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80" windowWidth="19320" windowHeight="12045"/>
  </bookViews>
  <sheets>
    <sheet name="2014 일반 세입" sheetId="7" r:id="rId1"/>
    <sheet name="2014 일반 세출" sheetId="9" r:id="rId2"/>
  </sheets>
  <definedNames>
    <definedName name="_xlnm._FilterDatabase" localSheetId="0" hidden="1">'2014 일반 세입'!$A$6:$V$14</definedName>
    <definedName name="_xlnm._FilterDatabase" localSheetId="1" hidden="1">'2014 일반 세출'!$A$6:$V$49</definedName>
  </definedNames>
  <calcPr calcId="145621"/>
</workbook>
</file>

<file path=xl/calcChain.xml><?xml version="1.0" encoding="utf-8"?>
<calcChain xmlns="http://schemas.openxmlformats.org/spreadsheetml/2006/main">
  <c r="G62" i="9" l="1"/>
  <c r="H62" i="9"/>
  <c r="I62" i="9"/>
  <c r="F62" i="9"/>
  <c r="G7" i="7" l="1"/>
  <c r="H7" i="7"/>
  <c r="I7" i="7"/>
  <c r="F7" i="7"/>
  <c r="G45" i="9" l="1"/>
  <c r="H45" i="9"/>
  <c r="G8" i="9"/>
  <c r="H8" i="9"/>
  <c r="R63" i="9"/>
  <c r="I63" i="9"/>
  <c r="R37" i="9"/>
  <c r="I37" i="9"/>
  <c r="R65" i="9"/>
  <c r="I65" i="9"/>
  <c r="H7" i="9" l="1"/>
  <c r="G7" i="9"/>
  <c r="R55" i="9"/>
  <c r="I55" i="9"/>
  <c r="R34" i="9"/>
  <c r="I34" i="9"/>
  <c r="R64" i="9"/>
  <c r="R61" i="9"/>
  <c r="R38" i="9" l="1"/>
  <c r="R39" i="9"/>
  <c r="I38" i="9"/>
  <c r="I39" i="9"/>
  <c r="I64" i="9"/>
  <c r="I61" i="9"/>
  <c r="R15" i="9"/>
  <c r="R16" i="9"/>
  <c r="R17" i="9"/>
  <c r="R18" i="9"/>
  <c r="R19" i="9"/>
  <c r="R25" i="9"/>
  <c r="R21" i="9"/>
  <c r="R51" i="9"/>
  <c r="R52" i="9"/>
  <c r="R53" i="9"/>
  <c r="R67" i="9"/>
  <c r="R68" i="9"/>
  <c r="I67" i="9"/>
  <c r="I68" i="9"/>
  <c r="I66" i="9"/>
  <c r="I69" i="9"/>
  <c r="I70" i="9"/>
  <c r="I48" i="9"/>
  <c r="I47" i="9"/>
  <c r="I49" i="9"/>
  <c r="I50" i="9"/>
  <c r="I57" i="9"/>
  <c r="I54" i="9"/>
  <c r="I56" i="9"/>
  <c r="I51" i="9"/>
  <c r="I52" i="9"/>
  <c r="I53" i="9"/>
  <c r="I10" i="9"/>
  <c r="I11" i="9"/>
  <c r="I12" i="9"/>
  <c r="I13" i="9"/>
  <c r="I14" i="9"/>
  <c r="I15" i="9"/>
  <c r="I16" i="9"/>
  <c r="I17" i="9"/>
  <c r="I18" i="9"/>
  <c r="I19" i="9"/>
  <c r="I25" i="9"/>
  <c r="I21" i="9"/>
  <c r="I26" i="9"/>
  <c r="I28" i="9"/>
  <c r="I29" i="9"/>
  <c r="I31" i="9"/>
  <c r="I32" i="9"/>
  <c r="I33" i="9"/>
  <c r="I35" i="9"/>
  <c r="I36" i="9"/>
  <c r="I22" i="9"/>
  <c r="I23" i="9"/>
  <c r="I24" i="9"/>
  <c r="I42" i="9"/>
  <c r="I41" i="9"/>
  <c r="I40" i="9"/>
  <c r="I27" i="9"/>
  <c r="I44" i="9"/>
  <c r="I43" i="9"/>
  <c r="I30" i="9"/>
  <c r="F45" i="9"/>
  <c r="F8" i="9"/>
  <c r="R30" i="9"/>
  <c r="R22" i="9"/>
  <c r="R23" i="9"/>
  <c r="R24" i="9"/>
  <c r="R42" i="9"/>
  <c r="R43" i="9"/>
  <c r="R44" i="9"/>
  <c r="R27" i="9"/>
  <c r="F7" i="9" l="1"/>
  <c r="R66" i="9" l="1"/>
  <c r="R69" i="9"/>
  <c r="R70" i="9"/>
  <c r="U62" i="9"/>
  <c r="T62" i="9"/>
  <c r="I46" i="9"/>
  <c r="I45" i="9" s="1"/>
  <c r="L46" i="9"/>
  <c r="M46" i="9"/>
  <c r="R46" i="9"/>
  <c r="L48" i="9"/>
  <c r="M48" i="9"/>
  <c r="R48" i="9"/>
  <c r="L47" i="9"/>
  <c r="M47" i="9"/>
  <c r="R47" i="9"/>
  <c r="L49" i="9"/>
  <c r="M49" i="9"/>
  <c r="R49" i="9"/>
  <c r="R50" i="9"/>
  <c r="R57" i="9"/>
  <c r="R54" i="9"/>
  <c r="R56" i="9"/>
  <c r="R10" i="9"/>
  <c r="R11" i="9"/>
  <c r="R12" i="9"/>
  <c r="R13" i="9"/>
  <c r="R14" i="9"/>
  <c r="R26" i="9"/>
  <c r="R28" i="9"/>
  <c r="R29" i="9"/>
  <c r="R31" i="9"/>
  <c r="R32" i="9"/>
  <c r="R33" i="9"/>
  <c r="R35" i="9"/>
  <c r="R36" i="9"/>
  <c r="R41" i="9"/>
  <c r="I10" i="7"/>
  <c r="I11" i="7"/>
  <c r="I12" i="7"/>
  <c r="R10" i="7"/>
  <c r="R11" i="7"/>
  <c r="R12" i="7"/>
  <c r="U45" i="9"/>
  <c r="T45" i="9"/>
  <c r="R40" i="9"/>
  <c r="M40" i="9"/>
  <c r="L40" i="9"/>
  <c r="M41" i="9"/>
  <c r="L41" i="9"/>
  <c r="R9" i="9"/>
  <c r="M9" i="9"/>
  <c r="L9" i="9"/>
  <c r="I9" i="9"/>
  <c r="I8" i="9" s="1"/>
  <c r="U8" i="9"/>
  <c r="T8" i="9"/>
  <c r="K8" i="9"/>
  <c r="K7" i="9" s="1"/>
  <c r="J8" i="9"/>
  <c r="J7" i="9" s="1"/>
  <c r="R9" i="7"/>
  <c r="R13" i="7"/>
  <c r="R14" i="7"/>
  <c r="M13" i="7"/>
  <c r="M14" i="7"/>
  <c r="M9" i="7"/>
  <c r="L13" i="7"/>
  <c r="L14" i="7"/>
  <c r="L9" i="7"/>
  <c r="J8" i="7"/>
  <c r="J7" i="7" s="1"/>
  <c r="K8" i="7"/>
  <c r="K7" i="7" s="1"/>
  <c r="I7" i="9" l="1"/>
  <c r="U7" i="9"/>
  <c r="L8" i="9"/>
  <c r="L7" i="9" s="1"/>
  <c r="T7" i="9"/>
  <c r="L8" i="7"/>
  <c r="L7" i="7" s="1"/>
  <c r="I14" i="7" l="1"/>
  <c r="I13" i="7"/>
  <c r="I9" i="7"/>
  <c r="U8" i="7"/>
  <c r="T8" i="7"/>
  <c r="H8" i="7"/>
  <c r="G8" i="7"/>
  <c r="F8" i="7"/>
  <c r="T7" i="7" l="1"/>
  <c r="U7" i="7"/>
  <c r="I8" i="7"/>
</calcChain>
</file>

<file path=xl/sharedStrings.xml><?xml version="1.0" encoding="utf-8"?>
<sst xmlns="http://schemas.openxmlformats.org/spreadsheetml/2006/main" count="281" uniqueCount="142">
  <si>
    <t>상임위 조정액</t>
    <phoneticPr fontId="2" type="noConversion"/>
  </si>
  <si>
    <t>감액</t>
    <phoneticPr fontId="2" type="noConversion"/>
  </si>
  <si>
    <t>증액</t>
    <phoneticPr fontId="2" type="noConversion"/>
  </si>
  <si>
    <t>비  고</t>
    <phoneticPr fontId="2" type="noConversion"/>
  </si>
  <si>
    <t>도 비</t>
    <phoneticPr fontId="2" type="noConversion"/>
  </si>
  <si>
    <t>합   계</t>
    <phoneticPr fontId="2" type="noConversion"/>
  </si>
  <si>
    <t>국비 등</t>
    <phoneticPr fontId="2" type="noConversion"/>
  </si>
  <si>
    <t>검 증</t>
    <phoneticPr fontId="2" type="noConversion"/>
  </si>
  <si>
    <t>사업명</t>
    <phoneticPr fontId="6" type="noConversion"/>
  </si>
  <si>
    <t>부서명</t>
    <phoneticPr fontId="6" type="noConversion"/>
  </si>
  <si>
    <t>위원회</t>
    <phoneticPr fontId="6" type="noConversion"/>
  </si>
  <si>
    <t>예산안
페이지</t>
    <phoneticPr fontId="6" type="noConversion"/>
  </si>
  <si>
    <t>비  고</t>
    <phoneticPr fontId="6" type="noConversion"/>
  </si>
  <si>
    <t>재원</t>
    <phoneticPr fontId="6" type="noConversion"/>
  </si>
  <si>
    <t>□세입예산</t>
    <phoneticPr fontId="6" type="noConversion"/>
  </si>
  <si>
    <t>상임위 수정
예산안
(마=가+라)</t>
    <phoneticPr fontId="6" type="noConversion"/>
  </si>
  <si>
    <t>예결위 수정
예산안
(바=가+마)</t>
    <phoneticPr fontId="6" type="noConversion"/>
  </si>
  <si>
    <t>동의 대상</t>
    <phoneticPr fontId="2" type="noConversion"/>
  </si>
  <si>
    <t>상임위 재원별 증감액</t>
    <phoneticPr fontId="6" type="noConversion"/>
  </si>
  <si>
    <t>(단위 : 천원)</t>
    <phoneticPr fontId="6" type="noConversion"/>
  </si>
  <si>
    <t>2014년도 경기도 일반회계 세입 예산 수정(안)</t>
    <phoneticPr fontId="6" type="noConversion"/>
  </si>
  <si>
    <t>2014년도 경기도 일반회계 세출 예산 수정(안)</t>
    <phoneticPr fontId="6" type="noConversion"/>
  </si>
  <si>
    <t>예산안
(가)</t>
    <phoneticPr fontId="6" type="noConversion"/>
  </si>
  <si>
    <t>상임위 예산안 
조정액(라)</t>
    <phoneticPr fontId="6" type="noConversion"/>
  </si>
  <si>
    <t>예결위 예산안 
조정액(마)</t>
    <phoneticPr fontId="6" type="noConversion"/>
  </si>
  <si>
    <t>여성가족국</t>
    <phoneticPr fontId="6" type="noConversion"/>
  </si>
  <si>
    <t>복지여성실</t>
    <phoneticPr fontId="6" type="noConversion"/>
  </si>
  <si>
    <t>여성가족과</t>
    <phoneticPr fontId="6" type="noConversion"/>
  </si>
  <si>
    <t>저소득 한부모가족 지원</t>
    <phoneticPr fontId="6" type="noConversion"/>
  </si>
  <si>
    <t>청소년 한부모 자립지원</t>
    <phoneticPr fontId="6" type="noConversion"/>
  </si>
  <si>
    <t>미혼모 거점기관 운영</t>
    <phoneticPr fontId="6" type="noConversion"/>
  </si>
  <si>
    <t>한부모가족 복지시설 기능보강</t>
    <phoneticPr fontId="6" type="noConversion"/>
  </si>
  <si>
    <t>한부모가족 복지시설 입소자 상담·치료 지원</t>
    <phoneticPr fontId="6" type="noConversion"/>
  </si>
  <si>
    <t>아동청소년과</t>
    <phoneticPr fontId="6" type="noConversion"/>
  </si>
  <si>
    <t>복권기금 지자체 지원금</t>
    <phoneticPr fontId="6" type="noConversion"/>
  </si>
  <si>
    <t>저소득 한부모가족 지원(국비/지원)</t>
    <phoneticPr fontId="6" type="noConversion"/>
  </si>
  <si>
    <t>청소년 한부모 자립지원(국비/지원)</t>
    <phoneticPr fontId="6" type="noConversion"/>
  </si>
  <si>
    <t>미혼모 거점기관 운영(국비/지원)</t>
    <phoneticPr fontId="6" type="noConversion"/>
  </si>
  <si>
    <t>한부모가족 복지시설 입소자 상담·치료 지원(국비/지원)</t>
    <phoneticPr fontId="6" type="noConversion"/>
  </si>
  <si>
    <t>한부모가족 복지시설 기능보강(국비/지원)</t>
    <phoneticPr fontId="6" type="noConversion"/>
  </si>
  <si>
    <t>신규</t>
    <phoneticPr fontId="2" type="noConversion"/>
  </si>
  <si>
    <t>보육정책과</t>
    <phoneticPr fontId="2" type="noConversion"/>
  </si>
  <si>
    <t>공립어린이집 운영비 지원(자체/지원)</t>
    <phoneticPr fontId="2" type="noConversion"/>
  </si>
  <si>
    <t>저소득층 자녀 지원(기금/직접)
-저소득층 자녀 생활장학금 지원</t>
    <phoneticPr fontId="6" type="noConversion"/>
  </si>
  <si>
    <t>공공청소년수련시설 청소년지도사 배치지원(기금/지원)</t>
    <phoneticPr fontId="6" type="noConversion"/>
  </si>
  <si>
    <t>공공청소년수련시설 청소년지도사 배치지원(기금/직접)</t>
    <phoneticPr fontId="6" type="noConversion"/>
  </si>
  <si>
    <t>아동보호시설지원(자체/지원)
- 아동복지시설아동 학습활동 지원</t>
    <phoneticPr fontId="6" type="noConversion"/>
  </si>
  <si>
    <t>저소득아동지원(자체/지원)
- 장애통합지역아동센터 지원</t>
    <phoneticPr fontId="6" type="noConversion"/>
  </si>
  <si>
    <t>아동일시보호소 생계급여(국비/직접)</t>
    <phoneticPr fontId="6" type="noConversion"/>
  </si>
  <si>
    <t>아동심리치료센터 생계급여(국비/직접)</t>
    <phoneticPr fontId="6" type="noConversion"/>
  </si>
  <si>
    <t>세입과목 변경에 의한 사업명 변경(국비/지원→기금/지원)</t>
    <phoneticPr fontId="2" type="noConversion"/>
  </si>
  <si>
    <t>복권기금 변경내시(경기도 예산담당관-16108(2013.11.8))</t>
    <phoneticPr fontId="2" type="noConversion"/>
  </si>
  <si>
    <t>여성가족부 청소년활동진흥과-5231(2013.10.11), -7863 (2013.11.11)호</t>
    <phoneticPr fontId="2" type="noConversion"/>
  </si>
  <si>
    <t>부기사업 증액</t>
    <phoneticPr fontId="2" type="noConversion"/>
  </si>
  <si>
    <t>예산 통계목 변경:민간경상보조금(307-02)→자치단체경상보조금(308-01)</t>
    <phoneticPr fontId="2" type="noConversion"/>
  </si>
  <si>
    <t>가족여성담당관</t>
    <phoneticPr fontId="6" type="noConversion"/>
  </si>
  <si>
    <t>저소득 한부모가족 지원(국비/지원)
- 저소득 한부모가족 지원
- 청소년 한부모가족 지원</t>
    <phoneticPr fontId="6" type="noConversion"/>
  </si>
  <si>
    <t>가족역량강화지원(국비/지원)
- 한부모가족 복지시설 입소자 상담·치료 지원</t>
    <phoneticPr fontId="6" type="noConversion"/>
  </si>
  <si>
    <t>신규</t>
    <phoneticPr fontId="6" type="noConversion"/>
  </si>
  <si>
    <t>한부모가족 복지시설 기능보강(기금/지원)</t>
    <phoneticPr fontId="6" type="noConversion"/>
  </si>
  <si>
    <t>보육청소년담당관</t>
    <phoneticPr fontId="6" type="noConversion"/>
  </si>
  <si>
    <t>공립어린이집 인건비 지원(자체/지원)</t>
    <phoneticPr fontId="6" type="noConversion"/>
  </si>
  <si>
    <t>저소득 아동지원(자체/지원) 
- 장애통합지역아동센터 지원</t>
    <phoneticPr fontId="6" type="noConversion"/>
  </si>
  <si>
    <t>생계급여(국비/직접)
- 아동일시보호소 생계급여 지원</t>
    <phoneticPr fontId="6" type="noConversion"/>
  </si>
  <si>
    <t>국비</t>
    <phoneticPr fontId="2" type="noConversion"/>
  </si>
  <si>
    <t>여성가족부 가족지원과-3545(2013.11.14.)</t>
    <phoneticPr fontId="37" type="noConversion"/>
  </si>
  <si>
    <t>자체</t>
    <phoneticPr fontId="2" type="noConversion"/>
  </si>
  <si>
    <t>신규</t>
    <phoneticPr fontId="37" type="noConversion"/>
  </si>
  <si>
    <r>
      <t>저소득 한부모가족 지원(</t>
    </r>
    <r>
      <rPr>
        <b/>
        <sz val="10"/>
        <color indexed="10"/>
        <rFont val="맑은 고딕"/>
        <family val="3"/>
        <charset val="129"/>
      </rPr>
      <t>기금</t>
    </r>
    <r>
      <rPr>
        <sz val="10"/>
        <color indexed="8"/>
        <rFont val="맑은 고딕"/>
        <family val="3"/>
        <charset val="129"/>
      </rPr>
      <t>/지원)
- 저소득 한부모가족 지원
- 청소년 한부모가족 지원</t>
    </r>
    <phoneticPr fontId="6" type="noConversion"/>
  </si>
  <si>
    <t>세입과목 변경에 의한 사업명 변경(국비/지원→기금/지원)</t>
    <phoneticPr fontId="37" type="noConversion"/>
  </si>
  <si>
    <t>기금</t>
    <phoneticPr fontId="37" type="noConversion"/>
  </si>
  <si>
    <r>
      <t>한부모가족 복지시설 입소자 상담·치료 지원(</t>
    </r>
    <r>
      <rPr>
        <b/>
        <sz val="10"/>
        <color indexed="10"/>
        <rFont val="맑은 고딕"/>
        <family val="3"/>
        <charset val="129"/>
      </rPr>
      <t>기금</t>
    </r>
    <r>
      <rPr>
        <sz val="10"/>
        <color indexed="8"/>
        <rFont val="맑은 고딕"/>
        <family val="3"/>
        <charset val="129"/>
      </rPr>
      <t>/지원)</t>
    </r>
    <phoneticPr fontId="6" type="noConversion"/>
  </si>
  <si>
    <t>본예산 1169</t>
    <phoneticPr fontId="37" type="noConversion"/>
  </si>
  <si>
    <t>본예산 1170</t>
    <phoneticPr fontId="37" type="noConversion"/>
  </si>
  <si>
    <t>국비</t>
    <phoneticPr fontId="37" type="noConversion"/>
  </si>
  <si>
    <t>도비</t>
    <phoneticPr fontId="37" type="noConversion"/>
  </si>
  <si>
    <t>평생교육국</t>
    <phoneticPr fontId="6" type="noConversion"/>
  </si>
  <si>
    <t>교육정책과</t>
    <phoneticPr fontId="2" type="noConversion"/>
  </si>
  <si>
    <t>도비</t>
    <phoneticPr fontId="2" type="noConversion"/>
  </si>
  <si>
    <t>□세출예산</t>
    <phoneticPr fontId="6" type="noConversion"/>
  </si>
  <si>
    <t>예산 통계목 변경:사회복지보조금(307-10)→자치단체경상보조금(308-01)</t>
    <phoneticPr fontId="37" type="noConversion"/>
  </si>
  <si>
    <t>부기사업 신규</t>
    <phoneticPr fontId="2" type="noConversion"/>
  </si>
  <si>
    <t>여성가족과</t>
  </si>
  <si>
    <t>건강가정지원센터 지원(자체/지원)</t>
  </si>
  <si>
    <t>여성교육기관 운영지원(자체/지원)
-여성인력개발센터 기능보강</t>
  </si>
  <si>
    <t>보육정책과</t>
  </si>
  <si>
    <t>특수보육 활성화 지원(자체/지원)
-가정보육교사제도 운영</t>
  </si>
  <si>
    <t>여성비전센터</t>
  </si>
  <si>
    <t>여성 리더십 과정 운영 (자체/직접)</t>
  </si>
  <si>
    <t>도: 5, 시군 : 95</t>
  </si>
  <si>
    <t>자체</t>
  </si>
  <si>
    <t>가족여성담당관</t>
  </si>
  <si>
    <t>보육청소년담당관</t>
  </si>
  <si>
    <t>공보육 기능강화(자체/지원)
-가정보육교사제도 운영</t>
  </si>
  <si>
    <t>아동청소년과</t>
    <phoneticPr fontId="6" type="noConversion"/>
  </si>
  <si>
    <t>자체</t>
    <phoneticPr fontId="2" type="noConversion"/>
  </si>
  <si>
    <t>도서관과</t>
    <phoneticPr fontId="2" type="noConversion"/>
  </si>
  <si>
    <t>공공도서관 건립 지원</t>
    <phoneticPr fontId="2" type="noConversion"/>
  </si>
  <si>
    <t>도비</t>
    <phoneticPr fontId="2" type="noConversion"/>
  </si>
  <si>
    <t>작은도서관 운영지원</t>
    <phoneticPr fontId="2" type="noConversion"/>
  </si>
  <si>
    <t>작은도서관 독서문화프로그램 지원</t>
    <phoneticPr fontId="2" type="noConversion"/>
  </si>
  <si>
    <t>도비</t>
    <phoneticPr fontId="2" type="noConversion"/>
  </si>
  <si>
    <t>경기도 사이버도서관 운영</t>
    <phoneticPr fontId="2" type="noConversion"/>
  </si>
  <si>
    <t>교육정책과</t>
    <phoneticPr fontId="2" type="noConversion"/>
  </si>
  <si>
    <t>여성비전센터</t>
    <phoneticPr fontId="2" type="noConversion"/>
  </si>
  <si>
    <t>자체</t>
    <phoneticPr fontId="2" type="noConversion"/>
  </si>
  <si>
    <t>가족공동체험을 통한 가족관계증진
- 돌봄나눔터</t>
    <phoneticPr fontId="2" type="noConversion"/>
  </si>
  <si>
    <t>광역건강가정지원센터 운영
- 특성화사업 및 정책지원사업</t>
    <phoneticPr fontId="2" type="noConversion"/>
  </si>
  <si>
    <t>여성단체 활동지원 강화(자체/직접)
- 경기여성 기예경진대회</t>
    <phoneticPr fontId="2" type="noConversion"/>
  </si>
  <si>
    <t>여성가족과</t>
    <phoneticPr fontId="6" type="noConversion"/>
  </si>
  <si>
    <t>여성단체 활동지원 강화(자체/직접)
- 경기여성의 날 기념행사</t>
    <phoneticPr fontId="2" type="noConversion"/>
  </si>
  <si>
    <t>여성단체 활동지원 강화(자체/직접)
- 경기여성 소식지 발간</t>
    <phoneticPr fontId="2" type="noConversion"/>
  </si>
  <si>
    <t>여성단체 활동지원 강화(자체/직접)
- 여성단체 활동지원</t>
    <phoneticPr fontId="2" type="noConversion"/>
  </si>
  <si>
    <t>여성단체 활동지원 강화(자체/직접)
- 경기여성 네트워크 활동지원</t>
    <phoneticPr fontId="2" type="noConversion"/>
  </si>
  <si>
    <t>아동청소년과</t>
    <phoneticPr fontId="6" type="noConversion"/>
  </si>
  <si>
    <t>보육정책과</t>
    <phoneticPr fontId="2" type="noConversion"/>
  </si>
  <si>
    <t>누리과정 차액보육료 지원</t>
    <phoneticPr fontId="2" type="noConversion"/>
  </si>
  <si>
    <t>여성능력개발센터</t>
    <phoneticPr fontId="2" type="noConversion"/>
  </si>
  <si>
    <t>여성능력개발센터</t>
    <phoneticPr fontId="2" type="noConversion"/>
  </si>
  <si>
    <t>자체</t>
    <phoneticPr fontId="2" type="noConversion"/>
  </si>
  <si>
    <t>IT전문교육 소프트웨어 구입</t>
    <phoneticPr fontId="2" type="noConversion"/>
  </si>
  <si>
    <t>신규</t>
    <phoneticPr fontId="2" type="noConversion"/>
  </si>
  <si>
    <t>시간선택제 일자리 교육 및 홍보</t>
    <phoneticPr fontId="2" type="noConversion"/>
  </si>
  <si>
    <t>보육정보 교환으로 보육발전 지원
- 모범보육교사 워크숍</t>
    <phoneticPr fontId="2" type="noConversion"/>
  </si>
  <si>
    <t>보육정보 교환으로 보육발전 지원
- 보육교사 교육원 보육세미나</t>
    <phoneticPr fontId="2" type="noConversion"/>
  </si>
  <si>
    <t>아파트 작은도서관 활성화</t>
    <phoneticPr fontId="2" type="noConversion"/>
  </si>
  <si>
    <t>도비</t>
    <phoneticPr fontId="2" type="noConversion"/>
  </si>
  <si>
    <t>학생급식지원</t>
    <phoneticPr fontId="2" type="noConversion"/>
  </si>
  <si>
    <t>경기도 청소년수련원 운영 지원</t>
    <phoneticPr fontId="2" type="noConversion"/>
  </si>
  <si>
    <t>경기평생교육진흥원 운영 출연금</t>
    <phoneticPr fontId="2" type="noConversion"/>
  </si>
  <si>
    <t>다문화가족과</t>
    <phoneticPr fontId="2" type="noConversion"/>
  </si>
  <si>
    <t>결혼이민자 자조모임 활성화 지원</t>
    <phoneticPr fontId="2" type="noConversion"/>
  </si>
  <si>
    <t>다문화가족 거점센터 운영 지원</t>
    <phoneticPr fontId="2" type="noConversion"/>
  </si>
  <si>
    <t>저소득아동지원(자체/지원)
- 지역아동센터 종사자 처우개선비</t>
    <phoneticPr fontId="6" type="noConversion"/>
  </si>
  <si>
    <t>부기사업 증액</t>
    <phoneticPr fontId="2" type="noConversion"/>
  </si>
  <si>
    <t>저소득 아동지원(자체/지원) 
- 지역아동센터 종사자 처우개선비</t>
    <phoneticPr fontId="6" type="noConversion"/>
  </si>
  <si>
    <t>부기사업 증액</t>
    <phoneticPr fontId="2" type="noConversion"/>
  </si>
  <si>
    <t>여성웹진 우리(WoORI) 운영 및 발간</t>
    <phoneticPr fontId="2" type="noConversion"/>
  </si>
  <si>
    <t>신규</t>
    <phoneticPr fontId="2" type="noConversion"/>
  </si>
  <si>
    <t>경기도청소년수련시설협회 운영지원</t>
    <phoneticPr fontId="2" type="noConversion"/>
  </si>
  <si>
    <t>(재)경기영어마을 출연금</t>
    <phoneticPr fontId="2" type="noConversion"/>
  </si>
  <si>
    <t>여성가족평생교육위원회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</si>
</sst>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176" formatCode="#,##0;\△#,##0"/>
    <numFmt numFmtId="177" formatCode="#,##0;[Red]&quot;△&quot;#,##0"/>
    <numFmt numFmtId="178" formatCode="#,##0\ ;[Red]&quot;△&quot;#,##0\ "/>
    <numFmt numFmtId="179" formatCode="#,##0_ "/>
    <numFmt numFmtId="180" formatCode="#,##0.00&quot;₩&quot;\!\ &quot;F&quot;;[Red]&quot;₩&quot;\!\-#,##0.00&quot;₩&quot;\!\ &quot;F&quot;"/>
    <numFmt numFmtId="181" formatCode="&quot;?#,##0;\-&quot;&quot;?&quot;#,##0"/>
    <numFmt numFmtId="182" formatCode="&quot;?#,##0.00;\-&quot;&quot;?&quot;#,##0.00"/>
    <numFmt numFmtId="183" formatCode="&quot;RM&quot;#,##0.00_);[Red]&quot;₩&quot;\!\(&quot;RM&quot;#,##0.00&quot;₩&quot;\!\)"/>
    <numFmt numFmtId="184" formatCode="#,##0_);[Red]\(#,##0\)"/>
  </numFmts>
  <fonts count="4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b/>
      <sz val="9"/>
      <color rgb="FFFF0000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3"/>
      <color indexed="12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sz val="10"/>
      <color indexed="8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color indexed="8"/>
      <name val="굴림"/>
      <family val="3"/>
      <charset val="129"/>
    </font>
    <font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/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2" borderId="5" applyNumberFormat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3" fillId="23" borderId="6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9" borderId="5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22" borderId="13" applyNumberFormat="0" applyAlignment="0" applyProtection="0">
      <alignment vertical="center"/>
    </xf>
    <xf numFmtId="0" fontId="40" fillId="0" borderId="0"/>
    <xf numFmtId="41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0" fontId="41" fillId="0" borderId="0" applyFont="0" applyFill="0" applyBorder="0" applyAlignment="0" applyProtection="0"/>
    <xf numFmtId="181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0" fontId="42" fillId="0" borderId="0" applyFont="0" applyFill="0" applyBorder="0" applyAlignment="0" applyProtection="0"/>
    <xf numFmtId="183" fontId="13" fillId="0" borderId="0" applyFont="0" applyFill="0" applyBorder="0" applyAlignment="0" applyProtection="0"/>
    <xf numFmtId="38" fontId="43" fillId="22" borderId="0" applyNumberFormat="0" applyBorder="0" applyAlignment="0" applyProtection="0"/>
    <xf numFmtId="0" fontId="44" fillId="0" borderId="17" applyNumberFormat="0" applyAlignment="0" applyProtection="0">
      <alignment horizontal="left" vertical="center"/>
    </xf>
    <xf numFmtId="0" fontId="44" fillId="0" borderId="18">
      <alignment horizontal="left" vertical="center"/>
    </xf>
    <xf numFmtId="10" fontId="43" fillId="23" borderId="14" applyNumberFormat="0" applyBorder="0" applyAlignment="0" applyProtection="0"/>
    <xf numFmtId="183" fontId="13" fillId="0" borderId="0"/>
    <xf numFmtId="0" fontId="45" fillId="0" borderId="0"/>
    <xf numFmtId="10" fontId="45" fillId="0" borderId="0" applyFont="0" applyFill="0" applyBorder="0" applyAlignment="0" applyProtection="0"/>
  </cellStyleXfs>
  <cellXfs count="15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vertical="center" shrinkToFit="1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176" fontId="4" fillId="0" borderId="1" xfId="1" applyNumberFormat="1" applyFont="1" applyBorder="1" applyAlignment="1">
      <alignment horizontal="right" vertical="center" shrinkToFit="1"/>
    </xf>
    <xf numFmtId="177" fontId="5" fillId="3" borderId="1" xfId="1" applyNumberFormat="1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177" fontId="5" fillId="4" borderId="1" xfId="1" applyNumberFormat="1" applyFont="1" applyFill="1" applyBorder="1" applyAlignment="1">
      <alignment horizontal="center" vertical="center" shrinkToFit="1"/>
    </xf>
    <xf numFmtId="0" fontId="3" fillId="0" borderId="0" xfId="0" applyFont="1" applyFill="1">
      <alignment vertical="center"/>
    </xf>
    <xf numFmtId="0" fontId="4" fillId="0" borderId="4" xfId="0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right" vertical="center" shrinkToFit="1"/>
    </xf>
    <xf numFmtId="176" fontId="4" fillId="0" borderId="4" xfId="0" applyNumberFormat="1" applyFont="1" applyFill="1" applyBorder="1" applyAlignment="1">
      <alignment horizontal="right" vertical="center" shrinkToFit="1"/>
    </xf>
    <xf numFmtId="0" fontId="4" fillId="0" borderId="4" xfId="0" applyFont="1" applyFill="1" applyBorder="1" applyAlignment="1">
      <alignment vertical="center" shrinkToFit="1"/>
    </xf>
    <xf numFmtId="0" fontId="3" fillId="0" borderId="4" xfId="0" applyFont="1" applyFill="1" applyBorder="1" applyAlignment="1">
      <alignment vertical="center" shrinkToFit="1"/>
    </xf>
    <xf numFmtId="0" fontId="8" fillId="2" borderId="14" xfId="0" applyFont="1" applyFill="1" applyBorder="1" applyAlignment="1">
      <alignment horizontal="center" vertical="center"/>
    </xf>
    <xf numFmtId="0" fontId="7" fillId="0" borderId="14" xfId="0" applyFont="1" applyBorder="1">
      <alignment vertical="center"/>
    </xf>
    <xf numFmtId="0" fontId="7" fillId="0" borderId="14" xfId="0" applyFont="1" applyBorder="1" applyAlignment="1">
      <alignment vertical="center"/>
    </xf>
    <xf numFmtId="0" fontId="7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shrinkToFit="1"/>
    </xf>
    <xf numFmtId="177" fontId="5" fillId="3" borderId="14" xfId="1" applyNumberFormat="1" applyFont="1" applyFill="1" applyBorder="1" applyAlignment="1">
      <alignment horizontal="left" vertical="center"/>
    </xf>
    <xf numFmtId="177" fontId="5" fillId="3" borderId="14" xfId="1" applyNumberFormat="1" applyFont="1" applyFill="1" applyBorder="1" applyAlignment="1">
      <alignment horizontal="center" vertical="center" shrinkToFit="1"/>
    </xf>
    <xf numFmtId="177" fontId="5" fillId="3" borderId="14" xfId="1" applyNumberFormat="1" applyFont="1" applyFill="1" applyBorder="1" applyAlignment="1">
      <alignment horizontal="right" vertical="center" shrinkToFit="1"/>
    </xf>
    <xf numFmtId="0" fontId="3" fillId="0" borderId="14" xfId="0" applyFont="1" applyBorder="1">
      <alignment vertical="center"/>
    </xf>
    <xf numFmtId="177" fontId="5" fillId="4" borderId="14" xfId="1" applyNumberFormat="1" applyFont="1" applyFill="1" applyBorder="1" applyAlignment="1">
      <alignment vertical="center"/>
    </xf>
    <xf numFmtId="177" fontId="5" fillId="4" borderId="14" xfId="1" applyNumberFormat="1" applyFont="1" applyFill="1" applyBorder="1" applyAlignment="1">
      <alignment horizontal="center" vertical="center" shrinkToFit="1"/>
    </xf>
    <xf numFmtId="177" fontId="5" fillId="4" borderId="14" xfId="1" applyNumberFormat="1" applyFont="1" applyFill="1" applyBorder="1" applyAlignment="1">
      <alignment vertical="center" shrinkToFit="1"/>
    </xf>
    <xf numFmtId="177" fontId="5" fillId="4" borderId="14" xfId="1" applyNumberFormat="1" applyFont="1" applyFill="1" applyBorder="1" applyAlignment="1">
      <alignment horizontal="right" vertical="center" shrinkToFit="1"/>
    </xf>
    <xf numFmtId="0" fontId="4" fillId="0" borderId="14" xfId="0" applyFont="1" applyBorder="1" applyAlignment="1">
      <alignment horizontal="center" vertical="center"/>
    </xf>
    <xf numFmtId="0" fontId="4" fillId="0" borderId="14" xfId="0" applyFont="1" applyBorder="1">
      <alignment vertical="center"/>
    </xf>
    <xf numFmtId="176" fontId="4" fillId="0" borderId="14" xfId="1" applyNumberFormat="1" applyFont="1" applyBorder="1" applyAlignment="1">
      <alignment horizontal="right" vertical="center" shrinkToFit="1"/>
    </xf>
    <xf numFmtId="176" fontId="4" fillId="0" borderId="14" xfId="0" applyNumberFormat="1" applyFont="1" applyBorder="1" applyAlignment="1">
      <alignment horizontal="right" vertical="center" shrinkToFit="1"/>
    </xf>
    <xf numFmtId="176" fontId="4" fillId="0" borderId="14" xfId="0" applyNumberFormat="1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right" vertical="center" shrinkToFit="1"/>
    </xf>
    <xf numFmtId="0" fontId="4" fillId="0" borderId="14" xfId="0" applyFont="1" applyBorder="1" applyAlignment="1">
      <alignment vertical="center" shrinkToFit="1"/>
    </xf>
    <xf numFmtId="0" fontId="3" fillId="0" borderId="14" xfId="0" applyFont="1" applyBorder="1" applyAlignment="1">
      <alignment horizontal="center" vertical="center"/>
    </xf>
    <xf numFmtId="0" fontId="3" fillId="0" borderId="14" xfId="0" applyFont="1" applyBorder="1" applyAlignment="1">
      <alignment vertical="center" shrinkToFit="1"/>
    </xf>
    <xf numFmtId="176" fontId="4" fillId="26" borderId="14" xfId="1" applyNumberFormat="1" applyFont="1" applyFill="1" applyBorder="1" applyAlignment="1">
      <alignment horizontal="right" vertical="center" shrinkToFit="1"/>
    </xf>
    <xf numFmtId="0" fontId="31" fillId="0" borderId="0" xfId="0" applyFont="1" applyAlignment="1">
      <alignment horizontal="right" vertical="center"/>
    </xf>
    <xf numFmtId="0" fontId="32" fillId="0" borderId="14" xfId="0" applyFont="1" applyFill="1" applyBorder="1" applyAlignment="1">
      <alignment horizontal="center" vertical="center" shrinkToFit="1"/>
    </xf>
    <xf numFmtId="0" fontId="33" fillId="0" borderId="14" xfId="0" applyFont="1" applyFill="1" applyBorder="1" applyAlignment="1">
      <alignment vertical="center" shrinkToFit="1"/>
    </xf>
    <xf numFmtId="178" fontId="32" fillId="0" borderId="14" xfId="0" applyNumberFormat="1" applyFont="1" applyFill="1" applyBorder="1" applyAlignment="1">
      <alignment horizontal="right" vertical="center" wrapText="1"/>
    </xf>
    <xf numFmtId="178" fontId="32" fillId="0" borderId="14" xfId="1" applyNumberFormat="1" applyFont="1" applyFill="1" applyBorder="1" applyAlignment="1">
      <alignment horizontal="right" vertical="center" shrinkToFit="1"/>
    </xf>
    <xf numFmtId="178" fontId="32" fillId="0" borderId="14" xfId="0" applyNumberFormat="1" applyFont="1" applyFill="1" applyBorder="1" applyAlignment="1">
      <alignment horizontal="right" vertical="center"/>
    </xf>
    <xf numFmtId="0" fontId="32" fillId="0" borderId="14" xfId="0" applyFont="1" applyFill="1" applyBorder="1" applyAlignment="1">
      <alignment vertical="center" shrinkToFit="1"/>
    </xf>
    <xf numFmtId="178" fontId="34" fillId="0" borderId="14" xfId="0" applyNumberFormat="1" applyFont="1" applyFill="1" applyBorder="1" applyAlignment="1">
      <alignment horizontal="right" vertical="center" wrapText="1"/>
    </xf>
    <xf numFmtId="178" fontId="34" fillId="0" borderId="14" xfId="1" applyNumberFormat="1" applyFont="1" applyFill="1" applyBorder="1" applyAlignment="1">
      <alignment horizontal="right" vertical="center" shrinkToFit="1"/>
    </xf>
    <xf numFmtId="0" fontId="35" fillId="0" borderId="14" xfId="0" applyFont="1" applyFill="1" applyBorder="1" applyAlignment="1">
      <alignment horizontal="center" vertical="center" shrinkToFit="1"/>
    </xf>
    <xf numFmtId="0" fontId="35" fillId="0" borderId="14" xfId="0" applyFont="1" applyFill="1" applyBorder="1" applyAlignment="1">
      <alignment horizontal="left" vertical="center" shrinkToFit="1"/>
    </xf>
    <xf numFmtId="178" fontId="35" fillId="0" borderId="14" xfId="0" applyNumberFormat="1" applyFont="1" applyFill="1" applyBorder="1" applyAlignment="1">
      <alignment horizontal="right" vertical="center" wrapText="1"/>
    </xf>
    <xf numFmtId="178" fontId="35" fillId="0" borderId="14" xfId="1" applyNumberFormat="1" applyFont="1" applyFill="1" applyBorder="1" applyAlignment="1">
      <alignment horizontal="right" vertical="center" shrinkToFit="1"/>
    </xf>
    <xf numFmtId="178" fontId="35" fillId="0" borderId="14" xfId="0" applyNumberFormat="1" applyFont="1" applyFill="1" applyBorder="1" applyAlignment="1">
      <alignment horizontal="right" vertical="center"/>
    </xf>
    <xf numFmtId="179" fontId="32" fillId="0" borderId="14" xfId="1" applyNumberFormat="1" applyFont="1" applyFill="1" applyBorder="1" applyAlignment="1">
      <alignment horizontal="right" vertical="center" shrinkToFit="1"/>
    </xf>
    <xf numFmtId="3" fontId="32" fillId="0" borderId="14" xfId="0" applyNumberFormat="1" applyFont="1" applyFill="1" applyBorder="1" applyAlignment="1">
      <alignment horizontal="right" vertical="center"/>
    </xf>
    <xf numFmtId="3" fontId="35" fillId="0" borderId="14" xfId="0" applyNumberFormat="1" applyFont="1" applyFill="1" applyBorder="1" applyAlignment="1">
      <alignment horizontal="right" vertical="center"/>
    </xf>
    <xf numFmtId="0" fontId="36" fillId="0" borderId="14" xfId="0" applyFont="1" applyFill="1" applyBorder="1" applyAlignment="1">
      <alignment horizontal="center" vertical="center" wrapText="1"/>
    </xf>
    <xf numFmtId="0" fontId="36" fillId="0" borderId="14" xfId="0" applyFont="1" applyFill="1" applyBorder="1" applyAlignment="1">
      <alignment horizontal="left" vertical="center" wrapText="1"/>
    </xf>
    <xf numFmtId="178" fontId="36" fillId="0" borderId="14" xfId="0" applyNumberFormat="1" applyFont="1" applyFill="1" applyBorder="1" applyAlignment="1">
      <alignment horizontal="right" vertical="center"/>
    </xf>
    <xf numFmtId="178" fontId="36" fillId="27" borderId="14" xfId="0" applyNumberFormat="1" applyFont="1" applyFill="1" applyBorder="1" applyAlignment="1">
      <alignment horizontal="right" vertical="center"/>
    </xf>
    <xf numFmtId="0" fontId="36" fillId="27" borderId="14" xfId="0" applyFont="1" applyFill="1" applyBorder="1" applyAlignment="1">
      <alignment horizontal="left" vertical="center" wrapText="1"/>
    </xf>
    <xf numFmtId="0" fontId="36" fillId="0" borderId="14" xfId="0" applyFont="1" applyBorder="1" applyAlignment="1">
      <alignment horizontal="center" vertical="center"/>
    </xf>
    <xf numFmtId="0" fontId="36" fillId="0" borderId="14" xfId="0" applyFont="1" applyBorder="1">
      <alignment vertical="center"/>
    </xf>
    <xf numFmtId="178" fontId="36" fillId="0" borderId="14" xfId="1" applyNumberFormat="1" applyFont="1" applyBorder="1" applyAlignment="1">
      <alignment horizontal="right" vertical="center" shrinkToFit="1"/>
    </xf>
    <xf numFmtId="178" fontId="36" fillId="0" borderId="14" xfId="0" applyNumberFormat="1" applyFont="1" applyFill="1" applyBorder="1" applyAlignment="1">
      <alignment horizontal="right" vertical="center" wrapText="1"/>
    </xf>
    <xf numFmtId="178" fontId="36" fillId="0" borderId="14" xfId="1" applyNumberFormat="1" applyFont="1" applyFill="1" applyBorder="1" applyAlignment="1">
      <alignment horizontal="right" vertical="center" shrinkToFit="1"/>
    </xf>
    <xf numFmtId="178" fontId="4" fillId="0" borderId="14" xfId="0" applyNumberFormat="1" applyFont="1" applyBorder="1" applyAlignment="1">
      <alignment horizontal="right" vertical="center" shrinkToFit="1"/>
    </xf>
    <xf numFmtId="178" fontId="36" fillId="0" borderId="14" xfId="0" applyNumberFormat="1" applyFont="1" applyBorder="1" applyAlignment="1">
      <alignment horizontal="right" vertical="center" shrinkToFit="1"/>
    </xf>
    <xf numFmtId="178" fontId="36" fillId="0" borderId="14" xfId="0" applyNumberFormat="1" applyFont="1" applyFill="1" applyBorder="1" applyAlignment="1">
      <alignment horizontal="right" vertical="center" shrinkToFit="1"/>
    </xf>
    <xf numFmtId="0" fontId="4" fillId="0" borderId="14" xfId="0" applyFont="1" applyBorder="1" applyAlignment="1">
      <alignment horizontal="left" vertical="center" shrinkToFit="1"/>
    </xf>
    <xf numFmtId="176" fontId="36" fillId="0" borderId="14" xfId="0" applyNumberFormat="1" applyFont="1" applyBorder="1" applyAlignment="1">
      <alignment horizontal="left" vertical="center" shrinkToFit="1"/>
    </xf>
    <xf numFmtId="0" fontId="36" fillId="27" borderId="14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left" vertical="center" wrapText="1"/>
    </xf>
    <xf numFmtId="0" fontId="36" fillId="0" borderId="14" xfId="0" applyFont="1" applyFill="1" applyBorder="1" applyAlignment="1">
      <alignment horizontal="center" vertical="center"/>
    </xf>
    <xf numFmtId="0" fontId="4" fillId="27" borderId="14" xfId="0" applyFont="1" applyFill="1" applyBorder="1" applyAlignment="1">
      <alignment horizontal="left" vertical="center" wrapText="1"/>
    </xf>
    <xf numFmtId="176" fontId="36" fillId="0" borderId="14" xfId="0" applyNumberFormat="1" applyFont="1" applyBorder="1" applyAlignment="1">
      <alignment horizontal="right" vertical="center" shrinkToFit="1"/>
    </xf>
    <xf numFmtId="41" fontId="36" fillId="0" borderId="14" xfId="1" applyFont="1" applyFill="1" applyBorder="1" applyAlignment="1">
      <alignment horizontal="right" vertical="center" shrinkToFit="1"/>
    </xf>
    <xf numFmtId="177" fontId="36" fillId="0" borderId="14" xfId="1" applyNumberFormat="1" applyFont="1" applyFill="1" applyBorder="1" applyAlignment="1">
      <alignment horizontal="right" vertical="center" shrinkToFit="1"/>
    </xf>
    <xf numFmtId="177" fontId="4" fillId="0" borderId="14" xfId="1" applyNumberFormat="1" applyFont="1" applyBorder="1" applyAlignment="1">
      <alignment horizontal="right" vertical="center" shrinkToFit="1"/>
    </xf>
    <xf numFmtId="177" fontId="36" fillId="0" borderId="14" xfId="1" applyNumberFormat="1" applyFont="1" applyBorder="1" applyAlignment="1">
      <alignment horizontal="right" vertical="center" shrinkToFit="1"/>
    </xf>
    <xf numFmtId="41" fontId="36" fillId="0" borderId="14" xfId="1" applyFont="1" applyFill="1" applyBorder="1" applyAlignment="1">
      <alignment horizontal="right" vertical="center"/>
    </xf>
    <xf numFmtId="177" fontId="36" fillId="0" borderId="14" xfId="1" applyNumberFormat="1" applyFont="1" applyFill="1" applyBorder="1" applyAlignment="1">
      <alignment horizontal="right" vertical="center"/>
    </xf>
    <xf numFmtId="177" fontId="36" fillId="27" borderId="14" xfId="1" applyNumberFormat="1" applyFont="1" applyFill="1" applyBorder="1" applyAlignment="1">
      <alignment horizontal="right" vertical="center"/>
    </xf>
    <xf numFmtId="41" fontId="36" fillId="27" borderId="14" xfId="1" applyFont="1" applyFill="1" applyBorder="1" applyAlignment="1">
      <alignment horizontal="right" vertical="center"/>
    </xf>
    <xf numFmtId="177" fontId="36" fillId="0" borderId="14" xfId="1" applyNumberFormat="1" applyFont="1" applyFill="1" applyBorder="1" applyAlignment="1">
      <alignment vertical="center"/>
    </xf>
    <xf numFmtId="177" fontId="36" fillId="0" borderId="14" xfId="1" applyNumberFormat="1" applyFont="1" applyBorder="1" applyAlignment="1">
      <alignment vertical="center" shrinkToFit="1"/>
    </xf>
    <xf numFmtId="0" fontId="4" fillId="0" borderId="14" xfId="0" applyFont="1" applyBorder="1" applyAlignment="1">
      <alignment vertical="center" wrapText="1"/>
    </xf>
    <xf numFmtId="184" fontId="3" fillId="0" borderId="14" xfId="0" applyNumberFormat="1" applyFont="1" applyBorder="1">
      <alignment vertical="center"/>
    </xf>
    <xf numFmtId="179" fontId="3" fillId="0" borderId="14" xfId="0" applyNumberFormat="1" applyFont="1" applyBorder="1">
      <alignment vertical="center"/>
    </xf>
    <xf numFmtId="0" fontId="36" fillId="27" borderId="14" xfId="0" applyFont="1" applyFill="1" applyBorder="1" applyAlignment="1">
      <alignment horizontal="left" vertical="center" shrinkToFit="1"/>
    </xf>
    <xf numFmtId="0" fontId="36" fillId="0" borderId="14" xfId="0" applyFont="1" applyFill="1" applyBorder="1" applyAlignment="1">
      <alignment horizontal="center" vertical="center" wrapText="1"/>
    </xf>
    <xf numFmtId="0" fontId="36" fillId="0" borderId="14" xfId="0" applyFont="1" applyFill="1" applyBorder="1" applyAlignment="1">
      <alignment horizontal="left" vertical="center" wrapText="1"/>
    </xf>
    <xf numFmtId="178" fontId="36" fillId="0" borderId="14" xfId="1" applyNumberFormat="1" applyFont="1" applyFill="1" applyBorder="1" applyAlignment="1">
      <alignment horizontal="right" vertical="center" shrinkToFit="1"/>
    </xf>
    <xf numFmtId="178" fontId="36" fillId="0" borderId="14" xfId="0" applyNumberFormat="1" applyFont="1" applyFill="1" applyBorder="1" applyAlignment="1">
      <alignment horizontal="right" vertical="center"/>
    </xf>
    <xf numFmtId="178" fontId="36" fillId="0" borderId="14" xfId="0" applyNumberFormat="1" applyFont="1" applyFill="1" applyBorder="1" applyAlignment="1">
      <alignment horizontal="right" vertical="center" wrapText="1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14" xfId="0" applyFont="1" applyBorder="1">
      <alignment vertical="center"/>
    </xf>
    <xf numFmtId="0" fontId="4" fillId="0" borderId="14" xfId="0" applyFont="1" applyBorder="1" applyAlignment="1">
      <alignment horizontal="right" vertical="center" shrinkToFit="1"/>
    </xf>
    <xf numFmtId="178" fontId="36" fillId="0" borderId="14" xfId="0" applyNumberFormat="1" applyFont="1" applyFill="1" applyBorder="1" applyAlignment="1">
      <alignment horizontal="right" vertical="center" shrinkToFit="1"/>
    </xf>
    <xf numFmtId="0" fontId="4" fillId="0" borderId="14" xfId="0" applyFont="1" applyBorder="1" applyAlignment="1">
      <alignment horizontal="left" vertical="center" shrinkToFit="1"/>
    </xf>
    <xf numFmtId="0" fontId="36" fillId="0" borderId="14" xfId="0" applyFont="1" applyFill="1" applyBorder="1" applyAlignment="1">
      <alignment horizontal="center" vertical="center" wrapText="1"/>
    </xf>
    <xf numFmtId="0" fontId="36" fillId="0" borderId="14" xfId="0" applyFont="1" applyFill="1" applyBorder="1" applyAlignment="1">
      <alignment horizontal="left" vertical="center" wrapText="1"/>
    </xf>
    <xf numFmtId="178" fontId="36" fillId="0" borderId="14" xfId="1" applyNumberFormat="1" applyFont="1" applyFill="1" applyBorder="1" applyAlignment="1">
      <alignment horizontal="right" vertical="center" shrinkToFit="1"/>
    </xf>
    <xf numFmtId="178" fontId="36" fillId="0" borderId="14" xfId="0" applyNumberFormat="1" applyFont="1" applyFill="1" applyBorder="1" applyAlignment="1">
      <alignment horizontal="right" vertical="center"/>
    </xf>
    <xf numFmtId="178" fontId="36" fillId="0" borderId="14" xfId="0" applyNumberFormat="1" applyFont="1" applyFill="1" applyBorder="1" applyAlignment="1">
      <alignment horizontal="right" vertical="center" wrapText="1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4" fillId="0" borderId="1" xfId="0" applyFont="1" applyBorder="1" applyAlignment="1">
      <alignment horizontal="right" vertical="center"/>
    </xf>
    <xf numFmtId="176" fontId="4" fillId="0" borderId="1" xfId="1" applyNumberFormat="1" applyFont="1" applyBorder="1" applyAlignment="1">
      <alignment horizontal="right" vertical="center" shrinkToFit="1"/>
    </xf>
    <xf numFmtId="0" fontId="3" fillId="0" borderId="0" xfId="0" applyFont="1" applyFill="1">
      <alignment vertical="center"/>
    </xf>
    <xf numFmtId="0" fontId="4" fillId="0" borderId="4" xfId="0" applyFont="1" applyFill="1" applyBorder="1" applyAlignment="1">
      <alignment horizontal="right" vertical="center" shrinkToFit="1"/>
    </xf>
    <xf numFmtId="176" fontId="4" fillId="0" borderId="4" xfId="0" applyNumberFormat="1" applyFont="1" applyFill="1" applyBorder="1" applyAlignment="1">
      <alignment horizontal="right" vertical="center" shrinkToFit="1"/>
    </xf>
    <xf numFmtId="177" fontId="5" fillId="3" borderId="14" xfId="1" applyNumberFormat="1" applyFont="1" applyFill="1" applyBorder="1" applyAlignment="1">
      <alignment horizontal="right" vertical="center" shrinkToFit="1"/>
    </xf>
    <xf numFmtId="0" fontId="3" fillId="0" borderId="14" xfId="0" applyFont="1" applyBorder="1">
      <alignment vertical="center"/>
    </xf>
    <xf numFmtId="177" fontId="5" fillId="4" borderId="14" xfId="1" applyNumberFormat="1" applyFont="1" applyFill="1" applyBorder="1" applyAlignment="1">
      <alignment horizontal="right" vertical="center" shrinkToFit="1"/>
    </xf>
    <xf numFmtId="0" fontId="4" fillId="0" borderId="14" xfId="0" applyFont="1" applyBorder="1" applyAlignment="1">
      <alignment horizontal="center" vertical="center"/>
    </xf>
    <xf numFmtId="0" fontId="4" fillId="0" borderId="14" xfId="0" applyFont="1" applyBorder="1">
      <alignment vertical="center"/>
    </xf>
    <xf numFmtId="176" fontId="4" fillId="0" borderId="14" xfId="1" applyNumberFormat="1" applyFont="1" applyBorder="1" applyAlignment="1">
      <alignment horizontal="right" vertical="center" shrinkToFit="1"/>
    </xf>
    <xf numFmtId="176" fontId="4" fillId="0" borderId="14" xfId="0" applyNumberFormat="1" applyFont="1" applyBorder="1" applyAlignment="1">
      <alignment horizontal="right" vertical="center" shrinkToFit="1"/>
    </xf>
    <xf numFmtId="176" fontId="4" fillId="0" borderId="14" xfId="0" applyNumberFormat="1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right" vertical="center" shrinkToFit="1"/>
    </xf>
    <xf numFmtId="0" fontId="4" fillId="0" borderId="14" xfId="0" applyFont="1" applyBorder="1" applyAlignment="1">
      <alignment vertical="center" shrinkToFit="1"/>
    </xf>
    <xf numFmtId="0" fontId="3" fillId="0" borderId="14" xfId="0" applyFont="1" applyBorder="1" applyAlignment="1">
      <alignment horizontal="center" vertical="center"/>
    </xf>
    <xf numFmtId="176" fontId="4" fillId="26" borderId="14" xfId="1" applyNumberFormat="1" applyFont="1" applyFill="1" applyBorder="1" applyAlignment="1">
      <alignment horizontal="right" vertical="center" shrinkToFit="1"/>
    </xf>
    <xf numFmtId="0" fontId="36" fillId="0" borderId="14" xfId="0" applyFont="1" applyFill="1" applyBorder="1" applyAlignment="1">
      <alignment horizontal="center" vertical="center" wrapText="1"/>
    </xf>
    <xf numFmtId="0" fontId="36" fillId="0" borderId="14" xfId="0" applyFont="1" applyFill="1" applyBorder="1" applyAlignment="1">
      <alignment horizontal="left" vertical="center" wrapText="1"/>
    </xf>
    <xf numFmtId="178" fontId="36" fillId="0" borderId="14" xfId="0" applyNumberFormat="1" applyFont="1" applyFill="1" applyBorder="1" applyAlignment="1">
      <alignment horizontal="right" vertical="center" shrinkToFit="1"/>
    </xf>
    <xf numFmtId="0" fontId="4" fillId="0" borderId="14" xfId="0" applyFont="1" applyBorder="1" applyAlignment="1">
      <alignment horizontal="left" vertical="center" shrinkToFit="1"/>
    </xf>
    <xf numFmtId="178" fontId="36" fillId="0" borderId="14" xfId="1" applyNumberFormat="1" applyFont="1" applyFill="1" applyBorder="1" applyAlignment="1">
      <alignment horizontal="right" vertical="center" shrinkToFit="1"/>
    </xf>
    <xf numFmtId="178" fontId="4" fillId="0" borderId="14" xfId="0" applyNumberFormat="1" applyFont="1" applyBorder="1" applyAlignment="1">
      <alignment horizontal="right" vertical="center" shrinkToFit="1"/>
    </xf>
    <xf numFmtId="178" fontId="36" fillId="0" borderId="14" xfId="0" applyNumberFormat="1" applyFont="1" applyBorder="1" applyAlignment="1">
      <alignment horizontal="right" vertical="center" shrinkToFit="1"/>
    </xf>
    <xf numFmtId="178" fontId="36" fillId="0" borderId="14" xfId="0" applyNumberFormat="1" applyFont="1" applyFill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77" fontId="5" fillId="2" borderId="14" xfId="0" applyNumberFormat="1" applyFont="1" applyFill="1" applyBorder="1" applyAlignment="1">
      <alignment horizontal="center" vertical="center" wrapText="1"/>
    </xf>
    <xf numFmtId="177" fontId="5" fillId="2" borderId="14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</cellXfs>
  <cellStyles count="59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Comma [0]_ SG&amp;A Bridge " xfId="48"/>
    <cellStyle name="Comma_ SG&amp;A Bridge " xfId="49"/>
    <cellStyle name="Currency [0]_ SG&amp;A Bridge " xfId="50"/>
    <cellStyle name="Currency_ SG&amp;A Bridge " xfId="51"/>
    <cellStyle name="Grey" xfId="52"/>
    <cellStyle name="Header1" xfId="53"/>
    <cellStyle name="Header2" xfId="54"/>
    <cellStyle name="Input [yellow]" xfId="55"/>
    <cellStyle name="Normal - Style1" xfId="56"/>
    <cellStyle name="Normal_ SG&amp;A Bridge " xfId="57"/>
    <cellStyle name="Percent [2]" xfId="58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보통 2" xfId="31"/>
    <cellStyle name="뷭?_BOOKSHIP" xfId="44"/>
    <cellStyle name="설명 텍스트 2" xfId="32"/>
    <cellStyle name="셀 확인 2" xfId="33"/>
    <cellStyle name="쉼표 [0]" xfId="1" builtinId="6"/>
    <cellStyle name="쉼표 [0] 2" xfId="45"/>
    <cellStyle name="연결된 셀 2" xfId="34"/>
    <cellStyle name="요약 2" xfId="35"/>
    <cellStyle name="입력 2" xfId="36"/>
    <cellStyle name="제목 1 2" xfId="37"/>
    <cellStyle name="제목 2 2" xfId="38"/>
    <cellStyle name="제목 3 2" xfId="39"/>
    <cellStyle name="제목 4 2" xfId="40"/>
    <cellStyle name="제목 5" xfId="41"/>
    <cellStyle name="좋음 2" xfId="42"/>
    <cellStyle name="출력 2" xfId="43"/>
    <cellStyle name="콤마 [0]_1202" xfId="46"/>
    <cellStyle name="콤마_1202" xfId="47"/>
    <cellStyle name="표준" xfId="0" builtinId="0"/>
    <cellStyle name="표준 2" xfId="2"/>
  </cellStyles>
  <dxfs count="0"/>
  <tableStyles count="0" defaultTableStyle="TableStyleMedium2" defaultPivotStyle="PivotStyleLight16"/>
  <colors>
    <mruColors>
      <color rgb="FFCCECFF"/>
      <color rgb="FFCCFFCC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4"/>
  <sheetViews>
    <sheetView showGridLines="0" tabSelected="1" zoomScale="90" zoomScaleNormal="90" workbookViewId="0">
      <selection activeCell="A8" sqref="A8"/>
    </sheetView>
  </sheetViews>
  <sheetFormatPr defaultColWidth="8.75" defaultRowHeight="13.5"/>
  <cols>
    <col min="1" max="1" width="2.5" style="1" customWidth="1"/>
    <col min="2" max="2" width="3.5" style="1" customWidth="1"/>
    <col min="3" max="3" width="6.75" style="12" customWidth="1"/>
    <col min="4" max="4" width="11" style="1" customWidth="1"/>
    <col min="5" max="5" width="33.125" style="1" customWidth="1"/>
    <col min="6" max="6" width="10.25" style="1" customWidth="1"/>
    <col min="7" max="7" width="10.75" style="1" customWidth="1"/>
    <col min="8" max="9" width="11.125" style="1" customWidth="1"/>
    <col min="10" max="11" width="10" style="1" hidden="1" customWidth="1"/>
    <col min="12" max="12" width="10.625" style="1" hidden="1" customWidth="1"/>
    <col min="13" max="13" width="0.75" style="1" hidden="1" customWidth="1"/>
    <col min="14" max="14" width="16.125" style="1" customWidth="1"/>
    <col min="15" max="15" width="4" style="1" customWidth="1"/>
    <col min="16" max="17" width="9.25" style="1" customWidth="1"/>
    <col min="18" max="18" width="6" style="12" customWidth="1"/>
    <col min="19" max="19" width="8.25" style="14" hidden="1" customWidth="1"/>
    <col min="20" max="21" width="9.25" style="1" hidden="1" customWidth="1"/>
    <col min="22" max="22" width="8.75" style="1" hidden="1" customWidth="1"/>
    <col min="23" max="16384" width="8.75" style="1"/>
  </cols>
  <sheetData>
    <row r="1" spans="1:22" ht="29.25" customHeight="1">
      <c r="A1" s="141" t="s">
        <v>20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</row>
    <row r="2" spans="1:22" ht="22.5" customHeight="1">
      <c r="A2" s="16" t="s">
        <v>14</v>
      </c>
      <c r="B2" s="16"/>
    </row>
    <row r="3" spans="1:22" ht="16.5" customHeight="1">
      <c r="N3" s="47" t="s">
        <v>19</v>
      </c>
    </row>
    <row r="4" spans="1:22" ht="27.75" customHeight="1">
      <c r="A4" s="144" t="s">
        <v>10</v>
      </c>
      <c r="B4" s="144"/>
      <c r="C4" s="143" t="s">
        <v>11</v>
      </c>
      <c r="D4" s="144" t="s">
        <v>9</v>
      </c>
      <c r="E4" s="144" t="s">
        <v>8</v>
      </c>
      <c r="F4" s="143" t="s">
        <v>22</v>
      </c>
      <c r="G4" s="146" t="s">
        <v>23</v>
      </c>
      <c r="H4" s="147"/>
      <c r="I4" s="143" t="s">
        <v>15</v>
      </c>
      <c r="J4" s="146" t="s">
        <v>24</v>
      </c>
      <c r="K4" s="147"/>
      <c r="L4" s="143" t="s">
        <v>16</v>
      </c>
      <c r="M4" s="150" t="s">
        <v>17</v>
      </c>
      <c r="N4" s="144" t="s">
        <v>12</v>
      </c>
      <c r="O4" s="152" t="s">
        <v>13</v>
      </c>
      <c r="P4" s="147" t="s">
        <v>18</v>
      </c>
      <c r="Q4" s="147"/>
      <c r="R4" s="147"/>
      <c r="S4" s="15"/>
      <c r="T4" s="148" t="s">
        <v>0</v>
      </c>
      <c r="U4" s="149"/>
      <c r="V4" s="145" t="s">
        <v>3</v>
      </c>
    </row>
    <row r="5" spans="1:22" ht="14.25" customHeight="1">
      <c r="A5" s="144"/>
      <c r="B5" s="144"/>
      <c r="C5" s="143"/>
      <c r="D5" s="144"/>
      <c r="E5" s="144"/>
      <c r="F5" s="144"/>
      <c r="G5" s="24" t="s">
        <v>1</v>
      </c>
      <c r="H5" s="24" t="s">
        <v>2</v>
      </c>
      <c r="I5" s="144"/>
      <c r="J5" s="24" t="s">
        <v>1</v>
      </c>
      <c r="K5" s="24" t="s">
        <v>2</v>
      </c>
      <c r="L5" s="144"/>
      <c r="M5" s="151"/>
      <c r="N5" s="144"/>
      <c r="O5" s="153"/>
      <c r="P5" s="24" t="s">
        <v>6</v>
      </c>
      <c r="Q5" s="24" t="s">
        <v>4</v>
      </c>
      <c r="R5" s="24" t="s">
        <v>7</v>
      </c>
      <c r="S5" s="15"/>
      <c r="T5" s="8" t="s">
        <v>1</v>
      </c>
      <c r="U5" s="8" t="s">
        <v>2</v>
      </c>
      <c r="V5" s="145"/>
    </row>
    <row r="6" spans="1:22" ht="20.100000000000001" customHeight="1">
      <c r="A6" s="25"/>
      <c r="B6" s="26" t="s">
        <v>5</v>
      </c>
      <c r="C6" s="27"/>
      <c r="D6" s="27"/>
      <c r="E6" s="27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19"/>
      <c r="T6" s="3"/>
      <c r="U6" s="3"/>
      <c r="V6" s="7"/>
    </row>
    <row r="7" spans="1:22" ht="20.100000000000001" customHeight="1">
      <c r="A7" s="29" t="s">
        <v>141</v>
      </c>
      <c r="B7" s="30"/>
      <c r="C7" s="30"/>
      <c r="D7" s="30"/>
      <c r="E7" s="30"/>
      <c r="F7" s="31">
        <f>F8</f>
        <v>14606567</v>
      </c>
      <c r="G7" s="121">
        <f t="shared" ref="G7:I7" si="0">G8</f>
        <v>-11846567</v>
      </c>
      <c r="H7" s="121">
        <f t="shared" si="0"/>
        <v>12577567</v>
      </c>
      <c r="I7" s="121">
        <f t="shared" si="0"/>
        <v>15337567</v>
      </c>
      <c r="J7" s="31" t="e">
        <f>J8+#REF!</f>
        <v>#REF!</v>
      </c>
      <c r="K7" s="31" t="e">
        <f>K8+#REF!</f>
        <v>#REF!</v>
      </c>
      <c r="L7" s="31" t="e">
        <f>L8+#REF!</f>
        <v>#REF!</v>
      </c>
      <c r="M7" s="31"/>
      <c r="N7" s="31"/>
      <c r="O7" s="31"/>
      <c r="P7" s="31"/>
      <c r="Q7" s="31"/>
      <c r="R7" s="30"/>
      <c r="S7" s="20"/>
      <c r="T7" s="11" t="e">
        <f>T8+#REF!</f>
        <v>#REF!</v>
      </c>
      <c r="U7" s="11" t="e">
        <f>U8+#REF!</f>
        <v>#REF!</v>
      </c>
      <c r="V7" s="11"/>
    </row>
    <row r="8" spans="1:22" ht="20.100000000000001" customHeight="1">
      <c r="A8" s="32"/>
      <c r="B8" s="33" t="s">
        <v>25</v>
      </c>
      <c r="C8" s="34"/>
      <c r="D8" s="35"/>
      <c r="E8" s="35"/>
      <c r="F8" s="36">
        <f t="shared" ref="F8:L8" si="1">SUM(F9:F14)</f>
        <v>14606567</v>
      </c>
      <c r="G8" s="36">
        <f t="shared" si="1"/>
        <v>-11846567</v>
      </c>
      <c r="H8" s="36">
        <f t="shared" si="1"/>
        <v>12577567</v>
      </c>
      <c r="I8" s="36">
        <f t="shared" si="1"/>
        <v>15337567</v>
      </c>
      <c r="J8" s="36">
        <f t="shared" si="1"/>
        <v>-1340000</v>
      </c>
      <c r="K8" s="36">
        <f t="shared" si="1"/>
        <v>750000</v>
      </c>
      <c r="L8" s="36">
        <f t="shared" si="1"/>
        <v>13331000</v>
      </c>
      <c r="M8" s="36"/>
      <c r="N8" s="36"/>
      <c r="O8" s="36"/>
      <c r="P8" s="36"/>
      <c r="Q8" s="36"/>
      <c r="R8" s="34"/>
      <c r="S8" s="20"/>
      <c r="T8" s="13">
        <f>SUM(T9:T14)</f>
        <v>-100000</v>
      </c>
      <c r="U8" s="13">
        <f>SUM(U9:U14)</f>
        <v>0</v>
      </c>
      <c r="V8" s="13"/>
    </row>
    <row r="9" spans="1:22" ht="20.100000000000001" customHeight="1">
      <c r="A9" s="32"/>
      <c r="B9" s="32"/>
      <c r="C9" s="48">
        <v>1095</v>
      </c>
      <c r="D9" s="44" t="s">
        <v>27</v>
      </c>
      <c r="E9" s="49" t="s">
        <v>28</v>
      </c>
      <c r="F9" s="50">
        <v>11117000</v>
      </c>
      <c r="G9" s="51">
        <v>-11117000</v>
      </c>
      <c r="H9" s="50">
        <v>11117000</v>
      </c>
      <c r="I9" s="46">
        <f>F9+G9+H9</f>
        <v>11117000</v>
      </c>
      <c r="J9" s="40">
        <v>-740000</v>
      </c>
      <c r="K9" s="42"/>
      <c r="L9" s="46">
        <f>F9+J9+K9</f>
        <v>10377000</v>
      </c>
      <c r="M9" s="41" t="str">
        <f>IF(G9-J9&lt;0,"동의필요","-")</f>
        <v>동의필요</v>
      </c>
      <c r="N9" s="40"/>
      <c r="O9" s="40"/>
      <c r="P9" s="61"/>
      <c r="Q9" s="62"/>
      <c r="R9" s="41" t="str">
        <f>IF((G9+H9)=(P9+Q9),"ok","검토")</f>
        <v>ok</v>
      </c>
      <c r="S9" s="21"/>
      <c r="T9" s="10"/>
      <c r="U9" s="10"/>
      <c r="V9" s="9"/>
    </row>
    <row r="10" spans="1:22" ht="20.100000000000001" customHeight="1">
      <c r="A10" s="32"/>
      <c r="B10" s="32"/>
      <c r="C10" s="48">
        <v>1095</v>
      </c>
      <c r="D10" s="44" t="s">
        <v>27</v>
      </c>
      <c r="E10" s="49" t="s">
        <v>29</v>
      </c>
      <c r="F10" s="50">
        <v>450542</v>
      </c>
      <c r="G10" s="51">
        <v>-450542</v>
      </c>
      <c r="H10" s="52">
        <v>450542</v>
      </c>
      <c r="I10" s="46">
        <f t="shared" ref="I10:I12" si="2">F10+G10+H10</f>
        <v>450542</v>
      </c>
      <c r="J10" s="40"/>
      <c r="K10" s="42"/>
      <c r="L10" s="46"/>
      <c r="M10" s="41"/>
      <c r="N10" s="40"/>
      <c r="O10" s="40"/>
      <c r="P10" s="61"/>
      <c r="Q10" s="62"/>
      <c r="R10" s="41" t="str">
        <f t="shared" ref="R10:R12" si="3">IF((G10+H10)=(P10+Q10),"ok","검토")</f>
        <v>ok</v>
      </c>
      <c r="S10" s="21"/>
      <c r="T10" s="10"/>
      <c r="U10" s="10"/>
      <c r="V10" s="9"/>
    </row>
    <row r="11" spans="1:22" ht="20.100000000000001" customHeight="1">
      <c r="A11" s="32"/>
      <c r="B11" s="32"/>
      <c r="C11" s="48">
        <v>1095</v>
      </c>
      <c r="D11" s="44" t="s">
        <v>27</v>
      </c>
      <c r="E11" s="49" t="s">
        <v>30</v>
      </c>
      <c r="F11" s="50">
        <v>26500</v>
      </c>
      <c r="G11" s="51">
        <v>-26500</v>
      </c>
      <c r="H11" s="52">
        <v>26500</v>
      </c>
      <c r="I11" s="46">
        <f t="shared" si="2"/>
        <v>26500</v>
      </c>
      <c r="J11" s="40"/>
      <c r="K11" s="42"/>
      <c r="L11" s="46"/>
      <c r="M11" s="41"/>
      <c r="N11" s="40"/>
      <c r="O11" s="40"/>
      <c r="P11" s="61"/>
      <c r="Q11" s="62"/>
      <c r="R11" s="41" t="str">
        <f t="shared" si="3"/>
        <v>ok</v>
      </c>
      <c r="S11" s="21"/>
      <c r="T11" s="10"/>
      <c r="U11" s="10"/>
      <c r="V11" s="9"/>
    </row>
    <row r="12" spans="1:22" ht="20.100000000000001" customHeight="1">
      <c r="A12" s="32"/>
      <c r="B12" s="32"/>
      <c r="C12" s="48">
        <v>1095</v>
      </c>
      <c r="D12" s="44" t="s">
        <v>27</v>
      </c>
      <c r="E12" s="53" t="s">
        <v>31</v>
      </c>
      <c r="F12" s="54">
        <v>208525</v>
      </c>
      <c r="G12" s="55">
        <v>-208525</v>
      </c>
      <c r="H12" s="52">
        <v>528525</v>
      </c>
      <c r="I12" s="46">
        <f t="shared" si="2"/>
        <v>528525</v>
      </c>
      <c r="J12" s="40"/>
      <c r="K12" s="42"/>
      <c r="L12" s="46"/>
      <c r="M12" s="41"/>
      <c r="N12" s="40"/>
      <c r="O12" s="40"/>
      <c r="P12" s="62">
        <v>320000</v>
      </c>
      <c r="Q12" s="62"/>
      <c r="R12" s="41" t="str">
        <f t="shared" si="3"/>
        <v>ok</v>
      </c>
      <c r="S12" s="21"/>
      <c r="T12" s="10"/>
      <c r="U12" s="10"/>
      <c r="V12" s="9"/>
    </row>
    <row r="13" spans="1:22" ht="20.100000000000001" customHeight="1">
      <c r="A13" s="32"/>
      <c r="B13" s="32"/>
      <c r="C13" s="48">
        <v>1095</v>
      </c>
      <c r="D13" s="44" t="s">
        <v>27</v>
      </c>
      <c r="E13" s="53" t="s">
        <v>32</v>
      </c>
      <c r="F13" s="54">
        <v>44000</v>
      </c>
      <c r="G13" s="55">
        <v>-44000</v>
      </c>
      <c r="H13" s="52">
        <v>44000</v>
      </c>
      <c r="I13" s="46">
        <f>F13+G13+H13</f>
        <v>44000</v>
      </c>
      <c r="J13" s="40"/>
      <c r="K13" s="42">
        <v>750000</v>
      </c>
      <c r="L13" s="46">
        <f>F13+J13+K13</f>
        <v>794000</v>
      </c>
      <c r="M13" s="41" t="str">
        <f t="shared" ref="M13:M14" si="4">IF(G13-J13&lt;0,"동의필요","-")</f>
        <v>동의필요</v>
      </c>
      <c r="N13" s="40"/>
      <c r="O13" s="40"/>
      <c r="P13" s="62"/>
      <c r="Q13" s="62"/>
      <c r="R13" s="41" t="str">
        <f>IF((G13+H13)=(P13+Q13),"ok","검토")</f>
        <v>ok</v>
      </c>
      <c r="S13" s="21"/>
      <c r="T13" s="10"/>
      <c r="U13" s="10"/>
      <c r="V13" s="9"/>
    </row>
    <row r="14" spans="1:22" ht="20.100000000000001" customHeight="1">
      <c r="A14" s="32"/>
      <c r="B14" s="32"/>
      <c r="C14" s="56">
        <v>1097</v>
      </c>
      <c r="D14" s="44" t="s">
        <v>33</v>
      </c>
      <c r="E14" s="57" t="s">
        <v>34</v>
      </c>
      <c r="F14" s="58">
        <v>2760000</v>
      </c>
      <c r="G14" s="59"/>
      <c r="H14" s="60">
        <v>411000</v>
      </c>
      <c r="I14" s="46">
        <f>F14+G14+H14</f>
        <v>3171000</v>
      </c>
      <c r="J14" s="40">
        <v>-600000</v>
      </c>
      <c r="K14" s="42"/>
      <c r="L14" s="46">
        <f>F14+J14+K14</f>
        <v>2160000</v>
      </c>
      <c r="M14" s="41" t="str">
        <f t="shared" si="4"/>
        <v>-</v>
      </c>
      <c r="N14" s="42"/>
      <c r="O14" s="42"/>
      <c r="P14" s="63">
        <v>411000</v>
      </c>
      <c r="Q14" s="63"/>
      <c r="R14" s="41" t="str">
        <f>IF((G14+H14)=(P14+Q14),"ok","검토")</f>
        <v>ok</v>
      </c>
      <c r="S14" s="20"/>
      <c r="T14" s="10">
        <v>-100000</v>
      </c>
      <c r="U14" s="10"/>
      <c r="V14" s="9"/>
    </row>
  </sheetData>
  <mergeCells count="16">
    <mergeCell ref="A1:N1"/>
    <mergeCell ref="C4:C5"/>
    <mergeCell ref="A4:B5"/>
    <mergeCell ref="V4:V5"/>
    <mergeCell ref="D4:D5"/>
    <mergeCell ref="E4:E5"/>
    <mergeCell ref="F4:F5"/>
    <mergeCell ref="G4:H4"/>
    <mergeCell ref="I4:I5"/>
    <mergeCell ref="N4:N5"/>
    <mergeCell ref="P4:R4"/>
    <mergeCell ref="T4:U4"/>
    <mergeCell ref="J4:K4"/>
    <mergeCell ref="L4:L5"/>
    <mergeCell ref="M4:M5"/>
    <mergeCell ref="O4:O5"/>
  </mergeCells>
  <phoneticPr fontId="6" type="noConversion"/>
  <pageMargins left="3.937007874015748E-2" right="3.937007874015748E-2" top="0.74803149606299213" bottom="0.74803149606299213" header="0.31496062992125984" footer="0.31496062992125984"/>
  <pageSetup paperSize="9" scale="92" fitToHeight="0" orientation="landscape" cellComments="asDisplaye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0"/>
  <sheetViews>
    <sheetView showGridLines="0" view="pageLayout" zoomScaleNormal="90" workbookViewId="0">
      <selection activeCell="A8" sqref="A8"/>
    </sheetView>
  </sheetViews>
  <sheetFormatPr defaultColWidth="8.75" defaultRowHeight="13.5"/>
  <cols>
    <col min="1" max="1" width="2.5" style="1" customWidth="1"/>
    <col min="2" max="2" width="3.5" style="1" customWidth="1"/>
    <col min="3" max="3" width="6.75" style="12" customWidth="1"/>
    <col min="4" max="4" width="11" style="1" customWidth="1"/>
    <col min="5" max="5" width="27.875" style="1" customWidth="1"/>
    <col min="6" max="6" width="12.375" style="1" bestFit="1" customWidth="1"/>
    <col min="7" max="7" width="10.75" style="1" customWidth="1"/>
    <col min="8" max="9" width="11.125" style="1" customWidth="1"/>
    <col min="10" max="11" width="10" style="1" hidden="1" customWidth="1"/>
    <col min="12" max="12" width="10.625" style="1" hidden="1" customWidth="1"/>
    <col min="13" max="13" width="9.25" style="1" hidden="1" customWidth="1"/>
    <col min="14" max="14" width="12.125" style="1" customWidth="1"/>
    <col min="15" max="15" width="4" style="1" customWidth="1"/>
    <col min="16" max="16" width="8.125" style="1" customWidth="1"/>
    <col min="17" max="17" width="9.25" style="1" customWidth="1"/>
    <col min="18" max="18" width="6" style="12" customWidth="1"/>
    <col min="19" max="19" width="8.25" style="14" hidden="1" customWidth="1"/>
    <col min="20" max="21" width="9.25" style="1" hidden="1" customWidth="1"/>
    <col min="22" max="22" width="8.75" style="1" hidden="1" customWidth="1"/>
    <col min="23" max="16384" width="8.75" style="1"/>
  </cols>
  <sheetData>
    <row r="1" spans="1:22" ht="29.25" customHeight="1">
      <c r="A1" s="141" t="s">
        <v>21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</row>
    <row r="2" spans="1:22" ht="22.5" customHeight="1">
      <c r="A2" s="16" t="s">
        <v>79</v>
      </c>
      <c r="B2" s="16"/>
    </row>
    <row r="3" spans="1:22" ht="16.5" customHeight="1">
      <c r="N3" s="47" t="s">
        <v>19</v>
      </c>
    </row>
    <row r="4" spans="1:22" ht="27.75" customHeight="1">
      <c r="A4" s="144" t="s">
        <v>10</v>
      </c>
      <c r="B4" s="144"/>
      <c r="C4" s="143" t="s">
        <v>11</v>
      </c>
      <c r="D4" s="144" t="s">
        <v>9</v>
      </c>
      <c r="E4" s="144" t="s">
        <v>8</v>
      </c>
      <c r="F4" s="143" t="s">
        <v>22</v>
      </c>
      <c r="G4" s="146" t="s">
        <v>23</v>
      </c>
      <c r="H4" s="147"/>
      <c r="I4" s="143" t="s">
        <v>15</v>
      </c>
      <c r="J4" s="146" t="s">
        <v>24</v>
      </c>
      <c r="K4" s="147"/>
      <c r="L4" s="143" t="s">
        <v>16</v>
      </c>
      <c r="M4" s="150" t="s">
        <v>17</v>
      </c>
      <c r="N4" s="144" t="s">
        <v>12</v>
      </c>
      <c r="O4" s="152" t="s">
        <v>13</v>
      </c>
      <c r="P4" s="147" t="s">
        <v>18</v>
      </c>
      <c r="Q4" s="147"/>
      <c r="R4" s="147"/>
      <c r="S4" s="15"/>
      <c r="T4" s="148" t="s">
        <v>0</v>
      </c>
      <c r="U4" s="149"/>
      <c r="V4" s="145" t="s">
        <v>3</v>
      </c>
    </row>
    <row r="5" spans="1:22" ht="14.25" customHeight="1">
      <c r="A5" s="144"/>
      <c r="B5" s="144"/>
      <c r="C5" s="143"/>
      <c r="D5" s="144"/>
      <c r="E5" s="144"/>
      <c r="F5" s="144"/>
      <c r="G5" s="24" t="s">
        <v>1</v>
      </c>
      <c r="H5" s="24" t="s">
        <v>2</v>
      </c>
      <c r="I5" s="144"/>
      <c r="J5" s="24" t="s">
        <v>1</v>
      </c>
      <c r="K5" s="24" t="s">
        <v>2</v>
      </c>
      <c r="L5" s="144"/>
      <c r="M5" s="151"/>
      <c r="N5" s="144"/>
      <c r="O5" s="153"/>
      <c r="P5" s="24" t="s">
        <v>6</v>
      </c>
      <c r="Q5" s="24" t="s">
        <v>4</v>
      </c>
      <c r="R5" s="24" t="s">
        <v>7</v>
      </c>
      <c r="S5" s="15"/>
      <c r="T5" s="18" t="s">
        <v>1</v>
      </c>
      <c r="U5" s="18" t="s">
        <v>2</v>
      </c>
      <c r="V5" s="145"/>
    </row>
    <row r="6" spans="1:22" ht="20.100000000000001" customHeight="1">
      <c r="A6" s="25"/>
      <c r="B6" s="26" t="s">
        <v>5</v>
      </c>
      <c r="C6" s="27"/>
      <c r="D6" s="27"/>
      <c r="E6" s="27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19"/>
      <c r="T6" s="3"/>
      <c r="U6" s="3"/>
      <c r="V6" s="17"/>
    </row>
    <row r="7" spans="1:22" ht="20.100000000000001" customHeight="1">
      <c r="A7" s="29" t="s">
        <v>141</v>
      </c>
      <c r="B7" s="30"/>
      <c r="C7" s="30"/>
      <c r="D7" s="30"/>
      <c r="E7" s="30"/>
      <c r="F7" s="31">
        <f>F8+F45+F62</f>
        <v>35769281</v>
      </c>
      <c r="G7" s="121">
        <f>G8+G45+G62</f>
        <v>-5027384</v>
      </c>
      <c r="H7" s="121">
        <f>H8+H45+H62</f>
        <v>26697405</v>
      </c>
      <c r="I7" s="121">
        <f>I8+I45+I62</f>
        <v>57439302</v>
      </c>
      <c r="J7" s="31">
        <f>J8+J45</f>
        <v>-740000</v>
      </c>
      <c r="K7" s="31">
        <f>K8+K45</f>
        <v>750000</v>
      </c>
      <c r="L7" s="31">
        <f>L8+L45</f>
        <v>8696716</v>
      </c>
      <c r="M7" s="31"/>
      <c r="N7" s="31"/>
      <c r="O7" s="31"/>
      <c r="P7" s="31"/>
      <c r="Q7" s="31"/>
      <c r="R7" s="30"/>
      <c r="S7" s="20"/>
      <c r="T7" s="11">
        <f>T8+T45</f>
        <v>-100000</v>
      </c>
      <c r="U7" s="11">
        <f>U8+U45</f>
        <v>2000000</v>
      </c>
      <c r="V7" s="11"/>
    </row>
    <row r="8" spans="1:22" ht="20.100000000000001" customHeight="1">
      <c r="A8" s="32"/>
      <c r="B8" s="33" t="s">
        <v>25</v>
      </c>
      <c r="C8" s="34"/>
      <c r="D8" s="35"/>
      <c r="E8" s="35"/>
      <c r="F8" s="36">
        <f t="shared" ref="F8:L8" si="0">SUM(F9:F44)</f>
        <v>14639257</v>
      </c>
      <c r="G8" s="123">
        <f t="shared" si="0"/>
        <v>-401781</v>
      </c>
      <c r="H8" s="123">
        <f t="shared" si="0"/>
        <v>7094870</v>
      </c>
      <c r="I8" s="123">
        <f t="shared" si="0"/>
        <v>21332346</v>
      </c>
      <c r="J8" s="36">
        <f t="shared" si="0"/>
        <v>-740000</v>
      </c>
      <c r="K8" s="36">
        <f t="shared" si="0"/>
        <v>750000</v>
      </c>
      <c r="L8" s="36">
        <f t="shared" si="0"/>
        <v>8696716</v>
      </c>
      <c r="M8" s="36"/>
      <c r="N8" s="36"/>
      <c r="O8" s="36"/>
      <c r="P8" s="36"/>
      <c r="Q8" s="36"/>
      <c r="R8" s="34"/>
      <c r="S8" s="20"/>
      <c r="T8" s="13">
        <f>SUM(T9:T44)</f>
        <v>0</v>
      </c>
      <c r="U8" s="13">
        <f>SUM(U9:U44)</f>
        <v>1000000</v>
      </c>
      <c r="V8" s="13"/>
    </row>
    <row r="9" spans="1:22" ht="24.75" customHeight="1">
      <c r="A9" s="32"/>
      <c r="B9" s="32"/>
      <c r="C9" s="64">
        <v>1102</v>
      </c>
      <c r="D9" s="64" t="s">
        <v>27</v>
      </c>
      <c r="E9" s="65" t="s">
        <v>35</v>
      </c>
      <c r="F9" s="66">
        <v>8629716</v>
      </c>
      <c r="G9" s="67"/>
      <c r="H9" s="66"/>
      <c r="I9" s="46">
        <f>F9+G9+H9</f>
        <v>8629716</v>
      </c>
      <c r="J9" s="40">
        <v>-740000</v>
      </c>
      <c r="K9" s="42"/>
      <c r="L9" s="46">
        <f>F9+J9+K9</f>
        <v>7889716</v>
      </c>
      <c r="M9" s="41" t="str">
        <f>IF(G9-J9&lt;0,"동의필요","-")</f>
        <v>-</v>
      </c>
      <c r="N9" s="77" t="s">
        <v>50</v>
      </c>
      <c r="O9" s="42" t="s">
        <v>64</v>
      </c>
      <c r="P9" s="74"/>
      <c r="Q9" s="74"/>
      <c r="R9" s="41" t="str">
        <f>IF((G9+H9)=(P9+Q9),"ok","검토")</f>
        <v>ok</v>
      </c>
      <c r="S9" s="21"/>
      <c r="T9" s="10"/>
      <c r="U9" s="10"/>
      <c r="V9" s="9"/>
    </row>
    <row r="10" spans="1:22" ht="24.75" customHeight="1">
      <c r="A10" s="32"/>
      <c r="B10" s="32"/>
      <c r="C10" s="64">
        <v>1102</v>
      </c>
      <c r="D10" s="64" t="s">
        <v>27</v>
      </c>
      <c r="E10" s="65" t="s">
        <v>36</v>
      </c>
      <c r="F10" s="66">
        <v>364939</v>
      </c>
      <c r="G10" s="66"/>
      <c r="H10" s="66"/>
      <c r="I10" s="132">
        <f t="shared" ref="I10:I44" si="1">F10+G10+H10</f>
        <v>364939</v>
      </c>
      <c r="J10" s="40"/>
      <c r="K10" s="42"/>
      <c r="L10" s="46"/>
      <c r="M10" s="41"/>
      <c r="N10" s="77" t="s">
        <v>50</v>
      </c>
      <c r="O10" s="42" t="s">
        <v>64</v>
      </c>
      <c r="P10" s="74"/>
      <c r="Q10" s="74"/>
      <c r="R10" s="41" t="str">
        <f t="shared" ref="R10:R41" si="2">IF((G10+H10)=(P10+Q10),"ok","검토")</f>
        <v>ok</v>
      </c>
      <c r="S10" s="21"/>
      <c r="T10" s="10"/>
      <c r="U10" s="10"/>
      <c r="V10" s="9"/>
    </row>
    <row r="11" spans="1:22" ht="24.75" customHeight="1">
      <c r="A11" s="32"/>
      <c r="B11" s="32"/>
      <c r="C11" s="64">
        <v>1103</v>
      </c>
      <c r="D11" s="64" t="s">
        <v>27</v>
      </c>
      <c r="E11" s="65" t="s">
        <v>37</v>
      </c>
      <c r="F11" s="66">
        <v>30475</v>
      </c>
      <c r="G11" s="66"/>
      <c r="H11" s="66"/>
      <c r="I11" s="132">
        <f t="shared" si="1"/>
        <v>30475</v>
      </c>
      <c r="J11" s="40"/>
      <c r="K11" s="42"/>
      <c r="L11" s="46"/>
      <c r="M11" s="41"/>
      <c r="N11" s="77" t="s">
        <v>50</v>
      </c>
      <c r="O11" s="42" t="s">
        <v>64</v>
      </c>
      <c r="P11" s="74"/>
      <c r="Q11" s="74"/>
      <c r="R11" s="41" t="str">
        <f t="shared" si="2"/>
        <v>ok</v>
      </c>
      <c r="S11" s="21"/>
      <c r="T11" s="10"/>
      <c r="U11" s="10"/>
      <c r="V11" s="9"/>
    </row>
    <row r="12" spans="1:22" ht="27">
      <c r="A12" s="32"/>
      <c r="B12" s="32"/>
      <c r="C12" s="64">
        <v>1103</v>
      </c>
      <c r="D12" s="64" t="s">
        <v>27</v>
      </c>
      <c r="E12" s="68" t="s">
        <v>38</v>
      </c>
      <c r="F12" s="67">
        <v>51323</v>
      </c>
      <c r="G12" s="67"/>
      <c r="H12" s="67"/>
      <c r="I12" s="132">
        <f t="shared" si="1"/>
        <v>51323</v>
      </c>
      <c r="J12" s="40"/>
      <c r="K12" s="42"/>
      <c r="L12" s="46"/>
      <c r="M12" s="41"/>
      <c r="N12" s="77" t="s">
        <v>50</v>
      </c>
      <c r="O12" s="42" t="s">
        <v>64</v>
      </c>
      <c r="P12" s="74"/>
      <c r="Q12" s="74"/>
      <c r="R12" s="41" t="str">
        <f t="shared" si="2"/>
        <v>ok</v>
      </c>
      <c r="S12" s="21"/>
      <c r="T12" s="10"/>
      <c r="U12" s="10"/>
      <c r="V12" s="9"/>
    </row>
    <row r="13" spans="1:22" ht="27">
      <c r="A13" s="32"/>
      <c r="B13" s="32"/>
      <c r="C13" s="64">
        <v>1103</v>
      </c>
      <c r="D13" s="64" t="s">
        <v>27</v>
      </c>
      <c r="E13" s="65" t="s">
        <v>39</v>
      </c>
      <c r="F13" s="66">
        <v>312788</v>
      </c>
      <c r="G13" s="66"/>
      <c r="H13" s="66"/>
      <c r="I13" s="132">
        <f t="shared" si="1"/>
        <v>312788</v>
      </c>
      <c r="J13" s="40"/>
      <c r="K13" s="42"/>
      <c r="L13" s="46"/>
      <c r="M13" s="41"/>
      <c r="N13" s="77" t="s">
        <v>50</v>
      </c>
      <c r="O13" s="42" t="s">
        <v>64</v>
      </c>
      <c r="P13" s="74"/>
      <c r="Q13" s="74"/>
      <c r="R13" s="41" t="str">
        <f t="shared" si="2"/>
        <v>ok</v>
      </c>
      <c r="S13" s="21"/>
      <c r="T13" s="10"/>
      <c r="U13" s="10"/>
      <c r="V13" s="9"/>
    </row>
    <row r="14" spans="1:22" ht="27">
      <c r="A14" s="32"/>
      <c r="B14" s="32"/>
      <c r="C14" s="64">
        <v>1112</v>
      </c>
      <c r="D14" s="64" t="s">
        <v>27</v>
      </c>
      <c r="E14" s="65" t="s">
        <v>108</v>
      </c>
      <c r="F14" s="66">
        <v>8000</v>
      </c>
      <c r="G14" s="66"/>
      <c r="H14" s="66">
        <v>7000</v>
      </c>
      <c r="I14" s="132">
        <f t="shared" si="1"/>
        <v>15000</v>
      </c>
      <c r="J14" s="40"/>
      <c r="K14" s="42"/>
      <c r="L14" s="46"/>
      <c r="M14" s="41"/>
      <c r="N14" s="77"/>
      <c r="O14" s="83" t="s">
        <v>66</v>
      </c>
      <c r="P14" s="74"/>
      <c r="Q14" s="74">
        <v>7000</v>
      </c>
      <c r="R14" s="41" t="str">
        <f t="shared" si="2"/>
        <v>ok</v>
      </c>
      <c r="S14" s="21"/>
      <c r="T14" s="10"/>
      <c r="U14" s="10"/>
      <c r="V14" s="9"/>
    </row>
    <row r="15" spans="1:22" s="114" customFormat="1" ht="27">
      <c r="A15" s="122"/>
      <c r="B15" s="122"/>
      <c r="C15" s="133">
        <v>1112</v>
      </c>
      <c r="D15" s="133" t="s">
        <v>109</v>
      </c>
      <c r="E15" s="134" t="s">
        <v>110</v>
      </c>
      <c r="F15" s="140">
        <v>20000</v>
      </c>
      <c r="G15" s="140"/>
      <c r="H15" s="140">
        <v>9000</v>
      </c>
      <c r="I15" s="132">
        <f t="shared" si="1"/>
        <v>29000</v>
      </c>
      <c r="J15" s="127"/>
      <c r="K15" s="129"/>
      <c r="L15" s="132"/>
      <c r="M15" s="128"/>
      <c r="N15" s="136"/>
      <c r="O15" s="83" t="s">
        <v>105</v>
      </c>
      <c r="P15" s="138"/>
      <c r="Q15" s="138">
        <v>9000</v>
      </c>
      <c r="R15" s="128" t="str">
        <f t="shared" si="2"/>
        <v>ok</v>
      </c>
      <c r="S15" s="120"/>
      <c r="T15" s="117"/>
      <c r="U15" s="117"/>
      <c r="V15" s="116"/>
    </row>
    <row r="16" spans="1:22" s="114" customFormat="1" ht="27">
      <c r="A16" s="122"/>
      <c r="B16" s="122"/>
      <c r="C16" s="133">
        <v>1112</v>
      </c>
      <c r="D16" s="133" t="s">
        <v>109</v>
      </c>
      <c r="E16" s="134" t="s">
        <v>111</v>
      </c>
      <c r="F16" s="140"/>
      <c r="G16" s="140"/>
      <c r="H16" s="140">
        <v>52000</v>
      </c>
      <c r="I16" s="132">
        <f t="shared" si="1"/>
        <v>52000</v>
      </c>
      <c r="J16" s="127"/>
      <c r="K16" s="129"/>
      <c r="L16" s="132"/>
      <c r="M16" s="128"/>
      <c r="N16" s="136"/>
      <c r="O16" s="83" t="s">
        <v>105</v>
      </c>
      <c r="P16" s="138"/>
      <c r="Q16" s="138">
        <v>52000</v>
      </c>
      <c r="R16" s="128" t="str">
        <f t="shared" si="2"/>
        <v>ok</v>
      </c>
      <c r="S16" s="120"/>
      <c r="T16" s="117"/>
      <c r="U16" s="117"/>
      <c r="V16" s="116"/>
    </row>
    <row r="17" spans="1:22" s="114" customFormat="1" ht="27">
      <c r="A17" s="122"/>
      <c r="B17" s="122"/>
      <c r="C17" s="133">
        <v>1112</v>
      </c>
      <c r="D17" s="133" t="s">
        <v>109</v>
      </c>
      <c r="E17" s="134" t="s">
        <v>112</v>
      </c>
      <c r="F17" s="140"/>
      <c r="G17" s="140"/>
      <c r="H17" s="140">
        <v>4000</v>
      </c>
      <c r="I17" s="132">
        <f t="shared" si="1"/>
        <v>4000</v>
      </c>
      <c r="J17" s="127"/>
      <c r="K17" s="129"/>
      <c r="L17" s="132"/>
      <c r="M17" s="128"/>
      <c r="N17" s="136"/>
      <c r="O17" s="83" t="s">
        <v>105</v>
      </c>
      <c r="P17" s="138"/>
      <c r="Q17" s="138">
        <v>4000</v>
      </c>
      <c r="R17" s="128" t="str">
        <f t="shared" si="2"/>
        <v>ok</v>
      </c>
      <c r="S17" s="120"/>
      <c r="T17" s="117"/>
      <c r="U17" s="117"/>
      <c r="V17" s="116"/>
    </row>
    <row r="18" spans="1:22" s="114" customFormat="1" ht="27">
      <c r="A18" s="122"/>
      <c r="B18" s="122"/>
      <c r="C18" s="133">
        <v>1112</v>
      </c>
      <c r="D18" s="133" t="s">
        <v>109</v>
      </c>
      <c r="E18" s="134" t="s">
        <v>113</v>
      </c>
      <c r="F18" s="140"/>
      <c r="G18" s="140"/>
      <c r="H18" s="140">
        <v>20000</v>
      </c>
      <c r="I18" s="132">
        <f t="shared" si="1"/>
        <v>20000</v>
      </c>
      <c r="J18" s="127"/>
      <c r="K18" s="129"/>
      <c r="L18" s="132"/>
      <c r="M18" s="128"/>
      <c r="N18" s="136"/>
      <c r="O18" s="83" t="s">
        <v>105</v>
      </c>
      <c r="P18" s="138"/>
      <c r="Q18" s="138">
        <v>20000</v>
      </c>
      <c r="R18" s="128" t="str">
        <f t="shared" si="2"/>
        <v>ok</v>
      </c>
      <c r="S18" s="120"/>
      <c r="T18" s="117"/>
      <c r="U18" s="117"/>
      <c r="V18" s="116"/>
    </row>
    <row r="19" spans="1:22" s="114" customFormat="1" ht="24" customHeight="1">
      <c r="A19" s="122"/>
      <c r="B19" s="122"/>
      <c r="C19" s="133">
        <v>1115</v>
      </c>
      <c r="D19" s="133" t="s">
        <v>109</v>
      </c>
      <c r="E19" s="134" t="s">
        <v>122</v>
      </c>
      <c r="F19" s="140">
        <v>50000</v>
      </c>
      <c r="G19" s="140">
        <v>-50000</v>
      </c>
      <c r="H19" s="140"/>
      <c r="I19" s="132">
        <f t="shared" si="1"/>
        <v>0</v>
      </c>
      <c r="J19" s="127"/>
      <c r="K19" s="129"/>
      <c r="L19" s="132"/>
      <c r="M19" s="128"/>
      <c r="N19" s="136"/>
      <c r="O19" s="83" t="s">
        <v>95</v>
      </c>
      <c r="P19" s="138"/>
      <c r="Q19" s="138">
        <v>-50000</v>
      </c>
      <c r="R19" s="128" t="str">
        <f t="shared" si="2"/>
        <v>ok</v>
      </c>
      <c r="S19" s="120"/>
      <c r="T19" s="117"/>
      <c r="U19" s="117"/>
      <c r="V19" s="116"/>
    </row>
    <row r="21" spans="1:22" s="114" customFormat="1" ht="27">
      <c r="A21" s="122"/>
      <c r="B21" s="122"/>
      <c r="C21" s="133" t="s">
        <v>40</v>
      </c>
      <c r="D21" s="133" t="s">
        <v>109</v>
      </c>
      <c r="E21" s="134" t="s">
        <v>124</v>
      </c>
      <c r="F21" s="140"/>
      <c r="G21" s="140"/>
      <c r="H21" s="140">
        <v>10000</v>
      </c>
      <c r="I21" s="132">
        <f t="shared" si="1"/>
        <v>10000</v>
      </c>
      <c r="J21" s="127"/>
      <c r="K21" s="129"/>
      <c r="L21" s="132"/>
      <c r="M21" s="128"/>
      <c r="N21" s="136"/>
      <c r="O21" s="83" t="s">
        <v>105</v>
      </c>
      <c r="P21" s="138"/>
      <c r="Q21" s="138">
        <v>10000</v>
      </c>
      <c r="R21" s="128" t="str">
        <f t="shared" si="2"/>
        <v>ok</v>
      </c>
      <c r="S21" s="120"/>
      <c r="T21" s="117"/>
      <c r="U21" s="117"/>
      <c r="V21" s="116"/>
    </row>
    <row r="22" spans="1:22" ht="21.75" customHeight="1">
      <c r="A22" s="32"/>
      <c r="B22" s="32"/>
      <c r="C22" s="98" t="s">
        <v>40</v>
      </c>
      <c r="D22" s="98" t="s">
        <v>82</v>
      </c>
      <c r="E22" s="99" t="s">
        <v>83</v>
      </c>
      <c r="F22" s="102">
        <v>0</v>
      </c>
      <c r="G22" s="100"/>
      <c r="H22" s="101">
        <v>122925</v>
      </c>
      <c r="I22" s="132">
        <f>F22+G22+H22</f>
        <v>122925</v>
      </c>
      <c r="J22" s="40"/>
      <c r="K22" s="42"/>
      <c r="L22" s="46"/>
      <c r="M22" s="41"/>
      <c r="N22" s="108" t="s">
        <v>89</v>
      </c>
      <c r="O22" s="106" t="s">
        <v>90</v>
      </c>
      <c r="P22" s="107"/>
      <c r="Q22" s="107">
        <v>122925</v>
      </c>
      <c r="R22" s="128" t="str">
        <f>IF((G22+H22)=(P22+Q22),"ok","검토")</f>
        <v>ok</v>
      </c>
      <c r="S22" s="21"/>
      <c r="T22" s="10"/>
      <c r="U22" s="10"/>
      <c r="V22" s="9"/>
    </row>
    <row r="23" spans="1:22" ht="27">
      <c r="A23" s="32"/>
      <c r="B23" s="32"/>
      <c r="C23" s="98" t="s">
        <v>40</v>
      </c>
      <c r="D23" s="98" t="s">
        <v>82</v>
      </c>
      <c r="E23" s="99" t="s">
        <v>84</v>
      </c>
      <c r="F23" s="102">
        <v>0</v>
      </c>
      <c r="G23" s="100"/>
      <c r="H23" s="101">
        <v>36000</v>
      </c>
      <c r="I23" s="132">
        <f>F23+G23+H23</f>
        <v>36000</v>
      </c>
      <c r="J23" s="40"/>
      <c r="K23" s="42"/>
      <c r="L23" s="46"/>
      <c r="M23" s="41"/>
      <c r="N23" s="108"/>
      <c r="O23" s="106" t="s">
        <v>90</v>
      </c>
      <c r="P23" s="107"/>
      <c r="Q23" s="107">
        <v>36000</v>
      </c>
      <c r="R23" s="128" t="str">
        <f>IF((G23+H23)=(P23+Q23),"ok","검토")</f>
        <v>ok</v>
      </c>
      <c r="S23" s="21"/>
      <c r="T23" s="10"/>
      <c r="U23" s="10"/>
      <c r="V23" s="9"/>
    </row>
    <row r="24" spans="1:22" ht="27">
      <c r="A24" s="32"/>
      <c r="B24" s="32"/>
      <c r="C24" s="98">
        <v>1120</v>
      </c>
      <c r="D24" s="98" t="s">
        <v>85</v>
      </c>
      <c r="E24" s="99" t="s">
        <v>86</v>
      </c>
      <c r="F24" s="102">
        <v>678000</v>
      </c>
      <c r="G24" s="100">
        <v>-272341</v>
      </c>
      <c r="H24" s="101"/>
      <c r="I24" s="132">
        <f>F24+G24+H24</f>
        <v>405659</v>
      </c>
      <c r="J24" s="40"/>
      <c r="K24" s="42"/>
      <c r="L24" s="46"/>
      <c r="M24" s="41"/>
      <c r="N24" s="108"/>
      <c r="O24" s="106" t="s">
        <v>90</v>
      </c>
      <c r="P24" s="107"/>
      <c r="Q24" s="107">
        <v>-272341</v>
      </c>
      <c r="R24" s="128" t="str">
        <f>IF((G24+H24)=(P24+Q24),"ok","검토")</f>
        <v>ok</v>
      </c>
      <c r="S24" s="21"/>
      <c r="T24" s="10"/>
      <c r="U24" s="10"/>
      <c r="V24" s="9"/>
    </row>
    <row r="25" spans="1:22" s="114" customFormat="1" ht="27">
      <c r="A25" s="122"/>
      <c r="B25" s="122"/>
      <c r="C25" s="133" t="s">
        <v>121</v>
      </c>
      <c r="D25" s="133" t="s">
        <v>41</v>
      </c>
      <c r="E25" s="134" t="s">
        <v>123</v>
      </c>
      <c r="F25" s="140"/>
      <c r="G25" s="140"/>
      <c r="H25" s="140">
        <v>20000</v>
      </c>
      <c r="I25" s="132">
        <f>F25+G25+H25</f>
        <v>20000</v>
      </c>
      <c r="J25" s="127"/>
      <c r="K25" s="129"/>
      <c r="L25" s="132"/>
      <c r="M25" s="128"/>
      <c r="N25" s="136"/>
      <c r="O25" s="83" t="s">
        <v>105</v>
      </c>
      <c r="P25" s="138"/>
      <c r="Q25" s="138">
        <v>20000</v>
      </c>
      <c r="R25" s="128" t="str">
        <f>IF((G25+H25)=(P25+Q25),"ok","검토")</f>
        <v>ok</v>
      </c>
      <c r="S25" s="120"/>
      <c r="T25" s="117"/>
      <c r="U25" s="117"/>
      <c r="V25" s="116"/>
    </row>
    <row r="26" spans="1:22" ht="20.100000000000001" customHeight="1">
      <c r="A26" s="32"/>
      <c r="B26" s="32"/>
      <c r="C26" s="69" t="s">
        <v>40</v>
      </c>
      <c r="D26" s="69" t="s">
        <v>41</v>
      </c>
      <c r="E26" s="70" t="s">
        <v>42</v>
      </c>
      <c r="F26" s="71"/>
      <c r="G26" s="71"/>
      <c r="H26" s="71">
        <v>180010</v>
      </c>
      <c r="I26" s="132">
        <f t="shared" si="1"/>
        <v>180010</v>
      </c>
      <c r="J26" s="40"/>
      <c r="K26" s="42"/>
      <c r="L26" s="46"/>
      <c r="M26" s="41"/>
      <c r="N26" s="78"/>
      <c r="O26" s="83" t="s">
        <v>66</v>
      </c>
      <c r="P26" s="75"/>
      <c r="Q26" s="75">
        <v>180010</v>
      </c>
      <c r="R26" s="41" t="str">
        <f t="shared" si="2"/>
        <v>ok</v>
      </c>
      <c r="S26" s="21"/>
      <c r="T26" s="10"/>
      <c r="U26" s="10"/>
      <c r="V26" s="9"/>
    </row>
    <row r="27" spans="1:22" s="114" customFormat="1" ht="20.100000000000001" customHeight="1">
      <c r="A27" s="122"/>
      <c r="B27" s="122"/>
      <c r="C27" s="124" t="s">
        <v>40</v>
      </c>
      <c r="D27" s="124" t="s">
        <v>115</v>
      </c>
      <c r="E27" s="94" t="s">
        <v>116</v>
      </c>
      <c r="F27" s="126"/>
      <c r="G27" s="126"/>
      <c r="H27" s="126">
        <v>5738148</v>
      </c>
      <c r="I27" s="132">
        <f>F27+G27+H27</f>
        <v>5738148</v>
      </c>
      <c r="J27" s="127"/>
      <c r="K27" s="129"/>
      <c r="L27" s="132"/>
      <c r="M27" s="128"/>
      <c r="N27" s="129"/>
      <c r="O27" s="129" t="s">
        <v>105</v>
      </c>
      <c r="P27" s="127"/>
      <c r="Q27" s="127">
        <v>5738148</v>
      </c>
      <c r="R27" s="128" t="str">
        <f>IF((G27+H27)=(P27+Q27),"ok","검토")</f>
        <v>ok</v>
      </c>
      <c r="S27" s="119"/>
      <c r="T27" s="117"/>
      <c r="U27" s="117"/>
      <c r="V27" s="116"/>
    </row>
    <row r="28" spans="1:22" ht="27">
      <c r="A28" s="32"/>
      <c r="B28" s="32"/>
      <c r="C28" s="64">
        <v>1126</v>
      </c>
      <c r="D28" s="64" t="s">
        <v>33</v>
      </c>
      <c r="E28" s="65" t="s">
        <v>43</v>
      </c>
      <c r="F28" s="72">
        <v>2760000</v>
      </c>
      <c r="G28" s="73"/>
      <c r="H28" s="66">
        <v>411000</v>
      </c>
      <c r="I28" s="132">
        <f t="shared" si="1"/>
        <v>3171000</v>
      </c>
      <c r="J28" s="40"/>
      <c r="K28" s="42"/>
      <c r="L28" s="46"/>
      <c r="M28" s="41"/>
      <c r="N28" s="77" t="s">
        <v>51</v>
      </c>
      <c r="O28" s="42" t="s">
        <v>64</v>
      </c>
      <c r="P28" s="76">
        <v>411000</v>
      </c>
      <c r="Q28" s="76">
        <v>0</v>
      </c>
      <c r="R28" s="41" t="str">
        <f t="shared" si="2"/>
        <v>ok</v>
      </c>
      <c r="S28" s="21"/>
      <c r="T28" s="10"/>
      <c r="U28" s="10"/>
      <c r="V28" s="9"/>
    </row>
    <row r="29" spans="1:22" ht="27">
      <c r="A29" s="32"/>
      <c r="B29" s="32"/>
      <c r="C29" s="64">
        <v>1131</v>
      </c>
      <c r="D29" s="64" t="s">
        <v>33</v>
      </c>
      <c r="E29" s="65" t="s">
        <v>44</v>
      </c>
      <c r="F29" s="72">
        <v>489760</v>
      </c>
      <c r="G29" s="73"/>
      <c r="H29" s="66">
        <v>9720</v>
      </c>
      <c r="I29" s="132">
        <f t="shared" si="1"/>
        <v>499480</v>
      </c>
      <c r="J29" s="40"/>
      <c r="K29" s="42"/>
      <c r="L29" s="46"/>
      <c r="M29" s="41"/>
      <c r="N29" s="77" t="s">
        <v>52</v>
      </c>
      <c r="O29" s="42" t="s">
        <v>64</v>
      </c>
      <c r="P29" s="76">
        <v>9720</v>
      </c>
      <c r="Q29" s="76">
        <v>0</v>
      </c>
      <c r="R29" s="41" t="str">
        <f t="shared" si="2"/>
        <v>ok</v>
      </c>
      <c r="S29" s="21"/>
      <c r="T29" s="10"/>
      <c r="U29" s="10"/>
      <c r="V29" s="9"/>
    </row>
    <row r="30" spans="1:22" s="114" customFormat="1" ht="27.75" customHeight="1">
      <c r="A30" s="122"/>
      <c r="B30" s="122"/>
      <c r="C30" s="124">
        <v>1132</v>
      </c>
      <c r="D30" s="125" t="s">
        <v>114</v>
      </c>
      <c r="E30" s="94" t="s">
        <v>128</v>
      </c>
      <c r="F30" s="126">
        <v>360000</v>
      </c>
      <c r="G30" s="137">
        <v>-60000</v>
      </c>
      <c r="H30" s="126">
        <v>0</v>
      </c>
      <c r="I30" s="132">
        <f>F30+G30+H30</f>
        <v>300000</v>
      </c>
      <c r="J30" s="127"/>
      <c r="K30" s="129"/>
      <c r="L30" s="132"/>
      <c r="M30" s="128"/>
      <c r="N30" s="129"/>
      <c r="O30" s="129" t="s">
        <v>105</v>
      </c>
      <c r="P30" s="127"/>
      <c r="Q30" s="137">
        <v>-60000</v>
      </c>
      <c r="R30" s="128" t="str">
        <f>IF((G30+H30)=(P30+Q30),"ok","검토")</f>
        <v>ok</v>
      </c>
      <c r="S30" s="119"/>
      <c r="T30" s="117"/>
      <c r="U30" s="117"/>
      <c r="V30" s="116"/>
    </row>
    <row r="31" spans="1:22" ht="27">
      <c r="A31" s="32"/>
      <c r="B31" s="32"/>
      <c r="C31" s="64">
        <v>1132</v>
      </c>
      <c r="D31" s="64" t="s">
        <v>33</v>
      </c>
      <c r="E31" s="65" t="s">
        <v>45</v>
      </c>
      <c r="F31" s="72">
        <v>19440</v>
      </c>
      <c r="G31" s="73">
        <v>-19440</v>
      </c>
      <c r="H31" s="66"/>
      <c r="I31" s="132">
        <f t="shared" si="1"/>
        <v>0</v>
      </c>
      <c r="J31" s="40"/>
      <c r="K31" s="42"/>
      <c r="L31" s="46"/>
      <c r="M31" s="41"/>
      <c r="N31" s="77" t="s">
        <v>52</v>
      </c>
      <c r="O31" s="42" t="s">
        <v>64</v>
      </c>
      <c r="P31" s="76">
        <v>-9720</v>
      </c>
      <c r="Q31" s="76">
        <v>-9720</v>
      </c>
      <c r="R31" s="41" t="str">
        <f t="shared" si="2"/>
        <v>ok</v>
      </c>
      <c r="S31" s="21"/>
      <c r="T31" s="10"/>
      <c r="U31" s="10"/>
      <c r="V31" s="9"/>
    </row>
    <row r="32" spans="1:22" ht="27">
      <c r="A32" s="32"/>
      <c r="B32" s="32"/>
      <c r="C32" s="64">
        <v>1134</v>
      </c>
      <c r="D32" s="64" t="s">
        <v>33</v>
      </c>
      <c r="E32" s="65" t="s">
        <v>46</v>
      </c>
      <c r="F32" s="66">
        <v>191799</v>
      </c>
      <c r="G32" s="66"/>
      <c r="H32" s="66">
        <v>111089</v>
      </c>
      <c r="I32" s="132">
        <f t="shared" si="1"/>
        <v>302888</v>
      </c>
      <c r="J32" s="40"/>
      <c r="K32" s="42"/>
      <c r="L32" s="46"/>
      <c r="M32" s="41"/>
      <c r="N32" s="77" t="s">
        <v>53</v>
      </c>
      <c r="O32" s="42" t="s">
        <v>66</v>
      </c>
      <c r="P32" s="76"/>
      <c r="Q32" s="76">
        <v>111089</v>
      </c>
      <c r="R32" s="41" t="str">
        <f t="shared" si="2"/>
        <v>ok</v>
      </c>
      <c r="S32" s="21"/>
      <c r="T32" s="10"/>
      <c r="U32" s="10"/>
      <c r="V32" s="9"/>
    </row>
    <row r="33" spans="1:22" ht="27">
      <c r="A33" s="32"/>
      <c r="B33" s="32"/>
      <c r="C33" s="64">
        <v>1134</v>
      </c>
      <c r="D33" s="64" t="s">
        <v>33</v>
      </c>
      <c r="E33" s="68" t="s">
        <v>47</v>
      </c>
      <c r="F33" s="67">
        <v>0</v>
      </c>
      <c r="G33" s="67"/>
      <c r="H33" s="67">
        <v>58320</v>
      </c>
      <c r="I33" s="132">
        <f t="shared" si="1"/>
        <v>58320</v>
      </c>
      <c r="J33" s="40"/>
      <c r="K33" s="42"/>
      <c r="L33" s="46"/>
      <c r="M33" s="41"/>
      <c r="N33" s="77" t="s">
        <v>53</v>
      </c>
      <c r="O33" s="42" t="s">
        <v>66</v>
      </c>
      <c r="P33" s="76"/>
      <c r="Q33" s="76">
        <v>58320</v>
      </c>
      <c r="R33" s="41" t="str">
        <f t="shared" si="2"/>
        <v>ok</v>
      </c>
      <c r="S33" s="21"/>
      <c r="T33" s="10"/>
      <c r="U33" s="10"/>
      <c r="V33" s="9"/>
    </row>
    <row r="34" spans="1:22" s="114" customFormat="1" ht="27">
      <c r="A34" s="122"/>
      <c r="B34" s="122"/>
      <c r="C34" s="133">
        <v>1134</v>
      </c>
      <c r="D34" s="133" t="s">
        <v>94</v>
      </c>
      <c r="E34" s="68" t="s">
        <v>133</v>
      </c>
      <c r="F34" s="67">
        <v>225504</v>
      </c>
      <c r="G34" s="67"/>
      <c r="H34" s="67">
        <v>56376</v>
      </c>
      <c r="I34" s="132">
        <f t="shared" si="1"/>
        <v>281880</v>
      </c>
      <c r="J34" s="127"/>
      <c r="K34" s="129"/>
      <c r="L34" s="132"/>
      <c r="M34" s="128"/>
      <c r="N34" s="136" t="s">
        <v>134</v>
      </c>
      <c r="O34" s="129" t="s">
        <v>119</v>
      </c>
      <c r="P34" s="135"/>
      <c r="Q34" s="135">
        <v>56376</v>
      </c>
      <c r="R34" s="128" t="str">
        <f t="shared" si="2"/>
        <v>ok</v>
      </c>
      <c r="S34" s="120"/>
      <c r="T34" s="117"/>
      <c r="U34" s="117"/>
      <c r="V34" s="116"/>
    </row>
    <row r="35" spans="1:22" ht="21.75" customHeight="1">
      <c r="A35" s="32"/>
      <c r="B35" s="32"/>
      <c r="C35" s="64">
        <v>1137</v>
      </c>
      <c r="D35" s="64" t="s">
        <v>33</v>
      </c>
      <c r="E35" s="68" t="s">
        <v>48</v>
      </c>
      <c r="F35" s="67">
        <v>113801</v>
      </c>
      <c r="G35" s="67"/>
      <c r="H35" s="67"/>
      <c r="I35" s="132">
        <f t="shared" si="1"/>
        <v>113801</v>
      </c>
      <c r="J35" s="40"/>
      <c r="K35" s="42"/>
      <c r="L35" s="46"/>
      <c r="M35" s="41"/>
      <c r="N35" s="77" t="s">
        <v>54</v>
      </c>
      <c r="O35" s="42" t="s">
        <v>64</v>
      </c>
      <c r="P35" s="74"/>
      <c r="Q35" s="74"/>
      <c r="R35" s="41" t="str">
        <f t="shared" si="2"/>
        <v>ok</v>
      </c>
      <c r="S35" s="21"/>
      <c r="T35" s="10"/>
      <c r="U35" s="10"/>
      <c r="V35" s="9"/>
    </row>
    <row r="36" spans="1:22" ht="21.75" customHeight="1">
      <c r="A36" s="32"/>
      <c r="B36" s="32"/>
      <c r="C36" s="64">
        <v>1137</v>
      </c>
      <c r="D36" s="64" t="s">
        <v>33</v>
      </c>
      <c r="E36" s="97" t="s">
        <v>49</v>
      </c>
      <c r="F36" s="67">
        <v>46355</v>
      </c>
      <c r="G36" s="67"/>
      <c r="H36" s="67"/>
      <c r="I36" s="132">
        <f t="shared" si="1"/>
        <v>46355</v>
      </c>
      <c r="J36" s="40"/>
      <c r="K36" s="42"/>
      <c r="L36" s="46"/>
      <c r="M36" s="41"/>
      <c r="N36" s="77" t="s">
        <v>54</v>
      </c>
      <c r="O36" s="42" t="s">
        <v>64</v>
      </c>
      <c r="P36" s="74"/>
      <c r="Q36" s="74"/>
      <c r="R36" s="41" t="str">
        <f t="shared" si="2"/>
        <v>ok</v>
      </c>
      <c r="S36" s="21"/>
      <c r="T36" s="10"/>
      <c r="U36" s="10"/>
      <c r="V36" s="9"/>
    </row>
    <row r="37" spans="1:22" s="114" customFormat="1" ht="21.75" customHeight="1">
      <c r="A37" s="122"/>
      <c r="B37" s="122"/>
      <c r="C37" s="133" t="s">
        <v>40</v>
      </c>
      <c r="D37" s="133" t="s">
        <v>94</v>
      </c>
      <c r="E37" s="68" t="s">
        <v>139</v>
      </c>
      <c r="F37" s="67"/>
      <c r="G37" s="67"/>
      <c r="H37" s="67">
        <v>20000</v>
      </c>
      <c r="I37" s="132">
        <f t="shared" si="1"/>
        <v>20000</v>
      </c>
      <c r="J37" s="127"/>
      <c r="K37" s="129"/>
      <c r="L37" s="132"/>
      <c r="M37" s="128"/>
      <c r="N37" s="136"/>
      <c r="O37" s="129" t="s">
        <v>101</v>
      </c>
      <c r="P37" s="138"/>
      <c r="Q37" s="138">
        <v>20000</v>
      </c>
      <c r="R37" s="128" t="str">
        <f t="shared" si="2"/>
        <v>ok</v>
      </c>
      <c r="S37" s="120"/>
      <c r="T37" s="117"/>
      <c r="U37" s="117"/>
      <c r="V37" s="116"/>
    </row>
    <row r="38" spans="1:22" s="114" customFormat="1" ht="21.75" customHeight="1">
      <c r="A38" s="122"/>
      <c r="B38" s="122"/>
      <c r="C38" s="124">
        <v>1141</v>
      </c>
      <c r="D38" s="125" t="s">
        <v>130</v>
      </c>
      <c r="E38" s="94" t="s">
        <v>131</v>
      </c>
      <c r="F38" s="126">
        <v>30000</v>
      </c>
      <c r="G38" s="126"/>
      <c r="H38" s="126">
        <v>20000</v>
      </c>
      <c r="I38" s="132">
        <f>F38+G38+H38</f>
        <v>50000</v>
      </c>
      <c r="J38" s="127"/>
      <c r="K38" s="129"/>
      <c r="L38" s="132"/>
      <c r="M38" s="128"/>
      <c r="N38" s="129"/>
      <c r="O38" s="129"/>
      <c r="P38" s="127"/>
      <c r="Q38" s="127">
        <v>20000</v>
      </c>
      <c r="R38" s="128" t="str">
        <f t="shared" ref="R38:R39" si="3">IF((G38+H38)=(P38+Q38),"ok","검토")</f>
        <v>ok</v>
      </c>
      <c r="S38" s="119"/>
      <c r="T38" s="117"/>
      <c r="U38" s="117"/>
      <c r="V38" s="116"/>
    </row>
    <row r="39" spans="1:22" s="114" customFormat="1" ht="21.75" customHeight="1">
      <c r="A39" s="122"/>
      <c r="B39" s="122"/>
      <c r="C39" s="124">
        <v>1142</v>
      </c>
      <c r="D39" s="125" t="s">
        <v>130</v>
      </c>
      <c r="E39" s="94" t="s">
        <v>132</v>
      </c>
      <c r="F39" s="126">
        <v>44704</v>
      </c>
      <c r="G39" s="126"/>
      <c r="H39" s="126">
        <v>30000</v>
      </c>
      <c r="I39" s="132">
        <f>F39+G39+H39</f>
        <v>74704</v>
      </c>
      <c r="J39" s="127"/>
      <c r="K39" s="129"/>
      <c r="L39" s="132"/>
      <c r="M39" s="128"/>
      <c r="N39" s="129"/>
      <c r="O39" s="129" t="s">
        <v>119</v>
      </c>
      <c r="P39" s="127"/>
      <c r="Q39" s="127">
        <v>30000</v>
      </c>
      <c r="R39" s="128" t="str">
        <f t="shared" si="3"/>
        <v>ok</v>
      </c>
      <c r="S39" s="119"/>
      <c r="T39" s="117"/>
      <c r="U39" s="117"/>
      <c r="V39" s="116"/>
    </row>
    <row r="40" spans="1:22" ht="27">
      <c r="A40" s="32"/>
      <c r="B40" s="32"/>
      <c r="C40" s="37">
        <v>1146</v>
      </c>
      <c r="D40" s="38" t="s">
        <v>104</v>
      </c>
      <c r="E40" s="94" t="s">
        <v>107</v>
      </c>
      <c r="F40" s="39">
        <v>17000</v>
      </c>
      <c r="G40" s="39"/>
      <c r="H40" s="39">
        <v>13000</v>
      </c>
      <c r="I40" s="132">
        <f>F40+G40+H40</f>
        <v>30000</v>
      </c>
      <c r="J40" s="40"/>
      <c r="K40" s="42"/>
      <c r="L40" s="46">
        <f>F40+J40+K40</f>
        <v>17000</v>
      </c>
      <c r="M40" s="41" t="str">
        <f>IF(G40-J40&lt;0,"동의필요","-")</f>
        <v>-</v>
      </c>
      <c r="N40" s="42"/>
      <c r="O40" s="42" t="s">
        <v>105</v>
      </c>
      <c r="P40" s="40"/>
      <c r="Q40" s="40">
        <v>13000</v>
      </c>
      <c r="R40" s="41" t="str">
        <f>IF((G40+H40)=(P40+Q40),"ok","검토")</f>
        <v>ok</v>
      </c>
      <c r="S40" s="20"/>
      <c r="T40" s="10"/>
      <c r="U40" s="10">
        <v>1000000</v>
      </c>
      <c r="V40" s="9"/>
    </row>
    <row r="41" spans="1:22" ht="27">
      <c r="A41" s="32"/>
      <c r="B41" s="32"/>
      <c r="C41" s="37">
        <v>1148</v>
      </c>
      <c r="D41" s="38" t="s">
        <v>104</v>
      </c>
      <c r="E41" s="94" t="s">
        <v>106</v>
      </c>
      <c r="F41" s="39">
        <v>40000</v>
      </c>
      <c r="G41" s="39"/>
      <c r="H41" s="39">
        <v>20000</v>
      </c>
      <c r="I41" s="132">
        <f t="shared" si="1"/>
        <v>60000</v>
      </c>
      <c r="J41" s="40"/>
      <c r="K41" s="42">
        <v>750000</v>
      </c>
      <c r="L41" s="46">
        <f>F41+J41+K41</f>
        <v>790000</v>
      </c>
      <c r="M41" s="41" t="str">
        <f t="shared" ref="M41" si="4">IF(G41-J41&lt;0,"동의필요","-")</f>
        <v>-</v>
      </c>
      <c r="N41" s="40"/>
      <c r="O41" s="40" t="s">
        <v>105</v>
      </c>
      <c r="P41" s="40"/>
      <c r="Q41" s="40">
        <v>20000</v>
      </c>
      <c r="R41" s="41" t="str">
        <f t="shared" si="2"/>
        <v>ok</v>
      </c>
      <c r="S41" s="21"/>
      <c r="T41" s="10"/>
      <c r="U41" s="10"/>
      <c r="V41" s="9"/>
    </row>
    <row r="42" spans="1:22" ht="24.75" customHeight="1">
      <c r="A42" s="32"/>
      <c r="B42" s="32"/>
      <c r="C42" s="98" t="s">
        <v>40</v>
      </c>
      <c r="D42" s="98" t="s">
        <v>87</v>
      </c>
      <c r="E42" s="99" t="s">
        <v>88</v>
      </c>
      <c r="F42" s="101">
        <v>0</v>
      </c>
      <c r="G42" s="101"/>
      <c r="H42" s="101">
        <v>80000</v>
      </c>
      <c r="I42" s="132">
        <f>F42+G42+H42</f>
        <v>80000</v>
      </c>
      <c r="J42" s="40"/>
      <c r="K42" s="42"/>
      <c r="L42" s="46"/>
      <c r="M42" s="41"/>
      <c r="N42" s="108"/>
      <c r="O42" s="106" t="s">
        <v>90</v>
      </c>
      <c r="P42" s="107"/>
      <c r="Q42" s="107">
        <v>80000</v>
      </c>
      <c r="R42" s="128" t="str">
        <f>IF((G42+H42)=(P42+Q42),"ok","검토")</f>
        <v>ok</v>
      </c>
      <c r="S42" s="21"/>
      <c r="T42" s="10"/>
      <c r="U42" s="10"/>
      <c r="V42" s="9"/>
    </row>
    <row r="43" spans="1:22" s="114" customFormat="1" ht="20.100000000000001" customHeight="1">
      <c r="A43" s="122"/>
      <c r="B43" s="122"/>
      <c r="C43" s="124">
        <v>1157</v>
      </c>
      <c r="D43" s="125" t="s">
        <v>117</v>
      </c>
      <c r="E43" s="94" t="s">
        <v>120</v>
      </c>
      <c r="F43" s="126">
        <v>73000</v>
      </c>
      <c r="G43" s="126"/>
      <c r="H43" s="126">
        <v>18935</v>
      </c>
      <c r="I43" s="132">
        <f>F43+G43+H43</f>
        <v>91935</v>
      </c>
      <c r="J43" s="127"/>
      <c r="K43" s="129"/>
      <c r="L43" s="132"/>
      <c r="M43" s="128"/>
      <c r="N43" s="129"/>
      <c r="O43" s="129" t="s">
        <v>105</v>
      </c>
      <c r="P43" s="127"/>
      <c r="Q43" s="127">
        <v>18935</v>
      </c>
      <c r="R43" s="128" t="str">
        <f>IF((G43+H43)=(P43+Q43),"ok","검토")</f>
        <v>ok</v>
      </c>
      <c r="S43" s="119"/>
      <c r="T43" s="117"/>
      <c r="U43" s="117"/>
      <c r="V43" s="116"/>
    </row>
    <row r="44" spans="1:22" s="114" customFormat="1" ht="20.100000000000001" customHeight="1">
      <c r="A44" s="122"/>
      <c r="B44" s="122"/>
      <c r="C44" s="124">
        <v>1160</v>
      </c>
      <c r="D44" s="125" t="s">
        <v>118</v>
      </c>
      <c r="E44" s="94" t="s">
        <v>137</v>
      </c>
      <c r="F44" s="126">
        <v>82653</v>
      </c>
      <c r="G44" s="126"/>
      <c r="H44" s="126">
        <v>47347</v>
      </c>
      <c r="I44" s="132">
        <f t="shared" si="1"/>
        <v>130000</v>
      </c>
      <c r="J44" s="127"/>
      <c r="K44" s="129"/>
      <c r="L44" s="132"/>
      <c r="M44" s="128"/>
      <c r="N44" s="129"/>
      <c r="O44" s="129" t="s">
        <v>66</v>
      </c>
      <c r="P44" s="127"/>
      <c r="Q44" s="127">
        <v>47347</v>
      </c>
      <c r="R44" s="128" t="str">
        <f>IF((G44+H44)=(P44+Q44),"ok","검토")</f>
        <v>ok</v>
      </c>
      <c r="S44" s="119"/>
      <c r="T44" s="117"/>
      <c r="U44" s="117"/>
      <c r="V44" s="116"/>
    </row>
    <row r="45" spans="1:22" ht="20.100000000000001" customHeight="1">
      <c r="A45" s="32"/>
      <c r="B45" s="33" t="s">
        <v>26</v>
      </c>
      <c r="C45" s="34"/>
      <c r="D45" s="35"/>
      <c r="E45" s="35"/>
      <c r="F45" s="36">
        <f>SUM(F46:F61)</f>
        <v>4391699</v>
      </c>
      <c r="G45" s="123">
        <f>SUM(G46:G61)</f>
        <v>-4095603</v>
      </c>
      <c r="H45" s="123">
        <f>SUM(H46:H61)</f>
        <v>7852535</v>
      </c>
      <c r="I45" s="123">
        <f>SUM(I46:I61)</f>
        <v>8148631</v>
      </c>
      <c r="J45" s="36"/>
      <c r="K45" s="36"/>
      <c r="L45" s="36"/>
      <c r="M45" s="36"/>
      <c r="N45" s="36"/>
      <c r="O45" s="36"/>
      <c r="P45" s="36"/>
      <c r="Q45" s="36"/>
      <c r="R45" s="34"/>
      <c r="S45" s="20"/>
      <c r="T45" s="13">
        <f>SUM(T46:T49)</f>
        <v>-100000</v>
      </c>
      <c r="U45" s="13">
        <f>SUM(U46:U49)</f>
        <v>1000000</v>
      </c>
      <c r="V45" s="13"/>
    </row>
    <row r="46" spans="1:22" ht="40.5">
      <c r="A46" s="32"/>
      <c r="B46" s="32"/>
      <c r="C46" s="79" t="s">
        <v>72</v>
      </c>
      <c r="D46" s="64" t="s">
        <v>55</v>
      </c>
      <c r="E46" s="80" t="s">
        <v>56</v>
      </c>
      <c r="F46" s="84">
        <v>4018830</v>
      </c>
      <c r="G46" s="85">
        <v>-4018830</v>
      </c>
      <c r="H46" s="85"/>
      <c r="I46" s="46">
        <f>F46+G46+H46</f>
        <v>0</v>
      </c>
      <c r="J46" s="43"/>
      <c r="K46" s="43"/>
      <c r="L46" s="46">
        <f>F46+J46+K46</f>
        <v>4018830</v>
      </c>
      <c r="M46" s="41" t="str">
        <f t="shared" ref="M46:M49" si="5">IF(G46-J46&lt;0,"동의필요","-")</f>
        <v>동의필요</v>
      </c>
      <c r="N46" s="77" t="s">
        <v>69</v>
      </c>
      <c r="O46" s="40" t="s">
        <v>74</v>
      </c>
      <c r="P46" s="86">
        <v>-3572294</v>
      </c>
      <c r="Q46" s="86">
        <v>-446536</v>
      </c>
      <c r="R46" s="41" t="str">
        <f>IF((G46+H46)=(P46+Q46),"ok","검토")</f>
        <v>ok</v>
      </c>
      <c r="S46" s="21"/>
      <c r="T46" s="10"/>
      <c r="U46" s="10"/>
      <c r="V46" s="9"/>
    </row>
    <row r="47" spans="1:22" ht="40.5">
      <c r="A47" s="32"/>
      <c r="B47" s="32"/>
      <c r="C47" s="81" t="s">
        <v>73</v>
      </c>
      <c r="D47" s="64" t="s">
        <v>55</v>
      </c>
      <c r="E47" s="82" t="s">
        <v>57</v>
      </c>
      <c r="F47" s="84">
        <v>11054</v>
      </c>
      <c r="G47" s="85">
        <v>-11054</v>
      </c>
      <c r="H47" s="85"/>
      <c r="I47" s="132">
        <f t="shared" ref="I47:I61" si="6">F47+G47+H47</f>
        <v>0</v>
      </c>
      <c r="J47" s="43"/>
      <c r="K47" s="43"/>
      <c r="L47" s="46">
        <f>F47+J47+K47</f>
        <v>11054</v>
      </c>
      <c r="M47" s="41" t="str">
        <f t="shared" si="5"/>
        <v>동의필요</v>
      </c>
      <c r="N47" s="77" t="s">
        <v>69</v>
      </c>
      <c r="O47" s="40" t="s">
        <v>74</v>
      </c>
      <c r="P47" s="87">
        <v>-7369</v>
      </c>
      <c r="Q47" s="87">
        <v>-3685</v>
      </c>
      <c r="R47" s="41" t="str">
        <f>IF((G47+H47)=(P47+Q47),"ok","검토")</f>
        <v>ok</v>
      </c>
      <c r="S47" s="20"/>
      <c r="T47" s="10">
        <v>-100000</v>
      </c>
      <c r="U47" s="10"/>
      <c r="V47" s="9"/>
    </row>
    <row r="48" spans="1:22" ht="40.5">
      <c r="A48" s="32"/>
      <c r="B48" s="122"/>
      <c r="C48" s="79" t="s">
        <v>67</v>
      </c>
      <c r="D48" s="64" t="s">
        <v>55</v>
      </c>
      <c r="E48" s="80" t="s">
        <v>68</v>
      </c>
      <c r="F48" s="84"/>
      <c r="G48" s="85"/>
      <c r="H48" s="85">
        <v>4018830</v>
      </c>
      <c r="I48" s="132">
        <f>F48+G48+H48</f>
        <v>4018830</v>
      </c>
      <c r="J48" s="43"/>
      <c r="K48" s="43"/>
      <c r="L48" s="46">
        <f>F48+J48+K48</f>
        <v>0</v>
      </c>
      <c r="M48" s="41" t="str">
        <f>IF(G48-J48&lt;0,"동의필요","-")</f>
        <v>-</v>
      </c>
      <c r="N48" s="77" t="s">
        <v>69</v>
      </c>
      <c r="O48" s="40" t="s">
        <v>70</v>
      </c>
      <c r="P48" s="86">
        <v>3572294</v>
      </c>
      <c r="Q48" s="86">
        <v>446536</v>
      </c>
      <c r="R48" s="41" t="str">
        <f>IF((G48+H48)=(P48+Q48),"ok","검토")</f>
        <v>ok</v>
      </c>
      <c r="S48" s="21"/>
      <c r="T48" s="10"/>
      <c r="U48" s="10"/>
      <c r="V48" s="9"/>
    </row>
    <row r="49" spans="1:22" ht="27">
      <c r="A49" s="32"/>
      <c r="B49" s="32"/>
      <c r="C49" s="81" t="s">
        <v>67</v>
      </c>
      <c r="D49" s="64" t="s">
        <v>55</v>
      </c>
      <c r="E49" s="82" t="s">
        <v>71</v>
      </c>
      <c r="F49" s="84"/>
      <c r="G49" s="85"/>
      <c r="H49" s="85">
        <v>11054</v>
      </c>
      <c r="I49" s="132">
        <f t="shared" si="6"/>
        <v>11054</v>
      </c>
      <c r="J49" s="43"/>
      <c r="K49" s="43"/>
      <c r="L49" s="46">
        <f>F49+J49+K49</f>
        <v>0</v>
      </c>
      <c r="M49" s="41" t="str">
        <f t="shared" si="5"/>
        <v>-</v>
      </c>
      <c r="N49" s="77" t="s">
        <v>69</v>
      </c>
      <c r="O49" s="40" t="s">
        <v>70</v>
      </c>
      <c r="P49" s="87">
        <v>7369</v>
      </c>
      <c r="Q49" s="87">
        <v>3685</v>
      </c>
      <c r="R49" s="41" t="str">
        <f>IF((G49+H49)=(P49+Q49),"ok","검토")</f>
        <v>ok</v>
      </c>
      <c r="S49" s="20"/>
      <c r="T49" s="10"/>
      <c r="U49" s="10">
        <v>1000000</v>
      </c>
      <c r="V49" s="9"/>
    </row>
    <row r="50" spans="1:22" ht="27">
      <c r="A50" s="32"/>
      <c r="B50" s="32"/>
      <c r="C50" s="81" t="s">
        <v>58</v>
      </c>
      <c r="D50" s="64" t="s">
        <v>55</v>
      </c>
      <c r="E50" s="80" t="s">
        <v>59</v>
      </c>
      <c r="F50" s="88"/>
      <c r="G50" s="89"/>
      <c r="H50" s="89">
        <v>480000</v>
      </c>
      <c r="I50" s="132">
        <f t="shared" si="6"/>
        <v>480000</v>
      </c>
      <c r="J50" s="43"/>
      <c r="K50" s="43"/>
      <c r="L50" s="43"/>
      <c r="M50" s="43"/>
      <c r="N50" s="77" t="s">
        <v>65</v>
      </c>
      <c r="O50" s="40" t="s">
        <v>70</v>
      </c>
      <c r="P50" s="92">
        <v>320000</v>
      </c>
      <c r="Q50" s="92">
        <v>160000</v>
      </c>
      <c r="R50" s="41" t="str">
        <f t="shared" ref="R50:R61" si="7">IF((G50+H50)=(P50+Q50),"ok","검토")</f>
        <v>ok</v>
      </c>
      <c r="S50" s="22"/>
      <c r="T50" s="4"/>
      <c r="U50" s="4"/>
      <c r="V50" s="2"/>
    </row>
    <row r="51" spans="1:22" s="103" customFormat="1" ht="27">
      <c r="A51" s="105"/>
      <c r="B51" s="105"/>
      <c r="C51" s="109" t="s">
        <v>40</v>
      </c>
      <c r="D51" s="109" t="s">
        <v>91</v>
      </c>
      <c r="E51" s="110" t="s">
        <v>83</v>
      </c>
      <c r="F51" s="113"/>
      <c r="G51" s="111"/>
      <c r="H51" s="112">
        <v>32780</v>
      </c>
      <c r="I51" s="132">
        <f t="shared" ref="I51:I56" si="8">F51+G51+H51</f>
        <v>32780</v>
      </c>
      <c r="J51" s="105"/>
      <c r="K51" s="105"/>
      <c r="L51" s="105"/>
      <c r="M51" s="105"/>
      <c r="N51" s="136" t="s">
        <v>89</v>
      </c>
      <c r="O51" s="129" t="s">
        <v>90</v>
      </c>
      <c r="P51" s="135"/>
      <c r="Q51" s="135">
        <v>32780</v>
      </c>
      <c r="R51" s="128" t="str">
        <f t="shared" ref="R51:R56" si="9">IF((G51+H51)=(P51+Q51),"ok","검토")</f>
        <v>ok</v>
      </c>
      <c r="S51" s="23"/>
      <c r="T51" s="6"/>
      <c r="U51" s="6"/>
      <c r="V51" s="104"/>
    </row>
    <row r="52" spans="1:22" s="103" customFormat="1" ht="27">
      <c r="A52" s="105"/>
      <c r="B52" s="105"/>
      <c r="C52" s="109" t="s">
        <v>40</v>
      </c>
      <c r="D52" s="109" t="s">
        <v>91</v>
      </c>
      <c r="E52" s="110" t="s">
        <v>84</v>
      </c>
      <c r="F52" s="111"/>
      <c r="G52" s="111"/>
      <c r="H52" s="111">
        <v>6000</v>
      </c>
      <c r="I52" s="132">
        <f t="shared" si="8"/>
        <v>6000</v>
      </c>
      <c r="J52" s="105"/>
      <c r="K52" s="105"/>
      <c r="L52" s="105"/>
      <c r="M52" s="105"/>
      <c r="N52" s="136"/>
      <c r="O52" s="129" t="s">
        <v>90</v>
      </c>
      <c r="P52" s="139"/>
      <c r="Q52" s="139">
        <v>6000</v>
      </c>
      <c r="R52" s="128" t="str">
        <f t="shared" si="9"/>
        <v>ok</v>
      </c>
      <c r="S52" s="23"/>
      <c r="T52" s="6"/>
      <c r="U52" s="6"/>
      <c r="V52" s="104"/>
    </row>
    <row r="53" spans="1:22" s="103" customFormat="1" ht="27">
      <c r="A53" s="105"/>
      <c r="B53" s="105"/>
      <c r="C53" s="109">
        <v>1185</v>
      </c>
      <c r="D53" s="109" t="s">
        <v>92</v>
      </c>
      <c r="E53" s="110" t="s">
        <v>93</v>
      </c>
      <c r="F53" s="111">
        <v>212855</v>
      </c>
      <c r="G53" s="111">
        <v>-65719</v>
      </c>
      <c r="H53" s="111"/>
      <c r="I53" s="132">
        <f t="shared" si="8"/>
        <v>147136</v>
      </c>
      <c r="J53" s="105"/>
      <c r="K53" s="105"/>
      <c r="L53" s="105"/>
      <c r="M53" s="105"/>
      <c r="N53" s="136"/>
      <c r="O53" s="129" t="s">
        <v>90</v>
      </c>
      <c r="P53" s="139"/>
      <c r="Q53" s="139">
        <v>-65719</v>
      </c>
      <c r="R53" s="128" t="str">
        <f t="shared" si="9"/>
        <v>ok</v>
      </c>
      <c r="S53" s="23"/>
      <c r="T53" s="6"/>
      <c r="U53" s="6"/>
      <c r="V53" s="104"/>
    </row>
    <row r="54" spans="1:22" ht="27">
      <c r="A54" s="32"/>
      <c r="B54" s="32"/>
      <c r="C54" s="64">
        <v>1193</v>
      </c>
      <c r="D54" s="64" t="s">
        <v>60</v>
      </c>
      <c r="E54" s="80" t="s">
        <v>62</v>
      </c>
      <c r="F54" s="88"/>
      <c r="G54" s="89"/>
      <c r="H54" s="89">
        <v>45360</v>
      </c>
      <c r="I54" s="132">
        <f t="shared" si="8"/>
        <v>45360</v>
      </c>
      <c r="J54" s="43"/>
      <c r="K54" s="43"/>
      <c r="L54" s="43"/>
      <c r="M54" s="43"/>
      <c r="N54" s="43" t="s">
        <v>81</v>
      </c>
      <c r="O54" s="43" t="s">
        <v>75</v>
      </c>
      <c r="P54" s="85"/>
      <c r="Q54" s="85">
        <v>45360</v>
      </c>
      <c r="R54" s="41" t="str">
        <f t="shared" si="9"/>
        <v>ok</v>
      </c>
      <c r="S54" s="22"/>
      <c r="T54" s="4"/>
      <c r="U54" s="4"/>
      <c r="V54" s="2"/>
    </row>
    <row r="55" spans="1:22" s="114" customFormat="1" ht="27">
      <c r="A55" s="122"/>
      <c r="B55" s="122"/>
      <c r="C55" s="133">
        <v>1193</v>
      </c>
      <c r="D55" s="133" t="s">
        <v>60</v>
      </c>
      <c r="E55" s="80" t="s">
        <v>135</v>
      </c>
      <c r="F55" s="88">
        <v>94560</v>
      </c>
      <c r="G55" s="89"/>
      <c r="H55" s="89">
        <v>23640</v>
      </c>
      <c r="I55" s="132">
        <f t="shared" si="8"/>
        <v>118200</v>
      </c>
      <c r="J55" s="130"/>
      <c r="K55" s="130"/>
      <c r="L55" s="130"/>
      <c r="M55" s="130"/>
      <c r="N55" s="130" t="s">
        <v>136</v>
      </c>
      <c r="O55" s="130" t="s">
        <v>119</v>
      </c>
      <c r="P55" s="85"/>
      <c r="Q55" s="85">
        <v>23640</v>
      </c>
      <c r="R55" s="128" t="str">
        <f t="shared" si="9"/>
        <v>ok</v>
      </c>
      <c r="S55" s="22"/>
      <c r="T55" s="4"/>
      <c r="U55" s="4"/>
      <c r="V55" s="2"/>
    </row>
    <row r="56" spans="1:22" ht="27">
      <c r="A56" s="32"/>
      <c r="B56" s="32"/>
      <c r="C56" s="64">
        <v>1196</v>
      </c>
      <c r="D56" s="64" t="s">
        <v>60</v>
      </c>
      <c r="E56" s="82" t="s">
        <v>63</v>
      </c>
      <c r="F56" s="91">
        <v>54400</v>
      </c>
      <c r="G56" s="90"/>
      <c r="H56" s="90"/>
      <c r="I56" s="132">
        <f t="shared" si="8"/>
        <v>54400</v>
      </c>
      <c r="J56" s="45"/>
      <c r="K56" s="45"/>
      <c r="L56" s="45"/>
      <c r="M56" s="45"/>
      <c r="N56" s="42" t="s">
        <v>80</v>
      </c>
      <c r="O56" s="43" t="s">
        <v>74</v>
      </c>
      <c r="P56" s="93"/>
      <c r="Q56" s="93"/>
      <c r="R56" s="41" t="str">
        <f t="shared" si="9"/>
        <v>ok</v>
      </c>
      <c r="S56" s="23"/>
      <c r="T56" s="6"/>
      <c r="U56" s="6"/>
      <c r="V56" s="5"/>
    </row>
    <row r="57" spans="1:22" ht="27">
      <c r="A57" s="32"/>
      <c r="B57" s="32"/>
      <c r="C57" s="81" t="s">
        <v>58</v>
      </c>
      <c r="D57" s="64" t="s">
        <v>60</v>
      </c>
      <c r="E57" s="80" t="s">
        <v>61</v>
      </c>
      <c r="F57" s="88"/>
      <c r="G57" s="90"/>
      <c r="H57" s="89">
        <v>63451</v>
      </c>
      <c r="I57" s="132">
        <f t="shared" si="6"/>
        <v>63451</v>
      </c>
      <c r="J57" s="43"/>
      <c r="K57" s="43"/>
      <c r="L57" s="43"/>
      <c r="M57" s="43"/>
      <c r="N57" s="43"/>
      <c r="O57" s="43" t="s">
        <v>75</v>
      </c>
      <c r="P57" s="93"/>
      <c r="Q57" s="93">
        <v>63451</v>
      </c>
      <c r="R57" s="41" t="str">
        <f t="shared" si="7"/>
        <v>ok</v>
      </c>
      <c r="S57" s="22"/>
      <c r="T57" s="4"/>
      <c r="U57" s="4"/>
      <c r="V57" s="2"/>
    </row>
    <row r="61" spans="1:22" s="114" customFormat="1" ht="27">
      <c r="A61" s="122"/>
      <c r="B61" s="122"/>
      <c r="C61" s="133" t="s">
        <v>138</v>
      </c>
      <c r="D61" s="133" t="s">
        <v>60</v>
      </c>
      <c r="E61" s="94" t="s">
        <v>116</v>
      </c>
      <c r="F61" s="137"/>
      <c r="G61" s="137"/>
      <c r="H61" s="137">
        <v>3171420</v>
      </c>
      <c r="I61" s="132">
        <f t="shared" si="6"/>
        <v>3171420</v>
      </c>
      <c r="J61" s="122"/>
      <c r="K61" s="122"/>
      <c r="L61" s="122"/>
      <c r="M61" s="122"/>
      <c r="N61" s="136"/>
      <c r="O61" s="129" t="s">
        <v>119</v>
      </c>
      <c r="P61" s="139"/>
      <c r="Q61" s="139">
        <v>3171420</v>
      </c>
      <c r="R61" s="128" t="str">
        <f t="shared" si="7"/>
        <v>ok</v>
      </c>
      <c r="S61" s="23"/>
      <c r="T61" s="6"/>
      <c r="U61" s="6"/>
      <c r="V61" s="115"/>
    </row>
    <row r="62" spans="1:22" ht="20.100000000000001" customHeight="1">
      <c r="A62" s="32"/>
      <c r="B62" s="33" t="s">
        <v>76</v>
      </c>
      <c r="C62" s="34"/>
      <c r="D62" s="35"/>
      <c r="E62" s="35"/>
      <c r="F62" s="36">
        <f>SUM(F63:F70)</f>
        <v>16738325</v>
      </c>
      <c r="G62" s="123">
        <f t="shared" ref="G62:I62" si="10">SUM(G63:G70)</f>
        <v>-530000</v>
      </c>
      <c r="H62" s="123">
        <f t="shared" si="10"/>
        <v>11750000</v>
      </c>
      <c r="I62" s="123">
        <f t="shared" si="10"/>
        <v>27958325</v>
      </c>
      <c r="J62" s="36"/>
      <c r="K62" s="36"/>
      <c r="L62" s="36"/>
      <c r="M62" s="36"/>
      <c r="N62" s="36"/>
      <c r="O62" s="36"/>
      <c r="P62" s="36"/>
      <c r="Q62" s="36"/>
      <c r="R62" s="34"/>
      <c r="S62" s="20"/>
      <c r="T62" s="13">
        <f>SUM(T65:T67)</f>
        <v>0</v>
      </c>
      <c r="U62" s="13">
        <f>SUM(U65:U67)</f>
        <v>0</v>
      </c>
      <c r="V62" s="13"/>
    </row>
    <row r="63" spans="1:22" s="114" customFormat="1" ht="23.25" customHeight="1">
      <c r="A63" s="122"/>
      <c r="B63" s="122"/>
      <c r="C63" s="131">
        <v>1212</v>
      </c>
      <c r="D63" s="122" t="s">
        <v>77</v>
      </c>
      <c r="E63" s="122" t="s">
        <v>140</v>
      </c>
      <c r="F63" s="96">
        <v>1000000</v>
      </c>
      <c r="G63" s="137"/>
      <c r="H63" s="96">
        <v>1000000</v>
      </c>
      <c r="I63" s="132">
        <f>F63+G63+H63</f>
        <v>2000000</v>
      </c>
      <c r="J63" s="122"/>
      <c r="K63" s="122"/>
      <c r="L63" s="122"/>
      <c r="M63" s="122"/>
      <c r="N63" s="122"/>
      <c r="O63" s="122" t="s">
        <v>101</v>
      </c>
      <c r="P63" s="122"/>
      <c r="Q63" s="137">
        <v>1000000</v>
      </c>
      <c r="R63" s="128" t="str">
        <f>IF((G63+H63)=(P63+Q63),"ok","검토")</f>
        <v>ok</v>
      </c>
      <c r="S63" s="118"/>
    </row>
    <row r="64" spans="1:22" s="114" customFormat="1" ht="23.25" customHeight="1">
      <c r="A64" s="122"/>
      <c r="B64" s="122"/>
      <c r="C64" s="131">
        <v>1212</v>
      </c>
      <c r="D64" s="122" t="s">
        <v>77</v>
      </c>
      <c r="E64" s="122" t="s">
        <v>129</v>
      </c>
      <c r="F64" s="96">
        <v>3475000</v>
      </c>
      <c r="G64" s="137">
        <v>-330000</v>
      </c>
      <c r="H64" s="122"/>
      <c r="I64" s="132">
        <f>F64+G64+H64</f>
        <v>3145000</v>
      </c>
      <c r="J64" s="122"/>
      <c r="K64" s="122"/>
      <c r="L64" s="122"/>
      <c r="M64" s="122"/>
      <c r="N64" s="122"/>
      <c r="O64" s="122" t="s">
        <v>78</v>
      </c>
      <c r="P64" s="122"/>
      <c r="Q64" s="137">
        <v>-330000</v>
      </c>
      <c r="R64" s="128" t="str">
        <f>IF((G64+H64)=(P64+Q64),"ok","검토")</f>
        <v>ok</v>
      </c>
      <c r="S64" s="118"/>
    </row>
    <row r="65" spans="1:19" s="114" customFormat="1" ht="23.25" customHeight="1">
      <c r="A65" s="122"/>
      <c r="B65" s="122"/>
      <c r="C65" s="131">
        <v>1217</v>
      </c>
      <c r="D65" s="122" t="s">
        <v>96</v>
      </c>
      <c r="E65" s="122" t="s">
        <v>97</v>
      </c>
      <c r="F65" s="96">
        <v>10971325</v>
      </c>
      <c r="G65" s="122"/>
      <c r="H65" s="96">
        <v>3500000</v>
      </c>
      <c r="I65" s="132">
        <f t="shared" ref="I65" si="11">F65+G65+H65</f>
        <v>14471325</v>
      </c>
      <c r="J65" s="122"/>
      <c r="K65" s="122"/>
      <c r="L65" s="122"/>
      <c r="M65" s="122"/>
      <c r="N65" s="122"/>
      <c r="O65" s="122" t="s">
        <v>98</v>
      </c>
      <c r="P65" s="122"/>
      <c r="Q65" s="96">
        <v>3500000</v>
      </c>
      <c r="R65" s="128" t="str">
        <f t="shared" ref="R65" si="12">IF((G65+H65)=(P65+Q65),"ok","검토")</f>
        <v>ok</v>
      </c>
      <c r="S65" s="118"/>
    </row>
    <row r="66" spans="1:19" ht="23.25" customHeight="1">
      <c r="A66" s="32"/>
      <c r="B66" s="32"/>
      <c r="C66" s="44">
        <v>1219</v>
      </c>
      <c r="D66" s="32" t="s">
        <v>96</v>
      </c>
      <c r="E66" s="32" t="s">
        <v>102</v>
      </c>
      <c r="F66" s="96">
        <v>586000</v>
      </c>
      <c r="G66" s="32"/>
      <c r="H66" s="96">
        <v>100000</v>
      </c>
      <c r="I66" s="132">
        <f>F66+G66+H66</f>
        <v>686000</v>
      </c>
      <c r="J66" s="32"/>
      <c r="K66" s="32"/>
      <c r="L66" s="32"/>
      <c r="M66" s="32"/>
      <c r="N66" s="32"/>
      <c r="O66" s="32" t="s">
        <v>98</v>
      </c>
      <c r="P66" s="32"/>
      <c r="Q66" s="96">
        <v>100000</v>
      </c>
      <c r="R66" s="41" t="str">
        <f>IF((G66+H66)=(P66+Q66),"ok","검토")</f>
        <v>ok</v>
      </c>
    </row>
    <row r="67" spans="1:19" ht="23.25" customHeight="1">
      <c r="A67" s="32"/>
      <c r="B67" s="32"/>
      <c r="C67" s="44">
        <v>1220</v>
      </c>
      <c r="D67" s="32" t="s">
        <v>96</v>
      </c>
      <c r="E67" s="32" t="s">
        <v>99</v>
      </c>
      <c r="F67" s="96">
        <v>298000</v>
      </c>
      <c r="G67" s="32"/>
      <c r="H67" s="96">
        <v>100000</v>
      </c>
      <c r="I67" s="132">
        <f t="shared" ref="I67:I70" si="13">F67+G67+H67</f>
        <v>398000</v>
      </c>
      <c r="J67" s="32"/>
      <c r="K67" s="32"/>
      <c r="L67" s="32"/>
      <c r="M67" s="32"/>
      <c r="N67" s="32"/>
      <c r="O67" s="32" t="s">
        <v>98</v>
      </c>
      <c r="P67" s="32"/>
      <c r="Q67" s="96">
        <v>100000</v>
      </c>
      <c r="R67" s="128" t="str">
        <f t="shared" ref="R67:R70" si="14">IF((G67+H67)=(P67+Q67),"ok","검토")</f>
        <v>ok</v>
      </c>
    </row>
    <row r="68" spans="1:19" ht="23.25" customHeight="1">
      <c r="A68" s="32"/>
      <c r="B68" s="32"/>
      <c r="C68" s="44">
        <v>1220</v>
      </c>
      <c r="D68" s="32" t="s">
        <v>96</v>
      </c>
      <c r="E68" s="32" t="s">
        <v>100</v>
      </c>
      <c r="F68" s="96">
        <v>108000</v>
      </c>
      <c r="G68" s="32"/>
      <c r="H68" s="96">
        <v>50000</v>
      </c>
      <c r="I68" s="132">
        <f t="shared" si="13"/>
        <v>158000</v>
      </c>
      <c r="J68" s="32"/>
      <c r="K68" s="32"/>
      <c r="L68" s="32"/>
      <c r="M68" s="32"/>
      <c r="N68" s="32"/>
      <c r="O68" s="32" t="s">
        <v>101</v>
      </c>
      <c r="P68" s="32"/>
      <c r="Q68" s="96">
        <v>50000</v>
      </c>
      <c r="R68" s="128" t="str">
        <f t="shared" si="14"/>
        <v>ok</v>
      </c>
    </row>
    <row r="69" spans="1:19" ht="23.25" customHeight="1">
      <c r="A69" s="32"/>
      <c r="B69" s="32"/>
      <c r="C69" s="44">
        <v>1220</v>
      </c>
      <c r="D69" s="32" t="s">
        <v>96</v>
      </c>
      <c r="E69" s="32" t="s">
        <v>125</v>
      </c>
      <c r="F69" s="96">
        <v>300000</v>
      </c>
      <c r="G69" s="137">
        <v>-200000</v>
      </c>
      <c r="H69" s="96"/>
      <c r="I69" s="132">
        <f t="shared" si="13"/>
        <v>100000</v>
      </c>
      <c r="J69" s="32"/>
      <c r="K69" s="32"/>
      <c r="L69" s="32"/>
      <c r="M69" s="32"/>
      <c r="N69" s="32"/>
      <c r="O69" s="32" t="s">
        <v>126</v>
      </c>
      <c r="P69" s="32"/>
      <c r="Q69" s="137">
        <v>-200000</v>
      </c>
      <c r="R69" s="41" t="str">
        <f t="shared" si="14"/>
        <v>ok</v>
      </c>
    </row>
    <row r="70" spans="1:19" ht="23.25" customHeight="1">
      <c r="A70" s="32"/>
      <c r="B70" s="32"/>
      <c r="C70" s="44">
        <v>1220</v>
      </c>
      <c r="D70" s="32" t="s">
        <v>103</v>
      </c>
      <c r="E70" s="32" t="s">
        <v>127</v>
      </c>
      <c r="F70" s="32"/>
      <c r="G70" s="32"/>
      <c r="H70" s="95">
        <v>7000000</v>
      </c>
      <c r="I70" s="132">
        <f t="shared" si="13"/>
        <v>7000000</v>
      </c>
      <c r="J70" s="95"/>
      <c r="K70" s="95"/>
      <c r="L70" s="95"/>
      <c r="M70" s="95"/>
      <c r="N70" s="95"/>
      <c r="O70" s="95" t="s">
        <v>98</v>
      </c>
      <c r="P70" s="95"/>
      <c r="Q70" s="95">
        <v>7000000</v>
      </c>
      <c r="R70" s="41" t="str">
        <f t="shared" si="14"/>
        <v>ok</v>
      </c>
    </row>
  </sheetData>
  <mergeCells count="16">
    <mergeCell ref="A1:N1"/>
    <mergeCell ref="A4:B5"/>
    <mergeCell ref="C4:C5"/>
    <mergeCell ref="D4:D5"/>
    <mergeCell ref="E4:E5"/>
    <mergeCell ref="F4:F5"/>
    <mergeCell ref="G4:H4"/>
    <mergeCell ref="I4:I5"/>
    <mergeCell ref="T4:U4"/>
    <mergeCell ref="V4:V5"/>
    <mergeCell ref="J4:K4"/>
    <mergeCell ref="L4:L5"/>
    <mergeCell ref="M4:M5"/>
    <mergeCell ref="N4:N5"/>
    <mergeCell ref="O4:O5"/>
    <mergeCell ref="P4:R4"/>
  </mergeCells>
  <phoneticPr fontId="2" type="noConversion"/>
  <pageMargins left="3.937007874015748E-2" right="3.937007874015748E-2" top="0.74803149606299213" bottom="0.74803149606299213" header="0.31496062992125984" footer="0.31496062992125984"/>
  <pageSetup paperSize="9" scale="97" fitToHeight="0" orientation="landscape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2014 일반 세입</vt:lpstr>
      <vt:lpstr>2014 일반 세출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2013-12-02T01:00:20Z</cp:lastPrinted>
  <dcterms:created xsi:type="dcterms:W3CDTF">2013-08-23T08:00:50Z</dcterms:created>
  <dcterms:modified xsi:type="dcterms:W3CDTF">2014-01-10T08:34:51Z</dcterms:modified>
</cp:coreProperties>
</file>