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80" windowWidth="19320" windowHeight="12045" tabRatio="782"/>
  </bookViews>
  <sheets>
    <sheet name="추경 일반 세입" sheetId="7" r:id="rId1"/>
    <sheet name="추경 일반 세출" sheetId="9" r:id="rId2"/>
  </sheets>
  <definedNames>
    <definedName name="_xlnm._FilterDatabase" localSheetId="0" hidden="1">'추경 일반 세입'!$A$6:$X$15</definedName>
    <definedName name="_xlnm._FilterDatabase" localSheetId="1" hidden="1">'추경 일반 세출'!$A$6:$X$19</definedName>
  </definedNames>
  <calcPr calcId="145621"/>
</workbook>
</file>

<file path=xl/calcChain.xml><?xml version="1.0" encoding="utf-8"?>
<calcChain xmlns="http://schemas.openxmlformats.org/spreadsheetml/2006/main">
  <c r="G15" i="9" l="1"/>
  <c r="H15" i="9"/>
  <c r="I15" i="9"/>
  <c r="J15" i="9"/>
  <c r="K15" i="9"/>
  <c r="F15" i="9"/>
  <c r="W24" i="9" l="1"/>
  <c r="V24" i="9"/>
  <c r="J24" i="9"/>
  <c r="J7" i="9" s="1"/>
  <c r="I24" i="9"/>
  <c r="I7" i="9" s="1"/>
  <c r="G24" i="9"/>
  <c r="G7" i="9" s="1"/>
  <c r="F24" i="9"/>
  <c r="H24" i="9" l="1"/>
  <c r="H7" i="9" s="1"/>
  <c r="F7" i="9"/>
  <c r="H20" i="9"/>
  <c r="K20" i="9"/>
  <c r="N20" i="9"/>
  <c r="O20" i="9"/>
  <c r="T20" i="9"/>
  <c r="H21" i="9"/>
  <c r="K21" i="9"/>
  <c r="N21" i="9"/>
  <c r="O21" i="9"/>
  <c r="T21" i="9"/>
  <c r="H22" i="9"/>
  <c r="K22" i="9"/>
  <c r="N22" i="9"/>
  <c r="O22" i="9"/>
  <c r="T22" i="9"/>
  <c r="H23" i="9"/>
  <c r="K23" i="9"/>
  <c r="N23" i="9"/>
  <c r="O23" i="9"/>
  <c r="T23" i="9"/>
  <c r="H25" i="9"/>
  <c r="K25" i="9"/>
  <c r="N25" i="9"/>
  <c r="O25" i="9"/>
  <c r="T25" i="9"/>
  <c r="H26" i="9"/>
  <c r="K26" i="9"/>
  <c r="N26" i="9"/>
  <c r="O26" i="9"/>
  <c r="T26" i="9"/>
  <c r="H11" i="9"/>
  <c r="K11" i="9"/>
  <c r="N11" i="9"/>
  <c r="O11" i="9"/>
  <c r="T11" i="9"/>
  <c r="H12" i="9"/>
  <c r="K12" i="9"/>
  <c r="N12" i="9"/>
  <c r="O12" i="9"/>
  <c r="T12" i="9"/>
  <c r="H13" i="9"/>
  <c r="K13" i="9"/>
  <c r="N13" i="9"/>
  <c r="O13" i="9"/>
  <c r="T13" i="9"/>
  <c r="H14" i="9"/>
  <c r="K14" i="9"/>
  <c r="N14" i="9"/>
  <c r="O14" i="9"/>
  <c r="T14" i="9"/>
  <c r="H11" i="7"/>
  <c r="H12" i="7"/>
  <c r="H13" i="7"/>
  <c r="K11" i="7"/>
  <c r="K12" i="7"/>
  <c r="K13" i="7"/>
  <c r="T11" i="7"/>
  <c r="T12" i="7"/>
  <c r="T13" i="7"/>
  <c r="K24" i="9" l="1"/>
  <c r="T19" i="9"/>
  <c r="O19" i="9"/>
  <c r="N19" i="9"/>
  <c r="K19" i="9"/>
  <c r="H19" i="9"/>
  <c r="T18" i="9"/>
  <c r="O18" i="9"/>
  <c r="N18" i="9"/>
  <c r="K18" i="9"/>
  <c r="H18" i="9"/>
  <c r="T17" i="9"/>
  <c r="O17" i="9"/>
  <c r="N17" i="9"/>
  <c r="K17" i="9"/>
  <c r="H17" i="9"/>
  <c r="T16" i="9"/>
  <c r="O16" i="9"/>
  <c r="N16" i="9"/>
  <c r="K16" i="9"/>
  <c r="H16" i="9"/>
  <c r="W15" i="9"/>
  <c r="V15" i="9"/>
  <c r="T10" i="9"/>
  <c r="O10" i="9"/>
  <c r="N10" i="9"/>
  <c r="K10" i="9"/>
  <c r="H10" i="9"/>
  <c r="T9" i="9"/>
  <c r="O9" i="9"/>
  <c r="N9" i="9"/>
  <c r="K9" i="9"/>
  <c r="H9" i="9"/>
  <c r="W8" i="9"/>
  <c r="W7" i="9" s="1"/>
  <c r="V8" i="9"/>
  <c r="V7" i="9" s="1"/>
  <c r="M8" i="9"/>
  <c r="L8" i="9"/>
  <c r="L7" i="9" s="1"/>
  <c r="J8" i="9"/>
  <c r="I8" i="9"/>
  <c r="G8" i="9"/>
  <c r="F8" i="9"/>
  <c r="M7" i="9"/>
  <c r="T9" i="7"/>
  <c r="T10" i="7"/>
  <c r="T15" i="7"/>
  <c r="O15" i="7"/>
  <c r="O10" i="7"/>
  <c r="O9" i="7"/>
  <c r="H15" i="7"/>
  <c r="H10" i="7"/>
  <c r="H9" i="7"/>
  <c r="N15" i="7"/>
  <c r="N10" i="7"/>
  <c r="N9" i="7"/>
  <c r="L8" i="7"/>
  <c r="L7" i="7" s="1"/>
  <c r="M8" i="7"/>
  <c r="M7" i="7" s="1"/>
  <c r="N8" i="9" l="1"/>
  <c r="N7" i="9" s="1"/>
  <c r="H8" i="9"/>
  <c r="K8" i="9"/>
  <c r="N8" i="7"/>
  <c r="N7" i="7" s="1"/>
  <c r="H8" i="7"/>
  <c r="G14" i="7"/>
  <c r="G8" i="7"/>
  <c r="K7" i="9" l="1"/>
  <c r="G7" i="7"/>
  <c r="K15" i="7" l="1"/>
  <c r="W14" i="7"/>
  <c r="V14" i="7"/>
  <c r="J14" i="7"/>
  <c r="I14" i="7"/>
  <c r="F14" i="7"/>
  <c r="H14" i="7" s="1"/>
  <c r="H7" i="7" s="1"/>
  <c r="K10" i="7"/>
  <c r="K9" i="7"/>
  <c r="W8" i="7"/>
  <c r="V8" i="7"/>
  <c r="J8" i="7"/>
  <c r="I8" i="7"/>
  <c r="F8" i="7"/>
  <c r="J7" i="7" l="1"/>
  <c r="F7" i="7"/>
  <c r="V7" i="7"/>
  <c r="W7" i="7"/>
  <c r="I7" i="7"/>
  <c r="K8" i="7"/>
  <c r="K14" i="7"/>
  <c r="K7" i="7" l="1"/>
</calcChain>
</file>

<file path=xl/comments1.xml><?xml version="1.0" encoding="utf-8"?>
<comments xmlns="http://schemas.openxmlformats.org/spreadsheetml/2006/main">
  <authors>
    <author>user</author>
  </authors>
  <commentList>
    <comment ref="F4" authorId="0">
      <text>
        <r>
          <rPr>
            <sz val="9"/>
            <color indexed="81"/>
            <rFont val="돋움"/>
            <family val="3"/>
            <charset val="129"/>
          </rPr>
          <t>예산서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책자의
"예산액"</t>
        </r>
      </text>
    </comment>
    <comment ref="G4" authorId="0">
      <text>
        <r>
          <rPr>
            <sz val="9"/>
            <color indexed="81"/>
            <rFont val="돋움"/>
            <family val="3"/>
            <charset val="129"/>
          </rPr>
          <t>예산서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책자의
"기정액"</t>
        </r>
      </text>
    </comment>
    <comment ref="H4" authorId="0">
      <text>
        <r>
          <rPr>
            <sz val="9"/>
            <color indexed="81"/>
            <rFont val="돋움"/>
            <family val="3"/>
            <charset val="129"/>
          </rPr>
          <t>예산서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책자의
"비교증감"</t>
        </r>
      </text>
    </comment>
    <comment ref="I4" authorId="0">
      <text>
        <r>
          <rPr>
            <sz val="9"/>
            <color indexed="81"/>
            <rFont val="돋움"/>
            <family val="3"/>
            <charset val="129"/>
          </rPr>
          <t>(가) 예산안을 기준으로한 증감액 작성 
  ※ (다) 증감액을 기준으로 한 증감액이 아님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F4" authorId="0">
      <text>
        <r>
          <rPr>
            <sz val="9"/>
            <color indexed="81"/>
            <rFont val="돋움"/>
            <family val="3"/>
            <charset val="129"/>
          </rPr>
          <t>예산서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책자의
"예산액"</t>
        </r>
      </text>
    </comment>
    <comment ref="G4" authorId="0">
      <text>
        <r>
          <rPr>
            <sz val="9"/>
            <color indexed="81"/>
            <rFont val="돋움"/>
            <family val="3"/>
            <charset val="129"/>
          </rPr>
          <t>예산서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책자의
"기정액"</t>
        </r>
      </text>
    </comment>
    <comment ref="H4" authorId="0">
      <text>
        <r>
          <rPr>
            <sz val="9"/>
            <color indexed="81"/>
            <rFont val="돋움"/>
            <family val="3"/>
            <charset val="129"/>
          </rPr>
          <t>예산서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책자의
"비교증감"</t>
        </r>
      </text>
    </comment>
    <comment ref="I4" authorId="0">
      <text>
        <r>
          <rPr>
            <sz val="9"/>
            <color indexed="81"/>
            <rFont val="돋움"/>
            <family val="3"/>
            <charset val="129"/>
          </rPr>
          <t>(가) 예산안을 기준으로한 증감액 작성 
  ※ (다) 증감액을 기준으로 한 증감액이 아님</t>
        </r>
      </text>
    </comment>
  </commentList>
</comments>
</file>

<file path=xl/sharedStrings.xml><?xml version="1.0" encoding="utf-8"?>
<sst xmlns="http://schemas.openxmlformats.org/spreadsheetml/2006/main" count="157" uniqueCount="99">
  <si>
    <t>상임위 조정액</t>
    <phoneticPr fontId="2" type="noConversion"/>
  </si>
  <si>
    <t>감액</t>
    <phoneticPr fontId="2" type="noConversion"/>
  </si>
  <si>
    <t>증액</t>
    <phoneticPr fontId="2" type="noConversion"/>
  </si>
  <si>
    <t>비  고</t>
    <phoneticPr fontId="2" type="noConversion"/>
  </si>
  <si>
    <t>도 비</t>
    <phoneticPr fontId="2" type="noConversion"/>
  </si>
  <si>
    <t>합   계</t>
    <phoneticPr fontId="2" type="noConversion"/>
  </si>
  <si>
    <t>국비 등</t>
    <phoneticPr fontId="2" type="noConversion"/>
  </si>
  <si>
    <t>검 증</t>
    <phoneticPr fontId="2" type="noConversion"/>
  </si>
  <si>
    <t>사업명</t>
    <phoneticPr fontId="6" type="noConversion"/>
  </si>
  <si>
    <t>부서명</t>
    <phoneticPr fontId="6" type="noConversion"/>
  </si>
  <si>
    <t>위원회</t>
    <phoneticPr fontId="6" type="noConversion"/>
  </si>
  <si>
    <t>예산안
페이지</t>
    <phoneticPr fontId="6" type="noConversion"/>
  </si>
  <si>
    <t>비  고</t>
    <phoneticPr fontId="6" type="noConversion"/>
  </si>
  <si>
    <t>재원</t>
    <phoneticPr fontId="6" type="noConversion"/>
  </si>
  <si>
    <t>□세입예산</t>
    <phoneticPr fontId="6" type="noConversion"/>
  </si>
  <si>
    <t>제2회 추경
예산안
(가)</t>
    <phoneticPr fontId="6" type="noConversion"/>
  </si>
  <si>
    <t>기정액
(나)</t>
    <phoneticPr fontId="6" type="noConversion"/>
  </si>
  <si>
    <t>제2회 추경
증감액
(다=나-가)</t>
    <phoneticPr fontId="6" type="noConversion"/>
  </si>
  <si>
    <t>상임위 제2회 추경 
예산안 조정액(라)</t>
    <phoneticPr fontId="6" type="noConversion"/>
  </si>
  <si>
    <t>상임위 수정
예산안
(마=가+라)</t>
    <phoneticPr fontId="6" type="noConversion"/>
  </si>
  <si>
    <t>예결위 제2회 추경 
예산안 조정액(마)</t>
    <phoneticPr fontId="6" type="noConversion"/>
  </si>
  <si>
    <t>예결위 수정
예산안
(바=가+마)</t>
    <phoneticPr fontId="6" type="noConversion"/>
  </si>
  <si>
    <t>동의 대상</t>
    <phoneticPr fontId="2" type="noConversion"/>
  </si>
  <si>
    <t>상임위 재원별 증감액</t>
    <phoneticPr fontId="6" type="noConversion"/>
  </si>
  <si>
    <t>(단위 : 천원)</t>
    <phoneticPr fontId="6" type="noConversion"/>
  </si>
  <si>
    <t>2013년도 제2회 추경 경기도 일반회계 세입 예산 수정(안)</t>
    <phoneticPr fontId="6" type="noConversion"/>
  </si>
  <si>
    <t>2013년도 제2회 추경 경기도 일반회계 세출 예산 수정(안)</t>
    <phoneticPr fontId="6" type="noConversion"/>
  </si>
  <si>
    <t>□세출예산</t>
    <phoneticPr fontId="6" type="noConversion"/>
  </si>
  <si>
    <t>여성가족국</t>
    <phoneticPr fontId="6" type="noConversion"/>
  </si>
  <si>
    <t>1회추경 
64</t>
    <phoneticPr fontId="6" type="noConversion"/>
  </si>
  <si>
    <t>여성가족과</t>
    <phoneticPr fontId="6" type="noConversion"/>
  </si>
  <si>
    <t>아이돌보미 지원사업</t>
    <phoneticPr fontId="6" type="noConversion"/>
  </si>
  <si>
    <t>한부모가족 복지시설 기능보강 사업</t>
    <phoneticPr fontId="6" type="noConversion"/>
  </si>
  <si>
    <t>저소득한부모가족지원</t>
  </si>
  <si>
    <t>보육정책과</t>
    <phoneticPr fontId="2" type="noConversion"/>
  </si>
  <si>
    <t>교직원인건비</t>
    <phoneticPr fontId="2" type="noConversion"/>
  </si>
  <si>
    <t>1회추경 65</t>
    <phoneticPr fontId="6" type="noConversion"/>
  </si>
  <si>
    <t>아동청소년과</t>
    <phoneticPr fontId="6" type="noConversion"/>
  </si>
  <si>
    <t>입양아동가족지원</t>
    <phoneticPr fontId="6" type="noConversion"/>
  </si>
  <si>
    <t>여성가족부 가족지원과-3623(2013.11.21)호</t>
    <phoneticPr fontId="6" type="noConversion"/>
  </si>
  <si>
    <t>국비</t>
    <phoneticPr fontId="6" type="noConversion"/>
  </si>
  <si>
    <t>여성가족부 가족지원과-3545(2013.11.14.)호</t>
    <phoneticPr fontId="6" type="noConversion"/>
  </si>
  <si>
    <t>여성가족부 가족지원과-3417(2013.11.6.)호</t>
    <phoneticPr fontId="6" type="noConversion"/>
  </si>
  <si>
    <t>보건복지부 보육기반과-4699(2013.11.13.)호</t>
    <phoneticPr fontId="6" type="noConversion"/>
  </si>
  <si>
    <t>국비</t>
    <phoneticPr fontId="2" type="noConversion"/>
  </si>
  <si>
    <t>보건복지부 아동복지정책과-3348(2013.10.28.)호</t>
    <phoneticPr fontId="6" type="noConversion"/>
  </si>
  <si>
    <t>여성가족과</t>
    <phoneticPr fontId="2" type="noConversion"/>
  </si>
  <si>
    <t>아이돌보미 지원(국비/지원)</t>
    <phoneticPr fontId="6" type="noConversion"/>
  </si>
  <si>
    <t>저소득한부모가족지원(국비/지원)</t>
    <phoneticPr fontId="6" type="noConversion"/>
  </si>
  <si>
    <t>보육정책과</t>
  </si>
  <si>
    <t>교직원인건비(국비/지원)</t>
    <phoneticPr fontId="2" type="noConversion"/>
  </si>
  <si>
    <t>교사겸직원장지원(국비/지원)</t>
    <phoneticPr fontId="2" type="noConversion"/>
  </si>
  <si>
    <t>누리과정운영(자체/지원)</t>
    <phoneticPr fontId="2" type="noConversion"/>
  </si>
  <si>
    <t>아동청소년과</t>
    <phoneticPr fontId="2" type="noConversion"/>
  </si>
  <si>
    <t>입양비용 지원(국비/지원)</t>
    <phoneticPr fontId="6" type="noConversion"/>
  </si>
  <si>
    <t>여성가족부 가족지원과-3623(2013.11.21)호</t>
    <phoneticPr fontId="2" type="noConversion"/>
  </si>
  <si>
    <t>여성가족부 가족지원과-3417(2013.11.6.)호</t>
    <phoneticPr fontId="2" type="noConversion"/>
  </si>
  <si>
    <t>보건복지부 보육기반과-4699(2013.11.13.)호</t>
    <phoneticPr fontId="2" type="noConversion"/>
  </si>
  <si>
    <t>국비</t>
  </si>
  <si>
    <t>보건복지부 보육사업기획과-3985(2013. 10. 21)호</t>
    <phoneticPr fontId="2" type="noConversion"/>
  </si>
  <si>
    <t>경기도교육청 유아특수교육과(북부청사)-15148(2013.10.28.)호</t>
    <phoneticPr fontId="2" type="noConversion"/>
  </si>
  <si>
    <t>전입금</t>
    <phoneticPr fontId="2" type="noConversion"/>
  </si>
  <si>
    <t>보건복지부 아동복지정책과-3348(2013.10.28.)호</t>
    <phoneticPr fontId="2" type="noConversion"/>
  </si>
  <si>
    <t>국비</t>
    <phoneticPr fontId="6" type="noConversion"/>
  </si>
  <si>
    <t>가족여성담당관</t>
    <phoneticPr fontId="41" type="noConversion"/>
  </si>
  <si>
    <t>저소득한부모가족지원(국비/지원)
- 저소득 한부모가족 지원</t>
    <phoneticPr fontId="6" type="noConversion"/>
  </si>
  <si>
    <t>가족역량강화지원(국비/지원)
- 한부모가족 복지시설 기능보강사업</t>
    <phoneticPr fontId="41" type="noConversion"/>
  </si>
  <si>
    <t>아이돌보미 지원사업(국비/지원)
- 아이돌보미 지원</t>
    <phoneticPr fontId="6" type="noConversion"/>
  </si>
  <si>
    <t>보육청소년담당관</t>
    <phoneticPr fontId="41" type="noConversion"/>
  </si>
  <si>
    <t>교직원인건비(국비/지원)</t>
    <phoneticPr fontId="6" type="noConversion"/>
  </si>
  <si>
    <t>교사겸직 원장 지원(국비/지원)</t>
    <phoneticPr fontId="6" type="noConversion"/>
  </si>
  <si>
    <t>누리과정운영(자체/지원)</t>
    <phoneticPr fontId="6" type="noConversion"/>
  </si>
  <si>
    <t>입양비용지원(국비/지원)</t>
    <phoneticPr fontId="6" type="noConversion"/>
  </si>
  <si>
    <t>아동시설 지원(자체/지원)
-아동복지시설 아동 학습활동지원</t>
    <phoneticPr fontId="6" type="noConversion"/>
  </si>
  <si>
    <t>복지여성실</t>
    <phoneticPr fontId="2" type="noConversion"/>
  </si>
  <si>
    <t>여성가족부 가족지원과-3623(2013.11.06.)</t>
    <phoneticPr fontId="41" type="noConversion"/>
  </si>
  <si>
    <t>국비</t>
    <phoneticPr fontId="41" type="noConversion"/>
  </si>
  <si>
    <t>여성가족부 가족지원과-3623(2013.11.14.)</t>
    <phoneticPr fontId="41" type="noConversion"/>
  </si>
  <si>
    <t>여성가족부 가족지원과-3623(2013.11.21.)</t>
    <phoneticPr fontId="41" type="noConversion"/>
  </si>
  <si>
    <t>보건복지부 보육기반과-4699(2013.11.13.)</t>
    <phoneticPr fontId="41" type="noConversion"/>
  </si>
  <si>
    <t>보건복지부 보육사업과-3985(2013.10.21.)</t>
    <phoneticPr fontId="41" type="noConversion"/>
  </si>
  <si>
    <t>경기도교육청 유아특수교육과-15148(2013.10.28.)</t>
    <phoneticPr fontId="41" type="noConversion"/>
  </si>
  <si>
    <t>도비</t>
    <phoneticPr fontId="41" type="noConversion"/>
  </si>
  <si>
    <t>보건복지부 아동복지정책과-3348(2013.10.28.)</t>
    <phoneticPr fontId="41" type="noConversion"/>
  </si>
  <si>
    <t>사업량 감소에 따른 집행잔액 감액</t>
    <phoneticPr fontId="41" type="noConversion"/>
  </si>
  <si>
    <t>평생교육국</t>
    <phoneticPr fontId="6" type="noConversion"/>
  </si>
  <si>
    <t>도서관과</t>
    <phoneticPr fontId="6" type="noConversion"/>
  </si>
  <si>
    <t>도비사용잔액</t>
    <phoneticPr fontId="6" type="noConversion"/>
  </si>
  <si>
    <t>12-13년 공공도서관 건립지원 도비 반납 추가
※ 도서관과-9486(2013.11.20)</t>
    <phoneticPr fontId="6" type="noConversion"/>
  </si>
  <si>
    <t>도비</t>
    <phoneticPr fontId="6" type="noConversion"/>
  </si>
  <si>
    <t>본821</t>
    <phoneticPr fontId="6" type="noConversion"/>
  </si>
  <si>
    <t>본821</t>
    <phoneticPr fontId="6" type="noConversion"/>
  </si>
  <si>
    <t>1추486</t>
    <phoneticPr fontId="6" type="noConversion"/>
  </si>
  <si>
    <t>1추265</t>
    <phoneticPr fontId="6" type="noConversion"/>
  </si>
  <si>
    <t>1추245</t>
    <phoneticPr fontId="6" type="noConversion"/>
  </si>
  <si>
    <t>2추466</t>
    <phoneticPr fontId="2" type="noConversion"/>
  </si>
  <si>
    <t>2추467</t>
    <phoneticPr fontId="2" type="noConversion"/>
  </si>
  <si>
    <t>평생교육국</t>
    <phoneticPr fontId="2" type="noConversion"/>
  </si>
  <si>
    <t>여성가족평생교육위원회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</si>
</sst>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-* #,##0_-;\-* #,##0_-;_-* &quot;-&quot;_-;_-@_-"/>
    <numFmt numFmtId="176" formatCode="#,##0;\△#,##0"/>
    <numFmt numFmtId="177" formatCode="#,##0;[Red]&quot;△&quot;#,##0"/>
    <numFmt numFmtId="178" formatCode="#,##0\ ;[Red]&quot;△&quot;#,##0\ "/>
    <numFmt numFmtId="179" formatCode="#,##0.00&quot;₩&quot;\!\ &quot;F&quot;;[Red]&quot;₩&quot;\!\-#,##0.00&quot;₩&quot;\!\ &quot;F&quot;"/>
    <numFmt numFmtId="180" formatCode="&quot;?#,##0;\-&quot;&quot;?&quot;#,##0"/>
    <numFmt numFmtId="181" formatCode="&quot;?#,##0.00;\-&quot;&quot;?&quot;#,##0.00"/>
    <numFmt numFmtId="182" formatCode="&quot;RM&quot;#,##0.00_);[Red]&quot;₩&quot;\!\(&quot;RM&quot;#,##0.00&quot;₩&quot;\!\)"/>
  </numFmts>
  <fonts count="5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name val="돋움"/>
      <family val="3"/>
      <charset val="129"/>
    </font>
    <font>
      <sz val="8"/>
      <name val="돋움"/>
      <family val="3"/>
      <charset val="129"/>
    </font>
    <font>
      <b/>
      <sz val="10"/>
      <color theme="1"/>
      <name val="맑은 고딕"/>
      <family val="3"/>
      <charset val="129"/>
      <scheme val="minor"/>
    </font>
    <font>
      <b/>
      <sz val="10"/>
      <color theme="1"/>
      <name val="돋움"/>
      <family val="3"/>
      <charset val="129"/>
    </font>
    <font>
      <b/>
      <sz val="9"/>
      <color rgb="FFFF0000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3"/>
      <color indexed="12"/>
      <name val="굴림체"/>
      <family val="3"/>
      <charset val="129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0"/>
      <color rgb="FF3333FF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color theme="1"/>
      <name val="맑은 고딕"/>
      <family val="3"/>
      <charset val="129"/>
      <scheme val="major"/>
    </font>
    <font>
      <sz val="10"/>
      <color theme="0" tint="-0.499984740745262"/>
      <name val="맑은 고딕"/>
      <family val="3"/>
      <charset val="129"/>
      <scheme val="minor"/>
    </font>
    <font>
      <b/>
      <sz val="10"/>
      <color theme="0" tint="-0.499984740745262"/>
      <name val="맑은 고딕"/>
      <family val="3"/>
      <charset val="129"/>
      <scheme val="minor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8"/>
      <name val="Arial"/>
      <family val="2"/>
    </font>
    <font>
      <b/>
      <sz val="12"/>
      <name val="Arial"/>
      <family val="2"/>
    </font>
    <font>
      <sz val="10"/>
      <name val="Arial"/>
      <family val="2"/>
    </font>
  </fonts>
  <fills count="28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9"/>
        <bgColor indexed="64"/>
      </patternFill>
    </fill>
  </fills>
  <borders count="21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/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22" borderId="5" applyNumberFormat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3" fillId="23" borderId="6" applyNumberFormat="0" applyFon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9" borderId="5" applyNumberFormat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30" fillId="22" borderId="13" applyNumberFormat="0" applyAlignment="0" applyProtection="0">
      <alignment vertical="center"/>
    </xf>
    <xf numFmtId="0" fontId="45" fillId="0" borderId="0"/>
    <xf numFmtId="41" fontId="13" fillId="0" borderId="0" applyFont="0" applyFill="0" applyBorder="0" applyAlignment="0" applyProtection="0"/>
    <xf numFmtId="179" fontId="13" fillId="0" borderId="0" applyFont="0" applyFill="0" applyBorder="0" applyAlignment="0" applyProtection="0"/>
    <xf numFmtId="0" fontId="46" fillId="0" borderId="0" applyFont="0" applyFill="0" applyBorder="0" applyAlignment="0" applyProtection="0"/>
    <xf numFmtId="180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0" fontId="47" fillId="0" borderId="0" applyFont="0" applyFill="0" applyBorder="0" applyAlignment="0" applyProtection="0"/>
    <xf numFmtId="182" fontId="13" fillId="0" borderId="0" applyFont="0" applyFill="0" applyBorder="0" applyAlignment="0" applyProtection="0"/>
    <xf numFmtId="38" fontId="48" fillId="22" borderId="0" applyNumberFormat="0" applyBorder="0" applyAlignment="0" applyProtection="0"/>
    <xf numFmtId="0" fontId="49" fillId="0" borderId="19" applyNumberFormat="0" applyAlignment="0" applyProtection="0">
      <alignment horizontal="left" vertical="center"/>
    </xf>
    <xf numFmtId="0" fontId="49" fillId="0" borderId="20">
      <alignment horizontal="left" vertical="center"/>
    </xf>
    <xf numFmtId="10" fontId="48" fillId="23" borderId="14" applyNumberFormat="0" applyBorder="0" applyAlignment="0" applyProtection="0"/>
    <xf numFmtId="182" fontId="13" fillId="0" borderId="0"/>
    <xf numFmtId="0" fontId="50" fillId="0" borderId="0"/>
    <xf numFmtId="10" fontId="50" fillId="0" borderId="0" applyFont="0" applyFill="0" applyBorder="0" applyAlignment="0" applyProtection="0"/>
  </cellStyleXfs>
  <cellXfs count="124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>
      <alignment vertical="center"/>
    </xf>
    <xf numFmtId="0" fontId="4" fillId="0" borderId="1" xfId="0" applyFont="1" applyBorder="1" applyAlignment="1">
      <alignment horizontal="center" vertical="center" shrinkToFit="1"/>
    </xf>
    <xf numFmtId="0" fontId="4" fillId="0" borderId="1" xfId="0" applyFont="1" applyBorder="1" applyAlignment="1">
      <alignment vertical="center" shrinkToFit="1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vertical="center" shrinkToFi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right" vertical="center"/>
    </xf>
    <xf numFmtId="176" fontId="4" fillId="0" borderId="1" xfId="1" applyNumberFormat="1" applyFont="1" applyBorder="1" applyAlignment="1">
      <alignment horizontal="right" vertical="center" shrinkToFit="1"/>
    </xf>
    <xf numFmtId="177" fontId="5" fillId="3" borderId="1" xfId="1" applyNumberFormat="1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 vertical="center"/>
    </xf>
    <xf numFmtId="177" fontId="5" fillId="4" borderId="1" xfId="1" applyNumberFormat="1" applyFont="1" applyFill="1" applyBorder="1" applyAlignment="1">
      <alignment horizontal="center" vertical="center" shrinkToFit="1"/>
    </xf>
    <xf numFmtId="0" fontId="3" fillId="0" borderId="0" xfId="0" applyFont="1" applyFill="1">
      <alignment vertical="center"/>
    </xf>
    <xf numFmtId="0" fontId="4" fillId="0" borderId="4" xfId="0" applyFont="1" applyFill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shrinkToFit="1"/>
    </xf>
    <xf numFmtId="0" fontId="4" fillId="0" borderId="4" xfId="0" applyFont="1" applyFill="1" applyBorder="1" applyAlignment="1">
      <alignment horizontal="right" vertical="center" shrinkToFit="1"/>
    </xf>
    <xf numFmtId="176" fontId="4" fillId="0" borderId="4" xfId="0" applyNumberFormat="1" applyFont="1" applyFill="1" applyBorder="1" applyAlignment="1">
      <alignment horizontal="right" vertical="center" shrinkToFit="1"/>
    </xf>
    <xf numFmtId="0" fontId="4" fillId="0" borderId="4" xfId="0" applyFont="1" applyFill="1" applyBorder="1" applyAlignment="1">
      <alignment vertical="center" shrinkToFit="1"/>
    </xf>
    <xf numFmtId="0" fontId="3" fillId="0" borderId="4" xfId="0" applyFont="1" applyFill="1" applyBorder="1" applyAlignment="1">
      <alignment vertical="center" shrinkToFit="1"/>
    </xf>
    <xf numFmtId="0" fontId="3" fillId="0" borderId="4" xfId="0" applyFont="1" applyFill="1" applyBorder="1">
      <alignment vertical="center"/>
    </xf>
    <xf numFmtId="0" fontId="8" fillId="2" borderId="14" xfId="0" applyFont="1" applyFill="1" applyBorder="1" applyAlignment="1">
      <alignment horizontal="center" vertical="center"/>
    </xf>
    <xf numFmtId="0" fontId="7" fillId="0" borderId="14" xfId="0" applyFont="1" applyBorder="1">
      <alignment vertical="center"/>
    </xf>
    <xf numFmtId="0" fontId="7" fillId="0" borderId="14" xfId="0" applyFont="1" applyBorder="1" applyAlignment="1">
      <alignment vertical="center"/>
    </xf>
    <xf numFmtId="0" fontId="7" fillId="0" borderId="14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 shrinkToFit="1"/>
    </xf>
    <xf numFmtId="177" fontId="5" fillId="3" borderId="14" xfId="1" applyNumberFormat="1" applyFont="1" applyFill="1" applyBorder="1" applyAlignment="1">
      <alignment horizontal="left" vertical="center"/>
    </xf>
    <xf numFmtId="177" fontId="5" fillId="3" borderId="14" xfId="1" applyNumberFormat="1" applyFont="1" applyFill="1" applyBorder="1" applyAlignment="1">
      <alignment horizontal="center" vertical="center" shrinkToFit="1"/>
    </xf>
    <xf numFmtId="177" fontId="5" fillId="3" borderId="14" xfId="1" applyNumberFormat="1" applyFont="1" applyFill="1" applyBorder="1" applyAlignment="1">
      <alignment horizontal="right" vertical="center" shrinkToFit="1"/>
    </xf>
    <xf numFmtId="0" fontId="3" fillId="0" borderId="14" xfId="0" applyFont="1" applyBorder="1">
      <alignment vertical="center"/>
    </xf>
    <xf numFmtId="177" fontId="5" fillId="4" borderId="14" xfId="1" applyNumberFormat="1" applyFont="1" applyFill="1" applyBorder="1" applyAlignment="1">
      <alignment vertical="center"/>
    </xf>
    <xf numFmtId="177" fontId="5" fillId="4" borderId="14" xfId="1" applyNumberFormat="1" applyFont="1" applyFill="1" applyBorder="1" applyAlignment="1">
      <alignment horizontal="center" vertical="center" shrinkToFit="1"/>
    </xf>
    <xf numFmtId="177" fontId="5" fillId="4" borderId="14" xfId="1" applyNumberFormat="1" applyFont="1" applyFill="1" applyBorder="1" applyAlignment="1">
      <alignment vertical="center" shrinkToFit="1"/>
    </xf>
    <xf numFmtId="177" fontId="5" fillId="4" borderId="14" xfId="1" applyNumberFormat="1" applyFont="1" applyFill="1" applyBorder="1" applyAlignment="1">
      <alignment horizontal="right" vertical="center" shrinkToFit="1"/>
    </xf>
    <xf numFmtId="0" fontId="4" fillId="0" borderId="14" xfId="0" applyFont="1" applyBorder="1" applyAlignment="1">
      <alignment horizontal="center" vertical="center"/>
    </xf>
    <xf numFmtId="0" fontId="4" fillId="0" borderId="14" xfId="0" applyFont="1" applyBorder="1">
      <alignment vertical="center"/>
    </xf>
    <xf numFmtId="176" fontId="4" fillId="0" borderId="14" xfId="1" applyNumberFormat="1" applyFont="1" applyBorder="1" applyAlignment="1">
      <alignment horizontal="right" vertical="center" shrinkToFit="1"/>
    </xf>
    <xf numFmtId="176" fontId="4" fillId="0" borderId="14" xfId="0" applyNumberFormat="1" applyFont="1" applyBorder="1" applyAlignment="1">
      <alignment horizontal="right" vertical="center" shrinkToFit="1"/>
    </xf>
    <xf numFmtId="176" fontId="4" fillId="0" borderId="14" xfId="0" applyNumberFormat="1" applyFont="1" applyBorder="1" applyAlignment="1">
      <alignment horizontal="center" vertical="center" shrinkToFit="1"/>
    </xf>
    <xf numFmtId="0" fontId="4" fillId="0" borderId="14" xfId="0" applyFont="1" applyBorder="1" applyAlignment="1">
      <alignment horizontal="right" vertical="center" shrinkToFit="1"/>
    </xf>
    <xf numFmtId="0" fontId="4" fillId="0" borderId="14" xfId="0" applyFont="1" applyBorder="1" applyAlignment="1">
      <alignment vertical="center" shrinkToFit="1"/>
    </xf>
    <xf numFmtId="0" fontId="4" fillId="0" borderId="14" xfId="0" applyFont="1" applyBorder="1" applyAlignment="1">
      <alignment horizontal="center" vertical="center" shrinkToFit="1"/>
    </xf>
    <xf numFmtId="176" fontId="4" fillId="26" borderId="14" xfId="1" applyNumberFormat="1" applyFont="1" applyFill="1" applyBorder="1" applyAlignment="1">
      <alignment horizontal="right" vertical="center" shrinkToFit="1"/>
    </xf>
    <xf numFmtId="0" fontId="33" fillId="0" borderId="0" xfId="0" applyFont="1" applyAlignment="1">
      <alignment horizontal="right" vertical="center"/>
    </xf>
    <xf numFmtId="178" fontId="34" fillId="0" borderId="14" xfId="0" applyNumberFormat="1" applyFont="1" applyFill="1" applyBorder="1" applyAlignment="1">
      <alignment horizontal="right" vertical="center" wrapText="1"/>
    </xf>
    <xf numFmtId="178" fontId="4" fillId="0" borderId="14" xfId="1" applyNumberFormat="1" applyFont="1" applyBorder="1" applyAlignment="1">
      <alignment horizontal="right" vertical="center" shrinkToFit="1"/>
    </xf>
    <xf numFmtId="178" fontId="35" fillId="0" borderId="14" xfId="0" applyNumberFormat="1" applyFont="1" applyFill="1" applyBorder="1" applyAlignment="1">
      <alignment horizontal="right" vertical="center" wrapText="1"/>
    </xf>
    <xf numFmtId="178" fontId="4" fillId="0" borderId="14" xfId="0" applyNumberFormat="1" applyFont="1" applyFill="1" applyBorder="1" applyAlignment="1">
      <alignment horizontal="right" vertical="center" wrapText="1"/>
    </xf>
    <xf numFmtId="0" fontId="36" fillId="0" borderId="14" xfId="0" applyFont="1" applyBorder="1" applyAlignment="1">
      <alignment horizontal="center" vertical="center"/>
    </xf>
    <xf numFmtId="0" fontId="36" fillId="0" borderId="14" xfId="0" applyFont="1" applyBorder="1">
      <alignment vertical="center"/>
    </xf>
    <xf numFmtId="178" fontId="34" fillId="0" borderId="14" xfId="1" applyNumberFormat="1" applyFont="1" applyBorder="1" applyAlignment="1">
      <alignment horizontal="right" vertical="center" shrinkToFit="1"/>
    </xf>
    <xf numFmtId="178" fontId="34" fillId="0" borderId="14" xfId="1" applyNumberFormat="1" applyFont="1" applyFill="1" applyBorder="1" applyAlignment="1">
      <alignment horizontal="right" vertical="center" shrinkToFit="1"/>
    </xf>
    <xf numFmtId="178" fontId="35" fillId="0" borderId="14" xfId="1" applyNumberFormat="1" applyFont="1" applyFill="1" applyBorder="1" applyAlignment="1">
      <alignment horizontal="right" vertical="center" shrinkToFit="1"/>
    </xf>
    <xf numFmtId="178" fontId="4" fillId="0" borderId="14" xfId="0" applyNumberFormat="1" applyFont="1" applyFill="1" applyBorder="1" applyAlignment="1">
      <alignment horizontal="right" vertical="center"/>
    </xf>
    <xf numFmtId="0" fontId="4" fillId="0" borderId="14" xfId="0" applyFont="1" applyBorder="1" applyAlignment="1">
      <alignment horizontal="left" vertical="center" shrinkToFit="1"/>
    </xf>
    <xf numFmtId="176" fontId="34" fillId="0" borderId="14" xfId="0" applyNumberFormat="1" applyFont="1" applyBorder="1" applyAlignment="1">
      <alignment horizontal="left" vertical="center" shrinkToFit="1"/>
    </xf>
    <xf numFmtId="176" fontId="34" fillId="0" borderId="14" xfId="0" applyNumberFormat="1" applyFont="1" applyBorder="1" applyAlignment="1">
      <alignment horizontal="right" vertical="center" shrinkToFit="1"/>
    </xf>
    <xf numFmtId="178" fontId="34" fillId="0" borderId="14" xfId="0" applyNumberFormat="1" applyFont="1" applyBorder="1" applyAlignment="1">
      <alignment horizontal="right" vertical="center" shrinkToFit="1"/>
    </xf>
    <xf numFmtId="178" fontId="4" fillId="0" borderId="14" xfId="0" applyNumberFormat="1" applyFont="1" applyBorder="1" applyAlignment="1">
      <alignment horizontal="right" vertical="center" shrinkToFit="1"/>
    </xf>
    <xf numFmtId="0" fontId="37" fillId="27" borderId="14" xfId="0" applyFont="1" applyFill="1" applyBorder="1" applyAlignment="1">
      <alignment horizontal="center" vertical="center" shrinkToFit="1"/>
    </xf>
    <xf numFmtId="0" fontId="37" fillId="0" borderId="14" xfId="0" applyFont="1" applyBorder="1" applyAlignment="1">
      <alignment vertical="center" shrinkToFit="1"/>
    </xf>
    <xf numFmtId="0" fontId="37" fillId="27" borderId="14" xfId="0" applyFont="1" applyFill="1" applyBorder="1" applyAlignment="1">
      <alignment horizontal="left" vertical="center" wrapText="1"/>
    </xf>
    <xf numFmtId="178" fontId="37" fillId="27" borderId="14" xfId="0" applyNumberFormat="1" applyFont="1" applyFill="1" applyBorder="1" applyAlignment="1">
      <alignment horizontal="right" vertical="center"/>
    </xf>
    <xf numFmtId="178" fontId="37" fillId="0" borderId="14" xfId="1" applyNumberFormat="1" applyFont="1" applyBorder="1" applyAlignment="1">
      <alignment horizontal="right" vertical="center" shrinkToFit="1"/>
    </xf>
    <xf numFmtId="0" fontId="38" fillId="0" borderId="14" xfId="0" applyFont="1" applyFill="1" applyBorder="1" applyAlignment="1">
      <alignment horizontal="center" vertical="center" shrinkToFit="1"/>
    </xf>
    <xf numFmtId="0" fontId="38" fillId="0" borderId="14" xfId="0" applyFont="1" applyFill="1" applyBorder="1" applyAlignment="1">
      <alignment horizontal="left" vertical="center" wrapText="1"/>
    </xf>
    <xf numFmtId="178" fontId="38" fillId="0" borderId="14" xfId="0" applyNumberFormat="1" applyFont="1" applyFill="1" applyBorder="1" applyAlignment="1">
      <alignment horizontal="right" vertical="center"/>
    </xf>
    <xf numFmtId="0" fontId="38" fillId="27" borderId="14" xfId="0" applyFont="1" applyFill="1" applyBorder="1" applyAlignment="1">
      <alignment horizontal="center" vertical="center" shrinkToFit="1"/>
    </xf>
    <xf numFmtId="0" fontId="38" fillId="27" borderId="14" xfId="0" applyFont="1" applyFill="1" applyBorder="1" applyAlignment="1">
      <alignment horizontal="left" vertical="center" wrapText="1"/>
    </xf>
    <xf numFmtId="178" fontId="38" fillId="27" borderId="14" xfId="0" applyNumberFormat="1" applyFont="1" applyFill="1" applyBorder="1" applyAlignment="1">
      <alignment horizontal="right" vertical="center"/>
    </xf>
    <xf numFmtId="178" fontId="3" fillId="0" borderId="0" xfId="0" applyNumberFormat="1" applyFont="1">
      <alignment vertical="center"/>
    </xf>
    <xf numFmtId="0" fontId="37" fillId="0" borderId="14" xfId="0" applyFont="1" applyBorder="1" applyAlignment="1">
      <alignment horizontal="left" vertical="center" shrinkToFit="1"/>
    </xf>
    <xf numFmtId="0" fontId="37" fillId="0" borderId="14" xfId="0" applyFont="1" applyBorder="1" applyAlignment="1">
      <alignment horizontal="right" vertical="center" shrinkToFit="1"/>
    </xf>
    <xf numFmtId="178" fontId="7" fillId="0" borderId="14" xfId="0" applyNumberFormat="1" applyFont="1" applyFill="1" applyBorder="1" applyAlignment="1">
      <alignment horizontal="right" vertical="center" shrinkToFit="1"/>
    </xf>
    <xf numFmtId="178" fontId="39" fillId="0" borderId="14" xfId="0" applyNumberFormat="1" applyFont="1" applyFill="1" applyBorder="1" applyAlignment="1">
      <alignment horizontal="right" vertical="center" shrinkToFit="1"/>
    </xf>
    <xf numFmtId="176" fontId="4" fillId="0" borderId="14" xfId="0" applyNumberFormat="1" applyFont="1" applyBorder="1" applyAlignment="1">
      <alignment horizontal="left" vertical="center" shrinkToFit="1"/>
    </xf>
    <xf numFmtId="178" fontId="40" fillId="0" borderId="14" xfId="0" applyNumberFormat="1" applyFont="1" applyFill="1" applyBorder="1" applyAlignment="1">
      <alignment horizontal="right" vertical="center" shrinkToFit="1"/>
    </xf>
    <xf numFmtId="0" fontId="34" fillId="27" borderId="14" xfId="0" applyFont="1" applyFill="1" applyBorder="1" applyAlignment="1">
      <alignment horizontal="center" vertical="center" shrinkToFit="1"/>
    </xf>
    <xf numFmtId="0" fontId="34" fillId="27" borderId="14" xfId="0" applyFont="1" applyFill="1" applyBorder="1" applyAlignment="1">
      <alignment horizontal="left" vertical="center" wrapText="1"/>
    </xf>
    <xf numFmtId="177" fontId="4" fillId="27" borderId="14" xfId="1" applyNumberFormat="1" applyFont="1" applyFill="1" applyBorder="1" applyAlignment="1">
      <alignment horizontal="right" vertical="center" shrinkToFit="1"/>
    </xf>
    <xf numFmtId="177" fontId="4" fillId="0" borderId="14" xfId="1" applyNumberFormat="1" applyFont="1" applyBorder="1" applyAlignment="1">
      <alignment horizontal="right" vertical="center" shrinkToFit="1"/>
    </xf>
    <xf numFmtId="0" fontId="34" fillId="0" borderId="14" xfId="0" applyFont="1" applyBorder="1" applyAlignment="1">
      <alignment horizontal="left" vertical="center" wrapText="1" shrinkToFit="1"/>
    </xf>
    <xf numFmtId="177" fontId="4" fillId="0" borderId="14" xfId="1" applyNumberFormat="1" applyFont="1" applyFill="1" applyBorder="1" applyAlignment="1">
      <alignment horizontal="right" vertical="center" shrinkToFit="1"/>
    </xf>
    <xf numFmtId="0" fontId="34" fillId="0" borderId="14" xfId="0" applyFont="1" applyFill="1" applyBorder="1" applyAlignment="1">
      <alignment horizontal="left" vertical="center" wrapText="1"/>
    </xf>
    <xf numFmtId="177" fontId="4" fillId="0" borderId="14" xfId="1" applyNumberFormat="1" applyFont="1" applyBorder="1" applyAlignment="1">
      <alignment vertical="center" shrinkToFit="1"/>
    </xf>
    <xf numFmtId="0" fontId="42" fillId="27" borderId="14" xfId="0" applyFont="1" applyFill="1" applyBorder="1" applyAlignment="1">
      <alignment horizontal="center" vertical="center"/>
    </xf>
    <xf numFmtId="0" fontId="42" fillId="0" borderId="14" xfId="0" applyFont="1" applyBorder="1" applyAlignment="1">
      <alignment vertical="center" shrinkToFit="1"/>
    </xf>
    <xf numFmtId="0" fontId="42" fillId="27" borderId="14" xfId="0" applyFont="1" applyFill="1" applyBorder="1" applyAlignment="1">
      <alignment horizontal="left" vertical="center" wrapText="1"/>
    </xf>
    <xf numFmtId="0" fontId="42" fillId="0" borderId="14" xfId="0" applyFont="1" applyFill="1" applyBorder="1" applyAlignment="1">
      <alignment horizontal="center" vertical="center" wrapText="1"/>
    </xf>
    <xf numFmtId="0" fontId="42" fillId="0" borderId="14" xfId="0" applyFont="1" applyFill="1" applyBorder="1" applyAlignment="1">
      <alignment horizontal="left" vertical="center" wrapText="1"/>
    </xf>
    <xf numFmtId="0" fontId="42" fillId="27" borderId="14" xfId="0" applyFont="1" applyFill="1" applyBorder="1" applyAlignment="1">
      <alignment horizontal="center" vertical="center" wrapText="1"/>
    </xf>
    <xf numFmtId="177" fontId="4" fillId="0" borderId="14" xfId="1" applyNumberFormat="1" applyFont="1" applyFill="1" applyBorder="1" applyAlignment="1">
      <alignment vertical="center" shrinkToFit="1"/>
    </xf>
    <xf numFmtId="177" fontId="34" fillId="27" borderId="14" xfId="1" applyNumberFormat="1" applyFont="1" applyFill="1" applyBorder="1" applyAlignment="1">
      <alignment horizontal="right" vertical="center" shrinkToFit="1"/>
    </xf>
    <xf numFmtId="177" fontId="34" fillId="0" borderId="14" xfId="1" applyNumberFormat="1" applyFont="1" applyBorder="1" applyAlignment="1">
      <alignment horizontal="right" vertical="center" shrinkToFit="1"/>
    </xf>
    <xf numFmtId="177" fontId="34" fillId="0" borderId="14" xfId="1" applyNumberFormat="1" applyFont="1" applyFill="1" applyBorder="1" applyAlignment="1">
      <alignment horizontal="right" vertical="center" shrinkToFit="1"/>
    </xf>
    <xf numFmtId="177" fontId="43" fillId="0" borderId="14" xfId="1" applyNumberFormat="1" applyFont="1" applyFill="1" applyBorder="1" applyAlignment="1">
      <alignment horizontal="right" vertical="center" shrinkToFit="1"/>
    </xf>
    <xf numFmtId="177" fontId="43" fillId="27" borderId="14" xfId="1" applyNumberFormat="1" applyFont="1" applyFill="1" applyBorder="1" applyAlignment="1">
      <alignment horizontal="right" vertical="center" shrinkToFit="1"/>
    </xf>
    <xf numFmtId="178" fontId="39" fillId="27" borderId="14" xfId="1" applyNumberFormat="1" applyFont="1" applyFill="1" applyBorder="1" applyAlignment="1">
      <alignment vertical="center" shrinkToFit="1"/>
    </xf>
    <xf numFmtId="178" fontId="39" fillId="0" borderId="14" xfId="1" applyNumberFormat="1" applyFont="1" applyFill="1" applyBorder="1" applyAlignment="1">
      <alignment vertical="center" shrinkToFit="1"/>
    </xf>
    <xf numFmtId="178" fontId="44" fillId="0" borderId="14" xfId="0" applyNumberFormat="1" applyFont="1" applyFill="1" applyBorder="1" applyAlignment="1">
      <alignment horizontal="right" vertical="center" shrinkToFit="1"/>
    </xf>
    <xf numFmtId="0" fontId="34" fillId="0" borderId="14" xfId="0" applyFont="1" applyFill="1" applyBorder="1" applyAlignment="1">
      <alignment horizontal="center" vertical="center" wrapText="1" shrinkToFit="1"/>
    </xf>
    <xf numFmtId="0" fontId="4" fillId="0" borderId="1" xfId="0" applyFont="1" applyBorder="1" applyAlignment="1">
      <alignment horizontal="center" vertical="center"/>
    </xf>
    <xf numFmtId="177" fontId="5" fillId="2" borderId="14" xfId="0" applyNumberFormat="1" applyFont="1" applyFill="1" applyBorder="1" applyAlignment="1">
      <alignment horizontal="center" vertical="center"/>
    </xf>
    <xf numFmtId="177" fontId="5" fillId="2" borderId="14" xfId="0" applyNumberFormat="1" applyFont="1" applyFill="1" applyBorder="1" applyAlignment="1">
      <alignment horizontal="center" vertical="center" wrapText="1"/>
    </xf>
    <xf numFmtId="0" fontId="8" fillId="2" borderId="14" xfId="0" applyFont="1" applyFill="1" applyBorder="1" applyAlignment="1">
      <alignment horizontal="center" vertical="center" wrapText="1"/>
    </xf>
    <xf numFmtId="0" fontId="8" fillId="2" borderId="14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177" fontId="5" fillId="2" borderId="15" xfId="0" applyNumberFormat="1" applyFont="1" applyFill="1" applyBorder="1" applyAlignment="1">
      <alignment horizontal="center" vertical="center" wrapText="1"/>
    </xf>
    <xf numFmtId="177" fontId="5" fillId="2" borderId="16" xfId="0" applyNumberFormat="1" applyFont="1" applyFill="1" applyBorder="1" applyAlignment="1">
      <alignment horizontal="center" vertical="center"/>
    </xf>
    <xf numFmtId="0" fontId="9" fillId="2" borderId="15" xfId="0" applyFont="1" applyFill="1" applyBorder="1" applyAlignment="1">
      <alignment horizontal="center" vertical="center" wrapText="1"/>
    </xf>
    <xf numFmtId="0" fontId="9" fillId="2" borderId="16" xfId="0" applyFont="1" applyFill="1" applyBorder="1" applyAlignment="1">
      <alignment horizontal="center" vertical="center" wrapText="1"/>
    </xf>
    <xf numFmtId="0" fontId="8" fillId="2" borderId="15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177" fontId="5" fillId="4" borderId="17" xfId="1" applyNumberFormat="1" applyFont="1" applyFill="1" applyBorder="1" applyAlignment="1">
      <alignment horizontal="center" vertical="center"/>
    </xf>
    <xf numFmtId="177" fontId="5" fillId="4" borderId="18" xfId="1" applyNumberFormat="1" applyFont="1" applyFill="1" applyBorder="1" applyAlignment="1">
      <alignment horizontal="center" vertical="center"/>
    </xf>
    <xf numFmtId="177" fontId="5" fillId="4" borderId="17" xfId="1" applyNumberFormat="1" applyFont="1" applyFill="1" applyBorder="1" applyAlignment="1">
      <alignment horizontal="left" vertical="center"/>
    </xf>
    <xf numFmtId="177" fontId="5" fillId="4" borderId="18" xfId="1" applyNumberFormat="1" applyFont="1" applyFill="1" applyBorder="1" applyAlignment="1">
      <alignment horizontal="left" vertical="center"/>
    </xf>
  </cellXfs>
  <cellStyles count="59">
    <cellStyle name="20% - 강조색1 2" xfId="3"/>
    <cellStyle name="20% - 강조색2 2" xfId="4"/>
    <cellStyle name="20% - 강조색3 2" xfId="5"/>
    <cellStyle name="20% - 강조색4 2" xfId="6"/>
    <cellStyle name="20% - 강조색5 2" xfId="7"/>
    <cellStyle name="20% - 강조색6 2" xfId="8"/>
    <cellStyle name="40% - 강조색1 2" xfId="9"/>
    <cellStyle name="40% - 강조색2 2" xfId="10"/>
    <cellStyle name="40% - 강조색3 2" xfId="11"/>
    <cellStyle name="40% - 강조색4 2" xfId="12"/>
    <cellStyle name="40% - 강조색5 2" xfId="13"/>
    <cellStyle name="40% - 강조색6 2" xfId="14"/>
    <cellStyle name="60% - 강조색1 2" xfId="15"/>
    <cellStyle name="60% - 강조색2 2" xfId="16"/>
    <cellStyle name="60% - 강조색3 2" xfId="17"/>
    <cellStyle name="60% - 강조색4 2" xfId="18"/>
    <cellStyle name="60% - 강조색5 2" xfId="19"/>
    <cellStyle name="60% - 강조색6 2" xfId="20"/>
    <cellStyle name="Comma [0]_ SG&amp;A Bridge " xfId="48"/>
    <cellStyle name="Comma_ SG&amp;A Bridge " xfId="49"/>
    <cellStyle name="Currency [0]_ SG&amp;A Bridge " xfId="50"/>
    <cellStyle name="Currency_ SG&amp;A Bridge " xfId="51"/>
    <cellStyle name="Grey" xfId="52"/>
    <cellStyle name="Header1" xfId="53"/>
    <cellStyle name="Header2" xfId="54"/>
    <cellStyle name="Input [yellow]" xfId="55"/>
    <cellStyle name="Normal - Style1" xfId="56"/>
    <cellStyle name="Normal_ SG&amp;A Bridge " xfId="57"/>
    <cellStyle name="Percent [2]" xfId="58"/>
    <cellStyle name="강조색1 2" xfId="21"/>
    <cellStyle name="강조색2 2" xfId="22"/>
    <cellStyle name="강조색3 2" xfId="23"/>
    <cellStyle name="강조색4 2" xfId="24"/>
    <cellStyle name="강조색5 2" xfId="25"/>
    <cellStyle name="강조색6 2" xfId="26"/>
    <cellStyle name="경고문 2" xfId="27"/>
    <cellStyle name="계산 2" xfId="28"/>
    <cellStyle name="나쁨 2" xfId="29"/>
    <cellStyle name="메모 2" xfId="30"/>
    <cellStyle name="보통 2" xfId="31"/>
    <cellStyle name="뷭?_BOOKSHIP" xfId="44"/>
    <cellStyle name="설명 텍스트 2" xfId="32"/>
    <cellStyle name="셀 확인 2" xfId="33"/>
    <cellStyle name="쉼표 [0]" xfId="1" builtinId="6"/>
    <cellStyle name="쉼표 [0] 2" xfId="45"/>
    <cellStyle name="연결된 셀 2" xfId="34"/>
    <cellStyle name="요약 2" xfId="35"/>
    <cellStyle name="입력 2" xfId="36"/>
    <cellStyle name="제목 1 2" xfId="37"/>
    <cellStyle name="제목 2 2" xfId="38"/>
    <cellStyle name="제목 3 2" xfId="39"/>
    <cellStyle name="제목 4 2" xfId="40"/>
    <cellStyle name="제목 5" xfId="41"/>
    <cellStyle name="좋음 2" xfId="42"/>
    <cellStyle name="출력 2" xfId="43"/>
    <cellStyle name="콤마 [0]_1202" xfId="46"/>
    <cellStyle name="콤마_1202" xfId="47"/>
    <cellStyle name="표준" xfId="0" builtinId="0"/>
    <cellStyle name="표준 2" xfId="2"/>
  </cellStyles>
  <dxfs count="0"/>
  <tableStyles count="0" defaultTableStyle="TableStyleMedium2" defaultPivotStyle="PivotStyleLight16"/>
  <colors>
    <mruColors>
      <color rgb="FFCCECFF"/>
      <color rgb="FFCCFFCC"/>
      <color rgb="FFFF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X15"/>
  <sheetViews>
    <sheetView showGridLines="0" tabSelected="1" zoomScale="90" zoomScaleNormal="90" workbookViewId="0">
      <selection activeCell="A8" sqref="A8"/>
    </sheetView>
  </sheetViews>
  <sheetFormatPr defaultColWidth="8.75" defaultRowHeight="13.5"/>
  <cols>
    <col min="1" max="1" width="2.5" style="1" customWidth="1"/>
    <col min="2" max="2" width="3.5" style="1" customWidth="1"/>
    <col min="3" max="3" width="6.75" style="12" customWidth="1"/>
    <col min="4" max="4" width="11" style="1" customWidth="1"/>
    <col min="5" max="5" width="33.125" style="1" customWidth="1"/>
    <col min="6" max="6" width="10" style="1" customWidth="1"/>
    <col min="7" max="7" width="9.25" style="1" customWidth="1"/>
    <col min="8" max="8" width="10" style="1" customWidth="1"/>
    <col min="9" max="10" width="9.25" style="1" customWidth="1"/>
    <col min="11" max="11" width="10.625" style="1" customWidth="1"/>
    <col min="12" max="13" width="10" style="1" hidden="1" customWidth="1"/>
    <col min="14" max="14" width="10.625" style="1" hidden="1" customWidth="1"/>
    <col min="15" max="15" width="9.25" style="1" hidden="1" customWidth="1"/>
    <col min="16" max="16" width="16.125" style="1" customWidth="1"/>
    <col min="17" max="17" width="4" style="1" customWidth="1"/>
    <col min="18" max="19" width="9.25" style="1" customWidth="1"/>
    <col min="20" max="20" width="6" style="12" customWidth="1"/>
    <col min="21" max="21" width="8.25" style="14" hidden="1" customWidth="1"/>
    <col min="22" max="23" width="9.25" style="1" hidden="1" customWidth="1"/>
    <col min="24" max="24" width="8.75" style="1" hidden="1" customWidth="1"/>
    <col min="25" max="16384" width="8.75" style="1"/>
  </cols>
  <sheetData>
    <row r="1" spans="1:24" ht="29.25" customHeight="1">
      <c r="A1" s="118" t="s">
        <v>25</v>
      </c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19"/>
      <c r="P1" s="119"/>
    </row>
    <row r="2" spans="1:24" ht="22.5" customHeight="1">
      <c r="A2" s="16" t="s">
        <v>14</v>
      </c>
      <c r="B2" s="16"/>
    </row>
    <row r="3" spans="1:24" ht="16.5" customHeight="1">
      <c r="P3" s="47" t="s">
        <v>24</v>
      </c>
    </row>
    <row r="4" spans="1:24" ht="27.75" customHeight="1">
      <c r="A4" s="106" t="s">
        <v>10</v>
      </c>
      <c r="B4" s="106"/>
      <c r="C4" s="107" t="s">
        <v>11</v>
      </c>
      <c r="D4" s="106" t="s">
        <v>9</v>
      </c>
      <c r="E4" s="106" t="s">
        <v>8</v>
      </c>
      <c r="F4" s="107" t="s">
        <v>15</v>
      </c>
      <c r="G4" s="107" t="s">
        <v>16</v>
      </c>
      <c r="H4" s="112" t="s">
        <v>17</v>
      </c>
      <c r="I4" s="108" t="s">
        <v>18</v>
      </c>
      <c r="J4" s="109"/>
      <c r="K4" s="107" t="s">
        <v>19</v>
      </c>
      <c r="L4" s="108" t="s">
        <v>20</v>
      </c>
      <c r="M4" s="109"/>
      <c r="N4" s="107" t="s">
        <v>21</v>
      </c>
      <c r="O4" s="114" t="s">
        <v>22</v>
      </c>
      <c r="P4" s="106" t="s">
        <v>12</v>
      </c>
      <c r="Q4" s="116" t="s">
        <v>13</v>
      </c>
      <c r="R4" s="109" t="s">
        <v>23</v>
      </c>
      <c r="S4" s="109"/>
      <c r="T4" s="109"/>
      <c r="U4" s="15"/>
      <c r="V4" s="110" t="s">
        <v>0</v>
      </c>
      <c r="W4" s="111"/>
      <c r="X4" s="105" t="s">
        <v>3</v>
      </c>
    </row>
    <row r="5" spans="1:24" ht="14.25" customHeight="1">
      <c r="A5" s="106"/>
      <c r="B5" s="106"/>
      <c r="C5" s="107"/>
      <c r="D5" s="106"/>
      <c r="E5" s="106"/>
      <c r="F5" s="106"/>
      <c r="G5" s="106"/>
      <c r="H5" s="113"/>
      <c r="I5" s="25" t="s">
        <v>1</v>
      </c>
      <c r="J5" s="25" t="s">
        <v>2</v>
      </c>
      <c r="K5" s="106"/>
      <c r="L5" s="25" t="s">
        <v>1</v>
      </c>
      <c r="M5" s="25" t="s">
        <v>2</v>
      </c>
      <c r="N5" s="106"/>
      <c r="O5" s="115"/>
      <c r="P5" s="106"/>
      <c r="Q5" s="117"/>
      <c r="R5" s="25" t="s">
        <v>6</v>
      </c>
      <c r="S5" s="25" t="s">
        <v>4</v>
      </c>
      <c r="T5" s="25" t="s">
        <v>7</v>
      </c>
      <c r="U5" s="15"/>
      <c r="V5" s="8" t="s">
        <v>1</v>
      </c>
      <c r="W5" s="8" t="s">
        <v>2</v>
      </c>
      <c r="X5" s="105"/>
    </row>
    <row r="6" spans="1:24" ht="20.100000000000001" customHeight="1">
      <c r="A6" s="26"/>
      <c r="B6" s="27" t="s">
        <v>5</v>
      </c>
      <c r="C6" s="28"/>
      <c r="D6" s="28"/>
      <c r="E6" s="28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19"/>
      <c r="V6" s="3"/>
      <c r="W6" s="3"/>
      <c r="X6" s="7"/>
    </row>
    <row r="7" spans="1:24" ht="20.100000000000001" customHeight="1">
      <c r="A7" s="30" t="s">
        <v>98</v>
      </c>
      <c r="B7" s="31"/>
      <c r="C7" s="31"/>
      <c r="D7" s="31"/>
      <c r="E7" s="31"/>
      <c r="F7" s="32">
        <f t="shared" ref="F7:N7" si="0">F8+F14</f>
        <v>106742414</v>
      </c>
      <c r="G7" s="32">
        <f t="shared" si="0"/>
        <v>98165851</v>
      </c>
      <c r="H7" s="32">
        <f t="shared" si="0"/>
        <v>8576563</v>
      </c>
      <c r="I7" s="32">
        <f t="shared" si="0"/>
        <v>-5026075</v>
      </c>
      <c r="J7" s="32">
        <f t="shared" si="0"/>
        <v>666840</v>
      </c>
      <c r="K7" s="32">
        <f t="shared" si="0"/>
        <v>102383179</v>
      </c>
      <c r="L7" s="32">
        <f t="shared" si="0"/>
        <v>-740000</v>
      </c>
      <c r="M7" s="32">
        <f t="shared" si="0"/>
        <v>750000</v>
      </c>
      <c r="N7" s="32">
        <f t="shared" si="0"/>
        <v>12536582</v>
      </c>
      <c r="O7" s="32"/>
      <c r="P7" s="32"/>
      <c r="Q7" s="32"/>
      <c r="R7" s="32"/>
      <c r="S7" s="32"/>
      <c r="T7" s="31"/>
      <c r="U7" s="20"/>
      <c r="V7" s="11">
        <f>V8+V14</f>
        <v>0</v>
      </c>
      <c r="W7" s="11">
        <f>W8+W14</f>
        <v>0</v>
      </c>
      <c r="X7" s="11"/>
    </row>
    <row r="8" spans="1:24" ht="20.100000000000001" customHeight="1">
      <c r="A8" s="33"/>
      <c r="B8" s="34" t="s">
        <v>28</v>
      </c>
      <c r="C8" s="35"/>
      <c r="D8" s="36"/>
      <c r="E8" s="36"/>
      <c r="F8" s="37">
        <f t="shared" ref="F8:N8" si="1">SUM(F9:F13)</f>
        <v>106280855</v>
      </c>
      <c r="G8" s="37">
        <f t="shared" si="1"/>
        <v>98165851</v>
      </c>
      <c r="H8" s="37">
        <f t="shared" si="1"/>
        <v>8115004</v>
      </c>
      <c r="I8" s="37">
        <f t="shared" si="1"/>
        <v>-5026075</v>
      </c>
      <c r="J8" s="37">
        <f t="shared" si="1"/>
        <v>450000</v>
      </c>
      <c r="K8" s="37">
        <f t="shared" si="1"/>
        <v>101704780</v>
      </c>
      <c r="L8" s="37">
        <f t="shared" si="1"/>
        <v>-740000</v>
      </c>
      <c r="M8" s="37">
        <f t="shared" si="1"/>
        <v>750000</v>
      </c>
      <c r="N8" s="37">
        <f t="shared" si="1"/>
        <v>12536582</v>
      </c>
      <c r="O8" s="37"/>
      <c r="P8" s="37"/>
      <c r="Q8" s="37"/>
      <c r="R8" s="37"/>
      <c r="S8" s="37"/>
      <c r="T8" s="35"/>
      <c r="U8" s="20"/>
      <c r="V8" s="13">
        <f>SUM(V9:V13)</f>
        <v>0</v>
      </c>
      <c r="W8" s="13">
        <f>SUM(W9:W13)</f>
        <v>0</v>
      </c>
      <c r="X8" s="13"/>
    </row>
    <row r="9" spans="1:24" ht="20.100000000000001" customHeight="1">
      <c r="A9" s="33"/>
      <c r="B9" s="33"/>
      <c r="C9" s="45" t="s">
        <v>29</v>
      </c>
      <c r="D9" s="39" t="s">
        <v>30</v>
      </c>
      <c r="E9" s="39" t="s">
        <v>31</v>
      </c>
      <c r="F9" s="48">
        <v>12193741</v>
      </c>
      <c r="G9" s="49">
        <v>11472736</v>
      </c>
      <c r="H9" s="46">
        <f>IF(C9="추가","-",F9-G9)</f>
        <v>721005</v>
      </c>
      <c r="I9" s="55">
        <v>-1740278</v>
      </c>
      <c r="J9" s="49"/>
      <c r="K9" s="46">
        <f>F9+I9+J9</f>
        <v>10453463</v>
      </c>
      <c r="L9" s="41">
        <v>-740000</v>
      </c>
      <c r="M9" s="43"/>
      <c r="N9" s="46">
        <f>F9+L9+M9</f>
        <v>11453741</v>
      </c>
      <c r="O9" s="42" t="str">
        <f>IF(I9-L9&lt;0,"동의필요","-")</f>
        <v>동의필요</v>
      </c>
      <c r="P9" s="58" t="s">
        <v>39</v>
      </c>
      <c r="Q9" s="43" t="s">
        <v>40</v>
      </c>
      <c r="R9" s="55">
        <v>-1740278</v>
      </c>
      <c r="S9" s="49"/>
      <c r="T9" s="42" t="str">
        <f>IF((I9+J9)=(R9+S9),"ok","검토")</f>
        <v>ok</v>
      </c>
      <c r="U9" s="21"/>
      <c r="V9" s="10"/>
      <c r="W9" s="10"/>
      <c r="X9" s="9"/>
    </row>
    <row r="10" spans="1:24" ht="20.100000000000001" customHeight="1">
      <c r="A10" s="33"/>
      <c r="B10" s="33"/>
      <c r="C10" s="45" t="s">
        <v>29</v>
      </c>
      <c r="D10" s="39" t="s">
        <v>30</v>
      </c>
      <c r="E10" s="39" t="s">
        <v>32</v>
      </c>
      <c r="F10" s="50">
        <v>332841</v>
      </c>
      <c r="G10" s="49">
        <v>12841</v>
      </c>
      <c r="H10" s="46">
        <f t="shared" ref="H10:H13" si="2">IF(C10="추가","-",F10-G10)</f>
        <v>320000</v>
      </c>
      <c r="I10" s="56">
        <v>-320000</v>
      </c>
      <c r="J10" s="49"/>
      <c r="K10" s="46">
        <f>F10+I10+J10</f>
        <v>12841</v>
      </c>
      <c r="L10" s="41"/>
      <c r="M10" s="43">
        <v>750000</v>
      </c>
      <c r="N10" s="46">
        <f t="shared" ref="N10" si="3">F10+L10+M10</f>
        <v>1082841</v>
      </c>
      <c r="O10" s="42" t="str">
        <f t="shared" ref="O10" si="4">IF(I10-L10&lt;0,"동의필요","-")</f>
        <v>동의필요</v>
      </c>
      <c r="P10" s="58" t="s">
        <v>41</v>
      </c>
      <c r="Q10" s="43" t="s">
        <v>40</v>
      </c>
      <c r="R10" s="56">
        <v>-320000</v>
      </c>
      <c r="S10" s="49"/>
      <c r="T10" s="42" t="str">
        <f>IF((I10+J10)=(R10+S10),"ok","검토")</f>
        <v>ok</v>
      </c>
      <c r="U10" s="21"/>
      <c r="V10" s="10"/>
      <c r="W10" s="10"/>
      <c r="X10" s="9"/>
    </row>
    <row r="11" spans="1:24" ht="20.100000000000001" customHeight="1">
      <c r="A11" s="33"/>
      <c r="B11" s="33"/>
      <c r="C11" s="45">
        <v>446</v>
      </c>
      <c r="D11" s="39" t="s">
        <v>30</v>
      </c>
      <c r="E11" s="39" t="s">
        <v>33</v>
      </c>
      <c r="F11" s="51">
        <v>11586064</v>
      </c>
      <c r="G11" s="49">
        <v>9837760</v>
      </c>
      <c r="H11" s="46">
        <f t="shared" si="2"/>
        <v>1748304</v>
      </c>
      <c r="I11" s="49"/>
      <c r="J11" s="57">
        <v>450000</v>
      </c>
      <c r="K11" s="46">
        <f t="shared" ref="K11:K13" si="5">F11+I11+J11</f>
        <v>12036064</v>
      </c>
      <c r="L11" s="41"/>
      <c r="M11" s="43"/>
      <c r="N11" s="46"/>
      <c r="O11" s="42"/>
      <c r="P11" s="58" t="s">
        <v>42</v>
      </c>
      <c r="Q11" s="43" t="s">
        <v>40</v>
      </c>
      <c r="R11" s="57">
        <v>450000</v>
      </c>
      <c r="S11" s="57"/>
      <c r="T11" s="42" t="str">
        <f t="shared" ref="T11:T13" si="6">IF((I11+J11)=(R11+S11),"ok","검토")</f>
        <v>ok</v>
      </c>
      <c r="U11" s="21"/>
      <c r="V11" s="10"/>
      <c r="W11" s="10"/>
      <c r="X11" s="9"/>
    </row>
    <row r="12" spans="1:24" ht="20.100000000000001" customHeight="1">
      <c r="A12" s="33"/>
      <c r="B12" s="33"/>
      <c r="C12" s="52">
        <v>446</v>
      </c>
      <c r="D12" s="53" t="s">
        <v>34</v>
      </c>
      <c r="E12" s="53" t="s">
        <v>35</v>
      </c>
      <c r="F12" s="54">
        <v>77547309</v>
      </c>
      <c r="G12" s="54">
        <v>72286835</v>
      </c>
      <c r="H12" s="46">
        <f t="shared" si="2"/>
        <v>5260474</v>
      </c>
      <c r="I12" s="54">
        <v>-2849797</v>
      </c>
      <c r="J12" s="54"/>
      <c r="K12" s="46">
        <f t="shared" si="5"/>
        <v>74697512</v>
      </c>
      <c r="L12" s="41"/>
      <c r="M12" s="43"/>
      <c r="N12" s="46"/>
      <c r="O12" s="42"/>
      <c r="P12" s="59" t="s">
        <v>43</v>
      </c>
      <c r="Q12" s="60" t="s">
        <v>44</v>
      </c>
      <c r="R12" s="61">
        <v>-2849797</v>
      </c>
      <c r="S12" s="61"/>
      <c r="T12" s="42" t="str">
        <f t="shared" si="6"/>
        <v>ok</v>
      </c>
      <c r="U12" s="21"/>
      <c r="V12" s="10"/>
      <c r="W12" s="10"/>
      <c r="X12" s="9"/>
    </row>
    <row r="13" spans="1:24" ht="20.100000000000001" customHeight="1">
      <c r="A13" s="33"/>
      <c r="B13" s="33"/>
      <c r="C13" s="45" t="s">
        <v>36</v>
      </c>
      <c r="D13" s="39" t="s">
        <v>37</v>
      </c>
      <c r="E13" s="39" t="s">
        <v>38</v>
      </c>
      <c r="F13" s="48">
        <v>4620900</v>
      </c>
      <c r="G13" s="49">
        <v>4555679</v>
      </c>
      <c r="H13" s="46">
        <f t="shared" si="2"/>
        <v>65221</v>
      </c>
      <c r="I13" s="55">
        <v>-116000</v>
      </c>
      <c r="J13" s="49"/>
      <c r="K13" s="46">
        <f t="shared" si="5"/>
        <v>4504900</v>
      </c>
      <c r="L13" s="41"/>
      <c r="M13" s="43"/>
      <c r="N13" s="46"/>
      <c r="O13" s="42"/>
      <c r="P13" s="58" t="s">
        <v>45</v>
      </c>
      <c r="Q13" s="43" t="s">
        <v>63</v>
      </c>
      <c r="R13" s="55">
        <v>-116000</v>
      </c>
      <c r="S13" s="62"/>
      <c r="T13" s="42" t="str">
        <f t="shared" si="6"/>
        <v>ok</v>
      </c>
      <c r="U13" s="21"/>
      <c r="V13" s="10"/>
      <c r="W13" s="10"/>
      <c r="X13" s="9"/>
    </row>
    <row r="14" spans="1:24" ht="20.100000000000001" customHeight="1">
      <c r="A14" s="33"/>
      <c r="B14" s="34" t="s">
        <v>85</v>
      </c>
      <c r="C14" s="35"/>
      <c r="D14" s="36"/>
      <c r="E14" s="36"/>
      <c r="F14" s="37">
        <f>SUM(F15:F15)</f>
        <v>461559</v>
      </c>
      <c r="G14" s="37">
        <f>SUM(G15:G15)</f>
        <v>0</v>
      </c>
      <c r="H14" s="37">
        <f t="shared" ref="H14" si="7">F14-G14</f>
        <v>461559</v>
      </c>
      <c r="I14" s="37">
        <f>SUM(I15:I15)</f>
        <v>0</v>
      </c>
      <c r="J14" s="37">
        <f>SUM(J15:J15)</f>
        <v>216840</v>
      </c>
      <c r="K14" s="37">
        <f>SUM(K15:K15)</f>
        <v>678399</v>
      </c>
      <c r="L14" s="37"/>
      <c r="M14" s="37"/>
      <c r="N14" s="37"/>
      <c r="O14" s="37"/>
      <c r="P14" s="37"/>
      <c r="Q14" s="37"/>
      <c r="R14" s="37"/>
      <c r="S14" s="37"/>
      <c r="T14" s="35"/>
      <c r="U14" s="20"/>
      <c r="V14" s="13">
        <f>SUM(V15:V15)</f>
        <v>0</v>
      </c>
      <c r="W14" s="13">
        <f>SUM(W15:W15)</f>
        <v>0</v>
      </c>
      <c r="X14" s="13"/>
    </row>
    <row r="15" spans="1:24" ht="20.100000000000001" customHeight="1">
      <c r="A15" s="33"/>
      <c r="B15" s="33"/>
      <c r="C15" s="38">
        <v>472</v>
      </c>
      <c r="D15" s="39" t="s">
        <v>86</v>
      </c>
      <c r="E15" s="39" t="s">
        <v>87</v>
      </c>
      <c r="F15" s="40">
        <v>461559</v>
      </c>
      <c r="G15" s="40">
        <v>0</v>
      </c>
      <c r="H15" s="46">
        <f t="shared" ref="H15" si="8">IF(C15="추가","-",F15-G15)</f>
        <v>461559</v>
      </c>
      <c r="I15" s="40"/>
      <c r="J15" s="40">
        <v>216840</v>
      </c>
      <c r="K15" s="46">
        <f t="shared" ref="K15" si="9">F15+I15+J15</f>
        <v>678399</v>
      </c>
      <c r="L15" s="44"/>
      <c r="M15" s="44"/>
      <c r="N15" s="46">
        <f t="shared" ref="N15" si="10">F15+L15+M15</f>
        <v>461559</v>
      </c>
      <c r="O15" s="42" t="str">
        <f t="shared" ref="O15" si="11">IF(I15-L15&lt;0,"동의필요","-")</f>
        <v>-</v>
      </c>
      <c r="P15" s="41" t="s">
        <v>88</v>
      </c>
      <c r="Q15" s="41" t="s">
        <v>89</v>
      </c>
      <c r="R15" s="41"/>
      <c r="S15" s="41">
        <v>216840</v>
      </c>
      <c r="T15" s="42" t="str">
        <f>IF((I15+J15)=(R15+S15),"ok","검토")</f>
        <v>ok</v>
      </c>
      <c r="U15" s="21"/>
      <c r="V15" s="10"/>
      <c r="W15" s="10"/>
      <c r="X15" s="9"/>
    </row>
  </sheetData>
  <mergeCells count="18">
    <mergeCell ref="A1:P1"/>
    <mergeCell ref="C4:C5"/>
    <mergeCell ref="A4:B5"/>
    <mergeCell ref="X4:X5"/>
    <mergeCell ref="D4:D5"/>
    <mergeCell ref="E4:E5"/>
    <mergeCell ref="F4:F5"/>
    <mergeCell ref="I4:J4"/>
    <mergeCell ref="K4:K5"/>
    <mergeCell ref="P4:P5"/>
    <mergeCell ref="R4:T4"/>
    <mergeCell ref="V4:W4"/>
    <mergeCell ref="G4:G5"/>
    <mergeCell ref="H4:H5"/>
    <mergeCell ref="L4:M4"/>
    <mergeCell ref="N4:N5"/>
    <mergeCell ref="O4:O5"/>
    <mergeCell ref="Q4:Q5"/>
  </mergeCells>
  <phoneticPr fontId="6" type="noConversion"/>
  <pageMargins left="0.75" right="0.75" top="1" bottom="1" header="0.5" footer="0.5"/>
  <pageSetup paperSize="9" scale="74" fitToHeight="0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X26"/>
  <sheetViews>
    <sheetView showGridLines="0" zoomScale="90" zoomScaleNormal="90" workbookViewId="0">
      <selection activeCell="A8" sqref="A8"/>
    </sheetView>
  </sheetViews>
  <sheetFormatPr defaultColWidth="8.75" defaultRowHeight="13.5"/>
  <cols>
    <col min="1" max="1" width="2.5" style="1" customWidth="1"/>
    <col min="2" max="2" width="3.5" style="1" customWidth="1"/>
    <col min="3" max="3" width="6.75" style="12" customWidth="1"/>
    <col min="4" max="4" width="11" style="1" customWidth="1"/>
    <col min="5" max="5" width="33.125" style="1" customWidth="1"/>
    <col min="6" max="6" width="10.25" style="1" customWidth="1"/>
    <col min="7" max="7" width="9.25" style="1" customWidth="1"/>
    <col min="8" max="8" width="10" style="1" customWidth="1"/>
    <col min="9" max="9" width="12.125" style="1" bestFit="1" customWidth="1"/>
    <col min="10" max="10" width="9.25" style="1" customWidth="1"/>
    <col min="11" max="11" width="10.625" style="1" customWidth="1"/>
    <col min="12" max="13" width="10" style="1" hidden="1" customWidth="1"/>
    <col min="14" max="14" width="10.625" style="1" hidden="1" customWidth="1"/>
    <col min="15" max="15" width="9.25" style="1" hidden="1" customWidth="1"/>
    <col min="16" max="16" width="16.125" style="1" customWidth="1"/>
    <col min="17" max="17" width="4" style="1" customWidth="1"/>
    <col min="18" max="19" width="9.25" style="1" customWidth="1"/>
    <col min="20" max="20" width="6" style="12" customWidth="1"/>
    <col min="21" max="21" width="8.25" style="14" hidden="1" customWidth="1"/>
    <col min="22" max="23" width="9.25" style="1" hidden="1" customWidth="1"/>
    <col min="24" max="24" width="8.75" style="1" hidden="1" customWidth="1"/>
    <col min="25" max="16384" width="8.75" style="1"/>
  </cols>
  <sheetData>
    <row r="1" spans="1:24" ht="29.25" customHeight="1">
      <c r="A1" s="118" t="s">
        <v>26</v>
      </c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19"/>
      <c r="P1" s="119"/>
    </row>
    <row r="2" spans="1:24" ht="22.5" customHeight="1">
      <c r="A2" s="16" t="s">
        <v>27</v>
      </c>
      <c r="B2" s="16"/>
    </row>
    <row r="3" spans="1:24" ht="16.5" customHeight="1">
      <c r="P3" s="47" t="s">
        <v>24</v>
      </c>
    </row>
    <row r="4" spans="1:24" ht="27.75" customHeight="1">
      <c r="A4" s="106" t="s">
        <v>10</v>
      </c>
      <c r="B4" s="106"/>
      <c r="C4" s="107" t="s">
        <v>11</v>
      </c>
      <c r="D4" s="106" t="s">
        <v>9</v>
      </c>
      <c r="E4" s="106" t="s">
        <v>8</v>
      </c>
      <c r="F4" s="107" t="s">
        <v>15</v>
      </c>
      <c r="G4" s="107" t="s">
        <v>16</v>
      </c>
      <c r="H4" s="112" t="s">
        <v>17</v>
      </c>
      <c r="I4" s="108" t="s">
        <v>18</v>
      </c>
      <c r="J4" s="109"/>
      <c r="K4" s="107" t="s">
        <v>19</v>
      </c>
      <c r="L4" s="108" t="s">
        <v>20</v>
      </c>
      <c r="M4" s="109"/>
      <c r="N4" s="107" t="s">
        <v>21</v>
      </c>
      <c r="O4" s="114" t="s">
        <v>22</v>
      </c>
      <c r="P4" s="106" t="s">
        <v>12</v>
      </c>
      <c r="Q4" s="116" t="s">
        <v>13</v>
      </c>
      <c r="R4" s="109" t="s">
        <v>23</v>
      </c>
      <c r="S4" s="109"/>
      <c r="T4" s="109"/>
      <c r="U4" s="15"/>
      <c r="V4" s="110" t="s">
        <v>0</v>
      </c>
      <c r="W4" s="111"/>
      <c r="X4" s="105" t="s">
        <v>3</v>
      </c>
    </row>
    <row r="5" spans="1:24" ht="14.25" customHeight="1">
      <c r="A5" s="106"/>
      <c r="B5" s="106"/>
      <c r="C5" s="107"/>
      <c r="D5" s="106"/>
      <c r="E5" s="106"/>
      <c r="F5" s="106"/>
      <c r="G5" s="106"/>
      <c r="H5" s="113"/>
      <c r="I5" s="25" t="s">
        <v>1</v>
      </c>
      <c r="J5" s="25" t="s">
        <v>2</v>
      </c>
      <c r="K5" s="106"/>
      <c r="L5" s="25" t="s">
        <v>1</v>
      </c>
      <c r="M5" s="25" t="s">
        <v>2</v>
      </c>
      <c r="N5" s="106"/>
      <c r="O5" s="115"/>
      <c r="P5" s="106"/>
      <c r="Q5" s="117"/>
      <c r="R5" s="25" t="s">
        <v>6</v>
      </c>
      <c r="S5" s="25" t="s">
        <v>4</v>
      </c>
      <c r="T5" s="25" t="s">
        <v>7</v>
      </c>
      <c r="U5" s="15"/>
      <c r="V5" s="18" t="s">
        <v>1</v>
      </c>
      <c r="W5" s="18" t="s">
        <v>2</v>
      </c>
      <c r="X5" s="105"/>
    </row>
    <row r="6" spans="1:24" ht="20.100000000000001" customHeight="1">
      <c r="A6" s="26"/>
      <c r="B6" s="27" t="s">
        <v>5</v>
      </c>
      <c r="C6" s="28"/>
      <c r="D6" s="28"/>
      <c r="E6" s="28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19"/>
      <c r="V6" s="3"/>
      <c r="W6" s="3"/>
      <c r="X6" s="17"/>
    </row>
    <row r="7" spans="1:24" ht="20.100000000000001" customHeight="1">
      <c r="A7" s="30" t="s">
        <v>98</v>
      </c>
      <c r="B7" s="31"/>
      <c r="C7" s="31"/>
      <c r="D7" s="31"/>
      <c r="E7" s="31"/>
      <c r="F7" s="32">
        <f>F8+F15+F24</f>
        <v>477468821</v>
      </c>
      <c r="G7" s="32">
        <f t="shared" ref="G7:J7" si="0">G8+G15+G24</f>
        <v>404732728</v>
      </c>
      <c r="H7" s="32">
        <f t="shared" si="0"/>
        <v>72736093</v>
      </c>
      <c r="I7" s="32">
        <f t="shared" si="0"/>
        <v>-8233131</v>
      </c>
      <c r="J7" s="32">
        <f t="shared" si="0"/>
        <v>2033829</v>
      </c>
      <c r="K7" s="32">
        <f t="shared" ref="K7" si="1">K8+K15+28</f>
        <v>471269547</v>
      </c>
      <c r="L7" s="32">
        <f>L8+L15</f>
        <v>-740000</v>
      </c>
      <c r="M7" s="32">
        <f>M8+M15</f>
        <v>3750010</v>
      </c>
      <c r="N7" s="32">
        <f>N8+N15</f>
        <v>347473718</v>
      </c>
      <c r="O7" s="32"/>
      <c r="P7" s="32"/>
      <c r="Q7" s="32"/>
      <c r="R7" s="32"/>
      <c r="S7" s="32"/>
      <c r="T7" s="31"/>
      <c r="U7" s="20"/>
      <c r="V7" s="11">
        <f>V8+V15</f>
        <v>-200000</v>
      </c>
      <c r="W7" s="11">
        <f>W8+W15</f>
        <v>1000000</v>
      </c>
      <c r="X7" s="11"/>
    </row>
    <row r="8" spans="1:24" ht="20.100000000000001" customHeight="1">
      <c r="A8" s="33"/>
      <c r="B8" s="34" t="s">
        <v>28</v>
      </c>
      <c r="C8" s="35"/>
      <c r="D8" s="36"/>
      <c r="E8" s="36"/>
      <c r="F8" s="37">
        <f t="shared" ref="F8:N8" si="2">SUM(F9:F14)</f>
        <v>344463708</v>
      </c>
      <c r="G8" s="37">
        <f t="shared" si="2"/>
        <v>292124233</v>
      </c>
      <c r="H8" s="37">
        <f t="shared" si="2"/>
        <v>52339475</v>
      </c>
      <c r="I8" s="37">
        <f t="shared" si="2"/>
        <v>-4449316</v>
      </c>
      <c r="J8" s="37">
        <f t="shared" si="2"/>
        <v>1843548</v>
      </c>
      <c r="K8" s="37">
        <f t="shared" si="2"/>
        <v>341857940</v>
      </c>
      <c r="L8" s="37">
        <f t="shared" si="2"/>
        <v>-740000</v>
      </c>
      <c r="M8" s="37">
        <f t="shared" si="2"/>
        <v>3750010</v>
      </c>
      <c r="N8" s="37">
        <f t="shared" si="2"/>
        <v>347473718</v>
      </c>
      <c r="O8" s="37"/>
      <c r="P8" s="37"/>
      <c r="Q8" s="37"/>
      <c r="R8" s="37"/>
      <c r="S8" s="37"/>
      <c r="T8" s="35"/>
      <c r="U8" s="20"/>
      <c r="V8" s="13">
        <f>SUM(V9:V14)</f>
        <v>-100000</v>
      </c>
      <c r="W8" s="13">
        <f>SUM(W9:W14)</f>
        <v>0</v>
      </c>
      <c r="X8" s="13"/>
    </row>
    <row r="9" spans="1:24" ht="20.100000000000001" customHeight="1">
      <c r="A9" s="33"/>
      <c r="B9" s="33"/>
      <c r="C9" s="63" t="s">
        <v>94</v>
      </c>
      <c r="D9" s="64" t="s">
        <v>46</v>
      </c>
      <c r="E9" s="65" t="s">
        <v>47</v>
      </c>
      <c r="F9" s="66">
        <v>9923440</v>
      </c>
      <c r="G9" s="67">
        <v>9355950</v>
      </c>
      <c r="H9" s="46">
        <f>IF(C9="추가","-",F9-G9)</f>
        <v>567490</v>
      </c>
      <c r="I9" s="66">
        <v>-1254591</v>
      </c>
      <c r="J9" s="66"/>
      <c r="K9" s="46">
        <f>F9+I9+J9</f>
        <v>8668849</v>
      </c>
      <c r="L9" s="41">
        <v>-740000</v>
      </c>
      <c r="M9" s="43"/>
      <c r="N9" s="46">
        <f>F9+L9+M9</f>
        <v>9183440</v>
      </c>
      <c r="O9" s="42" t="str">
        <f>IF(I9-L9&lt;0,"동의필요","-")</f>
        <v>동의필요</v>
      </c>
      <c r="P9" s="75" t="s">
        <v>55</v>
      </c>
      <c r="Q9" s="76" t="s">
        <v>44</v>
      </c>
      <c r="R9" s="77">
        <v>-1133338</v>
      </c>
      <c r="S9" s="77">
        <v>-121253</v>
      </c>
      <c r="T9" s="42" t="str">
        <f>IF((I9+J9)=(R9+S9),"ok","검토")</f>
        <v>ok</v>
      </c>
      <c r="U9" s="21"/>
      <c r="V9" s="10"/>
      <c r="W9" s="10"/>
      <c r="X9" s="9"/>
    </row>
    <row r="10" spans="1:24" ht="20.100000000000001" customHeight="1">
      <c r="A10" s="33"/>
      <c r="B10" s="33"/>
      <c r="C10" s="68">
        <v>450</v>
      </c>
      <c r="D10" s="64" t="s">
        <v>46</v>
      </c>
      <c r="E10" s="69" t="s">
        <v>48</v>
      </c>
      <c r="F10" s="70">
        <v>9047534</v>
      </c>
      <c r="G10" s="67">
        <v>8831046</v>
      </c>
      <c r="H10" s="46">
        <f t="shared" ref="H10" si="3">IF(C10="추가","-",F10-G10)</f>
        <v>216488</v>
      </c>
      <c r="I10" s="73"/>
      <c r="J10" s="70">
        <v>425238</v>
      </c>
      <c r="K10" s="46">
        <f>F10+I10+J10</f>
        <v>9472772</v>
      </c>
      <c r="L10" s="41"/>
      <c r="M10" s="43">
        <v>750000</v>
      </c>
      <c r="N10" s="46">
        <f t="shared" ref="N10" si="4">F10+L10+M10</f>
        <v>9797534</v>
      </c>
      <c r="O10" s="42" t="str">
        <f t="shared" ref="O10" si="5">IF(I10-L10&lt;0,"동의필요","-")</f>
        <v>-</v>
      </c>
      <c r="P10" s="75" t="s">
        <v>56</v>
      </c>
      <c r="Q10" s="76" t="s">
        <v>44</v>
      </c>
      <c r="R10" s="78">
        <v>310000</v>
      </c>
      <c r="S10" s="78">
        <v>115238</v>
      </c>
      <c r="T10" s="42" t="str">
        <f>IF((I10+J10)=(R10+S10),"ok","검토")</f>
        <v>ok</v>
      </c>
      <c r="U10" s="21"/>
      <c r="V10" s="10"/>
      <c r="W10" s="10"/>
      <c r="X10" s="9"/>
    </row>
    <row r="11" spans="1:24" ht="20.100000000000001" customHeight="1">
      <c r="A11" s="33"/>
      <c r="B11" s="33"/>
      <c r="C11" s="38">
        <v>453</v>
      </c>
      <c r="D11" s="39" t="s">
        <v>49</v>
      </c>
      <c r="E11" s="39" t="s">
        <v>50</v>
      </c>
      <c r="F11" s="49">
        <v>84629474</v>
      </c>
      <c r="G11" s="49">
        <v>78656725</v>
      </c>
      <c r="H11" s="46">
        <f t="shared" ref="H11:H14" si="6">IF(C11="추가","-",F11-G11)</f>
        <v>5972749</v>
      </c>
      <c r="I11" s="49">
        <v>-3099164</v>
      </c>
      <c r="J11" s="49"/>
      <c r="K11" s="46">
        <f t="shared" ref="K11:K14" si="7">F11+I11+J11</f>
        <v>81530310</v>
      </c>
      <c r="L11" s="41"/>
      <c r="M11" s="43">
        <v>750001</v>
      </c>
      <c r="N11" s="46">
        <f t="shared" ref="N11:N14" si="8">F11+L11+M11</f>
        <v>85379475</v>
      </c>
      <c r="O11" s="42" t="str">
        <f t="shared" ref="O11:O14" si="9">IF(I11-L11&lt;0,"동의필요","-")</f>
        <v>동의필요</v>
      </c>
      <c r="P11" s="79" t="s">
        <v>57</v>
      </c>
      <c r="Q11" s="41" t="s">
        <v>58</v>
      </c>
      <c r="R11" s="62">
        <v>-2087443</v>
      </c>
      <c r="S11" s="62">
        <v>-1011721</v>
      </c>
      <c r="T11" s="42" t="str">
        <f t="shared" ref="T11:T14" si="10">IF((I11+J11)=(R11+S11),"ok","검토")</f>
        <v>ok</v>
      </c>
      <c r="U11" s="21"/>
      <c r="V11" s="10"/>
      <c r="W11" s="10"/>
      <c r="X11" s="9"/>
    </row>
    <row r="12" spans="1:24" ht="20.100000000000001" customHeight="1">
      <c r="A12" s="33"/>
      <c r="B12" s="33"/>
      <c r="C12" s="38">
        <v>454</v>
      </c>
      <c r="D12" s="39" t="s">
        <v>34</v>
      </c>
      <c r="E12" s="39" t="s">
        <v>51</v>
      </c>
      <c r="F12" s="49">
        <v>3653164</v>
      </c>
      <c r="G12" s="49">
        <v>2390500</v>
      </c>
      <c r="H12" s="46">
        <f t="shared" si="6"/>
        <v>1262664</v>
      </c>
      <c r="I12" s="49"/>
      <c r="J12" s="49">
        <v>74710</v>
      </c>
      <c r="K12" s="46">
        <f t="shared" si="7"/>
        <v>3727874</v>
      </c>
      <c r="L12" s="41"/>
      <c r="M12" s="43">
        <v>750002</v>
      </c>
      <c r="N12" s="46">
        <f t="shared" si="8"/>
        <v>4403166</v>
      </c>
      <c r="O12" s="42" t="str">
        <f t="shared" si="9"/>
        <v>-</v>
      </c>
      <c r="P12" s="79" t="s">
        <v>59</v>
      </c>
      <c r="Q12" s="41" t="s">
        <v>44</v>
      </c>
      <c r="R12" s="62">
        <v>50000</v>
      </c>
      <c r="S12" s="62">
        <v>24710</v>
      </c>
      <c r="T12" s="42" t="str">
        <f t="shared" si="10"/>
        <v>ok</v>
      </c>
      <c r="U12" s="21"/>
      <c r="V12" s="10"/>
      <c r="W12" s="10"/>
      <c r="X12" s="9"/>
    </row>
    <row r="13" spans="1:24" ht="20.100000000000001" customHeight="1">
      <c r="A13" s="33"/>
      <c r="B13" s="33"/>
      <c r="C13" s="38">
        <v>454</v>
      </c>
      <c r="D13" s="39" t="s">
        <v>49</v>
      </c>
      <c r="E13" s="39" t="s">
        <v>52</v>
      </c>
      <c r="F13" s="49">
        <v>236970418</v>
      </c>
      <c r="G13" s="49">
        <v>192546533</v>
      </c>
      <c r="H13" s="46">
        <f t="shared" si="6"/>
        <v>44423885</v>
      </c>
      <c r="I13" s="74"/>
      <c r="J13" s="49">
        <v>1343600</v>
      </c>
      <c r="K13" s="46">
        <f t="shared" si="7"/>
        <v>238314018</v>
      </c>
      <c r="L13" s="41"/>
      <c r="M13" s="43">
        <v>750003</v>
      </c>
      <c r="N13" s="46">
        <f t="shared" si="8"/>
        <v>237720421</v>
      </c>
      <c r="O13" s="42" t="str">
        <f t="shared" si="9"/>
        <v>-</v>
      </c>
      <c r="P13" s="58" t="s">
        <v>60</v>
      </c>
      <c r="Q13" s="43" t="s">
        <v>61</v>
      </c>
      <c r="R13" s="62"/>
      <c r="S13" s="62">
        <v>1343600</v>
      </c>
      <c r="T13" s="42" t="str">
        <f t="shared" si="10"/>
        <v>ok</v>
      </c>
      <c r="U13" s="21"/>
      <c r="V13" s="10"/>
      <c r="W13" s="10"/>
      <c r="X13" s="9"/>
    </row>
    <row r="14" spans="1:24" ht="20.100000000000001" customHeight="1">
      <c r="A14" s="33"/>
      <c r="B14" s="33"/>
      <c r="C14" s="71" t="s">
        <v>93</v>
      </c>
      <c r="D14" s="64" t="s">
        <v>53</v>
      </c>
      <c r="E14" s="72" t="s">
        <v>54</v>
      </c>
      <c r="F14" s="73">
        <v>239678</v>
      </c>
      <c r="G14" s="67">
        <v>343479</v>
      </c>
      <c r="H14" s="46">
        <f t="shared" si="6"/>
        <v>-103801</v>
      </c>
      <c r="I14" s="73">
        <v>-95561</v>
      </c>
      <c r="J14" s="73"/>
      <c r="K14" s="46">
        <f t="shared" si="7"/>
        <v>144117</v>
      </c>
      <c r="L14" s="41"/>
      <c r="M14" s="43">
        <v>750004</v>
      </c>
      <c r="N14" s="46">
        <f t="shared" si="8"/>
        <v>989682</v>
      </c>
      <c r="O14" s="42" t="str">
        <f t="shared" si="9"/>
        <v>동의필요</v>
      </c>
      <c r="P14" s="75" t="s">
        <v>62</v>
      </c>
      <c r="Q14" s="76"/>
      <c r="R14" s="80">
        <v>-78696</v>
      </c>
      <c r="S14" s="80">
        <v>-16865</v>
      </c>
      <c r="T14" s="42" t="str">
        <f t="shared" si="10"/>
        <v>ok</v>
      </c>
      <c r="U14" s="20"/>
      <c r="V14" s="10">
        <v>-100000</v>
      </c>
      <c r="W14" s="10"/>
      <c r="X14" s="9"/>
    </row>
    <row r="15" spans="1:24" ht="20.100000000000001" customHeight="1">
      <c r="A15" s="33"/>
      <c r="B15" s="120" t="s">
        <v>74</v>
      </c>
      <c r="C15" s="121"/>
      <c r="D15" s="36"/>
      <c r="E15" s="36"/>
      <c r="F15" s="37">
        <f>SUM(F16:F23)</f>
        <v>133005113</v>
      </c>
      <c r="G15" s="37">
        <f t="shared" ref="G15:K15" si="11">SUM(G16:G23)</f>
        <v>112608495</v>
      </c>
      <c r="H15" s="37">
        <f t="shared" si="11"/>
        <v>20396618</v>
      </c>
      <c r="I15" s="37">
        <f t="shared" si="11"/>
        <v>-3783815</v>
      </c>
      <c r="J15" s="37">
        <f t="shared" si="11"/>
        <v>190281</v>
      </c>
      <c r="K15" s="37">
        <f t="shared" si="11"/>
        <v>129411579</v>
      </c>
      <c r="L15" s="37"/>
      <c r="M15" s="37"/>
      <c r="N15" s="37"/>
      <c r="O15" s="37"/>
      <c r="P15" s="37"/>
      <c r="Q15" s="37"/>
      <c r="R15" s="37"/>
      <c r="S15" s="37"/>
      <c r="T15" s="35"/>
      <c r="U15" s="20"/>
      <c r="V15" s="13">
        <f>SUM(V16:V19)</f>
        <v>-100000</v>
      </c>
      <c r="W15" s="13">
        <f>SUM(W16:W19)</f>
        <v>1000000</v>
      </c>
      <c r="X15" s="13"/>
    </row>
    <row r="16" spans="1:24" ht="27">
      <c r="A16" s="33"/>
      <c r="B16" s="33"/>
      <c r="C16" s="81">
        <v>463</v>
      </c>
      <c r="D16" s="44" t="s">
        <v>64</v>
      </c>
      <c r="E16" s="82" t="s">
        <v>65</v>
      </c>
      <c r="F16" s="83">
        <v>3877519</v>
      </c>
      <c r="G16" s="84">
        <v>3784738</v>
      </c>
      <c r="H16" s="46">
        <f t="shared" ref="H16:H19" si="12">IF(C16="추가","-",F16-G16)</f>
        <v>92781</v>
      </c>
      <c r="I16" s="96"/>
      <c r="J16" s="96">
        <v>190281</v>
      </c>
      <c r="K16" s="46">
        <f t="shared" ref="K16:K19" si="13">F16+I16+J16</f>
        <v>4067800</v>
      </c>
      <c r="L16" s="44"/>
      <c r="M16" s="44"/>
      <c r="N16" s="46">
        <f t="shared" ref="N16:N19" si="14">F16+L16+M16</f>
        <v>3877519</v>
      </c>
      <c r="O16" s="42" t="str">
        <f t="shared" ref="O16:O19" si="15">IF(I16-L16&lt;0,"동의필요","-")</f>
        <v>-</v>
      </c>
      <c r="P16" s="41" t="s">
        <v>75</v>
      </c>
      <c r="Q16" s="41" t="s">
        <v>76</v>
      </c>
      <c r="R16" s="101">
        <v>140000</v>
      </c>
      <c r="S16" s="101">
        <v>50281</v>
      </c>
      <c r="T16" s="42" t="str">
        <f>IF((I16+J16)=(R16+S16),"ok","검토")</f>
        <v>ok</v>
      </c>
      <c r="U16" s="21"/>
      <c r="V16" s="10"/>
      <c r="W16" s="10"/>
      <c r="X16" s="9"/>
    </row>
    <row r="17" spans="1:24" ht="27">
      <c r="A17" s="33"/>
      <c r="B17" s="33"/>
      <c r="C17" s="81">
        <v>463</v>
      </c>
      <c r="D17" s="44" t="s">
        <v>64</v>
      </c>
      <c r="E17" s="85" t="s">
        <v>66</v>
      </c>
      <c r="F17" s="86">
        <v>489751</v>
      </c>
      <c r="G17" s="84">
        <v>329751</v>
      </c>
      <c r="H17" s="46">
        <f t="shared" si="12"/>
        <v>160000</v>
      </c>
      <c r="I17" s="97">
        <v>-480000</v>
      </c>
      <c r="J17" s="97"/>
      <c r="K17" s="46">
        <f t="shared" si="13"/>
        <v>9751</v>
      </c>
      <c r="L17" s="44"/>
      <c r="M17" s="44"/>
      <c r="N17" s="46">
        <f t="shared" si="14"/>
        <v>489751</v>
      </c>
      <c r="O17" s="42" t="str">
        <f t="shared" si="15"/>
        <v>동의필요</v>
      </c>
      <c r="P17" s="43" t="s">
        <v>77</v>
      </c>
      <c r="Q17" s="41" t="s">
        <v>76</v>
      </c>
      <c r="R17" s="102">
        <v>-320000</v>
      </c>
      <c r="S17" s="102">
        <v>-160000</v>
      </c>
      <c r="T17" s="42" t="str">
        <f>IF((I17+J17)=(R17+S17),"ok","검토")</f>
        <v>ok</v>
      </c>
      <c r="U17" s="21"/>
      <c r="V17" s="10"/>
      <c r="W17" s="10"/>
      <c r="X17" s="9"/>
    </row>
    <row r="18" spans="1:24" ht="27">
      <c r="A18" s="33"/>
      <c r="B18" s="33"/>
      <c r="C18" s="104" t="s">
        <v>92</v>
      </c>
      <c r="D18" s="44" t="s">
        <v>64</v>
      </c>
      <c r="E18" s="87" t="s">
        <v>67</v>
      </c>
      <c r="F18" s="86">
        <v>4563519</v>
      </c>
      <c r="G18" s="88">
        <v>4273140</v>
      </c>
      <c r="H18" s="46">
        <f t="shared" si="12"/>
        <v>290379</v>
      </c>
      <c r="I18" s="98">
        <v>-674774</v>
      </c>
      <c r="J18" s="98"/>
      <c r="K18" s="46">
        <f t="shared" si="13"/>
        <v>3888745</v>
      </c>
      <c r="L18" s="44"/>
      <c r="M18" s="44"/>
      <c r="N18" s="46">
        <f t="shared" si="14"/>
        <v>4563519</v>
      </c>
      <c r="O18" s="42" t="str">
        <f t="shared" si="15"/>
        <v>동의필요</v>
      </c>
      <c r="P18" s="41" t="s">
        <v>78</v>
      </c>
      <c r="Q18" s="41" t="s">
        <v>76</v>
      </c>
      <c r="R18" s="78">
        <v>-606940</v>
      </c>
      <c r="S18" s="78">
        <v>-67834</v>
      </c>
      <c r="T18" s="42" t="str">
        <f>IF((I18+J18)=(R18+S18),"ok","검토")</f>
        <v>ok</v>
      </c>
      <c r="U18" s="20"/>
      <c r="V18" s="10">
        <v>-100000</v>
      </c>
      <c r="W18" s="10"/>
      <c r="X18" s="9"/>
    </row>
    <row r="19" spans="1:24" ht="25.5" customHeight="1">
      <c r="A19" s="33"/>
      <c r="B19" s="33"/>
      <c r="C19" s="89" t="s">
        <v>95</v>
      </c>
      <c r="D19" s="90" t="s">
        <v>68</v>
      </c>
      <c r="E19" s="91" t="s">
        <v>69</v>
      </c>
      <c r="F19" s="86">
        <v>30924762</v>
      </c>
      <c r="G19" s="84">
        <v>29065793</v>
      </c>
      <c r="H19" s="46">
        <f t="shared" si="12"/>
        <v>1858969</v>
      </c>
      <c r="I19" s="97">
        <v>-1129674</v>
      </c>
      <c r="J19" s="97"/>
      <c r="K19" s="46">
        <f t="shared" si="13"/>
        <v>29795088</v>
      </c>
      <c r="L19" s="44"/>
      <c r="M19" s="44"/>
      <c r="N19" s="46">
        <f t="shared" si="14"/>
        <v>30924762</v>
      </c>
      <c r="O19" s="42" t="str">
        <f t="shared" si="15"/>
        <v>동의필요</v>
      </c>
      <c r="P19" s="43" t="s">
        <v>79</v>
      </c>
      <c r="Q19" s="41" t="s">
        <v>76</v>
      </c>
      <c r="R19" s="102">
        <v>-762354</v>
      </c>
      <c r="S19" s="102">
        <v>-367320</v>
      </c>
      <c r="T19" s="42" t="str">
        <f>IF((I19+J19)=(R19+S19),"ok","검토")</f>
        <v>ok</v>
      </c>
      <c r="U19" s="20"/>
      <c r="V19" s="10"/>
      <c r="W19" s="10">
        <v>1000000</v>
      </c>
      <c r="X19" s="9"/>
    </row>
    <row r="20" spans="1:24" ht="25.5" customHeight="1">
      <c r="A20" s="33"/>
      <c r="B20" s="33"/>
      <c r="C20" s="92" t="s">
        <v>95</v>
      </c>
      <c r="D20" s="90" t="s">
        <v>68</v>
      </c>
      <c r="E20" s="93" t="s">
        <v>70</v>
      </c>
      <c r="F20" s="86">
        <v>1669407</v>
      </c>
      <c r="G20" s="84">
        <v>1017500</v>
      </c>
      <c r="H20" s="46">
        <f t="shared" ref="H20:H26" si="16">IF(C20="추가","-",F20-G20)</f>
        <v>651907</v>
      </c>
      <c r="I20" s="97">
        <v>-74710</v>
      </c>
      <c r="J20" s="97"/>
      <c r="K20" s="46">
        <f t="shared" ref="K20:K26" si="17">F20+I20+J20</f>
        <v>1594697</v>
      </c>
      <c r="L20" s="44"/>
      <c r="M20" s="44"/>
      <c r="N20" s="46">
        <f t="shared" ref="N20:N26" si="18">F20+L20+M20</f>
        <v>1669407</v>
      </c>
      <c r="O20" s="42" t="str">
        <f t="shared" ref="O20:O26" si="19">IF(I20-L20&lt;0,"동의필요","-")</f>
        <v>동의필요</v>
      </c>
      <c r="P20" s="43" t="s">
        <v>80</v>
      </c>
      <c r="Q20" s="41" t="s">
        <v>76</v>
      </c>
      <c r="R20" s="102">
        <v>-50000</v>
      </c>
      <c r="S20" s="102">
        <v>-24710</v>
      </c>
      <c r="T20" s="42" t="str">
        <f t="shared" ref="T20:T26" si="20">IF((I20+J20)=(R20+S20),"ok","검토")</f>
        <v>ok</v>
      </c>
      <c r="U20" s="22"/>
      <c r="V20" s="4"/>
      <c r="W20" s="4"/>
      <c r="X20" s="2"/>
    </row>
    <row r="21" spans="1:24" ht="25.5" customHeight="1">
      <c r="A21" s="33"/>
      <c r="B21" s="33"/>
      <c r="C21" s="92" t="s">
        <v>96</v>
      </c>
      <c r="D21" s="90" t="s">
        <v>68</v>
      </c>
      <c r="E21" s="93" t="s">
        <v>71</v>
      </c>
      <c r="F21" s="86">
        <v>91112781</v>
      </c>
      <c r="G21" s="84">
        <v>74032236</v>
      </c>
      <c r="H21" s="46">
        <f t="shared" si="16"/>
        <v>17080545</v>
      </c>
      <c r="I21" s="97">
        <v>-1343600</v>
      </c>
      <c r="J21" s="97"/>
      <c r="K21" s="46">
        <f t="shared" si="17"/>
        <v>89769181</v>
      </c>
      <c r="L21" s="44"/>
      <c r="M21" s="44"/>
      <c r="N21" s="46">
        <f t="shared" si="18"/>
        <v>91112781</v>
      </c>
      <c r="O21" s="42" t="str">
        <f t="shared" si="19"/>
        <v>동의필요</v>
      </c>
      <c r="P21" s="45" t="s">
        <v>81</v>
      </c>
      <c r="Q21" s="41" t="s">
        <v>82</v>
      </c>
      <c r="R21" s="102"/>
      <c r="S21" s="102">
        <v>-1343600</v>
      </c>
      <c r="T21" s="42" t="str">
        <f t="shared" si="20"/>
        <v>ok</v>
      </c>
      <c r="U21" s="22"/>
      <c r="V21" s="4"/>
      <c r="W21" s="4"/>
      <c r="X21" s="2"/>
    </row>
    <row r="22" spans="1:24">
      <c r="A22" s="33"/>
      <c r="B22" s="33"/>
      <c r="C22" s="94" t="s">
        <v>91</v>
      </c>
      <c r="D22" s="90" t="s">
        <v>68</v>
      </c>
      <c r="E22" s="93" t="s">
        <v>72</v>
      </c>
      <c r="F22" s="86">
        <v>133229</v>
      </c>
      <c r="G22" s="84">
        <v>105337</v>
      </c>
      <c r="H22" s="46">
        <f t="shared" si="16"/>
        <v>27892</v>
      </c>
      <c r="I22" s="99">
        <v>-45297</v>
      </c>
      <c r="J22" s="100"/>
      <c r="K22" s="46">
        <f t="shared" si="17"/>
        <v>87932</v>
      </c>
      <c r="L22" s="44"/>
      <c r="M22" s="44"/>
      <c r="N22" s="46">
        <f t="shared" si="18"/>
        <v>133229</v>
      </c>
      <c r="O22" s="42" t="str">
        <f t="shared" si="19"/>
        <v>동의필요</v>
      </c>
      <c r="P22" s="43" t="s">
        <v>83</v>
      </c>
      <c r="Q22" s="41" t="s">
        <v>76</v>
      </c>
      <c r="R22" s="103">
        <v>-37304</v>
      </c>
      <c r="S22" s="103">
        <v>-7993</v>
      </c>
      <c r="T22" s="42" t="str">
        <f t="shared" si="20"/>
        <v>ok</v>
      </c>
      <c r="U22" s="22"/>
      <c r="V22" s="4"/>
      <c r="W22" s="4"/>
      <c r="X22" s="2"/>
    </row>
    <row r="23" spans="1:24" ht="27">
      <c r="A23" s="33"/>
      <c r="B23" s="33"/>
      <c r="C23" s="94" t="s">
        <v>90</v>
      </c>
      <c r="D23" s="90" t="s">
        <v>68</v>
      </c>
      <c r="E23" s="91" t="s">
        <v>73</v>
      </c>
      <c r="F23" s="86">
        <v>234145</v>
      </c>
      <c r="G23" s="95"/>
      <c r="H23" s="46">
        <f t="shared" si="16"/>
        <v>234145</v>
      </c>
      <c r="I23" s="98">
        <v>-35760</v>
      </c>
      <c r="J23" s="98"/>
      <c r="K23" s="46">
        <f t="shared" si="17"/>
        <v>198385</v>
      </c>
      <c r="L23" s="44"/>
      <c r="M23" s="44"/>
      <c r="N23" s="46">
        <f t="shared" si="18"/>
        <v>234145</v>
      </c>
      <c r="O23" s="42" t="str">
        <f t="shared" si="19"/>
        <v>동의필요</v>
      </c>
      <c r="P23" s="43" t="s">
        <v>84</v>
      </c>
      <c r="Q23" s="41" t="s">
        <v>82</v>
      </c>
      <c r="R23" s="80"/>
      <c r="S23" s="80">
        <v>-35760</v>
      </c>
      <c r="T23" s="42" t="str">
        <f t="shared" si="20"/>
        <v>ok</v>
      </c>
      <c r="U23" s="23"/>
      <c r="V23" s="6"/>
      <c r="W23" s="6"/>
      <c r="X23" s="5"/>
    </row>
    <row r="24" spans="1:24" ht="20.100000000000001" customHeight="1">
      <c r="A24" s="33"/>
      <c r="B24" s="122" t="s">
        <v>97</v>
      </c>
      <c r="C24" s="123"/>
      <c r="D24" s="36"/>
      <c r="E24" s="36"/>
      <c r="F24" s="37">
        <f>SUM(F25:F26)</f>
        <v>0</v>
      </c>
      <c r="G24" s="37">
        <f>SUM(G25:G26)</f>
        <v>0</v>
      </c>
      <c r="H24" s="37">
        <f t="shared" ref="H24" si="21">F24-G24</f>
        <v>0</v>
      </c>
      <c r="I24" s="37">
        <f>SUM(I25:I26)</f>
        <v>0</v>
      </c>
      <c r="J24" s="37">
        <f>SUM(J25:J26)</f>
        <v>0</v>
      </c>
      <c r="K24" s="37">
        <f>SUM(K25:K26)</f>
        <v>0</v>
      </c>
      <c r="L24" s="37"/>
      <c r="M24" s="37"/>
      <c r="N24" s="37"/>
      <c r="O24" s="37"/>
      <c r="P24" s="37"/>
      <c r="Q24" s="37"/>
      <c r="R24" s="37"/>
      <c r="S24" s="37"/>
      <c r="T24" s="35"/>
      <c r="U24" s="20"/>
      <c r="V24" s="13">
        <f>SUM(V25:V26)</f>
        <v>0</v>
      </c>
      <c r="W24" s="13">
        <f>SUM(W25:W26)</f>
        <v>0</v>
      </c>
      <c r="X24" s="13"/>
    </row>
    <row r="25" spans="1:24" ht="20.100000000000001" customHeight="1">
      <c r="A25" s="33"/>
      <c r="B25" s="33"/>
      <c r="C25" s="38"/>
      <c r="D25" s="39"/>
      <c r="E25" s="39"/>
      <c r="F25" s="40"/>
      <c r="G25" s="40"/>
      <c r="H25" s="46">
        <f t="shared" si="16"/>
        <v>0</v>
      </c>
      <c r="I25" s="40"/>
      <c r="J25" s="40"/>
      <c r="K25" s="46">
        <f t="shared" si="17"/>
        <v>0</v>
      </c>
      <c r="L25" s="44"/>
      <c r="M25" s="44"/>
      <c r="N25" s="46">
        <f t="shared" si="18"/>
        <v>0</v>
      </c>
      <c r="O25" s="42" t="str">
        <f t="shared" si="19"/>
        <v>-</v>
      </c>
      <c r="P25" s="43"/>
      <c r="Q25" s="43"/>
      <c r="R25" s="41"/>
      <c r="S25" s="41"/>
      <c r="T25" s="42" t="str">
        <f t="shared" si="20"/>
        <v>ok</v>
      </c>
      <c r="U25" s="24"/>
      <c r="V25" s="5"/>
      <c r="W25" s="5"/>
      <c r="X25" s="5"/>
    </row>
    <row r="26" spans="1:24" ht="20.100000000000001" customHeight="1">
      <c r="A26" s="33"/>
      <c r="B26" s="33"/>
      <c r="C26" s="38"/>
      <c r="D26" s="39"/>
      <c r="E26" s="39"/>
      <c r="F26" s="40"/>
      <c r="G26" s="40"/>
      <c r="H26" s="46">
        <f t="shared" si="16"/>
        <v>0</v>
      </c>
      <c r="I26" s="40"/>
      <c r="J26" s="40"/>
      <c r="K26" s="46">
        <f t="shared" si="17"/>
        <v>0</v>
      </c>
      <c r="L26" s="44"/>
      <c r="M26" s="44"/>
      <c r="N26" s="46">
        <f t="shared" si="18"/>
        <v>0</v>
      </c>
      <c r="O26" s="42" t="str">
        <f t="shared" si="19"/>
        <v>-</v>
      </c>
      <c r="P26" s="43"/>
      <c r="Q26" s="43"/>
      <c r="R26" s="41"/>
      <c r="S26" s="41"/>
      <c r="T26" s="42" t="str">
        <f t="shared" si="20"/>
        <v>ok</v>
      </c>
      <c r="U26" s="24"/>
      <c r="V26" s="5"/>
      <c r="W26" s="5"/>
      <c r="X26" s="5"/>
    </row>
  </sheetData>
  <mergeCells count="20">
    <mergeCell ref="B15:C15"/>
    <mergeCell ref="B24:C24"/>
    <mergeCell ref="A1:P1"/>
    <mergeCell ref="A4:B5"/>
    <mergeCell ref="C4:C5"/>
    <mergeCell ref="D4:D5"/>
    <mergeCell ref="E4:E5"/>
    <mergeCell ref="F4:F5"/>
    <mergeCell ref="G4:G5"/>
    <mergeCell ref="H4:H5"/>
    <mergeCell ref="I4:J4"/>
    <mergeCell ref="K4:K5"/>
    <mergeCell ref="V4:W4"/>
    <mergeCell ref="X4:X5"/>
    <mergeCell ref="L4:M4"/>
    <mergeCell ref="N4:N5"/>
    <mergeCell ref="O4:O5"/>
    <mergeCell ref="P4:P5"/>
    <mergeCell ref="Q4:Q5"/>
    <mergeCell ref="R4:T4"/>
  </mergeCells>
  <phoneticPr fontId="2" type="noConversion"/>
  <pageMargins left="0.75" right="0.75" top="1" bottom="1" header="0.5" footer="0.5"/>
  <pageSetup paperSize="9" scale="73" fitToHeight="0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추경 일반 세입</vt:lpstr>
      <vt:lpstr>추경 일반 세출</vt:lpstr>
    </vt:vector>
  </TitlesOfParts>
  <Company>경기도청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j1</dc:creator>
  <cp:lastModifiedBy>user</cp:lastModifiedBy>
  <cp:lastPrinted>2013-12-02T01:04:24Z</cp:lastPrinted>
  <dcterms:created xsi:type="dcterms:W3CDTF">2013-08-23T08:00:50Z</dcterms:created>
  <dcterms:modified xsi:type="dcterms:W3CDTF">2014-01-17T07:58:39Z</dcterms:modified>
</cp:coreProperties>
</file>