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0" yWindow="-15" windowWidth="20580" windowHeight="6255" tabRatio="782" activeTab="1"/>
  </bookViews>
  <sheets>
    <sheet name="추경 일반 세입" sheetId="7" r:id="rId1"/>
    <sheet name="추경 일반 세출" sheetId="9" r:id="rId2"/>
  </sheets>
  <definedNames>
    <definedName name="_xlnm._FilterDatabase" localSheetId="0" hidden="1">'추경 일반 세입'!$A$7:$X$24</definedName>
    <definedName name="_xlnm._FilterDatabase" localSheetId="1" hidden="1">'추경 일반 세출'!$A$7:$X$40</definedName>
    <definedName name="_xlnm.Print_Area" localSheetId="0">'추경 일반 세입'!$A$1:$S$23</definedName>
    <definedName name="_xlnm.Print_Area" localSheetId="1">'추경 일반 세출'!$A$1:$S$39</definedName>
    <definedName name="_xlnm.Print_Titles" localSheetId="0">'추경 일반 세입'!$4:$5</definedName>
    <definedName name="_xlnm.Print_Titles" localSheetId="1">'추경 일반 세출'!$4:$5</definedName>
  </definedNames>
  <calcPr calcId="145621"/>
</workbook>
</file>

<file path=xl/calcChain.xml><?xml version="1.0" encoding="utf-8"?>
<calcChain xmlns="http://schemas.openxmlformats.org/spreadsheetml/2006/main">
  <c r="S6" i="9" l="1"/>
  <c r="R6" i="9"/>
  <c r="G6" i="9"/>
  <c r="H6" i="9"/>
  <c r="I6" i="9"/>
  <c r="J6" i="9"/>
  <c r="K6" i="9"/>
  <c r="F6" i="9"/>
  <c r="P2" i="7" l="1"/>
  <c r="S7" i="9"/>
  <c r="R7" i="9"/>
  <c r="H7" i="9"/>
  <c r="I7" i="9"/>
  <c r="J7" i="9"/>
  <c r="K7" i="9"/>
  <c r="G7" i="9"/>
  <c r="F7" i="9"/>
  <c r="T8" i="9"/>
  <c r="O8" i="9"/>
  <c r="N8" i="9"/>
  <c r="K8" i="9"/>
  <c r="H8" i="9"/>
  <c r="E6" i="7"/>
  <c r="E22" i="7"/>
  <c r="E7" i="7"/>
  <c r="E6" i="9"/>
  <c r="E28" i="9"/>
  <c r="E7" i="9"/>
  <c r="T7" i="7" l="1"/>
  <c r="G6" i="7"/>
  <c r="H6" i="7"/>
  <c r="I6" i="7"/>
  <c r="T6" i="7" s="1"/>
  <c r="J6" i="7"/>
  <c r="K6" i="7"/>
  <c r="S6" i="7"/>
  <c r="R6" i="7"/>
  <c r="G7" i="7"/>
  <c r="H7" i="7"/>
  <c r="I7" i="7"/>
  <c r="J7" i="7"/>
  <c r="K7" i="7"/>
  <c r="L7" i="7"/>
  <c r="M7" i="7"/>
  <c r="N7" i="7"/>
  <c r="O7" i="7"/>
  <c r="R7" i="7"/>
  <c r="S7" i="7"/>
  <c r="F7" i="7"/>
  <c r="T23" i="7"/>
  <c r="O23" i="7"/>
  <c r="N23" i="7"/>
  <c r="K23" i="7"/>
  <c r="K22" i="7" s="1"/>
  <c r="H23" i="7"/>
  <c r="W22" i="7"/>
  <c r="V22" i="7"/>
  <c r="S22" i="7"/>
  <c r="R22" i="7"/>
  <c r="N22" i="7"/>
  <c r="M22" i="7"/>
  <c r="L22" i="7"/>
  <c r="J22" i="7"/>
  <c r="I22" i="7"/>
  <c r="H22" i="7"/>
  <c r="G22" i="7"/>
  <c r="F22" i="7"/>
  <c r="T7" i="9"/>
  <c r="T39" i="9"/>
  <c r="O39" i="9"/>
  <c r="N39" i="9"/>
  <c r="K39" i="9"/>
  <c r="H39" i="9"/>
  <c r="T38" i="9"/>
  <c r="O38" i="9"/>
  <c r="N38" i="9"/>
  <c r="K38" i="9"/>
  <c r="H38" i="9"/>
  <c r="T37" i="9"/>
  <c r="O37" i="9"/>
  <c r="N37" i="9"/>
  <c r="K37" i="9"/>
  <c r="H37" i="9"/>
  <c r="T36" i="9"/>
  <c r="O36" i="9"/>
  <c r="N36" i="9"/>
  <c r="K36" i="9"/>
  <c r="H36" i="9"/>
  <c r="T35" i="9"/>
  <c r="O35" i="9"/>
  <c r="N35" i="9"/>
  <c r="K35" i="9"/>
  <c r="H35" i="9"/>
  <c r="T34" i="9"/>
  <c r="O34" i="9"/>
  <c r="N34" i="9"/>
  <c r="K34" i="9"/>
  <c r="H34" i="9"/>
  <c r="T33" i="9"/>
  <c r="O33" i="9"/>
  <c r="N33" i="9"/>
  <c r="K33" i="9"/>
  <c r="H33" i="9"/>
  <c r="T32" i="9"/>
  <c r="O32" i="9"/>
  <c r="N32" i="9"/>
  <c r="K32" i="9"/>
  <c r="H32" i="9"/>
  <c r="T31" i="9"/>
  <c r="O31" i="9"/>
  <c r="N31" i="9"/>
  <c r="K31" i="9"/>
  <c r="H31" i="9"/>
  <c r="T30" i="9"/>
  <c r="O30" i="9"/>
  <c r="N30" i="9"/>
  <c r="K30" i="9"/>
  <c r="H30" i="9"/>
  <c r="T29" i="9"/>
  <c r="O29" i="9"/>
  <c r="N29" i="9"/>
  <c r="K29" i="9"/>
  <c r="K28" i="9" s="1"/>
  <c r="H29" i="9"/>
  <c r="W28" i="9"/>
  <c r="V28" i="9"/>
  <c r="S28" i="9"/>
  <c r="R28" i="9"/>
  <c r="N28" i="9"/>
  <c r="M28" i="9"/>
  <c r="L28" i="9"/>
  <c r="J28" i="9"/>
  <c r="I28" i="9"/>
  <c r="H28" i="9"/>
  <c r="G28" i="9"/>
  <c r="F28" i="9"/>
  <c r="U6" i="9" l="1"/>
  <c r="U6" i="7"/>
  <c r="T22" i="9" l="1"/>
  <c r="O22" i="9"/>
  <c r="N22" i="9"/>
  <c r="K22" i="9"/>
  <c r="H22" i="9"/>
  <c r="T25" i="9"/>
  <c r="O25" i="9"/>
  <c r="N25" i="9"/>
  <c r="K25" i="9"/>
  <c r="H25" i="9"/>
  <c r="T11" i="9"/>
  <c r="O11" i="9"/>
  <c r="N11" i="9"/>
  <c r="K11" i="9"/>
  <c r="H11" i="9"/>
  <c r="T26" i="9"/>
  <c r="O26" i="9"/>
  <c r="N26" i="9"/>
  <c r="K26" i="9"/>
  <c r="H26" i="9"/>
  <c r="T24" i="9"/>
  <c r="O24" i="9"/>
  <c r="N24" i="9"/>
  <c r="K24" i="9"/>
  <c r="H24" i="9"/>
  <c r="T23" i="9"/>
  <c r="O23" i="9"/>
  <c r="N23" i="9"/>
  <c r="K23" i="9"/>
  <c r="H23" i="9"/>
  <c r="T21" i="9"/>
  <c r="O21" i="9"/>
  <c r="N21" i="9"/>
  <c r="K21" i="9"/>
  <c r="H21" i="9"/>
  <c r="T20" i="9"/>
  <c r="O20" i="9"/>
  <c r="N20" i="9"/>
  <c r="K20" i="9"/>
  <c r="H20" i="9"/>
  <c r="T19" i="9"/>
  <c r="O19" i="9"/>
  <c r="N19" i="9"/>
  <c r="K19" i="9"/>
  <c r="H19" i="9"/>
  <c r="T18" i="9"/>
  <c r="O18" i="9"/>
  <c r="N18" i="9"/>
  <c r="K18" i="9"/>
  <c r="H18" i="9"/>
  <c r="T17" i="9"/>
  <c r="O17" i="9"/>
  <c r="N17" i="9"/>
  <c r="K17" i="9"/>
  <c r="H17" i="9"/>
  <c r="T16" i="9"/>
  <c r="O16" i="9"/>
  <c r="N16" i="9"/>
  <c r="K16" i="9"/>
  <c r="H16" i="9"/>
  <c r="T15" i="9"/>
  <c r="O15" i="9"/>
  <c r="N15" i="9"/>
  <c r="K15" i="9"/>
  <c r="H15" i="9"/>
  <c r="T14" i="9"/>
  <c r="O14" i="9"/>
  <c r="N14" i="9"/>
  <c r="K14" i="9"/>
  <c r="H14" i="9"/>
  <c r="T13" i="9"/>
  <c r="O13" i="9"/>
  <c r="N13" i="9"/>
  <c r="K13" i="9"/>
  <c r="H13" i="9"/>
  <c r="T20" i="7"/>
  <c r="O20" i="7"/>
  <c r="N20" i="7"/>
  <c r="K20" i="7"/>
  <c r="H20" i="7"/>
  <c r="T19" i="7"/>
  <c r="O19" i="7"/>
  <c r="N19" i="7"/>
  <c r="K19" i="7"/>
  <c r="H19" i="7"/>
  <c r="T18" i="7"/>
  <c r="O18" i="7"/>
  <c r="N18" i="7"/>
  <c r="K18" i="7"/>
  <c r="H18" i="7"/>
  <c r="T17" i="7"/>
  <c r="O17" i="7"/>
  <c r="N17" i="7"/>
  <c r="K17" i="7"/>
  <c r="H17" i="7"/>
  <c r="T16" i="7"/>
  <c r="O16" i="7"/>
  <c r="N16" i="7"/>
  <c r="K16" i="7"/>
  <c r="H16" i="7"/>
  <c r="T15" i="7"/>
  <c r="O15" i="7"/>
  <c r="N15" i="7"/>
  <c r="K15" i="7"/>
  <c r="H15" i="7"/>
  <c r="T14" i="7"/>
  <c r="O14" i="7"/>
  <c r="N14" i="7"/>
  <c r="K14" i="7"/>
  <c r="H14" i="7"/>
  <c r="T13" i="7"/>
  <c r="O13" i="7"/>
  <c r="N13" i="7"/>
  <c r="K13" i="7"/>
  <c r="H13" i="7"/>
  <c r="T12" i="7"/>
  <c r="O12" i="7"/>
  <c r="N12" i="7"/>
  <c r="K12" i="7"/>
  <c r="H12" i="7"/>
  <c r="T11" i="7" l="1"/>
  <c r="O11" i="7"/>
  <c r="N11" i="7"/>
  <c r="K11" i="7"/>
  <c r="H11" i="7"/>
  <c r="T40" i="9" l="1"/>
  <c r="T27" i="9"/>
  <c r="O27" i="9"/>
  <c r="N27" i="9"/>
  <c r="K27" i="9"/>
  <c r="H27" i="9"/>
  <c r="T12" i="9"/>
  <c r="O12" i="9"/>
  <c r="N12" i="9"/>
  <c r="K12" i="9"/>
  <c r="H12" i="9"/>
  <c r="T10" i="9"/>
  <c r="O10" i="9"/>
  <c r="N10" i="9"/>
  <c r="K10" i="9"/>
  <c r="H10" i="9"/>
  <c r="T9" i="9"/>
  <c r="O9" i="9"/>
  <c r="N9" i="9"/>
  <c r="K9" i="9"/>
  <c r="H9" i="9"/>
  <c r="W7" i="9"/>
  <c r="V7" i="9"/>
  <c r="M7" i="9"/>
  <c r="L7" i="9"/>
  <c r="L6" i="9" s="1"/>
  <c r="T8" i="7"/>
  <c r="T9" i="7"/>
  <c r="T10" i="7"/>
  <c r="T21" i="7"/>
  <c r="T24" i="7"/>
  <c r="O9" i="7"/>
  <c r="O10" i="7"/>
  <c r="O21" i="7"/>
  <c r="O8" i="7"/>
  <c r="H9" i="7"/>
  <c r="H10" i="7"/>
  <c r="H21" i="7"/>
  <c r="H8" i="7"/>
  <c r="N9" i="7"/>
  <c r="N10" i="7"/>
  <c r="N21" i="7"/>
  <c r="N8" i="7"/>
  <c r="L6" i="7"/>
  <c r="T6" i="9" l="1"/>
  <c r="N7" i="9"/>
  <c r="K21" i="7" l="1"/>
  <c r="K10" i="7"/>
  <c r="K9" i="7"/>
  <c r="K8" i="7"/>
  <c r="W7" i="7"/>
  <c r="V7" i="7"/>
  <c r="F6" i="7"/>
</calcChain>
</file>

<file path=xl/comments1.xml><?xml version="1.0" encoding="utf-8"?>
<comments xmlns="http://schemas.openxmlformats.org/spreadsheetml/2006/main">
  <authors>
    <author>user</author>
  </authors>
  <commentList>
    <comment ref="F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"예산액"</t>
        </r>
      </text>
    </comment>
    <comment ref="G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"기정액"</t>
        </r>
      </text>
    </comment>
    <comment ref="H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"비교증감"</t>
        </r>
      </text>
    </comment>
    <comment ref="I4" authorId="0">
      <text>
        <r>
          <rPr>
            <sz val="9"/>
            <color indexed="81"/>
            <rFont val="돋움"/>
            <family val="3"/>
            <charset val="129"/>
          </rPr>
          <t>(가) 예산안을 기준으로한 증감액 작성 
  ※ (다) 증감액을 기준으로 한 증감액이 아님</t>
        </r>
      </text>
    </comment>
    <comment ref="G12" authorId="0">
      <text>
        <r>
          <rPr>
            <sz val="9"/>
            <color indexed="81"/>
            <rFont val="돋움"/>
            <family val="3"/>
            <charset val="129"/>
          </rPr>
          <t>상임위에서 추가된
사업도 기정액 작성</t>
        </r>
      </text>
    </comment>
    <comment ref="G13" authorId="0">
      <text>
        <r>
          <rPr>
            <sz val="9"/>
            <color indexed="81"/>
            <rFont val="돋움"/>
            <family val="3"/>
            <charset val="129"/>
          </rPr>
          <t>상임위에서 추가된
사업도 기정액 작성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F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"예산액"</t>
        </r>
      </text>
    </comment>
    <comment ref="G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"기정액"</t>
        </r>
      </text>
    </comment>
    <comment ref="H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"비교증감"</t>
        </r>
      </text>
    </comment>
    <comment ref="I4" authorId="0">
      <text>
        <r>
          <rPr>
            <sz val="9"/>
            <color indexed="81"/>
            <rFont val="돋움"/>
            <family val="3"/>
            <charset val="129"/>
          </rPr>
          <t>(가) 예산안을 기준으로한 증감액 작성 
  ※ (다) 증감액을 기준으로 한 증감액이 아님</t>
        </r>
      </text>
    </comment>
  </commentList>
</comments>
</file>

<file path=xl/sharedStrings.xml><?xml version="1.0" encoding="utf-8"?>
<sst xmlns="http://schemas.openxmlformats.org/spreadsheetml/2006/main" count="274" uniqueCount="133">
  <si>
    <t>상임위 조정액</t>
    <phoneticPr fontId="2" type="noConversion"/>
  </si>
  <si>
    <t>감액</t>
    <phoneticPr fontId="2" type="noConversion"/>
  </si>
  <si>
    <t>증액</t>
    <phoneticPr fontId="2" type="noConversion"/>
  </si>
  <si>
    <t>비  고</t>
    <phoneticPr fontId="2" type="noConversion"/>
  </si>
  <si>
    <t>도 비</t>
    <phoneticPr fontId="2" type="noConversion"/>
  </si>
  <si>
    <t>국비 등</t>
    <phoneticPr fontId="2" type="noConversion"/>
  </si>
  <si>
    <t>검 증</t>
    <phoneticPr fontId="2" type="noConversion"/>
  </si>
  <si>
    <t>국비</t>
    <phoneticPr fontId="2" type="noConversion"/>
  </si>
  <si>
    <t>기금</t>
    <phoneticPr fontId="2" type="noConversion"/>
  </si>
  <si>
    <t>사업명</t>
    <phoneticPr fontId="6" type="noConversion"/>
  </si>
  <si>
    <t>부서명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</si>
  <si>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</si>
  <si>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</si>
  <si>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</si>
  <si>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□세입예산</t>
    <phoneticPr fontId="6" type="noConversion"/>
  </si>
  <si>
    <t>제2회 추경
예산안
(가)</t>
    <phoneticPr fontId="6" type="noConversion"/>
  </si>
  <si>
    <t>기정액
(나)</t>
    <phoneticPr fontId="6" type="noConversion"/>
  </si>
  <si>
    <t>제2회 추경
증감액
(다=나-가)</t>
    <phoneticPr fontId="6" type="noConversion"/>
  </si>
  <si>
    <t>상임위 제2회 추경 
예산안 조정액(라)</t>
    <phoneticPr fontId="6" type="noConversion"/>
  </si>
  <si>
    <t>상임위 수정
예산안
(마=가+라)</t>
    <phoneticPr fontId="6" type="noConversion"/>
  </si>
  <si>
    <t>예결위 제2회 추경 
예산안 조정액(마)</t>
    <phoneticPr fontId="6" type="noConversion"/>
  </si>
  <si>
    <t>추가</t>
    <phoneticPr fontId="2" type="noConversion"/>
  </si>
  <si>
    <t>예결위 수정
예산안
(바=가+마)</t>
    <phoneticPr fontId="6" type="noConversion"/>
  </si>
  <si>
    <t>동의 대상</t>
    <phoneticPr fontId="2" type="noConversion"/>
  </si>
  <si>
    <t>상임위 재원별 증감액</t>
    <phoneticPr fontId="6" type="noConversion"/>
  </si>
  <si>
    <t>(단위 : 천원)</t>
    <phoneticPr fontId="6" type="noConversion"/>
  </si>
  <si>
    <t>2013년도 제2회 추경 경기도 일반회계 세입 예산 수정(안)</t>
    <phoneticPr fontId="6" type="noConversion"/>
  </si>
  <si>
    <t>2013년도 제2회 추경 경기도 일반회계 세출 예산 수정(안)</t>
    <phoneticPr fontId="6" type="noConversion"/>
  </si>
  <si>
    <t>보건복지국</t>
    <phoneticPr fontId="6" type="noConversion"/>
  </si>
  <si>
    <t>복지정책과</t>
    <phoneticPr fontId="2" type="noConversion"/>
  </si>
  <si>
    <t>국비 변경내시
※ 보건복지부 기초생활보장과-3462(2013.11.05)호</t>
    <phoneticPr fontId="6" type="noConversion"/>
  </si>
  <si>
    <t>생계급여(국비 증액사업)</t>
    <phoneticPr fontId="2" type="noConversion"/>
  </si>
  <si>
    <t>주거급여(국비 증액사업)</t>
    <phoneticPr fontId="2" type="noConversion"/>
  </si>
  <si>
    <t>국비 변경내시
※ 보건복지부 기초생활보장과-3462(2013.11.05)호</t>
    <phoneticPr fontId="6" type="noConversion"/>
  </si>
  <si>
    <t>복지정책과</t>
    <phoneticPr fontId="2" type="noConversion"/>
  </si>
  <si>
    <t>교육급여(국비 감액사업)</t>
    <phoneticPr fontId="2" type="noConversion"/>
  </si>
  <si>
    <t>해산장제급여(국비 증액사업)</t>
    <phoneticPr fontId="2" type="noConversion"/>
  </si>
  <si>
    <t>추가</t>
    <phoneticPr fontId="6" type="noConversion"/>
  </si>
  <si>
    <t>광역자활센터 운영 지원</t>
    <phoneticPr fontId="2" type="noConversion"/>
  </si>
  <si>
    <t>2013년 지역복지계획 시행평가 우수지자체 시상금</t>
    <phoneticPr fontId="2" type="noConversion"/>
  </si>
  <si>
    <t>국비 변경내시
※ 보건복지부 자립지원과-4361(2013.11.25)호</t>
    <phoneticPr fontId="6" type="noConversion"/>
  </si>
  <si>
    <t>국비변경내시
※ 보건복지부 지역복지과-4943(2013.11.20.)호</t>
    <phoneticPr fontId="6" type="noConversion"/>
  </si>
  <si>
    <t>재해재난긴급구호</t>
    <phoneticPr fontId="2" type="noConversion"/>
  </si>
  <si>
    <t>국비 내시
※ 소방방재청 복구지원과-3771(2013.11.11.)호</t>
    <phoneticPr fontId="6" type="noConversion"/>
  </si>
  <si>
    <t>노인복지과</t>
    <phoneticPr fontId="2" type="noConversion"/>
  </si>
  <si>
    <t>기초노령연금(국비 증액사업)</t>
    <phoneticPr fontId="2" type="noConversion"/>
  </si>
  <si>
    <t>국비 변경내시
※ 보건복지부 기초노령연금과-3012(2013.11.22)호</t>
    <phoneticPr fontId="6" type="noConversion"/>
  </si>
  <si>
    <t>장애인복지과</t>
    <phoneticPr fontId="2" type="noConversion"/>
  </si>
  <si>
    <t>장애인연금</t>
    <phoneticPr fontId="2" type="noConversion"/>
  </si>
  <si>
    <t>국비변경내시
※ 보건복지부 장애인자립기반과 - 7231(2013.11.12.)호</t>
    <phoneticPr fontId="6" type="noConversion"/>
  </si>
  <si>
    <t>장애아동가족 지원</t>
    <phoneticPr fontId="2" type="noConversion"/>
  </si>
  <si>
    <t>국비변경내시
※보건복지부 장애인서비스과-3705(2013.10.30.)호</t>
    <phoneticPr fontId="6" type="noConversion"/>
  </si>
  <si>
    <t>장애인직업재활시설 기능보강</t>
    <phoneticPr fontId="2" type="noConversion"/>
  </si>
  <si>
    <t>국비변경내시
※ 보건복지부 장애인자립기반과-6838(2013.10.25)호</t>
    <phoneticPr fontId="6" type="noConversion"/>
  </si>
  <si>
    <t>무한돌봄센터</t>
    <phoneticPr fontId="2" type="noConversion"/>
  </si>
  <si>
    <t>긴급복지지원사업</t>
    <phoneticPr fontId="2" type="noConversion"/>
  </si>
  <si>
    <t>국비변경내시
※ 보건복지부 기초생활보장과-3475(2013.11.7)호</t>
    <phoneticPr fontId="6" type="noConversion"/>
  </si>
  <si>
    <t>보건정책과</t>
    <phoneticPr fontId="2" type="noConversion"/>
  </si>
  <si>
    <t>마약중독자 치료 보호</t>
    <phoneticPr fontId="2" type="noConversion"/>
  </si>
  <si>
    <t>국비변경내시
※ 보건복지부 정신건강정책과-5508(2013.11.5)호</t>
    <phoneticPr fontId="6" type="noConversion"/>
  </si>
  <si>
    <t>식품안전과</t>
    <phoneticPr fontId="2" type="noConversion"/>
  </si>
  <si>
    <t>국비 변경내시
※ 식품의약품안전청 식생활안전과-3167(2013.11.4.)호</t>
    <phoneticPr fontId="6" type="noConversion"/>
  </si>
  <si>
    <t>□세출예산</t>
    <phoneticPr fontId="6" type="noConversion"/>
  </si>
  <si>
    <t>주거급여(국비/지원)</t>
    <phoneticPr fontId="2" type="noConversion"/>
  </si>
  <si>
    <t>국비 변경내시
※ 보건복지부 기초생활보장과-3462(2013.11.05)호</t>
    <phoneticPr fontId="2" type="noConversion"/>
  </si>
  <si>
    <t>교육급여(국비/지원)</t>
    <phoneticPr fontId="2" type="noConversion"/>
  </si>
  <si>
    <t>해산장제급여(국비/지원)</t>
    <phoneticPr fontId="2" type="noConversion"/>
  </si>
  <si>
    <t>광역자활센터운영 지원(국비/직접)</t>
    <phoneticPr fontId="2" type="noConversion"/>
  </si>
  <si>
    <t>보건복지부 평가(최우수기관 선정)에 따른  인센티브 반영</t>
    <phoneticPr fontId="2" type="noConversion"/>
  </si>
  <si>
    <t>재해재난 긴급구호(기금/직접)</t>
    <phoneticPr fontId="2" type="noConversion"/>
  </si>
  <si>
    <t>국비 내시
※ 소방방재청 복구지원과-3771(2013.11.11.)호</t>
    <phoneticPr fontId="2" type="noConversion"/>
  </si>
  <si>
    <t>지역사회복지사업(국비/지원)
- 지역복지계획시행평가 우수지자체 지원</t>
    <phoneticPr fontId="2" type="noConversion"/>
  </si>
  <si>
    <t>복지부 복지행정상 조례부분 대상 수상 포상금
※ 보건복지부 지역복지과-4943(2013.11.20.)호</t>
    <phoneticPr fontId="2" type="noConversion"/>
  </si>
  <si>
    <t>지역사회복지사업(국비/직접)
- 동절기 노숙인 지원
- 직원역량 강화</t>
    <phoneticPr fontId="2" type="noConversion"/>
  </si>
  <si>
    <t>기초노령연금(국비/지원)</t>
    <phoneticPr fontId="2" type="noConversion"/>
  </si>
  <si>
    <t>추가</t>
    <phoneticPr fontId="2" type="noConversion"/>
  </si>
  <si>
    <t>어르신종합지원센터 운영(국비/직접)
- 경기도 어르신종합지원센터 설치</t>
    <phoneticPr fontId="2" type="noConversion"/>
  </si>
  <si>
    <t>복지부 복지행정상 노인분야 대상 수상 포상금
※ 보건복지부 지역복지과-4943(2013.11.20.)호</t>
    <phoneticPr fontId="2" type="noConversion"/>
  </si>
  <si>
    <t>국비변경내시
※ 보건복지부 기초노령연금과-3012(2013.11.22)</t>
    <phoneticPr fontId="2" type="noConversion"/>
  </si>
  <si>
    <t>노인복지사업 선진지 견학(국비/직접)</t>
    <phoneticPr fontId="2" type="noConversion"/>
  </si>
  <si>
    <t>장애인연금(국비/지원)</t>
    <phoneticPr fontId="2" type="noConversion"/>
  </si>
  <si>
    <t>국비변경내시
※ 보건복지부 장애인자립기반과 - 7231(2013.11.12.)호</t>
    <phoneticPr fontId="2" type="noConversion"/>
  </si>
  <si>
    <t>장애아동 가족지원(국비/지원)</t>
    <phoneticPr fontId="2" type="noConversion"/>
  </si>
  <si>
    <t>국비변경내시
※보건복지부 장애인서비스과-3705(2013.10.30.)호</t>
    <phoneticPr fontId="2" type="noConversion"/>
  </si>
  <si>
    <t>장애인직업재활시설 기능보강(국비/지원)</t>
    <phoneticPr fontId="2" type="noConversion"/>
  </si>
  <si>
    <t>국비변경내시
※ 보건복지부 장애인자립기반과-6838(2013.10.25)호</t>
    <phoneticPr fontId="2" type="noConversion"/>
  </si>
  <si>
    <t>긴급복지지원(국비/지원)</t>
    <phoneticPr fontId="2" type="noConversion"/>
  </si>
  <si>
    <t>국비변경내시
※ 보건복지부 기초생활보장과-3475(2013.11.7)호</t>
    <phoneticPr fontId="2" type="noConversion"/>
  </si>
  <si>
    <t>마약중독자 치료보호(국비/직접)
- 마약중독자 치료보호비 지원</t>
    <phoneticPr fontId="2" type="noConversion"/>
  </si>
  <si>
    <t>국비변경내시
※ 보건복지부 정신건강정책과-5508(2013.11.5.)호</t>
    <phoneticPr fontId="2" type="noConversion"/>
  </si>
  <si>
    <t>어린이급식관리지원센터 운영</t>
    <phoneticPr fontId="2" type="noConversion"/>
  </si>
  <si>
    <t>어린이급식관리지원센터 운영(국비/지원)</t>
    <phoneticPr fontId="2" type="noConversion"/>
  </si>
  <si>
    <t>국비 변경내시
※ 식품의약품안전청 식생활안전과-3167(2013.11.4.)호</t>
    <phoneticPr fontId="2" type="noConversion"/>
  </si>
  <si>
    <t>지역사회서비스 투자사업(국비/지원)</t>
    <phoneticPr fontId="2" type="noConversion"/>
  </si>
  <si>
    <t>2회 추경 편성시 사업간 사업비 과부족에 대한 예산 조정건이었으나, 도비 증액분에 대하여 예산담당관실에서 국비 증액에 따른 매칭 증가분으로 착오판단 하여 도비 미 반영</t>
    <phoneticPr fontId="2" type="noConversion"/>
  </si>
  <si>
    <t>인건비(공중보건의사 보건사업 활동비)</t>
    <phoneticPr fontId="2" type="noConversion"/>
  </si>
  <si>
    <t>도비</t>
    <phoneticPr fontId="2" type="noConversion"/>
  </si>
  <si>
    <t>공중보건의사(역학조사관) 활동비로 현재 국비사업으로 지원 중.  도자체 인건비 전액 감액</t>
    <phoneticPr fontId="2" type="noConversion"/>
  </si>
  <si>
    <t>장애인생활시설 운영(분권/지원)</t>
    <phoneticPr fontId="2" type="noConversion"/>
  </si>
  <si>
    <t>본청, 북부청간 사업비 조정                       
(분권 121,440, 도비28,602)</t>
    <phoneticPr fontId="2" type="noConversion"/>
  </si>
  <si>
    <t>보건복지공보위원회</t>
    <phoneticPr fontId="6" type="noConversion"/>
  </si>
  <si>
    <t>보건복지공보위원회</t>
    <phoneticPr fontId="6" type="noConversion"/>
  </si>
  <si>
    <t>복지여성실</t>
    <phoneticPr fontId="6" type="noConversion"/>
  </si>
  <si>
    <t>사회복지담당관</t>
    <phoneticPr fontId="2" type="noConversion"/>
  </si>
  <si>
    <t>생계급여(국비/지원)</t>
    <phoneticPr fontId="2" type="noConversion"/>
  </si>
  <si>
    <t>국비 변경내시
※ 보건복지부 기초생활보장과-3462(2013.11.05)호</t>
    <phoneticPr fontId="2" type="noConversion"/>
  </si>
  <si>
    <t>국비</t>
    <phoneticPr fontId="2" type="noConversion"/>
  </si>
  <si>
    <t>사회복지담당관</t>
    <phoneticPr fontId="2" type="noConversion"/>
  </si>
  <si>
    <t>주거급여(국비/지원)</t>
    <phoneticPr fontId="2" type="noConversion"/>
  </si>
  <si>
    <t>국비</t>
    <phoneticPr fontId="2" type="noConversion"/>
  </si>
  <si>
    <t>교육급여(국비/지원)</t>
    <phoneticPr fontId="2" type="noConversion"/>
  </si>
  <si>
    <t>해산장제급여(국비/지원)</t>
    <phoneticPr fontId="2" type="noConversion"/>
  </si>
  <si>
    <t>지역사회서비스 투자사업(국비/지원)</t>
    <phoneticPr fontId="2" type="noConversion"/>
  </si>
  <si>
    <t>보건복지부 평가(최우수기관 선정)에 따른  인센티브 반영</t>
    <phoneticPr fontId="2" type="noConversion"/>
  </si>
  <si>
    <t>기초노령연금(국비/지원)</t>
    <phoneticPr fontId="2" type="noConversion"/>
  </si>
  <si>
    <t>사업량 증가에 따른 국비 변경내시
※ 근거 : 보건복지부 기초노령연금과-3012(2013.11.22)호.</t>
    <phoneticPr fontId="2" type="noConversion"/>
  </si>
  <si>
    <t>추가</t>
    <phoneticPr fontId="2" type="noConversion"/>
  </si>
  <si>
    <t>긴급복지(국비/지원)</t>
    <phoneticPr fontId="2" type="noConversion"/>
  </si>
  <si>
    <t>국비 변경내시
※ 보건복지부 기초생활보장과-3475(2013.11.7)호</t>
    <phoneticPr fontId="2" type="noConversion"/>
  </si>
  <si>
    <t>추가</t>
    <phoneticPr fontId="2" type="noConversion"/>
  </si>
  <si>
    <t>장애아동 가족지원(국비/지원)
- 장애아동 재활치료 바우처</t>
    <phoneticPr fontId="2" type="noConversion"/>
  </si>
  <si>
    <t>사업량 증가에 따른 국비 변경내시
※ 근거 : 보건복지부 장애인서비스과-3705(2013.10.30.)호</t>
    <phoneticPr fontId="2" type="noConversion"/>
  </si>
  <si>
    <t>장애인복지시설 지원(차체/지원)
- 장애인복지시설 입소자 지원(4종)</t>
    <phoneticPr fontId="2" type="noConversion"/>
  </si>
  <si>
    <t>사업량 감소에 따른 감액</t>
    <phoneticPr fontId="2" type="noConversion"/>
  </si>
  <si>
    <t>도비</t>
    <phoneticPr fontId="2" type="noConversion"/>
  </si>
  <si>
    <t>장애인직업재활시설 기능보강(국비/지원)</t>
    <phoneticPr fontId="2" type="noConversion"/>
  </si>
  <si>
    <t>사업량 증가에 따른 국비 변경내시
※ 근거 : 보건복지부 장애인자립기반과-6938(2013.10.25.)호</t>
    <phoneticPr fontId="2" type="noConversion"/>
  </si>
  <si>
    <t>장애인복지시설 운영 지원(분권/지원)
- 장애인생활시설 운영</t>
    <phoneticPr fontId="2" type="noConversion"/>
  </si>
  <si>
    <t>본청, 북부청간 사업비 조정                       
(분권 121,440, 도비28,602)</t>
    <phoneticPr fontId="2" type="noConversion"/>
  </si>
  <si>
    <t>분권</t>
    <phoneticPr fontId="2" type="noConversion"/>
  </si>
  <si>
    <t>보건위생담당관</t>
    <phoneticPr fontId="2" type="noConversion"/>
  </si>
  <si>
    <t>보건위생담당관 도비 민간이전 사용잔액등</t>
    <phoneticPr fontId="2" type="noConversion"/>
  </si>
  <si>
    <t>2008~2010 한센병 관리사업에 대한 이자 발생액
·질병관리본부 추가통보(2013.10.25.)
·질병관리본부 에이즈·결핵관리과-2317(2011.6.8.)
·질병관리본부 에이즈·결핵관리과-4292(2011.10.25.)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</si>
</sst>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\△#,##0"/>
    <numFmt numFmtId="177" formatCode="#,##0;[Red]&quot;△&quot;#,##0"/>
  </numFmts>
  <fonts count="3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8" tint="-0.249977111117893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/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1" borderId="5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2" fillId="22" borderId="6" applyNumberFormat="0" applyFon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4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8" borderId="5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21" borderId="13" applyNumberFormat="0" applyAlignment="0" applyProtection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right" vertical="center" shrinkToFit="1"/>
    </xf>
    <xf numFmtId="0" fontId="3" fillId="0" borderId="0" xfId="0" applyFont="1" applyAlignment="1">
      <alignment horizontal="center" vertical="center"/>
    </xf>
    <xf numFmtId="177" fontId="5" fillId="3" borderId="1" xfId="1" applyNumberFormat="1" applyFont="1" applyFill="1" applyBorder="1" applyAlignment="1">
      <alignment horizontal="center" vertical="center" shrinkToFit="1"/>
    </xf>
    <xf numFmtId="0" fontId="3" fillId="0" borderId="0" xfId="0" applyFont="1" applyFill="1">
      <alignment vertical="center"/>
    </xf>
    <xf numFmtId="0" fontId="4" fillId="0" borderId="4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right" vertical="center" shrinkToFit="1"/>
    </xf>
    <xf numFmtId="176" fontId="4" fillId="0" borderId="4" xfId="0" applyNumberFormat="1" applyFont="1" applyFill="1" applyBorder="1" applyAlignment="1">
      <alignment horizontal="right" vertical="center" shrinkToFit="1"/>
    </xf>
    <xf numFmtId="0" fontId="7" fillId="2" borderId="14" xfId="0" applyFont="1" applyFill="1" applyBorder="1" applyAlignment="1">
      <alignment horizontal="center" vertical="center"/>
    </xf>
    <xf numFmtId="0" fontId="3" fillId="0" borderId="14" xfId="0" applyFont="1" applyBorder="1">
      <alignment vertical="center"/>
    </xf>
    <xf numFmtId="177" fontId="5" fillId="3" borderId="14" xfId="1" applyNumberFormat="1" applyFont="1" applyFill="1" applyBorder="1" applyAlignment="1">
      <alignment vertical="center"/>
    </xf>
    <xf numFmtId="177" fontId="5" fillId="3" borderId="14" xfId="1" applyNumberFormat="1" applyFont="1" applyFill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vertical="center" shrinkToFit="1"/>
    </xf>
    <xf numFmtId="177" fontId="5" fillId="3" borderId="14" xfId="1" applyNumberFormat="1" applyFont="1" applyFill="1" applyBorder="1" applyAlignment="1">
      <alignment horizontal="right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right" vertical="center" shrinkToFit="1"/>
    </xf>
    <xf numFmtId="176" fontId="4" fillId="25" borderId="14" xfId="1" applyNumberFormat="1" applyFont="1" applyFill="1" applyBorder="1" applyAlignment="1">
      <alignment horizontal="right" vertical="center" shrinkToFit="1"/>
    </xf>
    <xf numFmtId="0" fontId="7" fillId="2" borderId="14" xfId="0" applyFont="1" applyFill="1" applyBorder="1" applyAlignment="1">
      <alignment horizontal="center" vertical="center"/>
    </xf>
    <xf numFmtId="176" fontId="32" fillId="0" borderId="14" xfId="0" applyNumberFormat="1" applyFont="1" applyBorder="1" applyAlignment="1">
      <alignment horizontal="left" vertical="center" wrapText="1" shrinkToFit="1"/>
    </xf>
    <xf numFmtId="176" fontId="33" fillId="0" borderId="14" xfId="0" applyNumberFormat="1" applyFont="1" applyBorder="1" applyAlignment="1">
      <alignment horizontal="left" vertical="center" wrapText="1" shrinkToFit="1"/>
    </xf>
    <xf numFmtId="0" fontId="4" fillId="0" borderId="14" xfId="0" applyFont="1" applyBorder="1" applyAlignment="1">
      <alignment vertical="center" wrapText="1"/>
    </xf>
    <xf numFmtId="0" fontId="34" fillId="0" borderId="0" xfId="0" applyFont="1" applyAlignment="1">
      <alignment horizontal="right" vertical="center"/>
    </xf>
    <xf numFmtId="0" fontId="3" fillId="0" borderId="15" xfId="0" applyFont="1" applyBorder="1">
      <alignment vertical="center"/>
    </xf>
    <xf numFmtId="0" fontId="3" fillId="0" borderId="19" xfId="0" applyFont="1" applyBorder="1">
      <alignment vertical="center"/>
    </xf>
    <xf numFmtId="0" fontId="3" fillId="0" borderId="16" xfId="0" applyFont="1" applyBorder="1">
      <alignment vertical="center"/>
    </xf>
    <xf numFmtId="177" fontId="5" fillId="26" borderId="14" xfId="1" applyNumberFormat="1" applyFont="1" applyFill="1" applyBorder="1" applyAlignment="1">
      <alignment horizontal="left" vertical="center"/>
    </xf>
    <xf numFmtId="177" fontId="5" fillId="26" borderId="14" xfId="1" applyNumberFormat="1" applyFont="1" applyFill="1" applyBorder="1" applyAlignment="1">
      <alignment horizontal="center" vertical="center" shrinkToFit="1"/>
    </xf>
    <xf numFmtId="177" fontId="5" fillId="26" borderId="14" xfId="1" applyNumberFormat="1" applyFont="1" applyFill="1" applyBorder="1" applyAlignment="1">
      <alignment horizontal="right" vertical="center" shrinkToFit="1"/>
    </xf>
    <xf numFmtId="177" fontId="5" fillId="26" borderId="1" xfId="1" applyNumberFormat="1" applyFont="1" applyFill="1" applyBorder="1" applyAlignment="1">
      <alignment horizontal="center" vertical="center" shrinkToFit="1"/>
    </xf>
    <xf numFmtId="0" fontId="35" fillId="0" borderId="14" xfId="0" applyFont="1" applyBorder="1" applyAlignment="1">
      <alignment horizontal="center" vertical="center"/>
    </xf>
    <xf numFmtId="0" fontId="35" fillId="0" borderId="14" xfId="0" applyFont="1" applyBorder="1" applyAlignment="1">
      <alignment vertical="center" shrinkToFit="1"/>
    </xf>
    <xf numFmtId="0" fontId="35" fillId="0" borderId="14" xfId="0" applyFont="1" applyBorder="1">
      <alignment vertical="center"/>
    </xf>
    <xf numFmtId="176" fontId="35" fillId="0" borderId="14" xfId="1" applyNumberFormat="1" applyFont="1" applyBorder="1" applyAlignment="1">
      <alignment horizontal="right" vertical="center" shrinkToFit="1"/>
    </xf>
    <xf numFmtId="176" fontId="35" fillId="25" borderId="14" xfId="1" applyNumberFormat="1" applyFont="1" applyFill="1" applyBorder="1" applyAlignment="1">
      <alignment horizontal="right" vertical="center" shrinkToFit="1"/>
    </xf>
    <xf numFmtId="176" fontId="35" fillId="0" borderId="14" xfId="0" applyNumberFormat="1" applyFont="1" applyBorder="1" applyAlignment="1">
      <alignment horizontal="right" vertical="center" shrinkToFit="1"/>
    </xf>
    <xf numFmtId="0" fontId="35" fillId="0" borderId="14" xfId="0" applyFont="1" applyBorder="1" applyAlignment="1">
      <alignment horizontal="right" vertical="center" shrinkToFit="1"/>
    </xf>
    <xf numFmtId="176" fontId="35" fillId="0" borderId="14" xfId="0" applyNumberFormat="1" applyFont="1" applyBorder="1" applyAlignment="1">
      <alignment horizontal="center" vertical="center" shrinkToFit="1"/>
    </xf>
    <xf numFmtId="176" fontId="36" fillId="0" borderId="14" xfId="0" applyNumberFormat="1" applyFont="1" applyBorder="1" applyAlignment="1">
      <alignment horizontal="left" vertical="center" wrapText="1" shrinkToFit="1"/>
    </xf>
    <xf numFmtId="176" fontId="37" fillId="0" borderId="14" xfId="0" applyNumberFormat="1" applyFont="1" applyBorder="1" applyAlignment="1">
      <alignment horizontal="right" vertical="center" shrinkToFit="1"/>
    </xf>
    <xf numFmtId="176" fontId="37" fillId="0" borderId="14" xfId="1" applyNumberFormat="1" applyFont="1" applyBorder="1" applyAlignment="1">
      <alignment horizontal="right" vertical="center" shrinkToFit="1"/>
    </xf>
    <xf numFmtId="0" fontId="37" fillId="0" borderId="14" xfId="0" applyFont="1" applyBorder="1" applyAlignment="1">
      <alignment horizontal="right" vertical="center" shrinkToFit="1"/>
    </xf>
    <xf numFmtId="176" fontId="37" fillId="25" borderId="14" xfId="1" applyNumberFormat="1" applyFont="1" applyFill="1" applyBorder="1" applyAlignment="1">
      <alignment horizontal="right" vertical="center" shrinkToFit="1"/>
    </xf>
    <xf numFmtId="176" fontId="37" fillId="0" borderId="14" xfId="0" applyNumberFormat="1" applyFont="1" applyBorder="1" applyAlignment="1">
      <alignment horizontal="center" vertical="center" shrinkToFit="1"/>
    </xf>
    <xf numFmtId="0" fontId="35" fillId="0" borderId="14" xfId="0" applyFont="1" applyBorder="1" applyAlignment="1">
      <alignment vertical="center" wrapText="1"/>
    </xf>
    <xf numFmtId="0" fontId="4" fillId="0" borderId="14" xfId="0" applyFont="1" applyBorder="1" applyAlignment="1">
      <alignment vertical="center" shrinkToFit="1"/>
    </xf>
    <xf numFmtId="177" fontId="3" fillId="0" borderId="0" xfId="0" applyNumberFormat="1" applyFont="1">
      <alignment vertical="center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 wrapText="1"/>
    </xf>
    <xf numFmtId="177" fontId="5" fillId="2" borderId="14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7" fontId="5" fillId="2" borderId="15" xfId="0" applyNumberFormat="1" applyFont="1" applyFill="1" applyBorder="1" applyAlignment="1">
      <alignment horizontal="center" vertical="center" wrapText="1"/>
    </xf>
    <xf numFmtId="177" fontId="5" fillId="2" borderId="16" xfId="0" applyNumberFormat="1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</cellXfs>
  <cellStyles count="44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CCECFF"/>
      <color rgb="FFCC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24"/>
  <sheetViews>
    <sheetView showGridLines="0" view="pageBreakPreview" zoomScaleNormal="90" zoomScaleSheetLayoutView="100" workbookViewId="0">
      <selection activeCell="P3" sqref="P3"/>
    </sheetView>
  </sheetViews>
  <sheetFormatPr defaultColWidth="8.75" defaultRowHeight="13.5" x14ac:dyDescent="0.3"/>
  <cols>
    <col min="1" max="2" width="1.375" style="1" customWidth="1"/>
    <col min="3" max="3" width="6.75" style="6" customWidth="1"/>
    <col min="4" max="4" width="11" style="1" customWidth="1"/>
    <col min="5" max="5" width="33.125" style="1" customWidth="1"/>
    <col min="6" max="6" width="10" style="1" customWidth="1"/>
    <col min="7" max="7" width="9.25" style="1" customWidth="1"/>
    <col min="8" max="8" width="10" style="1" customWidth="1"/>
    <col min="9" max="10" width="9.25" style="1" customWidth="1"/>
    <col min="11" max="11" width="10.625" style="1" customWidth="1"/>
    <col min="12" max="13" width="10" style="1" hidden="1" customWidth="1"/>
    <col min="14" max="14" width="10.625" style="1" hidden="1" customWidth="1"/>
    <col min="15" max="15" width="9.25" style="1" hidden="1" customWidth="1"/>
    <col min="16" max="16" width="16.125" style="1" customWidth="1"/>
    <col min="17" max="17" width="4" style="1" customWidth="1"/>
    <col min="18" max="19" width="9.25" style="1" customWidth="1"/>
    <col min="20" max="20" width="6" style="6" customWidth="1"/>
    <col min="21" max="21" width="8.25" style="8" hidden="1" customWidth="1"/>
    <col min="22" max="23" width="9.25" style="1" hidden="1" customWidth="1"/>
    <col min="24" max="24" width="8.75" style="1" hidden="1" customWidth="1"/>
    <col min="25" max="16384" width="8.75" style="1"/>
  </cols>
  <sheetData>
    <row r="1" spans="1:24" ht="29.25" customHeight="1" x14ac:dyDescent="0.3">
      <c r="A1" s="60" t="s">
        <v>26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</row>
    <row r="2" spans="1:24" ht="22.5" customHeight="1" x14ac:dyDescent="0.3">
      <c r="A2" s="10" t="s">
        <v>14</v>
      </c>
      <c r="B2" s="10"/>
      <c r="P2" s="55">
        <f>I6+J6</f>
        <v>-7445485</v>
      </c>
    </row>
    <row r="3" spans="1:24" ht="16.5" customHeight="1" x14ac:dyDescent="0.3">
      <c r="S3" s="31" t="s">
        <v>25</v>
      </c>
    </row>
    <row r="4" spans="1:24" ht="27.75" customHeight="1" x14ac:dyDescent="0.3">
      <c r="A4" s="63"/>
      <c r="B4" s="63"/>
      <c r="C4" s="62" t="s">
        <v>11</v>
      </c>
      <c r="D4" s="63" t="s">
        <v>10</v>
      </c>
      <c r="E4" s="63" t="s">
        <v>9</v>
      </c>
      <c r="F4" s="62" t="s">
        <v>15</v>
      </c>
      <c r="G4" s="62" t="s">
        <v>16</v>
      </c>
      <c r="H4" s="69" t="s">
        <v>17</v>
      </c>
      <c r="I4" s="65" t="s">
        <v>18</v>
      </c>
      <c r="J4" s="66"/>
      <c r="K4" s="62" t="s">
        <v>19</v>
      </c>
      <c r="L4" s="65" t="s">
        <v>20</v>
      </c>
      <c r="M4" s="66"/>
      <c r="N4" s="62" t="s">
        <v>22</v>
      </c>
      <c r="O4" s="56" t="s">
        <v>23</v>
      </c>
      <c r="P4" s="63" t="s">
        <v>12</v>
      </c>
      <c r="Q4" s="58" t="s">
        <v>13</v>
      </c>
      <c r="R4" s="71" t="s">
        <v>24</v>
      </c>
      <c r="S4" s="72"/>
      <c r="T4" s="27"/>
      <c r="U4" s="9"/>
      <c r="V4" s="67" t="s">
        <v>0</v>
      </c>
      <c r="W4" s="68"/>
      <c r="X4" s="64" t="s">
        <v>3</v>
      </c>
    </row>
    <row r="5" spans="1:24" ht="14.25" customHeight="1" x14ac:dyDescent="0.3">
      <c r="A5" s="63"/>
      <c r="B5" s="63"/>
      <c r="C5" s="62"/>
      <c r="D5" s="63"/>
      <c r="E5" s="63"/>
      <c r="F5" s="63"/>
      <c r="G5" s="63"/>
      <c r="H5" s="70"/>
      <c r="I5" s="14" t="s">
        <v>1</v>
      </c>
      <c r="J5" s="14" t="s">
        <v>2</v>
      </c>
      <c r="K5" s="63"/>
      <c r="L5" s="14" t="s">
        <v>1</v>
      </c>
      <c r="M5" s="14" t="s">
        <v>2</v>
      </c>
      <c r="N5" s="63"/>
      <c r="O5" s="57"/>
      <c r="P5" s="63"/>
      <c r="Q5" s="59"/>
      <c r="R5" s="14" t="s">
        <v>5</v>
      </c>
      <c r="S5" s="14" t="s">
        <v>4</v>
      </c>
      <c r="T5" s="14" t="s">
        <v>6</v>
      </c>
      <c r="U5" s="9"/>
      <c r="V5" s="2" t="s">
        <v>1</v>
      </c>
      <c r="W5" s="2" t="s">
        <v>2</v>
      </c>
      <c r="X5" s="64"/>
    </row>
    <row r="6" spans="1:24" ht="27.75" customHeight="1" x14ac:dyDescent="0.3">
      <c r="A6" s="35" t="s">
        <v>100</v>
      </c>
      <c r="B6" s="36"/>
      <c r="C6" s="36"/>
      <c r="D6" s="36"/>
      <c r="E6" s="36">
        <f>E7+E22</f>
        <v>15</v>
      </c>
      <c r="F6" s="37">
        <f>SUM(F7:F32)/2</f>
        <v>998115129</v>
      </c>
      <c r="G6" s="37">
        <f t="shared" ref="G6:K6" si="0">SUM(G7:G32)/2</f>
        <v>1079204893</v>
      </c>
      <c r="H6" s="37">
        <f t="shared" si="0"/>
        <v>19069524</v>
      </c>
      <c r="I6" s="37">
        <f t="shared" si="0"/>
        <v>-10431835</v>
      </c>
      <c r="J6" s="37">
        <f t="shared" si="0"/>
        <v>2986350</v>
      </c>
      <c r="K6" s="37">
        <f t="shared" si="0"/>
        <v>990669644</v>
      </c>
      <c r="L6" s="37">
        <f>L7+L11</f>
        <v>-1340000</v>
      </c>
      <c r="M6" s="37"/>
      <c r="N6" s="37"/>
      <c r="O6" s="37"/>
      <c r="P6" s="37"/>
      <c r="Q6" s="37"/>
      <c r="R6" s="37">
        <f>SUM(R7:R32)/2</f>
        <v>-7445969</v>
      </c>
      <c r="S6" s="37">
        <f>SUM(S7:S32)/2</f>
        <v>484</v>
      </c>
      <c r="T6" s="24" t="str">
        <f t="shared" ref="T6:T24" si="1">IF((I6+J6)=(R6+S6),"ok","검토")</f>
        <v>ok</v>
      </c>
      <c r="U6" s="38">
        <f>U7+U11</f>
        <v>0</v>
      </c>
      <c r="V6" s="38"/>
    </row>
    <row r="7" spans="1:24" ht="27.75" customHeight="1" x14ac:dyDescent="0.3">
      <c r="A7" s="32"/>
      <c r="B7" s="16" t="s">
        <v>28</v>
      </c>
      <c r="C7" s="17"/>
      <c r="D7" s="18"/>
      <c r="E7" s="17">
        <f>COUNTA(E8:E21)</f>
        <v>14</v>
      </c>
      <c r="F7" s="19">
        <f>SUM(F8:F21)</f>
        <v>998113252</v>
      </c>
      <c r="G7" s="19">
        <f t="shared" ref="G7:S7" si="2">SUM(G8:G21)</f>
        <v>1079203825</v>
      </c>
      <c r="H7" s="19">
        <f t="shared" si="2"/>
        <v>19068715</v>
      </c>
      <c r="I7" s="19">
        <f t="shared" si="2"/>
        <v>-10431835</v>
      </c>
      <c r="J7" s="19">
        <f t="shared" si="2"/>
        <v>2985866</v>
      </c>
      <c r="K7" s="19">
        <f t="shared" si="2"/>
        <v>990667283</v>
      </c>
      <c r="L7" s="19">
        <f t="shared" si="2"/>
        <v>-1340000</v>
      </c>
      <c r="M7" s="19">
        <f t="shared" si="2"/>
        <v>750000</v>
      </c>
      <c r="N7" s="19">
        <f t="shared" si="2"/>
        <v>997523252</v>
      </c>
      <c r="O7" s="19">
        <f t="shared" si="2"/>
        <v>0</v>
      </c>
      <c r="P7" s="19"/>
      <c r="Q7" s="19"/>
      <c r="R7" s="19">
        <f t="shared" si="2"/>
        <v>-7445969</v>
      </c>
      <c r="S7" s="19">
        <f t="shared" si="2"/>
        <v>0</v>
      </c>
      <c r="T7" s="24" t="str">
        <f t="shared" si="1"/>
        <v>ok</v>
      </c>
      <c r="U7" s="12"/>
      <c r="V7" s="7">
        <f t="shared" ref="V7:W7" si="3">SUM(V8:V24)</f>
        <v>-100000</v>
      </c>
      <c r="W7" s="7">
        <f t="shared" si="3"/>
        <v>11000000</v>
      </c>
      <c r="X7" s="7"/>
    </row>
    <row r="8" spans="1:24" ht="40.5" customHeight="1" x14ac:dyDescent="0.3">
      <c r="A8" s="33"/>
      <c r="B8" s="32"/>
      <c r="C8" s="20">
        <v>332</v>
      </c>
      <c r="D8" s="21" t="s">
        <v>29</v>
      </c>
      <c r="E8" s="21" t="s">
        <v>31</v>
      </c>
      <c r="F8" s="22">
        <v>397051000</v>
      </c>
      <c r="G8" s="22">
        <v>387584041</v>
      </c>
      <c r="H8" s="26">
        <f>IF(C8="추가","-",F8-G8)</f>
        <v>9466959</v>
      </c>
      <c r="I8" s="22"/>
      <c r="J8" s="22">
        <v>500000</v>
      </c>
      <c r="K8" s="26">
        <f>F8+I8+J8</f>
        <v>397551000</v>
      </c>
      <c r="L8" s="23">
        <v>-740000</v>
      </c>
      <c r="M8" s="25"/>
      <c r="N8" s="26">
        <f>F8+L8+M8</f>
        <v>396311000</v>
      </c>
      <c r="O8" s="24" t="str">
        <f>IF(I8-L8&lt;0,"동의필요","-")</f>
        <v>-</v>
      </c>
      <c r="P8" s="29" t="s">
        <v>30</v>
      </c>
      <c r="Q8" s="23" t="s">
        <v>7</v>
      </c>
      <c r="R8" s="23">
        <v>500000</v>
      </c>
      <c r="S8" s="23"/>
      <c r="T8" s="24" t="str">
        <f t="shared" si="1"/>
        <v>ok</v>
      </c>
      <c r="U8" s="13"/>
      <c r="V8" s="4"/>
      <c r="W8" s="4"/>
      <c r="X8" s="3"/>
    </row>
    <row r="9" spans="1:24" ht="40.5" customHeight="1" x14ac:dyDescent="0.3">
      <c r="A9" s="33"/>
      <c r="B9" s="33"/>
      <c r="C9" s="20">
        <v>332</v>
      </c>
      <c r="D9" s="21" t="s">
        <v>29</v>
      </c>
      <c r="E9" s="21" t="s">
        <v>32</v>
      </c>
      <c r="F9" s="22">
        <v>87787000</v>
      </c>
      <c r="G9" s="22">
        <v>82347323</v>
      </c>
      <c r="H9" s="26">
        <f t="shared" ref="H9:H21" si="4">IF(C9="추가","-",F9-G9)</f>
        <v>5439677</v>
      </c>
      <c r="I9" s="22">
        <v>-300000</v>
      </c>
      <c r="J9" s="22"/>
      <c r="K9" s="26">
        <f>F9+I9+J9</f>
        <v>87487000</v>
      </c>
      <c r="L9" s="23"/>
      <c r="M9" s="25">
        <v>750000</v>
      </c>
      <c r="N9" s="26">
        <f t="shared" ref="N9:N21" si="5">F9+L9+M9</f>
        <v>88537000</v>
      </c>
      <c r="O9" s="24" t="str">
        <f t="shared" ref="O9:O21" si="6">IF(I9-L9&lt;0,"동의필요","-")</f>
        <v>동의필요</v>
      </c>
      <c r="P9" s="29" t="s">
        <v>33</v>
      </c>
      <c r="Q9" s="23" t="s">
        <v>7</v>
      </c>
      <c r="R9" s="23">
        <v>-300000</v>
      </c>
      <c r="S9" s="23"/>
      <c r="T9" s="24" t="str">
        <f t="shared" si="1"/>
        <v>ok</v>
      </c>
      <c r="U9" s="13"/>
      <c r="V9" s="4"/>
      <c r="W9" s="4"/>
      <c r="X9" s="3"/>
    </row>
    <row r="10" spans="1:24" ht="40.5" customHeight="1" x14ac:dyDescent="0.3">
      <c r="A10" s="33"/>
      <c r="B10" s="33"/>
      <c r="C10" s="20">
        <v>332</v>
      </c>
      <c r="D10" s="21" t="s">
        <v>34</v>
      </c>
      <c r="E10" s="21" t="s">
        <v>35</v>
      </c>
      <c r="F10" s="22">
        <v>14540000</v>
      </c>
      <c r="G10" s="22">
        <v>18029510</v>
      </c>
      <c r="H10" s="26">
        <f t="shared" si="4"/>
        <v>-3489510</v>
      </c>
      <c r="I10" s="22"/>
      <c r="J10" s="22">
        <v>465000</v>
      </c>
      <c r="K10" s="26">
        <f t="shared" ref="K10:K21" si="7">F10+I10+J10</f>
        <v>15005000</v>
      </c>
      <c r="L10" s="23">
        <v>-600000</v>
      </c>
      <c r="M10" s="25"/>
      <c r="N10" s="26">
        <f t="shared" si="5"/>
        <v>13940000</v>
      </c>
      <c r="O10" s="24" t="str">
        <f t="shared" si="6"/>
        <v>-</v>
      </c>
      <c r="P10" s="29" t="s">
        <v>33</v>
      </c>
      <c r="Q10" s="25" t="s">
        <v>7</v>
      </c>
      <c r="R10" s="23">
        <v>465000</v>
      </c>
      <c r="S10" s="23"/>
      <c r="T10" s="24" t="str">
        <f t="shared" si="1"/>
        <v>ok</v>
      </c>
      <c r="U10" s="12"/>
      <c r="V10" s="4">
        <v>-100000</v>
      </c>
      <c r="W10" s="4"/>
      <c r="X10" s="3"/>
    </row>
    <row r="11" spans="1:24" ht="40.5" customHeight="1" x14ac:dyDescent="0.3">
      <c r="A11" s="33"/>
      <c r="B11" s="33"/>
      <c r="C11" s="20">
        <v>332</v>
      </c>
      <c r="D11" s="21" t="s">
        <v>34</v>
      </c>
      <c r="E11" s="21" t="s">
        <v>36</v>
      </c>
      <c r="F11" s="22">
        <v>3216000</v>
      </c>
      <c r="G11" s="22">
        <v>3064398</v>
      </c>
      <c r="H11" s="26">
        <f t="shared" ref="H11:H20" si="8">IF(C11="추가","-",F11-G11)</f>
        <v>151602</v>
      </c>
      <c r="I11" s="22"/>
      <c r="J11" s="22">
        <v>49472</v>
      </c>
      <c r="K11" s="26">
        <f t="shared" ref="K11:K20" si="9">F11+I11+J11</f>
        <v>3265472</v>
      </c>
      <c r="L11" s="23"/>
      <c r="M11" s="25"/>
      <c r="N11" s="26">
        <f t="shared" ref="N11:N20" si="10">F11+L11+M11</f>
        <v>3216000</v>
      </c>
      <c r="O11" s="24" t="str">
        <f t="shared" ref="O11:O20" si="11">IF(I11-L11&lt;0,"동의필요","-")</f>
        <v>-</v>
      </c>
      <c r="P11" s="29" t="s">
        <v>33</v>
      </c>
      <c r="Q11" s="25" t="s">
        <v>7</v>
      </c>
      <c r="R11" s="23">
        <v>49472</v>
      </c>
      <c r="S11" s="23"/>
      <c r="T11" s="24" t="str">
        <f t="shared" si="1"/>
        <v>ok</v>
      </c>
      <c r="U11" s="12"/>
      <c r="V11" s="4"/>
      <c r="W11" s="4">
        <v>1000000</v>
      </c>
      <c r="X11" s="3"/>
    </row>
    <row r="12" spans="1:24" ht="40.5" customHeight="1" x14ac:dyDescent="0.3">
      <c r="A12" s="33"/>
      <c r="B12" s="33"/>
      <c r="C12" s="20" t="s">
        <v>37</v>
      </c>
      <c r="D12" s="21" t="s">
        <v>34</v>
      </c>
      <c r="E12" s="21" t="s">
        <v>38</v>
      </c>
      <c r="F12" s="22"/>
      <c r="G12" s="22">
        <v>319627</v>
      </c>
      <c r="H12" s="26" t="str">
        <f t="shared" si="8"/>
        <v>-</v>
      </c>
      <c r="I12" s="22"/>
      <c r="J12" s="22">
        <v>28000</v>
      </c>
      <c r="K12" s="26">
        <f t="shared" si="9"/>
        <v>28000</v>
      </c>
      <c r="L12" s="23"/>
      <c r="M12" s="25"/>
      <c r="N12" s="26">
        <f t="shared" si="10"/>
        <v>0</v>
      </c>
      <c r="O12" s="24" t="str">
        <f t="shared" si="11"/>
        <v>-</v>
      </c>
      <c r="P12" s="29" t="s">
        <v>40</v>
      </c>
      <c r="Q12" s="25" t="s">
        <v>7</v>
      </c>
      <c r="R12" s="23">
        <v>28000</v>
      </c>
      <c r="S12" s="23"/>
      <c r="T12" s="24" t="str">
        <f t="shared" si="1"/>
        <v>ok</v>
      </c>
      <c r="U12" s="12"/>
      <c r="V12" s="4"/>
      <c r="W12" s="4">
        <v>1000000</v>
      </c>
      <c r="X12" s="3"/>
    </row>
    <row r="13" spans="1:24" ht="40.5" customHeight="1" x14ac:dyDescent="0.3">
      <c r="A13" s="33"/>
      <c r="B13" s="33"/>
      <c r="C13" s="20" t="s">
        <v>37</v>
      </c>
      <c r="D13" s="21" t="s">
        <v>34</v>
      </c>
      <c r="E13" s="30" t="s">
        <v>39</v>
      </c>
      <c r="F13" s="22"/>
      <c r="G13" s="22">
        <v>280000</v>
      </c>
      <c r="H13" s="26" t="str">
        <f t="shared" si="8"/>
        <v>-</v>
      </c>
      <c r="I13" s="22"/>
      <c r="J13" s="22">
        <v>216000</v>
      </c>
      <c r="K13" s="26">
        <f t="shared" si="9"/>
        <v>216000</v>
      </c>
      <c r="L13" s="23"/>
      <c r="M13" s="25"/>
      <c r="N13" s="26">
        <f t="shared" si="10"/>
        <v>0</v>
      </c>
      <c r="O13" s="24" t="str">
        <f t="shared" si="11"/>
        <v>-</v>
      </c>
      <c r="P13" s="29" t="s">
        <v>41</v>
      </c>
      <c r="Q13" s="25" t="s">
        <v>7</v>
      </c>
      <c r="R13" s="23">
        <v>216000</v>
      </c>
      <c r="S13" s="23"/>
      <c r="T13" s="24" t="str">
        <f t="shared" si="1"/>
        <v>ok</v>
      </c>
      <c r="U13" s="12"/>
      <c r="V13" s="4"/>
      <c r="W13" s="4">
        <v>1000000</v>
      </c>
      <c r="X13" s="3"/>
    </row>
    <row r="14" spans="1:24" ht="40.5" customHeight="1" x14ac:dyDescent="0.3">
      <c r="A14" s="33"/>
      <c r="B14" s="33"/>
      <c r="C14" s="20" t="s">
        <v>37</v>
      </c>
      <c r="D14" s="21" t="s">
        <v>34</v>
      </c>
      <c r="E14" s="30" t="s">
        <v>42</v>
      </c>
      <c r="F14" s="22"/>
      <c r="G14" s="22"/>
      <c r="H14" s="26" t="str">
        <f t="shared" si="8"/>
        <v>-</v>
      </c>
      <c r="I14" s="22"/>
      <c r="J14" s="22">
        <v>114637</v>
      </c>
      <c r="K14" s="26">
        <f t="shared" si="9"/>
        <v>114637</v>
      </c>
      <c r="L14" s="23"/>
      <c r="M14" s="25"/>
      <c r="N14" s="26">
        <f t="shared" si="10"/>
        <v>0</v>
      </c>
      <c r="O14" s="24" t="str">
        <f t="shared" si="11"/>
        <v>-</v>
      </c>
      <c r="P14" s="29" t="s">
        <v>43</v>
      </c>
      <c r="Q14" s="25" t="s">
        <v>8</v>
      </c>
      <c r="R14" s="23">
        <v>114637</v>
      </c>
      <c r="S14" s="23"/>
      <c r="T14" s="24" t="str">
        <f t="shared" si="1"/>
        <v>ok</v>
      </c>
      <c r="U14" s="12"/>
      <c r="V14" s="4"/>
      <c r="W14" s="4">
        <v>1000000</v>
      </c>
      <c r="X14" s="3"/>
    </row>
    <row r="15" spans="1:24" ht="40.5" customHeight="1" x14ac:dyDescent="0.3">
      <c r="A15" s="33"/>
      <c r="B15" s="33"/>
      <c r="C15" s="20">
        <v>332</v>
      </c>
      <c r="D15" s="21" t="s">
        <v>44</v>
      </c>
      <c r="E15" s="30" t="s">
        <v>45</v>
      </c>
      <c r="F15" s="22">
        <v>495519252</v>
      </c>
      <c r="G15" s="22">
        <v>488019265</v>
      </c>
      <c r="H15" s="26">
        <f t="shared" si="8"/>
        <v>7499987</v>
      </c>
      <c r="I15" s="22">
        <v>-311381</v>
      </c>
      <c r="J15" s="22"/>
      <c r="K15" s="26">
        <f t="shared" si="9"/>
        <v>495207871</v>
      </c>
      <c r="L15" s="23"/>
      <c r="M15" s="25"/>
      <c r="N15" s="26">
        <f t="shared" si="10"/>
        <v>495519252</v>
      </c>
      <c r="O15" s="24" t="str">
        <f t="shared" si="11"/>
        <v>동의필요</v>
      </c>
      <c r="P15" s="29" t="s">
        <v>46</v>
      </c>
      <c r="Q15" s="25" t="s">
        <v>7</v>
      </c>
      <c r="R15" s="23">
        <v>-311381</v>
      </c>
      <c r="S15" s="23"/>
      <c r="T15" s="24" t="str">
        <f t="shared" si="1"/>
        <v>ok</v>
      </c>
      <c r="U15" s="12"/>
      <c r="V15" s="4"/>
      <c r="W15" s="4">
        <v>1000000</v>
      </c>
      <c r="X15" s="3"/>
    </row>
    <row r="16" spans="1:24" ht="40.5" customHeight="1" x14ac:dyDescent="0.3">
      <c r="A16" s="33"/>
      <c r="B16" s="33"/>
      <c r="C16" s="20" t="s">
        <v>37</v>
      </c>
      <c r="D16" s="21" t="s">
        <v>47</v>
      </c>
      <c r="E16" s="30" t="s">
        <v>48</v>
      </c>
      <c r="F16" s="22"/>
      <c r="G16" s="22">
        <v>58890831</v>
      </c>
      <c r="H16" s="26" t="str">
        <f t="shared" si="8"/>
        <v>-</v>
      </c>
      <c r="I16" s="22">
        <v>-1000000</v>
      </c>
      <c r="J16" s="22"/>
      <c r="K16" s="26">
        <f t="shared" si="9"/>
        <v>-1000000</v>
      </c>
      <c r="L16" s="23"/>
      <c r="M16" s="25"/>
      <c r="N16" s="26">
        <f t="shared" si="10"/>
        <v>0</v>
      </c>
      <c r="O16" s="24" t="str">
        <f t="shared" si="11"/>
        <v>동의필요</v>
      </c>
      <c r="P16" s="29" t="s">
        <v>49</v>
      </c>
      <c r="Q16" s="25" t="s">
        <v>7</v>
      </c>
      <c r="R16" s="23">
        <v>-1000000</v>
      </c>
      <c r="S16" s="23"/>
      <c r="T16" s="24" t="str">
        <f t="shared" si="1"/>
        <v>ok</v>
      </c>
      <c r="U16" s="12"/>
      <c r="V16" s="4"/>
      <c r="W16" s="4">
        <v>1000000</v>
      </c>
      <c r="X16" s="3"/>
    </row>
    <row r="17" spans="1:24" ht="40.5" customHeight="1" x14ac:dyDescent="0.3">
      <c r="A17" s="33"/>
      <c r="B17" s="33"/>
      <c r="C17" s="20" t="s">
        <v>37</v>
      </c>
      <c r="D17" s="21" t="s">
        <v>47</v>
      </c>
      <c r="E17" s="30" t="s">
        <v>50</v>
      </c>
      <c r="F17" s="22"/>
      <c r="G17" s="22">
        <v>14153022</v>
      </c>
      <c r="H17" s="26" t="str">
        <f t="shared" si="8"/>
        <v>-</v>
      </c>
      <c r="I17" s="22"/>
      <c r="J17" s="22">
        <v>1346000</v>
      </c>
      <c r="K17" s="26">
        <f t="shared" si="9"/>
        <v>1346000</v>
      </c>
      <c r="L17" s="23"/>
      <c r="M17" s="25"/>
      <c r="N17" s="26">
        <f t="shared" si="10"/>
        <v>0</v>
      </c>
      <c r="O17" s="24" t="str">
        <f t="shared" si="11"/>
        <v>-</v>
      </c>
      <c r="P17" s="29" t="s">
        <v>51</v>
      </c>
      <c r="Q17" s="25" t="s">
        <v>7</v>
      </c>
      <c r="R17" s="23">
        <v>1346000</v>
      </c>
      <c r="S17" s="23"/>
      <c r="T17" s="24" t="str">
        <f t="shared" si="1"/>
        <v>ok</v>
      </c>
      <c r="U17" s="12"/>
      <c r="V17" s="4"/>
      <c r="W17" s="4">
        <v>1000000</v>
      </c>
      <c r="X17" s="3"/>
    </row>
    <row r="18" spans="1:24" ht="40.5" customHeight="1" x14ac:dyDescent="0.3">
      <c r="A18" s="33"/>
      <c r="B18" s="33"/>
      <c r="C18" s="20" t="s">
        <v>37</v>
      </c>
      <c r="D18" s="21" t="s">
        <v>47</v>
      </c>
      <c r="E18" s="30" t="s">
        <v>52</v>
      </c>
      <c r="F18" s="22"/>
      <c r="G18" s="22">
        <v>1977936</v>
      </c>
      <c r="H18" s="26" t="str">
        <f t="shared" si="8"/>
        <v>-</v>
      </c>
      <c r="I18" s="22"/>
      <c r="J18" s="22">
        <v>266757</v>
      </c>
      <c r="K18" s="26">
        <f t="shared" si="9"/>
        <v>266757</v>
      </c>
      <c r="L18" s="23"/>
      <c r="M18" s="25"/>
      <c r="N18" s="26">
        <f t="shared" si="10"/>
        <v>0</v>
      </c>
      <c r="O18" s="24" t="str">
        <f t="shared" si="11"/>
        <v>-</v>
      </c>
      <c r="P18" s="29" t="s">
        <v>53</v>
      </c>
      <c r="Q18" s="25" t="s">
        <v>7</v>
      </c>
      <c r="R18" s="23">
        <v>266757</v>
      </c>
      <c r="S18" s="23"/>
      <c r="T18" s="24" t="str">
        <f t="shared" si="1"/>
        <v>ok</v>
      </c>
      <c r="U18" s="12"/>
      <c r="V18" s="4"/>
      <c r="W18" s="4">
        <v>1000000</v>
      </c>
      <c r="X18" s="3"/>
    </row>
    <row r="19" spans="1:24" ht="40.5" customHeight="1" x14ac:dyDescent="0.3">
      <c r="A19" s="33"/>
      <c r="B19" s="33"/>
      <c r="C19" s="20" t="s">
        <v>37</v>
      </c>
      <c r="D19" s="21" t="s">
        <v>54</v>
      </c>
      <c r="E19" s="30" t="s">
        <v>55</v>
      </c>
      <c r="F19" s="22"/>
      <c r="G19" s="22">
        <v>21184872</v>
      </c>
      <c r="H19" s="26" t="str">
        <f t="shared" si="8"/>
        <v>-</v>
      </c>
      <c r="I19" s="22">
        <v>-6845954</v>
      </c>
      <c r="J19" s="22"/>
      <c r="K19" s="26">
        <f t="shared" si="9"/>
        <v>-6845954</v>
      </c>
      <c r="L19" s="23"/>
      <c r="M19" s="25"/>
      <c r="N19" s="26">
        <f t="shared" si="10"/>
        <v>0</v>
      </c>
      <c r="O19" s="24" t="str">
        <f t="shared" si="11"/>
        <v>동의필요</v>
      </c>
      <c r="P19" s="29" t="s">
        <v>56</v>
      </c>
      <c r="Q19" s="25" t="s">
        <v>7</v>
      </c>
      <c r="R19" s="23">
        <v>-6845954</v>
      </c>
      <c r="S19" s="23"/>
      <c r="T19" s="24" t="str">
        <f t="shared" si="1"/>
        <v>ok</v>
      </c>
      <c r="U19" s="12"/>
      <c r="V19" s="4"/>
      <c r="W19" s="4">
        <v>1000000</v>
      </c>
      <c r="X19" s="3"/>
    </row>
    <row r="20" spans="1:24" ht="40.5" customHeight="1" x14ac:dyDescent="0.3">
      <c r="A20" s="33"/>
      <c r="B20" s="33"/>
      <c r="C20" s="20" t="s">
        <v>37</v>
      </c>
      <c r="D20" s="21" t="s">
        <v>57</v>
      </c>
      <c r="E20" s="30" t="s">
        <v>58</v>
      </c>
      <c r="F20" s="22"/>
      <c r="G20" s="22">
        <v>30000</v>
      </c>
      <c r="H20" s="26" t="str">
        <f t="shared" si="8"/>
        <v>-</v>
      </c>
      <c r="I20" s="22">
        <v>-500</v>
      </c>
      <c r="J20" s="22"/>
      <c r="K20" s="26">
        <f t="shared" si="9"/>
        <v>-500</v>
      </c>
      <c r="L20" s="23"/>
      <c r="M20" s="25"/>
      <c r="N20" s="26">
        <f t="shared" si="10"/>
        <v>0</v>
      </c>
      <c r="O20" s="24" t="str">
        <f t="shared" si="11"/>
        <v>동의필요</v>
      </c>
      <c r="P20" s="29" t="s">
        <v>59</v>
      </c>
      <c r="Q20" s="25" t="s">
        <v>7</v>
      </c>
      <c r="R20" s="23">
        <v>-500</v>
      </c>
      <c r="S20" s="23"/>
      <c r="T20" s="24" t="str">
        <f t="shared" si="1"/>
        <v>ok</v>
      </c>
      <c r="U20" s="12"/>
      <c r="V20" s="4"/>
      <c r="W20" s="4">
        <v>1000000</v>
      </c>
      <c r="X20" s="3"/>
    </row>
    <row r="21" spans="1:24" ht="39" customHeight="1" x14ac:dyDescent="0.3">
      <c r="A21" s="34"/>
      <c r="B21" s="34"/>
      <c r="C21" s="20" t="s">
        <v>37</v>
      </c>
      <c r="D21" s="21" t="s">
        <v>60</v>
      </c>
      <c r="E21" s="30" t="s">
        <v>90</v>
      </c>
      <c r="F21" s="22"/>
      <c r="G21" s="22">
        <v>3323000</v>
      </c>
      <c r="H21" s="26" t="str">
        <f t="shared" si="4"/>
        <v>-</v>
      </c>
      <c r="I21" s="22">
        <v>-1974000</v>
      </c>
      <c r="J21" s="22"/>
      <c r="K21" s="26">
        <f t="shared" si="7"/>
        <v>-1974000</v>
      </c>
      <c r="L21" s="23"/>
      <c r="M21" s="25"/>
      <c r="N21" s="26">
        <f t="shared" si="5"/>
        <v>0</v>
      </c>
      <c r="O21" s="24" t="str">
        <f t="shared" si="6"/>
        <v>동의필요</v>
      </c>
      <c r="P21" s="29" t="s">
        <v>61</v>
      </c>
      <c r="Q21" s="25" t="s">
        <v>7</v>
      </c>
      <c r="R21" s="23">
        <v>-1974000</v>
      </c>
      <c r="S21" s="23"/>
      <c r="T21" s="24" t="str">
        <f t="shared" si="1"/>
        <v>ok</v>
      </c>
      <c r="U21" s="12"/>
      <c r="V21" s="4"/>
      <c r="W21" s="4">
        <v>1000000</v>
      </c>
      <c r="X21" s="3"/>
    </row>
    <row r="22" spans="1:24" ht="25.5" customHeight="1" x14ac:dyDescent="0.3">
      <c r="A22" s="32"/>
      <c r="B22" s="16" t="s">
        <v>102</v>
      </c>
      <c r="C22" s="17"/>
      <c r="D22" s="18"/>
      <c r="E22" s="17">
        <f>1</f>
        <v>1</v>
      </c>
      <c r="F22" s="19">
        <f t="shared" ref="F22:N22" si="12">SUM(F23:F24)</f>
        <v>1877</v>
      </c>
      <c r="G22" s="19">
        <f t="shared" si="12"/>
        <v>1068</v>
      </c>
      <c r="H22" s="19">
        <f t="shared" si="12"/>
        <v>809</v>
      </c>
      <c r="I22" s="19">
        <f t="shared" si="12"/>
        <v>0</v>
      </c>
      <c r="J22" s="19">
        <f t="shared" si="12"/>
        <v>484</v>
      </c>
      <c r="K22" s="19">
        <f t="shared" si="12"/>
        <v>2361</v>
      </c>
      <c r="L22" s="19">
        <f t="shared" si="12"/>
        <v>-740000</v>
      </c>
      <c r="M22" s="19">
        <f t="shared" si="12"/>
        <v>0</v>
      </c>
      <c r="N22" s="19">
        <f t="shared" si="12"/>
        <v>-738123</v>
      </c>
      <c r="O22" s="19"/>
      <c r="P22" s="19"/>
      <c r="Q22" s="19"/>
      <c r="R22" s="19">
        <f>SUM(R23:R24)</f>
        <v>0</v>
      </c>
      <c r="S22" s="19">
        <f>SUM(S23:S24)</f>
        <v>484</v>
      </c>
      <c r="T22" s="17"/>
      <c r="U22" s="12"/>
      <c r="V22" s="7">
        <f>SUM(V23:V24)</f>
        <v>0</v>
      </c>
      <c r="W22" s="7">
        <f>SUM(W23:W24)</f>
        <v>0</v>
      </c>
      <c r="X22" s="7"/>
    </row>
    <row r="23" spans="1:24" ht="89.25" customHeight="1" x14ac:dyDescent="0.3">
      <c r="A23" s="33"/>
      <c r="B23" s="32"/>
      <c r="C23" s="20">
        <v>351</v>
      </c>
      <c r="D23" s="54" t="s">
        <v>130</v>
      </c>
      <c r="E23" s="21" t="s">
        <v>131</v>
      </c>
      <c r="F23" s="22">
        <v>1877</v>
      </c>
      <c r="G23" s="22">
        <v>1068</v>
      </c>
      <c r="H23" s="26">
        <f>IF(C23="추가","-",F23-G23)</f>
        <v>809</v>
      </c>
      <c r="I23" s="22"/>
      <c r="J23" s="22">
        <v>484</v>
      </c>
      <c r="K23" s="26">
        <f>F23+I23+J23</f>
        <v>2361</v>
      </c>
      <c r="L23" s="23">
        <v>-740000</v>
      </c>
      <c r="M23" s="25"/>
      <c r="N23" s="26">
        <f>F23+L23+M23</f>
        <v>-738123</v>
      </c>
      <c r="O23" s="24" t="str">
        <f>IF(I23-L23&lt;0,"동의필요","-")</f>
        <v>-</v>
      </c>
      <c r="P23" s="29" t="s">
        <v>132</v>
      </c>
      <c r="Q23" s="23" t="s">
        <v>124</v>
      </c>
      <c r="R23" s="23"/>
      <c r="S23" s="23">
        <v>484</v>
      </c>
      <c r="T23" s="24" t="str">
        <f t="shared" ref="T23" si="13">IF((I23+J23)=(R23+S23),"ok","검토")</f>
        <v>ok</v>
      </c>
      <c r="U23" s="13"/>
      <c r="V23" s="4"/>
      <c r="W23" s="4"/>
      <c r="X23" s="3"/>
    </row>
    <row r="24" spans="1:24" ht="20.100000000000001" customHeight="1" x14ac:dyDescent="0.3">
      <c r="A24" s="15"/>
      <c r="B24" s="15"/>
      <c r="C24" s="20"/>
      <c r="D24" s="21"/>
      <c r="E24" s="21"/>
      <c r="F24" s="25"/>
      <c r="G24" s="25"/>
      <c r="H24" s="25"/>
      <c r="I24" s="25"/>
      <c r="J24" s="25"/>
      <c r="K24" s="25"/>
      <c r="L24" s="25"/>
      <c r="M24" s="25"/>
      <c r="N24" s="25"/>
      <c r="O24" s="24"/>
      <c r="P24" s="25"/>
      <c r="Q24" s="25"/>
      <c r="R24" s="23"/>
      <c r="S24" s="23"/>
      <c r="T24" s="24" t="str">
        <f t="shared" si="1"/>
        <v>ok</v>
      </c>
      <c r="U24" s="12"/>
      <c r="V24" s="5"/>
      <c r="W24" s="5"/>
      <c r="X24" s="3"/>
    </row>
  </sheetData>
  <mergeCells count="18">
    <mergeCell ref="X4:X5"/>
    <mergeCell ref="D4:D5"/>
    <mergeCell ref="E4:E5"/>
    <mergeCell ref="F4:F5"/>
    <mergeCell ref="I4:J4"/>
    <mergeCell ref="K4:K5"/>
    <mergeCell ref="P4:P5"/>
    <mergeCell ref="V4:W4"/>
    <mergeCell ref="G4:G5"/>
    <mergeCell ref="H4:H5"/>
    <mergeCell ref="L4:M4"/>
    <mergeCell ref="N4:N5"/>
    <mergeCell ref="R4:S4"/>
    <mergeCell ref="O4:O5"/>
    <mergeCell ref="Q4:Q5"/>
    <mergeCell ref="A1:P1"/>
    <mergeCell ref="C4:C5"/>
    <mergeCell ref="A4:B5"/>
  </mergeCells>
  <phoneticPr fontId="6" type="noConversion"/>
  <pageMargins left="0.23622047244094491" right="0.23622047244094491" top="0.74803149606299213" bottom="0.74803149606299213" header="0.31496062992125984" footer="0.31496062992125984"/>
  <pageSetup paperSize="9" scale="84" orientation="landscape" cellComments="asDisplayed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40"/>
  <sheetViews>
    <sheetView showGridLines="0" tabSelected="1" view="pageBreakPreview" zoomScaleNormal="90" zoomScaleSheetLayoutView="100" workbookViewId="0">
      <selection sqref="A1:P1"/>
    </sheetView>
  </sheetViews>
  <sheetFormatPr defaultColWidth="8.75" defaultRowHeight="13.5" x14ac:dyDescent="0.3"/>
  <cols>
    <col min="1" max="1" width="1.125" style="1" customWidth="1"/>
    <col min="2" max="2" width="1.25" style="1" customWidth="1"/>
    <col min="3" max="3" width="6.75" style="6" customWidth="1"/>
    <col min="4" max="4" width="11" style="1" customWidth="1"/>
    <col min="5" max="5" width="33.125" style="1" customWidth="1"/>
    <col min="6" max="6" width="10.25" style="1" customWidth="1"/>
    <col min="7" max="7" width="9.25" style="1" customWidth="1"/>
    <col min="8" max="8" width="10" style="1" customWidth="1"/>
    <col min="9" max="10" width="9.25" style="1" customWidth="1"/>
    <col min="11" max="11" width="10.625" style="1" customWidth="1"/>
    <col min="12" max="13" width="10" style="1" hidden="1" customWidth="1"/>
    <col min="14" max="14" width="10.625" style="1" hidden="1" customWidth="1"/>
    <col min="15" max="15" width="9.25" style="1" hidden="1" customWidth="1"/>
    <col min="16" max="16" width="17.75" style="1" customWidth="1"/>
    <col min="17" max="17" width="4" style="1" customWidth="1"/>
    <col min="18" max="18" width="9.25" style="1" customWidth="1"/>
    <col min="19" max="19" width="8.625" style="1" customWidth="1"/>
    <col min="20" max="20" width="4.625" style="6" customWidth="1"/>
    <col min="21" max="21" width="8.25" style="8" hidden="1" customWidth="1"/>
    <col min="22" max="23" width="9.25" style="1" hidden="1" customWidth="1"/>
    <col min="24" max="24" width="8.75" style="1" hidden="1" customWidth="1"/>
    <col min="25" max="16384" width="8.75" style="1"/>
  </cols>
  <sheetData>
    <row r="1" spans="1:24" ht="29.25" customHeight="1" x14ac:dyDescent="0.3">
      <c r="A1" s="60" t="s">
        <v>27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</row>
    <row r="2" spans="1:24" ht="22.5" customHeight="1" x14ac:dyDescent="0.3">
      <c r="A2" s="10" t="s">
        <v>62</v>
      </c>
      <c r="B2" s="10"/>
      <c r="P2" s="55"/>
    </row>
    <row r="3" spans="1:24" ht="16.5" customHeight="1" x14ac:dyDescent="0.3">
      <c r="S3" s="31" t="s">
        <v>25</v>
      </c>
    </row>
    <row r="4" spans="1:24" ht="27.75" customHeight="1" x14ac:dyDescent="0.3">
      <c r="A4" s="63"/>
      <c r="B4" s="63"/>
      <c r="C4" s="62" t="s">
        <v>11</v>
      </c>
      <c r="D4" s="63" t="s">
        <v>10</v>
      </c>
      <c r="E4" s="63" t="s">
        <v>9</v>
      </c>
      <c r="F4" s="62" t="s">
        <v>15</v>
      </c>
      <c r="G4" s="62" t="s">
        <v>16</v>
      </c>
      <c r="H4" s="69" t="s">
        <v>17</v>
      </c>
      <c r="I4" s="65" t="s">
        <v>18</v>
      </c>
      <c r="J4" s="66"/>
      <c r="K4" s="62" t="s">
        <v>19</v>
      </c>
      <c r="L4" s="65" t="s">
        <v>20</v>
      </c>
      <c r="M4" s="66"/>
      <c r="N4" s="62" t="s">
        <v>22</v>
      </c>
      <c r="O4" s="56" t="s">
        <v>23</v>
      </c>
      <c r="P4" s="63" t="s">
        <v>12</v>
      </c>
      <c r="Q4" s="58" t="s">
        <v>13</v>
      </c>
      <c r="R4" s="71" t="s">
        <v>24</v>
      </c>
      <c r="S4" s="72"/>
      <c r="T4" s="27"/>
      <c r="U4" s="9"/>
      <c r="V4" s="67" t="s">
        <v>0</v>
      </c>
      <c r="W4" s="68"/>
      <c r="X4" s="64" t="s">
        <v>3</v>
      </c>
    </row>
    <row r="5" spans="1:24" ht="14.25" customHeight="1" x14ac:dyDescent="0.3">
      <c r="A5" s="63"/>
      <c r="B5" s="63"/>
      <c r="C5" s="62"/>
      <c r="D5" s="63"/>
      <c r="E5" s="63"/>
      <c r="F5" s="63"/>
      <c r="G5" s="63"/>
      <c r="H5" s="70"/>
      <c r="I5" s="14" t="s">
        <v>1</v>
      </c>
      <c r="J5" s="14" t="s">
        <v>2</v>
      </c>
      <c r="K5" s="63"/>
      <c r="L5" s="14" t="s">
        <v>1</v>
      </c>
      <c r="M5" s="14" t="s">
        <v>2</v>
      </c>
      <c r="N5" s="63"/>
      <c r="O5" s="57"/>
      <c r="P5" s="63"/>
      <c r="Q5" s="59"/>
      <c r="R5" s="14" t="s">
        <v>5</v>
      </c>
      <c r="S5" s="14" t="s">
        <v>4</v>
      </c>
      <c r="T5" s="14" t="s">
        <v>6</v>
      </c>
      <c r="U5" s="9"/>
      <c r="V5" s="11" t="s">
        <v>1</v>
      </c>
      <c r="W5" s="11" t="s">
        <v>2</v>
      </c>
      <c r="X5" s="64"/>
    </row>
    <row r="6" spans="1:24" ht="27.75" customHeight="1" x14ac:dyDescent="0.3">
      <c r="A6" s="35" t="s">
        <v>101</v>
      </c>
      <c r="B6" s="36"/>
      <c r="C6" s="36"/>
      <c r="D6" s="36"/>
      <c r="E6" s="36">
        <f>E7+E28</f>
        <v>30</v>
      </c>
      <c r="F6" s="37">
        <f>SUM(F7:F39)/2</f>
        <v>1125747960</v>
      </c>
      <c r="G6" s="37">
        <f t="shared" ref="G6:K6" si="0">SUM(G7:G39)/2</f>
        <v>1258350676</v>
      </c>
      <c r="H6" s="37">
        <f t="shared" si="0"/>
        <v>20004630</v>
      </c>
      <c r="I6" s="37">
        <f t="shared" si="0"/>
        <v>-10589183</v>
      </c>
      <c r="J6" s="37">
        <f t="shared" si="0"/>
        <v>3260610</v>
      </c>
      <c r="K6" s="37">
        <f t="shared" si="0"/>
        <v>1118419387</v>
      </c>
      <c r="L6" s="37">
        <f>L7+L12</f>
        <v>-6420000</v>
      </c>
      <c r="M6" s="37"/>
      <c r="N6" s="37"/>
      <c r="O6" s="37"/>
      <c r="P6" s="37"/>
      <c r="Q6" s="37"/>
      <c r="R6" s="37">
        <f t="shared" ref="R6:S6" si="1">SUM(R7:R39)/2</f>
        <v>-7445969</v>
      </c>
      <c r="S6" s="37">
        <f t="shared" si="1"/>
        <v>117396</v>
      </c>
      <c r="T6" s="24" t="str">
        <f t="shared" ref="T6:T40" si="2">IF((I6+J6)=(R6+S6),"ok","검토")</f>
        <v>ok</v>
      </c>
      <c r="U6" s="38">
        <f>U7+U12</f>
        <v>0</v>
      </c>
      <c r="V6" s="38"/>
    </row>
    <row r="7" spans="1:24" ht="28.5" customHeight="1" x14ac:dyDescent="0.3">
      <c r="A7" s="32"/>
      <c r="B7" s="16" t="s">
        <v>28</v>
      </c>
      <c r="C7" s="17"/>
      <c r="D7" s="18"/>
      <c r="E7" s="17">
        <f>COUNTA(E9:E27)</f>
        <v>19</v>
      </c>
      <c r="F7" s="19">
        <f>SUM(F8:F27)</f>
        <v>762789786</v>
      </c>
      <c r="G7" s="19">
        <f>SUM(G8:G27)</f>
        <v>872433395</v>
      </c>
      <c r="H7" s="19">
        <f t="shared" ref="H7:K7" si="3">SUM(H8:H27)</f>
        <v>12228663</v>
      </c>
      <c r="I7" s="19">
        <f t="shared" si="3"/>
        <v>-8203206</v>
      </c>
      <c r="J7" s="19">
        <f t="shared" si="3"/>
        <v>2549110</v>
      </c>
      <c r="K7" s="19">
        <f t="shared" si="3"/>
        <v>757135690</v>
      </c>
      <c r="L7" s="19">
        <f t="shared" ref="L7:N7" si="4">SUM(L9:L40)</f>
        <v>-5820000</v>
      </c>
      <c r="M7" s="19">
        <f t="shared" si="4"/>
        <v>2250000</v>
      </c>
      <c r="N7" s="19">
        <f t="shared" si="4"/>
        <v>1188247605</v>
      </c>
      <c r="O7" s="19"/>
      <c r="P7" s="19"/>
      <c r="Q7" s="19"/>
      <c r="R7" s="19">
        <f t="shared" ref="R7:S7" si="5">SUM(R8:R27)</f>
        <v>-5624524</v>
      </c>
      <c r="S7" s="19">
        <f t="shared" si="5"/>
        <v>-29572</v>
      </c>
      <c r="T7" s="24" t="str">
        <f t="shared" si="2"/>
        <v>ok</v>
      </c>
      <c r="U7" s="12"/>
      <c r="V7" s="7">
        <f t="shared" ref="V7:W7" si="6">SUM(V9:V40)</f>
        <v>-600000</v>
      </c>
      <c r="W7" s="7">
        <f t="shared" si="6"/>
        <v>29000000</v>
      </c>
      <c r="X7" s="7"/>
    </row>
    <row r="8" spans="1:24" ht="44.25" customHeight="1" x14ac:dyDescent="0.3">
      <c r="A8" s="33"/>
      <c r="B8" s="32"/>
      <c r="C8" s="20">
        <v>336</v>
      </c>
      <c r="D8" s="21" t="s">
        <v>29</v>
      </c>
      <c r="E8" s="21" t="s">
        <v>104</v>
      </c>
      <c r="F8" s="22">
        <v>296888529</v>
      </c>
      <c r="G8" s="22">
        <v>290731370</v>
      </c>
      <c r="H8" s="26">
        <f>IF(C8="추가","-",F8-G8)</f>
        <v>6157159</v>
      </c>
      <c r="I8" s="22"/>
      <c r="J8" s="22">
        <v>410000</v>
      </c>
      <c r="K8" s="26">
        <f>F8+I8+J8</f>
        <v>297298529</v>
      </c>
      <c r="L8" s="23">
        <v>-740000</v>
      </c>
      <c r="M8" s="25"/>
      <c r="N8" s="26">
        <f>F8+L8+M8</f>
        <v>296148529</v>
      </c>
      <c r="O8" s="24" t="str">
        <f>IF(I8-L8&lt;0,"동의필요","-")</f>
        <v>-</v>
      </c>
      <c r="P8" s="28" t="s">
        <v>64</v>
      </c>
      <c r="Q8" s="23" t="s">
        <v>7</v>
      </c>
      <c r="R8" s="23">
        <v>410000</v>
      </c>
      <c r="S8" s="23"/>
      <c r="T8" s="24" t="str">
        <f t="shared" ref="T8" si="7">IF((I8+J8)=(R8+S8),"ok","검토")</f>
        <v>ok</v>
      </c>
      <c r="U8" s="13"/>
      <c r="V8" s="4"/>
      <c r="W8" s="4"/>
      <c r="X8" s="3"/>
    </row>
    <row r="9" spans="1:24" ht="44.25" customHeight="1" x14ac:dyDescent="0.3">
      <c r="A9" s="33"/>
      <c r="B9" s="32"/>
      <c r="C9" s="20">
        <v>336</v>
      </c>
      <c r="D9" s="21" t="s">
        <v>29</v>
      </c>
      <c r="E9" s="21" t="s">
        <v>63</v>
      </c>
      <c r="F9" s="22">
        <v>65859414</v>
      </c>
      <c r="G9" s="22">
        <v>61961082</v>
      </c>
      <c r="H9" s="26">
        <f>IF(C9="추가","-",F9-G9)</f>
        <v>3898332</v>
      </c>
      <c r="I9" s="22">
        <v>-191127</v>
      </c>
      <c r="J9" s="22"/>
      <c r="K9" s="26">
        <f>F9+I9+J9</f>
        <v>65668287</v>
      </c>
      <c r="L9" s="23">
        <v>-740000</v>
      </c>
      <c r="M9" s="25"/>
      <c r="N9" s="26">
        <f>F9+L9+M9</f>
        <v>65119414</v>
      </c>
      <c r="O9" s="24" t="str">
        <f>IF(I9-L9&lt;0,"동의필요","-")</f>
        <v>-</v>
      </c>
      <c r="P9" s="28" t="s">
        <v>64</v>
      </c>
      <c r="Q9" s="23" t="s">
        <v>7</v>
      </c>
      <c r="R9" s="23">
        <v>-191127</v>
      </c>
      <c r="S9" s="23"/>
      <c r="T9" s="24" t="str">
        <f t="shared" si="2"/>
        <v>ok</v>
      </c>
      <c r="U9" s="13"/>
      <c r="V9" s="4"/>
      <c r="W9" s="4"/>
      <c r="X9" s="3"/>
    </row>
    <row r="10" spans="1:24" ht="33.75" x14ac:dyDescent="0.3">
      <c r="A10" s="33"/>
      <c r="B10" s="33"/>
      <c r="C10" s="20">
        <v>337</v>
      </c>
      <c r="D10" s="21" t="s">
        <v>34</v>
      </c>
      <c r="E10" s="21" t="s">
        <v>65</v>
      </c>
      <c r="F10" s="22">
        <v>11452833</v>
      </c>
      <c r="G10" s="22">
        <v>14152282</v>
      </c>
      <c r="H10" s="26">
        <f t="shared" ref="H10:H27" si="8">IF(C10="추가","-",F10-G10)</f>
        <v>-2699449</v>
      </c>
      <c r="I10" s="22"/>
      <c r="J10" s="22">
        <v>366261</v>
      </c>
      <c r="K10" s="26">
        <f>F10+I10+J10</f>
        <v>11819094</v>
      </c>
      <c r="L10" s="23"/>
      <c r="M10" s="25">
        <v>750000</v>
      </c>
      <c r="N10" s="26">
        <f t="shared" ref="N10:N27" si="9">F10+L10+M10</f>
        <v>12202833</v>
      </c>
      <c r="O10" s="24" t="str">
        <f t="shared" ref="O10:O27" si="10">IF(I10-L10&lt;0,"동의필요","-")</f>
        <v>-</v>
      </c>
      <c r="P10" s="28" t="s">
        <v>64</v>
      </c>
      <c r="Q10" s="23" t="s">
        <v>7</v>
      </c>
      <c r="R10" s="23">
        <v>327785</v>
      </c>
      <c r="S10" s="23">
        <v>38476</v>
      </c>
      <c r="T10" s="24" t="str">
        <f t="shared" si="2"/>
        <v>ok</v>
      </c>
      <c r="U10" s="13"/>
      <c r="V10" s="4"/>
      <c r="W10" s="4"/>
      <c r="X10" s="3"/>
    </row>
    <row r="11" spans="1:24" ht="33.75" x14ac:dyDescent="0.3">
      <c r="A11" s="33"/>
      <c r="B11" s="33"/>
      <c r="C11" s="20">
        <v>337</v>
      </c>
      <c r="D11" s="21" t="s">
        <v>34</v>
      </c>
      <c r="E11" s="21" t="s">
        <v>66</v>
      </c>
      <c r="F11" s="22">
        <v>2387535</v>
      </c>
      <c r="G11" s="22">
        <v>2299193</v>
      </c>
      <c r="H11" s="26">
        <f t="shared" ref="H11" si="11">IF(C11="추가","-",F11-G11)</f>
        <v>88342</v>
      </c>
      <c r="I11" s="22"/>
      <c r="J11" s="22">
        <v>32000</v>
      </c>
      <c r="K11" s="26">
        <f t="shared" ref="K11" si="12">F11+I11+J11</f>
        <v>2419535</v>
      </c>
      <c r="L11" s="23">
        <v>-600000</v>
      </c>
      <c r="M11" s="25"/>
      <c r="N11" s="26">
        <f t="shared" ref="N11" si="13">F11+L11+M11</f>
        <v>1787535</v>
      </c>
      <c r="O11" s="24" t="str">
        <f t="shared" ref="O11" si="14">IF(I11-L11&lt;0,"동의필요","-")</f>
        <v>-</v>
      </c>
      <c r="P11" s="28" t="s">
        <v>64</v>
      </c>
      <c r="Q11" s="25" t="s">
        <v>7</v>
      </c>
      <c r="R11" s="23">
        <v>32000</v>
      </c>
      <c r="S11" s="23"/>
      <c r="T11" s="24" t="str">
        <f t="shared" si="2"/>
        <v>ok</v>
      </c>
      <c r="U11" s="12"/>
      <c r="V11" s="4">
        <v>-100000</v>
      </c>
      <c r="W11" s="4"/>
      <c r="X11" s="3"/>
    </row>
    <row r="12" spans="1:24" ht="89.25" customHeight="1" x14ac:dyDescent="0.3">
      <c r="A12" s="33"/>
      <c r="B12" s="33"/>
      <c r="C12" s="20">
        <v>338</v>
      </c>
      <c r="D12" s="21" t="s">
        <v>34</v>
      </c>
      <c r="E12" s="21" t="s">
        <v>93</v>
      </c>
      <c r="F12" s="22">
        <v>18986128</v>
      </c>
      <c r="G12" s="22">
        <v>18881812</v>
      </c>
      <c r="H12" s="26">
        <f t="shared" si="8"/>
        <v>104316</v>
      </c>
      <c r="I12" s="22"/>
      <c r="J12" s="22">
        <v>22353</v>
      </c>
      <c r="K12" s="26">
        <f t="shared" ref="K12:K27" si="15">F12+I12+J12</f>
        <v>19008481</v>
      </c>
      <c r="L12" s="23">
        <v>-600000</v>
      </c>
      <c r="M12" s="25"/>
      <c r="N12" s="26">
        <f t="shared" si="9"/>
        <v>18386128</v>
      </c>
      <c r="O12" s="24" t="str">
        <f t="shared" si="10"/>
        <v>-</v>
      </c>
      <c r="P12" s="28" t="s">
        <v>94</v>
      </c>
      <c r="Q12" s="25" t="s">
        <v>7</v>
      </c>
      <c r="R12" s="23"/>
      <c r="S12" s="23">
        <v>22353</v>
      </c>
      <c r="T12" s="24" t="str">
        <f t="shared" si="2"/>
        <v>ok</v>
      </c>
      <c r="U12" s="12"/>
      <c r="V12" s="4">
        <v>-100000</v>
      </c>
      <c r="W12" s="4"/>
      <c r="X12" s="3"/>
    </row>
    <row r="13" spans="1:24" ht="38.25" customHeight="1" x14ac:dyDescent="0.3">
      <c r="A13" s="33"/>
      <c r="B13" s="33"/>
      <c r="C13" s="20" t="s">
        <v>21</v>
      </c>
      <c r="D13" s="21" t="s">
        <v>34</v>
      </c>
      <c r="E13" s="21" t="s">
        <v>67</v>
      </c>
      <c r="F13" s="22"/>
      <c r="G13" s="22">
        <v>532712</v>
      </c>
      <c r="H13" s="26" t="str">
        <f t="shared" ref="H13:H26" si="16">IF(C13="추가","-",F13-G13)</f>
        <v>-</v>
      </c>
      <c r="I13" s="22"/>
      <c r="J13" s="22">
        <v>40000</v>
      </c>
      <c r="K13" s="26">
        <f t="shared" ref="K13:K26" si="17">F13+I13+J13</f>
        <v>40000</v>
      </c>
      <c r="L13" s="23"/>
      <c r="M13" s="25"/>
      <c r="N13" s="26">
        <f t="shared" ref="N13:N26" si="18">F13+L13+M13</f>
        <v>0</v>
      </c>
      <c r="O13" s="24" t="str">
        <f t="shared" ref="O13:O26" si="19">IF(I13-L13&lt;0,"동의필요","-")</f>
        <v>-</v>
      </c>
      <c r="P13" s="28" t="s">
        <v>68</v>
      </c>
      <c r="Q13" s="25" t="s">
        <v>7</v>
      </c>
      <c r="R13" s="23">
        <v>28000</v>
      </c>
      <c r="S13" s="23">
        <v>12000</v>
      </c>
      <c r="T13" s="24" t="str">
        <f t="shared" si="2"/>
        <v>ok</v>
      </c>
      <c r="U13" s="12"/>
      <c r="V13" s="4"/>
      <c r="W13" s="4">
        <v>1000000</v>
      </c>
      <c r="X13" s="3"/>
    </row>
    <row r="14" spans="1:24" ht="38.25" customHeight="1" x14ac:dyDescent="0.3">
      <c r="A14" s="33"/>
      <c r="B14" s="33"/>
      <c r="C14" s="20" t="s">
        <v>21</v>
      </c>
      <c r="D14" s="21" t="s">
        <v>34</v>
      </c>
      <c r="E14" s="21" t="s">
        <v>69</v>
      </c>
      <c r="F14" s="22"/>
      <c r="G14" s="22"/>
      <c r="H14" s="26" t="str">
        <f t="shared" si="16"/>
        <v>-</v>
      </c>
      <c r="I14" s="22"/>
      <c r="J14" s="22">
        <v>114637</v>
      </c>
      <c r="K14" s="26">
        <f t="shared" si="17"/>
        <v>114637</v>
      </c>
      <c r="L14" s="23"/>
      <c r="M14" s="25"/>
      <c r="N14" s="26">
        <f t="shared" si="18"/>
        <v>0</v>
      </c>
      <c r="O14" s="24" t="str">
        <f t="shared" si="19"/>
        <v>-</v>
      </c>
      <c r="P14" s="28" t="s">
        <v>70</v>
      </c>
      <c r="Q14" s="25" t="s">
        <v>7</v>
      </c>
      <c r="R14" s="23">
        <v>114637</v>
      </c>
      <c r="S14" s="23"/>
      <c r="T14" s="24" t="str">
        <f t="shared" si="2"/>
        <v>ok</v>
      </c>
      <c r="U14" s="12"/>
      <c r="V14" s="4"/>
      <c r="W14" s="4">
        <v>1000000</v>
      </c>
      <c r="X14" s="3"/>
    </row>
    <row r="15" spans="1:24" ht="50.25" customHeight="1" x14ac:dyDescent="0.3">
      <c r="A15" s="33"/>
      <c r="B15" s="33"/>
      <c r="C15" s="20" t="s">
        <v>21</v>
      </c>
      <c r="D15" s="21" t="s">
        <v>34</v>
      </c>
      <c r="E15" s="30" t="s">
        <v>71</v>
      </c>
      <c r="F15" s="22"/>
      <c r="G15" s="22">
        <v>270000</v>
      </c>
      <c r="H15" s="26" t="str">
        <f t="shared" si="16"/>
        <v>-</v>
      </c>
      <c r="I15" s="22"/>
      <c r="J15" s="22">
        <v>176000</v>
      </c>
      <c r="K15" s="26">
        <f t="shared" si="17"/>
        <v>176000</v>
      </c>
      <c r="L15" s="23"/>
      <c r="M15" s="25"/>
      <c r="N15" s="26">
        <f t="shared" si="18"/>
        <v>0</v>
      </c>
      <c r="O15" s="24" t="str">
        <f t="shared" si="19"/>
        <v>-</v>
      </c>
      <c r="P15" s="28" t="s">
        <v>72</v>
      </c>
      <c r="Q15" s="25" t="s">
        <v>7</v>
      </c>
      <c r="R15" s="23">
        <v>176000</v>
      </c>
      <c r="S15" s="23"/>
      <c r="T15" s="24" t="str">
        <f t="shared" si="2"/>
        <v>ok</v>
      </c>
      <c r="U15" s="12"/>
      <c r="V15" s="4"/>
      <c r="W15" s="4">
        <v>1000000</v>
      </c>
      <c r="X15" s="3"/>
    </row>
    <row r="16" spans="1:24" ht="50.25" customHeight="1" x14ac:dyDescent="0.3">
      <c r="A16" s="33"/>
      <c r="B16" s="33"/>
      <c r="C16" s="20" t="s">
        <v>21</v>
      </c>
      <c r="D16" s="21" t="s">
        <v>34</v>
      </c>
      <c r="E16" s="30" t="s">
        <v>73</v>
      </c>
      <c r="F16" s="22"/>
      <c r="G16" s="22">
        <v>10000</v>
      </c>
      <c r="H16" s="26" t="str">
        <f t="shared" si="16"/>
        <v>-</v>
      </c>
      <c r="I16" s="22"/>
      <c r="J16" s="22">
        <v>10000</v>
      </c>
      <c r="K16" s="26">
        <f t="shared" si="17"/>
        <v>10000</v>
      </c>
      <c r="L16" s="23"/>
      <c r="M16" s="25"/>
      <c r="N16" s="26">
        <f t="shared" si="18"/>
        <v>0</v>
      </c>
      <c r="O16" s="24" t="str">
        <f t="shared" si="19"/>
        <v>-</v>
      </c>
      <c r="P16" s="28" t="s">
        <v>72</v>
      </c>
      <c r="Q16" s="25" t="s">
        <v>7</v>
      </c>
      <c r="R16" s="23">
        <v>10000</v>
      </c>
      <c r="S16" s="23"/>
      <c r="T16" s="24" t="str">
        <f t="shared" si="2"/>
        <v>ok</v>
      </c>
      <c r="U16" s="12"/>
      <c r="V16" s="4"/>
      <c r="W16" s="4">
        <v>1000000</v>
      </c>
      <c r="X16" s="3"/>
    </row>
    <row r="17" spans="1:24" ht="41.25" customHeight="1" x14ac:dyDescent="0.3">
      <c r="A17" s="33"/>
      <c r="B17" s="33"/>
      <c r="C17" s="20">
        <v>340</v>
      </c>
      <c r="D17" s="21" t="s">
        <v>44</v>
      </c>
      <c r="E17" s="30" t="s">
        <v>74</v>
      </c>
      <c r="F17" s="22">
        <v>367215347</v>
      </c>
      <c r="G17" s="22">
        <v>362535384</v>
      </c>
      <c r="H17" s="26">
        <f t="shared" si="16"/>
        <v>4679963</v>
      </c>
      <c r="I17" s="22">
        <v>-28661</v>
      </c>
      <c r="J17" s="22"/>
      <c r="K17" s="26">
        <f t="shared" si="17"/>
        <v>367186686</v>
      </c>
      <c r="L17" s="23"/>
      <c r="M17" s="25"/>
      <c r="N17" s="26">
        <f t="shared" si="18"/>
        <v>367215347</v>
      </c>
      <c r="O17" s="24" t="str">
        <f t="shared" si="19"/>
        <v>동의필요</v>
      </c>
      <c r="P17" s="28" t="s">
        <v>78</v>
      </c>
      <c r="Q17" s="25" t="s">
        <v>7</v>
      </c>
      <c r="R17" s="23">
        <v>-227056</v>
      </c>
      <c r="S17" s="23">
        <v>198395</v>
      </c>
      <c r="T17" s="24" t="str">
        <f t="shared" si="2"/>
        <v>ok</v>
      </c>
      <c r="U17" s="12"/>
      <c r="V17" s="4"/>
      <c r="W17" s="4">
        <v>1000000</v>
      </c>
      <c r="X17" s="3"/>
    </row>
    <row r="18" spans="1:24" ht="50.25" customHeight="1" x14ac:dyDescent="0.3">
      <c r="A18" s="33"/>
      <c r="B18" s="33"/>
      <c r="C18" s="20" t="s">
        <v>75</v>
      </c>
      <c r="D18" s="21" t="s">
        <v>44</v>
      </c>
      <c r="E18" s="30" t="s">
        <v>76</v>
      </c>
      <c r="F18" s="22"/>
      <c r="G18" s="22">
        <v>6106</v>
      </c>
      <c r="H18" s="26" t="str">
        <f t="shared" si="16"/>
        <v>-</v>
      </c>
      <c r="I18" s="22"/>
      <c r="J18" s="22">
        <v>24000</v>
      </c>
      <c r="K18" s="26">
        <f t="shared" si="17"/>
        <v>24000</v>
      </c>
      <c r="L18" s="23"/>
      <c r="M18" s="25"/>
      <c r="N18" s="26">
        <f t="shared" si="18"/>
        <v>0</v>
      </c>
      <c r="O18" s="24" t="str">
        <f t="shared" si="19"/>
        <v>-</v>
      </c>
      <c r="P18" s="28" t="s">
        <v>77</v>
      </c>
      <c r="Q18" s="25" t="s">
        <v>7</v>
      </c>
      <c r="R18" s="23">
        <v>24000</v>
      </c>
      <c r="S18" s="23"/>
      <c r="T18" s="24" t="str">
        <f t="shared" si="2"/>
        <v>ok</v>
      </c>
      <c r="U18" s="12"/>
      <c r="V18" s="4"/>
      <c r="W18" s="4">
        <v>1000000</v>
      </c>
      <c r="X18" s="3"/>
    </row>
    <row r="19" spans="1:24" ht="50.25" customHeight="1" x14ac:dyDescent="0.3">
      <c r="A19" s="33"/>
      <c r="B19" s="33"/>
      <c r="C19" s="20" t="s">
        <v>75</v>
      </c>
      <c r="D19" s="21" t="s">
        <v>44</v>
      </c>
      <c r="E19" s="30" t="s">
        <v>79</v>
      </c>
      <c r="F19" s="22"/>
      <c r="G19" s="22"/>
      <c r="H19" s="26" t="str">
        <f t="shared" si="16"/>
        <v>-</v>
      </c>
      <c r="I19" s="22"/>
      <c r="J19" s="22">
        <v>6000</v>
      </c>
      <c r="K19" s="26">
        <f t="shared" si="17"/>
        <v>6000</v>
      </c>
      <c r="L19" s="23"/>
      <c r="M19" s="25"/>
      <c r="N19" s="26">
        <f t="shared" si="18"/>
        <v>0</v>
      </c>
      <c r="O19" s="24" t="str">
        <f t="shared" si="19"/>
        <v>-</v>
      </c>
      <c r="P19" s="28" t="s">
        <v>77</v>
      </c>
      <c r="Q19" s="25" t="s">
        <v>7</v>
      </c>
      <c r="R19" s="23">
        <v>6000</v>
      </c>
      <c r="S19" s="23"/>
      <c r="T19" s="24" t="str">
        <f t="shared" si="2"/>
        <v>ok</v>
      </c>
      <c r="U19" s="12"/>
      <c r="V19" s="4"/>
      <c r="W19" s="4">
        <v>1000000</v>
      </c>
      <c r="X19" s="3"/>
    </row>
    <row r="20" spans="1:24" ht="50.25" customHeight="1" x14ac:dyDescent="0.3">
      <c r="A20" s="33"/>
      <c r="B20" s="33"/>
      <c r="C20" s="20" t="s">
        <v>75</v>
      </c>
      <c r="D20" s="21" t="s">
        <v>47</v>
      </c>
      <c r="E20" s="30" t="s">
        <v>80</v>
      </c>
      <c r="F20" s="22"/>
      <c r="G20" s="22">
        <v>48627001</v>
      </c>
      <c r="H20" s="26" t="str">
        <f t="shared" si="16"/>
        <v>-</v>
      </c>
      <c r="I20" s="22">
        <v>-1214286</v>
      </c>
      <c r="J20" s="22"/>
      <c r="K20" s="26">
        <f t="shared" si="17"/>
        <v>-1214286</v>
      </c>
      <c r="L20" s="23"/>
      <c r="M20" s="25"/>
      <c r="N20" s="26">
        <f t="shared" si="18"/>
        <v>0</v>
      </c>
      <c r="O20" s="24" t="str">
        <f t="shared" si="19"/>
        <v>동의필요</v>
      </c>
      <c r="P20" s="28" t="s">
        <v>81</v>
      </c>
      <c r="Q20" s="25" t="s">
        <v>7</v>
      </c>
      <c r="R20" s="23">
        <v>-1000000</v>
      </c>
      <c r="S20" s="23">
        <v>-214286</v>
      </c>
      <c r="T20" s="24" t="str">
        <f t="shared" si="2"/>
        <v>ok</v>
      </c>
      <c r="U20" s="12"/>
      <c r="V20" s="4"/>
      <c r="W20" s="4">
        <v>1000000</v>
      </c>
      <c r="X20" s="3"/>
    </row>
    <row r="21" spans="1:24" ht="45.75" customHeight="1" x14ac:dyDescent="0.3">
      <c r="A21" s="33"/>
      <c r="B21" s="33"/>
      <c r="C21" s="20" t="s">
        <v>75</v>
      </c>
      <c r="D21" s="21" t="s">
        <v>47</v>
      </c>
      <c r="E21" s="30" t="s">
        <v>82</v>
      </c>
      <c r="F21" s="22"/>
      <c r="G21" s="22">
        <v>11262692</v>
      </c>
      <c r="H21" s="26" t="str">
        <f t="shared" si="16"/>
        <v>-</v>
      </c>
      <c r="I21" s="22"/>
      <c r="J21" s="22">
        <v>1109762</v>
      </c>
      <c r="K21" s="26">
        <f t="shared" si="17"/>
        <v>1109762</v>
      </c>
      <c r="L21" s="23"/>
      <c r="M21" s="25"/>
      <c r="N21" s="26">
        <f t="shared" si="18"/>
        <v>0</v>
      </c>
      <c r="O21" s="24" t="str">
        <f t="shared" si="19"/>
        <v>-</v>
      </c>
      <c r="P21" s="28" t="s">
        <v>83</v>
      </c>
      <c r="Q21" s="25" t="s">
        <v>7</v>
      </c>
      <c r="R21" s="23">
        <v>1109762</v>
      </c>
      <c r="S21" s="23"/>
      <c r="T21" s="24" t="str">
        <f t="shared" si="2"/>
        <v>ok</v>
      </c>
      <c r="U21" s="12"/>
      <c r="V21" s="4"/>
      <c r="W21" s="4">
        <v>1000000</v>
      </c>
      <c r="X21" s="3"/>
    </row>
    <row r="22" spans="1:24" ht="50.25" customHeight="1" x14ac:dyDescent="0.3">
      <c r="A22" s="33"/>
      <c r="B22" s="33"/>
      <c r="C22" s="20" t="s">
        <v>75</v>
      </c>
      <c r="D22" s="21" t="s">
        <v>47</v>
      </c>
      <c r="E22" s="30" t="s">
        <v>84</v>
      </c>
      <c r="F22" s="22"/>
      <c r="G22" s="22">
        <v>3252117</v>
      </c>
      <c r="H22" s="26" t="str">
        <f t="shared" ref="H22" si="20">IF(C22="추가","-",F22-G22)</f>
        <v>-</v>
      </c>
      <c r="I22" s="22"/>
      <c r="J22" s="22">
        <v>238097</v>
      </c>
      <c r="K22" s="26">
        <f t="shared" ref="K22" si="21">F22+I22+J22</f>
        <v>238097</v>
      </c>
      <c r="L22" s="23"/>
      <c r="M22" s="25"/>
      <c r="N22" s="26">
        <f t="shared" ref="N22" si="22">F22+L22+M22</f>
        <v>0</v>
      </c>
      <c r="O22" s="24" t="str">
        <f t="shared" ref="O22" si="23">IF(I22-L22&lt;0,"동의필요","-")</f>
        <v>-</v>
      </c>
      <c r="P22" s="28" t="s">
        <v>85</v>
      </c>
      <c r="Q22" s="25" t="s">
        <v>7</v>
      </c>
      <c r="R22" s="23">
        <v>238097</v>
      </c>
      <c r="S22" s="23"/>
      <c r="T22" s="24" t="str">
        <f t="shared" si="2"/>
        <v>ok</v>
      </c>
      <c r="U22" s="12"/>
      <c r="V22" s="4"/>
      <c r="W22" s="4">
        <v>1000000</v>
      </c>
      <c r="X22" s="3"/>
    </row>
    <row r="23" spans="1:24" ht="30.75" customHeight="1" x14ac:dyDescent="0.3">
      <c r="A23" s="33"/>
      <c r="B23" s="33"/>
      <c r="C23" s="20" t="s">
        <v>75</v>
      </c>
      <c r="D23" s="21" t="s">
        <v>47</v>
      </c>
      <c r="E23" s="30" t="s">
        <v>98</v>
      </c>
      <c r="F23" s="22"/>
      <c r="G23" s="22">
        <v>39736881</v>
      </c>
      <c r="H23" s="26" t="str">
        <f t="shared" si="16"/>
        <v>-</v>
      </c>
      <c r="I23" s="22">
        <v>-150042</v>
      </c>
      <c r="J23" s="22"/>
      <c r="K23" s="26">
        <f t="shared" si="17"/>
        <v>-150042</v>
      </c>
      <c r="L23" s="23"/>
      <c r="M23" s="25"/>
      <c r="N23" s="26">
        <f t="shared" si="18"/>
        <v>0</v>
      </c>
      <c r="O23" s="24" t="str">
        <f t="shared" si="19"/>
        <v>동의필요</v>
      </c>
      <c r="P23" s="28" t="s">
        <v>99</v>
      </c>
      <c r="Q23" s="25" t="s">
        <v>7</v>
      </c>
      <c r="R23" s="23">
        <v>-121440</v>
      </c>
      <c r="S23" s="23">
        <v>-28602</v>
      </c>
      <c r="T23" s="24" t="str">
        <f t="shared" si="2"/>
        <v>ok</v>
      </c>
      <c r="U23" s="12"/>
      <c r="V23" s="4"/>
      <c r="W23" s="4">
        <v>1000000</v>
      </c>
      <c r="X23" s="3"/>
    </row>
    <row r="24" spans="1:24" ht="41.25" customHeight="1" x14ac:dyDescent="0.3">
      <c r="A24" s="33"/>
      <c r="B24" s="33"/>
      <c r="C24" s="20" t="s">
        <v>75</v>
      </c>
      <c r="D24" s="21" t="s">
        <v>54</v>
      </c>
      <c r="E24" s="30" t="s">
        <v>86</v>
      </c>
      <c r="F24" s="22"/>
      <c r="G24" s="22">
        <v>14802263</v>
      </c>
      <c r="H24" s="26" t="str">
        <f t="shared" si="16"/>
        <v>-</v>
      </c>
      <c r="I24" s="22">
        <v>-4634590</v>
      </c>
      <c r="J24" s="22"/>
      <c r="K24" s="26">
        <f t="shared" si="17"/>
        <v>-4634590</v>
      </c>
      <c r="L24" s="23"/>
      <c r="M24" s="25"/>
      <c r="N24" s="26">
        <f t="shared" si="18"/>
        <v>0</v>
      </c>
      <c r="O24" s="24" t="str">
        <f t="shared" si="19"/>
        <v>동의필요</v>
      </c>
      <c r="P24" s="28" t="s">
        <v>87</v>
      </c>
      <c r="Q24" s="25" t="s">
        <v>7</v>
      </c>
      <c r="R24" s="23">
        <v>-4586682</v>
      </c>
      <c r="S24" s="23">
        <v>-47908</v>
      </c>
      <c r="T24" s="24" t="str">
        <f t="shared" si="2"/>
        <v>ok</v>
      </c>
      <c r="U24" s="12"/>
      <c r="V24" s="4"/>
      <c r="W24" s="4">
        <v>1000000</v>
      </c>
      <c r="X24" s="3"/>
    </row>
    <row r="25" spans="1:24" ht="43.5" customHeight="1" x14ac:dyDescent="0.3">
      <c r="A25" s="33"/>
      <c r="B25" s="33"/>
      <c r="C25" s="20" t="s">
        <v>75</v>
      </c>
      <c r="D25" s="21" t="s">
        <v>57</v>
      </c>
      <c r="E25" s="30" t="s">
        <v>88</v>
      </c>
      <c r="F25" s="22"/>
      <c r="G25" s="22">
        <v>40000</v>
      </c>
      <c r="H25" s="26" t="str">
        <f t="shared" ref="H25" si="24">IF(C25="추가","-",F25-G25)</f>
        <v>-</v>
      </c>
      <c r="I25" s="22">
        <v>-1000</v>
      </c>
      <c r="J25" s="22"/>
      <c r="K25" s="26">
        <f t="shared" ref="K25" si="25">F25+I25+J25</f>
        <v>-1000</v>
      </c>
      <c r="L25" s="23"/>
      <c r="M25" s="25"/>
      <c r="N25" s="26">
        <f t="shared" ref="N25" si="26">F25+L25+M25</f>
        <v>0</v>
      </c>
      <c r="O25" s="24" t="str">
        <f t="shared" ref="O25" si="27">IF(I25-L25&lt;0,"동의필요","-")</f>
        <v>동의필요</v>
      </c>
      <c r="P25" s="28" t="s">
        <v>89</v>
      </c>
      <c r="Q25" s="25" t="s">
        <v>7</v>
      </c>
      <c r="R25" s="23">
        <v>-500</v>
      </c>
      <c r="S25" s="23">
        <v>-500</v>
      </c>
      <c r="T25" s="24" t="str">
        <f t="shared" si="2"/>
        <v>ok</v>
      </c>
      <c r="U25" s="12"/>
      <c r="V25" s="4"/>
      <c r="W25" s="4">
        <v>1000000</v>
      </c>
      <c r="X25" s="3"/>
    </row>
    <row r="26" spans="1:24" ht="50.25" customHeight="1" x14ac:dyDescent="0.3">
      <c r="A26" s="33"/>
      <c r="B26" s="33"/>
      <c r="C26" s="20" t="s">
        <v>75</v>
      </c>
      <c r="D26" s="21" t="s">
        <v>57</v>
      </c>
      <c r="E26" s="30" t="s">
        <v>95</v>
      </c>
      <c r="F26" s="22"/>
      <c r="G26" s="22">
        <v>9500</v>
      </c>
      <c r="H26" s="26" t="str">
        <f t="shared" si="16"/>
        <v>-</v>
      </c>
      <c r="I26" s="22">
        <v>-9500</v>
      </c>
      <c r="J26" s="22"/>
      <c r="K26" s="26">
        <f t="shared" si="17"/>
        <v>-9500</v>
      </c>
      <c r="L26" s="23"/>
      <c r="M26" s="25"/>
      <c r="N26" s="26">
        <f t="shared" si="18"/>
        <v>0</v>
      </c>
      <c r="O26" s="24" t="str">
        <f t="shared" si="19"/>
        <v>동의필요</v>
      </c>
      <c r="P26" s="28" t="s">
        <v>97</v>
      </c>
      <c r="Q26" s="25" t="s">
        <v>96</v>
      </c>
      <c r="R26" s="23"/>
      <c r="S26" s="23">
        <v>-9500</v>
      </c>
      <c r="T26" s="24" t="str">
        <f t="shared" si="2"/>
        <v>ok</v>
      </c>
      <c r="U26" s="12"/>
      <c r="V26" s="4"/>
      <c r="W26" s="4">
        <v>1000000</v>
      </c>
      <c r="X26" s="3"/>
    </row>
    <row r="27" spans="1:24" ht="50.25" customHeight="1" x14ac:dyDescent="0.3">
      <c r="A27" s="33"/>
      <c r="B27" s="34"/>
      <c r="C27" s="20" t="s">
        <v>75</v>
      </c>
      <c r="D27" s="21" t="s">
        <v>60</v>
      </c>
      <c r="E27" s="30" t="s">
        <v>91</v>
      </c>
      <c r="F27" s="22"/>
      <c r="G27" s="22">
        <v>3323000</v>
      </c>
      <c r="H27" s="26" t="str">
        <f t="shared" si="8"/>
        <v>-</v>
      </c>
      <c r="I27" s="22">
        <v>-1974000</v>
      </c>
      <c r="J27" s="22"/>
      <c r="K27" s="26">
        <f t="shared" si="15"/>
        <v>-1974000</v>
      </c>
      <c r="L27" s="23"/>
      <c r="M27" s="25"/>
      <c r="N27" s="26">
        <f t="shared" si="9"/>
        <v>0</v>
      </c>
      <c r="O27" s="24" t="str">
        <f t="shared" si="10"/>
        <v>동의필요</v>
      </c>
      <c r="P27" s="28" t="s">
        <v>92</v>
      </c>
      <c r="Q27" s="25" t="s">
        <v>7</v>
      </c>
      <c r="R27" s="23">
        <v>-1974000</v>
      </c>
      <c r="S27" s="23"/>
      <c r="T27" s="24" t="str">
        <f t="shared" si="2"/>
        <v>ok</v>
      </c>
      <c r="U27" s="12"/>
      <c r="V27" s="4"/>
      <c r="W27" s="4">
        <v>1000000</v>
      </c>
      <c r="X27" s="3"/>
    </row>
    <row r="28" spans="1:24" ht="27" customHeight="1" x14ac:dyDescent="0.3">
      <c r="A28" s="33"/>
      <c r="B28" s="16" t="s">
        <v>102</v>
      </c>
      <c r="C28" s="17"/>
      <c r="D28" s="18"/>
      <c r="E28" s="17">
        <f>COUNTA(E29:E39)</f>
        <v>11</v>
      </c>
      <c r="F28" s="19">
        <f t="shared" ref="F28:N28" si="28">SUM(F29:F40)</f>
        <v>362958174</v>
      </c>
      <c r="G28" s="19">
        <f t="shared" si="28"/>
        <v>385917281</v>
      </c>
      <c r="H28" s="19">
        <f t="shared" si="28"/>
        <v>7775967</v>
      </c>
      <c r="I28" s="19">
        <f t="shared" si="28"/>
        <v>-2385977</v>
      </c>
      <c r="J28" s="19">
        <f t="shared" si="28"/>
        <v>711500</v>
      </c>
      <c r="K28" s="19">
        <f t="shared" si="28"/>
        <v>361283697</v>
      </c>
      <c r="L28" s="19">
        <f t="shared" si="28"/>
        <v>-1940000</v>
      </c>
      <c r="M28" s="19">
        <f t="shared" si="28"/>
        <v>750000</v>
      </c>
      <c r="N28" s="19">
        <f t="shared" si="28"/>
        <v>361768174</v>
      </c>
      <c r="O28" s="19"/>
      <c r="P28" s="19"/>
      <c r="Q28" s="19"/>
      <c r="R28" s="19">
        <f>SUM(R29:R40)</f>
        <v>-1821445</v>
      </c>
      <c r="S28" s="19">
        <f>SUM(S29:S40)</f>
        <v>146968</v>
      </c>
      <c r="T28" s="17"/>
      <c r="U28" s="12"/>
      <c r="V28" s="7">
        <f>SUM(V29:V40)</f>
        <v>-200000</v>
      </c>
      <c r="W28" s="7">
        <f>SUM(W29:W40)</f>
        <v>7000000</v>
      </c>
      <c r="X28" s="7"/>
    </row>
    <row r="29" spans="1:24" ht="44.25" customHeight="1" x14ac:dyDescent="0.3">
      <c r="A29" s="33"/>
      <c r="B29" s="32"/>
      <c r="C29" s="39">
        <v>353</v>
      </c>
      <c r="D29" s="40" t="s">
        <v>103</v>
      </c>
      <c r="E29" s="41" t="s">
        <v>104</v>
      </c>
      <c r="F29" s="42">
        <v>146266547</v>
      </c>
      <c r="G29" s="42">
        <v>142400401</v>
      </c>
      <c r="H29" s="43">
        <f>IF(C29="추가","-",F29-G29)</f>
        <v>3866146</v>
      </c>
      <c r="I29" s="42"/>
      <c r="J29" s="42">
        <v>90000</v>
      </c>
      <c r="K29" s="43">
        <f>F29+I29+J29</f>
        <v>146356547</v>
      </c>
      <c r="L29" s="44">
        <v>-740000</v>
      </c>
      <c r="M29" s="45"/>
      <c r="N29" s="43">
        <f>F29+L29+M29</f>
        <v>145526547</v>
      </c>
      <c r="O29" s="46" t="str">
        <f>IF(I29-L29&lt;0,"동의필요","-")</f>
        <v>-</v>
      </c>
      <c r="P29" s="47" t="s">
        <v>105</v>
      </c>
      <c r="Q29" s="44" t="s">
        <v>106</v>
      </c>
      <c r="R29" s="44">
        <v>90000</v>
      </c>
      <c r="S29" s="44"/>
      <c r="T29" s="24" t="str">
        <f t="shared" ref="T29:T39" si="29">IF((I29+J29)=(R29+S29),"ok","검토")</f>
        <v>ok</v>
      </c>
      <c r="U29" s="13"/>
      <c r="V29" s="4"/>
      <c r="W29" s="4"/>
      <c r="X29" s="3"/>
    </row>
    <row r="30" spans="1:24" ht="38.25" customHeight="1" x14ac:dyDescent="0.3">
      <c r="A30" s="33"/>
      <c r="B30" s="33"/>
      <c r="C30" s="39">
        <v>353</v>
      </c>
      <c r="D30" s="40" t="s">
        <v>107</v>
      </c>
      <c r="E30" s="41" t="s">
        <v>108</v>
      </c>
      <c r="F30" s="42">
        <v>31954327</v>
      </c>
      <c r="G30" s="42">
        <v>30094629</v>
      </c>
      <c r="H30" s="43">
        <f t="shared" ref="H30:H39" si="30">IF(C30="추가","-",F30-G30)</f>
        <v>1859698</v>
      </c>
      <c r="I30" s="42">
        <v>-108873</v>
      </c>
      <c r="J30" s="42"/>
      <c r="K30" s="43">
        <f>F30+I30+J30</f>
        <v>31845454</v>
      </c>
      <c r="L30" s="44"/>
      <c r="M30" s="45">
        <v>750000</v>
      </c>
      <c r="N30" s="43">
        <f t="shared" ref="N30:N39" si="31">F30+L30+M30</f>
        <v>32704327</v>
      </c>
      <c r="O30" s="46" t="str">
        <f t="shared" ref="O30:O39" si="32">IF(I30-L30&lt;0,"동의필요","-")</f>
        <v>동의필요</v>
      </c>
      <c r="P30" s="47" t="s">
        <v>105</v>
      </c>
      <c r="Q30" s="44" t="s">
        <v>109</v>
      </c>
      <c r="R30" s="44">
        <v>-108873</v>
      </c>
      <c r="S30" s="48"/>
      <c r="T30" s="24" t="str">
        <f t="shared" si="29"/>
        <v>ok</v>
      </c>
      <c r="U30" s="13"/>
      <c r="V30" s="4"/>
      <c r="W30" s="4"/>
      <c r="X30" s="3"/>
    </row>
    <row r="31" spans="1:24" ht="38.25" customHeight="1" x14ac:dyDescent="0.3">
      <c r="A31" s="33"/>
      <c r="B31" s="33"/>
      <c r="C31" s="39">
        <v>353</v>
      </c>
      <c r="D31" s="40" t="s">
        <v>103</v>
      </c>
      <c r="E31" s="41" t="s">
        <v>110</v>
      </c>
      <c r="F31" s="42">
        <v>4782918</v>
      </c>
      <c r="G31" s="42">
        <v>5982012</v>
      </c>
      <c r="H31" s="43">
        <f t="shared" si="30"/>
        <v>-1199094</v>
      </c>
      <c r="I31" s="49"/>
      <c r="J31" s="42">
        <v>152962</v>
      </c>
      <c r="K31" s="43">
        <f t="shared" ref="K31:K39" si="33">F31+I31+J31</f>
        <v>4935880</v>
      </c>
      <c r="L31" s="48">
        <v>-600000</v>
      </c>
      <c r="M31" s="50"/>
      <c r="N31" s="51">
        <f t="shared" si="31"/>
        <v>4182918</v>
      </c>
      <c r="O31" s="52" t="str">
        <f t="shared" si="32"/>
        <v>-</v>
      </c>
      <c r="P31" s="47" t="s">
        <v>105</v>
      </c>
      <c r="Q31" s="45" t="s">
        <v>109</v>
      </c>
      <c r="R31" s="44">
        <v>137215</v>
      </c>
      <c r="S31" s="44">
        <v>15747</v>
      </c>
      <c r="T31" s="24" t="str">
        <f t="shared" si="29"/>
        <v>ok</v>
      </c>
      <c r="U31" s="12"/>
      <c r="V31" s="4">
        <v>-100000</v>
      </c>
      <c r="W31" s="4"/>
      <c r="X31" s="3"/>
    </row>
    <row r="32" spans="1:24" ht="42" customHeight="1" x14ac:dyDescent="0.3">
      <c r="A32" s="33"/>
      <c r="B32" s="33"/>
      <c r="C32" s="39">
        <v>354</v>
      </c>
      <c r="D32" s="40" t="s">
        <v>103</v>
      </c>
      <c r="E32" s="41" t="s">
        <v>111</v>
      </c>
      <c r="F32" s="42">
        <v>1199844</v>
      </c>
      <c r="G32" s="42">
        <v>1127324</v>
      </c>
      <c r="H32" s="43">
        <f t="shared" si="30"/>
        <v>72520</v>
      </c>
      <c r="I32" s="42"/>
      <c r="J32" s="42">
        <v>17472</v>
      </c>
      <c r="K32" s="43">
        <f t="shared" si="33"/>
        <v>1217316</v>
      </c>
      <c r="L32" s="48">
        <v>-600000</v>
      </c>
      <c r="M32" s="50"/>
      <c r="N32" s="51">
        <f t="shared" si="31"/>
        <v>599844</v>
      </c>
      <c r="O32" s="52" t="str">
        <f t="shared" si="32"/>
        <v>-</v>
      </c>
      <c r="P32" s="47" t="s">
        <v>105</v>
      </c>
      <c r="Q32" s="45" t="s">
        <v>109</v>
      </c>
      <c r="R32" s="44">
        <v>17472</v>
      </c>
      <c r="S32" s="48"/>
      <c r="T32" s="24" t="str">
        <f t="shared" si="29"/>
        <v>ok</v>
      </c>
      <c r="U32" s="12"/>
      <c r="V32" s="4">
        <v>-100000</v>
      </c>
      <c r="W32" s="4"/>
      <c r="X32" s="3"/>
    </row>
    <row r="33" spans="1:24" ht="38.25" customHeight="1" x14ac:dyDescent="0.3">
      <c r="A33" s="33"/>
      <c r="B33" s="33"/>
      <c r="C33" s="39">
        <v>354</v>
      </c>
      <c r="D33" s="40" t="s">
        <v>103</v>
      </c>
      <c r="E33" s="41" t="s">
        <v>112</v>
      </c>
      <c r="F33" s="42">
        <v>6577405</v>
      </c>
      <c r="G33" s="42">
        <v>6557271</v>
      </c>
      <c r="H33" s="43">
        <f t="shared" si="30"/>
        <v>20134</v>
      </c>
      <c r="I33" s="42"/>
      <c r="J33" s="42">
        <v>4315</v>
      </c>
      <c r="K33" s="43">
        <f t="shared" si="33"/>
        <v>6581720</v>
      </c>
      <c r="L33" s="44"/>
      <c r="M33" s="45"/>
      <c r="N33" s="43">
        <f t="shared" si="31"/>
        <v>6577405</v>
      </c>
      <c r="O33" s="46" t="str">
        <f t="shared" si="32"/>
        <v>-</v>
      </c>
      <c r="P33" s="47" t="s">
        <v>113</v>
      </c>
      <c r="Q33" s="45" t="s">
        <v>109</v>
      </c>
      <c r="R33" s="44"/>
      <c r="S33" s="44">
        <v>4315</v>
      </c>
      <c r="T33" s="24" t="str">
        <f t="shared" si="29"/>
        <v>ok</v>
      </c>
      <c r="U33" s="12"/>
      <c r="V33" s="4"/>
      <c r="W33" s="4">
        <v>1000000</v>
      </c>
      <c r="X33" s="3"/>
    </row>
    <row r="34" spans="1:24" ht="67.5" customHeight="1" x14ac:dyDescent="0.3">
      <c r="A34" s="33"/>
      <c r="B34" s="33"/>
      <c r="C34" s="39">
        <v>356</v>
      </c>
      <c r="D34" s="40" t="s">
        <v>103</v>
      </c>
      <c r="E34" s="41" t="s">
        <v>114</v>
      </c>
      <c r="F34" s="42">
        <v>172177133</v>
      </c>
      <c r="G34" s="42">
        <v>169020570</v>
      </c>
      <c r="H34" s="43">
        <f t="shared" si="30"/>
        <v>3156563</v>
      </c>
      <c r="I34" s="42"/>
      <c r="J34" s="42">
        <v>31811</v>
      </c>
      <c r="K34" s="43">
        <f t="shared" si="33"/>
        <v>172208944</v>
      </c>
      <c r="L34" s="44"/>
      <c r="M34" s="45"/>
      <c r="N34" s="43">
        <f t="shared" si="31"/>
        <v>172177133</v>
      </c>
      <c r="O34" s="46" t="str">
        <f t="shared" si="32"/>
        <v>-</v>
      </c>
      <c r="P34" s="47" t="s">
        <v>115</v>
      </c>
      <c r="Q34" s="45" t="s">
        <v>109</v>
      </c>
      <c r="R34" s="44">
        <v>-84325</v>
      </c>
      <c r="S34" s="44">
        <v>116136</v>
      </c>
      <c r="T34" s="24" t="str">
        <f t="shared" si="29"/>
        <v>ok</v>
      </c>
      <c r="U34" s="12"/>
      <c r="V34" s="4"/>
      <c r="W34" s="4">
        <v>1000000</v>
      </c>
      <c r="X34" s="3"/>
    </row>
    <row r="35" spans="1:24" ht="45.75" customHeight="1" x14ac:dyDescent="0.3">
      <c r="A35" s="33"/>
      <c r="B35" s="33"/>
      <c r="C35" s="39" t="s">
        <v>116</v>
      </c>
      <c r="D35" s="40" t="s">
        <v>107</v>
      </c>
      <c r="E35" s="53" t="s">
        <v>117</v>
      </c>
      <c r="F35" s="42"/>
      <c r="G35" s="42">
        <v>7411653</v>
      </c>
      <c r="H35" s="43" t="str">
        <f>IF(C35="추가","-",F35-G35)</f>
        <v>-</v>
      </c>
      <c r="I35" s="42">
        <v>-2266317</v>
      </c>
      <c r="J35" s="42"/>
      <c r="K35" s="43">
        <f>F35+I35+J35</f>
        <v>-2266317</v>
      </c>
      <c r="L35" s="44"/>
      <c r="M35" s="45"/>
      <c r="N35" s="43">
        <f>F35+L35+M35</f>
        <v>0</v>
      </c>
      <c r="O35" s="46" t="str">
        <f>IF(I35-L35&lt;0,"동의필요","-")</f>
        <v>동의필요</v>
      </c>
      <c r="P35" s="47" t="s">
        <v>118</v>
      </c>
      <c r="Q35" s="45" t="s">
        <v>109</v>
      </c>
      <c r="R35" s="44">
        <v>-2259272</v>
      </c>
      <c r="S35" s="44">
        <v>-7045</v>
      </c>
      <c r="T35" s="46" t="str">
        <f>IF((I35+J35)=(R35+S35),"ok","검토")</f>
        <v>ok</v>
      </c>
      <c r="U35" s="12"/>
      <c r="V35" s="4"/>
      <c r="W35" s="4">
        <v>1000000</v>
      </c>
      <c r="X35" s="3"/>
    </row>
    <row r="36" spans="1:24" ht="67.5" customHeight="1" x14ac:dyDescent="0.3">
      <c r="A36" s="33"/>
      <c r="B36" s="33"/>
      <c r="C36" s="39" t="s">
        <v>119</v>
      </c>
      <c r="D36" s="40" t="s">
        <v>103</v>
      </c>
      <c r="E36" s="53" t="s">
        <v>120</v>
      </c>
      <c r="F36" s="42"/>
      <c r="G36" s="42">
        <v>4634086</v>
      </c>
      <c r="H36" s="43" t="str">
        <f t="shared" si="30"/>
        <v>-</v>
      </c>
      <c r="I36" s="42"/>
      <c r="J36" s="42">
        <v>236238</v>
      </c>
      <c r="K36" s="43">
        <f t="shared" si="33"/>
        <v>236238</v>
      </c>
      <c r="L36" s="44"/>
      <c r="M36" s="45"/>
      <c r="N36" s="43">
        <f t="shared" si="31"/>
        <v>0</v>
      </c>
      <c r="O36" s="46" t="str">
        <f t="shared" si="32"/>
        <v>-</v>
      </c>
      <c r="P36" s="47" t="s">
        <v>121</v>
      </c>
      <c r="Q36" s="45" t="s">
        <v>109</v>
      </c>
      <c r="R36" s="44">
        <v>236238</v>
      </c>
      <c r="S36" s="44"/>
      <c r="T36" s="24" t="str">
        <f t="shared" si="29"/>
        <v>ok</v>
      </c>
      <c r="U36" s="12"/>
      <c r="V36" s="4"/>
      <c r="W36" s="4">
        <v>1000000</v>
      </c>
      <c r="X36" s="3"/>
    </row>
    <row r="37" spans="1:24" ht="39" customHeight="1" x14ac:dyDescent="0.3">
      <c r="A37" s="33"/>
      <c r="B37" s="33"/>
      <c r="C37" s="39" t="s">
        <v>119</v>
      </c>
      <c r="D37" s="40" t="s">
        <v>103</v>
      </c>
      <c r="E37" s="53" t="s">
        <v>122</v>
      </c>
      <c r="F37" s="42"/>
      <c r="G37" s="42">
        <v>275560</v>
      </c>
      <c r="H37" s="43" t="str">
        <f t="shared" si="30"/>
        <v>-</v>
      </c>
      <c r="I37" s="42">
        <v>-10787</v>
      </c>
      <c r="J37" s="42"/>
      <c r="K37" s="43">
        <f t="shared" si="33"/>
        <v>-10787</v>
      </c>
      <c r="L37" s="44"/>
      <c r="M37" s="45"/>
      <c r="N37" s="43">
        <f t="shared" si="31"/>
        <v>0</v>
      </c>
      <c r="O37" s="46" t="str">
        <f t="shared" si="32"/>
        <v>동의필요</v>
      </c>
      <c r="P37" s="47" t="s">
        <v>123</v>
      </c>
      <c r="Q37" s="45" t="s">
        <v>124</v>
      </c>
      <c r="R37" s="44"/>
      <c r="S37" s="44">
        <v>-10787</v>
      </c>
      <c r="T37" s="24" t="str">
        <f t="shared" si="29"/>
        <v>ok</v>
      </c>
      <c r="U37" s="12"/>
      <c r="V37" s="4"/>
      <c r="W37" s="4">
        <v>1000000</v>
      </c>
      <c r="X37" s="3"/>
    </row>
    <row r="38" spans="1:24" ht="67.5" customHeight="1" x14ac:dyDescent="0.3">
      <c r="A38" s="33"/>
      <c r="B38" s="33"/>
      <c r="C38" s="39" t="s">
        <v>119</v>
      </c>
      <c r="D38" s="40" t="s">
        <v>103</v>
      </c>
      <c r="E38" s="53" t="s">
        <v>125</v>
      </c>
      <c r="F38" s="42"/>
      <c r="G38" s="42">
        <v>461170</v>
      </c>
      <c r="H38" s="43" t="str">
        <f t="shared" si="30"/>
        <v>-</v>
      </c>
      <c r="I38" s="42"/>
      <c r="J38" s="42">
        <v>28660</v>
      </c>
      <c r="K38" s="43">
        <f t="shared" si="33"/>
        <v>28660</v>
      </c>
      <c r="L38" s="44"/>
      <c r="M38" s="45"/>
      <c r="N38" s="43">
        <f t="shared" si="31"/>
        <v>0</v>
      </c>
      <c r="O38" s="46" t="str">
        <f t="shared" si="32"/>
        <v>-</v>
      </c>
      <c r="P38" s="47" t="s">
        <v>126</v>
      </c>
      <c r="Q38" s="45" t="s">
        <v>109</v>
      </c>
      <c r="R38" s="44">
        <v>28660</v>
      </c>
      <c r="S38" s="48"/>
      <c r="T38" s="24" t="str">
        <f t="shared" si="29"/>
        <v>ok</v>
      </c>
      <c r="U38" s="12"/>
      <c r="V38" s="4"/>
      <c r="W38" s="4">
        <v>1000000</v>
      </c>
      <c r="X38" s="3"/>
    </row>
    <row r="39" spans="1:24" ht="44.25" customHeight="1" x14ac:dyDescent="0.3">
      <c r="A39" s="34"/>
      <c r="B39" s="34"/>
      <c r="C39" s="39" t="s">
        <v>119</v>
      </c>
      <c r="D39" s="40" t="s">
        <v>103</v>
      </c>
      <c r="E39" s="53" t="s">
        <v>127</v>
      </c>
      <c r="F39" s="42"/>
      <c r="G39" s="42">
        <v>17952605</v>
      </c>
      <c r="H39" s="43" t="str">
        <f t="shared" si="30"/>
        <v>-</v>
      </c>
      <c r="I39" s="42"/>
      <c r="J39" s="42">
        <v>150042</v>
      </c>
      <c r="K39" s="43">
        <f t="shared" si="33"/>
        <v>150042</v>
      </c>
      <c r="L39" s="44"/>
      <c r="M39" s="45"/>
      <c r="N39" s="43">
        <f t="shared" si="31"/>
        <v>0</v>
      </c>
      <c r="O39" s="46" t="str">
        <f t="shared" si="32"/>
        <v>-</v>
      </c>
      <c r="P39" s="47" t="s">
        <v>128</v>
      </c>
      <c r="Q39" s="45" t="s">
        <v>129</v>
      </c>
      <c r="R39" s="44">
        <v>121440</v>
      </c>
      <c r="S39" s="44">
        <v>28602</v>
      </c>
      <c r="T39" s="24" t="str">
        <f t="shared" si="29"/>
        <v>ok</v>
      </c>
      <c r="U39" s="12"/>
      <c r="V39" s="4"/>
      <c r="W39" s="4">
        <v>1000000</v>
      </c>
      <c r="X39" s="3"/>
    </row>
    <row r="40" spans="1:24" ht="27.75" customHeight="1" x14ac:dyDescent="0.3">
      <c r="A40" s="15"/>
      <c r="B40" s="15"/>
      <c r="C40" s="20"/>
      <c r="D40" s="21"/>
      <c r="E40" s="21"/>
      <c r="F40" s="25"/>
      <c r="G40" s="25"/>
      <c r="H40" s="25"/>
      <c r="I40" s="25"/>
      <c r="J40" s="25"/>
      <c r="K40" s="25"/>
      <c r="L40" s="25"/>
      <c r="M40" s="25"/>
      <c r="N40" s="25"/>
      <c r="O40" s="24"/>
      <c r="P40" s="25"/>
      <c r="Q40" s="25"/>
      <c r="R40" s="23"/>
      <c r="S40" s="23"/>
      <c r="T40" s="24" t="str">
        <f t="shared" si="2"/>
        <v>ok</v>
      </c>
      <c r="U40" s="12"/>
      <c r="V40" s="5"/>
      <c r="W40" s="5"/>
      <c r="X40" s="3"/>
    </row>
  </sheetData>
  <mergeCells count="18">
    <mergeCell ref="V4:W4"/>
    <mergeCell ref="X4:X5"/>
    <mergeCell ref="L4:M4"/>
    <mergeCell ref="N4:N5"/>
    <mergeCell ref="O4:O5"/>
    <mergeCell ref="P4:P5"/>
    <mergeCell ref="Q4:Q5"/>
    <mergeCell ref="R4:S4"/>
    <mergeCell ref="A1:P1"/>
    <mergeCell ref="A4:B5"/>
    <mergeCell ref="C4:C5"/>
    <mergeCell ref="D4:D5"/>
    <mergeCell ref="E4:E5"/>
    <mergeCell ref="F4:F5"/>
    <mergeCell ref="G4:G5"/>
    <mergeCell ref="H4:H5"/>
    <mergeCell ref="I4:J4"/>
    <mergeCell ref="K4:K5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5" orientation="landscape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추경 일반 세입</vt:lpstr>
      <vt:lpstr>추경 일반 세출</vt:lpstr>
      <vt:lpstr>'추경 일반 세입'!Print_Area</vt:lpstr>
      <vt:lpstr>'추경 일반 세출'!Print_Area</vt:lpstr>
      <vt:lpstr>'추경 일반 세입'!Print_Titles</vt:lpstr>
      <vt:lpstr>'추경 일반 세출'!Print_Titles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2013-11-28T10:05:04Z</cp:lastPrinted>
  <dcterms:created xsi:type="dcterms:W3CDTF">2013-08-23T08:00:50Z</dcterms:created>
  <dcterms:modified xsi:type="dcterms:W3CDTF">2013-12-12T01:48:05Z</dcterms:modified>
</cp:coreProperties>
</file>