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" windowWidth="19320" windowHeight="5835" activeTab="1"/>
  </bookViews>
  <sheets>
    <sheet name="일반 세입" sheetId="7" r:id="rId1"/>
    <sheet name="일반 세출" sheetId="9" r:id="rId2"/>
  </sheets>
  <definedNames>
    <definedName name="_xlnm._FilterDatabase" localSheetId="0" hidden="1">'일반 세입'!$A$7:$V$13</definedName>
    <definedName name="_xlnm._FilterDatabase" localSheetId="1" hidden="1">'일반 세출'!$A$7:$V$39</definedName>
    <definedName name="_xlnm.Print_Area" localSheetId="0">'일반 세입'!$A$1:$W$12</definedName>
    <definedName name="_xlnm.Print_Area" localSheetId="1">'일반 세출'!$A$1:$W$38</definedName>
    <definedName name="_xlnm.Print_Titles" localSheetId="1">'일반 세출'!$4:$5</definedName>
  </definedNames>
  <calcPr calcId="145621"/>
</workbook>
</file>

<file path=xl/calcChain.xml><?xml version="1.0" encoding="utf-8"?>
<calcChain xmlns="http://schemas.openxmlformats.org/spreadsheetml/2006/main">
  <c r="R23" i="9" l="1"/>
  <c r="M23" i="9"/>
  <c r="L23" i="9"/>
  <c r="I23" i="9"/>
  <c r="R22" i="9"/>
  <c r="M22" i="9"/>
  <c r="L22" i="9"/>
  <c r="I22" i="9"/>
  <c r="R33" i="9" l="1"/>
  <c r="I33" i="9"/>
  <c r="R30" i="9"/>
  <c r="I30" i="9"/>
  <c r="R29" i="9"/>
  <c r="I29" i="9"/>
  <c r="R28" i="9"/>
  <c r="I28" i="9"/>
  <c r="R32" i="9"/>
  <c r="I32" i="9"/>
  <c r="R31" i="9"/>
  <c r="I31" i="9"/>
  <c r="R34" i="9"/>
  <c r="I34" i="9"/>
  <c r="F36" i="9" l="1"/>
  <c r="Q27" i="9"/>
  <c r="P27" i="9"/>
  <c r="G27" i="9"/>
  <c r="H27" i="9"/>
  <c r="F27" i="9"/>
  <c r="E27" i="9"/>
  <c r="I35" i="9" l="1"/>
  <c r="I27" i="9" s="1"/>
  <c r="E36" i="9" l="1"/>
  <c r="E25" i="9"/>
  <c r="E7" i="9" l="1"/>
  <c r="E6" i="9" s="1"/>
  <c r="R10" i="9"/>
  <c r="M10" i="9"/>
  <c r="L10" i="9"/>
  <c r="I10" i="9"/>
  <c r="R9" i="9"/>
  <c r="M9" i="9"/>
  <c r="L9" i="9"/>
  <c r="I9" i="9"/>
  <c r="Q10" i="7" l="1"/>
  <c r="P10" i="7"/>
  <c r="G10" i="7"/>
  <c r="H10" i="7"/>
  <c r="F10" i="7"/>
  <c r="R11" i="7"/>
  <c r="M11" i="7"/>
  <c r="L11" i="7"/>
  <c r="I11" i="7"/>
  <c r="R12" i="7"/>
  <c r="M12" i="7"/>
  <c r="L12" i="7"/>
  <c r="I12" i="7"/>
  <c r="U10" i="7"/>
  <c r="T10" i="7"/>
  <c r="L10" i="7"/>
  <c r="K10" i="7"/>
  <c r="J10" i="7"/>
  <c r="Q36" i="9"/>
  <c r="P36" i="9"/>
  <c r="G36" i="9"/>
  <c r="H36" i="9"/>
  <c r="J36" i="9"/>
  <c r="K36" i="9"/>
  <c r="L36" i="9"/>
  <c r="L27" i="9" s="1"/>
  <c r="M36" i="9"/>
  <c r="I38" i="9"/>
  <c r="I37" i="9"/>
  <c r="R37" i="9"/>
  <c r="R35" i="9"/>
  <c r="R26" i="9"/>
  <c r="M26" i="9"/>
  <c r="L26" i="9"/>
  <c r="I26" i="9"/>
  <c r="I25" i="9" s="1"/>
  <c r="Q25" i="9"/>
  <c r="P25" i="9"/>
  <c r="H25" i="9"/>
  <c r="G25" i="9"/>
  <c r="F25" i="9"/>
  <c r="Q7" i="9"/>
  <c r="Q6" i="9" s="1"/>
  <c r="P7" i="9"/>
  <c r="H7" i="9"/>
  <c r="G7" i="9"/>
  <c r="F7" i="9"/>
  <c r="F6" i="9" s="1"/>
  <c r="R38" i="9"/>
  <c r="U36" i="9"/>
  <c r="U27" i="9" s="1"/>
  <c r="U25" i="9" s="1"/>
  <c r="T36" i="9"/>
  <c r="T27" i="9" s="1"/>
  <c r="T25" i="9" s="1"/>
  <c r="P6" i="9" l="1"/>
  <c r="G6" i="9"/>
  <c r="H6" i="9"/>
  <c r="I10" i="7"/>
  <c r="I36" i="9"/>
  <c r="J27" i="9"/>
  <c r="J25" i="9" s="1"/>
  <c r="K27" i="9"/>
  <c r="K25" i="9" s="1"/>
  <c r="L25" i="9"/>
  <c r="J7" i="9" l="1"/>
  <c r="J6" i="9" s="1"/>
  <c r="K7" i="9"/>
  <c r="K6" i="9" s="1"/>
  <c r="T7" i="9"/>
  <c r="T6" i="9" s="1"/>
  <c r="U7" i="9"/>
  <c r="U6" i="9" s="1"/>
  <c r="R19" i="9" l="1"/>
  <c r="M19" i="9"/>
  <c r="L19" i="9"/>
  <c r="I19" i="9"/>
  <c r="R12" i="9"/>
  <c r="M12" i="9"/>
  <c r="L12" i="9"/>
  <c r="I12" i="9"/>
  <c r="M9" i="7"/>
  <c r="L9" i="7"/>
  <c r="I9" i="7"/>
  <c r="Q7" i="7"/>
  <c r="Q6" i="7" s="1"/>
  <c r="P7" i="7"/>
  <c r="P6" i="7" s="1"/>
  <c r="H7" i="7"/>
  <c r="H6" i="7" s="1"/>
  <c r="G7" i="7"/>
  <c r="G6" i="7" s="1"/>
  <c r="F7" i="7"/>
  <c r="F6" i="7" s="1"/>
  <c r="R8" i="7"/>
  <c r="M8" i="7"/>
  <c r="L8" i="7"/>
  <c r="I8" i="7"/>
  <c r="R18" i="9"/>
  <c r="M18" i="9"/>
  <c r="L18" i="9"/>
  <c r="I18" i="9"/>
  <c r="R16" i="9"/>
  <c r="M16" i="9"/>
  <c r="L16" i="9"/>
  <c r="I16" i="9"/>
  <c r="R17" i="9"/>
  <c r="M17" i="9"/>
  <c r="L17" i="9"/>
  <c r="I17" i="9"/>
  <c r="R14" i="9"/>
  <c r="M14" i="9"/>
  <c r="L14" i="9"/>
  <c r="I14" i="9"/>
  <c r="R8" i="9"/>
  <c r="M8" i="9"/>
  <c r="L8" i="9"/>
  <c r="I8" i="9"/>
  <c r="R11" i="9"/>
  <c r="M11" i="9"/>
  <c r="L11" i="9"/>
  <c r="I11" i="9"/>
  <c r="R13" i="9"/>
  <c r="M13" i="9"/>
  <c r="L13" i="9"/>
  <c r="I13" i="9"/>
  <c r="R21" i="9"/>
  <c r="M21" i="9"/>
  <c r="L21" i="9"/>
  <c r="I21" i="9"/>
  <c r="R15" i="9" l="1"/>
  <c r="M15" i="9"/>
  <c r="L15" i="9"/>
  <c r="I15" i="9"/>
  <c r="R20" i="9"/>
  <c r="M20" i="9"/>
  <c r="L20" i="9"/>
  <c r="I20" i="9"/>
  <c r="R9" i="7" l="1"/>
  <c r="R39" i="9"/>
  <c r="R24" i="9"/>
  <c r="M24" i="9"/>
  <c r="L24" i="9"/>
  <c r="I24" i="9"/>
  <c r="L7" i="9"/>
  <c r="L6" i="9" s="1"/>
  <c r="I7" i="9"/>
  <c r="I6" i="9" s="1"/>
  <c r="R13" i="7"/>
  <c r="J7" i="7"/>
  <c r="J6" i="7" s="1"/>
  <c r="K7" i="7"/>
  <c r="K6" i="7" s="1"/>
  <c r="L7" i="7" l="1"/>
  <c r="L6" i="7" s="1"/>
  <c r="I7" i="7" l="1"/>
  <c r="I6" i="7" s="1"/>
  <c r="U7" i="7"/>
  <c r="U6" i="7" s="1"/>
  <c r="T7" i="7"/>
  <c r="T6" i="7" s="1"/>
</calcChain>
</file>

<file path=xl/sharedStrings.xml><?xml version="1.0" encoding="utf-8"?>
<sst xmlns="http://schemas.openxmlformats.org/spreadsheetml/2006/main" count="191" uniqueCount="110">
  <si>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</si>
  <si>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</si>
  <si>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</si>
  <si>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</si>
  <si>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</si>
  <si>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국비 등</t>
    <phoneticPr fontId="2" type="noConversion"/>
  </si>
  <si>
    <t>검 증</t>
    <phoneticPr fontId="2" type="noConversion"/>
  </si>
  <si>
    <t>국비</t>
    <phoneticPr fontId="2" type="noConversion"/>
  </si>
  <si>
    <t>사업명</t>
    <phoneticPr fontId="6" type="noConversion"/>
  </si>
  <si>
    <t>부서명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</si>
  <si>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</si>
  <si>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</si>
  <si>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</si>
  <si>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</si>
  <si>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</si>
  <si>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추가</t>
    <phoneticPr fontId="2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</si>
  <si>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</si>
  <si>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</si>
  <si>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</si>
  <si>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</si>
  <si>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2014년도 경기도 일반회계 세입 예산 수정(안)</t>
    <phoneticPr fontId="6" type="noConversion"/>
  </si>
  <si>
    <t>2014년도 경기도 일반회계 세출 예산 수정(안)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</si>
  <si>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</si>
  <si>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</si>
  <si>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</si>
  <si>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보건복지국</t>
    <phoneticPr fontId="6" type="noConversion"/>
  </si>
  <si>
    <t>건강증진과</t>
    <phoneticPr fontId="2" type="noConversion"/>
  </si>
  <si>
    <t>지역거점병원 공공성강화</t>
    <phoneticPr fontId="2" type="noConversion"/>
  </si>
  <si>
    <t>복지정책과</t>
    <phoneticPr fontId="2" type="noConversion"/>
  </si>
  <si>
    <t>공공복지전달체계 개선</t>
    <phoneticPr fontId="2" type="noConversion"/>
  </si>
  <si>
    <t>□세출예산</t>
    <phoneticPr fontId="6" type="noConversion"/>
  </si>
  <si>
    <t>국민중심의 맞춤형 복지전달체계 구축(국비/지원)</t>
    <phoneticPr fontId="2" type="noConversion"/>
  </si>
  <si>
    <t>여성과 아동건강증진(자체/직접)</t>
    <phoneticPr fontId="2" type="noConversion"/>
  </si>
  <si>
    <t>모유수유 확산을 위한 건강한 모유수유아 선발대회 개최
&lt;대한간호협회 경기도간호사회&gt;</t>
    <phoneticPr fontId="2" type="noConversion"/>
  </si>
  <si>
    <t>경기도의료원 기능보강사업(국비/직접)</t>
    <phoneticPr fontId="2" type="noConversion"/>
  </si>
  <si>
    <t>추가</t>
    <phoneticPr fontId="2" type="noConversion"/>
  </si>
  <si>
    <t>지역사회 복지사업(자체/지원)
- 시군 사회복지협의회 
  사회복지정보센터 운영</t>
    <phoneticPr fontId="2" type="noConversion"/>
  </si>
  <si>
    <t>시군 사회복지협의회 사회복지정보센터 인건비(21명) 지원</t>
    <phoneticPr fontId="2" type="noConversion"/>
  </si>
  <si>
    <t>도비</t>
    <phoneticPr fontId="2" type="noConversion"/>
  </si>
  <si>
    <t>노인복지과</t>
    <phoneticPr fontId="2" type="noConversion"/>
  </si>
  <si>
    <t>노인생활안정(자체/지원)
- 저소득 노인가구 국민건강보험료 지원</t>
    <phoneticPr fontId="2" type="noConversion"/>
  </si>
  <si>
    <t>건강보험료(1만원미만) 납부에 어려움이 있는 저소득 노인 개별가구에 건강보험료 지원(※ 경기도저소득노인가구국민건강보험료등 지원 조례)</t>
  </si>
  <si>
    <t>장애인복지과</t>
    <phoneticPr fontId="2" type="noConversion"/>
  </si>
  <si>
    <t>장애인단체 육성 및 지원(자체/직접)
- 장애인 직업개발연구센터 운영</t>
    <phoneticPr fontId="2" type="noConversion"/>
  </si>
  <si>
    <t>장애인 직업개발연구센터 운영센터 종사자 인건비(3명 →5명) 지급
 * 현원 7명 중 5명 인건비 계상 예산액 : 81,732 -&gt; 137,167</t>
    <phoneticPr fontId="2" type="noConversion"/>
  </si>
  <si>
    <t>보건정책과</t>
    <phoneticPr fontId="2" type="noConversion"/>
  </si>
  <si>
    <t>결핵관리사업(자체/직접)
- 결핵환자 소집단 유행관리 장비지원</t>
    <phoneticPr fontId="2" type="noConversion"/>
  </si>
  <si>
    <t>접촉자 검진확대와 신속한 진단을 위한 검진차량 및 액체배양검사 장비 확충(민간자본보조)
&lt;대한결핵협회 경기도지부&gt;</t>
    <phoneticPr fontId="2" type="noConversion"/>
  </si>
  <si>
    <t>도비</t>
    <phoneticPr fontId="2" type="noConversion"/>
  </si>
  <si>
    <t>사회복지단체 활성화(자체/직접)</t>
    <phoneticPr fontId="2" type="noConversion"/>
  </si>
  <si>
    <t>사회단체 활성화 지원(자체/직접)</t>
    <phoneticPr fontId="2" type="noConversion"/>
  </si>
  <si>
    <t>노인종합상담센터운영
220,000천원 →
248,973천원</t>
    <phoneticPr fontId="2" type="noConversion"/>
  </si>
  <si>
    <t>쌍용 가족 심리치료 등(와락센터)(자체/지원)</t>
    <phoneticPr fontId="2" type="noConversion"/>
  </si>
  <si>
    <t>쌍용해고자 및 가족 종합건강검진 지원(정신심층사정평가 포함)</t>
    <phoneticPr fontId="2" type="noConversion"/>
  </si>
  <si>
    <t>경기복지재단 운영지원(자체/직접)</t>
    <phoneticPr fontId="2" type="noConversion"/>
  </si>
  <si>
    <t>경기도의료원 기능보강사업(지방채/직접)</t>
    <phoneticPr fontId="2" type="noConversion"/>
  </si>
  <si>
    <t>경기도의료원 공공보건사업(자체/직접)</t>
    <phoneticPr fontId="2" type="noConversion"/>
  </si>
  <si>
    <t>도비</t>
    <phoneticPr fontId="2" type="noConversion"/>
  </si>
  <si>
    <t>10% 감액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</si>
  <si>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국비변경내시</t>
    </r>
    <r>
      <rPr>
        <sz val="8"/>
        <color theme="1"/>
        <rFont val="맑은 고딕"/>
        <family val="3"/>
        <charset val="129"/>
        <scheme val="minor"/>
      </rPr>
      <t xml:space="preserve">
※ 보건복지부 지역복지과-4508(2013.11.7.)호</t>
    </r>
    <phoneticPr fontId="6" type="noConversion"/>
  </si>
  <si>
    <r>
      <rPr>
        <b/>
        <sz val="9"/>
        <color theme="1"/>
        <rFont val="맑은 고딕"/>
        <family val="3"/>
        <charset val="129"/>
        <scheme val="minor"/>
      </rPr>
      <t>국비변경내시</t>
    </r>
    <r>
      <rPr>
        <sz val="8"/>
        <color theme="1"/>
        <rFont val="맑은 고딕"/>
        <family val="3"/>
        <charset val="129"/>
        <scheme val="minor"/>
      </rPr>
      <t xml:space="preserve">
※ 보건복지부 공공의료과-4197(2013.11.11)호</t>
    </r>
    <phoneticPr fontId="6" type="noConversion"/>
  </si>
  <si>
    <r>
      <rPr>
        <b/>
        <sz val="10"/>
        <color theme="1"/>
        <rFont val="맑은 고딕"/>
        <family val="3"/>
        <charset val="129"/>
        <scheme val="minor"/>
      </rPr>
      <t>국비변경내시</t>
    </r>
    <r>
      <rPr>
        <sz val="8"/>
        <color theme="1"/>
        <rFont val="맑은 고딕"/>
        <family val="3"/>
        <charset val="129"/>
        <scheme val="minor"/>
      </rPr>
      <t xml:space="preserve">
※ 보건복지부 지역복지과-4508(2013.11.7.)호</t>
    </r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</si>
  <si>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국비변경내시</t>
    </r>
    <r>
      <rPr>
        <sz val="8"/>
        <color theme="1"/>
        <rFont val="맑은 고딕"/>
        <family val="3"/>
        <charset val="129"/>
        <scheme val="minor"/>
      </rPr>
      <t xml:space="preserve">
※ 보건복지부 공공의료과-4197(2013.11.11)호</t>
    </r>
    <phoneticPr fontId="2" type="noConversion"/>
  </si>
  <si>
    <t>보건복지공보위원회</t>
    <phoneticPr fontId="6" type="noConversion"/>
  </si>
  <si>
    <t>복지여성실</t>
    <phoneticPr fontId="6" type="noConversion"/>
  </si>
  <si>
    <t>사회복지담당관</t>
    <phoneticPr fontId="2" type="noConversion"/>
  </si>
  <si>
    <t>노인생활 안정(자체/지원)
- 저소득 노인가구 국민건강보험료 지원</t>
    <phoneticPr fontId="2" type="noConversion"/>
  </si>
  <si>
    <t>건강보험료(1만원미만) 납부에 어려움이 있는 저소득 노인 개별가구에 건강보험료 지원(※ 경기도저소득노인가구국민건강보험료등 지원 조례)</t>
    <phoneticPr fontId="2" type="noConversion"/>
  </si>
  <si>
    <t>도비</t>
    <phoneticPr fontId="2" type="noConversion"/>
  </si>
  <si>
    <t>대변인실</t>
    <phoneticPr fontId="6" type="noConversion"/>
  </si>
  <si>
    <t>보건환경연구원</t>
    <phoneticPr fontId="6" type="noConversion"/>
  </si>
  <si>
    <t>총무과</t>
    <phoneticPr fontId="2" type="noConversion"/>
  </si>
  <si>
    <t>전력효율향상(국비/직접)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</si>
  <si>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국비 변경내시</t>
    </r>
    <r>
      <rPr>
        <sz val="8"/>
        <color theme="1"/>
        <rFont val="맑은 고딕"/>
        <family val="3"/>
        <charset val="129"/>
        <scheme val="minor"/>
      </rPr>
      <t xml:space="preserve">
※ 산업통상자원부 에너지관리과-560(2013.10.31)호</t>
    </r>
    <phoneticPr fontId="2" type="noConversion"/>
  </si>
  <si>
    <t>보건연구부</t>
    <phoneticPr fontId="2" type="noConversion"/>
  </si>
  <si>
    <t>지역거점 진단인프라 구축(기금/직접)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</si>
  <si>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국비 변경내시</t>
    </r>
    <r>
      <rPr>
        <sz val="8"/>
        <color theme="1"/>
        <rFont val="맑은 고딕"/>
        <family val="3"/>
        <charset val="129"/>
        <scheme val="minor"/>
      </rPr>
      <t xml:space="preserve">
※ 질병관리본부 수인성질환과-2686(2013.11.06)호</t>
    </r>
    <phoneticPr fontId="2" type="noConversion"/>
  </si>
  <si>
    <t>총무과</t>
    <phoneticPr fontId="2" type="noConversion"/>
  </si>
  <si>
    <t>감염병지역거점진단 인프라구축</t>
    <phoneticPr fontId="2" type="noConversion"/>
  </si>
  <si>
    <t>전력효율향상사업(LED)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</si>
  <si>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국비 변경내시</t>
    </r>
    <r>
      <rPr>
        <sz val="8"/>
        <color theme="1"/>
        <rFont val="맑은 고딕"/>
        <family val="3"/>
        <charset val="129"/>
        <scheme val="minor"/>
      </rPr>
      <t xml:space="preserve">
※ 산업통상자원부 에너지관리과-560(2013.10.31)호</t>
    </r>
    <phoneticPr fontId="6" type="noConversion"/>
  </si>
  <si>
    <r>
      <rPr>
        <b/>
        <sz val="10"/>
        <color theme="1"/>
        <rFont val="맑은 고딕"/>
        <family val="3"/>
        <charset val="129"/>
        <scheme val="minor"/>
      </rPr>
      <t>국비 변경내시</t>
    </r>
    <r>
      <rPr>
        <sz val="8"/>
        <color theme="1"/>
        <rFont val="맑은 고딕"/>
        <family val="3"/>
        <charset val="129"/>
        <scheme val="minor"/>
      </rPr>
      <t xml:space="preserve">
※ 질병관리본부 수인성질환과-2686(2013.11.06)호</t>
    </r>
    <phoneticPr fontId="6" type="noConversion"/>
  </si>
  <si>
    <t>경기도종합사회복지관
종사자 워크숍(20백만원)
경기도사회복지사의날
기념식(20백만원)
사회복지실무자 교육훈련사업(20백만원)</t>
    <phoneticPr fontId="2" type="noConversion"/>
  </si>
  <si>
    <t>보훈단체 운영지원(자체/직접)
- 보훈단체 사무실 임대료 지원</t>
    <phoneticPr fontId="2" type="noConversion"/>
  </si>
  <si>
    <t>보훈단체 사무실 임대료 지원 &lt;4.19혁명공로자회, 4.19민주혁명회&gt;</t>
    <phoneticPr fontId="2" type="noConversion"/>
  </si>
  <si>
    <t>G-푸드드림(자체/지원)</t>
    <phoneticPr fontId="2" type="noConversion"/>
  </si>
  <si>
    <t>용인시 사업량 증가
(2명→3명)</t>
    <phoneticPr fontId="2" type="noConversion"/>
  </si>
  <si>
    <t>도비</t>
    <phoneticPr fontId="2" type="noConversion"/>
  </si>
  <si>
    <t>홍보담당관</t>
    <phoneticPr fontId="2" type="noConversion"/>
  </si>
  <si>
    <t>추가</t>
    <phoneticPr fontId="2" type="noConversion"/>
  </si>
  <si>
    <t>추가</t>
    <phoneticPr fontId="2" type="noConversion"/>
  </si>
  <si>
    <t>추가</t>
    <phoneticPr fontId="2" type="noConversion"/>
  </si>
  <si>
    <t>인터넷 마케팅(자체/직접)</t>
    <phoneticPr fontId="2" type="noConversion"/>
  </si>
  <si>
    <t>SNS 소통매체 운영(자체/직접)</t>
    <phoneticPr fontId="2" type="noConversion"/>
  </si>
  <si>
    <t>멀티미디어 DB구축(자체/직접)</t>
    <phoneticPr fontId="2" type="noConversion"/>
  </si>
  <si>
    <t>도 대표 블로그 운영(자체/직접)</t>
    <phoneticPr fontId="2" type="noConversion"/>
  </si>
  <si>
    <t>꿈나무기자단 운영(자체/직접)</t>
    <phoneticPr fontId="2" type="noConversion"/>
  </si>
  <si>
    <t>소셜방송 Live경기 운영(자체/직접)</t>
    <phoneticPr fontId="2" type="noConversion"/>
  </si>
  <si>
    <t>경기 G뉴스 홈페이지 운영(자체/직접)</t>
    <phoneticPr fontId="2" type="noConversion"/>
  </si>
  <si>
    <t>외국어 홈페이지 운영(자체/직접)</t>
    <phoneticPr fontId="2" type="noConversion"/>
  </si>
  <si>
    <t>개인정보보호시스템
구축 삭감(13억원/도비)</t>
    <phoneticPr fontId="2" type="noConversion"/>
  </si>
  <si>
    <t>도비</t>
    <phoneticPr fontId="2" type="noConversion"/>
  </si>
  <si>
    <t>경기도의료원 경영개선
지원(22억→35억원)
보호자없는 병원 시범사업(5억원)</t>
    <phoneticPr fontId="2" type="noConversion"/>
  </si>
  <si>
    <t>추가</t>
    <phoneticPr fontId="2" type="noConversion"/>
  </si>
  <si>
    <t>복지정책과</t>
    <phoneticPr fontId="2" type="noConversion"/>
  </si>
  <si>
    <t>사회복지매뉴얼 교육 운영(자체/지원)</t>
    <phoneticPr fontId="2" type="noConversion"/>
  </si>
  <si>
    <t>각 분야 사회복지현장에서 필요한 사회복지매뉴얼 교육 운영</t>
    <phoneticPr fontId="2" type="noConversion"/>
  </si>
  <si>
    <t>도비</t>
    <phoneticPr fontId="2" type="noConversion"/>
  </si>
  <si>
    <t>경기복지대상(자체/직접)</t>
    <phoneticPr fontId="2" type="noConversion"/>
  </si>
  <si>
    <t>경기도 복지발전에 공헌한 기관, 단체, 개인 등을 대상으로 경기복지대상 선정, 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</si>
</sst>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8" fillId="2" borderId="14" xfId="0" applyFont="1" applyFill="1" applyBorder="1" applyAlignment="1">
      <alignment horizontal="center" vertical="center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8" fillId="2" borderId="14" xfId="0" applyFont="1" applyFill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176" fontId="32" fillId="0" borderId="14" xfId="0" applyNumberFormat="1" applyFont="1" applyBorder="1" applyAlignment="1">
      <alignment horizontal="left" vertical="center" wrapText="1" shrinkToFit="1"/>
    </xf>
    <xf numFmtId="0" fontId="3" fillId="0" borderId="15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16" xfId="0" applyFont="1" applyBorder="1">
      <alignment vertical="center"/>
    </xf>
    <xf numFmtId="0" fontId="4" fillId="0" borderId="14" xfId="0" applyFont="1" applyBorder="1" applyAlignment="1">
      <alignment vertical="center" wrapText="1"/>
    </xf>
    <xf numFmtId="176" fontId="4" fillId="27" borderId="14" xfId="1" applyNumberFormat="1" applyFont="1" applyFill="1" applyBorder="1" applyAlignment="1">
      <alignment horizontal="right" vertical="center" shrinkToFit="1"/>
    </xf>
    <xf numFmtId="176" fontId="4" fillId="27" borderId="14" xfId="0" applyNumberFormat="1" applyFont="1" applyFill="1" applyBorder="1" applyAlignment="1">
      <alignment horizontal="right" vertical="center" shrinkToFit="1"/>
    </xf>
    <xf numFmtId="0" fontId="4" fillId="27" borderId="14" xfId="0" applyFont="1" applyFill="1" applyBorder="1" applyAlignment="1">
      <alignment horizontal="right" vertical="center" shrinkToFit="1"/>
    </xf>
    <xf numFmtId="176" fontId="4" fillId="27" borderId="14" xfId="0" applyNumberFormat="1" applyFont="1" applyFill="1" applyBorder="1" applyAlignment="1">
      <alignment horizontal="center" vertical="center" shrinkToFit="1"/>
    </xf>
    <xf numFmtId="176" fontId="33" fillId="26" borderId="14" xfId="1" applyNumberFormat="1" applyFont="1" applyFill="1" applyBorder="1" applyAlignment="1">
      <alignment horizontal="right" vertical="center" shrinkToFit="1"/>
    </xf>
    <xf numFmtId="176" fontId="33" fillId="27" borderId="14" xfId="1" applyNumberFormat="1" applyFont="1" applyFill="1" applyBorder="1" applyAlignment="1">
      <alignment horizontal="right" vertical="center" shrinkToFit="1"/>
    </xf>
    <xf numFmtId="176" fontId="33" fillId="27" borderId="14" xfId="0" applyNumberFormat="1" applyFont="1" applyFill="1" applyBorder="1" applyAlignment="1">
      <alignment horizontal="right" vertical="center" shrinkToFit="1"/>
    </xf>
    <xf numFmtId="0" fontId="33" fillId="27" borderId="14" xfId="0" applyFont="1" applyFill="1" applyBorder="1" applyAlignment="1">
      <alignment horizontal="right" vertical="center" shrinkToFit="1"/>
    </xf>
    <xf numFmtId="176" fontId="33" fillId="27" borderId="14" xfId="0" applyNumberFormat="1" applyFont="1" applyFill="1" applyBorder="1" applyAlignment="1">
      <alignment horizontal="center" vertical="center" shrinkToFit="1"/>
    </xf>
    <xf numFmtId="176" fontId="32" fillId="0" borderId="14" xfId="0" applyNumberFormat="1" applyFont="1" applyFill="1" applyBorder="1" applyAlignment="1">
      <alignment horizontal="left" vertical="center" wrapText="1" shrinkToFit="1"/>
    </xf>
    <xf numFmtId="0" fontId="3" fillId="0" borderId="0" xfId="0" applyFont="1" applyAlignment="1">
      <alignment vertical="center" wrapText="1"/>
    </xf>
    <xf numFmtId="0" fontId="4" fillId="28" borderId="14" xfId="0" applyFont="1" applyFill="1" applyBorder="1" applyAlignment="1">
      <alignment horizontal="center" vertical="center"/>
    </xf>
    <xf numFmtId="0" fontId="4" fillId="28" borderId="14" xfId="0" applyFont="1" applyFill="1" applyBorder="1">
      <alignment vertical="center"/>
    </xf>
    <xf numFmtId="176" fontId="4" fillId="28" borderId="14" xfId="1" applyNumberFormat="1" applyFont="1" applyFill="1" applyBorder="1" applyAlignment="1">
      <alignment horizontal="right" vertical="center" shrinkToFit="1"/>
    </xf>
    <xf numFmtId="176" fontId="32" fillId="28" borderId="14" xfId="0" applyNumberFormat="1" applyFont="1" applyFill="1" applyBorder="1" applyAlignment="1">
      <alignment horizontal="left" vertical="center" wrapText="1" shrinkToFit="1"/>
    </xf>
    <xf numFmtId="0" fontId="4" fillId="28" borderId="14" xfId="0" applyFont="1" applyFill="1" applyBorder="1" applyAlignment="1">
      <alignment horizontal="right" vertical="center" shrinkToFit="1"/>
    </xf>
    <xf numFmtId="176" fontId="4" fillId="28" borderId="14" xfId="0" applyNumberFormat="1" applyFont="1" applyFill="1" applyBorder="1" applyAlignment="1">
      <alignment horizontal="right" vertical="center" shrinkToFit="1"/>
    </xf>
    <xf numFmtId="0" fontId="4" fillId="28" borderId="14" xfId="0" applyFont="1" applyFill="1" applyBorder="1" applyAlignment="1">
      <alignment vertical="center" wrapText="1"/>
    </xf>
    <xf numFmtId="0" fontId="33" fillId="28" borderId="14" xfId="0" applyFont="1" applyFill="1" applyBorder="1" applyAlignment="1">
      <alignment horizontal="center" vertical="center"/>
    </xf>
    <xf numFmtId="0" fontId="33" fillId="28" borderId="14" xfId="0" applyFont="1" applyFill="1" applyBorder="1">
      <alignment vertical="center"/>
    </xf>
    <xf numFmtId="0" fontId="33" fillId="28" borderId="14" xfId="0" applyFont="1" applyFill="1" applyBorder="1" applyAlignment="1">
      <alignment vertical="center" wrapText="1"/>
    </xf>
    <xf numFmtId="176" fontId="33" fillId="28" borderId="14" xfId="1" applyNumberFormat="1" applyFont="1" applyFill="1" applyBorder="1" applyAlignment="1">
      <alignment horizontal="right" vertical="center" shrinkToFit="1"/>
    </xf>
    <xf numFmtId="176" fontId="34" fillId="28" borderId="14" xfId="0" applyNumberFormat="1" applyFont="1" applyFill="1" applyBorder="1" applyAlignment="1">
      <alignment horizontal="left" vertical="center" wrapText="1" shrinkToFit="1"/>
    </xf>
    <xf numFmtId="176" fontId="33" fillId="28" borderId="14" xfId="0" applyNumberFormat="1" applyFont="1" applyFill="1" applyBorder="1" applyAlignment="1">
      <alignment horizontal="right" vertical="center" shrinkToFit="1"/>
    </xf>
    <xf numFmtId="177" fontId="5" fillId="4" borderId="17" xfId="1" applyNumberFormat="1" applyFont="1" applyFill="1" applyBorder="1" applyAlignment="1">
      <alignment horizontal="center" vertical="center" shrinkToFit="1"/>
    </xf>
    <xf numFmtId="177" fontId="5" fillId="4" borderId="18" xfId="1" applyNumberFormat="1" applyFont="1" applyFill="1" applyBorder="1" applyAlignment="1">
      <alignment vertical="center" shrinkToFit="1"/>
    </xf>
    <xf numFmtId="177" fontId="3" fillId="0" borderId="0" xfId="0" applyNumberFormat="1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  <color rgb="FFCCECFF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showGridLines="0" view="pageBreakPreview" zoomScaleNormal="90" zoomScaleSheetLayoutView="100" workbookViewId="0">
      <selection sqref="A1:N1"/>
    </sheetView>
  </sheetViews>
  <sheetFormatPr defaultColWidth="8.75" defaultRowHeight="13.5" x14ac:dyDescent="0.3"/>
  <cols>
    <col min="1" max="1" width="1.25" style="1" customWidth="1"/>
    <col min="2" max="2" width="1.375" style="1" customWidth="1"/>
    <col min="3" max="3" width="6.75" style="7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6" width="9.25" style="1" customWidth="1"/>
    <col min="17" max="17" width="10.125" style="1" customWidth="1"/>
    <col min="18" max="18" width="3.375" style="7" hidden="1" customWidth="1"/>
    <col min="19" max="19" width="3" style="9" hidden="1" customWidth="1"/>
    <col min="20" max="20" width="3.125" style="1" hidden="1" customWidth="1"/>
    <col min="21" max="21" width="4" style="1" hidden="1" customWidth="1"/>
    <col min="22" max="22" width="4.375" style="1" hidden="1" customWidth="1"/>
    <col min="23" max="23" width="7.125" style="1" hidden="1" customWidth="1"/>
    <col min="24" max="16384" width="8.75" style="1"/>
  </cols>
  <sheetData>
    <row r="1" spans="1:22" ht="29.25" customHeight="1" x14ac:dyDescent="0.3">
      <c r="A1" s="66" t="s">
        <v>20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22" ht="22.5" customHeight="1" x14ac:dyDescent="0.3">
      <c r="A2" s="11" t="s">
        <v>13</v>
      </c>
      <c r="B2" s="11"/>
    </row>
    <row r="3" spans="1:22" ht="16.5" customHeight="1" x14ac:dyDescent="0.3">
      <c r="Q3" s="33" t="s">
        <v>19</v>
      </c>
    </row>
    <row r="4" spans="1:22" ht="27.75" customHeight="1" x14ac:dyDescent="0.3">
      <c r="A4" s="69"/>
      <c r="B4" s="69"/>
      <c r="C4" s="68" t="s">
        <v>10</v>
      </c>
      <c r="D4" s="69" t="s">
        <v>9</v>
      </c>
      <c r="E4" s="69" t="s">
        <v>8</v>
      </c>
      <c r="F4" s="68" t="s">
        <v>22</v>
      </c>
      <c r="G4" s="73" t="s">
        <v>23</v>
      </c>
      <c r="H4" s="74"/>
      <c r="I4" s="68" t="s">
        <v>14</v>
      </c>
      <c r="J4" s="73" t="s">
        <v>24</v>
      </c>
      <c r="K4" s="74"/>
      <c r="L4" s="68" t="s">
        <v>16</v>
      </c>
      <c r="M4" s="77" t="s">
        <v>17</v>
      </c>
      <c r="N4" s="69" t="s">
        <v>11</v>
      </c>
      <c r="O4" s="79" t="s">
        <v>12</v>
      </c>
      <c r="P4" s="70" t="s">
        <v>18</v>
      </c>
      <c r="Q4" s="71"/>
      <c r="R4" s="32"/>
      <c r="S4" s="10"/>
      <c r="T4" s="75" t="s">
        <v>0</v>
      </c>
      <c r="U4" s="76"/>
      <c r="V4" s="72" t="s">
        <v>3</v>
      </c>
    </row>
    <row r="5" spans="1:22" ht="14.25" customHeight="1" x14ac:dyDescent="0.3">
      <c r="A5" s="69"/>
      <c r="B5" s="69"/>
      <c r="C5" s="68"/>
      <c r="D5" s="69"/>
      <c r="E5" s="69"/>
      <c r="F5" s="69"/>
      <c r="G5" s="15" t="s">
        <v>1</v>
      </c>
      <c r="H5" s="15" t="s">
        <v>2</v>
      </c>
      <c r="I5" s="69"/>
      <c r="J5" s="15" t="s">
        <v>1</v>
      </c>
      <c r="K5" s="15" t="s">
        <v>2</v>
      </c>
      <c r="L5" s="69"/>
      <c r="M5" s="78"/>
      <c r="N5" s="69"/>
      <c r="O5" s="80"/>
      <c r="P5" s="15" t="s">
        <v>5</v>
      </c>
      <c r="Q5" s="15" t="s">
        <v>4</v>
      </c>
      <c r="R5" s="15" t="s">
        <v>6</v>
      </c>
      <c r="S5" s="10"/>
      <c r="T5" s="2" t="s">
        <v>1</v>
      </c>
      <c r="U5" s="2" t="s">
        <v>2</v>
      </c>
      <c r="V5" s="72"/>
    </row>
    <row r="6" spans="1:22" ht="27.75" customHeight="1" x14ac:dyDescent="0.3">
      <c r="A6" s="16" t="s">
        <v>63</v>
      </c>
      <c r="B6" s="17"/>
      <c r="C6" s="17"/>
      <c r="D6" s="17"/>
      <c r="E6" s="17"/>
      <c r="F6" s="18">
        <f>SUM(F7:F28)/2</f>
        <v>23653287</v>
      </c>
      <c r="G6" s="18">
        <f>SUM(G7:G28)/2</f>
        <v>-611400</v>
      </c>
      <c r="H6" s="18">
        <f>SUM(H7:H28)/2</f>
        <v>32980</v>
      </c>
      <c r="I6" s="18">
        <f>SUM(I7:I28)/2</f>
        <v>23074867</v>
      </c>
      <c r="J6" s="18" t="e">
        <f>J7+#REF!</f>
        <v>#REF!</v>
      </c>
      <c r="K6" s="18" t="e">
        <f>K7+#REF!</f>
        <v>#REF!</v>
      </c>
      <c r="L6" s="18" t="e">
        <f>L7+#REF!</f>
        <v>#REF!</v>
      </c>
      <c r="M6" s="18"/>
      <c r="N6" s="18"/>
      <c r="O6" s="18"/>
      <c r="P6" s="18">
        <f>SUM(P7:P28)/2</f>
        <v>-578420</v>
      </c>
      <c r="Q6" s="18">
        <f>SUM(Q7:Q28)/2</f>
        <v>0</v>
      </c>
      <c r="R6" s="17"/>
      <c r="S6" s="13"/>
      <c r="T6" s="6" t="e">
        <f>T7+#REF!</f>
        <v>#REF!</v>
      </c>
      <c r="U6" s="6" t="e">
        <f>U7+#REF!</f>
        <v>#REF!</v>
      </c>
      <c r="V6" s="6"/>
    </row>
    <row r="7" spans="1:22" ht="30" customHeight="1" x14ac:dyDescent="0.3">
      <c r="A7" s="35"/>
      <c r="B7" s="20" t="s">
        <v>25</v>
      </c>
      <c r="C7" s="21"/>
      <c r="D7" s="22"/>
      <c r="E7" s="22"/>
      <c r="F7" s="23">
        <f>SUM(F8:F9)</f>
        <v>23533087</v>
      </c>
      <c r="G7" s="23">
        <f>SUM(G8:G9)</f>
        <v>-560000</v>
      </c>
      <c r="H7" s="23">
        <f>SUM(H8:H9)</f>
        <v>31500</v>
      </c>
      <c r="I7" s="23">
        <f>SUM(I8:I9)</f>
        <v>23004587</v>
      </c>
      <c r="J7" s="23">
        <f>SUM(J10:J13)</f>
        <v>-1480000</v>
      </c>
      <c r="K7" s="23">
        <f>SUM(K10:K13)</f>
        <v>0</v>
      </c>
      <c r="L7" s="23">
        <f>SUM(L10:L13)</f>
        <v>-1359800</v>
      </c>
      <c r="M7" s="23"/>
      <c r="N7" s="23"/>
      <c r="O7" s="23"/>
      <c r="P7" s="23">
        <f>SUM(P8:P9)</f>
        <v>-528500</v>
      </c>
      <c r="Q7" s="23">
        <f>SUM(Q8:Q9)</f>
        <v>0</v>
      </c>
      <c r="R7" s="21"/>
      <c r="S7" s="13"/>
      <c r="T7" s="8">
        <f>SUM(T10:T13)</f>
        <v>0</v>
      </c>
      <c r="U7" s="8">
        <f>SUM(U10:U13)</f>
        <v>0</v>
      </c>
      <c r="V7" s="8"/>
    </row>
    <row r="8" spans="1:22" ht="45" customHeight="1" x14ac:dyDescent="0.3">
      <c r="A8" s="36"/>
      <c r="B8" s="35"/>
      <c r="C8" s="24">
        <v>699</v>
      </c>
      <c r="D8" s="25" t="s">
        <v>28</v>
      </c>
      <c r="E8" s="25" t="s">
        <v>29</v>
      </c>
      <c r="F8" s="26">
        <v>14578087</v>
      </c>
      <c r="G8" s="26"/>
      <c r="H8" s="26">
        <v>31500</v>
      </c>
      <c r="I8" s="31">
        <f>F8+G8+H8</f>
        <v>14609587</v>
      </c>
      <c r="J8" s="27">
        <v>-740000</v>
      </c>
      <c r="K8" s="29"/>
      <c r="L8" s="31">
        <f>F8+J8+K8</f>
        <v>13838087</v>
      </c>
      <c r="M8" s="28" t="str">
        <f>IF(G8-J8&lt;0,"동의필요","-")</f>
        <v>-</v>
      </c>
      <c r="N8" s="34" t="s">
        <v>59</v>
      </c>
      <c r="O8" s="27" t="s">
        <v>7</v>
      </c>
      <c r="P8" s="27">
        <v>31500</v>
      </c>
      <c r="Q8" s="27"/>
      <c r="R8" s="28" t="str">
        <f>IF((G8+H8)=(P8+Q8),"ok","검토")</f>
        <v>ok</v>
      </c>
      <c r="S8" s="14"/>
      <c r="T8" s="4"/>
      <c r="U8" s="4"/>
      <c r="V8" s="3"/>
    </row>
    <row r="9" spans="1:22" ht="45" customHeight="1" x14ac:dyDescent="0.3">
      <c r="A9" s="36"/>
      <c r="B9" s="36"/>
      <c r="C9" s="24">
        <v>703</v>
      </c>
      <c r="D9" s="25" t="s">
        <v>26</v>
      </c>
      <c r="E9" s="25" t="s">
        <v>27</v>
      </c>
      <c r="F9" s="26">
        <v>8955000</v>
      </c>
      <c r="G9" s="26">
        <v>-560000</v>
      </c>
      <c r="H9" s="26"/>
      <c r="I9" s="31">
        <f>F9+G9+H9</f>
        <v>8395000</v>
      </c>
      <c r="J9" s="27">
        <v>-740000</v>
      </c>
      <c r="K9" s="29"/>
      <c r="L9" s="31">
        <f>F9+J9+K9</f>
        <v>8215000</v>
      </c>
      <c r="M9" s="28" t="str">
        <f>IF(G9-J9&lt;0,"동의필요","-")</f>
        <v>-</v>
      </c>
      <c r="N9" s="34" t="s">
        <v>60</v>
      </c>
      <c r="O9" s="27" t="s">
        <v>7</v>
      </c>
      <c r="P9" s="27">
        <v>-560000</v>
      </c>
      <c r="Q9" s="27"/>
      <c r="R9" s="28" t="str">
        <f>IF((G9+H9)=(P9+Q9),"ok","검토")</f>
        <v>ok</v>
      </c>
      <c r="S9" s="14"/>
      <c r="T9" s="4"/>
      <c r="U9" s="4"/>
      <c r="V9" s="3"/>
    </row>
    <row r="10" spans="1:22" ht="30" customHeight="1" x14ac:dyDescent="0.3">
      <c r="A10" s="36"/>
      <c r="B10" s="20" t="s">
        <v>70</v>
      </c>
      <c r="C10" s="21"/>
      <c r="D10" s="22"/>
      <c r="E10" s="22"/>
      <c r="F10" s="23">
        <f>SUM(F11:F12)</f>
        <v>120200</v>
      </c>
      <c r="G10" s="23">
        <f>SUM(G11:G12)</f>
        <v>-51400</v>
      </c>
      <c r="H10" s="23">
        <f>SUM(H11:H12)</f>
        <v>1480</v>
      </c>
      <c r="I10" s="23">
        <f>SUM(I11:I12)</f>
        <v>70280</v>
      </c>
      <c r="J10" s="23">
        <f>SUM(J15:J18)</f>
        <v>0</v>
      </c>
      <c r="K10" s="23">
        <f>SUM(K15:K18)</f>
        <v>0</v>
      </c>
      <c r="L10" s="23">
        <f>SUM(L15:L18)</f>
        <v>0</v>
      </c>
      <c r="M10" s="23"/>
      <c r="N10" s="23"/>
      <c r="O10" s="23"/>
      <c r="P10" s="23">
        <f>SUM(P11:P12)</f>
        <v>-49920</v>
      </c>
      <c r="Q10" s="23">
        <f>SUM(Q11:Q12)</f>
        <v>0</v>
      </c>
      <c r="R10" s="21"/>
      <c r="S10" s="13"/>
      <c r="T10" s="8">
        <f>SUM(T15:T18)</f>
        <v>0</v>
      </c>
      <c r="U10" s="8">
        <f>SUM(U15:U18)</f>
        <v>0</v>
      </c>
      <c r="V10" s="8"/>
    </row>
    <row r="11" spans="1:22" ht="57.75" customHeight="1" x14ac:dyDescent="0.3">
      <c r="A11" s="36"/>
      <c r="B11" s="35"/>
      <c r="C11" s="24">
        <v>827</v>
      </c>
      <c r="D11" s="25" t="s">
        <v>77</v>
      </c>
      <c r="E11" s="25" t="s">
        <v>79</v>
      </c>
      <c r="F11" s="26">
        <v>51400</v>
      </c>
      <c r="G11" s="26">
        <v>-51400</v>
      </c>
      <c r="H11" s="26"/>
      <c r="I11" s="31">
        <f>F11+G11+H11</f>
        <v>0</v>
      </c>
      <c r="J11" s="27">
        <v>-740000</v>
      </c>
      <c r="K11" s="29"/>
      <c r="L11" s="31">
        <f>F11+J11+K11</f>
        <v>-688600</v>
      </c>
      <c r="M11" s="28" t="str">
        <f>IF(G11-J11&lt;0,"동의필요","-")</f>
        <v>-</v>
      </c>
      <c r="N11" s="48" t="s">
        <v>80</v>
      </c>
      <c r="O11" s="27" t="s">
        <v>7</v>
      </c>
      <c r="P11" s="27">
        <v>-51400</v>
      </c>
      <c r="Q11" s="27"/>
      <c r="R11" s="28" t="str">
        <f>IF((G11+H11)=(P11+Q11),"ok","검토")</f>
        <v>ok</v>
      </c>
      <c r="S11" s="14"/>
      <c r="T11" s="4"/>
      <c r="U11" s="4"/>
      <c r="V11" s="3"/>
    </row>
    <row r="12" spans="1:22" ht="55.5" customHeight="1" x14ac:dyDescent="0.3">
      <c r="A12" s="37"/>
      <c r="B12" s="37"/>
      <c r="C12" s="24">
        <v>828</v>
      </c>
      <c r="D12" s="25" t="s">
        <v>77</v>
      </c>
      <c r="E12" s="25" t="s">
        <v>78</v>
      </c>
      <c r="F12" s="26">
        <v>68800</v>
      </c>
      <c r="G12" s="26"/>
      <c r="H12" s="26">
        <v>1480</v>
      </c>
      <c r="I12" s="31">
        <f>F12+G12+H12</f>
        <v>70280</v>
      </c>
      <c r="J12" s="27">
        <v>-740000</v>
      </c>
      <c r="K12" s="29"/>
      <c r="L12" s="31">
        <f>F12+J12+K12</f>
        <v>-671200</v>
      </c>
      <c r="M12" s="28" t="str">
        <f>IF(G12-J12&lt;0,"동의필요","-")</f>
        <v>-</v>
      </c>
      <c r="N12" s="48" t="s">
        <v>81</v>
      </c>
      <c r="O12" s="27" t="s">
        <v>7</v>
      </c>
      <c r="P12" s="27">
        <v>1480</v>
      </c>
      <c r="Q12" s="27"/>
      <c r="R12" s="28" t="str">
        <f>IF((G12+H12)=(P12+Q12),"ok","검토")</f>
        <v>ok</v>
      </c>
      <c r="S12" s="14"/>
      <c r="T12" s="4"/>
      <c r="U12" s="4"/>
      <c r="V12" s="3"/>
    </row>
    <row r="13" spans="1:22" ht="33" customHeight="1" x14ac:dyDescent="0.3">
      <c r="A13" s="19"/>
      <c r="B13" s="19"/>
      <c r="C13" s="24"/>
      <c r="D13" s="25"/>
      <c r="E13" s="25"/>
      <c r="F13" s="29"/>
      <c r="G13" s="29"/>
      <c r="H13" s="29"/>
      <c r="I13" s="29"/>
      <c r="J13" s="29"/>
      <c r="K13" s="29"/>
      <c r="L13" s="29"/>
      <c r="M13" s="28"/>
      <c r="N13" s="29"/>
      <c r="O13" s="29"/>
      <c r="P13" s="27"/>
      <c r="Q13" s="27"/>
      <c r="R13" s="28" t="str">
        <f>IF((G13+H13)=(P13+Q13),"ok","검토")</f>
        <v>ok</v>
      </c>
      <c r="S13" s="13"/>
      <c r="T13" s="5"/>
      <c r="U13" s="5"/>
      <c r="V13" s="3"/>
    </row>
  </sheetData>
  <mergeCells count="16">
    <mergeCell ref="A1:N1"/>
    <mergeCell ref="C4:C5"/>
    <mergeCell ref="A4:B5"/>
    <mergeCell ref="P4:Q4"/>
    <mergeCell ref="V4:V5"/>
    <mergeCell ref="D4:D5"/>
    <mergeCell ref="E4:E5"/>
    <mergeCell ref="F4:F5"/>
    <mergeCell ref="G4:H4"/>
    <mergeCell ref="I4:I5"/>
    <mergeCell ref="N4:N5"/>
    <mergeCell ref="T4:U4"/>
    <mergeCell ref="J4:K4"/>
    <mergeCell ref="L4:L5"/>
    <mergeCell ref="M4:M5"/>
    <mergeCell ref="O4:O5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92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showGridLines="0" tabSelected="1" view="pageBreakPreview" zoomScaleNormal="90" zoomScaleSheetLayoutView="100" workbookViewId="0">
      <selection sqref="A1:N1"/>
    </sheetView>
  </sheetViews>
  <sheetFormatPr defaultColWidth="8.75" defaultRowHeight="13.5" x14ac:dyDescent="0.3"/>
  <cols>
    <col min="1" max="2" width="1.125" style="1" customWidth="1"/>
    <col min="3" max="3" width="6.75" style="7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6.125" style="1" customWidth="1"/>
    <col min="15" max="15" width="4" style="1" customWidth="1"/>
    <col min="16" max="16" width="9.25" style="1" customWidth="1"/>
    <col min="17" max="17" width="10.125" style="1" customWidth="1"/>
    <col min="18" max="18" width="5.125" style="7" hidden="1" customWidth="1"/>
    <col min="19" max="19" width="0.125" style="9" hidden="1" customWidth="1"/>
    <col min="20" max="20" width="5.5" style="1" hidden="1" customWidth="1"/>
    <col min="21" max="21" width="6" style="1" hidden="1" customWidth="1"/>
    <col min="22" max="22" width="6.875" style="1" hidden="1" customWidth="1"/>
    <col min="23" max="23" width="6" style="1" hidden="1" customWidth="1"/>
    <col min="24" max="16384" width="8.75" style="1"/>
  </cols>
  <sheetData>
    <row r="1" spans="1:23" ht="29.25" customHeight="1" x14ac:dyDescent="0.3">
      <c r="A1" s="66" t="s">
        <v>21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23" ht="22.5" customHeight="1" x14ac:dyDescent="0.3">
      <c r="A2" s="11" t="s">
        <v>30</v>
      </c>
      <c r="B2" s="11"/>
      <c r="H2" s="65"/>
      <c r="N2" s="65"/>
    </row>
    <row r="3" spans="1:23" ht="9.75" customHeight="1" x14ac:dyDescent="0.3">
      <c r="Q3" s="33" t="s">
        <v>19</v>
      </c>
    </row>
    <row r="4" spans="1:23" ht="27.75" customHeight="1" x14ac:dyDescent="0.3">
      <c r="A4" s="69"/>
      <c r="B4" s="69"/>
      <c r="C4" s="68" t="s">
        <v>10</v>
      </c>
      <c r="D4" s="69" t="s">
        <v>9</v>
      </c>
      <c r="E4" s="69" t="s">
        <v>8</v>
      </c>
      <c r="F4" s="68" t="s">
        <v>22</v>
      </c>
      <c r="G4" s="73" t="s">
        <v>23</v>
      </c>
      <c r="H4" s="74"/>
      <c r="I4" s="68" t="s">
        <v>14</v>
      </c>
      <c r="J4" s="73" t="s">
        <v>24</v>
      </c>
      <c r="K4" s="74"/>
      <c r="L4" s="68" t="s">
        <v>16</v>
      </c>
      <c r="M4" s="77" t="s">
        <v>17</v>
      </c>
      <c r="N4" s="69" t="s">
        <v>11</v>
      </c>
      <c r="O4" s="79" t="s">
        <v>12</v>
      </c>
      <c r="P4" s="70" t="s">
        <v>18</v>
      </c>
      <c r="Q4" s="71"/>
      <c r="R4" s="32"/>
      <c r="S4" s="10"/>
      <c r="T4" s="75" t="s">
        <v>0</v>
      </c>
      <c r="U4" s="76"/>
      <c r="V4" s="72" t="s">
        <v>3</v>
      </c>
    </row>
    <row r="5" spans="1:23" ht="14.25" customHeight="1" x14ac:dyDescent="0.3">
      <c r="A5" s="69"/>
      <c r="B5" s="69"/>
      <c r="C5" s="68"/>
      <c r="D5" s="69"/>
      <c r="E5" s="69"/>
      <c r="F5" s="69"/>
      <c r="G5" s="15" t="s">
        <v>1</v>
      </c>
      <c r="H5" s="15" t="s">
        <v>2</v>
      </c>
      <c r="I5" s="69"/>
      <c r="J5" s="15" t="s">
        <v>1</v>
      </c>
      <c r="K5" s="15" t="s">
        <v>2</v>
      </c>
      <c r="L5" s="69"/>
      <c r="M5" s="78"/>
      <c r="N5" s="69"/>
      <c r="O5" s="80"/>
      <c r="P5" s="15" t="s">
        <v>5</v>
      </c>
      <c r="Q5" s="15" t="s">
        <v>4</v>
      </c>
      <c r="R5" s="15" t="s">
        <v>6</v>
      </c>
      <c r="S5" s="10"/>
      <c r="T5" s="12" t="s">
        <v>1</v>
      </c>
      <c r="U5" s="12" t="s">
        <v>2</v>
      </c>
      <c r="V5" s="72"/>
    </row>
    <row r="6" spans="1:23" ht="27.75" customHeight="1" x14ac:dyDescent="0.3">
      <c r="A6" s="16" t="s">
        <v>63</v>
      </c>
      <c r="B6" s="17"/>
      <c r="C6" s="17"/>
      <c r="D6" s="17"/>
      <c r="E6" s="17">
        <f>SUM(E7,E25,E27,E36)</f>
        <v>28</v>
      </c>
      <c r="F6" s="18">
        <f>SUM(F7:F38)/2</f>
        <v>43860507</v>
      </c>
      <c r="G6" s="18">
        <f>SUM(G7:G38)/2</f>
        <v>-2880900</v>
      </c>
      <c r="H6" s="18">
        <f>SUM(H7:H38)/2</f>
        <v>4603906</v>
      </c>
      <c r="I6" s="18">
        <f>SUM(I7:I38)/2</f>
        <v>45583513</v>
      </c>
      <c r="J6" s="18">
        <f>J7+J13</f>
        <v>-1800000</v>
      </c>
      <c r="K6" s="18">
        <f>K7+K13</f>
        <v>4500000</v>
      </c>
      <c r="L6" s="18">
        <f>L7+L13</f>
        <v>42582775</v>
      </c>
      <c r="M6" s="18"/>
      <c r="N6" s="18"/>
      <c r="O6" s="18"/>
      <c r="P6" s="18">
        <f>SUM(P7:P38)/2</f>
        <v>-578420</v>
      </c>
      <c r="Q6" s="18">
        <f>SUM(Q7:Q38)/2</f>
        <v>2301426</v>
      </c>
      <c r="R6" s="17"/>
      <c r="S6" s="13"/>
      <c r="T6" s="6">
        <f>T7+T13</f>
        <v>-300000</v>
      </c>
      <c r="U6" s="6">
        <f>U7+U13</f>
        <v>30000000</v>
      </c>
      <c r="V6" s="6"/>
    </row>
    <row r="7" spans="1:23" ht="25.5" customHeight="1" x14ac:dyDescent="0.3">
      <c r="A7" s="35"/>
      <c r="B7" s="20" t="s">
        <v>25</v>
      </c>
      <c r="C7" s="21"/>
      <c r="D7" s="22"/>
      <c r="E7" s="21">
        <f>COUNTA(E8:E24)</f>
        <v>17</v>
      </c>
      <c r="F7" s="23">
        <f>SUM(F8:F24)</f>
        <v>42958157</v>
      </c>
      <c r="G7" s="23">
        <f>SUM(G8:G24)</f>
        <v>-2778100</v>
      </c>
      <c r="H7" s="23">
        <f>SUM(H8:H24)</f>
        <v>2968608</v>
      </c>
      <c r="I7" s="23">
        <f>SUM(I8:I24)</f>
        <v>43148665</v>
      </c>
      <c r="J7" s="23">
        <f>SUM(J13:J39)</f>
        <v>-1800000</v>
      </c>
      <c r="K7" s="23">
        <f>SUM(K13:K39)</f>
        <v>4500000</v>
      </c>
      <c r="L7" s="23">
        <f>SUM(L13:L39)</f>
        <v>41147875</v>
      </c>
      <c r="M7" s="23"/>
      <c r="N7" s="23"/>
      <c r="O7" s="23"/>
      <c r="P7" s="23">
        <f>SUM(P8:P24)</f>
        <v>-528500</v>
      </c>
      <c r="Q7" s="23">
        <f>SUM(Q8:Q24)</f>
        <v>719008</v>
      </c>
      <c r="R7" s="21"/>
      <c r="S7" s="13"/>
      <c r="T7" s="8">
        <f>SUM(T13:T39)</f>
        <v>-300000</v>
      </c>
      <c r="U7" s="8">
        <f>SUM(U13:U39)</f>
        <v>29000000</v>
      </c>
      <c r="V7" s="8"/>
    </row>
    <row r="8" spans="1:23" ht="34.5" customHeight="1" x14ac:dyDescent="0.3">
      <c r="A8" s="36"/>
      <c r="B8" s="36"/>
      <c r="C8" s="50">
        <v>709</v>
      </c>
      <c r="D8" s="51" t="s">
        <v>28</v>
      </c>
      <c r="E8" s="51" t="s">
        <v>54</v>
      </c>
      <c r="F8" s="52">
        <v>3581000</v>
      </c>
      <c r="G8" s="52">
        <v>-358100</v>
      </c>
      <c r="H8" s="52"/>
      <c r="I8" s="31">
        <f t="shared" ref="I8:I24" si="0">F8+G8+H8</f>
        <v>3222900</v>
      </c>
      <c r="J8" s="40"/>
      <c r="K8" s="41"/>
      <c r="L8" s="39">
        <f t="shared" ref="L8:L24" si="1">F8+J8+K8</f>
        <v>3581000</v>
      </c>
      <c r="M8" s="42" t="str">
        <f t="shared" ref="M8:M24" si="2">IF(G8-J8&lt;0,"동의필요","-")</f>
        <v>동의필요</v>
      </c>
      <c r="N8" s="53" t="s">
        <v>58</v>
      </c>
      <c r="O8" s="54" t="s">
        <v>38</v>
      </c>
      <c r="P8" s="55"/>
      <c r="Q8" s="55">
        <v>-358100</v>
      </c>
      <c r="R8" s="28" t="str">
        <f t="shared" ref="R8:R24" si="3">IF((G8+H8)=(P8+Q8),"ok","검토")</f>
        <v>ok</v>
      </c>
      <c r="S8" s="13"/>
      <c r="T8" s="4"/>
      <c r="U8" s="4">
        <v>1000000</v>
      </c>
      <c r="V8" s="3"/>
      <c r="W8" s="49"/>
    </row>
    <row r="9" spans="1:23" ht="78.75" customHeight="1" x14ac:dyDescent="0.3">
      <c r="A9" s="36"/>
      <c r="B9" s="36"/>
      <c r="C9" s="50">
        <v>710</v>
      </c>
      <c r="D9" s="51" t="s">
        <v>28</v>
      </c>
      <c r="E9" s="51" t="s">
        <v>50</v>
      </c>
      <c r="F9" s="52">
        <v>234682</v>
      </c>
      <c r="G9" s="52"/>
      <c r="H9" s="52">
        <v>60000</v>
      </c>
      <c r="I9" s="31">
        <f t="shared" si="0"/>
        <v>294682</v>
      </c>
      <c r="J9" s="40"/>
      <c r="K9" s="41"/>
      <c r="L9" s="39">
        <f t="shared" si="1"/>
        <v>234682</v>
      </c>
      <c r="M9" s="42" t="str">
        <f t="shared" si="2"/>
        <v>-</v>
      </c>
      <c r="N9" s="53" t="s">
        <v>82</v>
      </c>
      <c r="O9" s="54" t="s">
        <v>38</v>
      </c>
      <c r="P9" s="55"/>
      <c r="Q9" s="55">
        <v>60000</v>
      </c>
      <c r="R9" s="28" t="str">
        <f t="shared" si="3"/>
        <v>ok</v>
      </c>
      <c r="S9" s="13"/>
      <c r="T9" s="4"/>
      <c r="U9" s="4">
        <v>1000000</v>
      </c>
      <c r="V9" s="3"/>
      <c r="W9" s="49"/>
    </row>
    <row r="10" spans="1:23" ht="45.75" customHeight="1" x14ac:dyDescent="0.3">
      <c r="A10" s="36"/>
      <c r="B10" s="36"/>
      <c r="C10" s="50">
        <v>710</v>
      </c>
      <c r="D10" s="51" t="s">
        <v>28</v>
      </c>
      <c r="E10" s="56" t="s">
        <v>83</v>
      </c>
      <c r="F10" s="52">
        <v>100000</v>
      </c>
      <c r="G10" s="52"/>
      <c r="H10" s="52">
        <v>150000</v>
      </c>
      <c r="I10" s="31">
        <f t="shared" si="0"/>
        <v>250000</v>
      </c>
      <c r="J10" s="40"/>
      <c r="K10" s="41"/>
      <c r="L10" s="39">
        <f t="shared" si="1"/>
        <v>100000</v>
      </c>
      <c r="M10" s="42" t="str">
        <f t="shared" si="2"/>
        <v>-</v>
      </c>
      <c r="N10" s="53" t="s">
        <v>84</v>
      </c>
      <c r="O10" s="54" t="s">
        <v>38</v>
      </c>
      <c r="P10" s="55"/>
      <c r="Q10" s="55">
        <v>150000</v>
      </c>
      <c r="R10" s="28" t="str">
        <f t="shared" si="3"/>
        <v>ok</v>
      </c>
      <c r="S10" s="13"/>
      <c r="T10" s="4"/>
      <c r="U10" s="4">
        <v>1000000</v>
      </c>
      <c r="V10" s="3"/>
      <c r="W10" s="49"/>
    </row>
    <row r="11" spans="1:23" ht="45.75" customHeight="1" x14ac:dyDescent="0.3">
      <c r="A11" s="36"/>
      <c r="B11" s="36"/>
      <c r="C11" s="50">
        <v>710</v>
      </c>
      <c r="D11" s="51" t="s">
        <v>28</v>
      </c>
      <c r="E11" s="56" t="s">
        <v>85</v>
      </c>
      <c r="F11" s="52">
        <v>125200</v>
      </c>
      <c r="G11" s="52"/>
      <c r="H11" s="52">
        <v>2200</v>
      </c>
      <c r="I11" s="31">
        <f t="shared" si="0"/>
        <v>127400</v>
      </c>
      <c r="J11" s="40"/>
      <c r="K11" s="41"/>
      <c r="L11" s="39">
        <f t="shared" si="1"/>
        <v>125200</v>
      </c>
      <c r="M11" s="42" t="str">
        <f t="shared" si="2"/>
        <v>-</v>
      </c>
      <c r="N11" s="53" t="s">
        <v>86</v>
      </c>
      <c r="O11" s="54" t="s">
        <v>38</v>
      </c>
      <c r="P11" s="55"/>
      <c r="Q11" s="55">
        <v>2200</v>
      </c>
      <c r="R11" s="28" t="str">
        <f t="shared" si="3"/>
        <v>ok</v>
      </c>
      <c r="S11" s="13"/>
      <c r="T11" s="4"/>
      <c r="U11" s="4">
        <v>1000000</v>
      </c>
      <c r="V11" s="3"/>
      <c r="W11" s="49"/>
    </row>
    <row r="12" spans="1:23" ht="42" customHeight="1" x14ac:dyDescent="0.3">
      <c r="A12" s="36"/>
      <c r="B12" s="36"/>
      <c r="C12" s="24">
        <v>711</v>
      </c>
      <c r="D12" s="25" t="s">
        <v>28</v>
      </c>
      <c r="E12" s="38" t="s">
        <v>31</v>
      </c>
      <c r="F12" s="26">
        <v>1774500</v>
      </c>
      <c r="G12" s="26"/>
      <c r="H12" s="26">
        <v>31500</v>
      </c>
      <c r="I12" s="31">
        <f t="shared" si="0"/>
        <v>1806000</v>
      </c>
      <c r="J12" s="27">
        <v>-740000</v>
      </c>
      <c r="K12" s="29"/>
      <c r="L12" s="31">
        <f t="shared" si="1"/>
        <v>1034500</v>
      </c>
      <c r="M12" s="28" t="str">
        <f t="shared" si="2"/>
        <v>-</v>
      </c>
      <c r="N12" s="34" t="s">
        <v>61</v>
      </c>
      <c r="O12" s="27" t="s">
        <v>7</v>
      </c>
      <c r="P12" s="27">
        <v>31500</v>
      </c>
      <c r="Q12" s="27"/>
      <c r="R12" s="28" t="str">
        <f t="shared" si="3"/>
        <v>ok</v>
      </c>
      <c r="S12" s="14"/>
      <c r="T12" s="4"/>
      <c r="U12" s="4"/>
      <c r="V12" s="3"/>
    </row>
    <row r="13" spans="1:23" ht="48.75" customHeight="1" x14ac:dyDescent="0.3">
      <c r="A13" s="36"/>
      <c r="B13" s="36"/>
      <c r="C13" s="50">
        <v>718</v>
      </c>
      <c r="D13" s="51" t="s">
        <v>39</v>
      </c>
      <c r="E13" s="51" t="s">
        <v>49</v>
      </c>
      <c r="F13" s="52">
        <v>1434900</v>
      </c>
      <c r="G13" s="52"/>
      <c r="H13" s="52">
        <v>28973</v>
      </c>
      <c r="I13" s="31">
        <f t="shared" si="0"/>
        <v>1463873</v>
      </c>
      <c r="J13" s="40"/>
      <c r="K13" s="41"/>
      <c r="L13" s="39">
        <f t="shared" si="1"/>
        <v>1434900</v>
      </c>
      <c r="M13" s="42" t="str">
        <f t="shared" si="2"/>
        <v>-</v>
      </c>
      <c r="N13" s="53" t="s">
        <v>51</v>
      </c>
      <c r="O13" s="54" t="s">
        <v>38</v>
      </c>
      <c r="P13" s="55"/>
      <c r="Q13" s="55">
        <v>28973</v>
      </c>
      <c r="R13" s="28" t="str">
        <f t="shared" si="3"/>
        <v>ok</v>
      </c>
      <c r="S13" s="13"/>
      <c r="T13" s="4"/>
      <c r="U13" s="4">
        <v>1000000</v>
      </c>
      <c r="V13" s="3"/>
      <c r="W13" s="49"/>
    </row>
    <row r="14" spans="1:23" ht="78" customHeight="1" x14ac:dyDescent="0.3">
      <c r="A14" s="36"/>
      <c r="B14" s="36"/>
      <c r="C14" s="50">
        <v>722</v>
      </c>
      <c r="D14" s="51" t="s">
        <v>39</v>
      </c>
      <c r="E14" s="56" t="s">
        <v>40</v>
      </c>
      <c r="F14" s="52">
        <v>1270450</v>
      </c>
      <c r="G14" s="52"/>
      <c r="H14" s="52">
        <v>120000</v>
      </c>
      <c r="I14" s="31">
        <f t="shared" si="0"/>
        <v>1390450</v>
      </c>
      <c r="J14" s="27"/>
      <c r="K14" s="29">
        <v>750000</v>
      </c>
      <c r="L14" s="31">
        <f t="shared" si="1"/>
        <v>2020450</v>
      </c>
      <c r="M14" s="28" t="str">
        <f t="shared" si="2"/>
        <v>-</v>
      </c>
      <c r="N14" s="53" t="s">
        <v>41</v>
      </c>
      <c r="O14" s="55" t="s">
        <v>38</v>
      </c>
      <c r="P14" s="55"/>
      <c r="Q14" s="55">
        <v>120000</v>
      </c>
      <c r="R14" s="28" t="str">
        <f t="shared" si="3"/>
        <v>ok</v>
      </c>
      <c r="S14" s="14"/>
      <c r="T14" s="4"/>
      <c r="U14" s="4"/>
      <c r="V14" s="3"/>
    </row>
    <row r="15" spans="1:23" ht="73.5" customHeight="1" x14ac:dyDescent="0.3">
      <c r="A15" s="36"/>
      <c r="B15" s="36"/>
      <c r="C15" s="24">
        <v>733</v>
      </c>
      <c r="D15" s="25" t="s">
        <v>42</v>
      </c>
      <c r="E15" s="38" t="s">
        <v>43</v>
      </c>
      <c r="F15" s="26">
        <v>3029917</v>
      </c>
      <c r="G15" s="26"/>
      <c r="H15" s="26">
        <v>55435</v>
      </c>
      <c r="I15" s="31">
        <f t="shared" si="0"/>
        <v>3085352</v>
      </c>
      <c r="J15" s="27"/>
      <c r="K15" s="29">
        <v>750000</v>
      </c>
      <c r="L15" s="31">
        <f t="shared" si="1"/>
        <v>3779917</v>
      </c>
      <c r="M15" s="28" t="str">
        <f t="shared" si="2"/>
        <v>-</v>
      </c>
      <c r="N15" s="34" t="s">
        <v>44</v>
      </c>
      <c r="O15" s="27" t="s">
        <v>38</v>
      </c>
      <c r="P15" s="27"/>
      <c r="Q15" s="27">
        <v>55435</v>
      </c>
      <c r="R15" s="28" t="str">
        <f t="shared" si="3"/>
        <v>ok</v>
      </c>
      <c r="S15" s="14"/>
      <c r="T15" s="4"/>
      <c r="U15" s="4"/>
      <c r="V15" s="3"/>
    </row>
    <row r="16" spans="1:23" ht="72.75" customHeight="1" x14ac:dyDescent="0.3">
      <c r="A16" s="36"/>
      <c r="B16" s="36"/>
      <c r="C16" s="24">
        <v>750</v>
      </c>
      <c r="D16" s="25" t="s">
        <v>45</v>
      </c>
      <c r="E16" s="38" t="s">
        <v>46</v>
      </c>
      <c r="F16" s="26">
        <v>97508</v>
      </c>
      <c r="G16" s="26"/>
      <c r="H16" s="26">
        <v>300000</v>
      </c>
      <c r="I16" s="31">
        <f t="shared" si="0"/>
        <v>397508</v>
      </c>
      <c r="J16" s="27"/>
      <c r="K16" s="29">
        <v>750000</v>
      </c>
      <c r="L16" s="31">
        <f t="shared" si="1"/>
        <v>847508</v>
      </c>
      <c r="M16" s="28" t="str">
        <f t="shared" si="2"/>
        <v>-</v>
      </c>
      <c r="N16" s="34" t="s">
        <v>47</v>
      </c>
      <c r="O16" s="27" t="s">
        <v>38</v>
      </c>
      <c r="P16" s="27"/>
      <c r="Q16" s="27">
        <v>300000</v>
      </c>
      <c r="R16" s="28" t="str">
        <f t="shared" si="3"/>
        <v>ok</v>
      </c>
      <c r="S16" s="14"/>
      <c r="T16" s="4"/>
      <c r="U16" s="4"/>
      <c r="V16" s="3"/>
    </row>
    <row r="17" spans="1:23" ht="42" customHeight="1" x14ac:dyDescent="0.3">
      <c r="A17" s="36"/>
      <c r="B17" s="36"/>
      <c r="C17" s="24">
        <v>763</v>
      </c>
      <c r="D17" s="25" t="s">
        <v>26</v>
      </c>
      <c r="E17" s="25" t="s">
        <v>34</v>
      </c>
      <c r="F17" s="26">
        <v>17910000</v>
      </c>
      <c r="G17" s="26">
        <v>-1120000</v>
      </c>
      <c r="H17" s="26"/>
      <c r="I17" s="31">
        <f t="shared" si="0"/>
        <v>16790000</v>
      </c>
      <c r="J17" s="27">
        <v>-600000</v>
      </c>
      <c r="K17" s="29"/>
      <c r="L17" s="31">
        <f t="shared" si="1"/>
        <v>17310000</v>
      </c>
      <c r="M17" s="28" t="str">
        <f t="shared" si="2"/>
        <v>동의필요</v>
      </c>
      <c r="N17" s="34" t="s">
        <v>62</v>
      </c>
      <c r="O17" s="29" t="s">
        <v>7</v>
      </c>
      <c r="P17" s="27">
        <v>-560000</v>
      </c>
      <c r="Q17" s="27">
        <v>-560000</v>
      </c>
      <c r="R17" s="28" t="str">
        <f t="shared" si="3"/>
        <v>ok</v>
      </c>
      <c r="S17" s="13"/>
      <c r="T17" s="4">
        <v>-100000</v>
      </c>
      <c r="U17" s="4"/>
      <c r="V17" s="3"/>
    </row>
    <row r="18" spans="1:23" ht="54.75" customHeight="1" x14ac:dyDescent="0.3">
      <c r="A18" s="36"/>
      <c r="B18" s="36"/>
      <c r="C18" s="50">
        <v>764</v>
      </c>
      <c r="D18" s="51" t="s">
        <v>26</v>
      </c>
      <c r="E18" s="51" t="s">
        <v>55</v>
      </c>
      <c r="F18" s="52">
        <v>8085000</v>
      </c>
      <c r="G18" s="52">
        <v>-1300000</v>
      </c>
      <c r="H18" s="52"/>
      <c r="I18" s="31">
        <f t="shared" si="0"/>
        <v>6785000</v>
      </c>
      <c r="J18" s="40">
        <v>-600000</v>
      </c>
      <c r="K18" s="41"/>
      <c r="L18" s="39">
        <f t="shared" si="1"/>
        <v>7485000</v>
      </c>
      <c r="M18" s="42" t="str">
        <f t="shared" si="2"/>
        <v>동의필요</v>
      </c>
      <c r="N18" s="53" t="s">
        <v>100</v>
      </c>
      <c r="O18" s="54" t="s">
        <v>101</v>
      </c>
      <c r="P18" s="55"/>
      <c r="Q18" s="55">
        <v>-1300000</v>
      </c>
      <c r="R18" s="28" t="str">
        <f t="shared" si="3"/>
        <v>ok</v>
      </c>
      <c r="S18" s="13"/>
      <c r="T18" s="4">
        <v>-100000</v>
      </c>
      <c r="U18" s="4"/>
      <c r="V18" s="3"/>
      <c r="W18" s="49"/>
    </row>
    <row r="19" spans="1:23" ht="52.5" customHeight="1" x14ac:dyDescent="0.3">
      <c r="A19" s="36"/>
      <c r="B19" s="36"/>
      <c r="C19" s="50">
        <v>764</v>
      </c>
      <c r="D19" s="51" t="s">
        <v>26</v>
      </c>
      <c r="E19" s="51" t="s">
        <v>56</v>
      </c>
      <c r="F19" s="52">
        <v>5315000</v>
      </c>
      <c r="G19" s="52"/>
      <c r="H19" s="52">
        <v>1800000</v>
      </c>
      <c r="I19" s="31">
        <f t="shared" si="0"/>
        <v>7115000</v>
      </c>
      <c r="J19" s="40">
        <v>-600000</v>
      </c>
      <c r="K19" s="41"/>
      <c r="L19" s="39">
        <f t="shared" si="1"/>
        <v>4715000</v>
      </c>
      <c r="M19" s="42" t="str">
        <f t="shared" si="2"/>
        <v>-</v>
      </c>
      <c r="N19" s="53" t="s">
        <v>102</v>
      </c>
      <c r="O19" s="54" t="s">
        <v>57</v>
      </c>
      <c r="P19" s="55"/>
      <c r="Q19" s="55">
        <v>1800000</v>
      </c>
      <c r="R19" s="28" t="str">
        <f t="shared" si="3"/>
        <v>ok</v>
      </c>
      <c r="S19" s="13"/>
      <c r="T19" s="4">
        <v>-100000</v>
      </c>
      <c r="U19" s="4"/>
      <c r="V19" s="3"/>
      <c r="W19" s="49"/>
    </row>
    <row r="20" spans="1:23" ht="48" customHeight="1" x14ac:dyDescent="0.3">
      <c r="A20" s="36"/>
      <c r="B20" s="36"/>
      <c r="C20" s="57" t="s">
        <v>35</v>
      </c>
      <c r="D20" s="58" t="s">
        <v>28</v>
      </c>
      <c r="E20" s="59" t="s">
        <v>36</v>
      </c>
      <c r="F20" s="60"/>
      <c r="G20" s="60"/>
      <c r="H20" s="60">
        <v>220500</v>
      </c>
      <c r="I20" s="43">
        <f t="shared" si="0"/>
        <v>220500</v>
      </c>
      <c r="J20" s="45"/>
      <c r="K20" s="46">
        <v>750000</v>
      </c>
      <c r="L20" s="44">
        <f t="shared" si="1"/>
        <v>750000</v>
      </c>
      <c r="M20" s="47" t="str">
        <f t="shared" si="2"/>
        <v>-</v>
      </c>
      <c r="N20" s="61" t="s">
        <v>37</v>
      </c>
      <c r="O20" s="62" t="s">
        <v>38</v>
      </c>
      <c r="P20" s="62"/>
      <c r="Q20" s="62">
        <v>220500</v>
      </c>
      <c r="R20" s="28" t="str">
        <f t="shared" si="3"/>
        <v>ok</v>
      </c>
      <c r="S20" s="14"/>
      <c r="T20" s="4"/>
      <c r="U20" s="4"/>
      <c r="V20" s="3"/>
    </row>
    <row r="21" spans="1:23" ht="45.75" customHeight="1" x14ac:dyDescent="0.3">
      <c r="A21" s="36"/>
      <c r="B21" s="36"/>
      <c r="C21" s="50" t="s">
        <v>15</v>
      </c>
      <c r="D21" s="51" t="s">
        <v>26</v>
      </c>
      <c r="E21" s="51" t="s">
        <v>52</v>
      </c>
      <c r="F21" s="52"/>
      <c r="G21" s="52"/>
      <c r="H21" s="52">
        <v>50000</v>
      </c>
      <c r="I21" s="31">
        <f t="shared" si="0"/>
        <v>50000</v>
      </c>
      <c r="J21" s="40"/>
      <c r="K21" s="41"/>
      <c r="L21" s="39">
        <f t="shared" si="1"/>
        <v>0</v>
      </c>
      <c r="M21" s="42" t="str">
        <f t="shared" si="2"/>
        <v>-</v>
      </c>
      <c r="N21" s="53" t="s">
        <v>53</v>
      </c>
      <c r="O21" s="54" t="s">
        <v>38</v>
      </c>
      <c r="P21" s="55"/>
      <c r="Q21" s="55">
        <v>50000</v>
      </c>
      <c r="R21" s="28" t="str">
        <f t="shared" si="3"/>
        <v>ok</v>
      </c>
      <c r="S21" s="13"/>
      <c r="T21" s="4"/>
      <c r="U21" s="4">
        <v>1000000</v>
      </c>
      <c r="V21" s="3"/>
      <c r="W21" s="49"/>
    </row>
    <row r="22" spans="1:23" ht="42.75" customHeight="1" x14ac:dyDescent="0.3">
      <c r="A22" s="36"/>
      <c r="B22" s="36"/>
      <c r="C22" s="57" t="s">
        <v>103</v>
      </c>
      <c r="D22" s="58" t="s">
        <v>104</v>
      </c>
      <c r="E22" s="59" t="s">
        <v>105</v>
      </c>
      <c r="F22" s="60"/>
      <c r="G22" s="60"/>
      <c r="H22" s="60">
        <v>100000</v>
      </c>
      <c r="I22" s="43">
        <f>F22+G22+H22</f>
        <v>100000</v>
      </c>
      <c r="J22" s="45"/>
      <c r="K22" s="46">
        <v>750000</v>
      </c>
      <c r="L22" s="44">
        <f>F22+J22+K22</f>
        <v>750000</v>
      </c>
      <c r="M22" s="47" t="str">
        <f>IF(G22-J22&lt;0,"동의필요","-")</f>
        <v>-</v>
      </c>
      <c r="N22" s="61" t="s">
        <v>106</v>
      </c>
      <c r="O22" s="62" t="s">
        <v>107</v>
      </c>
      <c r="P22" s="62"/>
      <c r="Q22" s="62">
        <v>100000</v>
      </c>
      <c r="R22" s="28" t="str">
        <f>IF((G22+H22)=(P22+Q22),"ok","검토")</f>
        <v>ok</v>
      </c>
      <c r="S22" s="14"/>
      <c r="T22" s="4"/>
      <c r="U22" s="4"/>
      <c r="V22" s="3"/>
    </row>
    <row r="23" spans="1:23" ht="48" customHeight="1" x14ac:dyDescent="0.3">
      <c r="A23" s="36"/>
      <c r="B23" s="36"/>
      <c r="C23" s="57" t="s">
        <v>103</v>
      </c>
      <c r="D23" s="58" t="s">
        <v>104</v>
      </c>
      <c r="E23" s="59" t="s">
        <v>108</v>
      </c>
      <c r="F23" s="60"/>
      <c r="G23" s="60"/>
      <c r="H23" s="60">
        <v>30000</v>
      </c>
      <c r="I23" s="43">
        <f>F23+G23+H23</f>
        <v>30000</v>
      </c>
      <c r="J23" s="45"/>
      <c r="K23" s="46">
        <v>750000</v>
      </c>
      <c r="L23" s="44">
        <f>F23+J23+K23</f>
        <v>750000</v>
      </c>
      <c r="M23" s="47" t="str">
        <f>IF(G23-J23&lt;0,"동의필요","-")</f>
        <v>-</v>
      </c>
      <c r="N23" s="61" t="s">
        <v>109</v>
      </c>
      <c r="O23" s="62" t="s">
        <v>107</v>
      </c>
      <c r="P23" s="62"/>
      <c r="Q23" s="62">
        <v>30000</v>
      </c>
      <c r="R23" s="28" t="str">
        <f>IF((G23+H23)=(P23+Q23),"ok","검토")</f>
        <v>ok</v>
      </c>
      <c r="S23" s="14"/>
      <c r="T23" s="4"/>
      <c r="U23" s="4"/>
      <c r="V23" s="3"/>
    </row>
    <row r="24" spans="1:23" ht="64.5" customHeight="1" x14ac:dyDescent="0.25">
      <c r="A24" s="36"/>
      <c r="B24" s="37"/>
      <c r="C24" s="24" t="s">
        <v>15</v>
      </c>
      <c r="D24" s="25" t="s">
        <v>26</v>
      </c>
      <c r="E24" s="25" t="s">
        <v>32</v>
      </c>
      <c r="F24" s="26"/>
      <c r="G24" s="26"/>
      <c r="H24" s="26">
        <v>20000</v>
      </c>
      <c r="I24" s="31">
        <f t="shared" si="0"/>
        <v>20000</v>
      </c>
      <c r="J24" s="27"/>
      <c r="K24" s="29"/>
      <c r="L24" s="31">
        <f t="shared" si="1"/>
        <v>0</v>
      </c>
      <c r="M24" s="28" t="str">
        <f t="shared" si="2"/>
        <v>-</v>
      </c>
      <c r="N24" s="34" t="s">
        <v>33</v>
      </c>
      <c r="O24" s="29" t="s">
        <v>48</v>
      </c>
      <c r="P24" s="27"/>
      <c r="Q24" s="27">
        <v>20000</v>
      </c>
      <c r="R24" s="28" t="str">
        <f t="shared" si="3"/>
        <v>ok</v>
      </c>
      <c r="S24" s="13"/>
      <c r="T24" s="4"/>
      <c r="U24" s="4">
        <v>1000000</v>
      </c>
      <c r="V24" s="3"/>
      <c r="W24" s="1" ph="1"/>
    </row>
    <row r="25" spans="1:23" ht="26.25" customHeight="1" x14ac:dyDescent="0.3">
      <c r="A25" s="36"/>
      <c r="B25" s="20" t="s">
        <v>64</v>
      </c>
      <c r="C25" s="21"/>
      <c r="D25" s="22"/>
      <c r="E25" s="21">
        <f>COUNTA(E26)</f>
        <v>1</v>
      </c>
      <c r="F25" s="23">
        <f>SUM(F26:F26)</f>
        <v>652550</v>
      </c>
      <c r="G25" s="23">
        <f>SUM(G26:G26)</f>
        <v>0</v>
      </c>
      <c r="H25" s="23">
        <f>SUM(H26:H26)</f>
        <v>62898</v>
      </c>
      <c r="I25" s="23">
        <f>SUM(I26:I26)</f>
        <v>715448</v>
      </c>
      <c r="J25" s="23">
        <f>SUM(J26:J36)</f>
        <v>0</v>
      </c>
      <c r="K25" s="23">
        <f>SUM(K26:K36)</f>
        <v>0</v>
      </c>
      <c r="L25" s="23">
        <f>SUM(L26:L36)</f>
        <v>652550</v>
      </c>
      <c r="M25" s="23"/>
      <c r="N25" s="23"/>
      <c r="O25" s="23"/>
      <c r="P25" s="23">
        <f>SUM(P26:P26)</f>
        <v>0</v>
      </c>
      <c r="Q25" s="23">
        <f>SUM(Q26:Q26)</f>
        <v>62898</v>
      </c>
      <c r="R25" s="21"/>
      <c r="S25" s="13"/>
      <c r="T25" s="8">
        <f>SUM(T26:T36)</f>
        <v>0</v>
      </c>
      <c r="U25" s="8">
        <f>SUM(U26:U36)</f>
        <v>12000000</v>
      </c>
      <c r="V25" s="8"/>
    </row>
    <row r="26" spans="1:23" ht="87.75" customHeight="1" x14ac:dyDescent="0.3">
      <c r="A26" s="36"/>
      <c r="B26" s="19"/>
      <c r="C26" s="24">
        <v>800</v>
      </c>
      <c r="D26" s="30" t="s">
        <v>65</v>
      </c>
      <c r="E26" s="38" t="s">
        <v>66</v>
      </c>
      <c r="F26" s="26">
        <v>652550</v>
      </c>
      <c r="G26" s="26"/>
      <c r="H26" s="26">
        <v>62898</v>
      </c>
      <c r="I26" s="31">
        <f>F26+G26+H26</f>
        <v>715448</v>
      </c>
      <c r="J26" s="27"/>
      <c r="K26" s="29"/>
      <c r="L26" s="31">
        <f>F26+J26+K26</f>
        <v>652550</v>
      </c>
      <c r="M26" s="28" t="str">
        <f>IF(G26-J26&lt;0,"동의필요","-")</f>
        <v>-</v>
      </c>
      <c r="N26" s="34" t="s">
        <v>67</v>
      </c>
      <c r="O26" s="29" t="s">
        <v>68</v>
      </c>
      <c r="P26" s="27"/>
      <c r="Q26" s="27">
        <v>62898</v>
      </c>
      <c r="R26" s="28" t="str">
        <f>IF((G26+H26)=(P26+Q26),"ok","검토")</f>
        <v>ok</v>
      </c>
      <c r="S26" s="13"/>
      <c r="T26" s="4"/>
      <c r="U26" s="4">
        <v>1000000</v>
      </c>
      <c r="V26" s="3"/>
    </row>
    <row r="27" spans="1:23" ht="23.25" customHeight="1" x14ac:dyDescent="0.3">
      <c r="A27" s="36"/>
      <c r="B27" s="20" t="s">
        <v>69</v>
      </c>
      <c r="C27" s="63"/>
      <c r="D27" s="64"/>
      <c r="E27" s="21">
        <f>COUNTA(E28:E35)</f>
        <v>8</v>
      </c>
      <c r="F27" s="23">
        <f>SUM(F28:F35)</f>
        <v>0</v>
      </c>
      <c r="G27" s="23">
        <f>SUM(G28:G35)</f>
        <v>0</v>
      </c>
      <c r="H27" s="23">
        <f>SUM(H28:H35)</f>
        <v>1568700</v>
      </c>
      <c r="I27" s="23">
        <f>SUM(I28:I35)</f>
        <v>1568700</v>
      </c>
      <c r="J27" s="23">
        <f>SUM(J35:J36)</f>
        <v>0</v>
      </c>
      <c r="K27" s="23">
        <f>SUM(K35:K36)</f>
        <v>0</v>
      </c>
      <c r="L27" s="23">
        <f>SUM(L35:L36)</f>
        <v>0</v>
      </c>
      <c r="M27" s="23"/>
      <c r="N27" s="23"/>
      <c r="O27" s="23"/>
      <c r="P27" s="23">
        <f>SUM(P28:P35)</f>
        <v>0</v>
      </c>
      <c r="Q27" s="23">
        <f>SUM(Q28:Q35)</f>
        <v>1568700</v>
      </c>
      <c r="R27" s="21"/>
      <c r="S27" s="13"/>
      <c r="T27" s="8">
        <f>SUM(T35:T36)</f>
        <v>0</v>
      </c>
      <c r="U27" s="8">
        <f>SUM(U35:U36)</f>
        <v>2000000</v>
      </c>
      <c r="V27" s="8"/>
    </row>
    <row r="28" spans="1:23" ht="45" customHeight="1" x14ac:dyDescent="0.3">
      <c r="A28" s="36"/>
      <c r="B28" s="35"/>
      <c r="C28" s="24" t="s">
        <v>89</v>
      </c>
      <c r="D28" s="30" t="s">
        <v>88</v>
      </c>
      <c r="E28" s="38" t="s">
        <v>92</v>
      </c>
      <c r="F28" s="26"/>
      <c r="G28" s="26"/>
      <c r="H28" s="26">
        <v>305300</v>
      </c>
      <c r="I28" s="31">
        <f t="shared" ref="I28:I34" si="4">F28+G28+H28</f>
        <v>305300</v>
      </c>
      <c r="J28" s="27"/>
      <c r="K28" s="29"/>
      <c r="L28" s="31"/>
      <c r="M28" s="28"/>
      <c r="N28" s="34"/>
      <c r="O28" s="29" t="s">
        <v>87</v>
      </c>
      <c r="P28" s="27"/>
      <c r="Q28" s="27">
        <v>305300</v>
      </c>
      <c r="R28" s="28" t="str">
        <f t="shared" ref="R28:R34" si="5">IF((G28+H28)=(P28+Q28),"ok","검토")</f>
        <v>ok</v>
      </c>
      <c r="S28" s="13"/>
      <c r="T28" s="4"/>
      <c r="U28" s="4">
        <v>1000000</v>
      </c>
      <c r="V28" s="3"/>
    </row>
    <row r="29" spans="1:23" ht="45" customHeight="1" x14ac:dyDescent="0.3">
      <c r="A29" s="36"/>
      <c r="B29" s="36"/>
      <c r="C29" s="24" t="s">
        <v>90</v>
      </c>
      <c r="D29" s="30" t="s">
        <v>88</v>
      </c>
      <c r="E29" s="38" t="s">
        <v>93</v>
      </c>
      <c r="F29" s="26"/>
      <c r="G29" s="26"/>
      <c r="H29" s="26">
        <v>200000</v>
      </c>
      <c r="I29" s="31">
        <f>F29+G29+H29</f>
        <v>200000</v>
      </c>
      <c r="J29" s="27"/>
      <c r="K29" s="29"/>
      <c r="L29" s="31"/>
      <c r="M29" s="28"/>
      <c r="N29" s="34"/>
      <c r="O29" s="29" t="s">
        <v>87</v>
      </c>
      <c r="P29" s="27"/>
      <c r="Q29" s="27">
        <v>200000</v>
      </c>
      <c r="R29" s="28" t="str">
        <f>IF((G29+H29)=(P29+Q29),"ok","검토")</f>
        <v>ok</v>
      </c>
      <c r="S29" s="13"/>
      <c r="T29" s="4"/>
      <c r="U29" s="4">
        <v>1000000</v>
      </c>
      <c r="V29" s="3"/>
    </row>
    <row r="30" spans="1:23" ht="45" customHeight="1" x14ac:dyDescent="0.3">
      <c r="A30" s="36"/>
      <c r="B30" s="36"/>
      <c r="C30" s="24" t="s">
        <v>90</v>
      </c>
      <c r="D30" s="30" t="s">
        <v>88</v>
      </c>
      <c r="E30" s="38" t="s">
        <v>94</v>
      </c>
      <c r="F30" s="26"/>
      <c r="G30" s="26"/>
      <c r="H30" s="26">
        <v>24000</v>
      </c>
      <c r="I30" s="31">
        <f>F30+G30+H30</f>
        <v>24000</v>
      </c>
      <c r="J30" s="27"/>
      <c r="K30" s="29"/>
      <c r="L30" s="31"/>
      <c r="M30" s="28"/>
      <c r="N30" s="34"/>
      <c r="O30" s="29" t="s">
        <v>87</v>
      </c>
      <c r="P30" s="27"/>
      <c r="Q30" s="27">
        <v>24000</v>
      </c>
      <c r="R30" s="28" t="str">
        <f>IF((G30+H30)=(P30+Q30),"ok","검토")</f>
        <v>ok</v>
      </c>
      <c r="S30" s="13"/>
      <c r="T30" s="4"/>
      <c r="U30" s="4">
        <v>1000000</v>
      </c>
      <c r="V30" s="3"/>
    </row>
    <row r="31" spans="1:23" ht="45" customHeight="1" x14ac:dyDescent="0.3">
      <c r="A31" s="36"/>
      <c r="B31" s="36"/>
      <c r="C31" s="24" t="s">
        <v>90</v>
      </c>
      <c r="D31" s="30" t="s">
        <v>88</v>
      </c>
      <c r="E31" s="38" t="s">
        <v>95</v>
      </c>
      <c r="F31" s="26"/>
      <c r="G31" s="26"/>
      <c r="H31" s="26">
        <v>300000</v>
      </c>
      <c r="I31" s="31">
        <f>F31+G31+H31</f>
        <v>300000</v>
      </c>
      <c r="J31" s="27"/>
      <c r="K31" s="29"/>
      <c r="L31" s="31"/>
      <c r="M31" s="28"/>
      <c r="N31" s="34"/>
      <c r="O31" s="29" t="s">
        <v>87</v>
      </c>
      <c r="P31" s="27"/>
      <c r="Q31" s="27">
        <v>300000</v>
      </c>
      <c r="R31" s="28" t="str">
        <f>IF((G31+H31)=(P31+Q31),"ok","검토")</f>
        <v>ok</v>
      </c>
      <c r="S31" s="13"/>
      <c r="T31" s="4"/>
      <c r="U31" s="4">
        <v>1000000</v>
      </c>
      <c r="V31" s="3"/>
    </row>
    <row r="32" spans="1:23" ht="45" customHeight="1" x14ac:dyDescent="0.3">
      <c r="A32" s="36"/>
      <c r="B32" s="36"/>
      <c r="C32" s="24" t="s">
        <v>90</v>
      </c>
      <c r="D32" s="30" t="s">
        <v>88</v>
      </c>
      <c r="E32" s="38" t="s">
        <v>96</v>
      </c>
      <c r="F32" s="26"/>
      <c r="G32" s="26"/>
      <c r="H32" s="26">
        <v>110000</v>
      </c>
      <c r="I32" s="31">
        <f>F32+G32+H32</f>
        <v>110000</v>
      </c>
      <c r="J32" s="27"/>
      <c r="K32" s="29"/>
      <c r="L32" s="31"/>
      <c r="M32" s="28"/>
      <c r="N32" s="34"/>
      <c r="O32" s="29" t="s">
        <v>87</v>
      </c>
      <c r="P32" s="27"/>
      <c r="Q32" s="27">
        <v>110000</v>
      </c>
      <c r="R32" s="28" t="str">
        <f>IF((G32+H32)=(P32+Q32),"ok","검토")</f>
        <v>ok</v>
      </c>
      <c r="S32" s="13"/>
      <c r="T32" s="4"/>
      <c r="U32" s="4">
        <v>1000000</v>
      </c>
      <c r="V32" s="3"/>
    </row>
    <row r="33" spans="1:22" ht="45" customHeight="1" x14ac:dyDescent="0.3">
      <c r="A33" s="36"/>
      <c r="B33" s="36"/>
      <c r="C33" s="24" t="s">
        <v>91</v>
      </c>
      <c r="D33" s="30" t="s">
        <v>88</v>
      </c>
      <c r="E33" s="38" t="s">
        <v>97</v>
      </c>
      <c r="F33" s="26"/>
      <c r="G33" s="26"/>
      <c r="H33" s="26">
        <v>320000</v>
      </c>
      <c r="I33" s="31">
        <f>F33+G33+H33</f>
        <v>320000</v>
      </c>
      <c r="J33" s="27"/>
      <c r="K33" s="29"/>
      <c r="L33" s="31"/>
      <c r="M33" s="28"/>
      <c r="N33" s="34"/>
      <c r="O33" s="29" t="s">
        <v>87</v>
      </c>
      <c r="P33" s="27"/>
      <c r="Q33" s="27">
        <v>320000</v>
      </c>
      <c r="R33" s="28" t="str">
        <f>IF((G33+H33)=(P33+Q33),"ok","검토")</f>
        <v>ok</v>
      </c>
      <c r="S33" s="13"/>
      <c r="T33" s="4"/>
      <c r="U33" s="4">
        <v>1000000</v>
      </c>
      <c r="V33" s="3"/>
    </row>
    <row r="34" spans="1:22" ht="45" customHeight="1" x14ac:dyDescent="0.3">
      <c r="A34" s="36"/>
      <c r="B34" s="36"/>
      <c r="C34" s="24" t="s">
        <v>91</v>
      </c>
      <c r="D34" s="30" t="s">
        <v>88</v>
      </c>
      <c r="E34" s="38" t="s">
        <v>98</v>
      </c>
      <c r="F34" s="26"/>
      <c r="G34" s="26"/>
      <c r="H34" s="26">
        <v>180000</v>
      </c>
      <c r="I34" s="31">
        <f t="shared" si="4"/>
        <v>180000</v>
      </c>
      <c r="J34" s="27"/>
      <c r="K34" s="29"/>
      <c r="L34" s="31"/>
      <c r="M34" s="28"/>
      <c r="N34" s="34"/>
      <c r="O34" s="29" t="s">
        <v>87</v>
      </c>
      <c r="P34" s="27"/>
      <c r="Q34" s="27">
        <v>180000</v>
      </c>
      <c r="R34" s="28" t="str">
        <f t="shared" si="5"/>
        <v>ok</v>
      </c>
      <c r="S34" s="13"/>
      <c r="T34" s="4"/>
      <c r="U34" s="4">
        <v>1000000</v>
      </c>
      <c r="V34" s="3"/>
    </row>
    <row r="35" spans="1:22" ht="45" customHeight="1" x14ac:dyDescent="0.3">
      <c r="A35" s="36"/>
      <c r="B35" s="37"/>
      <c r="C35" s="24" t="s">
        <v>90</v>
      </c>
      <c r="D35" s="30" t="s">
        <v>88</v>
      </c>
      <c r="E35" s="38" t="s">
        <v>99</v>
      </c>
      <c r="F35" s="26"/>
      <c r="G35" s="26"/>
      <c r="H35" s="26">
        <v>129400</v>
      </c>
      <c r="I35" s="31">
        <f>F35+G35+H35</f>
        <v>129400</v>
      </c>
      <c r="J35" s="27"/>
      <c r="K35" s="29"/>
      <c r="L35" s="31"/>
      <c r="M35" s="28"/>
      <c r="N35" s="34"/>
      <c r="O35" s="29" t="s">
        <v>87</v>
      </c>
      <c r="P35" s="27"/>
      <c r="Q35" s="27">
        <v>129400</v>
      </c>
      <c r="R35" s="28" t="str">
        <f>IF((G35+H35)=(P35+Q35),"ok","검토")</f>
        <v>ok</v>
      </c>
      <c r="S35" s="13"/>
      <c r="T35" s="4"/>
      <c r="U35" s="4">
        <v>1000000</v>
      </c>
      <c r="V35" s="3"/>
    </row>
    <row r="36" spans="1:22" ht="26.25" customHeight="1" x14ac:dyDescent="0.3">
      <c r="A36" s="36"/>
      <c r="B36" s="20" t="s">
        <v>70</v>
      </c>
      <c r="C36" s="21"/>
      <c r="D36" s="22"/>
      <c r="E36" s="21">
        <f>COUNTA(E37:E38)</f>
        <v>2</v>
      </c>
      <c r="F36" s="23">
        <f>SUM(F37:F38)</f>
        <v>249800</v>
      </c>
      <c r="G36" s="23">
        <f>SUM(G37:G38)</f>
        <v>-102800</v>
      </c>
      <c r="H36" s="23">
        <f>SUM(H37:H38)</f>
        <v>3700</v>
      </c>
      <c r="I36" s="23">
        <f>SUM(I37:I38)</f>
        <v>150700</v>
      </c>
      <c r="J36" s="23">
        <f>SUM(J38:J39)</f>
        <v>0</v>
      </c>
      <c r="K36" s="23">
        <f>SUM(K38:K39)</f>
        <v>0</v>
      </c>
      <c r="L36" s="23">
        <f>SUM(L38:L39)</f>
        <v>0</v>
      </c>
      <c r="M36" s="23">
        <f>SUM(M38:M39)</f>
        <v>0</v>
      </c>
      <c r="N36" s="23"/>
      <c r="O36" s="23"/>
      <c r="P36" s="23">
        <f>SUM(P37:P38)</f>
        <v>-49920</v>
      </c>
      <c r="Q36" s="23">
        <f>SUM(Q37:Q38)</f>
        <v>-49180</v>
      </c>
      <c r="R36" s="21"/>
      <c r="S36" s="13"/>
      <c r="T36" s="8">
        <f>SUM(T38:T39)</f>
        <v>0</v>
      </c>
      <c r="U36" s="8">
        <f>SUM(U38:U39)</f>
        <v>1000000</v>
      </c>
      <c r="V36" s="8"/>
    </row>
    <row r="37" spans="1:22" ht="55.5" customHeight="1" x14ac:dyDescent="0.3">
      <c r="A37" s="36"/>
      <c r="B37" s="35"/>
      <c r="C37" s="24">
        <v>831</v>
      </c>
      <c r="D37" s="30" t="s">
        <v>71</v>
      </c>
      <c r="E37" s="38" t="s">
        <v>72</v>
      </c>
      <c r="F37" s="26">
        <v>102800</v>
      </c>
      <c r="G37" s="26">
        <v>-102800</v>
      </c>
      <c r="H37" s="26"/>
      <c r="I37" s="31">
        <f>F37+G37+H37</f>
        <v>0</v>
      </c>
      <c r="J37" s="27"/>
      <c r="K37" s="29"/>
      <c r="L37" s="31"/>
      <c r="M37" s="28"/>
      <c r="N37" s="34" t="s">
        <v>73</v>
      </c>
      <c r="O37" s="29"/>
      <c r="P37" s="27">
        <v>-51400</v>
      </c>
      <c r="Q37" s="27">
        <v>-51400</v>
      </c>
      <c r="R37" s="28" t="str">
        <f>IF((G37+H37)=(P37+Q37),"ok","검토")</f>
        <v>ok</v>
      </c>
      <c r="S37" s="13"/>
      <c r="T37" s="4"/>
      <c r="U37" s="4">
        <v>1000000</v>
      </c>
      <c r="V37" s="3"/>
    </row>
    <row r="38" spans="1:22" ht="52.5" customHeight="1" x14ac:dyDescent="0.3">
      <c r="A38" s="37"/>
      <c r="B38" s="37"/>
      <c r="C38" s="24">
        <v>835</v>
      </c>
      <c r="D38" s="30" t="s">
        <v>74</v>
      </c>
      <c r="E38" s="38" t="s">
        <v>75</v>
      </c>
      <c r="F38" s="26">
        <v>147000</v>
      </c>
      <c r="G38" s="26"/>
      <c r="H38" s="26">
        <v>3700</v>
      </c>
      <c r="I38" s="31">
        <f>F38+G38+H38</f>
        <v>150700</v>
      </c>
      <c r="J38" s="27"/>
      <c r="K38" s="29"/>
      <c r="L38" s="31"/>
      <c r="M38" s="28"/>
      <c r="N38" s="34" t="s">
        <v>76</v>
      </c>
      <c r="O38" s="29"/>
      <c r="P38" s="27">
        <v>1480</v>
      </c>
      <c r="Q38" s="27">
        <v>2220</v>
      </c>
      <c r="R38" s="28" t="str">
        <f>IF((G38+H38)=(P38+Q38),"ok","검토")</f>
        <v>ok</v>
      </c>
      <c r="S38" s="13"/>
      <c r="T38" s="4"/>
      <c r="U38" s="4">
        <v>1000000</v>
      </c>
      <c r="V38" s="3"/>
    </row>
    <row r="39" spans="1:22" ht="20.100000000000001" customHeight="1" x14ac:dyDescent="0.3">
      <c r="A39" s="19"/>
      <c r="B39" s="19"/>
      <c r="C39" s="24"/>
      <c r="D39" s="25"/>
      <c r="E39" s="25"/>
      <c r="F39" s="29"/>
      <c r="G39" s="29"/>
      <c r="H39" s="29"/>
      <c r="I39" s="29"/>
      <c r="J39" s="29"/>
      <c r="K39" s="29"/>
      <c r="L39" s="29"/>
      <c r="M39" s="28"/>
      <c r="N39" s="29"/>
      <c r="O39" s="29"/>
      <c r="P39" s="27"/>
      <c r="Q39" s="27"/>
      <c r="R39" s="28" t="str">
        <f>IF((G39+H39)=(P39+Q39),"ok","검토")</f>
        <v>ok</v>
      </c>
      <c r="S39" s="13"/>
      <c r="T39" s="5"/>
      <c r="U39" s="5"/>
      <c r="V39" s="3"/>
    </row>
  </sheetData>
  <mergeCells count="16">
    <mergeCell ref="A1:N1"/>
    <mergeCell ref="A4:B5"/>
    <mergeCell ref="C4:C5"/>
    <mergeCell ref="D4:D5"/>
    <mergeCell ref="E4:E5"/>
    <mergeCell ref="F4:F5"/>
    <mergeCell ref="G4:H4"/>
    <mergeCell ref="I4:I5"/>
    <mergeCell ref="T4:U4"/>
    <mergeCell ref="V4:V5"/>
    <mergeCell ref="J4:K4"/>
    <mergeCell ref="L4:L5"/>
    <mergeCell ref="M4:M5"/>
    <mergeCell ref="N4:N5"/>
    <mergeCell ref="O4:O5"/>
    <mergeCell ref="P4:Q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2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일반 세입</vt:lpstr>
      <vt:lpstr>일반 세출</vt:lpstr>
      <vt:lpstr>'일반 세입'!Print_Area</vt:lpstr>
      <vt:lpstr>'일반 세출'!Print_Area</vt:lpstr>
      <vt:lpstr>'일반 세출'!Print_Titles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2013-11-28T08:13:27Z</cp:lastPrinted>
  <dcterms:created xsi:type="dcterms:W3CDTF">2013-08-23T08:00:50Z</dcterms:created>
  <dcterms:modified xsi:type="dcterms:W3CDTF">2013-12-12T01:49:18Z</dcterms:modified>
</cp:coreProperties>
</file>