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0" yWindow="435" windowWidth="11130" windowHeight="12045" tabRatio="782" activeTab="1"/>
  </bookViews>
  <sheets>
    <sheet name="추경 일반 세입" sheetId="7" r:id="rId1"/>
    <sheet name="추경 일반 세출" sheetId="9" r:id="rId2"/>
  </sheets>
  <definedNames>
    <definedName name="_xlnm._FilterDatabase" localSheetId="0" hidden="1">'추경 일반 세입'!$A$6:$X$13</definedName>
    <definedName name="_xlnm._FilterDatabase" localSheetId="1" hidden="1">'추경 일반 세출'!$A$6:$X$13</definedName>
    <definedName name="_xlnm.Print_Area" localSheetId="0">'추경 일반 세입'!$A$1:$P$13</definedName>
    <definedName name="_xlnm.Print_Area" localSheetId="1">'추경 일반 세출'!$A$1:$P$19</definedName>
  </definedNames>
  <calcPr calcId="145621"/>
</workbook>
</file>

<file path=xl/calcChain.xml><?xml version="1.0" encoding="utf-8"?>
<calcChain xmlns="http://schemas.openxmlformats.org/spreadsheetml/2006/main">
  <c r="G10" i="9" l="1"/>
  <c r="F10" i="9"/>
  <c r="G8" i="9"/>
  <c r="F8" i="9"/>
  <c r="H11" i="7" l="1"/>
  <c r="T13" i="9" l="1"/>
  <c r="O13" i="9"/>
  <c r="N13" i="9"/>
  <c r="K13" i="9"/>
  <c r="H13" i="9"/>
  <c r="T12" i="9"/>
  <c r="O12" i="9"/>
  <c r="N12" i="9"/>
  <c r="K12" i="9"/>
  <c r="H12" i="9"/>
  <c r="T11" i="9"/>
  <c r="O11" i="9"/>
  <c r="N11" i="9"/>
  <c r="K11" i="9"/>
  <c r="H11" i="9"/>
  <c r="W10" i="9"/>
  <c r="V10" i="9"/>
  <c r="J10" i="9"/>
  <c r="I10" i="9"/>
  <c r="T9" i="9"/>
  <c r="O9" i="9"/>
  <c r="N9" i="9"/>
  <c r="N8" i="9" s="1"/>
  <c r="N7" i="9" s="1"/>
  <c r="K9" i="9"/>
  <c r="H9" i="9"/>
  <c r="W8" i="9"/>
  <c r="V8" i="9"/>
  <c r="M8" i="9"/>
  <c r="M7" i="9" s="1"/>
  <c r="L8" i="9"/>
  <c r="L7" i="9" s="1"/>
  <c r="J8" i="9"/>
  <c r="I8" i="9"/>
  <c r="H8" i="9"/>
  <c r="F7" i="9"/>
  <c r="V7" i="9"/>
  <c r="T9" i="7"/>
  <c r="T11" i="7"/>
  <c r="T12" i="7"/>
  <c r="T13" i="7"/>
  <c r="O13" i="7"/>
  <c r="O12" i="7"/>
  <c r="O11" i="7"/>
  <c r="O9" i="7"/>
  <c r="H13" i="7"/>
  <c r="H12" i="7"/>
  <c r="H9" i="7"/>
  <c r="N13" i="7"/>
  <c r="N12" i="7"/>
  <c r="N11" i="7"/>
  <c r="N9" i="7"/>
  <c r="L8" i="7"/>
  <c r="L7" i="7" s="1"/>
  <c r="M8" i="7"/>
  <c r="M7" i="7" s="1"/>
  <c r="J7" i="9" l="1"/>
  <c r="I7" i="9"/>
  <c r="G7" i="9"/>
  <c r="W7" i="9"/>
  <c r="K10" i="9"/>
  <c r="K8" i="9"/>
  <c r="H10" i="9"/>
  <c r="H7" i="9" s="1"/>
  <c r="N8" i="7"/>
  <c r="N7" i="7" s="1"/>
  <c r="H8" i="7"/>
  <c r="G10" i="7"/>
  <c r="G8" i="7"/>
  <c r="K7" i="9" l="1"/>
  <c r="G7" i="7"/>
  <c r="K13" i="7" l="1"/>
  <c r="K12" i="7"/>
  <c r="K11" i="7"/>
  <c r="W10" i="7"/>
  <c r="V10" i="7"/>
  <c r="J10" i="7"/>
  <c r="I10" i="7"/>
  <c r="F10" i="7"/>
  <c r="H10" i="7" s="1"/>
  <c r="H7" i="7" s="1"/>
  <c r="K9" i="7"/>
  <c r="W8" i="7"/>
  <c r="V8" i="7"/>
  <c r="J8" i="7"/>
  <c r="I8" i="7"/>
  <c r="F8" i="7"/>
  <c r="J7" i="7" l="1"/>
  <c r="F7" i="7"/>
  <c r="V7" i="7"/>
  <c r="W7" i="7"/>
  <c r="I7" i="7"/>
  <c r="K8" i="7"/>
  <c r="K10" i="7"/>
  <c r="K7" i="7" l="1"/>
</calcChain>
</file>

<file path=xl/sharedStrings.xml><?xml version="1.0" encoding="utf-8"?>
<sst xmlns="http://schemas.openxmlformats.org/spreadsheetml/2006/main" count="104" uniqueCount="49">
  <si>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</si>
  <si>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</si>
  <si>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</si>
  <si>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</si>
  <si>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</si>
  <si>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</si>
  <si>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</si>
  <si>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</si>
  <si>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</si>
  <si>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</si>
  <si>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</si>
  <si>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</si>
  <si>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</si>
  <si>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</si>
  <si>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</si>
  <si>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</si>
  <si>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</si>
  <si>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</si>
  <si>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</si>
  <si>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</si>
  <si>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</si>
  <si>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</si>
  <si>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</si>
  <si>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</si>
  <si>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</si>
  <si>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</si>
  <si>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</si>
  <si>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</si>
  <si>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국비</t>
    <phoneticPr fontId="2" type="noConversion"/>
  </si>
  <si>
    <t>도시환경위원회</t>
    <phoneticPr fontId="6" type="noConversion"/>
  </si>
  <si>
    <t>도시주택실</t>
    <phoneticPr fontId="6" type="noConversion"/>
  </si>
  <si>
    <t>신규</t>
    <phoneticPr fontId="6" type="noConversion"/>
  </si>
  <si>
    <t>토지정보과</t>
    <phoneticPr fontId="2" type="noConversion"/>
  </si>
  <si>
    <t>도로명주소 전면사용 안내</t>
    <phoneticPr fontId="2" type="noConversion"/>
  </si>
  <si>
    <t>교부세</t>
    <phoneticPr fontId="2" type="noConversion"/>
  </si>
  <si>
    <t>1회추경
67</t>
    <phoneticPr fontId="6" type="noConversion"/>
  </si>
  <si>
    <t>수질관리과</t>
    <phoneticPr fontId="2" type="noConversion"/>
  </si>
  <si>
    <t>가축분뇨 공공처리시설</t>
    <phoneticPr fontId="2" type="noConversion"/>
  </si>
  <si>
    <t>하수처리장 확충</t>
    <phoneticPr fontId="2" type="noConversion"/>
  </si>
  <si>
    <t>하수처리장융자금원리금상환</t>
    <phoneticPr fontId="2" type="noConversion"/>
  </si>
  <si>
    <t>상하수과</t>
    <phoneticPr fontId="2" type="noConversion"/>
  </si>
  <si>
    <t>상하수과</t>
    <phoneticPr fontId="2" type="noConversion"/>
  </si>
  <si>
    <t>본예산
62</t>
    <phoneticPr fontId="6" type="noConversion"/>
  </si>
  <si>
    <t>안전행정부 교부세과-1819(2013.11.13)</t>
    <phoneticPr fontId="6" type="noConversion"/>
  </si>
  <si>
    <t>환경부 유역총량과-2531(13.11.20)</t>
  </si>
  <si>
    <t>한강유역환경청 수질총량관리과-7127(13.11.1), 
-7475(13.11.14)</t>
  </si>
  <si>
    <t>한강유역환경청 수질총량관리과-7896(13.11.28)</t>
    <phoneticPr fontId="6" type="noConversion"/>
  </si>
  <si>
    <t>팔당수질개선본부</t>
    <phoneticPr fontId="6" type="noConversion"/>
  </si>
  <si>
    <t>□세출예산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</si>
</sst>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4" xfId="0" applyFont="1" applyBorder="1" applyAlignment="1">
      <alignment horizontal="center" vertical="center" wrapText="1"/>
    </xf>
    <xf numFmtId="177" fontId="32" fillId="0" borderId="17" xfId="0" applyNumberFormat="1" applyFont="1" applyBorder="1" applyAlignment="1">
      <alignment vertical="center" wrapText="1" shrinkToFit="1"/>
    </xf>
    <xf numFmtId="176" fontId="32" fillId="0" borderId="17" xfId="0" applyNumberFormat="1" applyFont="1" applyFill="1" applyBorder="1" applyAlignment="1">
      <alignment horizontal="left" vertical="center" wrapText="1" shrinkToFit="1"/>
    </xf>
    <xf numFmtId="176" fontId="32" fillId="27" borderId="17" xfId="0" applyNumberFormat="1" applyFont="1" applyFill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showGridLines="0" view="pageBreakPreview" zoomScale="60" zoomScaleNormal="90" workbookViewId="0">
      <selection activeCell="R30" sqref="R30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55" t="s">
        <v>26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24" ht="22.5" customHeight="1" x14ac:dyDescent="0.3">
      <c r="A2" s="16" t="s">
        <v>15</v>
      </c>
      <c r="B2" s="16"/>
    </row>
    <row r="3" spans="1:24" ht="16.5" customHeight="1" x14ac:dyDescent="0.3">
      <c r="P3" s="50" t="s">
        <v>25</v>
      </c>
    </row>
    <row r="4" spans="1:24" ht="27.75" customHeight="1" x14ac:dyDescent="0.3">
      <c r="A4" s="58" t="s">
        <v>11</v>
      </c>
      <c r="B4" s="58"/>
      <c r="C4" s="57" t="s">
        <v>12</v>
      </c>
      <c r="D4" s="58" t="s">
        <v>10</v>
      </c>
      <c r="E4" s="58" t="s">
        <v>9</v>
      </c>
      <c r="F4" s="57" t="s">
        <v>16</v>
      </c>
      <c r="G4" s="57" t="s">
        <v>17</v>
      </c>
      <c r="H4" s="64" t="s">
        <v>18</v>
      </c>
      <c r="I4" s="60" t="s">
        <v>19</v>
      </c>
      <c r="J4" s="61"/>
      <c r="K4" s="57" t="s">
        <v>20</v>
      </c>
      <c r="L4" s="60" t="s">
        <v>21</v>
      </c>
      <c r="M4" s="61"/>
      <c r="N4" s="57" t="s">
        <v>22</v>
      </c>
      <c r="O4" s="66" t="s">
        <v>23</v>
      </c>
      <c r="P4" s="58" t="s">
        <v>13</v>
      </c>
      <c r="Q4" s="68" t="s">
        <v>14</v>
      </c>
      <c r="R4" s="61" t="s">
        <v>24</v>
      </c>
      <c r="S4" s="61"/>
      <c r="T4" s="61"/>
      <c r="U4" s="15"/>
      <c r="V4" s="62" t="s">
        <v>0</v>
      </c>
      <c r="W4" s="63"/>
      <c r="X4" s="59" t="s">
        <v>3</v>
      </c>
    </row>
    <row r="5" spans="1:24" ht="14.25" customHeight="1" x14ac:dyDescent="0.3">
      <c r="A5" s="58"/>
      <c r="B5" s="58"/>
      <c r="C5" s="57"/>
      <c r="D5" s="58"/>
      <c r="E5" s="58"/>
      <c r="F5" s="58"/>
      <c r="G5" s="58"/>
      <c r="H5" s="65"/>
      <c r="I5" s="25" t="s">
        <v>1</v>
      </c>
      <c r="J5" s="25" t="s">
        <v>2</v>
      </c>
      <c r="K5" s="58"/>
      <c r="L5" s="25" t="s">
        <v>1</v>
      </c>
      <c r="M5" s="25" t="s">
        <v>2</v>
      </c>
      <c r="N5" s="58"/>
      <c r="O5" s="67"/>
      <c r="P5" s="58"/>
      <c r="Q5" s="69"/>
      <c r="R5" s="25" t="s">
        <v>6</v>
      </c>
      <c r="S5" s="25" t="s">
        <v>4</v>
      </c>
      <c r="T5" s="25" t="s">
        <v>7</v>
      </c>
      <c r="U5" s="15"/>
      <c r="V5" s="8" t="s">
        <v>1</v>
      </c>
      <c r="W5" s="8" t="s">
        <v>2</v>
      </c>
      <c r="X5" s="59"/>
    </row>
    <row r="6" spans="1:24" ht="20.100000000000001" customHeight="1" x14ac:dyDescent="0.3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7"/>
    </row>
    <row r="7" spans="1:24" ht="20.100000000000001" customHeight="1" x14ac:dyDescent="0.3">
      <c r="A7" s="30" t="s">
        <v>29</v>
      </c>
      <c r="B7" s="31"/>
      <c r="C7" s="31"/>
      <c r="D7" s="31"/>
      <c r="E7" s="31"/>
      <c r="F7" s="32">
        <f t="shared" ref="F7:N7" si="0">F8+F10</f>
        <v>124546000</v>
      </c>
      <c r="G7" s="32">
        <f t="shared" si="0"/>
        <v>146723000</v>
      </c>
      <c r="H7" s="32">
        <f t="shared" si="0"/>
        <v>-22177000</v>
      </c>
      <c r="I7" s="32">
        <f t="shared" si="0"/>
        <v>-6512000</v>
      </c>
      <c r="J7" s="32">
        <f t="shared" si="0"/>
        <v>311800</v>
      </c>
      <c r="K7" s="32">
        <f t="shared" si="0"/>
        <v>118345800</v>
      </c>
      <c r="L7" s="32">
        <f t="shared" si="0"/>
        <v>-740000</v>
      </c>
      <c r="M7" s="32">
        <f t="shared" si="0"/>
        <v>0</v>
      </c>
      <c r="N7" s="32">
        <f t="shared" si="0"/>
        <v>-740000</v>
      </c>
      <c r="O7" s="32"/>
      <c r="P7" s="32"/>
      <c r="Q7" s="32"/>
      <c r="R7" s="32"/>
      <c r="S7" s="32"/>
      <c r="T7" s="31"/>
      <c r="U7" s="20"/>
      <c r="V7" s="11">
        <f>V8+V10</f>
        <v>-100000</v>
      </c>
      <c r="W7" s="11">
        <f>W8+W10</f>
        <v>0</v>
      </c>
      <c r="X7" s="11"/>
    </row>
    <row r="8" spans="1:24" ht="33.75" customHeight="1" x14ac:dyDescent="0.3">
      <c r="A8" s="33"/>
      <c r="B8" s="34" t="s">
        <v>30</v>
      </c>
      <c r="C8" s="35"/>
      <c r="D8" s="36"/>
      <c r="E8" s="36"/>
      <c r="F8" s="37">
        <f t="shared" ref="F8:N8" si="1">SUM(F9:F9)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140800</v>
      </c>
      <c r="K8" s="37">
        <f t="shared" si="1"/>
        <v>140800</v>
      </c>
      <c r="L8" s="37">
        <f t="shared" si="1"/>
        <v>-740000</v>
      </c>
      <c r="M8" s="37">
        <f t="shared" si="1"/>
        <v>0</v>
      </c>
      <c r="N8" s="37">
        <f t="shared" si="1"/>
        <v>-740000</v>
      </c>
      <c r="O8" s="37"/>
      <c r="P8" s="37"/>
      <c r="Q8" s="37"/>
      <c r="R8" s="37"/>
      <c r="S8" s="37"/>
      <c r="T8" s="35"/>
      <c r="U8" s="20"/>
      <c r="V8" s="13">
        <f>SUM(V9:V9)</f>
        <v>0</v>
      </c>
      <c r="W8" s="13">
        <f>SUM(W9:W9)</f>
        <v>0</v>
      </c>
      <c r="X8" s="13"/>
    </row>
    <row r="9" spans="1:24" ht="33.75" customHeight="1" x14ac:dyDescent="0.3">
      <c r="A9" s="33"/>
      <c r="B9" s="33"/>
      <c r="C9" s="38" t="s">
        <v>31</v>
      </c>
      <c r="D9" s="39" t="s">
        <v>32</v>
      </c>
      <c r="E9" s="39" t="s">
        <v>33</v>
      </c>
      <c r="F9" s="40">
        <v>0</v>
      </c>
      <c r="G9" s="40">
        <v>0</v>
      </c>
      <c r="H9" s="49">
        <f>IF(C9="추가","-",F9-G9)</f>
        <v>0</v>
      </c>
      <c r="I9" s="40">
        <v>0</v>
      </c>
      <c r="J9" s="40">
        <v>140800</v>
      </c>
      <c r="K9" s="49">
        <f>F9+I9+J9</f>
        <v>140800</v>
      </c>
      <c r="L9" s="41">
        <v>-740000</v>
      </c>
      <c r="M9" s="43"/>
      <c r="N9" s="49">
        <f>F9+L9+M9</f>
        <v>-740000</v>
      </c>
      <c r="O9" s="42" t="str">
        <f>IF(I9-L9&lt;0,"동의필요","-")</f>
        <v>-</v>
      </c>
      <c r="P9" s="52" t="s">
        <v>43</v>
      </c>
      <c r="Q9" s="41" t="s">
        <v>34</v>
      </c>
      <c r="R9" s="41">
        <v>140800</v>
      </c>
      <c r="S9" s="41">
        <v>0</v>
      </c>
      <c r="T9" s="42" t="str">
        <f>IF((I9+J9)=(R9+S9),"ok","검토")</f>
        <v>ok</v>
      </c>
      <c r="U9" s="21"/>
      <c r="V9" s="10"/>
      <c r="W9" s="10"/>
      <c r="X9" s="9"/>
    </row>
    <row r="10" spans="1:24" ht="33.75" customHeight="1" x14ac:dyDescent="0.3">
      <c r="A10" s="33"/>
      <c r="B10" s="34" t="s">
        <v>47</v>
      </c>
      <c r="C10" s="35"/>
      <c r="D10" s="36"/>
      <c r="E10" s="36"/>
      <c r="F10" s="37">
        <f>SUM(F11:F13)</f>
        <v>124546000</v>
      </c>
      <c r="G10" s="37">
        <f>SUM(G11:G13)</f>
        <v>146723000</v>
      </c>
      <c r="H10" s="37">
        <f t="shared" ref="H10" si="2">F10-G10</f>
        <v>-22177000</v>
      </c>
      <c r="I10" s="37">
        <f>SUM(I11:I13)</f>
        <v>-6512000</v>
      </c>
      <c r="J10" s="37">
        <f>SUM(J11:J13)</f>
        <v>171000</v>
      </c>
      <c r="K10" s="37">
        <f>SUM(K11:K13)</f>
        <v>118205000</v>
      </c>
      <c r="L10" s="37"/>
      <c r="M10" s="37"/>
      <c r="N10" s="37"/>
      <c r="O10" s="37"/>
      <c r="P10" s="37"/>
      <c r="Q10" s="37"/>
      <c r="R10" s="37"/>
      <c r="S10" s="37"/>
      <c r="T10" s="35"/>
      <c r="U10" s="20"/>
      <c r="V10" s="13">
        <f>SUM(V11:V13)</f>
        <v>-100000</v>
      </c>
      <c r="W10" s="13">
        <f>SUM(W11:W13)</f>
        <v>0</v>
      </c>
      <c r="X10" s="13"/>
    </row>
    <row r="11" spans="1:24" ht="33.75" customHeight="1" x14ac:dyDescent="0.3">
      <c r="A11" s="33"/>
      <c r="B11" s="33"/>
      <c r="C11" s="51" t="s">
        <v>35</v>
      </c>
      <c r="D11" s="39" t="s">
        <v>36</v>
      </c>
      <c r="E11" s="39" t="s">
        <v>37</v>
      </c>
      <c r="F11" s="40">
        <v>22894000</v>
      </c>
      <c r="G11" s="40">
        <v>22894000</v>
      </c>
      <c r="H11" s="49">
        <f t="shared" ref="H11:H13" si="3">IF(C11="추가","-",F11-G11)</f>
        <v>0</v>
      </c>
      <c r="I11" s="40">
        <v>-3400000</v>
      </c>
      <c r="J11" s="40"/>
      <c r="K11" s="49">
        <f t="shared" ref="K11:K13" si="4">F11+I11+J11</f>
        <v>19494000</v>
      </c>
      <c r="L11" s="44"/>
      <c r="M11" s="44"/>
      <c r="N11" s="49">
        <f t="shared" ref="N11:N13" si="5">F11+L11+M11</f>
        <v>22894000</v>
      </c>
      <c r="O11" s="42" t="str">
        <f t="shared" ref="O11:O13" si="6">IF(I11-L11&lt;0,"동의필요","-")</f>
        <v>동의필요</v>
      </c>
      <c r="P11" s="53" t="s">
        <v>44</v>
      </c>
      <c r="Q11" s="41" t="s">
        <v>8</v>
      </c>
      <c r="R11" s="41">
        <v>-3400000</v>
      </c>
      <c r="S11" s="41">
        <v>0</v>
      </c>
      <c r="T11" s="42" t="str">
        <f>IF((I11+J11)=(R11+S11),"ok","검토")</f>
        <v>ok</v>
      </c>
      <c r="U11" s="21"/>
      <c r="V11" s="10"/>
      <c r="W11" s="10"/>
      <c r="X11" s="9"/>
    </row>
    <row r="12" spans="1:24" ht="33.75" customHeight="1" x14ac:dyDescent="0.3">
      <c r="A12" s="33"/>
      <c r="B12" s="33"/>
      <c r="C12" s="38">
        <v>434</v>
      </c>
      <c r="D12" s="39" t="s">
        <v>40</v>
      </c>
      <c r="E12" s="39" t="s">
        <v>38</v>
      </c>
      <c r="F12" s="40">
        <v>97437000</v>
      </c>
      <c r="G12" s="40">
        <v>119614000</v>
      </c>
      <c r="H12" s="49">
        <f t="shared" si="3"/>
        <v>-22177000</v>
      </c>
      <c r="I12" s="40">
        <v>-3112000</v>
      </c>
      <c r="J12" s="40"/>
      <c r="K12" s="49">
        <f t="shared" si="4"/>
        <v>94325000</v>
      </c>
      <c r="L12" s="44"/>
      <c r="M12" s="44"/>
      <c r="N12" s="49">
        <f t="shared" si="5"/>
        <v>97437000</v>
      </c>
      <c r="O12" s="42" t="str">
        <f t="shared" si="6"/>
        <v>동의필요</v>
      </c>
      <c r="P12" s="53" t="s">
        <v>45</v>
      </c>
      <c r="Q12" s="41" t="s">
        <v>8</v>
      </c>
      <c r="R12" s="41">
        <v>-3112000</v>
      </c>
      <c r="S12" s="41">
        <v>0</v>
      </c>
      <c r="T12" s="42" t="str">
        <f>IF((I12+J12)=(R12+S12),"ok","검토")</f>
        <v>ok</v>
      </c>
      <c r="U12" s="21"/>
      <c r="V12" s="10"/>
      <c r="W12" s="10"/>
      <c r="X12" s="9"/>
    </row>
    <row r="13" spans="1:24" ht="33.75" customHeight="1" x14ac:dyDescent="0.3">
      <c r="A13" s="33"/>
      <c r="B13" s="33"/>
      <c r="C13" s="51" t="s">
        <v>42</v>
      </c>
      <c r="D13" s="39" t="s">
        <v>41</v>
      </c>
      <c r="E13" s="39" t="s">
        <v>39</v>
      </c>
      <c r="F13" s="40">
        <v>4215000</v>
      </c>
      <c r="G13" s="40">
        <v>4215000</v>
      </c>
      <c r="H13" s="49">
        <f t="shared" si="3"/>
        <v>0</v>
      </c>
      <c r="I13" s="40"/>
      <c r="J13" s="40">
        <v>171000</v>
      </c>
      <c r="K13" s="49">
        <f t="shared" si="4"/>
        <v>4386000</v>
      </c>
      <c r="L13" s="44"/>
      <c r="M13" s="44"/>
      <c r="N13" s="49">
        <f t="shared" si="5"/>
        <v>4215000</v>
      </c>
      <c r="O13" s="42" t="str">
        <f t="shared" si="6"/>
        <v>-</v>
      </c>
      <c r="P13" s="54" t="s">
        <v>46</v>
      </c>
      <c r="Q13" s="43" t="s">
        <v>28</v>
      </c>
      <c r="R13" s="41">
        <v>171000</v>
      </c>
      <c r="S13" s="41">
        <v>0</v>
      </c>
      <c r="T13" s="42" t="str">
        <f>IF((I13+J13)=(R13+S13),"ok","검토")</f>
        <v>ok</v>
      </c>
      <c r="U13" s="20"/>
      <c r="V13" s="10">
        <v>-100000</v>
      </c>
      <c r="W13" s="10"/>
      <c r="X13" s="9"/>
    </row>
  </sheetData>
  <mergeCells count="18">
    <mergeCell ref="O4:O5"/>
    <mergeCell ref="Q4:Q5"/>
    <mergeCell ref="A1:P1"/>
    <mergeCell ref="C4:C5"/>
    <mergeCell ref="A4:B5"/>
    <mergeCell ref="X4:X5"/>
    <mergeCell ref="D4:D5"/>
    <mergeCell ref="E4:E5"/>
    <mergeCell ref="F4:F5"/>
    <mergeCell ref="I4:J4"/>
    <mergeCell ref="K4:K5"/>
    <mergeCell ref="P4:P5"/>
    <mergeCell ref="R4:T4"/>
    <mergeCell ref="V4:W4"/>
    <mergeCell ref="G4:G5"/>
    <mergeCell ref="H4:H5"/>
    <mergeCell ref="L4:M4"/>
    <mergeCell ref="N4:N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showGridLines="0" tabSelected="1" view="pageBreakPreview" zoomScale="60" zoomScaleNormal="90" workbookViewId="0">
      <selection activeCell="H6" sqref="H6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12" customWidth="1"/>
    <col min="4" max="4" width="11" style="1" customWidth="1"/>
    <col min="5" max="5" width="33.125" style="1" customWidth="1"/>
    <col min="6" max="6" width="10.25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12" customWidth="1"/>
    <col min="21" max="21" width="8.25" style="14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55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24" ht="22.5" customHeight="1" x14ac:dyDescent="0.3">
      <c r="A2" s="16" t="s">
        <v>48</v>
      </c>
      <c r="B2" s="16"/>
    </row>
    <row r="3" spans="1:24" ht="16.5" customHeight="1" x14ac:dyDescent="0.3">
      <c r="P3" s="50" t="s">
        <v>25</v>
      </c>
    </row>
    <row r="4" spans="1:24" ht="27.75" customHeight="1" x14ac:dyDescent="0.3">
      <c r="A4" s="58" t="s">
        <v>11</v>
      </c>
      <c r="B4" s="58"/>
      <c r="C4" s="57" t="s">
        <v>12</v>
      </c>
      <c r="D4" s="58" t="s">
        <v>10</v>
      </c>
      <c r="E4" s="58" t="s">
        <v>9</v>
      </c>
      <c r="F4" s="57" t="s">
        <v>16</v>
      </c>
      <c r="G4" s="57" t="s">
        <v>17</v>
      </c>
      <c r="H4" s="64" t="s">
        <v>18</v>
      </c>
      <c r="I4" s="60" t="s">
        <v>19</v>
      </c>
      <c r="J4" s="61"/>
      <c r="K4" s="57" t="s">
        <v>20</v>
      </c>
      <c r="L4" s="60" t="s">
        <v>21</v>
      </c>
      <c r="M4" s="61"/>
      <c r="N4" s="57" t="s">
        <v>22</v>
      </c>
      <c r="O4" s="66" t="s">
        <v>23</v>
      </c>
      <c r="P4" s="58" t="s">
        <v>13</v>
      </c>
      <c r="Q4" s="68" t="s">
        <v>14</v>
      </c>
      <c r="R4" s="61" t="s">
        <v>24</v>
      </c>
      <c r="S4" s="61"/>
      <c r="T4" s="61"/>
      <c r="U4" s="15"/>
      <c r="V4" s="62" t="s">
        <v>0</v>
      </c>
      <c r="W4" s="63"/>
      <c r="X4" s="59" t="s">
        <v>3</v>
      </c>
    </row>
    <row r="5" spans="1:24" ht="14.25" customHeight="1" x14ac:dyDescent="0.3">
      <c r="A5" s="58"/>
      <c r="B5" s="58"/>
      <c r="C5" s="57"/>
      <c r="D5" s="58"/>
      <c r="E5" s="58"/>
      <c r="F5" s="58"/>
      <c r="G5" s="58"/>
      <c r="H5" s="65"/>
      <c r="I5" s="25" t="s">
        <v>1</v>
      </c>
      <c r="J5" s="25" t="s">
        <v>2</v>
      </c>
      <c r="K5" s="58"/>
      <c r="L5" s="25" t="s">
        <v>1</v>
      </c>
      <c r="M5" s="25" t="s">
        <v>2</v>
      </c>
      <c r="N5" s="58"/>
      <c r="O5" s="67"/>
      <c r="P5" s="58"/>
      <c r="Q5" s="69"/>
      <c r="R5" s="25" t="s">
        <v>6</v>
      </c>
      <c r="S5" s="25" t="s">
        <v>4</v>
      </c>
      <c r="T5" s="25" t="s">
        <v>7</v>
      </c>
      <c r="U5" s="15"/>
      <c r="V5" s="18" t="s">
        <v>1</v>
      </c>
      <c r="W5" s="18" t="s">
        <v>2</v>
      </c>
      <c r="X5" s="59"/>
    </row>
    <row r="6" spans="1:24" ht="20.100000000000001" customHeight="1" x14ac:dyDescent="0.3">
      <c r="A6" s="26"/>
      <c r="B6" s="27" t="s">
        <v>5</v>
      </c>
      <c r="C6" s="28"/>
      <c r="D6" s="28"/>
      <c r="E6" s="28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9"/>
      <c r="V6" s="3"/>
      <c r="W6" s="3"/>
      <c r="X6" s="17"/>
    </row>
    <row r="7" spans="1:24" ht="20.100000000000001" customHeight="1" x14ac:dyDescent="0.3">
      <c r="A7" s="30" t="s">
        <v>29</v>
      </c>
      <c r="B7" s="31"/>
      <c r="C7" s="31"/>
      <c r="D7" s="31"/>
      <c r="E7" s="31"/>
      <c r="F7" s="32">
        <f t="shared" ref="F7:N7" si="0">F8+F10</f>
        <v>154828706</v>
      </c>
      <c r="G7" s="32">
        <f t="shared" si="0"/>
        <v>181183750</v>
      </c>
      <c r="H7" s="32">
        <f t="shared" si="0"/>
        <v>-26355044</v>
      </c>
      <c r="I7" s="32">
        <f t="shared" si="0"/>
        <v>-7550357</v>
      </c>
      <c r="J7" s="32">
        <f t="shared" si="0"/>
        <v>311800</v>
      </c>
      <c r="K7" s="32">
        <f t="shared" si="0"/>
        <v>147590149</v>
      </c>
      <c r="L7" s="32">
        <f t="shared" si="0"/>
        <v>-740000</v>
      </c>
      <c r="M7" s="32">
        <f t="shared" si="0"/>
        <v>0</v>
      </c>
      <c r="N7" s="32">
        <f t="shared" si="0"/>
        <v>-740000</v>
      </c>
      <c r="O7" s="32"/>
      <c r="P7" s="32"/>
      <c r="Q7" s="32"/>
      <c r="R7" s="32"/>
      <c r="S7" s="32"/>
      <c r="T7" s="31"/>
      <c r="U7" s="20"/>
      <c r="V7" s="11">
        <f>V8+V10</f>
        <v>-100000</v>
      </c>
      <c r="W7" s="11">
        <f>W8+W10</f>
        <v>0</v>
      </c>
      <c r="X7" s="11"/>
    </row>
    <row r="8" spans="1:24" ht="20.100000000000001" customHeight="1" x14ac:dyDescent="0.3">
      <c r="A8" s="33"/>
      <c r="B8" s="34" t="s">
        <v>30</v>
      </c>
      <c r="C8" s="35"/>
      <c r="D8" s="36"/>
      <c r="E8" s="36"/>
      <c r="F8" s="37">
        <f t="shared" ref="F8:N8" si="1">SUM(F9:F9)</f>
        <v>0</v>
      </c>
      <c r="G8" s="37">
        <f t="shared" si="1"/>
        <v>0</v>
      </c>
      <c r="H8" s="37">
        <f t="shared" si="1"/>
        <v>0</v>
      </c>
      <c r="I8" s="37">
        <f t="shared" si="1"/>
        <v>0</v>
      </c>
      <c r="J8" s="37">
        <f t="shared" si="1"/>
        <v>140800</v>
      </c>
      <c r="K8" s="37">
        <f t="shared" si="1"/>
        <v>140800</v>
      </c>
      <c r="L8" s="37">
        <f t="shared" si="1"/>
        <v>-740000</v>
      </c>
      <c r="M8" s="37">
        <f t="shared" si="1"/>
        <v>0</v>
      </c>
      <c r="N8" s="37">
        <f t="shared" si="1"/>
        <v>-740000</v>
      </c>
      <c r="O8" s="37"/>
      <c r="P8" s="37"/>
      <c r="Q8" s="37"/>
      <c r="R8" s="37"/>
      <c r="S8" s="37"/>
      <c r="T8" s="35"/>
      <c r="U8" s="20"/>
      <c r="V8" s="13">
        <f>SUM(V9:V9)</f>
        <v>0</v>
      </c>
      <c r="W8" s="13">
        <f>SUM(W9:W9)</f>
        <v>0</v>
      </c>
      <c r="X8" s="13"/>
    </row>
    <row r="9" spans="1:24" ht="40.5" customHeight="1" x14ac:dyDescent="0.3">
      <c r="A9" s="33"/>
      <c r="B9" s="33"/>
      <c r="C9" s="38" t="s">
        <v>31</v>
      </c>
      <c r="D9" s="39" t="s">
        <v>32</v>
      </c>
      <c r="E9" s="39" t="s">
        <v>33</v>
      </c>
      <c r="F9" s="40">
        <v>0</v>
      </c>
      <c r="G9" s="40">
        <v>0</v>
      </c>
      <c r="H9" s="49">
        <f>IF(C9="추가","-",F9-G9)</f>
        <v>0</v>
      </c>
      <c r="I9" s="40"/>
      <c r="J9" s="40">
        <v>140800</v>
      </c>
      <c r="K9" s="49">
        <f>F9+I9+J9</f>
        <v>140800</v>
      </c>
      <c r="L9" s="41">
        <v>-740000</v>
      </c>
      <c r="M9" s="43"/>
      <c r="N9" s="49">
        <f>F9+L9+M9</f>
        <v>-740000</v>
      </c>
      <c r="O9" s="42" t="str">
        <f>IF(I9-L9&lt;0,"동의필요","-")</f>
        <v>-</v>
      </c>
      <c r="P9" s="52" t="s">
        <v>43</v>
      </c>
      <c r="Q9" s="41" t="s">
        <v>34</v>
      </c>
      <c r="R9" s="41"/>
      <c r="S9" s="41">
        <v>140800</v>
      </c>
      <c r="T9" s="42" t="str">
        <f>IF((I9+J9)=(R9+S9),"ok","검토")</f>
        <v>ok</v>
      </c>
      <c r="U9" s="21"/>
      <c r="V9" s="10"/>
      <c r="W9" s="10"/>
      <c r="X9" s="9"/>
    </row>
    <row r="10" spans="1:24" ht="20.100000000000001" customHeight="1" x14ac:dyDescent="0.3">
      <c r="A10" s="33"/>
      <c r="B10" s="34" t="s">
        <v>47</v>
      </c>
      <c r="C10" s="35"/>
      <c r="D10" s="36"/>
      <c r="E10" s="36"/>
      <c r="F10" s="37">
        <f>SUM(F11:F13)</f>
        <v>154828706</v>
      </c>
      <c r="G10" s="37">
        <f>SUM(G11:G13)</f>
        <v>181183750</v>
      </c>
      <c r="H10" s="37">
        <f t="shared" ref="H10" si="2">F10-G10</f>
        <v>-26355044</v>
      </c>
      <c r="I10" s="37">
        <f>SUM(I11:I13)</f>
        <v>-7550357</v>
      </c>
      <c r="J10" s="37">
        <f>SUM(J11:J13)</f>
        <v>171000</v>
      </c>
      <c r="K10" s="37">
        <f>SUM(K11:K13)</f>
        <v>147449349</v>
      </c>
      <c r="L10" s="37"/>
      <c r="M10" s="37"/>
      <c r="N10" s="37"/>
      <c r="O10" s="37"/>
      <c r="P10" s="37"/>
      <c r="Q10" s="37"/>
      <c r="R10" s="37"/>
      <c r="S10" s="37"/>
      <c r="T10" s="35"/>
      <c r="U10" s="20"/>
      <c r="V10" s="13">
        <f>SUM(V11:V13)</f>
        <v>-100000</v>
      </c>
      <c r="W10" s="13">
        <f>SUM(W11:W13)</f>
        <v>0</v>
      </c>
      <c r="X10" s="13"/>
    </row>
    <row r="11" spans="1:24" ht="38.25" customHeight="1" x14ac:dyDescent="0.3">
      <c r="A11" s="33"/>
      <c r="B11" s="33"/>
      <c r="C11" s="51" t="s">
        <v>35</v>
      </c>
      <c r="D11" s="39" t="s">
        <v>36</v>
      </c>
      <c r="E11" s="39" t="s">
        <v>37</v>
      </c>
      <c r="F11" s="40">
        <v>25028950</v>
      </c>
      <c r="G11" s="40">
        <v>24966450</v>
      </c>
      <c r="H11" s="49">
        <f t="shared" ref="H11:H13" si="3">IF(C11="추가","-",F11-G11)</f>
        <v>62500</v>
      </c>
      <c r="I11" s="40">
        <v>-3642857</v>
      </c>
      <c r="J11" s="40"/>
      <c r="K11" s="49">
        <f t="shared" ref="K11:K13" si="4">F11+I11+J11</f>
        <v>21386093</v>
      </c>
      <c r="L11" s="44"/>
      <c r="M11" s="44"/>
      <c r="N11" s="49">
        <f t="shared" ref="N11:N13" si="5">F11+L11+M11</f>
        <v>25028950</v>
      </c>
      <c r="O11" s="42" t="str">
        <f t="shared" ref="O11:O13" si="6">IF(I11-L11&lt;0,"동의필요","-")</f>
        <v>동의필요</v>
      </c>
      <c r="P11" s="53" t="s">
        <v>44</v>
      </c>
      <c r="Q11" s="41" t="s">
        <v>8</v>
      </c>
      <c r="R11" s="41">
        <v>-3400000</v>
      </c>
      <c r="S11" s="41">
        <v>-242857</v>
      </c>
      <c r="T11" s="42" t="str">
        <f>IF((I11+J11)=(R11+S11),"ok","검토")</f>
        <v>ok</v>
      </c>
      <c r="U11" s="21"/>
      <c r="V11" s="10"/>
      <c r="W11" s="10"/>
      <c r="X11" s="9"/>
    </row>
    <row r="12" spans="1:24" ht="38.25" customHeight="1" x14ac:dyDescent="0.3">
      <c r="A12" s="33"/>
      <c r="B12" s="33"/>
      <c r="C12" s="38">
        <v>434</v>
      </c>
      <c r="D12" s="39" t="s">
        <v>40</v>
      </c>
      <c r="E12" s="39" t="s">
        <v>38</v>
      </c>
      <c r="F12" s="40">
        <v>125584756</v>
      </c>
      <c r="G12" s="40">
        <v>152002300</v>
      </c>
      <c r="H12" s="49">
        <f t="shared" si="3"/>
        <v>-26417544</v>
      </c>
      <c r="I12" s="40">
        <v>-3907500</v>
      </c>
      <c r="J12" s="40"/>
      <c r="K12" s="49">
        <f t="shared" si="4"/>
        <v>121677256</v>
      </c>
      <c r="L12" s="44"/>
      <c r="M12" s="44"/>
      <c r="N12" s="49">
        <f t="shared" si="5"/>
        <v>125584756</v>
      </c>
      <c r="O12" s="42" t="str">
        <f t="shared" si="6"/>
        <v>동의필요</v>
      </c>
      <c r="P12" s="53" t="s">
        <v>45</v>
      </c>
      <c r="Q12" s="41" t="s">
        <v>8</v>
      </c>
      <c r="R12" s="41">
        <v>-3112000</v>
      </c>
      <c r="S12" s="41">
        <v>-795500</v>
      </c>
      <c r="T12" s="42" t="str">
        <f>IF((I12+J12)=(R12+S12),"ok","검토")</f>
        <v>ok</v>
      </c>
      <c r="U12" s="21"/>
      <c r="V12" s="10"/>
      <c r="W12" s="10"/>
      <c r="X12" s="9"/>
    </row>
    <row r="13" spans="1:24" ht="38.25" customHeight="1" x14ac:dyDescent="0.3">
      <c r="A13" s="33"/>
      <c r="B13" s="33"/>
      <c r="C13" s="51" t="s">
        <v>42</v>
      </c>
      <c r="D13" s="39" t="s">
        <v>41</v>
      </c>
      <c r="E13" s="39" t="s">
        <v>39</v>
      </c>
      <c r="F13" s="40">
        <v>4215000</v>
      </c>
      <c r="G13" s="40">
        <v>4215000</v>
      </c>
      <c r="H13" s="49">
        <f t="shared" si="3"/>
        <v>0</v>
      </c>
      <c r="I13" s="40"/>
      <c r="J13" s="40">
        <v>171000</v>
      </c>
      <c r="K13" s="49">
        <f t="shared" si="4"/>
        <v>4386000</v>
      </c>
      <c r="L13" s="44"/>
      <c r="M13" s="44"/>
      <c r="N13" s="49">
        <f t="shared" si="5"/>
        <v>4215000</v>
      </c>
      <c r="O13" s="42" t="str">
        <f t="shared" si="6"/>
        <v>-</v>
      </c>
      <c r="P13" s="54" t="s">
        <v>46</v>
      </c>
      <c r="Q13" s="41" t="s">
        <v>8</v>
      </c>
      <c r="R13" s="41">
        <v>171000</v>
      </c>
      <c r="S13" s="41"/>
      <c r="T13" s="42" t="str">
        <f>IF((I13+J13)=(R13+S13),"ok","검토")</f>
        <v>ok</v>
      </c>
      <c r="U13" s="20"/>
      <c r="V13" s="10">
        <v>-100000</v>
      </c>
      <c r="W13" s="10"/>
      <c r="X13" s="9"/>
    </row>
    <row r="14" spans="1:24" ht="20.100000000000001" customHeight="1" x14ac:dyDescent="0.3">
      <c r="A14" s="33"/>
      <c r="B14" s="33"/>
      <c r="C14" s="38"/>
      <c r="D14" s="39"/>
      <c r="E14" s="39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5"/>
      <c r="U14" s="22"/>
      <c r="V14" s="4"/>
      <c r="W14" s="4"/>
      <c r="X14" s="2"/>
    </row>
    <row r="15" spans="1:24" ht="20.100000000000001" customHeight="1" x14ac:dyDescent="0.3">
      <c r="A15" s="33"/>
      <c r="B15" s="33"/>
      <c r="C15" s="38"/>
      <c r="D15" s="39"/>
      <c r="E15" s="39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5"/>
      <c r="U15" s="22"/>
      <c r="V15" s="4"/>
      <c r="W15" s="4"/>
      <c r="X15" s="2"/>
    </row>
    <row r="16" spans="1:24" ht="20.100000000000001" customHeight="1" x14ac:dyDescent="0.3">
      <c r="A16" s="33"/>
      <c r="B16" s="33"/>
      <c r="C16" s="38"/>
      <c r="D16" s="39"/>
      <c r="E16" s="39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5"/>
      <c r="U16" s="22"/>
      <c r="V16" s="4"/>
      <c r="W16" s="4"/>
      <c r="X16" s="2"/>
    </row>
    <row r="17" spans="1:24" ht="20.100000000000001" customHeight="1" x14ac:dyDescent="0.3">
      <c r="A17" s="33"/>
      <c r="B17" s="33"/>
      <c r="C17" s="46"/>
      <c r="D17" s="33"/>
      <c r="E17" s="33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8"/>
      <c r="U17" s="23"/>
      <c r="V17" s="6"/>
      <c r="W17" s="6"/>
      <c r="X17" s="5"/>
    </row>
    <row r="18" spans="1:24" ht="20.100000000000001" customHeight="1" x14ac:dyDescent="0.3">
      <c r="A18" s="33"/>
      <c r="B18" s="33"/>
      <c r="C18" s="46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46"/>
      <c r="U18" s="24"/>
      <c r="V18" s="5"/>
      <c r="W18" s="5"/>
      <c r="X18" s="5"/>
    </row>
    <row r="19" spans="1:24" ht="20.100000000000001" customHeight="1" x14ac:dyDescent="0.3">
      <c r="A19" s="33"/>
      <c r="B19" s="33"/>
      <c r="C19" s="46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46"/>
      <c r="U19" s="24"/>
      <c r="V19" s="5"/>
      <c r="W19" s="5"/>
      <c r="X19" s="5"/>
    </row>
    <row r="20" spans="1:24" ht="20.100000000000001" customHeight="1" x14ac:dyDescent="0.3">
      <c r="A20" s="33"/>
      <c r="B20" s="33"/>
      <c r="C20" s="46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46"/>
      <c r="U20" s="24"/>
      <c r="V20" s="5"/>
      <c r="W20" s="5"/>
      <c r="X20" s="5"/>
    </row>
    <row r="21" spans="1:24" ht="20.100000000000001" customHeight="1" x14ac:dyDescent="0.3">
      <c r="A21" s="33"/>
      <c r="B21" s="33"/>
      <c r="C21" s="46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46"/>
      <c r="U21" s="24"/>
      <c r="V21" s="5"/>
      <c r="W21" s="5"/>
      <c r="X21" s="5"/>
    </row>
    <row r="22" spans="1:24" ht="20.100000000000001" customHeight="1" x14ac:dyDescent="0.3">
      <c r="A22" s="33"/>
      <c r="B22" s="33"/>
      <c r="C22" s="46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46"/>
      <c r="U22" s="24"/>
      <c r="V22" s="5"/>
      <c r="W22" s="5"/>
      <c r="X22" s="5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추경 일반 세입</vt:lpstr>
      <vt:lpstr>추경 일반 세출</vt:lpstr>
      <vt:lpstr>'추경 일반 세입'!Print_Area</vt:lpstr>
      <vt:lpstr>'추경 일반 세출'!Print_Area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2013-12-10T02:14:37Z</cp:lastPrinted>
  <dcterms:created xsi:type="dcterms:W3CDTF">2013-08-23T08:00:50Z</dcterms:created>
  <dcterms:modified xsi:type="dcterms:W3CDTF">2013-12-10T02:17:40Z</dcterms:modified>
</cp:coreProperties>
</file>