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2045"/>
  </bookViews>
  <sheets>
    <sheet name="14 일반 세출" sheetId="9" r:id="rId1"/>
  </sheets>
  <definedNames>
    <definedName name="_xlnm._FilterDatabase" localSheetId="0" hidden="1">'14 일반 세출'!$A$6:$V$27</definedName>
    <definedName name="_xlnm.Print_Area" localSheetId="0">'14 일반 세출'!$A$1:$N$54</definedName>
    <definedName name="_xlnm.Print_Titles" localSheetId="0">'14 일반 세출'!$4:$5</definedName>
  </definedNames>
  <calcPr calcId="145621"/>
</workbook>
</file>

<file path=xl/calcChain.xml><?xml version="1.0" encoding="utf-8"?>
<calcChain xmlns="http://schemas.openxmlformats.org/spreadsheetml/2006/main">
  <c r="G46" i="9" l="1"/>
  <c r="H46" i="9"/>
  <c r="I46" i="9"/>
  <c r="G35" i="9"/>
  <c r="H35" i="9"/>
  <c r="I35" i="9"/>
  <c r="G20" i="9"/>
  <c r="H20" i="9"/>
  <c r="I20" i="9"/>
  <c r="G7" i="9"/>
  <c r="H7" i="9"/>
  <c r="I7" i="9"/>
  <c r="R49" i="9"/>
  <c r="M49" i="9"/>
  <c r="L49" i="9"/>
  <c r="I49" i="9"/>
  <c r="R30" i="9" l="1"/>
  <c r="M30" i="9"/>
  <c r="L30" i="9"/>
  <c r="I30" i="9"/>
  <c r="R22" i="9" l="1"/>
  <c r="M22" i="9"/>
  <c r="L22" i="9"/>
  <c r="I22" i="9"/>
  <c r="F46" i="9"/>
  <c r="I48" i="9"/>
  <c r="R54" i="9"/>
  <c r="M54" i="9"/>
  <c r="L54" i="9"/>
  <c r="I54" i="9"/>
  <c r="R53" i="9"/>
  <c r="M53" i="9"/>
  <c r="L53" i="9"/>
  <c r="I53" i="9"/>
  <c r="R52" i="9"/>
  <c r="M52" i="9"/>
  <c r="L52" i="9"/>
  <c r="I52" i="9"/>
  <c r="R51" i="9" l="1"/>
  <c r="M51" i="9"/>
  <c r="L51" i="9"/>
  <c r="I51" i="9"/>
  <c r="R50" i="9"/>
  <c r="M50" i="9"/>
  <c r="L50" i="9"/>
  <c r="I50" i="9"/>
  <c r="R48" i="9"/>
  <c r="M48" i="9"/>
  <c r="L48" i="9"/>
  <c r="R47" i="9"/>
  <c r="M47" i="9"/>
  <c r="L47" i="9"/>
  <c r="I47" i="9"/>
  <c r="U46" i="9"/>
  <c r="U35" i="9" s="1"/>
  <c r="U20" i="9" s="1"/>
  <c r="T46" i="9"/>
  <c r="T35" i="9" s="1"/>
  <c r="T20" i="9" s="1"/>
  <c r="K46" i="9"/>
  <c r="K35" i="9" s="1"/>
  <c r="K20" i="9" s="1"/>
  <c r="J46" i="9"/>
  <c r="J35" i="9" s="1"/>
  <c r="J20" i="9" s="1"/>
  <c r="R45" i="9"/>
  <c r="M45" i="9"/>
  <c r="L45" i="9"/>
  <c r="I45" i="9"/>
  <c r="R44" i="9"/>
  <c r="M44" i="9"/>
  <c r="L44" i="9"/>
  <c r="I44" i="9"/>
  <c r="R43" i="9"/>
  <c r="M43" i="9"/>
  <c r="L43" i="9"/>
  <c r="I43" i="9"/>
  <c r="R42" i="9"/>
  <c r="M42" i="9"/>
  <c r="L42" i="9"/>
  <c r="I42" i="9"/>
  <c r="R41" i="9"/>
  <c r="M41" i="9"/>
  <c r="L41" i="9"/>
  <c r="I41" i="9"/>
  <c r="R40" i="9"/>
  <c r="M40" i="9"/>
  <c r="L40" i="9"/>
  <c r="I40" i="9"/>
  <c r="R39" i="9"/>
  <c r="M39" i="9"/>
  <c r="L39" i="9"/>
  <c r="I39" i="9"/>
  <c r="R38" i="9"/>
  <c r="M38" i="9"/>
  <c r="L38" i="9"/>
  <c r="I38" i="9"/>
  <c r="R37" i="9"/>
  <c r="M37" i="9"/>
  <c r="L37" i="9"/>
  <c r="I37" i="9"/>
  <c r="R36" i="9"/>
  <c r="M36" i="9"/>
  <c r="L36" i="9"/>
  <c r="I36" i="9"/>
  <c r="F35" i="9"/>
  <c r="F20" i="9"/>
  <c r="R33" i="9"/>
  <c r="M33" i="9"/>
  <c r="L33" i="9"/>
  <c r="I33" i="9"/>
  <c r="R34" i="9"/>
  <c r="M34" i="9"/>
  <c r="L34" i="9"/>
  <c r="I34" i="9"/>
  <c r="R32" i="9"/>
  <c r="M32" i="9"/>
  <c r="L32" i="9"/>
  <c r="I32" i="9"/>
  <c r="R29" i="9"/>
  <c r="M29" i="9"/>
  <c r="L29" i="9"/>
  <c r="I29" i="9"/>
  <c r="I28" i="9"/>
  <c r="L28" i="9"/>
  <c r="M28" i="9"/>
  <c r="R28" i="9"/>
  <c r="F7" i="9"/>
  <c r="R26" i="9"/>
  <c r="M26" i="9"/>
  <c r="L26" i="9"/>
  <c r="I26" i="9"/>
  <c r="R25" i="9"/>
  <c r="M25" i="9"/>
  <c r="L25" i="9"/>
  <c r="I25" i="9"/>
  <c r="R31" i="9"/>
  <c r="M31" i="9"/>
  <c r="L31" i="9"/>
  <c r="I31" i="9"/>
  <c r="R24" i="9"/>
  <c r="M24" i="9"/>
  <c r="L24" i="9"/>
  <c r="I24" i="9"/>
  <c r="R23" i="9"/>
  <c r="M23" i="9"/>
  <c r="L23" i="9"/>
  <c r="I23" i="9"/>
  <c r="R8" i="9"/>
  <c r="R9" i="9"/>
  <c r="R10" i="9"/>
  <c r="R19" i="9"/>
  <c r="M19" i="9"/>
  <c r="L19" i="9"/>
  <c r="I19" i="9"/>
  <c r="R18" i="9"/>
  <c r="M18" i="9"/>
  <c r="L18" i="9"/>
  <c r="I18" i="9"/>
  <c r="R17" i="9"/>
  <c r="M17" i="9"/>
  <c r="L17" i="9"/>
  <c r="I17" i="9"/>
  <c r="R16" i="9"/>
  <c r="M16" i="9"/>
  <c r="L16" i="9"/>
  <c r="I16" i="9"/>
  <c r="R15" i="9"/>
  <c r="M15" i="9"/>
  <c r="L15" i="9"/>
  <c r="I15" i="9"/>
  <c r="R11" i="9"/>
  <c r="M11" i="9"/>
  <c r="L11" i="9"/>
  <c r="I11" i="9"/>
  <c r="M10" i="9"/>
  <c r="L10" i="9"/>
  <c r="I10" i="9"/>
  <c r="M9" i="9"/>
  <c r="L9" i="9"/>
  <c r="I9" i="9"/>
  <c r="R14" i="9"/>
  <c r="M14" i="9"/>
  <c r="L14" i="9"/>
  <c r="I14" i="9"/>
  <c r="R13" i="9"/>
  <c r="M13" i="9"/>
  <c r="L13" i="9"/>
  <c r="I13" i="9"/>
  <c r="R12" i="9"/>
  <c r="M12" i="9"/>
  <c r="L12" i="9"/>
  <c r="I12" i="9"/>
  <c r="G6" i="9" l="1"/>
  <c r="F6" i="9"/>
  <c r="H6" i="9"/>
  <c r="L46" i="9"/>
  <c r="L35" i="9" s="1"/>
  <c r="R27" i="9" l="1"/>
  <c r="M27" i="9"/>
  <c r="L27" i="9"/>
  <c r="I27" i="9"/>
  <c r="R21" i="9"/>
  <c r="M21" i="9"/>
  <c r="L21" i="9"/>
  <c r="I21" i="9"/>
  <c r="M8" i="9"/>
  <c r="L8" i="9"/>
  <c r="I8" i="9"/>
  <c r="U7" i="9"/>
  <c r="U6" i="9" s="1"/>
  <c r="T7" i="9"/>
  <c r="K7" i="9"/>
  <c r="K6" i="9" s="1"/>
  <c r="J7" i="9"/>
  <c r="J6" i="9" s="1"/>
  <c r="I6" i="9" l="1"/>
  <c r="L20" i="9"/>
  <c r="L7" i="9" s="1"/>
  <c r="L6" i="9" s="1"/>
  <c r="T6" i="9"/>
</calcChain>
</file>

<file path=xl/sharedStrings.xml><?xml version="1.0" encoding="utf-8"?>
<sst xmlns="http://schemas.openxmlformats.org/spreadsheetml/2006/main" count="223" uniqueCount="119">
  <si>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</si>
  <si>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</si>
  <si>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</si>
  <si>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</si>
  <si>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</si>
  <si>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</si>
  <si>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</si>
  <si>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</si>
  <si>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</si>
  <si>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</si>
  <si>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</si>
  <si>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</si>
  <si>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</si>
  <si>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</si>
  <si>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</si>
  <si>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</si>
  <si>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</si>
  <si>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</si>
  <si>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2014년도 경기도 일반회계 세출 예산 수정(안)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</si>
  <si>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</si>
  <si>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</si>
  <si>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</si>
  <si>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지역정책과</t>
    <phoneticPr fontId="2" type="noConversion"/>
  </si>
  <si>
    <t>개발제한구역관리비(광특/직접,사무관리비)</t>
    <phoneticPr fontId="2" type="noConversion"/>
  </si>
  <si>
    <t>업무추진비(광특/직접)</t>
    <phoneticPr fontId="2" type="noConversion"/>
  </si>
  <si>
    <t>자산취득비(광특/직접)</t>
    <phoneticPr fontId="2" type="noConversion"/>
  </si>
  <si>
    <t>&lt;과목변경&gt;
시설비및부대비
→일반운영비(공공운영비)</t>
    <phoneticPr fontId="2" type="noConversion"/>
  </si>
  <si>
    <t>도시주택과</t>
    <phoneticPr fontId="2" type="noConversion"/>
  </si>
  <si>
    <t>주택정책과</t>
    <phoneticPr fontId="2" type="noConversion"/>
  </si>
  <si>
    <t>토지정보과</t>
    <phoneticPr fontId="2" type="noConversion"/>
  </si>
  <si>
    <t>도시계획
상임기획단</t>
    <phoneticPr fontId="2" type="noConversion"/>
  </si>
  <si>
    <t>추가</t>
    <phoneticPr fontId="2" type="noConversion"/>
  </si>
  <si>
    <t>연구용역비</t>
    <phoneticPr fontId="2" type="noConversion"/>
  </si>
  <si>
    <t>도시환경위원회</t>
    <phoneticPr fontId="6" type="noConversion"/>
  </si>
  <si>
    <t>환경국</t>
    <phoneticPr fontId="6" type="noConversion"/>
  </si>
  <si>
    <t>환경정책과</t>
    <phoneticPr fontId="2" type="noConversion"/>
  </si>
  <si>
    <t>녹색환경지원센터 지원(3개소,국가직접지원)</t>
  </si>
  <si>
    <t>기후대기과</t>
    <phoneticPr fontId="2" type="noConversion"/>
  </si>
  <si>
    <t>환경안전관리과</t>
    <phoneticPr fontId="2" type="noConversion"/>
  </si>
  <si>
    <t>자원순환과</t>
    <phoneticPr fontId="2" type="noConversion"/>
  </si>
  <si>
    <t>공단환경관리사업소</t>
    <phoneticPr fontId="2" type="noConversion"/>
  </si>
  <si>
    <t>축산산림국(공원녹지과)</t>
    <phoneticPr fontId="6" type="noConversion"/>
  </si>
  <si>
    <t>공원녹지과</t>
    <phoneticPr fontId="2" type="noConversion"/>
  </si>
  <si>
    <t>&lt;과목변경&gt;
민간자본이전/민간대행사업비
→자치단체등자본이전/자치단체자본보조</t>
    <phoneticPr fontId="2" type="noConversion"/>
  </si>
  <si>
    <t>팔당수질개선본부</t>
    <phoneticPr fontId="6" type="noConversion"/>
  </si>
  <si>
    <t>수질정책과</t>
    <phoneticPr fontId="2" type="noConversion"/>
  </si>
  <si>
    <t>상하수과</t>
    <phoneticPr fontId="2" type="noConversion"/>
  </si>
  <si>
    <t>수질총량과</t>
    <phoneticPr fontId="2" type="noConversion"/>
  </si>
  <si>
    <t>오염총량 국외연수</t>
    <phoneticPr fontId="2" type="noConversion"/>
  </si>
  <si>
    <t>도시주택실</t>
    <phoneticPr fontId="6" type="noConversion"/>
  </si>
  <si>
    <t>수도권정책 전략 홍보(자체/직접)</t>
    <phoneticPr fontId="2" type="noConversion"/>
  </si>
  <si>
    <t>반월특수지역내 
미래창조단지 조성방안연구(자체/직접)</t>
    <phoneticPr fontId="2" type="noConversion"/>
  </si>
  <si>
    <t>농촌생활환경정비사업(광특/지원)</t>
    <phoneticPr fontId="2" type="noConversion"/>
  </si>
  <si>
    <t>농촌생활환경정비사업(광특/지원)</t>
    <phoneticPr fontId="2" type="noConversion"/>
  </si>
  <si>
    <t>수도권정책 토론회(자체/직접)</t>
    <phoneticPr fontId="2" type="noConversion"/>
  </si>
  <si>
    <t>경기도 지역맞춤형 도시계획 
관리기준 수립(자체/직접)</t>
    <phoneticPr fontId="2" type="noConversion"/>
  </si>
  <si>
    <t>경기도 부동산포털 운영 
및 고도화(자체/직접)</t>
    <phoneticPr fontId="2" type="noConversion"/>
  </si>
  <si>
    <t>도비</t>
    <phoneticPr fontId="2" type="noConversion"/>
  </si>
  <si>
    <t>광특</t>
    <phoneticPr fontId="2" type="noConversion"/>
  </si>
  <si>
    <t>광특</t>
    <phoneticPr fontId="2" type="noConversion"/>
  </si>
  <si>
    <t>생활환경복지 마을 조성(자체/지원)</t>
    <phoneticPr fontId="2" type="noConversion"/>
  </si>
  <si>
    <t>초록마을대학 운영(자체/직접)</t>
    <phoneticPr fontId="2" type="noConversion"/>
  </si>
  <si>
    <t>생물다양성 네트워크 구축(자체/직접)</t>
    <phoneticPr fontId="2" type="noConversion"/>
  </si>
  <si>
    <t>그린캠퍼스 운영지원(자체/직접)</t>
    <phoneticPr fontId="2" type="noConversion"/>
  </si>
  <si>
    <t>생태면적율지침 수립 및 
도입방안 마련 연구용역(자체/직접)</t>
    <phoneticPr fontId="2" type="noConversion"/>
  </si>
  <si>
    <t>수원환경성질환 예방센터 건립(국비/지원)</t>
    <phoneticPr fontId="2" type="noConversion"/>
  </si>
  <si>
    <t>도비</t>
    <phoneticPr fontId="2" type="noConversion"/>
  </si>
  <si>
    <t>국비</t>
    <phoneticPr fontId="2" type="noConversion"/>
  </si>
  <si>
    <t>경기도 환경교육통합지원(자체/직접)</t>
    <phoneticPr fontId="2" type="noConversion"/>
  </si>
  <si>
    <t>유해화학물질 사고예방 안전교육(자체/직접)</t>
    <phoneticPr fontId="2" type="noConversion"/>
  </si>
  <si>
    <t>쓰레기와의 사랑과 전쟁 카페 운영비(자체/직접)</t>
    <phoneticPr fontId="2" type="noConversion"/>
  </si>
  <si>
    <t>민간환경감시단 지원(자체/지원)</t>
    <phoneticPr fontId="2" type="noConversion"/>
  </si>
  <si>
    <t>야생동물 피해예방 사업(국비/지원)</t>
    <phoneticPr fontId="2" type="noConversion"/>
  </si>
  <si>
    <t>슬레이트 처리 지원 사업(국비/지원)</t>
    <phoneticPr fontId="2" type="noConversion"/>
  </si>
  <si>
    <t>소외시설 녹색공간 조성(기금/직접)</t>
    <phoneticPr fontId="2" type="noConversion"/>
  </si>
  <si>
    <t>2014 경기정원문화 박람회 개최지원(자체/직접)</t>
    <phoneticPr fontId="2" type="noConversion"/>
  </si>
  <si>
    <t>연인산도립공원 조성(지방채/직접)</t>
    <phoneticPr fontId="2" type="noConversion"/>
  </si>
  <si>
    <t>남한산성 영춘정 보수(자체/직접)</t>
    <phoneticPr fontId="2" type="noConversion"/>
  </si>
  <si>
    <t>시민정원사 운영(자체/직접)</t>
    <phoneticPr fontId="2" type="noConversion"/>
  </si>
  <si>
    <t>경기도 공원녹지 비전계획 수립 연구용역(자체/직접)</t>
    <phoneticPr fontId="2" type="noConversion"/>
  </si>
  <si>
    <t>도시공원 조성지원(자체/지원)</t>
    <phoneticPr fontId="2" type="noConversion"/>
  </si>
  <si>
    <t>쌈지공원 조성지원(자체/지원)</t>
    <phoneticPr fontId="2" type="noConversion"/>
  </si>
  <si>
    <t>수질예측시스템 운영 및 관리(자체/직접)</t>
    <phoneticPr fontId="2" type="noConversion"/>
  </si>
  <si>
    <t>물산업 전문가 포럼 운영(자체/직접)</t>
    <phoneticPr fontId="2" type="noConversion"/>
  </si>
  <si>
    <t>도내 물산업체 해외진출사업 지원(자체/직접)</t>
    <phoneticPr fontId="2" type="noConversion"/>
  </si>
  <si>
    <t>경기도 물산업육성 마스터 플랜 연구(자체/직접)</t>
    <phoneticPr fontId="2" type="noConversion"/>
  </si>
  <si>
    <t>저소득층 옥내급수관 개량 지원(국비/지원)</t>
    <phoneticPr fontId="2" type="noConversion"/>
  </si>
  <si>
    <t>기금</t>
    <phoneticPr fontId="2" type="noConversion"/>
  </si>
  <si>
    <t>□세출예산</t>
    <phoneticPr fontId="6" type="noConversion"/>
  </si>
  <si>
    <t>추가</t>
    <phoneticPr fontId="2" type="noConversion"/>
  </si>
  <si>
    <t>사업 재검토</t>
    <phoneticPr fontId="2" type="noConversion"/>
  </si>
  <si>
    <t>집행부 건의 수용</t>
    <phoneticPr fontId="2" type="noConversion"/>
  </si>
  <si>
    <t>최소한의 도비부담(5%)</t>
    <phoneticPr fontId="2" type="noConversion"/>
  </si>
  <si>
    <t>2013년 수준 반영</t>
  </si>
  <si>
    <t>2013년 수준 반영</t>
    <phoneticPr fontId="2" type="noConversion"/>
  </si>
  <si>
    <t>최소한의 사업비 부담</t>
    <phoneticPr fontId="2" type="noConversion"/>
  </si>
  <si>
    <t>2014년 도비 부담액 반영</t>
    <phoneticPr fontId="2" type="noConversion"/>
  </si>
  <si>
    <t>경기도 환경보전계획 반영</t>
    <phoneticPr fontId="2" type="noConversion"/>
  </si>
  <si>
    <t>지원비 축소
(1개소당 2억 지원)</t>
    <phoneticPr fontId="2" type="noConversion"/>
  </si>
  <si>
    <t>물산업 전문인력 양성을 위한 교육‧훈련사업(자체/직접)</t>
    <phoneticPr fontId="2" type="noConversion"/>
  </si>
  <si>
    <t>2013년 구축한 시스템 최소 운영비</t>
    <phoneticPr fontId="2" type="noConversion"/>
  </si>
  <si>
    <t>토지매입비 반영</t>
    <phoneticPr fontId="2" type="noConversion"/>
  </si>
  <si>
    <t>센터 운영 최소비용 반영</t>
    <phoneticPr fontId="2" type="noConversion"/>
  </si>
  <si>
    <t>최소 교육비용 반영</t>
    <phoneticPr fontId="2" type="noConversion"/>
  </si>
  <si>
    <t>유네스코 심사대비
시설물 보수</t>
    <phoneticPr fontId="2" type="noConversion"/>
  </si>
  <si>
    <t>친환경 방제 매뉴얼 마련 연구용역(자체/직접)</t>
    <phoneticPr fontId="2" type="noConversion"/>
  </si>
  <si>
    <t>가로수 친환경 방제지원 및 
시범사업(자체/지원)</t>
    <phoneticPr fontId="2" type="noConversion"/>
  </si>
  <si>
    <t>친환경 방제지침 마련</t>
    <phoneticPr fontId="2" type="noConversion"/>
  </si>
  <si>
    <t>계획적 관리방안 마련</t>
    <phoneticPr fontId="2" type="noConversion"/>
  </si>
  <si>
    <t xml:space="preserve">자치단체국제환경
협의회와 시군과 네트워크 구축 </t>
    <phoneticPr fontId="2" type="noConversion"/>
  </si>
  <si>
    <t>추가</t>
    <phoneticPr fontId="2" type="noConversion"/>
  </si>
  <si>
    <t>취약계층 지붕개량비 지원(자체/지원)</t>
    <phoneticPr fontId="2" type="noConversion"/>
  </si>
  <si>
    <t>"도시주택 시책 
홍보"로 사업명 변경</t>
    <phoneticPr fontId="2" type="noConversion"/>
  </si>
  <si>
    <t>2013년 수준 반영</t>
    <phoneticPr fontId="2" type="noConversion"/>
  </si>
  <si>
    <t>저소득층 옥내급수관 개량 지원(자체/지원)</t>
    <phoneticPr fontId="2" type="noConversion"/>
  </si>
  <si>
    <t>오염총량 관련 연수비 반영</t>
    <phoneticPr fontId="2" type="noConversion"/>
  </si>
  <si>
    <t>기존주택 매입임대사업(자체/직접)</t>
    <phoneticPr fontId="2" type="noConversion"/>
  </si>
  <si>
    <t>햇살하우징사업(저소득층에너지
효율화지원)(자체/지원)</t>
    <phoneticPr fontId="2" type="noConversion"/>
  </si>
  <si>
    <t>2013년 수준 반영
&lt;과목변경&gt;
자체/지원 →자체/직접,  자치단체자본보조 → 민간자본보조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</si>
</sst>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\△#,##0"/>
    <numFmt numFmtId="177" formatCode="#,##0;[Red]&quot;△&quot;#,##0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5" applyNumberFormat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23" borderId="6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5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22" borderId="13" applyNumberFormat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7" fillId="2" borderId="14" xfId="0" applyFont="1" applyFill="1" applyBorder="1" applyAlignment="1">
      <alignment horizontal="center" vertical="center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0" fillId="0" borderId="0" xfId="0" applyFont="1" applyAlignment="1">
      <alignment horizontal="right" vertical="center"/>
    </xf>
    <xf numFmtId="0" fontId="31" fillId="27" borderId="14" xfId="0" applyFont="1" applyFill="1" applyBorder="1" applyAlignment="1">
      <alignment horizontal="left" vertical="center" shrinkToFit="1"/>
    </xf>
    <xf numFmtId="0" fontId="31" fillId="27" borderId="14" xfId="0" applyFont="1" applyFill="1" applyBorder="1" applyAlignment="1">
      <alignment horizontal="left" vertical="center" wrapText="1" shrinkToFit="1"/>
    </xf>
    <xf numFmtId="0" fontId="4" fillId="0" borderId="14" xfId="0" applyFont="1" applyBorder="1" applyAlignment="1">
      <alignment horizontal="left" vertical="center" wrapText="1" shrinkToFit="1"/>
    </xf>
    <xf numFmtId="0" fontId="4" fillId="0" borderId="14" xfId="0" applyFont="1" applyBorder="1" applyAlignment="1">
      <alignment vertical="center" wrapText="1"/>
    </xf>
    <xf numFmtId="176" fontId="4" fillId="0" borderId="14" xfId="0" applyNumberFormat="1" applyFont="1" applyBorder="1" applyAlignment="1">
      <alignment horizontal="left" vertical="center" shrinkToFit="1"/>
    </xf>
    <xf numFmtId="0" fontId="31" fillId="0" borderId="17" xfId="0" applyFont="1" applyBorder="1" applyAlignment="1">
      <alignment horizontal="left" vertical="center" wrapText="1"/>
    </xf>
    <xf numFmtId="41" fontId="31" fillId="0" borderId="17" xfId="1" applyFont="1" applyFill="1" applyBorder="1" applyAlignment="1">
      <alignment horizontal="right" vertical="center" wrapText="1"/>
    </xf>
    <xf numFmtId="41" fontId="31" fillId="0" borderId="17" xfId="1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vertical="center"/>
    </xf>
    <xf numFmtId="0" fontId="3" fillId="0" borderId="0" xfId="0" applyFont="1" applyAlignment="1">
      <alignment horizontal="left" vertical="center"/>
    </xf>
    <xf numFmtId="177" fontId="5" fillId="3" borderId="14" xfId="1" applyNumberFormat="1" applyFont="1" applyFill="1" applyBorder="1" applyAlignment="1">
      <alignment horizontal="left" vertical="center" shrinkToFit="1"/>
    </xf>
    <xf numFmtId="177" fontId="5" fillId="4" borderId="14" xfId="1" applyNumberFormat="1" applyFont="1" applyFill="1" applyBorder="1" applyAlignment="1">
      <alignment horizontal="left" vertical="center" shrinkToFit="1"/>
    </xf>
    <xf numFmtId="0" fontId="4" fillId="0" borderId="14" xfId="0" applyFont="1" applyBorder="1" applyAlignment="1">
      <alignment horizontal="left" vertical="center" shrinkToFit="1"/>
    </xf>
    <xf numFmtId="0" fontId="31" fillId="0" borderId="17" xfId="0" applyFont="1" applyBorder="1" applyAlignment="1">
      <alignment horizontal="justify" vertical="center" wrapText="1"/>
    </xf>
    <xf numFmtId="176" fontId="4" fillId="0" borderId="14" xfId="0" applyNumberFormat="1" applyFont="1" applyBorder="1" applyAlignment="1">
      <alignment horizontal="left" vertical="center" wrapText="1" shrinkToFit="1"/>
    </xf>
    <xf numFmtId="0" fontId="32" fillId="0" borderId="14" xfId="0" applyFont="1" applyBorder="1" applyAlignment="1">
      <alignment horizontal="left" vertical="center" wrapText="1" shrinkToFit="1"/>
    </xf>
    <xf numFmtId="0" fontId="3" fillId="27" borderId="14" xfId="0" applyFont="1" applyFill="1" applyBorder="1">
      <alignment vertical="center"/>
    </xf>
    <xf numFmtId="0" fontId="4" fillId="27" borderId="14" xfId="0" applyFont="1" applyFill="1" applyBorder="1" applyAlignment="1">
      <alignment horizontal="center" vertical="center"/>
    </xf>
    <xf numFmtId="0" fontId="4" fillId="27" borderId="14" xfId="0" applyFont="1" applyFill="1" applyBorder="1">
      <alignment vertical="center"/>
    </xf>
    <xf numFmtId="0" fontId="31" fillId="27" borderId="17" xfId="0" applyFont="1" applyFill="1" applyBorder="1" applyAlignment="1">
      <alignment horizontal="left" vertical="center" wrapText="1"/>
    </xf>
    <xf numFmtId="41" fontId="31" fillId="27" borderId="17" xfId="1" applyFont="1" applyFill="1" applyBorder="1" applyAlignment="1">
      <alignment horizontal="right" vertical="center" wrapText="1"/>
    </xf>
    <xf numFmtId="176" fontId="4" fillId="27" borderId="14" xfId="1" applyNumberFormat="1" applyFont="1" applyFill="1" applyBorder="1" applyAlignment="1">
      <alignment horizontal="right" vertical="center" shrinkToFit="1"/>
    </xf>
    <xf numFmtId="176" fontId="4" fillId="27" borderId="14" xfId="0" applyNumberFormat="1" applyFont="1" applyFill="1" applyBorder="1" applyAlignment="1">
      <alignment horizontal="right" vertical="center" shrinkToFit="1"/>
    </xf>
    <xf numFmtId="0" fontId="4" fillId="27" borderId="14" xfId="0" applyFont="1" applyFill="1" applyBorder="1" applyAlignment="1">
      <alignment horizontal="right" vertical="center" shrinkToFit="1"/>
    </xf>
    <xf numFmtId="176" fontId="4" fillId="27" borderId="14" xfId="0" applyNumberFormat="1" applyFont="1" applyFill="1" applyBorder="1" applyAlignment="1">
      <alignment horizontal="center" vertical="center" shrinkToFit="1"/>
    </xf>
    <xf numFmtId="0" fontId="4" fillId="27" borderId="14" xfId="0" applyFont="1" applyFill="1" applyBorder="1" applyAlignment="1">
      <alignment horizontal="left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177" fontId="5" fillId="2" borderId="15" xfId="0" applyNumberFormat="1" applyFont="1" applyFill="1" applyBorder="1" applyAlignment="1">
      <alignment horizontal="center" vertical="center"/>
    </xf>
    <xf numFmtId="177" fontId="5" fillId="2" borderId="16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showGridLines="0" tabSelected="1" view="pageBreakPreview" zoomScaleNormal="90" zoomScaleSheetLayoutView="100" workbookViewId="0">
      <selection activeCell="E4" sqref="E4:E5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5" customWidth="1"/>
    <col min="4" max="4" width="11" style="1" customWidth="1"/>
    <col min="5" max="5" width="31.6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16.125" style="40" customWidth="1"/>
    <col min="15" max="15" width="4" style="1" customWidth="1"/>
    <col min="16" max="17" width="9.25" style="1" customWidth="1"/>
    <col min="18" max="18" width="6" style="5" customWidth="1"/>
    <col min="19" max="19" width="8.25" style="7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70" t="s">
        <v>18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22" ht="22.5" customHeight="1" x14ac:dyDescent="0.3">
      <c r="A2" s="9" t="s">
        <v>88</v>
      </c>
      <c r="B2" s="9"/>
    </row>
    <row r="3" spans="1:22" ht="16.5" customHeight="1" x14ac:dyDescent="0.3">
      <c r="N3" s="30" t="s">
        <v>17</v>
      </c>
    </row>
    <row r="4" spans="1:22" ht="27.75" customHeight="1" x14ac:dyDescent="0.3">
      <c r="A4" s="63" t="s">
        <v>9</v>
      </c>
      <c r="B4" s="63"/>
      <c r="C4" s="62" t="s">
        <v>10</v>
      </c>
      <c r="D4" s="63" t="s">
        <v>8</v>
      </c>
      <c r="E4" s="63" t="s">
        <v>7</v>
      </c>
      <c r="F4" s="62" t="s">
        <v>19</v>
      </c>
      <c r="G4" s="60" t="s">
        <v>20</v>
      </c>
      <c r="H4" s="61"/>
      <c r="I4" s="62" t="s">
        <v>13</v>
      </c>
      <c r="J4" s="60" t="s">
        <v>21</v>
      </c>
      <c r="K4" s="61"/>
      <c r="L4" s="62" t="s">
        <v>14</v>
      </c>
      <c r="M4" s="64" t="s">
        <v>15</v>
      </c>
      <c r="N4" s="66" t="s">
        <v>11</v>
      </c>
      <c r="O4" s="68" t="s">
        <v>12</v>
      </c>
      <c r="P4" s="61" t="s">
        <v>16</v>
      </c>
      <c r="Q4" s="61"/>
      <c r="R4" s="39"/>
      <c r="S4" s="8"/>
      <c r="T4" s="57" t="s">
        <v>0</v>
      </c>
      <c r="U4" s="58"/>
      <c r="V4" s="59" t="s">
        <v>3</v>
      </c>
    </row>
    <row r="5" spans="1:22" ht="14.25" customHeight="1" x14ac:dyDescent="0.3">
      <c r="A5" s="63"/>
      <c r="B5" s="63"/>
      <c r="C5" s="62"/>
      <c r="D5" s="63"/>
      <c r="E5" s="63"/>
      <c r="F5" s="63"/>
      <c r="G5" s="13" t="s">
        <v>1</v>
      </c>
      <c r="H5" s="13" t="s">
        <v>2</v>
      </c>
      <c r="I5" s="63"/>
      <c r="J5" s="13" t="s">
        <v>1</v>
      </c>
      <c r="K5" s="13" t="s">
        <v>2</v>
      </c>
      <c r="L5" s="63"/>
      <c r="M5" s="65"/>
      <c r="N5" s="67"/>
      <c r="O5" s="69"/>
      <c r="P5" s="13" t="s">
        <v>5</v>
      </c>
      <c r="Q5" s="13" t="s">
        <v>4</v>
      </c>
      <c r="R5" s="13" t="s">
        <v>6</v>
      </c>
      <c r="S5" s="8"/>
      <c r="T5" s="10" t="s">
        <v>1</v>
      </c>
      <c r="U5" s="10" t="s">
        <v>2</v>
      </c>
      <c r="V5" s="59"/>
    </row>
    <row r="6" spans="1:22" ht="22.5" customHeight="1" x14ac:dyDescent="0.3">
      <c r="A6" s="14" t="s">
        <v>33</v>
      </c>
      <c r="B6" s="15"/>
      <c r="C6" s="15"/>
      <c r="D6" s="15"/>
      <c r="E6" s="15"/>
      <c r="F6" s="16">
        <f>SUM(F7,F20,F35,F46)</f>
        <v>28625380</v>
      </c>
      <c r="G6" s="16">
        <f>SUM(G7,G20,G35,G46)</f>
        <v>-1354620</v>
      </c>
      <c r="H6" s="16">
        <f>SUM(H7,H20,H35,H46)</f>
        <v>10479540</v>
      </c>
      <c r="I6" s="16">
        <f>SUM(I7,I20,I35,I46)</f>
        <v>37750300</v>
      </c>
      <c r="J6" s="16" t="e">
        <f>J7+#REF!</f>
        <v>#REF!</v>
      </c>
      <c r="K6" s="16" t="e">
        <f>K7+#REF!</f>
        <v>#REF!</v>
      </c>
      <c r="L6" s="16" t="e">
        <f>L7+#REF!</f>
        <v>#REF!</v>
      </c>
      <c r="M6" s="16"/>
      <c r="N6" s="41"/>
      <c r="O6" s="16"/>
      <c r="P6" s="16"/>
      <c r="Q6" s="16"/>
      <c r="R6" s="15"/>
      <c r="S6" s="11"/>
      <c r="T6" s="4" t="e">
        <f>T7+#REF!</f>
        <v>#REF!</v>
      </c>
      <c r="U6" s="4" t="e">
        <f>U7+#REF!</f>
        <v>#REF!</v>
      </c>
      <c r="V6" s="4"/>
    </row>
    <row r="7" spans="1:22" ht="22.5" customHeight="1" x14ac:dyDescent="0.3">
      <c r="A7" s="17"/>
      <c r="B7" s="18" t="s">
        <v>49</v>
      </c>
      <c r="C7" s="19"/>
      <c r="D7" s="20"/>
      <c r="E7" s="20"/>
      <c r="F7" s="21">
        <f>SUM(F8:F19)</f>
        <v>19975620</v>
      </c>
      <c r="G7" s="21">
        <f t="shared" ref="G7:I7" si="0">SUM(G8:G19)</f>
        <v>-472620</v>
      </c>
      <c r="H7" s="21">
        <f t="shared" si="0"/>
        <v>2882500</v>
      </c>
      <c r="I7" s="21">
        <f t="shared" si="0"/>
        <v>22385500</v>
      </c>
      <c r="J7" s="21">
        <f>SUM(J8:J27)</f>
        <v>-19940000</v>
      </c>
      <c r="K7" s="21">
        <f>SUM(K8:K27)</f>
        <v>8250000</v>
      </c>
      <c r="L7" s="21">
        <f>SUM(L8:L27)</f>
        <v>23298180</v>
      </c>
      <c r="M7" s="21"/>
      <c r="N7" s="42"/>
      <c r="O7" s="21"/>
      <c r="P7" s="21"/>
      <c r="Q7" s="21"/>
      <c r="R7" s="19"/>
      <c r="S7" s="11"/>
      <c r="T7" s="6">
        <f>SUM(T8:T27)</f>
        <v>-3200000</v>
      </c>
      <c r="U7" s="6">
        <f>SUM(U8:U27)</f>
        <v>29000000</v>
      </c>
      <c r="V7" s="6"/>
    </row>
    <row r="8" spans="1:22" ht="69.75" customHeight="1" x14ac:dyDescent="0.3">
      <c r="A8" s="17"/>
      <c r="B8" s="17"/>
      <c r="C8" s="22">
        <v>962</v>
      </c>
      <c r="D8" s="23" t="s">
        <v>22</v>
      </c>
      <c r="E8" s="31" t="s">
        <v>50</v>
      </c>
      <c r="F8" s="24">
        <v>40000</v>
      </c>
      <c r="G8" s="24">
        <v>0</v>
      </c>
      <c r="H8" s="24"/>
      <c r="I8" s="29">
        <f t="shared" ref="I8:I19" si="1">F8+G8+H8</f>
        <v>40000</v>
      </c>
      <c r="J8" s="25">
        <v>-740000</v>
      </c>
      <c r="K8" s="27"/>
      <c r="L8" s="29">
        <f t="shared" ref="L8:L19" si="2">F8+J8+K8</f>
        <v>-700000</v>
      </c>
      <c r="M8" s="26" t="str">
        <f>IF(G8-J8&lt;0,"동의필요","-")</f>
        <v>-</v>
      </c>
      <c r="N8" s="45" t="s">
        <v>112</v>
      </c>
      <c r="O8" s="25" t="s">
        <v>57</v>
      </c>
      <c r="P8" s="25"/>
      <c r="Q8" s="25">
        <v>0</v>
      </c>
      <c r="R8" s="26" t="str">
        <f t="shared" ref="R8:R10" si="3">IF((G8+H8)=(P8+Q8),"ok","검토")</f>
        <v>ok</v>
      </c>
      <c r="S8" s="12"/>
      <c r="T8" s="3"/>
      <c r="U8" s="3"/>
      <c r="V8" s="2"/>
    </row>
    <row r="9" spans="1:22" ht="24" customHeight="1" x14ac:dyDescent="0.3">
      <c r="A9" s="17"/>
      <c r="B9" s="17"/>
      <c r="C9" s="22">
        <v>962</v>
      </c>
      <c r="D9" s="23" t="s">
        <v>22</v>
      </c>
      <c r="E9" s="31" t="s">
        <v>54</v>
      </c>
      <c r="F9" s="24">
        <v>10000</v>
      </c>
      <c r="G9" s="24">
        <v>-10000</v>
      </c>
      <c r="H9" s="24"/>
      <c r="I9" s="29">
        <f t="shared" si="1"/>
        <v>0</v>
      </c>
      <c r="J9" s="25"/>
      <c r="K9" s="27">
        <v>750000</v>
      </c>
      <c r="L9" s="29">
        <f t="shared" si="2"/>
        <v>760000</v>
      </c>
      <c r="M9" s="26" t="str">
        <f t="shared" ref="M9:M11" si="4">IF(G9-J9&lt;0,"동의필요","-")</f>
        <v>동의필요</v>
      </c>
      <c r="N9" s="35" t="s">
        <v>90</v>
      </c>
      <c r="O9" s="25" t="s">
        <v>57</v>
      </c>
      <c r="P9" s="25"/>
      <c r="Q9" s="25">
        <v>-10000</v>
      </c>
      <c r="R9" s="26" t="str">
        <f t="shared" si="3"/>
        <v>ok</v>
      </c>
      <c r="S9" s="12"/>
      <c r="T9" s="3"/>
      <c r="U9" s="3"/>
      <c r="V9" s="2"/>
    </row>
    <row r="10" spans="1:22" ht="30" customHeight="1" x14ac:dyDescent="0.3">
      <c r="A10" s="17"/>
      <c r="B10" s="17"/>
      <c r="C10" s="22">
        <v>962</v>
      </c>
      <c r="D10" s="23" t="s">
        <v>22</v>
      </c>
      <c r="E10" s="32" t="s">
        <v>51</v>
      </c>
      <c r="F10" s="24">
        <v>250000</v>
      </c>
      <c r="G10" s="24">
        <v>-250000</v>
      </c>
      <c r="H10" s="24"/>
      <c r="I10" s="29">
        <f t="shared" si="1"/>
        <v>0</v>
      </c>
      <c r="J10" s="25">
        <v>-600000</v>
      </c>
      <c r="K10" s="27"/>
      <c r="L10" s="29">
        <f t="shared" si="2"/>
        <v>-350000</v>
      </c>
      <c r="M10" s="26" t="str">
        <f t="shared" si="4"/>
        <v>-</v>
      </c>
      <c r="N10" s="43" t="s">
        <v>90</v>
      </c>
      <c r="O10" s="25" t="s">
        <v>57</v>
      </c>
      <c r="P10" s="25"/>
      <c r="Q10" s="25">
        <v>-250000</v>
      </c>
      <c r="R10" s="26" t="str">
        <f t="shared" si="3"/>
        <v>ok</v>
      </c>
      <c r="S10" s="11"/>
      <c r="T10" s="3">
        <v>-100000</v>
      </c>
      <c r="U10" s="3"/>
      <c r="V10" s="2"/>
    </row>
    <row r="11" spans="1:22" ht="24" customHeight="1" x14ac:dyDescent="0.3">
      <c r="A11" s="17"/>
      <c r="B11" s="17"/>
      <c r="C11" s="22">
        <v>963</v>
      </c>
      <c r="D11" s="23" t="s">
        <v>22</v>
      </c>
      <c r="E11" s="31" t="s">
        <v>23</v>
      </c>
      <c r="F11" s="24">
        <v>148000</v>
      </c>
      <c r="G11" s="24">
        <v>-14500</v>
      </c>
      <c r="H11" s="24"/>
      <c r="I11" s="29">
        <f t="shared" si="1"/>
        <v>133500</v>
      </c>
      <c r="J11" s="25">
        <v>-600000</v>
      </c>
      <c r="K11" s="27"/>
      <c r="L11" s="29">
        <f t="shared" si="2"/>
        <v>-452000</v>
      </c>
      <c r="M11" s="26" t="str">
        <f t="shared" si="4"/>
        <v>-</v>
      </c>
      <c r="N11" s="43" t="s">
        <v>91</v>
      </c>
      <c r="O11" s="25" t="s">
        <v>58</v>
      </c>
      <c r="P11" s="25">
        <v>-14500</v>
      </c>
      <c r="Q11" s="25">
        <v>0</v>
      </c>
      <c r="R11" s="26" t="str">
        <f t="shared" ref="R11:R19" si="5">IF((G11+H11)=(P11+Q11),"ok","검토")</f>
        <v>ok</v>
      </c>
      <c r="S11" s="11"/>
      <c r="T11" s="3">
        <v>-100000</v>
      </c>
      <c r="U11" s="3"/>
      <c r="V11" s="2"/>
    </row>
    <row r="12" spans="1:22" ht="24" customHeight="1" x14ac:dyDescent="0.3">
      <c r="A12" s="17"/>
      <c r="B12" s="17"/>
      <c r="C12" s="22">
        <v>963</v>
      </c>
      <c r="D12" s="23" t="s">
        <v>22</v>
      </c>
      <c r="E12" s="31" t="s">
        <v>24</v>
      </c>
      <c r="F12" s="24">
        <v>3000</v>
      </c>
      <c r="G12" s="24"/>
      <c r="H12" s="24">
        <v>7000</v>
      </c>
      <c r="I12" s="29">
        <f t="shared" si="1"/>
        <v>10000</v>
      </c>
      <c r="J12" s="25"/>
      <c r="K12" s="27">
        <v>750000</v>
      </c>
      <c r="L12" s="29">
        <f t="shared" si="2"/>
        <v>753000</v>
      </c>
      <c r="M12" s="26" t="str">
        <f t="shared" ref="M12:M18" si="6">IF(G12-J12&lt;0,"동의필요","-")</f>
        <v>-</v>
      </c>
      <c r="N12" s="43" t="s">
        <v>91</v>
      </c>
      <c r="O12" s="25" t="s">
        <v>58</v>
      </c>
      <c r="P12" s="25">
        <v>7000</v>
      </c>
      <c r="Q12" s="25">
        <v>0</v>
      </c>
      <c r="R12" s="26" t="str">
        <f t="shared" si="5"/>
        <v>ok</v>
      </c>
      <c r="S12" s="12"/>
      <c r="T12" s="3"/>
      <c r="U12" s="3"/>
      <c r="V12" s="2"/>
    </row>
    <row r="13" spans="1:22" ht="24" customHeight="1" x14ac:dyDescent="0.3">
      <c r="A13" s="17"/>
      <c r="B13" s="17"/>
      <c r="C13" s="22">
        <v>963</v>
      </c>
      <c r="D13" s="23" t="s">
        <v>22</v>
      </c>
      <c r="E13" s="31" t="s">
        <v>25</v>
      </c>
      <c r="F13" s="24">
        <v>2500</v>
      </c>
      <c r="G13" s="24"/>
      <c r="H13" s="24">
        <v>7500</v>
      </c>
      <c r="I13" s="29">
        <f t="shared" si="1"/>
        <v>10000</v>
      </c>
      <c r="J13" s="25">
        <v>-600000</v>
      </c>
      <c r="K13" s="27"/>
      <c r="L13" s="29">
        <f t="shared" si="2"/>
        <v>-597500</v>
      </c>
      <c r="M13" s="26" t="str">
        <f t="shared" si="6"/>
        <v>-</v>
      </c>
      <c r="N13" s="43" t="s">
        <v>91</v>
      </c>
      <c r="O13" s="25" t="s">
        <v>58</v>
      </c>
      <c r="P13" s="25">
        <v>7500</v>
      </c>
      <c r="Q13" s="25">
        <v>0</v>
      </c>
      <c r="R13" s="26" t="str">
        <f t="shared" si="5"/>
        <v>ok</v>
      </c>
      <c r="S13" s="11"/>
      <c r="T13" s="3">
        <v>-100000</v>
      </c>
      <c r="U13" s="3"/>
      <c r="V13" s="2"/>
    </row>
    <row r="14" spans="1:22" ht="24" customHeight="1" x14ac:dyDescent="0.3">
      <c r="A14" s="17"/>
      <c r="B14" s="17"/>
      <c r="C14" s="22">
        <v>968</v>
      </c>
      <c r="D14" s="23" t="s">
        <v>27</v>
      </c>
      <c r="E14" s="31" t="s">
        <v>52</v>
      </c>
      <c r="F14" s="24">
        <v>9182000</v>
      </c>
      <c r="G14" s="24"/>
      <c r="H14" s="24">
        <v>662000</v>
      </c>
      <c r="I14" s="29">
        <f t="shared" si="1"/>
        <v>9844000</v>
      </c>
      <c r="J14" s="25"/>
      <c r="K14" s="27"/>
      <c r="L14" s="29">
        <f t="shared" si="2"/>
        <v>9182000</v>
      </c>
      <c r="M14" s="26" t="str">
        <f t="shared" si="6"/>
        <v>-</v>
      </c>
      <c r="N14" s="43" t="s">
        <v>92</v>
      </c>
      <c r="O14" s="25" t="s">
        <v>58</v>
      </c>
      <c r="P14" s="25"/>
      <c r="Q14" s="25">
        <v>662000</v>
      </c>
      <c r="R14" s="26" t="str">
        <f t="shared" si="5"/>
        <v>ok</v>
      </c>
      <c r="S14" s="11"/>
      <c r="T14" s="3"/>
      <c r="U14" s="3">
        <v>1000000</v>
      </c>
      <c r="V14" s="2"/>
    </row>
    <row r="15" spans="1:22" ht="24" customHeight="1" x14ac:dyDescent="0.3">
      <c r="A15" s="17"/>
      <c r="B15" s="17"/>
      <c r="C15" s="22">
        <v>971</v>
      </c>
      <c r="D15" s="23" t="s">
        <v>28</v>
      </c>
      <c r="E15" s="31" t="s">
        <v>116</v>
      </c>
      <c r="F15" s="24">
        <v>900000</v>
      </c>
      <c r="G15" s="24"/>
      <c r="H15" s="24">
        <v>1268000</v>
      </c>
      <c r="I15" s="29">
        <f t="shared" si="1"/>
        <v>2168000</v>
      </c>
      <c r="J15" s="25"/>
      <c r="K15" s="27">
        <v>750000</v>
      </c>
      <c r="L15" s="29">
        <f t="shared" si="2"/>
        <v>1650000</v>
      </c>
      <c r="M15" s="26" t="str">
        <f t="shared" si="6"/>
        <v>-</v>
      </c>
      <c r="N15" s="35" t="s">
        <v>94</v>
      </c>
      <c r="O15" s="25" t="s">
        <v>57</v>
      </c>
      <c r="P15" s="25"/>
      <c r="Q15" s="25">
        <v>1268000</v>
      </c>
      <c r="R15" s="26" t="str">
        <f t="shared" si="5"/>
        <v>ok</v>
      </c>
      <c r="S15" s="12"/>
      <c r="T15" s="3"/>
      <c r="U15" s="3"/>
      <c r="V15" s="2"/>
    </row>
    <row r="16" spans="1:22" ht="75.75" customHeight="1" x14ac:dyDescent="0.3">
      <c r="A16" s="17"/>
      <c r="B16" s="17"/>
      <c r="C16" s="22">
        <v>971</v>
      </c>
      <c r="D16" s="23" t="s">
        <v>28</v>
      </c>
      <c r="E16" s="32" t="s">
        <v>117</v>
      </c>
      <c r="F16" s="24">
        <v>200000</v>
      </c>
      <c r="G16" s="24"/>
      <c r="H16" s="24">
        <v>200000</v>
      </c>
      <c r="I16" s="29">
        <f t="shared" si="1"/>
        <v>400000</v>
      </c>
      <c r="J16" s="25"/>
      <c r="K16" s="27"/>
      <c r="L16" s="29">
        <f t="shared" si="2"/>
        <v>200000</v>
      </c>
      <c r="M16" s="26" t="str">
        <f t="shared" si="6"/>
        <v>-</v>
      </c>
      <c r="N16" s="33" t="s">
        <v>118</v>
      </c>
      <c r="O16" s="25" t="s">
        <v>57</v>
      </c>
      <c r="P16" s="25"/>
      <c r="Q16" s="25">
        <v>200000</v>
      </c>
      <c r="R16" s="26" t="str">
        <f t="shared" si="5"/>
        <v>ok</v>
      </c>
      <c r="S16" s="11"/>
      <c r="T16" s="3"/>
      <c r="U16" s="3">
        <v>1000000</v>
      </c>
      <c r="V16" s="2"/>
    </row>
    <row r="17" spans="1:22" ht="24" customHeight="1" x14ac:dyDescent="0.3">
      <c r="A17" s="17"/>
      <c r="B17" s="17"/>
      <c r="C17" s="22">
        <v>972</v>
      </c>
      <c r="D17" s="23" t="s">
        <v>28</v>
      </c>
      <c r="E17" s="31" t="s">
        <v>53</v>
      </c>
      <c r="F17" s="24">
        <v>8842000</v>
      </c>
      <c r="G17" s="24"/>
      <c r="H17" s="24">
        <v>638000</v>
      </c>
      <c r="I17" s="29">
        <f t="shared" si="1"/>
        <v>9480000</v>
      </c>
      <c r="J17" s="25"/>
      <c r="K17" s="27">
        <v>750000</v>
      </c>
      <c r="L17" s="29">
        <f t="shared" si="2"/>
        <v>9592000</v>
      </c>
      <c r="M17" s="26" t="str">
        <f t="shared" si="6"/>
        <v>-</v>
      </c>
      <c r="N17" s="43" t="s">
        <v>92</v>
      </c>
      <c r="O17" s="25" t="s">
        <v>59</v>
      </c>
      <c r="P17" s="25"/>
      <c r="Q17" s="25">
        <v>638000</v>
      </c>
      <c r="R17" s="26" t="str">
        <f t="shared" si="5"/>
        <v>ok</v>
      </c>
      <c r="S17" s="12"/>
      <c r="T17" s="3"/>
      <c r="U17" s="3"/>
      <c r="V17" s="2"/>
    </row>
    <row r="18" spans="1:22" ht="58.5" customHeight="1" x14ac:dyDescent="0.3">
      <c r="A18" s="17"/>
      <c r="B18" s="17"/>
      <c r="C18" s="22">
        <v>978</v>
      </c>
      <c r="D18" s="23" t="s">
        <v>29</v>
      </c>
      <c r="E18" s="32" t="s">
        <v>56</v>
      </c>
      <c r="F18" s="24">
        <v>398120</v>
      </c>
      <c r="G18" s="24">
        <v>-198120</v>
      </c>
      <c r="H18" s="24"/>
      <c r="I18" s="29">
        <f t="shared" si="1"/>
        <v>200000</v>
      </c>
      <c r="J18" s="25">
        <v>-600000</v>
      </c>
      <c r="K18" s="27"/>
      <c r="L18" s="29">
        <f t="shared" si="2"/>
        <v>-201880</v>
      </c>
      <c r="M18" s="26" t="str">
        <f t="shared" si="6"/>
        <v>-</v>
      </c>
      <c r="N18" s="33" t="s">
        <v>26</v>
      </c>
      <c r="O18" s="25" t="s">
        <v>57</v>
      </c>
      <c r="P18" s="25"/>
      <c r="Q18" s="25">
        <v>-198120</v>
      </c>
      <c r="R18" s="26" t="str">
        <f t="shared" si="5"/>
        <v>ok</v>
      </c>
      <c r="S18" s="11"/>
      <c r="T18" s="3">
        <v>-100000</v>
      </c>
      <c r="U18" s="3"/>
      <c r="V18" s="2"/>
    </row>
    <row r="19" spans="1:22" ht="39.75" customHeight="1" x14ac:dyDescent="0.3">
      <c r="A19" s="17"/>
      <c r="B19" s="17"/>
      <c r="C19" s="22" t="s">
        <v>31</v>
      </c>
      <c r="D19" s="34" t="s">
        <v>30</v>
      </c>
      <c r="E19" s="34" t="s">
        <v>55</v>
      </c>
      <c r="F19" s="24"/>
      <c r="G19" s="24"/>
      <c r="H19" s="24">
        <v>100000</v>
      </c>
      <c r="I19" s="29">
        <f t="shared" si="1"/>
        <v>100000</v>
      </c>
      <c r="J19" s="25"/>
      <c r="K19" s="27">
        <v>750000</v>
      </c>
      <c r="L19" s="29">
        <f t="shared" si="2"/>
        <v>750000</v>
      </c>
      <c r="M19" s="26" t="str">
        <f t="shared" ref="M19" si="7">IF(G19-J19&lt;0,"동의필요","-")</f>
        <v>-</v>
      </c>
      <c r="N19" s="35" t="s">
        <v>32</v>
      </c>
      <c r="O19" s="25" t="s">
        <v>57</v>
      </c>
      <c r="P19" s="25"/>
      <c r="Q19" s="25">
        <v>100000</v>
      </c>
      <c r="R19" s="26" t="str">
        <f t="shared" si="5"/>
        <v>ok</v>
      </c>
      <c r="S19" s="12"/>
      <c r="T19" s="3"/>
      <c r="U19" s="3"/>
      <c r="V19" s="2"/>
    </row>
    <row r="20" spans="1:22" ht="33" customHeight="1" x14ac:dyDescent="0.3">
      <c r="A20" s="17"/>
      <c r="B20" s="18" t="s">
        <v>34</v>
      </c>
      <c r="C20" s="19"/>
      <c r="D20" s="20"/>
      <c r="E20" s="20"/>
      <c r="F20" s="21">
        <f>SUM(F21:F34)</f>
        <v>5038360</v>
      </c>
      <c r="G20" s="21">
        <f t="shared" ref="G20:I20" si="8">SUM(G21:G34)</f>
        <v>-422000</v>
      </c>
      <c r="H20" s="21">
        <f t="shared" si="8"/>
        <v>2539040</v>
      </c>
      <c r="I20" s="21">
        <f t="shared" si="8"/>
        <v>7155400</v>
      </c>
      <c r="J20" s="21">
        <f>SUM(J21:J47)</f>
        <v>-15000000</v>
      </c>
      <c r="K20" s="21">
        <f>SUM(K21:K47)</f>
        <v>4500000</v>
      </c>
      <c r="L20" s="21">
        <f>SUM(L21:L47)</f>
        <v>1930560</v>
      </c>
      <c r="M20" s="21"/>
      <c r="N20" s="42"/>
      <c r="O20" s="21"/>
      <c r="P20" s="21"/>
      <c r="Q20" s="21"/>
      <c r="R20" s="19"/>
      <c r="S20" s="11"/>
      <c r="T20" s="6">
        <f>SUM(T21:T47)</f>
        <v>-2500000</v>
      </c>
      <c r="U20" s="6">
        <f>SUM(U21:U47)</f>
        <v>23000000</v>
      </c>
      <c r="V20" s="6"/>
    </row>
    <row r="21" spans="1:22" ht="27" customHeight="1" x14ac:dyDescent="0.3">
      <c r="A21" s="17"/>
      <c r="B21" s="17"/>
      <c r="C21" s="22">
        <v>997</v>
      </c>
      <c r="D21" s="23" t="s">
        <v>35</v>
      </c>
      <c r="E21" s="36" t="s">
        <v>60</v>
      </c>
      <c r="F21" s="37">
        <v>32000</v>
      </c>
      <c r="G21" s="24"/>
      <c r="H21" s="24">
        <v>118000</v>
      </c>
      <c r="I21" s="29">
        <f t="shared" ref="I21:I34" si="9">F21+G21+H21</f>
        <v>150000</v>
      </c>
      <c r="J21" s="25">
        <v>-600000</v>
      </c>
      <c r="K21" s="27"/>
      <c r="L21" s="29">
        <f t="shared" ref="L21:L34" si="10">F21+J21+K21</f>
        <v>-568000</v>
      </c>
      <c r="M21" s="26" t="str">
        <f t="shared" ref="M21:M27" si="11">IF(G21-J21&lt;0,"동의필요","-")</f>
        <v>-</v>
      </c>
      <c r="N21" s="43" t="s">
        <v>95</v>
      </c>
      <c r="O21" s="27" t="s">
        <v>66</v>
      </c>
      <c r="P21" s="25"/>
      <c r="Q21" s="25">
        <v>118000</v>
      </c>
      <c r="R21" s="26" t="str">
        <f t="shared" ref="R21:R34" si="12">IF((G21+H21)=(P21+Q21),"ok","검토")</f>
        <v>ok</v>
      </c>
      <c r="S21" s="11"/>
      <c r="T21" s="3">
        <v>-100000</v>
      </c>
      <c r="U21" s="3"/>
      <c r="V21" s="2"/>
    </row>
    <row r="22" spans="1:22" ht="27" customHeight="1" x14ac:dyDescent="0.3">
      <c r="A22" s="17"/>
      <c r="B22" s="17"/>
      <c r="C22" s="22">
        <v>997</v>
      </c>
      <c r="D22" s="23" t="s">
        <v>35</v>
      </c>
      <c r="E22" s="36" t="s">
        <v>65</v>
      </c>
      <c r="F22" s="37">
        <v>1500000</v>
      </c>
      <c r="G22" s="24"/>
      <c r="H22" s="24">
        <v>750000</v>
      </c>
      <c r="I22" s="29">
        <f t="shared" ref="I22" si="13">F22+G22+H22</f>
        <v>2250000</v>
      </c>
      <c r="J22" s="25"/>
      <c r="K22" s="27"/>
      <c r="L22" s="29">
        <f t="shared" ref="L22" si="14">F22+J22+K22</f>
        <v>1500000</v>
      </c>
      <c r="M22" s="26" t="str">
        <f t="shared" ref="M22" si="15">IF(G22-J22&lt;0,"동의필요","-")</f>
        <v>-</v>
      </c>
      <c r="N22" s="43" t="s">
        <v>96</v>
      </c>
      <c r="O22" s="27" t="s">
        <v>67</v>
      </c>
      <c r="P22" s="25"/>
      <c r="Q22" s="25">
        <v>750000</v>
      </c>
      <c r="R22" s="26" t="str">
        <f t="shared" ref="R22" si="16">IF((G22+H22)=(P22+Q22),"ok","검토")</f>
        <v>ok</v>
      </c>
      <c r="S22" s="11"/>
      <c r="T22" s="3"/>
      <c r="U22" s="3">
        <v>1000000</v>
      </c>
      <c r="V22" s="2"/>
    </row>
    <row r="23" spans="1:22" ht="27" customHeight="1" x14ac:dyDescent="0.3">
      <c r="A23" s="17"/>
      <c r="B23" s="17"/>
      <c r="C23" s="22" t="s">
        <v>31</v>
      </c>
      <c r="D23" s="23" t="s">
        <v>35</v>
      </c>
      <c r="E23" s="36" t="s">
        <v>61</v>
      </c>
      <c r="F23" s="37">
        <v>0</v>
      </c>
      <c r="G23" s="24"/>
      <c r="H23" s="24">
        <v>100000</v>
      </c>
      <c r="I23" s="29">
        <f t="shared" si="9"/>
        <v>100000</v>
      </c>
      <c r="J23" s="25">
        <v>-600000</v>
      </c>
      <c r="K23" s="27"/>
      <c r="L23" s="29">
        <f t="shared" si="10"/>
        <v>-600000</v>
      </c>
      <c r="M23" s="26" t="str">
        <f t="shared" si="11"/>
        <v>-</v>
      </c>
      <c r="N23" s="43" t="s">
        <v>94</v>
      </c>
      <c r="O23" s="27" t="s">
        <v>66</v>
      </c>
      <c r="P23" s="25"/>
      <c r="Q23" s="25">
        <v>100000</v>
      </c>
      <c r="R23" s="26" t="str">
        <f t="shared" si="12"/>
        <v>ok</v>
      </c>
      <c r="S23" s="11"/>
      <c r="T23" s="3">
        <v>-100000</v>
      </c>
      <c r="U23" s="3"/>
      <c r="V23" s="2"/>
    </row>
    <row r="24" spans="1:22" ht="36.75" customHeight="1" x14ac:dyDescent="0.3">
      <c r="A24" s="17"/>
      <c r="B24" s="17"/>
      <c r="C24" s="22" t="s">
        <v>31</v>
      </c>
      <c r="D24" s="23" t="s">
        <v>35</v>
      </c>
      <c r="E24" s="31" t="s">
        <v>62</v>
      </c>
      <c r="F24" s="24">
        <v>0</v>
      </c>
      <c r="G24" s="24"/>
      <c r="H24" s="24">
        <v>150000</v>
      </c>
      <c r="I24" s="29">
        <f>F24+G24+H24</f>
        <v>150000</v>
      </c>
      <c r="J24" s="25"/>
      <c r="K24" s="27"/>
      <c r="L24" s="29">
        <f>F24+J24+K24</f>
        <v>0</v>
      </c>
      <c r="M24" s="26" t="str">
        <f>IF(G24-J24&lt;0,"동의필요","-")</f>
        <v>-</v>
      </c>
      <c r="N24" s="46" t="s">
        <v>109</v>
      </c>
      <c r="O24" s="27" t="s">
        <v>66</v>
      </c>
      <c r="P24" s="25"/>
      <c r="Q24" s="25">
        <v>150000</v>
      </c>
      <c r="R24" s="26" t="str">
        <f>IF((G24+H24)=(P24+Q24),"ok","검토")</f>
        <v>ok</v>
      </c>
      <c r="S24" s="11"/>
      <c r="T24" s="3"/>
      <c r="U24" s="3">
        <v>1000000</v>
      </c>
      <c r="V24" s="2"/>
    </row>
    <row r="25" spans="1:22" ht="36" customHeight="1" x14ac:dyDescent="0.3">
      <c r="A25" s="17"/>
      <c r="B25" s="17"/>
      <c r="C25" s="22" t="s">
        <v>31</v>
      </c>
      <c r="D25" s="23" t="s">
        <v>35</v>
      </c>
      <c r="E25" s="32" t="s">
        <v>64</v>
      </c>
      <c r="F25" s="24">
        <v>0</v>
      </c>
      <c r="G25" s="24"/>
      <c r="H25" s="24">
        <v>200000</v>
      </c>
      <c r="I25" s="29">
        <f t="shared" si="9"/>
        <v>200000</v>
      </c>
      <c r="J25" s="25">
        <v>-600000</v>
      </c>
      <c r="K25" s="27"/>
      <c r="L25" s="29">
        <f t="shared" si="10"/>
        <v>-600000</v>
      </c>
      <c r="M25" s="26" t="str">
        <f t="shared" si="11"/>
        <v>-</v>
      </c>
      <c r="N25" s="43" t="s">
        <v>97</v>
      </c>
      <c r="O25" s="27" t="s">
        <v>66</v>
      </c>
      <c r="P25" s="25"/>
      <c r="Q25" s="25">
        <v>200000</v>
      </c>
      <c r="R25" s="26" t="str">
        <f t="shared" si="12"/>
        <v>ok</v>
      </c>
      <c r="S25" s="11"/>
      <c r="T25" s="3">
        <v>-100000</v>
      </c>
      <c r="U25" s="3"/>
      <c r="V25" s="2"/>
    </row>
    <row r="26" spans="1:22" ht="30" customHeight="1" x14ac:dyDescent="0.3">
      <c r="A26" s="17"/>
      <c r="B26" s="17"/>
      <c r="C26" s="22">
        <v>998</v>
      </c>
      <c r="D26" s="23" t="s">
        <v>35</v>
      </c>
      <c r="E26" s="36" t="s">
        <v>36</v>
      </c>
      <c r="F26" s="37">
        <v>1000000</v>
      </c>
      <c r="G26" s="24">
        <v>-400000</v>
      </c>
      <c r="H26" s="24"/>
      <c r="I26" s="29">
        <f t="shared" si="9"/>
        <v>600000</v>
      </c>
      <c r="J26" s="25"/>
      <c r="K26" s="27"/>
      <c r="L26" s="29">
        <f t="shared" si="10"/>
        <v>1000000</v>
      </c>
      <c r="M26" s="26" t="str">
        <f t="shared" si="11"/>
        <v>동의필요</v>
      </c>
      <c r="N26" s="33" t="s">
        <v>98</v>
      </c>
      <c r="O26" s="27" t="s">
        <v>66</v>
      </c>
      <c r="P26" s="25"/>
      <c r="Q26" s="25">
        <v>-400000</v>
      </c>
      <c r="R26" s="26" t="str">
        <f t="shared" si="12"/>
        <v>ok</v>
      </c>
      <c r="S26" s="11"/>
      <c r="T26" s="3"/>
      <c r="U26" s="3">
        <v>1000000</v>
      </c>
      <c r="V26" s="2"/>
    </row>
    <row r="27" spans="1:22" ht="30" customHeight="1" x14ac:dyDescent="0.3">
      <c r="A27" s="17"/>
      <c r="B27" s="17"/>
      <c r="C27" s="22">
        <v>999</v>
      </c>
      <c r="D27" s="23" t="s">
        <v>35</v>
      </c>
      <c r="E27" s="36" t="s">
        <v>68</v>
      </c>
      <c r="F27" s="37">
        <v>50000</v>
      </c>
      <c r="G27" s="24"/>
      <c r="H27" s="24">
        <v>100000</v>
      </c>
      <c r="I27" s="29">
        <f t="shared" si="9"/>
        <v>150000</v>
      </c>
      <c r="J27" s="25"/>
      <c r="K27" s="27"/>
      <c r="L27" s="29">
        <f t="shared" si="10"/>
        <v>50000</v>
      </c>
      <c r="M27" s="26" t="str">
        <f t="shared" si="11"/>
        <v>-</v>
      </c>
      <c r="N27" s="43" t="s">
        <v>102</v>
      </c>
      <c r="O27" s="27" t="s">
        <v>66</v>
      </c>
      <c r="P27" s="25"/>
      <c r="Q27" s="25">
        <v>100000</v>
      </c>
      <c r="R27" s="26" t="str">
        <f t="shared" si="12"/>
        <v>ok</v>
      </c>
      <c r="S27" s="11"/>
      <c r="T27" s="3"/>
      <c r="U27" s="3">
        <v>1000000</v>
      </c>
      <c r="V27" s="2"/>
    </row>
    <row r="28" spans="1:22" ht="30" customHeight="1" x14ac:dyDescent="0.3">
      <c r="A28" s="17"/>
      <c r="B28" s="17"/>
      <c r="C28" s="22">
        <v>1000</v>
      </c>
      <c r="D28" s="23" t="s">
        <v>35</v>
      </c>
      <c r="E28" s="36" t="s">
        <v>72</v>
      </c>
      <c r="F28" s="37">
        <v>404000</v>
      </c>
      <c r="G28" s="24"/>
      <c r="H28" s="24">
        <v>150000</v>
      </c>
      <c r="I28" s="29">
        <f t="shared" si="9"/>
        <v>554000</v>
      </c>
      <c r="J28" s="25"/>
      <c r="K28" s="27"/>
      <c r="L28" s="29">
        <f t="shared" si="10"/>
        <v>404000</v>
      </c>
      <c r="M28" s="26" t="str">
        <f t="shared" ref="M28:M33" si="17">IF(G28-J28&lt;0,"동의필요","-")</f>
        <v>-</v>
      </c>
      <c r="N28" s="43" t="s">
        <v>94</v>
      </c>
      <c r="O28" s="27" t="s">
        <v>67</v>
      </c>
      <c r="P28" s="25"/>
      <c r="Q28" s="25">
        <v>150000</v>
      </c>
      <c r="R28" s="26" t="str">
        <f t="shared" si="12"/>
        <v>ok</v>
      </c>
    </row>
    <row r="29" spans="1:22" ht="36.75" customHeight="1" x14ac:dyDescent="0.3">
      <c r="A29" s="17"/>
      <c r="B29" s="17"/>
      <c r="C29" s="22">
        <v>1004</v>
      </c>
      <c r="D29" s="23" t="s">
        <v>37</v>
      </c>
      <c r="E29" s="36" t="s">
        <v>73</v>
      </c>
      <c r="F29" s="37">
        <v>1962360</v>
      </c>
      <c r="G29" s="24"/>
      <c r="H29" s="24">
        <v>544040</v>
      </c>
      <c r="I29" s="29">
        <f t="shared" si="9"/>
        <v>2506400</v>
      </c>
      <c r="J29" s="25"/>
      <c r="K29" s="27"/>
      <c r="L29" s="29">
        <f t="shared" si="10"/>
        <v>1962360</v>
      </c>
      <c r="M29" s="26" t="str">
        <f t="shared" si="17"/>
        <v>-</v>
      </c>
      <c r="N29" s="43" t="s">
        <v>94</v>
      </c>
      <c r="O29" s="27" t="s">
        <v>67</v>
      </c>
      <c r="P29" s="25"/>
      <c r="Q29" s="25">
        <v>544040</v>
      </c>
      <c r="R29" s="26" t="str">
        <f t="shared" si="12"/>
        <v>ok</v>
      </c>
      <c r="S29" s="11"/>
      <c r="T29" s="3"/>
      <c r="U29" s="3">
        <v>1000000</v>
      </c>
      <c r="V29" s="2"/>
    </row>
    <row r="30" spans="1:22" ht="36.75" customHeight="1" x14ac:dyDescent="0.3">
      <c r="A30" s="47"/>
      <c r="B30" s="47"/>
      <c r="C30" s="48" t="s">
        <v>110</v>
      </c>
      <c r="D30" s="49" t="s">
        <v>37</v>
      </c>
      <c r="E30" s="50" t="s">
        <v>111</v>
      </c>
      <c r="F30" s="51"/>
      <c r="G30" s="52"/>
      <c r="H30" s="52">
        <v>55000</v>
      </c>
      <c r="I30" s="29">
        <f t="shared" ref="I30" si="18">F30+G30+H30</f>
        <v>55000</v>
      </c>
      <c r="J30" s="53"/>
      <c r="K30" s="54"/>
      <c r="L30" s="52">
        <f t="shared" ref="L30" si="19">F30+J30+K30</f>
        <v>0</v>
      </c>
      <c r="M30" s="55" t="str">
        <f t="shared" ref="M30" si="20">IF(G30-J30&lt;0,"동의필요","-")</f>
        <v>-</v>
      </c>
      <c r="N30" s="56" t="s">
        <v>94</v>
      </c>
      <c r="O30" s="27" t="s">
        <v>57</v>
      </c>
      <c r="P30" s="25"/>
      <c r="Q30" s="25">
        <v>55000</v>
      </c>
      <c r="R30" s="26" t="str">
        <f t="shared" ref="R30" si="21">IF((G30+H30)=(P30+Q30),"ok","검토")</f>
        <v>ok</v>
      </c>
      <c r="S30" s="11"/>
      <c r="T30" s="3"/>
      <c r="U30" s="3">
        <v>1000000</v>
      </c>
      <c r="V30" s="2"/>
    </row>
    <row r="31" spans="1:22" ht="27" customHeight="1" x14ac:dyDescent="0.3">
      <c r="A31" s="17"/>
      <c r="B31" s="17"/>
      <c r="C31" s="22" t="s">
        <v>31</v>
      </c>
      <c r="D31" s="23" t="s">
        <v>37</v>
      </c>
      <c r="E31" s="31" t="s">
        <v>63</v>
      </c>
      <c r="F31" s="24">
        <v>0</v>
      </c>
      <c r="G31" s="24"/>
      <c r="H31" s="24">
        <v>300000</v>
      </c>
      <c r="I31" s="29">
        <f>F31+G31+H31</f>
        <v>300000</v>
      </c>
      <c r="J31" s="25"/>
      <c r="K31" s="27">
        <v>750000</v>
      </c>
      <c r="L31" s="29">
        <f>F31+J31+K31</f>
        <v>750000</v>
      </c>
      <c r="M31" s="26" t="str">
        <f>IF(G31-J31&lt;0,"동의필요","-")</f>
        <v>-</v>
      </c>
      <c r="N31" s="43" t="s">
        <v>94</v>
      </c>
      <c r="O31" s="27" t="s">
        <v>66</v>
      </c>
      <c r="P31" s="25"/>
      <c r="Q31" s="25">
        <v>300000</v>
      </c>
      <c r="R31" s="26" t="str">
        <f>IF((G31+H31)=(P31+Q31),"ok","검토")</f>
        <v>ok</v>
      </c>
      <c r="S31" s="12"/>
      <c r="T31" s="3"/>
      <c r="U31" s="3"/>
      <c r="V31" s="2"/>
    </row>
    <row r="32" spans="1:22" ht="30" customHeight="1" x14ac:dyDescent="0.3">
      <c r="A32" s="17"/>
      <c r="B32" s="17"/>
      <c r="C32" s="22">
        <v>1010</v>
      </c>
      <c r="D32" s="28" t="s">
        <v>38</v>
      </c>
      <c r="E32" s="36" t="s">
        <v>69</v>
      </c>
      <c r="F32" s="37">
        <v>8000</v>
      </c>
      <c r="G32" s="24"/>
      <c r="H32" s="24">
        <v>42000</v>
      </c>
      <c r="I32" s="29">
        <f t="shared" si="9"/>
        <v>50000</v>
      </c>
      <c r="J32" s="25"/>
      <c r="K32" s="27"/>
      <c r="L32" s="29">
        <f t="shared" si="10"/>
        <v>8000</v>
      </c>
      <c r="M32" s="26" t="str">
        <f t="shared" si="17"/>
        <v>-</v>
      </c>
      <c r="N32" s="43" t="s">
        <v>103</v>
      </c>
      <c r="O32" s="27" t="s">
        <v>66</v>
      </c>
      <c r="P32" s="25"/>
      <c r="Q32" s="25">
        <v>42000</v>
      </c>
      <c r="R32" s="26" t="str">
        <f t="shared" si="12"/>
        <v>ok</v>
      </c>
      <c r="S32" s="11"/>
      <c r="T32" s="3"/>
      <c r="U32" s="3">
        <v>1000000</v>
      </c>
      <c r="V32" s="2"/>
    </row>
    <row r="33" spans="1:22" ht="30" customHeight="1" x14ac:dyDescent="0.3">
      <c r="A33" s="17"/>
      <c r="B33" s="17"/>
      <c r="C33" s="22">
        <v>1012</v>
      </c>
      <c r="D33" s="23" t="s">
        <v>39</v>
      </c>
      <c r="E33" s="36" t="s">
        <v>70</v>
      </c>
      <c r="F33" s="37">
        <v>22000</v>
      </c>
      <c r="G33" s="24">
        <v>-22000</v>
      </c>
      <c r="H33" s="24"/>
      <c r="I33" s="29">
        <f t="shared" si="9"/>
        <v>0</v>
      </c>
      <c r="J33" s="25"/>
      <c r="K33" s="27"/>
      <c r="L33" s="29">
        <f t="shared" si="10"/>
        <v>22000</v>
      </c>
      <c r="M33" s="26" t="str">
        <f t="shared" si="17"/>
        <v>동의필요</v>
      </c>
      <c r="N33" s="43" t="s">
        <v>90</v>
      </c>
      <c r="O33" s="27" t="s">
        <v>66</v>
      </c>
      <c r="P33" s="25"/>
      <c r="Q33" s="25">
        <v>-22000</v>
      </c>
      <c r="R33" s="26" t="str">
        <f t="shared" si="12"/>
        <v>ok</v>
      </c>
    </row>
    <row r="34" spans="1:22" ht="33.75" customHeight="1" x14ac:dyDescent="0.3">
      <c r="A34" s="17"/>
      <c r="B34" s="17"/>
      <c r="C34" s="22">
        <v>1020</v>
      </c>
      <c r="D34" s="28" t="s">
        <v>40</v>
      </c>
      <c r="E34" s="36" t="s">
        <v>71</v>
      </c>
      <c r="F34" s="37">
        <v>60000</v>
      </c>
      <c r="G34" s="24"/>
      <c r="H34" s="24">
        <v>30000</v>
      </c>
      <c r="I34" s="29">
        <f t="shared" si="9"/>
        <v>90000</v>
      </c>
      <c r="J34" s="25"/>
      <c r="K34" s="27"/>
      <c r="L34" s="29">
        <f t="shared" si="10"/>
        <v>60000</v>
      </c>
      <c r="M34" s="26" t="str">
        <f t="shared" ref="M34" si="22">IF(G34-J34&lt;0,"동의필요","-")</f>
        <v>-</v>
      </c>
      <c r="N34" s="43" t="s">
        <v>94</v>
      </c>
      <c r="O34" s="27" t="s">
        <v>66</v>
      </c>
      <c r="P34" s="25"/>
      <c r="Q34" s="25">
        <v>30000</v>
      </c>
      <c r="R34" s="26" t="str">
        <f t="shared" si="12"/>
        <v>ok</v>
      </c>
    </row>
    <row r="35" spans="1:22" ht="29.25" customHeight="1" x14ac:dyDescent="0.3">
      <c r="A35" s="17"/>
      <c r="B35" s="18" t="s">
        <v>41</v>
      </c>
      <c r="C35" s="19"/>
      <c r="D35" s="20"/>
      <c r="E35" s="20"/>
      <c r="F35" s="21">
        <f>SUM(F36:F45)</f>
        <v>3442000</v>
      </c>
      <c r="G35" s="21">
        <f t="shared" ref="G35:I35" si="23">SUM(G36:G45)</f>
        <v>-350000</v>
      </c>
      <c r="H35" s="21">
        <f t="shared" si="23"/>
        <v>4498000</v>
      </c>
      <c r="I35" s="21">
        <f t="shared" si="23"/>
        <v>7590000</v>
      </c>
      <c r="J35" s="21">
        <f>SUM(J36:J62)</f>
        <v>-7800000</v>
      </c>
      <c r="K35" s="21">
        <f>SUM(K36:K62)</f>
        <v>2250000</v>
      </c>
      <c r="L35" s="21">
        <f>SUM(L36:L62)</f>
        <v>-1769200</v>
      </c>
      <c r="M35" s="21"/>
      <c r="N35" s="42"/>
      <c r="O35" s="21"/>
      <c r="P35" s="21"/>
      <c r="Q35" s="21"/>
      <c r="R35" s="19"/>
      <c r="S35" s="11"/>
      <c r="T35" s="6">
        <f>SUM(T36:T62)</f>
        <v>-1300000</v>
      </c>
      <c r="U35" s="6">
        <f>SUM(U36:U62)</f>
        <v>9000000</v>
      </c>
      <c r="V35" s="6"/>
    </row>
    <row r="36" spans="1:22" ht="78.75" customHeight="1" x14ac:dyDescent="0.3">
      <c r="A36" s="17"/>
      <c r="B36" s="17"/>
      <c r="C36" s="22">
        <v>1028</v>
      </c>
      <c r="D36" s="23" t="s">
        <v>42</v>
      </c>
      <c r="E36" s="36" t="s">
        <v>74</v>
      </c>
      <c r="F36" s="38">
        <v>1092000</v>
      </c>
      <c r="G36" s="24"/>
      <c r="H36" s="24"/>
      <c r="I36" s="29">
        <f t="shared" ref="I36:I45" si="24">F36+G36+H36</f>
        <v>1092000</v>
      </c>
      <c r="J36" s="25">
        <v>-600000</v>
      </c>
      <c r="K36" s="27"/>
      <c r="L36" s="29">
        <f t="shared" ref="L36:L45" si="25">F36+J36+K36</f>
        <v>492000</v>
      </c>
      <c r="M36" s="26" t="str">
        <f t="shared" ref="M36:M45" si="26">IF(G36-J36&lt;0,"동의필요","-")</f>
        <v>-</v>
      </c>
      <c r="N36" s="33" t="s">
        <v>43</v>
      </c>
      <c r="O36" s="27" t="s">
        <v>87</v>
      </c>
      <c r="P36" s="25"/>
      <c r="Q36" s="25">
        <v>0</v>
      </c>
      <c r="R36" s="26" t="str">
        <f t="shared" ref="R36:R45" si="27">IF((G36+H36)=(P36+Q36),"ok","검토")</f>
        <v>ok</v>
      </c>
      <c r="S36" s="11"/>
      <c r="T36" s="3">
        <v>-100000</v>
      </c>
      <c r="U36" s="3"/>
      <c r="V36" s="2"/>
    </row>
    <row r="37" spans="1:22" ht="30" customHeight="1" x14ac:dyDescent="0.3">
      <c r="A37" s="17"/>
      <c r="B37" s="17"/>
      <c r="C37" s="22">
        <v>1029</v>
      </c>
      <c r="D37" s="23" t="s">
        <v>42</v>
      </c>
      <c r="E37" s="36" t="s">
        <v>75</v>
      </c>
      <c r="F37" s="38">
        <v>350000</v>
      </c>
      <c r="G37" s="24">
        <v>-350000</v>
      </c>
      <c r="H37" s="24"/>
      <c r="I37" s="29">
        <f t="shared" si="24"/>
        <v>0</v>
      </c>
      <c r="J37" s="25">
        <v>-600000</v>
      </c>
      <c r="K37" s="27"/>
      <c r="L37" s="29">
        <f t="shared" si="25"/>
        <v>-250000</v>
      </c>
      <c r="M37" s="26" t="str">
        <f t="shared" si="26"/>
        <v>-</v>
      </c>
      <c r="N37" s="43" t="s">
        <v>90</v>
      </c>
      <c r="O37" s="27" t="s">
        <v>66</v>
      </c>
      <c r="P37" s="25"/>
      <c r="Q37" s="25">
        <v>-350000</v>
      </c>
      <c r="R37" s="26" t="str">
        <f t="shared" si="27"/>
        <v>ok</v>
      </c>
      <c r="S37" s="11"/>
      <c r="T37" s="3">
        <v>-100000</v>
      </c>
      <c r="U37" s="3"/>
      <c r="V37" s="2"/>
    </row>
    <row r="38" spans="1:22" ht="24" customHeight="1" x14ac:dyDescent="0.3">
      <c r="A38" s="17"/>
      <c r="B38" s="17"/>
      <c r="C38" s="22">
        <v>1030</v>
      </c>
      <c r="D38" s="23" t="s">
        <v>42</v>
      </c>
      <c r="E38" s="36" t="s">
        <v>76</v>
      </c>
      <c r="F38" s="38">
        <v>2000000</v>
      </c>
      <c r="G38" s="24"/>
      <c r="H38" s="24">
        <v>1000000</v>
      </c>
      <c r="I38" s="29">
        <f t="shared" si="24"/>
        <v>3000000</v>
      </c>
      <c r="J38" s="25"/>
      <c r="K38" s="27"/>
      <c r="L38" s="29">
        <f t="shared" si="25"/>
        <v>2000000</v>
      </c>
      <c r="M38" s="26" t="str">
        <f t="shared" si="26"/>
        <v>-</v>
      </c>
      <c r="N38" s="43" t="s">
        <v>101</v>
      </c>
      <c r="O38" s="27" t="s">
        <v>66</v>
      </c>
      <c r="P38" s="25"/>
      <c r="Q38" s="25">
        <v>1000000</v>
      </c>
      <c r="R38" s="26" t="str">
        <f t="shared" si="27"/>
        <v>ok</v>
      </c>
      <c r="S38" s="11"/>
      <c r="T38" s="3"/>
      <c r="U38" s="3">
        <v>1000000</v>
      </c>
      <c r="V38" s="2"/>
    </row>
    <row r="39" spans="1:22" ht="39" customHeight="1" x14ac:dyDescent="0.3">
      <c r="A39" s="17"/>
      <c r="B39" s="17"/>
      <c r="C39" s="22" t="s">
        <v>31</v>
      </c>
      <c r="D39" s="23" t="s">
        <v>42</v>
      </c>
      <c r="E39" s="31" t="s">
        <v>77</v>
      </c>
      <c r="F39" s="24">
        <v>0</v>
      </c>
      <c r="G39" s="24"/>
      <c r="H39" s="24">
        <v>98000</v>
      </c>
      <c r="I39" s="29">
        <f t="shared" si="24"/>
        <v>98000</v>
      </c>
      <c r="J39" s="25"/>
      <c r="K39" s="27">
        <v>750000</v>
      </c>
      <c r="L39" s="29">
        <f t="shared" si="25"/>
        <v>750000</v>
      </c>
      <c r="M39" s="26" t="str">
        <f t="shared" si="26"/>
        <v>-</v>
      </c>
      <c r="N39" s="45" t="s">
        <v>104</v>
      </c>
      <c r="O39" s="27" t="s">
        <v>66</v>
      </c>
      <c r="P39" s="25"/>
      <c r="Q39" s="25">
        <v>98000</v>
      </c>
      <c r="R39" s="26" t="str">
        <f t="shared" si="27"/>
        <v>ok</v>
      </c>
      <c r="S39" s="12"/>
      <c r="T39" s="3"/>
      <c r="U39" s="3"/>
      <c r="V39" s="2"/>
    </row>
    <row r="40" spans="1:22" ht="33" customHeight="1" x14ac:dyDescent="0.3">
      <c r="A40" s="17"/>
      <c r="B40" s="17"/>
      <c r="C40" s="22" t="s">
        <v>31</v>
      </c>
      <c r="D40" s="23" t="s">
        <v>42</v>
      </c>
      <c r="E40" s="32" t="s">
        <v>106</v>
      </c>
      <c r="F40" s="24">
        <v>0</v>
      </c>
      <c r="G40" s="24"/>
      <c r="H40" s="24">
        <v>100000</v>
      </c>
      <c r="I40" s="29">
        <f t="shared" si="24"/>
        <v>100000</v>
      </c>
      <c r="J40" s="25">
        <v>-600000</v>
      </c>
      <c r="K40" s="27"/>
      <c r="L40" s="29">
        <f t="shared" si="25"/>
        <v>-600000</v>
      </c>
      <c r="M40" s="26" t="str">
        <f t="shared" si="26"/>
        <v>-</v>
      </c>
      <c r="N40" s="43" t="s">
        <v>94</v>
      </c>
      <c r="O40" s="27" t="s">
        <v>66</v>
      </c>
      <c r="P40" s="25"/>
      <c r="Q40" s="25">
        <v>100000</v>
      </c>
      <c r="R40" s="26" t="str">
        <f t="shared" si="27"/>
        <v>ok</v>
      </c>
      <c r="S40" s="11"/>
      <c r="T40" s="3">
        <v>-100000</v>
      </c>
      <c r="U40" s="3"/>
      <c r="V40" s="2"/>
    </row>
    <row r="41" spans="1:22" ht="30" customHeight="1" x14ac:dyDescent="0.3">
      <c r="A41" s="17"/>
      <c r="B41" s="17"/>
      <c r="C41" s="22" t="s">
        <v>31</v>
      </c>
      <c r="D41" s="23" t="s">
        <v>42</v>
      </c>
      <c r="E41" s="36" t="s">
        <v>105</v>
      </c>
      <c r="F41" s="37"/>
      <c r="G41" s="24"/>
      <c r="H41" s="24">
        <v>50000</v>
      </c>
      <c r="I41" s="29">
        <f t="shared" si="24"/>
        <v>50000</v>
      </c>
      <c r="J41" s="25"/>
      <c r="K41" s="27"/>
      <c r="L41" s="29">
        <f t="shared" si="25"/>
        <v>0</v>
      </c>
      <c r="M41" s="26" t="str">
        <f t="shared" si="26"/>
        <v>-</v>
      </c>
      <c r="N41" s="43" t="s">
        <v>107</v>
      </c>
      <c r="O41" s="27" t="s">
        <v>66</v>
      </c>
      <c r="P41" s="25"/>
      <c r="Q41" s="25">
        <v>50000</v>
      </c>
      <c r="R41" s="26" t="str">
        <f t="shared" si="27"/>
        <v>ok</v>
      </c>
      <c r="S41" s="11"/>
      <c r="T41" s="3"/>
      <c r="U41" s="3">
        <v>1000000</v>
      </c>
      <c r="V41" s="2"/>
    </row>
    <row r="42" spans="1:22" ht="30" customHeight="1" x14ac:dyDescent="0.3">
      <c r="A42" s="17"/>
      <c r="B42" s="17"/>
      <c r="C42" s="22" t="s">
        <v>31</v>
      </c>
      <c r="D42" s="23" t="s">
        <v>42</v>
      </c>
      <c r="E42" s="36" t="s">
        <v>80</v>
      </c>
      <c r="F42" s="37"/>
      <c r="G42" s="24"/>
      <c r="H42" s="24">
        <v>2000000</v>
      </c>
      <c r="I42" s="29">
        <f t="shared" si="24"/>
        <v>2000000</v>
      </c>
      <c r="J42" s="25"/>
      <c r="K42" s="27"/>
      <c r="L42" s="29">
        <f t="shared" si="25"/>
        <v>0</v>
      </c>
      <c r="M42" s="26" t="str">
        <f t="shared" si="26"/>
        <v>-</v>
      </c>
      <c r="N42" s="43" t="s">
        <v>93</v>
      </c>
      <c r="O42" s="27" t="s">
        <v>66</v>
      </c>
      <c r="P42" s="25"/>
      <c r="Q42" s="25">
        <v>2000000</v>
      </c>
      <c r="R42" s="26" t="str">
        <f t="shared" si="27"/>
        <v>ok</v>
      </c>
      <c r="S42" s="11"/>
      <c r="T42" s="3"/>
      <c r="U42" s="3">
        <v>1000000</v>
      </c>
      <c r="V42" s="2"/>
    </row>
    <row r="43" spans="1:22" ht="30" customHeight="1" x14ac:dyDescent="0.3">
      <c r="A43" s="17"/>
      <c r="B43" s="17"/>
      <c r="C43" s="22" t="s">
        <v>31</v>
      </c>
      <c r="D43" s="23" t="s">
        <v>42</v>
      </c>
      <c r="E43" s="36" t="s">
        <v>81</v>
      </c>
      <c r="F43" s="37"/>
      <c r="G43" s="24"/>
      <c r="H43" s="24">
        <v>1000000</v>
      </c>
      <c r="I43" s="29">
        <f t="shared" si="24"/>
        <v>1000000</v>
      </c>
      <c r="J43" s="25"/>
      <c r="K43" s="27"/>
      <c r="L43" s="29">
        <f t="shared" si="25"/>
        <v>0</v>
      </c>
      <c r="M43" s="26" t="str">
        <f t="shared" si="26"/>
        <v>-</v>
      </c>
      <c r="N43" s="43" t="s">
        <v>93</v>
      </c>
      <c r="O43" s="27" t="s">
        <v>66</v>
      </c>
      <c r="P43" s="25"/>
      <c r="Q43" s="25">
        <v>1000000</v>
      </c>
      <c r="R43" s="26" t="str">
        <f t="shared" si="27"/>
        <v>ok</v>
      </c>
    </row>
    <row r="44" spans="1:22" ht="30" customHeight="1" x14ac:dyDescent="0.3">
      <c r="A44" s="17"/>
      <c r="B44" s="17"/>
      <c r="C44" s="22" t="s">
        <v>31</v>
      </c>
      <c r="D44" s="23" t="s">
        <v>42</v>
      </c>
      <c r="E44" s="36" t="s">
        <v>78</v>
      </c>
      <c r="F44" s="37">
        <v>0</v>
      </c>
      <c r="G44" s="24"/>
      <c r="H44" s="24">
        <v>50000</v>
      </c>
      <c r="I44" s="29">
        <f t="shared" si="24"/>
        <v>50000</v>
      </c>
      <c r="J44" s="25"/>
      <c r="K44" s="27"/>
      <c r="L44" s="29">
        <f t="shared" si="25"/>
        <v>0</v>
      </c>
      <c r="M44" s="26" t="str">
        <f t="shared" si="26"/>
        <v>-</v>
      </c>
      <c r="N44" s="43" t="s">
        <v>93</v>
      </c>
      <c r="O44" s="27" t="s">
        <v>66</v>
      </c>
      <c r="P44" s="25"/>
      <c r="Q44" s="25">
        <v>50000</v>
      </c>
      <c r="R44" s="26" t="str">
        <f t="shared" si="27"/>
        <v>ok</v>
      </c>
      <c r="S44" s="11"/>
      <c r="T44" s="3"/>
      <c r="U44" s="3">
        <v>1000000</v>
      </c>
      <c r="V44" s="2"/>
    </row>
    <row r="45" spans="1:22" ht="30" customHeight="1" x14ac:dyDescent="0.3">
      <c r="A45" s="17"/>
      <c r="B45" s="17"/>
      <c r="C45" s="22" t="s">
        <v>31</v>
      </c>
      <c r="D45" s="23" t="s">
        <v>42</v>
      </c>
      <c r="E45" s="36" t="s">
        <v>79</v>
      </c>
      <c r="F45" s="37"/>
      <c r="G45" s="24"/>
      <c r="H45" s="24">
        <v>200000</v>
      </c>
      <c r="I45" s="29">
        <f t="shared" si="24"/>
        <v>200000</v>
      </c>
      <c r="J45" s="25"/>
      <c r="K45" s="27"/>
      <c r="L45" s="29">
        <f t="shared" si="25"/>
        <v>0</v>
      </c>
      <c r="M45" s="26" t="str">
        <f t="shared" si="26"/>
        <v>-</v>
      </c>
      <c r="N45" s="43" t="s">
        <v>108</v>
      </c>
      <c r="O45" s="27" t="s">
        <v>66</v>
      </c>
      <c r="P45" s="25"/>
      <c r="Q45" s="25">
        <v>200000</v>
      </c>
      <c r="R45" s="26" t="str">
        <f t="shared" si="27"/>
        <v>ok</v>
      </c>
      <c r="S45" s="11"/>
      <c r="T45" s="3"/>
      <c r="U45" s="3">
        <v>1000000</v>
      </c>
      <c r="V45" s="2"/>
    </row>
    <row r="46" spans="1:22" ht="30" customHeight="1" x14ac:dyDescent="0.3">
      <c r="A46" s="17"/>
      <c r="B46" s="18" t="s">
        <v>44</v>
      </c>
      <c r="C46" s="19"/>
      <c r="D46" s="20"/>
      <c r="E46" s="20"/>
      <c r="F46" s="21">
        <f>SUM(F47:F54)</f>
        <v>169400</v>
      </c>
      <c r="G46" s="21">
        <f t="shared" ref="G46:I46" si="28">SUM(G47:G54)</f>
        <v>-110000</v>
      </c>
      <c r="H46" s="21">
        <f t="shared" si="28"/>
        <v>560000</v>
      </c>
      <c r="I46" s="21">
        <f t="shared" si="28"/>
        <v>619400</v>
      </c>
      <c r="J46" s="21">
        <f>SUM(J47:J73)</f>
        <v>-3000000</v>
      </c>
      <c r="K46" s="21">
        <f>SUM(K47:K73)</f>
        <v>750000</v>
      </c>
      <c r="L46" s="21">
        <f>SUM(L47:L73)</f>
        <v>-2080600</v>
      </c>
      <c r="M46" s="21"/>
      <c r="N46" s="42"/>
      <c r="O46" s="21"/>
      <c r="P46" s="21"/>
      <c r="Q46" s="21"/>
      <c r="R46" s="19"/>
      <c r="S46" s="11"/>
      <c r="T46" s="6">
        <f>SUM(T47:T73)</f>
        <v>-500000</v>
      </c>
      <c r="U46" s="6">
        <f>SUM(U47:U73)</f>
        <v>2000000</v>
      </c>
      <c r="V46" s="6"/>
    </row>
    <row r="47" spans="1:22" ht="33.75" customHeight="1" x14ac:dyDescent="0.3">
      <c r="A47" s="17"/>
      <c r="B47" s="17"/>
      <c r="C47" s="22" t="s">
        <v>31</v>
      </c>
      <c r="D47" s="23" t="s">
        <v>45</v>
      </c>
      <c r="E47" s="36" t="s">
        <v>82</v>
      </c>
      <c r="F47" s="38"/>
      <c r="G47" s="24"/>
      <c r="H47" s="24">
        <v>50000</v>
      </c>
      <c r="I47" s="29">
        <f t="shared" ref="I47:I52" si="29">F47+G47+H47</f>
        <v>50000</v>
      </c>
      <c r="J47" s="25">
        <v>-600000</v>
      </c>
      <c r="K47" s="27"/>
      <c r="L47" s="29">
        <f t="shared" ref="L47:L52" si="30">F47+J47+K47</f>
        <v>-600000</v>
      </c>
      <c r="M47" s="26" t="str">
        <f t="shared" ref="M47:M52" si="31">IF(G47-J47&lt;0,"동의필요","-")</f>
        <v>-</v>
      </c>
      <c r="N47" s="33" t="s">
        <v>100</v>
      </c>
      <c r="O47" s="27" t="s">
        <v>66</v>
      </c>
      <c r="P47" s="25"/>
      <c r="Q47" s="25">
        <v>50000</v>
      </c>
      <c r="R47" s="26" t="str">
        <f t="shared" ref="R47:R52" si="32">IF((G47+H47)=(P47+Q47),"ok","검토")</f>
        <v>ok</v>
      </c>
      <c r="S47" s="11"/>
      <c r="T47" s="3">
        <v>-100000</v>
      </c>
      <c r="U47" s="3"/>
      <c r="V47" s="2"/>
    </row>
    <row r="48" spans="1:22" ht="31.5" customHeight="1" x14ac:dyDescent="0.3">
      <c r="A48" s="17"/>
      <c r="B48" s="17"/>
      <c r="C48" s="22">
        <v>1065</v>
      </c>
      <c r="D48" s="23" t="s">
        <v>46</v>
      </c>
      <c r="E48" s="44" t="s">
        <v>86</v>
      </c>
      <c r="F48" s="37">
        <v>59400</v>
      </c>
      <c r="G48" s="24"/>
      <c r="H48" s="24">
        <v>14850</v>
      </c>
      <c r="I48" s="29">
        <f t="shared" si="29"/>
        <v>74250</v>
      </c>
      <c r="J48" s="25">
        <v>-600000</v>
      </c>
      <c r="K48" s="27"/>
      <c r="L48" s="29">
        <f t="shared" si="30"/>
        <v>-540600</v>
      </c>
      <c r="M48" s="26" t="str">
        <f t="shared" si="31"/>
        <v>-</v>
      </c>
      <c r="N48" s="43" t="s">
        <v>113</v>
      </c>
      <c r="O48" s="27" t="s">
        <v>67</v>
      </c>
      <c r="P48" s="25"/>
      <c r="Q48" s="25">
        <v>14850</v>
      </c>
      <c r="R48" s="26" t="str">
        <f t="shared" si="32"/>
        <v>ok</v>
      </c>
      <c r="S48" s="11"/>
      <c r="T48" s="3">
        <v>-100000</v>
      </c>
      <c r="U48" s="3"/>
      <c r="V48" s="2"/>
    </row>
    <row r="49" spans="1:22" ht="31.5" customHeight="1" x14ac:dyDescent="0.3">
      <c r="A49" s="17"/>
      <c r="B49" s="17"/>
      <c r="C49" s="22">
        <v>1065</v>
      </c>
      <c r="D49" s="23" t="s">
        <v>46</v>
      </c>
      <c r="E49" s="44" t="s">
        <v>114</v>
      </c>
      <c r="F49" s="37">
        <v>0</v>
      </c>
      <c r="G49" s="24"/>
      <c r="H49" s="24">
        <v>485150</v>
      </c>
      <c r="I49" s="29">
        <f t="shared" ref="I49" si="33">F49+G49+H49</f>
        <v>485150</v>
      </c>
      <c r="J49" s="25">
        <v>-600000</v>
      </c>
      <c r="K49" s="27"/>
      <c r="L49" s="29">
        <f t="shared" ref="L49" si="34">F49+J49+K49</f>
        <v>-600000</v>
      </c>
      <c r="M49" s="26" t="str">
        <f t="shared" ref="M49" si="35">IF(G49-J49&lt;0,"동의필요","-")</f>
        <v>-</v>
      </c>
      <c r="N49" s="43" t="s">
        <v>113</v>
      </c>
      <c r="O49" s="27" t="s">
        <v>67</v>
      </c>
      <c r="P49" s="25"/>
      <c r="Q49" s="25">
        <v>485150</v>
      </c>
      <c r="R49" s="26" t="str">
        <f t="shared" ref="R49" si="36">IF((G49+H49)=(P49+Q49),"ok","검토")</f>
        <v>ok</v>
      </c>
      <c r="S49" s="11"/>
      <c r="T49" s="3">
        <v>-100000</v>
      </c>
      <c r="U49" s="3"/>
      <c r="V49" s="2"/>
    </row>
    <row r="50" spans="1:22" ht="33.75" customHeight="1" x14ac:dyDescent="0.3">
      <c r="A50" s="17"/>
      <c r="B50" s="17"/>
      <c r="C50" s="22">
        <v>1068</v>
      </c>
      <c r="D50" s="23" t="s">
        <v>46</v>
      </c>
      <c r="E50" s="44" t="s">
        <v>83</v>
      </c>
      <c r="F50" s="37">
        <v>10000</v>
      </c>
      <c r="G50" s="24">
        <v>-10000</v>
      </c>
      <c r="H50" s="24"/>
      <c r="I50" s="29">
        <f t="shared" si="29"/>
        <v>0</v>
      </c>
      <c r="J50" s="25"/>
      <c r="K50" s="27"/>
      <c r="L50" s="29">
        <f t="shared" si="30"/>
        <v>10000</v>
      </c>
      <c r="M50" s="26" t="str">
        <f t="shared" si="31"/>
        <v>동의필요</v>
      </c>
      <c r="N50" s="43" t="s">
        <v>90</v>
      </c>
      <c r="O50" s="27" t="s">
        <v>66</v>
      </c>
      <c r="P50" s="25"/>
      <c r="Q50" s="25">
        <v>-10000</v>
      </c>
      <c r="R50" s="26" t="str">
        <f t="shared" si="32"/>
        <v>ok</v>
      </c>
      <c r="S50" s="11"/>
      <c r="T50" s="3"/>
      <c r="U50" s="3">
        <v>1000000</v>
      </c>
      <c r="V50" s="2"/>
    </row>
    <row r="51" spans="1:22" ht="33" customHeight="1" x14ac:dyDescent="0.3">
      <c r="A51" s="17"/>
      <c r="B51" s="17"/>
      <c r="C51" s="22">
        <v>1068</v>
      </c>
      <c r="D51" s="23" t="s">
        <v>46</v>
      </c>
      <c r="E51" s="44" t="s">
        <v>84</v>
      </c>
      <c r="F51" s="37">
        <v>30000</v>
      </c>
      <c r="G51" s="24">
        <v>-30000</v>
      </c>
      <c r="H51" s="24"/>
      <c r="I51" s="29">
        <f t="shared" si="29"/>
        <v>0</v>
      </c>
      <c r="J51" s="25"/>
      <c r="K51" s="27">
        <v>750000</v>
      </c>
      <c r="L51" s="29">
        <f t="shared" si="30"/>
        <v>780000</v>
      </c>
      <c r="M51" s="26" t="str">
        <f t="shared" si="31"/>
        <v>동의필요</v>
      </c>
      <c r="N51" s="35" t="s">
        <v>90</v>
      </c>
      <c r="O51" s="27" t="s">
        <v>66</v>
      </c>
      <c r="P51" s="25"/>
      <c r="Q51" s="25">
        <v>-30000</v>
      </c>
      <c r="R51" s="26" t="str">
        <f t="shared" si="32"/>
        <v>ok</v>
      </c>
      <c r="S51" s="12"/>
      <c r="T51" s="3"/>
      <c r="U51" s="3"/>
      <c r="V51" s="2"/>
    </row>
    <row r="52" spans="1:22" ht="33" customHeight="1" x14ac:dyDescent="0.3">
      <c r="A52" s="17"/>
      <c r="B52" s="17"/>
      <c r="C52" s="22">
        <v>1068</v>
      </c>
      <c r="D52" s="23" t="s">
        <v>46</v>
      </c>
      <c r="E52" s="44" t="s">
        <v>99</v>
      </c>
      <c r="F52" s="37">
        <v>20000</v>
      </c>
      <c r="G52" s="24">
        <v>-20000</v>
      </c>
      <c r="H52" s="24"/>
      <c r="I52" s="29">
        <f t="shared" si="29"/>
        <v>0</v>
      </c>
      <c r="J52" s="25">
        <v>-600000</v>
      </c>
      <c r="K52" s="27"/>
      <c r="L52" s="29">
        <f t="shared" si="30"/>
        <v>-580000</v>
      </c>
      <c r="M52" s="26" t="str">
        <f t="shared" si="31"/>
        <v>-</v>
      </c>
      <c r="N52" s="43" t="s">
        <v>90</v>
      </c>
      <c r="O52" s="27" t="s">
        <v>66</v>
      </c>
      <c r="P52" s="25"/>
      <c r="Q52" s="25">
        <v>-20000</v>
      </c>
      <c r="R52" s="26" t="str">
        <f t="shared" si="32"/>
        <v>ok</v>
      </c>
      <c r="S52" s="11"/>
      <c r="T52" s="3">
        <v>-100000</v>
      </c>
      <c r="U52" s="3"/>
      <c r="V52" s="2"/>
    </row>
    <row r="53" spans="1:22" ht="33" customHeight="1" x14ac:dyDescent="0.3">
      <c r="A53" s="17"/>
      <c r="B53" s="17"/>
      <c r="C53" s="22">
        <v>1068</v>
      </c>
      <c r="D53" s="23" t="s">
        <v>46</v>
      </c>
      <c r="E53" s="44" t="s">
        <v>85</v>
      </c>
      <c r="F53" s="37">
        <v>50000</v>
      </c>
      <c r="G53" s="24">
        <v>-50000</v>
      </c>
      <c r="H53" s="24"/>
      <c r="I53" s="29">
        <f t="shared" ref="I53:I54" si="37">F53+G53+H53</f>
        <v>0</v>
      </c>
      <c r="J53" s="25">
        <v>-600000</v>
      </c>
      <c r="K53" s="27"/>
      <c r="L53" s="29">
        <f t="shared" ref="L53:L54" si="38">F53+J53+K53</f>
        <v>-550000</v>
      </c>
      <c r="M53" s="26" t="str">
        <f t="shared" ref="M53:M54" si="39">IF(G53-J53&lt;0,"동의필요","-")</f>
        <v>-</v>
      </c>
      <c r="N53" s="43" t="s">
        <v>90</v>
      </c>
      <c r="O53" s="27" t="s">
        <v>66</v>
      </c>
      <c r="P53" s="25"/>
      <c r="Q53" s="25">
        <v>-50000</v>
      </c>
      <c r="R53" s="26" t="str">
        <f t="shared" ref="R53:R54" si="40">IF((G53+H53)=(P53+Q53),"ok","검토")</f>
        <v>ok</v>
      </c>
      <c r="S53" s="11"/>
      <c r="T53" s="3">
        <v>-100000</v>
      </c>
      <c r="U53" s="3"/>
      <c r="V53" s="2"/>
    </row>
    <row r="54" spans="1:22" ht="27" customHeight="1" x14ac:dyDescent="0.3">
      <c r="A54" s="17"/>
      <c r="B54" s="17"/>
      <c r="C54" s="22" t="s">
        <v>89</v>
      </c>
      <c r="D54" s="23" t="s">
        <v>47</v>
      </c>
      <c r="E54" s="36" t="s">
        <v>48</v>
      </c>
      <c r="F54" s="37">
        <v>0</v>
      </c>
      <c r="G54" s="24"/>
      <c r="H54" s="24">
        <v>10000</v>
      </c>
      <c r="I54" s="29">
        <f t="shared" si="37"/>
        <v>10000</v>
      </c>
      <c r="J54" s="25"/>
      <c r="K54" s="27"/>
      <c r="L54" s="29">
        <f t="shared" si="38"/>
        <v>0</v>
      </c>
      <c r="M54" s="26" t="str">
        <f t="shared" si="39"/>
        <v>-</v>
      </c>
      <c r="N54" s="43" t="s">
        <v>115</v>
      </c>
      <c r="O54" s="27" t="s">
        <v>66</v>
      </c>
      <c r="P54" s="25"/>
      <c r="Q54" s="25">
        <v>10000</v>
      </c>
      <c r="R54" s="26" t="str">
        <f t="shared" si="40"/>
        <v>ok</v>
      </c>
      <c r="S54" s="11"/>
      <c r="T54" s="3"/>
      <c r="U54" s="3">
        <v>1000000</v>
      </c>
      <c r="V54" s="2"/>
    </row>
  </sheetData>
  <mergeCells count="16">
    <mergeCell ref="A1:N1"/>
    <mergeCell ref="A4:B5"/>
    <mergeCell ref="C4:C5"/>
    <mergeCell ref="D4:D5"/>
    <mergeCell ref="E4:E5"/>
    <mergeCell ref="F4:F5"/>
    <mergeCell ref="G4:H4"/>
    <mergeCell ref="I4:I5"/>
    <mergeCell ref="T4:U4"/>
    <mergeCell ref="V4:V5"/>
    <mergeCell ref="J4:K4"/>
    <mergeCell ref="L4:L5"/>
    <mergeCell ref="M4:M5"/>
    <mergeCell ref="N4:N5"/>
    <mergeCell ref="O4:O5"/>
    <mergeCell ref="P4:Q4"/>
  </mergeCells>
  <phoneticPr fontId="2" type="noConversion"/>
  <printOptions horizontalCentered="1"/>
  <pageMargins left="0.23622047244094491" right="0.23622047244094491" top="0.39370078740157483" bottom="0.39370078740157483" header="0.31496062992125984" footer="0.11811023622047245"/>
  <pageSetup paperSize="9" orientation="landscape" cellComments="asDisplayed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14 일반 세출</vt:lpstr>
      <vt:lpstr>'14 일반 세출'!Print_Area</vt:lpstr>
      <vt:lpstr>'14 일반 세출'!Print_Titles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2013-12-10T02:16:31Z</cp:lastPrinted>
  <dcterms:created xsi:type="dcterms:W3CDTF">2013-08-23T08:00:50Z</dcterms:created>
  <dcterms:modified xsi:type="dcterms:W3CDTF">2013-12-10T02:17:16Z</dcterms:modified>
</cp:coreProperties>
</file>