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80" windowWidth="19320" windowHeight="12045" activeTab="1"/>
  </bookViews>
  <sheets>
    <sheet name="일반 세입" sheetId="7" r:id="rId1"/>
    <sheet name="일반 세출" sheetId="9" r:id="rId2"/>
    <sheet name="특별 세입" sheetId="14" r:id="rId3"/>
    <sheet name="특별 세출" sheetId="15" r:id="rId4"/>
  </sheets>
  <definedNames>
    <definedName name="_xlnm._FilterDatabase" localSheetId="0" hidden="1">'일반 세입'!$A$6:$V$24</definedName>
    <definedName name="_xlnm._FilterDatabase" localSheetId="1" hidden="1">'일반 세출'!$A$6:$V$25</definedName>
    <definedName name="_xlnm._FilterDatabase" localSheetId="2" hidden="1">'특별 세입'!$A$6:$V$17</definedName>
    <definedName name="_xlnm._FilterDatabase" localSheetId="3" hidden="1">'특별 세출'!$A$6:$V$17</definedName>
    <definedName name="_xlnm.Print_Area" localSheetId="1">'일반 세출'!$A$1:$R$42</definedName>
  </definedNames>
  <calcPr calcId="125725"/>
</workbook>
</file>

<file path=xl/calcChain.xml><?xml version="1.0" encoding="utf-8"?>
<calcChain xmlns="http://schemas.openxmlformats.org/spreadsheetml/2006/main">
  <c r="Q26" i="9"/>
  <c r="P26"/>
  <c r="Q12"/>
  <c r="P12"/>
  <c r="Q8"/>
  <c r="P8"/>
  <c r="P7" s="1"/>
  <c r="Q7"/>
  <c r="F26" l="1"/>
  <c r="G26"/>
  <c r="H26"/>
  <c r="R31"/>
  <c r="R32"/>
  <c r="R33"/>
  <c r="I31"/>
  <c r="I32"/>
  <c r="I33"/>
  <c r="R24" l="1"/>
  <c r="M24"/>
  <c r="L24"/>
  <c r="I24"/>
  <c r="R23"/>
  <c r="M23"/>
  <c r="L23"/>
  <c r="I23"/>
  <c r="R22"/>
  <c r="M22"/>
  <c r="L22"/>
  <c r="I22"/>
  <c r="R21"/>
  <c r="M21"/>
  <c r="L21"/>
  <c r="I21"/>
  <c r="I15" l="1"/>
  <c r="L15"/>
  <c r="M15"/>
  <c r="R15"/>
  <c r="M27" i="7"/>
  <c r="L27"/>
  <c r="I27"/>
  <c r="M26"/>
  <c r="L26"/>
  <c r="I26"/>
  <c r="G12" i="9"/>
  <c r="H12"/>
  <c r="F12"/>
  <c r="G8"/>
  <c r="H8"/>
  <c r="F8"/>
  <c r="I9" i="7"/>
  <c r="M9" i="9"/>
  <c r="L9"/>
  <c r="I9"/>
  <c r="F8" i="7"/>
  <c r="G8"/>
  <c r="R20"/>
  <c r="R21"/>
  <c r="R22"/>
  <c r="R23"/>
  <c r="I20"/>
  <c r="I21"/>
  <c r="I22"/>
  <c r="I23"/>
  <c r="R12"/>
  <c r="R13"/>
  <c r="R14"/>
  <c r="I12"/>
  <c r="I13"/>
  <c r="I14"/>
  <c r="R9"/>
  <c r="I30"/>
  <c r="I31"/>
  <c r="R30"/>
  <c r="R31"/>
  <c r="R32"/>
  <c r="M32"/>
  <c r="L32"/>
  <c r="I32"/>
  <c r="R13" i="9"/>
  <c r="M13"/>
  <c r="L13"/>
  <c r="I13"/>
  <c r="R16"/>
  <c r="M16"/>
  <c r="L16"/>
  <c r="I16"/>
  <c r="R14"/>
  <c r="M14"/>
  <c r="L14"/>
  <c r="I14"/>
  <c r="R17"/>
  <c r="M17"/>
  <c r="L17"/>
  <c r="I17"/>
  <c r="R18"/>
  <c r="M18"/>
  <c r="L18"/>
  <c r="I18"/>
  <c r="R11"/>
  <c r="M11"/>
  <c r="L11"/>
  <c r="I11"/>
  <c r="R10"/>
  <c r="M10"/>
  <c r="L10"/>
  <c r="I10"/>
  <c r="R9"/>
  <c r="R22" i="15"/>
  <c r="M22"/>
  <c r="L22"/>
  <c r="I22"/>
  <c r="R21"/>
  <c r="M21"/>
  <c r="L21"/>
  <c r="I21"/>
  <c r="R20"/>
  <c r="M20"/>
  <c r="L20"/>
  <c r="I20"/>
  <c r="R19"/>
  <c r="M19"/>
  <c r="L19"/>
  <c r="I19"/>
  <c r="I18" s="1"/>
  <c r="U18"/>
  <c r="T18"/>
  <c r="H18"/>
  <c r="G18"/>
  <c r="F18"/>
  <c r="R17"/>
  <c r="M17"/>
  <c r="L17"/>
  <c r="I17"/>
  <c r="R16"/>
  <c r="M16"/>
  <c r="L16"/>
  <c r="I16"/>
  <c r="R15"/>
  <c r="M15"/>
  <c r="L15"/>
  <c r="I15"/>
  <c r="R14"/>
  <c r="M14"/>
  <c r="L14"/>
  <c r="I14"/>
  <c r="U13"/>
  <c r="T13"/>
  <c r="I13"/>
  <c r="H13"/>
  <c r="G13"/>
  <c r="F13"/>
  <c r="R12"/>
  <c r="M12"/>
  <c r="L12"/>
  <c r="I12"/>
  <c r="R11"/>
  <c r="M11"/>
  <c r="L11"/>
  <c r="I11"/>
  <c r="R10"/>
  <c r="M10"/>
  <c r="L10"/>
  <c r="I10"/>
  <c r="R9"/>
  <c r="M9"/>
  <c r="L9"/>
  <c r="I9"/>
  <c r="U8"/>
  <c r="U7" s="1"/>
  <c r="T8"/>
  <c r="L8"/>
  <c r="L7" s="1"/>
  <c r="K8"/>
  <c r="K7" s="1"/>
  <c r="J8"/>
  <c r="J7" s="1"/>
  <c r="I8"/>
  <c r="I7" s="1"/>
  <c r="H8"/>
  <c r="H7" s="1"/>
  <c r="G8"/>
  <c r="F8"/>
  <c r="F7" s="1"/>
  <c r="T7"/>
  <c r="G7"/>
  <c r="R22" i="14"/>
  <c r="M22"/>
  <c r="L22"/>
  <c r="I22"/>
  <c r="R21"/>
  <c r="M21"/>
  <c r="L21"/>
  <c r="I21"/>
  <c r="R20"/>
  <c r="M20"/>
  <c r="L20"/>
  <c r="I20"/>
  <c r="R19"/>
  <c r="M19"/>
  <c r="L19"/>
  <c r="I19"/>
  <c r="I18" s="1"/>
  <c r="U18"/>
  <c r="T18"/>
  <c r="H18"/>
  <c r="G18"/>
  <c r="F18"/>
  <c r="R17"/>
  <c r="M17"/>
  <c r="L17"/>
  <c r="I17"/>
  <c r="R16"/>
  <c r="M16"/>
  <c r="L16"/>
  <c r="I16"/>
  <c r="R15"/>
  <c r="M15"/>
  <c r="L15"/>
  <c r="I15"/>
  <c r="R14"/>
  <c r="M14"/>
  <c r="L14"/>
  <c r="I14"/>
  <c r="I13" s="1"/>
  <c r="U13"/>
  <c r="T13"/>
  <c r="H13"/>
  <c r="G13"/>
  <c r="F13"/>
  <c r="R12"/>
  <c r="M12"/>
  <c r="L12"/>
  <c r="I12"/>
  <c r="R11"/>
  <c r="M11"/>
  <c r="L11"/>
  <c r="I11"/>
  <c r="R10"/>
  <c r="M10"/>
  <c r="L10"/>
  <c r="I10"/>
  <c r="R9"/>
  <c r="M9"/>
  <c r="L9"/>
  <c r="I9"/>
  <c r="U8"/>
  <c r="U7" s="1"/>
  <c r="T8"/>
  <c r="T7" s="1"/>
  <c r="L8"/>
  <c r="L7" s="1"/>
  <c r="K8"/>
  <c r="J8"/>
  <c r="I8"/>
  <c r="H8"/>
  <c r="H7" s="1"/>
  <c r="G8"/>
  <c r="F8"/>
  <c r="F7" s="1"/>
  <c r="K7"/>
  <c r="J7"/>
  <c r="G7"/>
  <c r="R29" i="7"/>
  <c r="M29"/>
  <c r="L29"/>
  <c r="I29"/>
  <c r="R28"/>
  <c r="M28"/>
  <c r="L28"/>
  <c r="I28"/>
  <c r="R27"/>
  <c r="R26"/>
  <c r="U25"/>
  <c r="T25"/>
  <c r="H25"/>
  <c r="G25"/>
  <c r="F25"/>
  <c r="R30" i="9"/>
  <c r="M30"/>
  <c r="L30"/>
  <c r="I30"/>
  <c r="R29"/>
  <c r="M29"/>
  <c r="L29"/>
  <c r="I29"/>
  <c r="R28"/>
  <c r="M28"/>
  <c r="L28"/>
  <c r="I28"/>
  <c r="R27"/>
  <c r="M27"/>
  <c r="L27"/>
  <c r="I27"/>
  <c r="I26" s="1"/>
  <c r="U26"/>
  <c r="T26"/>
  <c r="R25"/>
  <c r="M25"/>
  <c r="L25"/>
  <c r="I25"/>
  <c r="R20"/>
  <c r="M20"/>
  <c r="L20"/>
  <c r="I20"/>
  <c r="R19"/>
  <c r="M19"/>
  <c r="L19"/>
  <c r="I19"/>
  <c r="U12"/>
  <c r="T12"/>
  <c r="U8"/>
  <c r="T8"/>
  <c r="K8"/>
  <c r="K7" s="1"/>
  <c r="J8"/>
  <c r="J7" s="1"/>
  <c r="R10" i="7"/>
  <c r="R11"/>
  <c r="R15"/>
  <c r="R17"/>
  <c r="R18"/>
  <c r="R19"/>
  <c r="R24"/>
  <c r="M24"/>
  <c r="M19"/>
  <c r="M18"/>
  <c r="M17"/>
  <c r="M10"/>
  <c r="M11"/>
  <c r="M15"/>
  <c r="L24"/>
  <c r="L19"/>
  <c r="L18"/>
  <c r="L17"/>
  <c r="L10"/>
  <c r="L11"/>
  <c r="L15"/>
  <c r="J8"/>
  <c r="J7" s="1"/>
  <c r="K8"/>
  <c r="K7" s="1"/>
  <c r="I7" i="14" l="1"/>
  <c r="L8" i="9"/>
  <c r="L7" s="1"/>
  <c r="H7"/>
  <c r="U7"/>
  <c r="F7"/>
  <c r="I8"/>
  <c r="G7"/>
  <c r="I12"/>
  <c r="I25" i="7"/>
  <c r="T7" i="9"/>
  <c r="L8" i="7"/>
  <c r="L7" s="1"/>
  <c r="I7" i="9" l="1"/>
  <c r="I24" i="7"/>
  <c r="I19"/>
  <c r="I18"/>
  <c r="I17"/>
  <c r="U16"/>
  <c r="T16"/>
  <c r="H16"/>
  <c r="G16"/>
  <c r="G7" s="1"/>
  <c r="F16"/>
  <c r="F7" s="1"/>
  <c r="I15"/>
  <c r="I11"/>
  <c r="I10"/>
  <c r="U8"/>
  <c r="T8"/>
  <c r="H8"/>
  <c r="H7" s="1"/>
  <c r="T7" l="1"/>
  <c r="U7"/>
  <c r="I8"/>
  <c r="I7" s="1"/>
  <c r="I16"/>
</calcChain>
</file>

<file path=xl/sharedStrings.xml><?xml version="1.0" encoding="utf-8"?>
<sst xmlns="http://schemas.openxmlformats.org/spreadsheetml/2006/main" count="209" uniqueCount="74">
  <si>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</si>
  <si>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</si>
  <si>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</si>
  <si>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</si>
  <si>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</si>
  <si>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</si>
  <si>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</si>
  <si>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</si>
  <si>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</si>
  <si>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</si>
  <si>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</si>
  <si>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</si>
  <si>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</si>
  <si>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</si>
  <si>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</si>
  <si>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</si>
  <si>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</si>
  <si>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</si>
  <si>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</si>
  <si>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</si>
  <si>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2014년도 경기도 일반회계 세입 예산 수정(안)</t>
    <phoneticPr fontId="6" type="noConversion"/>
  </si>
  <si>
    <t>2014년도 경기도 일반회계 세출 예산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</si>
  <si>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</si>
  <si>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</si>
  <si>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</si>
  <si>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건설교통위원회</t>
    <phoneticPr fontId="6" type="noConversion"/>
  </si>
  <si>
    <t>철도물류국</t>
    <phoneticPr fontId="6" type="noConversion"/>
  </si>
  <si>
    <t>교통건설국</t>
    <phoneticPr fontId="6" type="noConversion"/>
  </si>
  <si>
    <t>건설본부</t>
    <phoneticPr fontId="6" type="noConversion"/>
  </si>
  <si>
    <t>2014년도 경기도 특별회계 세입 예산 수정(안)</t>
    <phoneticPr fontId="6" type="noConversion"/>
  </si>
  <si>
    <t>□세출예산</t>
    <phoneticPr fontId="6" type="noConversion"/>
  </si>
  <si>
    <t>2014년도 경기도 특별회계 세출 예산 수정(안)</t>
    <phoneticPr fontId="6" type="noConversion"/>
  </si>
  <si>
    <t>경기철도포럼 운영</t>
    <phoneticPr fontId="6" type="noConversion"/>
  </si>
  <si>
    <t>미원천 하천환경 조성사업</t>
    <phoneticPr fontId="2" type="noConversion"/>
  </si>
  <si>
    <t>신천 하천환경 조성사업</t>
    <phoneticPr fontId="2" type="noConversion"/>
  </si>
  <si>
    <t>소하천정비 자본보조</t>
    <phoneticPr fontId="2" type="noConversion"/>
  </si>
  <si>
    <t>지방하천개수시군대행사업</t>
    <phoneticPr fontId="2" type="noConversion"/>
  </si>
  <si>
    <t>사회간접자본확충 융자원리금보조</t>
    <phoneticPr fontId="2" type="noConversion"/>
  </si>
  <si>
    <t>민간투자사업 운영비 지원</t>
    <phoneticPr fontId="2" type="noConversion"/>
  </si>
  <si>
    <t>수도권교통본부운영경비부담금
(수도권교통본부 운영)</t>
    <phoneticPr fontId="2" type="noConversion"/>
  </si>
  <si>
    <t>심야버스 운행결손금 보조
(버스업체손실보전)</t>
    <phoneticPr fontId="2" type="noConversion"/>
  </si>
  <si>
    <t>심야버스 운영에 일반버스 운행</t>
    <phoneticPr fontId="2" type="noConversion"/>
  </si>
  <si>
    <t>도비</t>
    <phoneticPr fontId="2" type="noConversion"/>
  </si>
  <si>
    <t>도비</t>
    <phoneticPr fontId="2" type="noConversion"/>
  </si>
  <si>
    <t>대중교통과</t>
    <phoneticPr fontId="2" type="noConversion"/>
  </si>
  <si>
    <t>교통정책과</t>
    <phoneticPr fontId="2" type="noConversion"/>
  </si>
  <si>
    <t>GTX과</t>
    <phoneticPr fontId="2" type="noConversion"/>
  </si>
  <si>
    <t>도로계획과</t>
    <phoneticPr fontId="2" type="noConversion"/>
  </si>
  <si>
    <t>하천과</t>
    <phoneticPr fontId="2" type="noConversion"/>
  </si>
  <si>
    <t>오산역 환승센터 건립</t>
    <phoneticPr fontId="2" type="noConversion"/>
  </si>
  <si>
    <t>수원역 환승센터 건립</t>
    <phoneticPr fontId="2" type="noConversion"/>
  </si>
  <si>
    <t>고양화전-신사 광역도로건설</t>
    <phoneticPr fontId="2" type="noConversion"/>
  </si>
  <si>
    <t>추가</t>
    <phoneticPr fontId="2" type="noConversion"/>
  </si>
  <si>
    <t>일죽-대포간 도로확포장공사</t>
    <phoneticPr fontId="2" type="noConversion"/>
  </si>
  <si>
    <t>추가</t>
    <phoneticPr fontId="2" type="noConversion"/>
  </si>
  <si>
    <t>도로순찰차량 구입</t>
    <phoneticPr fontId="2" type="noConversion"/>
  </si>
  <si>
    <t>광암-마산간 도로확포장공사</t>
    <phoneticPr fontId="2" type="noConversion"/>
  </si>
  <si>
    <t>진건-오남간 도로확포장공사</t>
    <phoneticPr fontId="2" type="noConversion"/>
  </si>
  <si>
    <t>공도-양성간 도로확포장공사</t>
    <phoneticPr fontId="2" type="noConversion"/>
  </si>
  <si>
    <t>도로계획과</t>
    <phoneticPr fontId="2" type="noConversion"/>
  </si>
  <si>
    <t>고삼-삼죽간 도로확포장공사</t>
    <phoneticPr fontId="2" type="noConversion"/>
  </si>
  <si>
    <t>교통연수원 지원</t>
    <phoneticPr fontId="2" type="noConversion"/>
  </si>
  <si>
    <t>도로건설과</t>
    <phoneticPr fontId="2" type="noConversion"/>
  </si>
  <si>
    <t>신규</t>
    <phoneticPr fontId="2" type="noConversion"/>
  </si>
  <si>
    <t>지방도 보도설치</t>
    <phoneticPr fontId="2" type="noConversion"/>
  </si>
  <si>
    <t>신규</t>
    <phoneticPr fontId="2" type="noConversion"/>
  </si>
  <si>
    <t>건축시설과</t>
    <phoneticPr fontId="2" type="noConversion"/>
  </si>
  <si>
    <t>도 신청사 건립</t>
    <phoneticPr fontId="2" type="noConversion"/>
  </si>
  <si>
    <t>선고개천 추가</t>
    <phoneticPr fontId="2" type="noConversion"/>
  </si>
  <si>
    <t>은행천 추가</t>
    <phoneticPr fontId="2" type="noConversion"/>
  </si>
  <si>
    <t>신천   1,000,000천원 증
용암천 500,000천원 증
복하천 1,000,000천원 증
신복천 1,500,000천원 증
정평천  500,000천원 증
승안천 1,000,000천원 감
청계천 2,705,000천원 감
상패천  500,000천원 감
양재천 1,602,051천원 감
나진포천 500,000천원 감</t>
    <phoneticPr fontId="2" type="noConversion"/>
  </si>
  <si>
    <t>수해상습지개선시군대행사업</t>
    <phoneticPr fontId="2" type="noConversion"/>
  </si>
  <si>
    <t>국도 43호선 죽전동 진입로 교통환경개선사업</t>
    <phoneticPr fontId="2" type="noConversion"/>
  </si>
  <si>
    <t>교통도로과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</si>
</sst>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\△#,##0"/>
    <numFmt numFmtId="177" formatCode="#,##0;[Red]&quot;△&quot;#,##0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32" fillId="27" borderId="14" xfId="1" applyNumberFormat="1" applyFont="1" applyFill="1" applyBorder="1" applyAlignment="1">
      <alignment vertical="center" shrinkToFit="1"/>
    </xf>
    <xf numFmtId="177" fontId="32" fillId="27" borderId="14" xfId="1" applyNumberFormat="1" applyFont="1" applyFill="1" applyBorder="1" applyAlignment="1">
      <alignment horizontal="right" vertical="center" shrinkToFit="1"/>
    </xf>
    <xf numFmtId="176" fontId="33" fillId="0" borderId="14" xfId="0" applyNumberFormat="1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wrapText="1"/>
    </xf>
    <xf numFmtId="41" fontId="4" fillId="0" borderId="14" xfId="1" applyFont="1" applyBorder="1" applyAlignment="1">
      <alignment vertical="center" shrinkToFit="1"/>
    </xf>
    <xf numFmtId="0" fontId="4" fillId="0" borderId="14" xfId="0" applyFont="1" applyBorder="1" applyAlignment="1">
      <alignment vertical="center" wrapText="1" shrinkToFit="1"/>
    </xf>
    <xf numFmtId="0" fontId="4" fillId="0" borderId="14" xfId="0" applyFont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8"/>
  <sheetViews>
    <sheetView showGridLines="0" view="pageBreakPreview" zoomScaleNormal="90" zoomScaleSheetLayoutView="100" workbookViewId="0">
      <selection activeCell="Q27" sqref="Q27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61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22" ht="22.5" customHeight="1">
      <c r="A2" s="16" t="s">
        <v>14</v>
      </c>
      <c r="B2" s="16"/>
    </row>
    <row r="3" spans="1:22" ht="16.5" customHeight="1">
      <c r="N3" s="50" t="s">
        <v>19</v>
      </c>
    </row>
    <row r="4" spans="1:22" ht="27.75" customHeight="1">
      <c r="A4" s="64" t="s">
        <v>10</v>
      </c>
      <c r="B4" s="64"/>
      <c r="C4" s="63" t="s">
        <v>11</v>
      </c>
      <c r="D4" s="64" t="s">
        <v>9</v>
      </c>
      <c r="E4" s="64" t="s">
        <v>8</v>
      </c>
      <c r="F4" s="63" t="s">
        <v>22</v>
      </c>
      <c r="G4" s="66" t="s">
        <v>23</v>
      </c>
      <c r="H4" s="67"/>
      <c r="I4" s="63" t="s">
        <v>15</v>
      </c>
      <c r="J4" s="66" t="s">
        <v>24</v>
      </c>
      <c r="K4" s="67"/>
      <c r="L4" s="63" t="s">
        <v>16</v>
      </c>
      <c r="M4" s="70" t="s">
        <v>17</v>
      </c>
      <c r="N4" s="64" t="s">
        <v>12</v>
      </c>
      <c r="O4" s="72" t="s">
        <v>13</v>
      </c>
      <c r="P4" s="67" t="s">
        <v>18</v>
      </c>
      <c r="Q4" s="67"/>
      <c r="R4" s="67"/>
      <c r="S4" s="15"/>
      <c r="T4" s="68" t="s">
        <v>0</v>
      </c>
      <c r="U4" s="69"/>
      <c r="V4" s="65" t="s">
        <v>3</v>
      </c>
    </row>
    <row r="5" spans="1:22" ht="14.25" customHeight="1">
      <c r="A5" s="64"/>
      <c r="B5" s="64"/>
      <c r="C5" s="63"/>
      <c r="D5" s="64"/>
      <c r="E5" s="64"/>
      <c r="F5" s="64"/>
      <c r="G5" s="25" t="s">
        <v>1</v>
      </c>
      <c r="H5" s="25" t="s">
        <v>2</v>
      </c>
      <c r="I5" s="64"/>
      <c r="J5" s="25" t="s">
        <v>1</v>
      </c>
      <c r="K5" s="25" t="s">
        <v>2</v>
      </c>
      <c r="L5" s="64"/>
      <c r="M5" s="71"/>
      <c r="N5" s="64"/>
      <c r="O5" s="73"/>
      <c r="P5" s="25" t="s">
        <v>6</v>
      </c>
      <c r="Q5" s="25" t="s">
        <v>4</v>
      </c>
      <c r="R5" s="25" t="s">
        <v>7</v>
      </c>
      <c r="S5" s="15"/>
      <c r="T5" s="8" t="s">
        <v>1</v>
      </c>
      <c r="U5" s="8" t="s">
        <v>2</v>
      </c>
      <c r="V5" s="65"/>
    </row>
    <row r="6" spans="1:22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19"/>
      <c r="T6" s="3"/>
      <c r="U6" s="3"/>
      <c r="V6" s="7"/>
    </row>
    <row r="7" spans="1:22" ht="20.100000000000001" customHeight="1">
      <c r="A7" s="30" t="s">
        <v>25</v>
      </c>
      <c r="B7" s="31"/>
      <c r="C7" s="31"/>
      <c r="D7" s="31"/>
      <c r="E7" s="31"/>
      <c r="F7" s="32">
        <f t="shared" ref="F7:H7" si="0">SUM(F8,F16,F25)</f>
        <v>0</v>
      </c>
      <c r="G7" s="32">
        <f t="shared" si="0"/>
        <v>0</v>
      </c>
      <c r="H7" s="32">
        <f t="shared" si="0"/>
        <v>0</v>
      </c>
      <c r="I7" s="32">
        <f>SUM(I8,I16,I25)</f>
        <v>0</v>
      </c>
      <c r="J7" s="32">
        <f t="shared" ref="J7:L7" si="1">J8+J16</f>
        <v>-600000</v>
      </c>
      <c r="K7" s="32">
        <f t="shared" si="1"/>
        <v>750000</v>
      </c>
      <c r="L7" s="32">
        <f t="shared" si="1"/>
        <v>150000</v>
      </c>
      <c r="M7" s="32"/>
      <c r="N7" s="32"/>
      <c r="O7" s="32"/>
      <c r="P7" s="32"/>
      <c r="Q7" s="32"/>
      <c r="R7" s="31"/>
      <c r="S7" s="20"/>
      <c r="T7" s="11">
        <f>T8+T16</f>
        <v>-200000</v>
      </c>
      <c r="U7" s="11">
        <f>U8+U16</f>
        <v>2000000</v>
      </c>
      <c r="V7" s="11"/>
    </row>
    <row r="8" spans="1:22" ht="20.100000000000001" customHeight="1">
      <c r="A8" s="33"/>
      <c r="B8" s="34" t="s">
        <v>26</v>
      </c>
      <c r="C8" s="35"/>
      <c r="D8" s="36"/>
      <c r="E8" s="36"/>
      <c r="F8" s="37">
        <f t="shared" ref="F8:G8" si="2">SUM(F9:F15)</f>
        <v>0</v>
      </c>
      <c r="G8" s="37">
        <f t="shared" si="2"/>
        <v>0</v>
      </c>
      <c r="H8" s="37">
        <f>SUM(H9:H15)</f>
        <v>0</v>
      </c>
      <c r="I8" s="37">
        <f>SUM(I9:I15)</f>
        <v>0</v>
      </c>
      <c r="J8" s="37">
        <f>SUM(J9:J15)</f>
        <v>-600000</v>
      </c>
      <c r="K8" s="37">
        <f>SUM(K9:K15)</f>
        <v>750000</v>
      </c>
      <c r="L8" s="37">
        <f>SUM(L9:L15)</f>
        <v>150000</v>
      </c>
      <c r="M8" s="37"/>
      <c r="N8" s="37"/>
      <c r="O8" s="37"/>
      <c r="P8" s="37"/>
      <c r="Q8" s="37"/>
      <c r="R8" s="35"/>
      <c r="S8" s="20"/>
      <c r="T8" s="13">
        <f>SUM(T9:T15)</f>
        <v>-100000</v>
      </c>
      <c r="U8" s="13">
        <f>SUM(U9:U15)</f>
        <v>1000000</v>
      </c>
      <c r="V8" s="13"/>
    </row>
    <row r="9" spans="1:22" ht="20.100000000000001" customHeight="1">
      <c r="A9" s="33"/>
      <c r="B9" s="33"/>
      <c r="C9" s="38"/>
      <c r="D9" s="39"/>
      <c r="E9" s="54"/>
      <c r="F9" s="55"/>
      <c r="G9" s="55"/>
      <c r="H9" s="40"/>
      <c r="I9" s="49">
        <f>F9+G9+H9</f>
        <v>0</v>
      </c>
      <c r="J9" s="41"/>
      <c r="K9" s="43"/>
      <c r="L9" s="49"/>
      <c r="M9" s="42"/>
      <c r="N9" s="41"/>
      <c r="O9" s="41"/>
      <c r="P9" s="41"/>
      <c r="Q9" s="41"/>
      <c r="R9" s="42" t="str">
        <f>IF((G9+H9)=(P9+Q9),"ok","검토")</f>
        <v>ok</v>
      </c>
      <c r="S9" s="21"/>
      <c r="T9" s="10"/>
      <c r="U9" s="10"/>
      <c r="V9" s="9"/>
    </row>
    <row r="10" spans="1:22" ht="20.100000000000001" customHeight="1">
      <c r="A10" s="33"/>
      <c r="B10" s="33"/>
      <c r="C10" s="38"/>
      <c r="D10" s="39"/>
      <c r="E10" s="39"/>
      <c r="F10" s="40"/>
      <c r="G10" s="40"/>
      <c r="H10" s="40"/>
      <c r="I10" s="49">
        <f>F10+G10+H10</f>
        <v>0</v>
      </c>
      <c r="J10" s="41"/>
      <c r="K10" s="43">
        <v>750000</v>
      </c>
      <c r="L10" s="49">
        <f>F10+J10+K10</f>
        <v>750000</v>
      </c>
      <c r="M10" s="42" t="str">
        <f t="shared" ref="M10:M15" si="3">IF(G10-J10&lt;0,"동의필요","-")</f>
        <v>-</v>
      </c>
      <c r="N10" s="56"/>
      <c r="O10" s="41"/>
      <c r="P10" s="41"/>
      <c r="Q10" s="41"/>
      <c r="R10" s="42" t="str">
        <f>IF((G10+H10)=(P10+Q10),"ok","검토")</f>
        <v>ok</v>
      </c>
      <c r="S10" s="21"/>
      <c r="T10" s="10"/>
      <c r="U10" s="10"/>
      <c r="V10" s="9"/>
    </row>
    <row r="11" spans="1:22" ht="20.100000000000001" customHeight="1">
      <c r="A11" s="33"/>
      <c r="B11" s="33"/>
      <c r="C11" s="38"/>
      <c r="D11" s="39"/>
      <c r="E11" s="39"/>
      <c r="F11" s="40"/>
      <c r="G11" s="40"/>
      <c r="H11" s="40"/>
      <c r="I11" s="49">
        <f>F11+G11+H11</f>
        <v>0</v>
      </c>
      <c r="J11" s="41">
        <v>-600000</v>
      </c>
      <c r="K11" s="43"/>
      <c r="L11" s="49">
        <f>F11+J11+K11</f>
        <v>-600000</v>
      </c>
      <c r="M11" s="42" t="str">
        <f t="shared" si="3"/>
        <v>-</v>
      </c>
      <c r="N11" s="43"/>
      <c r="O11" s="43"/>
      <c r="P11" s="41"/>
      <c r="Q11" s="41"/>
      <c r="R11" s="42" t="str">
        <f>IF((G11+H11)=(P11+Q11),"ok","검토")</f>
        <v>ok</v>
      </c>
      <c r="S11" s="20"/>
      <c r="T11" s="10">
        <v>-100000</v>
      </c>
      <c r="U11" s="10"/>
      <c r="V11" s="9"/>
    </row>
    <row r="12" spans="1:22" ht="19.5" customHeight="1">
      <c r="A12" s="33"/>
      <c r="B12" s="33"/>
      <c r="C12" s="38"/>
      <c r="D12" s="39"/>
      <c r="E12" s="39"/>
      <c r="F12" s="40"/>
      <c r="G12" s="40"/>
      <c r="H12" s="40"/>
      <c r="I12" s="49">
        <f t="shared" ref="I12:I14" si="4">F12+G12+H12</f>
        <v>0</v>
      </c>
      <c r="J12" s="41"/>
      <c r="K12" s="43"/>
      <c r="L12" s="49"/>
      <c r="M12" s="42"/>
      <c r="N12" s="43"/>
      <c r="O12" s="43"/>
      <c r="P12" s="41"/>
      <c r="Q12" s="41"/>
      <c r="R12" s="42" t="str">
        <f t="shared" ref="R12:R14" si="5">IF((G12+H12)=(P12+Q12),"ok","검토")</f>
        <v>ok</v>
      </c>
      <c r="S12" s="20"/>
      <c r="T12" s="10"/>
      <c r="U12" s="10"/>
      <c r="V12" s="9"/>
    </row>
    <row r="13" spans="1:22" ht="19.5" customHeight="1">
      <c r="A13" s="33"/>
      <c r="B13" s="33"/>
      <c r="C13" s="38"/>
      <c r="D13" s="39"/>
      <c r="E13" s="39"/>
      <c r="F13" s="40"/>
      <c r="G13" s="40"/>
      <c r="H13" s="40"/>
      <c r="I13" s="49">
        <f t="shared" si="4"/>
        <v>0</v>
      </c>
      <c r="J13" s="41"/>
      <c r="K13" s="43"/>
      <c r="L13" s="49"/>
      <c r="M13" s="42"/>
      <c r="N13" s="43"/>
      <c r="O13" s="43"/>
      <c r="P13" s="41"/>
      <c r="Q13" s="41"/>
      <c r="R13" s="42" t="str">
        <f t="shared" si="5"/>
        <v>ok</v>
      </c>
      <c r="S13" s="20"/>
      <c r="T13" s="10"/>
      <c r="U13" s="10"/>
      <c r="V13" s="9"/>
    </row>
    <row r="14" spans="1:22" ht="19.5" customHeight="1">
      <c r="A14" s="33"/>
      <c r="B14" s="33"/>
      <c r="C14" s="38"/>
      <c r="D14" s="39"/>
      <c r="E14" s="39"/>
      <c r="F14" s="40"/>
      <c r="G14" s="40"/>
      <c r="H14" s="40"/>
      <c r="I14" s="49">
        <f t="shared" si="4"/>
        <v>0</v>
      </c>
      <c r="J14" s="41"/>
      <c r="K14" s="43"/>
      <c r="L14" s="49"/>
      <c r="M14" s="42"/>
      <c r="N14" s="43"/>
      <c r="O14" s="43"/>
      <c r="P14" s="41"/>
      <c r="Q14" s="41"/>
      <c r="R14" s="42" t="str">
        <f t="shared" si="5"/>
        <v>ok</v>
      </c>
      <c r="S14" s="20"/>
      <c r="T14" s="10"/>
      <c r="U14" s="10"/>
      <c r="V14" s="9"/>
    </row>
    <row r="15" spans="1:22" ht="18" customHeight="1">
      <c r="A15" s="33"/>
      <c r="B15" s="33"/>
      <c r="C15" s="38"/>
      <c r="D15" s="39"/>
      <c r="E15" s="39"/>
      <c r="F15" s="40"/>
      <c r="G15" s="40"/>
      <c r="H15" s="40"/>
      <c r="I15" s="49">
        <f>F15+G15+H15</f>
        <v>0</v>
      </c>
      <c r="J15" s="41"/>
      <c r="K15" s="43"/>
      <c r="L15" s="49">
        <f>F15+J15+K15</f>
        <v>0</v>
      </c>
      <c r="M15" s="42" t="str">
        <f t="shared" si="3"/>
        <v>-</v>
      </c>
      <c r="N15" s="43"/>
      <c r="O15" s="43"/>
      <c r="P15" s="41"/>
      <c r="Q15" s="41"/>
      <c r="R15" s="42" t="str">
        <f>IF((G15+H15)=(P15+Q15),"ok","검토")</f>
        <v>ok</v>
      </c>
      <c r="S15" s="20"/>
      <c r="T15" s="10"/>
      <c r="U15" s="10">
        <v>1000000</v>
      </c>
      <c r="V15" s="9"/>
    </row>
    <row r="16" spans="1:22" ht="20.100000000000001" customHeight="1">
      <c r="A16" s="33"/>
      <c r="B16" s="34" t="s">
        <v>27</v>
      </c>
      <c r="C16" s="35"/>
      <c r="D16" s="36"/>
      <c r="E16" s="36"/>
      <c r="F16" s="37">
        <f>SUM(F17:F24)</f>
        <v>0</v>
      </c>
      <c r="G16" s="37">
        <f>SUM(G17:G24)</f>
        <v>0</v>
      </c>
      <c r="H16" s="37">
        <f>SUM(H17:H24)</f>
        <v>0</v>
      </c>
      <c r="I16" s="37">
        <f>SUM(I17:I24)</f>
        <v>0</v>
      </c>
      <c r="J16" s="37"/>
      <c r="K16" s="37"/>
      <c r="L16" s="37"/>
      <c r="M16" s="37"/>
      <c r="N16" s="37"/>
      <c r="O16" s="37"/>
      <c r="P16" s="37"/>
      <c r="Q16" s="37"/>
      <c r="R16" s="35"/>
      <c r="S16" s="20"/>
      <c r="T16" s="13">
        <f>SUM(T17:T24)</f>
        <v>-100000</v>
      </c>
      <c r="U16" s="13">
        <f>SUM(U17:U24)</f>
        <v>1000000</v>
      </c>
      <c r="V16" s="13"/>
    </row>
    <row r="17" spans="1:22" ht="20.100000000000001" customHeight="1">
      <c r="A17" s="33"/>
      <c r="B17" s="33"/>
      <c r="C17" s="38"/>
      <c r="D17" s="39"/>
      <c r="E17" s="39"/>
      <c r="F17" s="40"/>
      <c r="G17" s="40"/>
      <c r="H17" s="40"/>
      <c r="I17" s="49">
        <f>F17+G17+H17</f>
        <v>0</v>
      </c>
      <c r="J17" s="44"/>
      <c r="K17" s="44"/>
      <c r="L17" s="49">
        <f>F17+J17+K17</f>
        <v>0</v>
      </c>
      <c r="M17" s="42" t="str">
        <f t="shared" ref="M17:M24" si="6">IF(G17-J17&lt;0,"동의필요","-")</f>
        <v>-</v>
      </c>
      <c r="N17" s="41"/>
      <c r="O17" s="41"/>
      <c r="P17" s="41"/>
      <c r="Q17" s="41"/>
      <c r="R17" s="42" t="str">
        <f>IF((G17+H17)=(P17+Q17),"ok","검토")</f>
        <v>ok</v>
      </c>
      <c r="S17" s="21"/>
      <c r="T17" s="10"/>
      <c r="U17" s="10"/>
      <c r="V17" s="9"/>
    </row>
    <row r="18" spans="1:22" ht="20.100000000000001" customHeight="1">
      <c r="A18" s="33"/>
      <c r="B18" s="33"/>
      <c r="C18" s="38"/>
      <c r="D18" s="39"/>
      <c r="E18" s="39"/>
      <c r="F18" s="40"/>
      <c r="G18" s="40"/>
      <c r="H18" s="40"/>
      <c r="I18" s="49">
        <f>F18+G18+H18</f>
        <v>0</v>
      </c>
      <c r="J18" s="44"/>
      <c r="K18" s="44"/>
      <c r="L18" s="49">
        <f>F18+J18+K18</f>
        <v>0</v>
      </c>
      <c r="M18" s="42" t="str">
        <f t="shared" si="6"/>
        <v>-</v>
      </c>
      <c r="N18" s="41"/>
      <c r="O18" s="41"/>
      <c r="P18" s="41"/>
      <c r="Q18" s="41"/>
      <c r="R18" s="42" t="str">
        <f>IF((G18+H18)=(P18+Q18),"ok","검토")</f>
        <v>ok</v>
      </c>
      <c r="S18" s="21"/>
      <c r="T18" s="10"/>
      <c r="U18" s="10"/>
      <c r="V18" s="9"/>
    </row>
    <row r="19" spans="1:22" ht="20.100000000000001" customHeight="1">
      <c r="A19" s="33"/>
      <c r="B19" s="33"/>
      <c r="C19" s="38"/>
      <c r="D19" s="39"/>
      <c r="E19" s="39"/>
      <c r="F19" s="40"/>
      <c r="G19" s="40"/>
      <c r="H19" s="40"/>
      <c r="I19" s="49">
        <f>F19+G19+H19</f>
        <v>0</v>
      </c>
      <c r="J19" s="44"/>
      <c r="K19" s="44"/>
      <c r="L19" s="49">
        <f>F19+J19+K19</f>
        <v>0</v>
      </c>
      <c r="M19" s="42" t="str">
        <f t="shared" si="6"/>
        <v>-</v>
      </c>
      <c r="N19" s="43"/>
      <c r="O19" s="43"/>
      <c r="P19" s="41"/>
      <c r="Q19" s="41"/>
      <c r="R19" s="42" t="str">
        <f>IF((G19+H19)=(P19+Q19),"ok","검토")</f>
        <v>ok</v>
      </c>
      <c r="S19" s="20"/>
      <c r="T19" s="10">
        <v>-100000</v>
      </c>
      <c r="U19" s="10"/>
      <c r="V19" s="9"/>
    </row>
    <row r="20" spans="1:22" ht="20.100000000000001" customHeight="1">
      <c r="A20" s="33"/>
      <c r="B20" s="33"/>
      <c r="C20" s="38"/>
      <c r="D20" s="39"/>
      <c r="E20" s="39"/>
      <c r="F20" s="40"/>
      <c r="G20" s="40"/>
      <c r="H20" s="40"/>
      <c r="I20" s="49">
        <f t="shared" ref="I20:I23" si="7">F20+G20+H20</f>
        <v>0</v>
      </c>
      <c r="J20" s="44"/>
      <c r="K20" s="44"/>
      <c r="L20" s="49"/>
      <c r="M20" s="42"/>
      <c r="N20" s="43"/>
      <c r="O20" s="43"/>
      <c r="P20" s="41"/>
      <c r="Q20" s="41"/>
      <c r="R20" s="42" t="str">
        <f t="shared" ref="R20:R23" si="8">IF((G20+H20)=(P20+Q20),"ok","검토")</f>
        <v>ok</v>
      </c>
      <c r="S20" s="20"/>
      <c r="T20" s="10"/>
      <c r="U20" s="10"/>
      <c r="V20" s="9"/>
    </row>
    <row r="21" spans="1:22" ht="20.100000000000001" customHeight="1">
      <c r="A21" s="33"/>
      <c r="B21" s="33"/>
      <c r="C21" s="38"/>
      <c r="D21" s="39"/>
      <c r="E21" s="39"/>
      <c r="F21" s="40"/>
      <c r="G21" s="40"/>
      <c r="H21" s="40"/>
      <c r="I21" s="49">
        <f t="shared" si="7"/>
        <v>0</v>
      </c>
      <c r="J21" s="44"/>
      <c r="K21" s="44"/>
      <c r="L21" s="49"/>
      <c r="M21" s="42"/>
      <c r="N21" s="43"/>
      <c r="O21" s="43"/>
      <c r="P21" s="41"/>
      <c r="Q21" s="41"/>
      <c r="R21" s="42" t="str">
        <f t="shared" si="8"/>
        <v>ok</v>
      </c>
      <c r="S21" s="20"/>
      <c r="T21" s="10"/>
      <c r="U21" s="10"/>
      <c r="V21" s="9"/>
    </row>
    <row r="22" spans="1:22" ht="20.100000000000001" customHeight="1">
      <c r="A22" s="33"/>
      <c r="B22" s="33"/>
      <c r="C22" s="38"/>
      <c r="D22" s="39"/>
      <c r="E22" s="39"/>
      <c r="F22" s="40"/>
      <c r="G22" s="40"/>
      <c r="H22" s="40"/>
      <c r="I22" s="49">
        <f t="shared" si="7"/>
        <v>0</v>
      </c>
      <c r="J22" s="44"/>
      <c r="K22" s="44"/>
      <c r="L22" s="49"/>
      <c r="M22" s="42"/>
      <c r="N22" s="43"/>
      <c r="O22" s="43"/>
      <c r="P22" s="41"/>
      <c r="Q22" s="41"/>
      <c r="R22" s="42" t="str">
        <f t="shared" si="8"/>
        <v>ok</v>
      </c>
      <c r="S22" s="20"/>
      <c r="T22" s="10"/>
      <c r="U22" s="10"/>
      <c r="V22" s="9"/>
    </row>
    <row r="23" spans="1:22" ht="20.100000000000001" customHeight="1">
      <c r="A23" s="33"/>
      <c r="B23" s="33"/>
      <c r="C23" s="38"/>
      <c r="D23" s="39"/>
      <c r="E23" s="39"/>
      <c r="F23" s="40"/>
      <c r="G23" s="40"/>
      <c r="H23" s="40"/>
      <c r="I23" s="49">
        <f t="shared" si="7"/>
        <v>0</v>
      </c>
      <c r="J23" s="44"/>
      <c r="K23" s="44"/>
      <c r="L23" s="49"/>
      <c r="M23" s="42"/>
      <c r="N23" s="43"/>
      <c r="O23" s="43"/>
      <c r="P23" s="41"/>
      <c r="Q23" s="41"/>
      <c r="R23" s="42" t="str">
        <f t="shared" si="8"/>
        <v>ok</v>
      </c>
      <c r="S23" s="20"/>
      <c r="T23" s="10"/>
      <c r="U23" s="10"/>
      <c r="V23" s="9"/>
    </row>
    <row r="24" spans="1:22" ht="20.100000000000001" customHeight="1">
      <c r="A24" s="33"/>
      <c r="B24" s="33"/>
      <c r="C24" s="38"/>
      <c r="D24" s="39"/>
      <c r="E24" s="39"/>
      <c r="F24" s="40"/>
      <c r="G24" s="40"/>
      <c r="H24" s="40"/>
      <c r="I24" s="49">
        <f>F24+G24+H24</f>
        <v>0</v>
      </c>
      <c r="J24" s="44"/>
      <c r="K24" s="44"/>
      <c r="L24" s="49">
        <f>F24+J24+K24</f>
        <v>0</v>
      </c>
      <c r="M24" s="42" t="str">
        <f t="shared" si="6"/>
        <v>-</v>
      </c>
      <c r="N24" s="43"/>
      <c r="O24" s="43"/>
      <c r="P24" s="41"/>
      <c r="Q24" s="41"/>
      <c r="R24" s="42" t="str">
        <f>IF((G24+H24)=(P24+Q24),"ok","검토")</f>
        <v>ok</v>
      </c>
      <c r="S24" s="20"/>
      <c r="T24" s="10"/>
      <c r="U24" s="10">
        <v>1000000</v>
      </c>
      <c r="V24" s="9"/>
    </row>
    <row r="25" spans="1:22" ht="20.100000000000001" customHeight="1">
      <c r="A25" s="33"/>
      <c r="B25" s="34" t="s">
        <v>28</v>
      </c>
      <c r="C25" s="35"/>
      <c r="D25" s="36"/>
      <c r="E25" s="36"/>
      <c r="F25" s="37">
        <f>SUM(F26:F29)</f>
        <v>0</v>
      </c>
      <c r="G25" s="37">
        <f>SUM(G26:G29)</f>
        <v>0</v>
      </c>
      <c r="H25" s="37">
        <f>SUM(H26:H29)</f>
        <v>0</v>
      </c>
      <c r="I25" s="37">
        <f>SUM(I26:I29)</f>
        <v>0</v>
      </c>
      <c r="J25" s="37"/>
      <c r="K25" s="37"/>
      <c r="L25" s="37"/>
      <c r="M25" s="37"/>
      <c r="N25" s="37"/>
      <c r="O25" s="37"/>
      <c r="P25" s="37"/>
      <c r="Q25" s="37"/>
      <c r="R25" s="35"/>
      <c r="S25" s="20"/>
      <c r="T25" s="13">
        <f>SUM(T26:T29)</f>
        <v>-100000</v>
      </c>
      <c r="U25" s="13">
        <f>SUM(U26:U29)</f>
        <v>1000000</v>
      </c>
      <c r="V25" s="13"/>
    </row>
    <row r="26" spans="1:22" ht="20.100000000000001" customHeight="1">
      <c r="A26" s="33"/>
      <c r="B26" s="33"/>
      <c r="C26" s="38"/>
      <c r="D26" s="39"/>
      <c r="E26" s="39"/>
      <c r="F26" s="40"/>
      <c r="G26" s="40"/>
      <c r="H26" s="40"/>
      <c r="I26" s="49">
        <f>F26+G26+H26</f>
        <v>0</v>
      </c>
      <c r="J26" s="44"/>
      <c r="K26" s="44"/>
      <c r="L26" s="49">
        <f>F26+J26+K26</f>
        <v>0</v>
      </c>
      <c r="M26" s="42" t="str">
        <f t="shared" ref="M26:M27" si="9">IF(G26-J26&lt;0,"동의필요","-")</f>
        <v>-</v>
      </c>
      <c r="N26" s="41"/>
      <c r="O26" s="41"/>
      <c r="P26" s="41"/>
      <c r="Q26" s="41"/>
      <c r="R26" s="42" t="str">
        <f>IF((G26+H26)=(P26+Q26),"ok","검토")</f>
        <v>ok</v>
      </c>
      <c r="S26" s="21"/>
      <c r="T26" s="10"/>
      <c r="U26" s="10"/>
      <c r="V26" s="9"/>
    </row>
    <row r="27" spans="1:22" ht="20.100000000000001" customHeight="1">
      <c r="A27" s="33"/>
      <c r="B27" s="33"/>
      <c r="C27" s="38"/>
      <c r="D27" s="39"/>
      <c r="E27" s="39"/>
      <c r="F27" s="40"/>
      <c r="G27" s="40"/>
      <c r="H27" s="40"/>
      <c r="I27" s="49">
        <f>F27+G27+H27</f>
        <v>0</v>
      </c>
      <c r="J27" s="44"/>
      <c r="K27" s="44"/>
      <c r="L27" s="49">
        <f>F27+J27+K27</f>
        <v>0</v>
      </c>
      <c r="M27" s="42" t="str">
        <f t="shared" si="9"/>
        <v>-</v>
      </c>
      <c r="N27" s="41"/>
      <c r="O27" s="41"/>
      <c r="P27" s="41"/>
      <c r="Q27" s="41"/>
      <c r="R27" s="42" t="str">
        <f>IF((G27+H27)=(P27+Q27),"ok","검토")</f>
        <v>ok</v>
      </c>
      <c r="S27" s="21"/>
      <c r="T27" s="10"/>
      <c r="U27" s="10"/>
      <c r="V27" s="9"/>
    </row>
    <row r="28" spans="1:22" ht="20.100000000000001" customHeight="1">
      <c r="A28" s="33"/>
      <c r="B28" s="33"/>
      <c r="C28" s="38"/>
      <c r="D28" s="39"/>
      <c r="E28" s="39"/>
      <c r="F28" s="40"/>
      <c r="G28" s="40"/>
      <c r="H28" s="40"/>
      <c r="I28" s="49">
        <f>F28+G28+H28</f>
        <v>0</v>
      </c>
      <c r="J28" s="44"/>
      <c r="K28" s="44"/>
      <c r="L28" s="49">
        <f>F28+J28+K28</f>
        <v>0</v>
      </c>
      <c r="M28" s="42" t="str">
        <f t="shared" ref="M28:M29" si="10">IF(G28-J28&lt;0,"동의필요","-")</f>
        <v>-</v>
      </c>
      <c r="N28" s="43"/>
      <c r="O28" s="43"/>
      <c r="P28" s="41"/>
      <c r="Q28" s="41"/>
      <c r="R28" s="42" t="str">
        <f>IF((G28+H28)=(P28+Q28),"ok","검토")</f>
        <v>ok</v>
      </c>
      <c r="S28" s="20"/>
      <c r="T28" s="10">
        <v>-100000</v>
      </c>
      <c r="U28" s="10"/>
      <c r="V28" s="9"/>
    </row>
    <row r="29" spans="1:22" ht="20.100000000000001" customHeight="1">
      <c r="A29" s="33"/>
      <c r="B29" s="33"/>
      <c r="C29" s="38"/>
      <c r="D29" s="39"/>
      <c r="E29" s="39"/>
      <c r="F29" s="40"/>
      <c r="G29" s="40"/>
      <c r="H29" s="40"/>
      <c r="I29" s="49">
        <f>F29+G29+H29</f>
        <v>0</v>
      </c>
      <c r="J29" s="44"/>
      <c r="K29" s="44"/>
      <c r="L29" s="49">
        <f>F29+J29+K29</f>
        <v>0</v>
      </c>
      <c r="M29" s="42" t="str">
        <f t="shared" si="10"/>
        <v>-</v>
      </c>
      <c r="N29" s="43"/>
      <c r="O29" s="43"/>
      <c r="P29" s="41"/>
      <c r="Q29" s="41"/>
      <c r="R29" s="42" t="str">
        <f>IF((G29+H29)=(P29+Q29),"ok","검토")</f>
        <v>ok</v>
      </c>
      <c r="S29" s="20"/>
      <c r="T29" s="10"/>
      <c r="U29" s="10">
        <v>1000000</v>
      </c>
      <c r="V29" s="9"/>
    </row>
    <row r="30" spans="1:22" ht="20.100000000000001" customHeight="1">
      <c r="A30" s="33"/>
      <c r="B30" s="33"/>
      <c r="C30" s="38"/>
      <c r="D30" s="39"/>
      <c r="E30" s="39"/>
      <c r="F30" s="44"/>
      <c r="G30" s="44"/>
      <c r="H30" s="44"/>
      <c r="I30" s="49">
        <f t="shared" ref="I30:I31" si="11">F30+G30+H30</f>
        <v>0</v>
      </c>
      <c r="J30" s="44"/>
      <c r="K30" s="44"/>
      <c r="L30" s="44"/>
      <c r="M30" s="44"/>
      <c r="N30" s="44"/>
      <c r="O30" s="44"/>
      <c r="P30" s="44"/>
      <c r="Q30" s="44"/>
      <c r="R30" s="42" t="str">
        <f t="shared" ref="R30:R32" si="12">IF((G30+H30)=(P30+Q30),"ok","검토")</f>
        <v>ok</v>
      </c>
      <c r="S30" s="22"/>
      <c r="T30" s="4"/>
      <c r="U30" s="4"/>
      <c r="V30" s="2"/>
    </row>
    <row r="31" spans="1:22" ht="20.100000000000001" customHeight="1">
      <c r="A31" s="33"/>
      <c r="B31" s="33"/>
      <c r="C31" s="38"/>
      <c r="D31" s="39"/>
      <c r="E31" s="39"/>
      <c r="F31" s="44"/>
      <c r="G31" s="44"/>
      <c r="H31" s="44"/>
      <c r="I31" s="49">
        <f t="shared" si="11"/>
        <v>0</v>
      </c>
      <c r="J31" s="44"/>
      <c r="K31" s="44"/>
      <c r="L31" s="44"/>
      <c r="M31" s="44"/>
      <c r="N31" s="44"/>
      <c r="O31" s="44"/>
      <c r="P31" s="44"/>
      <c r="Q31" s="44"/>
      <c r="R31" s="42" t="str">
        <f t="shared" si="12"/>
        <v>ok</v>
      </c>
      <c r="S31" s="22"/>
      <c r="T31" s="4"/>
      <c r="U31" s="4"/>
      <c r="V31" s="2"/>
    </row>
    <row r="32" spans="1:22" ht="20.100000000000001" customHeight="1">
      <c r="A32" s="33"/>
      <c r="B32" s="33"/>
      <c r="C32" s="38"/>
      <c r="D32" s="39"/>
      <c r="E32" s="39"/>
      <c r="F32" s="40">
        <v>0</v>
      </c>
      <c r="G32" s="40"/>
      <c r="H32" s="40"/>
      <c r="I32" s="49">
        <f>F32+G32+H32</f>
        <v>0</v>
      </c>
      <c r="J32" s="44"/>
      <c r="K32" s="44"/>
      <c r="L32" s="49">
        <f>F32+J32+K32</f>
        <v>0</v>
      </c>
      <c r="M32" s="42" t="str">
        <f>IF(G32-J32&lt;0,"동의필요","-")</f>
        <v>-</v>
      </c>
      <c r="N32" s="41"/>
      <c r="O32" s="41"/>
      <c r="P32" s="41"/>
      <c r="Q32" s="41"/>
      <c r="R32" s="42" t="str">
        <f t="shared" si="12"/>
        <v>ok</v>
      </c>
      <c r="S32" s="22"/>
      <c r="T32" s="4"/>
      <c r="U32" s="4"/>
      <c r="V32" s="2"/>
    </row>
    <row r="33" spans="1:22" ht="20.100000000000001" customHeight="1">
      <c r="A33" s="33"/>
      <c r="B33" s="33"/>
      <c r="C33" s="46"/>
      <c r="D33" s="33"/>
      <c r="E33" s="33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8"/>
      <c r="S33" s="23"/>
      <c r="T33" s="6"/>
      <c r="U33" s="6"/>
      <c r="V33" s="5"/>
    </row>
    <row r="34" spans="1:22" ht="20.100000000000001" customHeight="1">
      <c r="A34" s="33"/>
      <c r="B34" s="33"/>
      <c r="C34" s="46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46"/>
      <c r="S34" s="24"/>
      <c r="T34" s="5"/>
      <c r="U34" s="5"/>
      <c r="V34" s="5"/>
    </row>
    <row r="35" spans="1:22" ht="20.100000000000001" customHeight="1">
      <c r="A35" s="33"/>
      <c r="B35" s="33"/>
      <c r="C35" s="46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46"/>
      <c r="S35" s="24"/>
      <c r="T35" s="5"/>
      <c r="U35" s="5"/>
      <c r="V35" s="5"/>
    </row>
    <row r="36" spans="1:22" ht="20.100000000000001" customHeight="1">
      <c r="A36" s="33"/>
      <c r="B36" s="33"/>
      <c r="C36" s="46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46"/>
      <c r="S36" s="24"/>
      <c r="T36" s="5"/>
      <c r="U36" s="5"/>
      <c r="V36" s="5"/>
    </row>
    <row r="37" spans="1:22" ht="20.100000000000001" customHeight="1">
      <c r="A37" s="33"/>
      <c r="B37" s="33"/>
      <c r="C37" s="46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46"/>
      <c r="S37" s="24"/>
      <c r="T37" s="5"/>
      <c r="U37" s="5"/>
      <c r="V37" s="5"/>
    </row>
    <row r="38" spans="1:22" ht="20.100000000000001" customHeight="1">
      <c r="A38" s="33"/>
      <c r="B38" s="33"/>
      <c r="C38" s="46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46"/>
      <c r="S38" s="24"/>
      <c r="T38" s="5"/>
      <c r="U38" s="5"/>
      <c r="V38" s="5"/>
    </row>
  </sheetData>
  <mergeCells count="16">
    <mergeCell ref="A1:N1"/>
    <mergeCell ref="C4:C5"/>
    <mergeCell ref="A4:B5"/>
    <mergeCell ref="V4:V5"/>
    <mergeCell ref="D4:D5"/>
    <mergeCell ref="E4:E5"/>
    <mergeCell ref="F4:F5"/>
    <mergeCell ref="G4:H4"/>
    <mergeCell ref="I4:I5"/>
    <mergeCell ref="N4:N5"/>
    <mergeCell ref="P4:R4"/>
    <mergeCell ref="T4:U4"/>
    <mergeCell ref="J4:K4"/>
    <mergeCell ref="L4:L5"/>
    <mergeCell ref="M4:M5"/>
    <mergeCell ref="O4:O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3"/>
  <sheetViews>
    <sheetView showGridLines="0" tabSelected="1" view="pageBreakPreview" zoomScaleNormal="90" zoomScaleSheetLayoutView="100" workbookViewId="0">
      <selection sqref="A1:N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4.6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20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61" t="s">
        <v>21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22" ht="22.5" customHeight="1">
      <c r="A2" s="16" t="s">
        <v>30</v>
      </c>
      <c r="B2" s="16"/>
    </row>
    <row r="3" spans="1:22" ht="16.5" customHeight="1">
      <c r="N3" s="50" t="s">
        <v>19</v>
      </c>
    </row>
    <row r="4" spans="1:22" ht="27.75" customHeight="1">
      <c r="A4" s="64" t="s">
        <v>10</v>
      </c>
      <c r="B4" s="64"/>
      <c r="C4" s="63" t="s">
        <v>11</v>
      </c>
      <c r="D4" s="64" t="s">
        <v>9</v>
      </c>
      <c r="E4" s="64" t="s">
        <v>8</v>
      </c>
      <c r="F4" s="63" t="s">
        <v>22</v>
      </c>
      <c r="G4" s="66" t="s">
        <v>23</v>
      </c>
      <c r="H4" s="67"/>
      <c r="I4" s="63" t="s">
        <v>15</v>
      </c>
      <c r="J4" s="66" t="s">
        <v>24</v>
      </c>
      <c r="K4" s="67"/>
      <c r="L4" s="63" t="s">
        <v>16</v>
      </c>
      <c r="M4" s="70" t="s">
        <v>17</v>
      </c>
      <c r="N4" s="64" t="s">
        <v>12</v>
      </c>
      <c r="O4" s="72" t="s">
        <v>13</v>
      </c>
      <c r="P4" s="67" t="s">
        <v>18</v>
      </c>
      <c r="Q4" s="67"/>
      <c r="R4" s="67"/>
      <c r="S4" s="15"/>
      <c r="T4" s="68" t="s">
        <v>0</v>
      </c>
      <c r="U4" s="69"/>
      <c r="V4" s="65" t="s">
        <v>3</v>
      </c>
    </row>
    <row r="5" spans="1:22" ht="14.25" customHeight="1">
      <c r="A5" s="64"/>
      <c r="B5" s="64"/>
      <c r="C5" s="63"/>
      <c r="D5" s="64"/>
      <c r="E5" s="64"/>
      <c r="F5" s="64"/>
      <c r="G5" s="25" t="s">
        <v>1</v>
      </c>
      <c r="H5" s="25" t="s">
        <v>2</v>
      </c>
      <c r="I5" s="64"/>
      <c r="J5" s="25" t="s">
        <v>1</v>
      </c>
      <c r="K5" s="25" t="s">
        <v>2</v>
      </c>
      <c r="L5" s="64"/>
      <c r="M5" s="71"/>
      <c r="N5" s="64"/>
      <c r="O5" s="73"/>
      <c r="P5" s="25" t="s">
        <v>6</v>
      </c>
      <c r="Q5" s="25" t="s">
        <v>4</v>
      </c>
      <c r="R5" s="25" t="s">
        <v>7</v>
      </c>
      <c r="S5" s="15"/>
      <c r="T5" s="18" t="s">
        <v>1</v>
      </c>
      <c r="U5" s="18" t="s">
        <v>2</v>
      </c>
      <c r="V5" s="65"/>
    </row>
    <row r="6" spans="1:22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19"/>
      <c r="T6" s="3"/>
      <c r="U6" s="3"/>
      <c r="V6" s="17"/>
    </row>
    <row r="7" spans="1:22" ht="20.100000000000001" customHeight="1">
      <c r="A7" s="30" t="s">
        <v>25</v>
      </c>
      <c r="B7" s="31"/>
      <c r="C7" s="31"/>
      <c r="D7" s="31"/>
      <c r="E7" s="31"/>
      <c r="F7" s="32">
        <f>SUM(F8,F12,F26)</f>
        <v>168394263</v>
      </c>
      <c r="G7" s="32">
        <f>SUM(G8,G12,G26)</f>
        <v>-27558117</v>
      </c>
      <c r="H7" s="32">
        <f>SUM(H8,H12,H26)</f>
        <v>26875000</v>
      </c>
      <c r="I7" s="32">
        <f>SUM(I8,I12,I26)</f>
        <v>167711146</v>
      </c>
      <c r="J7" s="32" t="e">
        <f>J8+J12</f>
        <v>#REF!</v>
      </c>
      <c r="K7" s="32" t="e">
        <f>K8+K12</f>
        <v>#REF!</v>
      </c>
      <c r="L7" s="32" t="e">
        <f>L8+L12</f>
        <v>#REF!</v>
      </c>
      <c r="M7" s="32"/>
      <c r="N7" s="32"/>
      <c r="O7" s="32"/>
      <c r="P7" s="32">
        <f>SUM(P8,P12,P26)</f>
        <v>0</v>
      </c>
      <c r="Q7" s="32">
        <f>SUM(Q8,Q12,Q26)</f>
        <v>-683117</v>
      </c>
      <c r="R7" s="31"/>
      <c r="S7" s="20"/>
      <c r="T7" s="11" t="e">
        <f>T8+T12</f>
        <v>#REF!</v>
      </c>
      <c r="U7" s="11" t="e">
        <f>U8+U12</f>
        <v>#REF!</v>
      </c>
      <c r="V7" s="11"/>
    </row>
    <row r="8" spans="1:22" ht="20.100000000000001" customHeight="1">
      <c r="A8" s="33"/>
      <c r="B8" s="34" t="s">
        <v>26</v>
      </c>
      <c r="C8" s="35"/>
      <c r="D8" s="36"/>
      <c r="E8" s="36"/>
      <c r="F8" s="37">
        <f>SUM(F9:F11)</f>
        <v>12920000</v>
      </c>
      <c r="G8" s="37">
        <f>SUM(G9:G11)</f>
        <v>-40000</v>
      </c>
      <c r="H8" s="37">
        <f>SUM(H9:H11)</f>
        <v>6688000</v>
      </c>
      <c r="I8" s="37">
        <f>SUM(I9:I11)</f>
        <v>19568000</v>
      </c>
      <c r="J8" s="37" t="e">
        <f>SUM(#REF!)</f>
        <v>#REF!</v>
      </c>
      <c r="K8" s="37" t="e">
        <f>SUM(#REF!)</f>
        <v>#REF!</v>
      </c>
      <c r="L8" s="37" t="e">
        <f>SUM(#REF!)</f>
        <v>#REF!</v>
      </c>
      <c r="M8" s="37"/>
      <c r="N8" s="37"/>
      <c r="O8" s="37"/>
      <c r="P8" s="37">
        <f t="shared" ref="P8:Q8" si="0">SUM(P9:P11)</f>
        <v>0</v>
      </c>
      <c r="Q8" s="37">
        <f t="shared" si="0"/>
        <v>6648000</v>
      </c>
      <c r="R8" s="35"/>
      <c r="S8" s="20"/>
      <c r="T8" s="13" t="e">
        <f>SUM(#REF!)</f>
        <v>#REF!</v>
      </c>
      <c r="U8" s="13" t="e">
        <f>SUM(#REF!)</f>
        <v>#REF!</v>
      </c>
      <c r="V8" s="13"/>
    </row>
    <row r="9" spans="1:22" ht="20.100000000000001" customHeight="1">
      <c r="A9" s="33"/>
      <c r="B9" s="33"/>
      <c r="C9" s="38">
        <v>873</v>
      </c>
      <c r="D9" s="39" t="s">
        <v>46</v>
      </c>
      <c r="E9" s="54" t="s">
        <v>32</v>
      </c>
      <c r="F9" s="55">
        <v>80000</v>
      </c>
      <c r="G9" s="55">
        <v>-40000</v>
      </c>
      <c r="H9" s="40"/>
      <c r="I9" s="49">
        <f>F9+G9+H9</f>
        <v>40000</v>
      </c>
      <c r="J9" s="41">
        <v>-740000</v>
      </c>
      <c r="K9" s="43"/>
      <c r="L9" s="49">
        <f>F9+J9+K9</f>
        <v>-660000</v>
      </c>
      <c r="M9" s="42" t="str">
        <f>IF(G9-J9&lt;0,"동의필요","-")</f>
        <v>-</v>
      </c>
      <c r="N9" s="41"/>
      <c r="O9" s="41" t="s">
        <v>42</v>
      </c>
      <c r="P9" s="41"/>
      <c r="Q9" s="41">
        <v>-40000</v>
      </c>
      <c r="R9" s="42" t="str">
        <f t="shared" ref="R9:R11" si="1">IF((G9+H9)=(P9+Q9),"ok","검토")</f>
        <v>ok</v>
      </c>
      <c r="S9" s="21"/>
      <c r="T9" s="10"/>
      <c r="U9" s="10"/>
      <c r="V9" s="9"/>
    </row>
    <row r="10" spans="1:22" ht="22.5" customHeight="1">
      <c r="A10" s="33"/>
      <c r="B10" s="33"/>
      <c r="C10" s="38">
        <v>874</v>
      </c>
      <c r="D10" s="39" t="s">
        <v>46</v>
      </c>
      <c r="E10" s="39" t="s">
        <v>49</v>
      </c>
      <c r="F10" s="40">
        <v>3840000</v>
      </c>
      <c r="G10" s="40"/>
      <c r="H10" s="40">
        <v>2688000</v>
      </c>
      <c r="I10" s="49">
        <f t="shared" ref="I10:I11" si="2">F10+G10+H10</f>
        <v>6528000</v>
      </c>
      <c r="J10" s="41"/>
      <c r="K10" s="43">
        <v>750000</v>
      </c>
      <c r="L10" s="49">
        <f>F10+J10+K10</f>
        <v>4590000</v>
      </c>
      <c r="M10" s="42" t="str">
        <f t="shared" ref="M10:M11" si="3">IF(G10-J10&lt;0,"동의필요","-")</f>
        <v>-</v>
      </c>
      <c r="N10" s="41"/>
      <c r="O10" s="41" t="s">
        <v>42</v>
      </c>
      <c r="P10" s="41"/>
      <c r="Q10" s="41">
        <v>2688000</v>
      </c>
      <c r="R10" s="42" t="str">
        <f t="shared" si="1"/>
        <v>ok</v>
      </c>
      <c r="S10" s="21"/>
      <c r="T10" s="10"/>
      <c r="U10" s="10"/>
      <c r="V10" s="9"/>
    </row>
    <row r="11" spans="1:22" ht="22.5" customHeight="1">
      <c r="A11" s="33"/>
      <c r="B11" s="33"/>
      <c r="C11" s="38">
        <v>874</v>
      </c>
      <c r="D11" s="39" t="s">
        <v>46</v>
      </c>
      <c r="E11" s="39" t="s">
        <v>50</v>
      </c>
      <c r="F11" s="40">
        <v>9000000</v>
      </c>
      <c r="G11" s="40"/>
      <c r="H11" s="40">
        <v>4000000</v>
      </c>
      <c r="I11" s="49">
        <f t="shared" si="2"/>
        <v>13000000</v>
      </c>
      <c r="J11" s="41">
        <v>-600000</v>
      </c>
      <c r="K11" s="43"/>
      <c r="L11" s="49">
        <f>F11+J11+K11</f>
        <v>8400000</v>
      </c>
      <c r="M11" s="42" t="str">
        <f t="shared" si="3"/>
        <v>-</v>
      </c>
      <c r="N11" s="43"/>
      <c r="O11" s="43" t="s">
        <v>42</v>
      </c>
      <c r="P11" s="41"/>
      <c r="Q11" s="41">
        <v>4000000</v>
      </c>
      <c r="R11" s="42" t="str">
        <f t="shared" si="1"/>
        <v>ok</v>
      </c>
      <c r="S11" s="20"/>
      <c r="T11" s="10">
        <v>-100000</v>
      </c>
      <c r="U11" s="10"/>
      <c r="V11" s="9"/>
    </row>
    <row r="12" spans="1:22" ht="20.100000000000001" customHeight="1">
      <c r="A12" s="33"/>
      <c r="B12" s="34" t="s">
        <v>27</v>
      </c>
      <c r="C12" s="35"/>
      <c r="D12" s="36"/>
      <c r="E12" s="36"/>
      <c r="F12" s="37">
        <f>SUM(F13:F25)</f>
        <v>58838212</v>
      </c>
      <c r="G12" s="37">
        <f>SUM(G13:G25)</f>
        <v>-20211066</v>
      </c>
      <c r="H12" s="37">
        <f>SUM(H13:H25)</f>
        <v>9687000</v>
      </c>
      <c r="I12" s="37">
        <f>SUM(I13:I25)</f>
        <v>48314146</v>
      </c>
      <c r="J12" s="37"/>
      <c r="K12" s="37"/>
      <c r="L12" s="37"/>
      <c r="M12" s="37"/>
      <c r="N12" s="37"/>
      <c r="O12" s="37"/>
      <c r="P12" s="37">
        <f t="shared" ref="P12:Q12" si="4">SUM(P13:P25)</f>
        <v>0</v>
      </c>
      <c r="Q12" s="37">
        <f t="shared" si="4"/>
        <v>-10524066</v>
      </c>
      <c r="R12" s="35"/>
      <c r="S12" s="20"/>
      <c r="T12" s="13">
        <f>SUM(T19:T25)</f>
        <v>-100000</v>
      </c>
      <c r="U12" s="13">
        <f>SUM(U19:U25)</f>
        <v>1000000</v>
      </c>
      <c r="V12" s="13"/>
    </row>
    <row r="13" spans="1:22" ht="29.25" customHeight="1">
      <c r="A13" s="33"/>
      <c r="B13" s="33"/>
      <c r="C13" s="38">
        <v>888</v>
      </c>
      <c r="D13" s="39" t="s">
        <v>45</v>
      </c>
      <c r="E13" s="57" t="s">
        <v>39</v>
      </c>
      <c r="F13" s="40">
        <v>228566</v>
      </c>
      <c r="G13" s="40">
        <v>-228566</v>
      </c>
      <c r="H13" s="40"/>
      <c r="I13" s="49">
        <f t="shared" ref="I13:I25" si="5">F13+G13+H13</f>
        <v>0</v>
      </c>
      <c r="J13" s="44"/>
      <c r="K13" s="44"/>
      <c r="L13" s="49">
        <f t="shared" ref="L13:L25" si="6">F13+J13+K13</f>
        <v>228566</v>
      </c>
      <c r="M13" s="42" t="str">
        <f t="shared" ref="M13:M18" si="7">IF(G13-J13&lt;0,"동의필요","-")</f>
        <v>동의필요</v>
      </c>
      <c r="N13" s="43"/>
      <c r="O13" s="43" t="s">
        <v>42</v>
      </c>
      <c r="P13" s="41"/>
      <c r="Q13" s="41">
        <v>-228566</v>
      </c>
      <c r="R13" s="42" t="str">
        <f t="shared" ref="R13:R25" si="8">IF((G13+H13)=(P13+Q13),"ok","검토")</f>
        <v>ok</v>
      </c>
      <c r="S13" s="20"/>
      <c r="T13" s="10"/>
      <c r="U13" s="10">
        <v>1000000</v>
      </c>
      <c r="V13" s="9"/>
    </row>
    <row r="14" spans="1:22" ht="29.25" customHeight="1">
      <c r="A14" s="33"/>
      <c r="B14" s="33"/>
      <c r="C14" s="38">
        <v>890</v>
      </c>
      <c r="D14" s="39" t="s">
        <v>44</v>
      </c>
      <c r="E14" s="57" t="s">
        <v>40</v>
      </c>
      <c r="F14" s="40">
        <v>540000</v>
      </c>
      <c r="G14" s="40">
        <v>-40000</v>
      </c>
      <c r="H14" s="40"/>
      <c r="I14" s="49">
        <f t="shared" si="5"/>
        <v>500000</v>
      </c>
      <c r="J14" s="44"/>
      <c r="K14" s="44"/>
      <c r="L14" s="49">
        <f t="shared" si="6"/>
        <v>540000</v>
      </c>
      <c r="M14" s="42" t="str">
        <f t="shared" si="7"/>
        <v>동의필요</v>
      </c>
      <c r="N14" s="41" t="s">
        <v>41</v>
      </c>
      <c r="O14" s="41" t="s">
        <v>42</v>
      </c>
      <c r="P14" s="41"/>
      <c r="Q14" s="41">
        <v>-40000</v>
      </c>
      <c r="R14" s="42" t="str">
        <f t="shared" si="8"/>
        <v>ok</v>
      </c>
      <c r="S14" s="21"/>
      <c r="T14" s="10"/>
      <c r="U14" s="10"/>
      <c r="V14" s="9"/>
    </row>
    <row r="15" spans="1:22" ht="20.100000000000001" customHeight="1">
      <c r="A15" s="33"/>
      <c r="B15" s="33"/>
      <c r="C15" s="38">
        <v>905</v>
      </c>
      <c r="D15" s="39" t="s">
        <v>47</v>
      </c>
      <c r="E15" s="39" t="s">
        <v>37</v>
      </c>
      <c r="F15" s="40">
        <v>34885000</v>
      </c>
      <c r="G15" s="40">
        <v>-17442500</v>
      </c>
      <c r="H15" s="40"/>
      <c r="I15" s="49">
        <f t="shared" si="5"/>
        <v>17442500</v>
      </c>
      <c r="J15" s="44"/>
      <c r="K15" s="44"/>
      <c r="L15" s="49">
        <f t="shared" si="6"/>
        <v>34885000</v>
      </c>
      <c r="M15" s="42" t="str">
        <f t="shared" si="7"/>
        <v>동의필요</v>
      </c>
      <c r="N15" s="43"/>
      <c r="O15" s="43" t="s">
        <v>42</v>
      </c>
      <c r="P15" s="41"/>
      <c r="Q15" s="41">
        <v>-17442500</v>
      </c>
      <c r="R15" s="42" t="str">
        <f t="shared" si="8"/>
        <v>ok</v>
      </c>
      <c r="S15" s="20"/>
      <c r="T15" s="10">
        <v>-100000</v>
      </c>
      <c r="U15" s="10"/>
      <c r="V15" s="9"/>
    </row>
    <row r="16" spans="1:22" ht="20.100000000000001" customHeight="1">
      <c r="A16" s="33"/>
      <c r="B16" s="33"/>
      <c r="C16" s="38">
        <v>906</v>
      </c>
      <c r="D16" s="39" t="s">
        <v>47</v>
      </c>
      <c r="E16" s="39" t="s">
        <v>38</v>
      </c>
      <c r="F16" s="40">
        <v>9760000</v>
      </c>
      <c r="G16" s="40">
        <v>-2500000</v>
      </c>
      <c r="H16" s="40"/>
      <c r="I16" s="49">
        <f t="shared" ref="I16" si="9">F16+G16+H16</f>
        <v>7260000</v>
      </c>
      <c r="J16" s="44"/>
      <c r="K16" s="44"/>
      <c r="L16" s="49">
        <f t="shared" ref="L16" si="10">F16+J16+K16</f>
        <v>9760000</v>
      </c>
      <c r="M16" s="42" t="str">
        <f t="shared" ref="M16" si="11">IF(G16-J16&lt;0,"동의필요","-")</f>
        <v>동의필요</v>
      </c>
      <c r="N16" s="43"/>
      <c r="O16" s="43" t="s">
        <v>42</v>
      </c>
      <c r="P16" s="41"/>
      <c r="Q16" s="41">
        <v>-2500000</v>
      </c>
      <c r="R16" s="42" t="str">
        <f t="shared" ref="R16" si="12">IF((G16+H16)=(P16+Q16),"ok","검토")</f>
        <v>ok</v>
      </c>
      <c r="S16" s="20"/>
      <c r="T16" s="10"/>
      <c r="U16" s="10">
        <v>1000000</v>
      </c>
      <c r="V16" s="9"/>
    </row>
    <row r="17" spans="1:22" ht="20.100000000000001" customHeight="1">
      <c r="A17" s="33"/>
      <c r="B17" s="33"/>
      <c r="C17" s="38">
        <v>900</v>
      </c>
      <c r="D17" s="39" t="s">
        <v>47</v>
      </c>
      <c r="E17" s="39" t="s">
        <v>51</v>
      </c>
      <c r="F17" s="40">
        <v>5340000</v>
      </c>
      <c r="G17" s="40"/>
      <c r="H17" s="40">
        <v>1602000</v>
      </c>
      <c r="I17" s="49">
        <f t="shared" ref="I17" si="13">F17+G17+H17</f>
        <v>6942000</v>
      </c>
      <c r="J17" s="44"/>
      <c r="K17" s="44"/>
      <c r="L17" s="49">
        <f t="shared" ref="L17" si="14">F17+J17+K17</f>
        <v>5340000</v>
      </c>
      <c r="M17" s="42" t="str">
        <f t="shared" ref="M17" si="15">IF(G17-J17&lt;0,"동의필요","-")</f>
        <v>-</v>
      </c>
      <c r="N17" s="41"/>
      <c r="O17" s="41" t="s">
        <v>42</v>
      </c>
      <c r="P17" s="41"/>
      <c r="Q17" s="41">
        <v>1602000</v>
      </c>
      <c r="R17" s="42" t="str">
        <f t="shared" ref="R17" si="16">IF((G17+H17)=(P17+Q17),"ok","검토")</f>
        <v>ok</v>
      </c>
      <c r="S17" s="21"/>
      <c r="T17" s="10"/>
      <c r="U17" s="10"/>
      <c r="V17" s="9"/>
    </row>
    <row r="18" spans="1:22" ht="20.100000000000001" customHeight="1">
      <c r="A18" s="33"/>
      <c r="B18" s="33"/>
      <c r="C18" s="38" t="s">
        <v>52</v>
      </c>
      <c r="D18" s="39" t="s">
        <v>47</v>
      </c>
      <c r="E18" s="39" t="s">
        <v>53</v>
      </c>
      <c r="F18" s="40"/>
      <c r="G18" s="40"/>
      <c r="H18" s="40">
        <v>1000000</v>
      </c>
      <c r="I18" s="49">
        <f t="shared" si="5"/>
        <v>1000000</v>
      </c>
      <c r="J18" s="44"/>
      <c r="K18" s="44"/>
      <c r="L18" s="49">
        <f t="shared" si="6"/>
        <v>0</v>
      </c>
      <c r="M18" s="42" t="str">
        <f t="shared" si="7"/>
        <v>-</v>
      </c>
      <c r="N18" s="43"/>
      <c r="O18" s="43" t="s">
        <v>43</v>
      </c>
      <c r="P18" s="41"/>
      <c r="Q18" s="41">
        <v>1000000</v>
      </c>
      <c r="R18" s="42" t="str">
        <f t="shared" si="8"/>
        <v>ok</v>
      </c>
      <c r="S18" s="20"/>
      <c r="T18" s="10"/>
      <c r="U18" s="10">
        <v>1000000</v>
      </c>
      <c r="V18" s="9"/>
    </row>
    <row r="19" spans="1:22" ht="20.100000000000001" customHeight="1">
      <c r="A19" s="33"/>
      <c r="B19" s="33"/>
      <c r="C19" s="38" t="s">
        <v>54</v>
      </c>
      <c r="D19" s="39" t="s">
        <v>73</v>
      </c>
      <c r="E19" s="39" t="s">
        <v>55</v>
      </c>
      <c r="F19" s="40"/>
      <c r="G19" s="40"/>
      <c r="H19" s="40">
        <v>40000</v>
      </c>
      <c r="I19" s="49">
        <f t="shared" si="5"/>
        <v>40000</v>
      </c>
      <c r="J19" s="44"/>
      <c r="K19" s="44"/>
      <c r="L19" s="49">
        <f t="shared" si="6"/>
        <v>0</v>
      </c>
      <c r="M19" s="42" t="str">
        <f t="shared" ref="M19:M25" si="17">IF(G19-J19&lt;0,"동의필요","-")</f>
        <v>-</v>
      </c>
      <c r="N19" s="41"/>
      <c r="O19" s="41" t="s">
        <v>42</v>
      </c>
      <c r="P19" s="41"/>
      <c r="Q19" s="41">
        <v>40000</v>
      </c>
      <c r="R19" s="42" t="str">
        <f t="shared" si="8"/>
        <v>ok</v>
      </c>
      <c r="S19" s="21"/>
      <c r="T19" s="10"/>
      <c r="U19" s="10"/>
      <c r="V19" s="9"/>
    </row>
    <row r="20" spans="1:22" ht="20.100000000000001" customHeight="1">
      <c r="A20" s="33"/>
      <c r="B20" s="33"/>
      <c r="C20" s="38">
        <v>902</v>
      </c>
      <c r="D20" s="39" t="s">
        <v>47</v>
      </c>
      <c r="E20" s="39" t="s">
        <v>56</v>
      </c>
      <c r="F20" s="40">
        <v>6000000</v>
      </c>
      <c r="G20" s="40"/>
      <c r="H20" s="40">
        <v>500000</v>
      </c>
      <c r="I20" s="49">
        <f t="shared" si="5"/>
        <v>6500000</v>
      </c>
      <c r="J20" s="44"/>
      <c r="K20" s="44"/>
      <c r="L20" s="49">
        <f t="shared" si="6"/>
        <v>6000000</v>
      </c>
      <c r="M20" s="42" t="str">
        <f t="shared" si="17"/>
        <v>-</v>
      </c>
      <c r="N20" s="41"/>
      <c r="O20" s="41" t="s">
        <v>42</v>
      </c>
      <c r="P20" s="41"/>
      <c r="Q20" s="41">
        <v>500000</v>
      </c>
      <c r="R20" s="42" t="str">
        <f t="shared" si="8"/>
        <v>ok</v>
      </c>
      <c r="S20" s="21"/>
      <c r="T20" s="10"/>
      <c r="U20" s="10"/>
      <c r="V20" s="9"/>
    </row>
    <row r="21" spans="1:22" ht="20.100000000000001" customHeight="1">
      <c r="A21" s="33"/>
      <c r="B21" s="33"/>
      <c r="C21" s="38" t="s">
        <v>52</v>
      </c>
      <c r="D21" s="39" t="s">
        <v>47</v>
      </c>
      <c r="E21" s="39" t="s">
        <v>57</v>
      </c>
      <c r="F21" s="40"/>
      <c r="G21" s="40"/>
      <c r="H21" s="40">
        <v>2000000</v>
      </c>
      <c r="I21" s="49">
        <f t="shared" si="5"/>
        <v>2000000</v>
      </c>
      <c r="J21" s="44"/>
      <c r="K21" s="44"/>
      <c r="L21" s="49">
        <f t="shared" si="6"/>
        <v>0</v>
      </c>
      <c r="M21" s="42" t="str">
        <f t="shared" si="17"/>
        <v>-</v>
      </c>
      <c r="N21" s="41"/>
      <c r="O21" s="41" t="s">
        <v>42</v>
      </c>
      <c r="P21" s="41"/>
      <c r="Q21" s="41">
        <v>2000000</v>
      </c>
      <c r="R21" s="42" t="str">
        <f t="shared" si="8"/>
        <v>ok</v>
      </c>
      <c r="S21" s="21"/>
      <c r="T21" s="10"/>
      <c r="U21" s="10"/>
      <c r="V21" s="9"/>
    </row>
    <row r="22" spans="1:22" ht="20.100000000000001" customHeight="1">
      <c r="A22" s="33"/>
      <c r="B22" s="33"/>
      <c r="C22" s="38" t="s">
        <v>54</v>
      </c>
      <c r="D22" s="39" t="s">
        <v>47</v>
      </c>
      <c r="E22" s="39" t="s">
        <v>58</v>
      </c>
      <c r="F22" s="40"/>
      <c r="G22" s="40"/>
      <c r="H22" s="40">
        <v>2000000</v>
      </c>
      <c r="I22" s="49">
        <f t="shared" ref="I22:I24" si="18">F22+G22+H22</f>
        <v>2000000</v>
      </c>
      <c r="J22" s="44"/>
      <c r="K22" s="44"/>
      <c r="L22" s="49">
        <f t="shared" ref="L22:L24" si="19">F22+J22+K22</f>
        <v>0</v>
      </c>
      <c r="M22" s="42" t="str">
        <f t="shared" si="17"/>
        <v>-</v>
      </c>
      <c r="N22" s="43"/>
      <c r="O22" s="43" t="s">
        <v>42</v>
      </c>
      <c r="P22" s="41"/>
      <c r="Q22" s="41">
        <v>2000000</v>
      </c>
      <c r="R22" s="42" t="str">
        <f t="shared" ref="R22:R24" si="20">IF((G22+H22)=(P22+Q22),"ok","검토")</f>
        <v>ok</v>
      </c>
      <c r="S22" s="20"/>
      <c r="T22" s="10"/>
      <c r="U22" s="10">
        <v>1000000</v>
      </c>
      <c r="V22" s="9"/>
    </row>
    <row r="23" spans="1:22" ht="20.100000000000001" customHeight="1">
      <c r="A23" s="33"/>
      <c r="B23" s="33"/>
      <c r="C23" s="38" t="s">
        <v>54</v>
      </c>
      <c r="D23" s="39" t="s">
        <v>59</v>
      </c>
      <c r="E23" s="39" t="s">
        <v>60</v>
      </c>
      <c r="F23" s="40"/>
      <c r="G23" s="40"/>
      <c r="H23" s="40">
        <v>500000</v>
      </c>
      <c r="I23" s="49">
        <f t="shared" si="18"/>
        <v>500000</v>
      </c>
      <c r="J23" s="44"/>
      <c r="K23" s="44"/>
      <c r="L23" s="49">
        <f t="shared" si="19"/>
        <v>0</v>
      </c>
      <c r="M23" s="42" t="str">
        <f t="shared" ref="M23:M24" si="21">IF(G23-J23&lt;0,"동의필요","-")</f>
        <v>-</v>
      </c>
      <c r="N23" s="41"/>
      <c r="O23" s="41" t="s">
        <v>42</v>
      </c>
      <c r="P23" s="41"/>
      <c r="Q23" s="41">
        <v>500000</v>
      </c>
      <c r="R23" s="42" t="str">
        <f t="shared" si="20"/>
        <v>ok</v>
      </c>
      <c r="S23" s="21"/>
      <c r="T23" s="10"/>
      <c r="U23" s="10"/>
      <c r="V23" s="9"/>
    </row>
    <row r="24" spans="1:22" ht="20.100000000000001" customHeight="1">
      <c r="A24" s="33"/>
      <c r="B24" s="33"/>
      <c r="C24" s="38">
        <v>886</v>
      </c>
      <c r="D24" s="39" t="s">
        <v>45</v>
      </c>
      <c r="E24" s="39" t="s">
        <v>61</v>
      </c>
      <c r="F24" s="40">
        <v>2084646</v>
      </c>
      <c r="G24" s="40"/>
      <c r="H24" s="40">
        <v>545000</v>
      </c>
      <c r="I24" s="49">
        <f t="shared" si="18"/>
        <v>2629646</v>
      </c>
      <c r="J24" s="44"/>
      <c r="K24" s="44"/>
      <c r="L24" s="49">
        <f t="shared" si="19"/>
        <v>2084646</v>
      </c>
      <c r="M24" s="42" t="str">
        <f t="shared" si="21"/>
        <v>-</v>
      </c>
      <c r="N24" s="41"/>
      <c r="O24" s="41" t="s">
        <v>42</v>
      </c>
      <c r="P24" s="41"/>
      <c r="Q24" s="41">
        <v>545000</v>
      </c>
      <c r="R24" s="42" t="str">
        <f t="shared" si="20"/>
        <v>ok</v>
      </c>
      <c r="S24" s="21"/>
      <c r="T24" s="10"/>
      <c r="U24" s="10"/>
      <c r="V24" s="9"/>
    </row>
    <row r="25" spans="1:22" ht="20.100000000000001" customHeight="1">
      <c r="A25" s="33"/>
      <c r="B25" s="33"/>
      <c r="C25" s="38" t="s">
        <v>52</v>
      </c>
      <c r="D25" s="39" t="s">
        <v>73</v>
      </c>
      <c r="E25" s="39" t="s">
        <v>72</v>
      </c>
      <c r="F25" s="40"/>
      <c r="G25" s="40"/>
      <c r="H25" s="40">
        <v>1500000</v>
      </c>
      <c r="I25" s="49">
        <f t="shared" si="5"/>
        <v>1500000</v>
      </c>
      <c r="J25" s="44"/>
      <c r="K25" s="44"/>
      <c r="L25" s="49">
        <f t="shared" si="6"/>
        <v>0</v>
      </c>
      <c r="M25" s="42" t="str">
        <f t="shared" si="17"/>
        <v>-</v>
      </c>
      <c r="N25" s="43"/>
      <c r="O25" s="43" t="s">
        <v>42</v>
      </c>
      <c r="P25" s="41"/>
      <c r="Q25" s="41">
        <v>1500000</v>
      </c>
      <c r="R25" s="42" t="str">
        <f t="shared" si="8"/>
        <v>ok</v>
      </c>
      <c r="S25" s="20"/>
      <c r="T25" s="10">
        <v>-100000</v>
      </c>
      <c r="U25" s="10"/>
      <c r="V25" s="9"/>
    </row>
    <row r="26" spans="1:22" ht="20.100000000000001" customHeight="1">
      <c r="A26" s="33"/>
      <c r="B26" s="34" t="s">
        <v>28</v>
      </c>
      <c r="C26" s="35"/>
      <c r="D26" s="36"/>
      <c r="E26" s="36"/>
      <c r="F26" s="37">
        <f>SUM(F27:F33)</f>
        <v>96636051</v>
      </c>
      <c r="G26" s="37">
        <f>SUM(G27:G33)</f>
        <v>-7307051</v>
      </c>
      <c r="H26" s="37">
        <f>SUM(H27:H33)</f>
        <v>10500000</v>
      </c>
      <c r="I26" s="37">
        <f>SUM(I27:I33)</f>
        <v>99829000</v>
      </c>
      <c r="J26" s="37"/>
      <c r="K26" s="37"/>
      <c r="L26" s="37"/>
      <c r="M26" s="37"/>
      <c r="N26" s="37"/>
      <c r="O26" s="37"/>
      <c r="P26" s="37">
        <f t="shared" ref="P26:Q26" si="22">SUM(P27:P33)</f>
        <v>0</v>
      </c>
      <c r="Q26" s="37">
        <f t="shared" si="22"/>
        <v>3192949</v>
      </c>
      <c r="R26" s="35"/>
      <c r="S26" s="20"/>
      <c r="T26" s="13">
        <f>SUM(T27:T30)</f>
        <v>-100000</v>
      </c>
      <c r="U26" s="13">
        <f>SUM(U27:U30)</f>
        <v>1000000</v>
      </c>
      <c r="V26" s="13"/>
    </row>
    <row r="27" spans="1:22" ht="20.100000000000001" customHeight="1">
      <c r="A27" s="33"/>
      <c r="B27" s="33"/>
      <c r="C27" s="38">
        <v>936</v>
      </c>
      <c r="D27" s="39" t="s">
        <v>48</v>
      </c>
      <c r="E27" s="39" t="s">
        <v>33</v>
      </c>
      <c r="F27" s="40">
        <v>2000000</v>
      </c>
      <c r="G27" s="40">
        <v>-800000</v>
      </c>
      <c r="H27" s="40"/>
      <c r="I27" s="49">
        <f>F27+G27+H27</f>
        <v>1200000</v>
      </c>
      <c r="J27" s="44"/>
      <c r="K27" s="44"/>
      <c r="L27" s="49">
        <f>F27+J27+K27</f>
        <v>2000000</v>
      </c>
      <c r="M27" s="42" t="str">
        <f t="shared" ref="M27:M30" si="23">IF(G27-J27&lt;0,"동의필요","-")</f>
        <v>동의필요</v>
      </c>
      <c r="N27" s="41"/>
      <c r="O27" s="41" t="s">
        <v>42</v>
      </c>
      <c r="P27" s="41"/>
      <c r="Q27" s="41">
        <v>-800000</v>
      </c>
      <c r="R27" s="42" t="str">
        <f>IF((G27+H27)=(P27+Q27),"ok","검토")</f>
        <v>ok</v>
      </c>
      <c r="S27" s="21"/>
      <c r="T27" s="10"/>
      <c r="U27" s="10"/>
      <c r="V27" s="9"/>
    </row>
    <row r="28" spans="1:22" ht="20.100000000000001" customHeight="1">
      <c r="A28" s="33"/>
      <c r="B28" s="33"/>
      <c r="C28" s="38">
        <v>936</v>
      </c>
      <c r="D28" s="39" t="s">
        <v>48</v>
      </c>
      <c r="E28" s="39" t="s">
        <v>34</v>
      </c>
      <c r="F28" s="40">
        <v>500000</v>
      </c>
      <c r="G28" s="40">
        <v>-200000</v>
      </c>
      <c r="H28" s="40"/>
      <c r="I28" s="49">
        <f>F28+G28+H28</f>
        <v>300000</v>
      </c>
      <c r="J28" s="44"/>
      <c r="K28" s="44"/>
      <c r="L28" s="49">
        <f>F28+J28+K28</f>
        <v>500000</v>
      </c>
      <c r="M28" s="42" t="str">
        <f t="shared" si="23"/>
        <v>동의필요</v>
      </c>
      <c r="N28" s="41"/>
      <c r="O28" s="41" t="s">
        <v>42</v>
      </c>
      <c r="P28" s="41"/>
      <c r="Q28" s="41">
        <v>-200000</v>
      </c>
      <c r="R28" s="42" t="str">
        <f>IF((G28+H28)=(P28+Q28),"ok","검토")</f>
        <v>ok</v>
      </c>
      <c r="S28" s="21"/>
      <c r="T28" s="10"/>
      <c r="U28" s="10"/>
      <c r="V28" s="9"/>
    </row>
    <row r="29" spans="1:22" ht="165" customHeight="1">
      <c r="A29" s="33"/>
      <c r="B29" s="33"/>
      <c r="C29" s="38">
        <v>938</v>
      </c>
      <c r="D29" s="39" t="s">
        <v>48</v>
      </c>
      <c r="E29" s="39" t="s">
        <v>36</v>
      </c>
      <c r="F29" s="40">
        <v>10857051</v>
      </c>
      <c r="G29" s="40">
        <v>-6307051</v>
      </c>
      <c r="H29" s="40">
        <v>4500000</v>
      </c>
      <c r="I29" s="49">
        <f>F29+G29+H29</f>
        <v>9050000</v>
      </c>
      <c r="J29" s="44"/>
      <c r="K29" s="44"/>
      <c r="L29" s="49">
        <f>F29+J29+K29</f>
        <v>10857051</v>
      </c>
      <c r="M29" s="42" t="str">
        <f t="shared" si="23"/>
        <v>동의필요</v>
      </c>
      <c r="N29" s="60" t="s">
        <v>70</v>
      </c>
      <c r="O29" s="43" t="s">
        <v>42</v>
      </c>
      <c r="P29" s="41"/>
      <c r="Q29" s="41">
        <v>-1807051</v>
      </c>
      <c r="R29" s="42" t="str">
        <f>IF((G29+H29)=(P29+Q29),"ok","검토")</f>
        <v>ok</v>
      </c>
      <c r="S29" s="20"/>
      <c r="T29" s="10">
        <v>-100000</v>
      </c>
      <c r="U29" s="10"/>
      <c r="V29" s="9"/>
    </row>
    <row r="30" spans="1:22" ht="20.100000000000001" customHeight="1">
      <c r="A30" s="33"/>
      <c r="B30" s="33"/>
      <c r="C30" s="38" t="s">
        <v>63</v>
      </c>
      <c r="D30" s="39" t="s">
        <v>62</v>
      </c>
      <c r="E30" s="39" t="s">
        <v>64</v>
      </c>
      <c r="F30" s="40"/>
      <c r="G30" s="40"/>
      <c r="H30" s="40">
        <v>1500000</v>
      </c>
      <c r="I30" s="49">
        <f>F30+G30+H30</f>
        <v>1500000</v>
      </c>
      <c r="J30" s="44"/>
      <c r="K30" s="44"/>
      <c r="L30" s="49">
        <f>F30+J30+K30</f>
        <v>0</v>
      </c>
      <c r="M30" s="42" t="str">
        <f t="shared" si="23"/>
        <v>-</v>
      </c>
      <c r="N30" s="43"/>
      <c r="O30" s="43" t="s">
        <v>42</v>
      </c>
      <c r="P30" s="41"/>
      <c r="Q30" s="41">
        <v>1500000</v>
      </c>
      <c r="R30" s="42" t="str">
        <f>IF((G30+H30)=(P30+Q30),"ok","검토")</f>
        <v>ok</v>
      </c>
      <c r="S30" s="20"/>
      <c r="T30" s="10"/>
      <c r="U30" s="10">
        <v>1000000</v>
      </c>
      <c r="V30" s="9"/>
    </row>
    <row r="31" spans="1:22" ht="20.100000000000001" customHeight="1">
      <c r="A31" s="33"/>
      <c r="B31" s="33"/>
      <c r="C31" s="38" t="s">
        <v>65</v>
      </c>
      <c r="D31" s="39" t="s">
        <v>66</v>
      </c>
      <c r="E31" s="39" t="s">
        <v>67</v>
      </c>
      <c r="F31" s="44"/>
      <c r="G31" s="44"/>
      <c r="H31" s="58">
        <v>2000000</v>
      </c>
      <c r="I31" s="49">
        <f t="shared" ref="I31:I33" si="24">F31+G31+H31</f>
        <v>2000000</v>
      </c>
      <c r="J31" s="44"/>
      <c r="K31" s="44"/>
      <c r="L31" s="44"/>
      <c r="M31" s="44"/>
      <c r="N31" s="44"/>
      <c r="O31" s="44" t="s">
        <v>42</v>
      </c>
      <c r="P31" s="44"/>
      <c r="Q31" s="58">
        <v>2000000</v>
      </c>
      <c r="R31" s="42" t="str">
        <f t="shared" ref="R31:R33" si="25">IF((G31+H31)=(P31+Q31),"ok","검토")</f>
        <v>ok</v>
      </c>
      <c r="S31" s="22"/>
      <c r="T31" s="4"/>
      <c r="U31" s="4"/>
      <c r="V31" s="2"/>
    </row>
    <row r="32" spans="1:22" ht="20.100000000000001" customHeight="1">
      <c r="A32" s="33"/>
      <c r="B32" s="33"/>
      <c r="C32" s="38">
        <v>937</v>
      </c>
      <c r="D32" s="39" t="s">
        <v>48</v>
      </c>
      <c r="E32" s="39" t="s">
        <v>35</v>
      </c>
      <c r="F32" s="58">
        <v>25029000</v>
      </c>
      <c r="G32" s="58"/>
      <c r="H32" s="58">
        <v>1400000</v>
      </c>
      <c r="I32" s="49">
        <f t="shared" si="24"/>
        <v>26429000</v>
      </c>
      <c r="J32" s="44"/>
      <c r="K32" s="44"/>
      <c r="L32" s="44"/>
      <c r="M32" s="44"/>
      <c r="N32" s="44" t="s">
        <v>68</v>
      </c>
      <c r="O32" s="44" t="s">
        <v>42</v>
      </c>
      <c r="P32" s="44"/>
      <c r="Q32" s="58">
        <v>1400000</v>
      </c>
      <c r="R32" s="42" t="str">
        <f t="shared" si="25"/>
        <v>ok</v>
      </c>
      <c r="S32" s="22"/>
      <c r="T32" s="4"/>
      <c r="U32" s="4"/>
      <c r="V32" s="2"/>
    </row>
    <row r="33" spans="1:22" ht="19.5" customHeight="1">
      <c r="A33" s="33"/>
      <c r="B33" s="33"/>
      <c r="C33" s="38">
        <v>933</v>
      </c>
      <c r="D33" s="39" t="s">
        <v>48</v>
      </c>
      <c r="E33" s="39" t="s">
        <v>71</v>
      </c>
      <c r="F33" s="58">
        <v>58250000</v>
      </c>
      <c r="G33" s="58"/>
      <c r="H33" s="58">
        <v>1100000</v>
      </c>
      <c r="I33" s="49">
        <f t="shared" si="24"/>
        <v>59350000</v>
      </c>
      <c r="J33" s="44"/>
      <c r="K33" s="44"/>
      <c r="L33" s="44"/>
      <c r="M33" s="44"/>
      <c r="N33" s="59" t="s">
        <v>69</v>
      </c>
      <c r="O33" s="44" t="s">
        <v>42</v>
      </c>
      <c r="P33" s="44"/>
      <c r="Q33" s="58">
        <v>1100000</v>
      </c>
      <c r="R33" s="42" t="str">
        <f t="shared" si="25"/>
        <v>ok</v>
      </c>
      <c r="S33" s="22"/>
      <c r="T33" s="4"/>
      <c r="U33" s="4"/>
      <c r="V33" s="2"/>
    </row>
  </sheetData>
  <mergeCells count="16">
    <mergeCell ref="A1:N1"/>
    <mergeCell ref="A4:B5"/>
    <mergeCell ref="C4:C5"/>
    <mergeCell ref="D4:D5"/>
    <mergeCell ref="E4:E5"/>
    <mergeCell ref="F4:F5"/>
    <mergeCell ref="G4:H4"/>
    <mergeCell ref="I4:I5"/>
    <mergeCell ref="T4:U4"/>
    <mergeCell ref="V4:V5"/>
    <mergeCell ref="J4:K4"/>
    <mergeCell ref="L4:L5"/>
    <mergeCell ref="M4:M5"/>
    <mergeCell ref="N4:N5"/>
    <mergeCell ref="O4:O5"/>
    <mergeCell ref="P4:R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31"/>
  <sheetViews>
    <sheetView showGridLines="0" view="pageBreakPreview" zoomScale="85" zoomScaleNormal="90" zoomScaleSheetLayoutView="85" workbookViewId="0">
      <selection activeCell="E24" sqref="E24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61" t="s">
        <v>29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22" ht="22.5" customHeight="1">
      <c r="A2" s="16" t="s">
        <v>14</v>
      </c>
      <c r="B2" s="16"/>
    </row>
    <row r="3" spans="1:22" ht="16.5" customHeight="1">
      <c r="N3" s="50" t="s">
        <v>19</v>
      </c>
    </row>
    <row r="4" spans="1:22" ht="27.75" customHeight="1">
      <c r="A4" s="64" t="s">
        <v>10</v>
      </c>
      <c r="B4" s="64"/>
      <c r="C4" s="63" t="s">
        <v>11</v>
      </c>
      <c r="D4" s="64" t="s">
        <v>9</v>
      </c>
      <c r="E4" s="64" t="s">
        <v>8</v>
      </c>
      <c r="F4" s="63" t="s">
        <v>22</v>
      </c>
      <c r="G4" s="66" t="s">
        <v>23</v>
      </c>
      <c r="H4" s="67"/>
      <c r="I4" s="63" t="s">
        <v>15</v>
      </c>
      <c r="J4" s="66" t="s">
        <v>24</v>
      </c>
      <c r="K4" s="67"/>
      <c r="L4" s="63" t="s">
        <v>16</v>
      </c>
      <c r="M4" s="70" t="s">
        <v>17</v>
      </c>
      <c r="N4" s="64" t="s">
        <v>12</v>
      </c>
      <c r="O4" s="72" t="s">
        <v>13</v>
      </c>
      <c r="P4" s="67" t="s">
        <v>18</v>
      </c>
      <c r="Q4" s="67"/>
      <c r="R4" s="67"/>
      <c r="S4" s="15"/>
      <c r="T4" s="68" t="s">
        <v>0</v>
      </c>
      <c r="U4" s="69"/>
      <c r="V4" s="65" t="s">
        <v>3</v>
      </c>
    </row>
    <row r="5" spans="1:22" ht="14.25" customHeight="1">
      <c r="A5" s="64"/>
      <c r="B5" s="64"/>
      <c r="C5" s="63"/>
      <c r="D5" s="64"/>
      <c r="E5" s="64"/>
      <c r="F5" s="64"/>
      <c r="G5" s="52" t="s">
        <v>1</v>
      </c>
      <c r="H5" s="52" t="s">
        <v>2</v>
      </c>
      <c r="I5" s="64"/>
      <c r="J5" s="52" t="s">
        <v>1</v>
      </c>
      <c r="K5" s="52" t="s">
        <v>2</v>
      </c>
      <c r="L5" s="64"/>
      <c r="M5" s="71"/>
      <c r="N5" s="64"/>
      <c r="O5" s="73"/>
      <c r="P5" s="52" t="s">
        <v>6</v>
      </c>
      <c r="Q5" s="52" t="s">
        <v>4</v>
      </c>
      <c r="R5" s="52" t="s">
        <v>7</v>
      </c>
      <c r="S5" s="15"/>
      <c r="T5" s="53" t="s">
        <v>1</v>
      </c>
      <c r="U5" s="53" t="s">
        <v>2</v>
      </c>
      <c r="V5" s="65"/>
    </row>
    <row r="6" spans="1:22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19"/>
      <c r="T6" s="3"/>
      <c r="U6" s="3"/>
      <c r="V6" s="51"/>
    </row>
    <row r="7" spans="1:22" ht="20.100000000000001" customHeight="1">
      <c r="A7" s="30" t="s">
        <v>25</v>
      </c>
      <c r="B7" s="31"/>
      <c r="C7" s="31"/>
      <c r="D7" s="31"/>
      <c r="E7" s="31"/>
      <c r="F7" s="32">
        <f t="shared" ref="F7:L7" si="0">F8+F13</f>
        <v>0</v>
      </c>
      <c r="G7" s="32">
        <f t="shared" si="0"/>
        <v>0</v>
      </c>
      <c r="H7" s="32">
        <f t="shared" si="0"/>
        <v>0</v>
      </c>
      <c r="I7" s="32">
        <f t="shared" si="0"/>
        <v>0</v>
      </c>
      <c r="J7" s="32">
        <f t="shared" si="0"/>
        <v>-1340000</v>
      </c>
      <c r="K7" s="32">
        <f t="shared" si="0"/>
        <v>750000</v>
      </c>
      <c r="L7" s="32">
        <f t="shared" si="0"/>
        <v>-590000</v>
      </c>
      <c r="M7" s="32"/>
      <c r="N7" s="32"/>
      <c r="O7" s="32"/>
      <c r="P7" s="32"/>
      <c r="Q7" s="32"/>
      <c r="R7" s="31"/>
      <c r="S7" s="20"/>
      <c r="T7" s="11">
        <f>T8+T13</f>
        <v>-200000</v>
      </c>
      <c r="U7" s="11">
        <f>U8+U13</f>
        <v>2000000</v>
      </c>
      <c r="V7" s="11"/>
    </row>
    <row r="8" spans="1:22" ht="20.100000000000001" customHeight="1">
      <c r="A8" s="33"/>
      <c r="B8" s="34" t="s">
        <v>26</v>
      </c>
      <c r="C8" s="35"/>
      <c r="D8" s="36"/>
      <c r="E8" s="36"/>
      <c r="F8" s="37">
        <f t="shared" ref="F8:L8" si="1">SUM(F9:F12)</f>
        <v>0</v>
      </c>
      <c r="G8" s="37">
        <f t="shared" si="1"/>
        <v>0</v>
      </c>
      <c r="H8" s="37">
        <f t="shared" si="1"/>
        <v>0</v>
      </c>
      <c r="I8" s="37">
        <f t="shared" si="1"/>
        <v>0</v>
      </c>
      <c r="J8" s="37">
        <f t="shared" si="1"/>
        <v>-1340000</v>
      </c>
      <c r="K8" s="37">
        <f t="shared" si="1"/>
        <v>750000</v>
      </c>
      <c r="L8" s="37">
        <f t="shared" si="1"/>
        <v>-590000</v>
      </c>
      <c r="M8" s="37"/>
      <c r="N8" s="37"/>
      <c r="O8" s="37"/>
      <c r="P8" s="37"/>
      <c r="Q8" s="37"/>
      <c r="R8" s="35"/>
      <c r="S8" s="20"/>
      <c r="T8" s="13">
        <f>SUM(T9:T12)</f>
        <v>-100000</v>
      </c>
      <c r="U8" s="13">
        <f>SUM(U9:U12)</f>
        <v>1000000</v>
      </c>
      <c r="V8" s="13"/>
    </row>
    <row r="9" spans="1:22" ht="20.100000000000001" customHeight="1">
      <c r="A9" s="33"/>
      <c r="B9" s="33"/>
      <c r="C9" s="38"/>
      <c r="D9" s="39"/>
      <c r="E9" s="39"/>
      <c r="F9" s="40"/>
      <c r="G9" s="40"/>
      <c r="H9" s="40"/>
      <c r="I9" s="49">
        <f>F9+G9+H9</f>
        <v>0</v>
      </c>
      <c r="J9" s="41">
        <v>-740000</v>
      </c>
      <c r="K9" s="43"/>
      <c r="L9" s="49">
        <f>F9+J9+K9</f>
        <v>-740000</v>
      </c>
      <c r="M9" s="42" t="str">
        <f>IF(G9-J9&lt;0,"동의필요","-")</f>
        <v>-</v>
      </c>
      <c r="N9" s="41"/>
      <c r="O9" s="41"/>
      <c r="P9" s="41"/>
      <c r="Q9" s="41"/>
      <c r="R9" s="42" t="str">
        <f>IF((G9+H9)=(P9+Q9),"ok","검토")</f>
        <v>ok</v>
      </c>
      <c r="S9" s="21"/>
      <c r="T9" s="10"/>
      <c r="U9" s="10"/>
      <c r="V9" s="9"/>
    </row>
    <row r="10" spans="1:22" ht="20.100000000000001" customHeight="1">
      <c r="A10" s="33"/>
      <c r="B10" s="33"/>
      <c r="C10" s="38"/>
      <c r="D10" s="39"/>
      <c r="E10" s="39"/>
      <c r="F10" s="40"/>
      <c r="G10" s="40"/>
      <c r="H10" s="40"/>
      <c r="I10" s="49">
        <f>F10+G10+H10</f>
        <v>0</v>
      </c>
      <c r="J10" s="41"/>
      <c r="K10" s="43">
        <v>750000</v>
      </c>
      <c r="L10" s="49">
        <f>F10+J10+K10</f>
        <v>750000</v>
      </c>
      <c r="M10" s="42" t="str">
        <f t="shared" ref="M10:M12" si="2">IF(G10-J10&lt;0,"동의필요","-")</f>
        <v>-</v>
      </c>
      <c r="N10" s="41"/>
      <c r="O10" s="41"/>
      <c r="P10" s="41"/>
      <c r="Q10" s="41"/>
      <c r="R10" s="42" t="str">
        <f>IF((G10+H10)=(P10+Q10),"ok","검토")</f>
        <v>ok</v>
      </c>
      <c r="S10" s="21"/>
      <c r="T10" s="10"/>
      <c r="U10" s="10"/>
      <c r="V10" s="9"/>
    </row>
    <row r="11" spans="1:22" ht="20.100000000000001" customHeight="1">
      <c r="A11" s="33"/>
      <c r="B11" s="33"/>
      <c r="C11" s="38"/>
      <c r="D11" s="39"/>
      <c r="E11" s="39"/>
      <c r="F11" s="40"/>
      <c r="G11" s="40"/>
      <c r="H11" s="40"/>
      <c r="I11" s="49">
        <f>F11+G11+H11</f>
        <v>0</v>
      </c>
      <c r="J11" s="41">
        <v>-600000</v>
      </c>
      <c r="K11" s="43"/>
      <c r="L11" s="49">
        <f>F11+J11+K11</f>
        <v>-600000</v>
      </c>
      <c r="M11" s="42" t="str">
        <f t="shared" si="2"/>
        <v>-</v>
      </c>
      <c r="N11" s="43"/>
      <c r="O11" s="43"/>
      <c r="P11" s="41"/>
      <c r="Q11" s="41"/>
      <c r="R11" s="42" t="str">
        <f>IF((G11+H11)=(P11+Q11),"ok","검토")</f>
        <v>ok</v>
      </c>
      <c r="S11" s="20"/>
      <c r="T11" s="10">
        <v>-100000</v>
      </c>
      <c r="U11" s="10"/>
      <c r="V11" s="9"/>
    </row>
    <row r="12" spans="1:22" ht="20.100000000000001" customHeight="1">
      <c r="A12" s="33"/>
      <c r="B12" s="33"/>
      <c r="C12" s="38"/>
      <c r="D12" s="39"/>
      <c r="E12" s="39"/>
      <c r="F12" s="40"/>
      <c r="G12" s="40"/>
      <c r="H12" s="40"/>
      <c r="I12" s="49">
        <f>F12+G12+H12</f>
        <v>0</v>
      </c>
      <c r="J12" s="41"/>
      <c r="K12" s="43"/>
      <c r="L12" s="49">
        <f>F12+J12+K12</f>
        <v>0</v>
      </c>
      <c r="M12" s="42" t="str">
        <f t="shared" si="2"/>
        <v>-</v>
      </c>
      <c r="N12" s="43"/>
      <c r="O12" s="43"/>
      <c r="P12" s="41"/>
      <c r="Q12" s="41"/>
      <c r="R12" s="42" t="str">
        <f>IF((G12+H12)=(P12+Q12),"ok","검토")</f>
        <v>ok</v>
      </c>
      <c r="S12" s="20"/>
      <c r="T12" s="10"/>
      <c r="U12" s="10">
        <v>1000000</v>
      </c>
      <c r="V12" s="9"/>
    </row>
    <row r="13" spans="1:22" ht="20.100000000000001" customHeight="1">
      <c r="A13" s="33"/>
      <c r="B13" s="34" t="s">
        <v>27</v>
      </c>
      <c r="C13" s="35"/>
      <c r="D13" s="36"/>
      <c r="E13" s="36"/>
      <c r="F13" s="37">
        <f>SUM(F14:F17)</f>
        <v>0</v>
      </c>
      <c r="G13" s="37">
        <f>SUM(G14:G17)</f>
        <v>0</v>
      </c>
      <c r="H13" s="37">
        <f>SUM(H14:H17)</f>
        <v>0</v>
      </c>
      <c r="I13" s="37">
        <f>SUM(I14:I17)</f>
        <v>0</v>
      </c>
      <c r="J13" s="37"/>
      <c r="K13" s="37"/>
      <c r="L13" s="37"/>
      <c r="M13" s="37"/>
      <c r="N13" s="37"/>
      <c r="O13" s="37"/>
      <c r="P13" s="37"/>
      <c r="Q13" s="37"/>
      <c r="R13" s="35"/>
      <c r="S13" s="20"/>
      <c r="T13" s="13">
        <f>SUM(T14:T17)</f>
        <v>-100000</v>
      </c>
      <c r="U13" s="13">
        <f>SUM(U14:U17)</f>
        <v>1000000</v>
      </c>
      <c r="V13" s="13"/>
    </row>
    <row r="14" spans="1:22" ht="20.100000000000001" customHeight="1">
      <c r="A14" s="33"/>
      <c r="B14" s="33"/>
      <c r="C14" s="38"/>
      <c r="D14" s="39"/>
      <c r="E14" s="39"/>
      <c r="F14" s="40"/>
      <c r="G14" s="40"/>
      <c r="H14" s="40"/>
      <c r="I14" s="49">
        <f>F14+G14+H14</f>
        <v>0</v>
      </c>
      <c r="J14" s="44"/>
      <c r="K14" s="44"/>
      <c r="L14" s="49">
        <f>F14+J14+K14</f>
        <v>0</v>
      </c>
      <c r="M14" s="42" t="str">
        <f t="shared" ref="M14:M17" si="3">IF(G14-J14&lt;0,"동의필요","-")</f>
        <v>-</v>
      </c>
      <c r="N14" s="41"/>
      <c r="O14" s="41"/>
      <c r="P14" s="41"/>
      <c r="Q14" s="41"/>
      <c r="R14" s="42" t="str">
        <f>IF((G14+H14)=(P14+Q14),"ok","검토")</f>
        <v>ok</v>
      </c>
      <c r="S14" s="21"/>
      <c r="T14" s="10"/>
      <c r="U14" s="10"/>
      <c r="V14" s="9"/>
    </row>
    <row r="15" spans="1:22" ht="20.100000000000001" customHeight="1">
      <c r="A15" s="33"/>
      <c r="B15" s="33"/>
      <c r="C15" s="38"/>
      <c r="D15" s="39"/>
      <c r="E15" s="39"/>
      <c r="F15" s="40"/>
      <c r="G15" s="40"/>
      <c r="H15" s="40"/>
      <c r="I15" s="49">
        <f>F15+G15+H15</f>
        <v>0</v>
      </c>
      <c r="J15" s="44"/>
      <c r="K15" s="44"/>
      <c r="L15" s="49">
        <f>F15+J15+K15</f>
        <v>0</v>
      </c>
      <c r="M15" s="42" t="str">
        <f t="shared" si="3"/>
        <v>-</v>
      </c>
      <c r="N15" s="41"/>
      <c r="O15" s="41"/>
      <c r="P15" s="41"/>
      <c r="Q15" s="41"/>
      <c r="R15" s="42" t="str">
        <f>IF((G15+H15)=(P15+Q15),"ok","검토")</f>
        <v>ok</v>
      </c>
      <c r="S15" s="21"/>
      <c r="T15" s="10"/>
      <c r="U15" s="10"/>
      <c r="V15" s="9"/>
    </row>
    <row r="16" spans="1:22" ht="20.100000000000001" customHeight="1">
      <c r="A16" s="33"/>
      <c r="B16" s="33"/>
      <c r="C16" s="38"/>
      <c r="D16" s="39"/>
      <c r="E16" s="39"/>
      <c r="F16" s="40"/>
      <c r="G16" s="40"/>
      <c r="H16" s="40"/>
      <c r="I16" s="49">
        <f>F16+G16+H16</f>
        <v>0</v>
      </c>
      <c r="J16" s="44"/>
      <c r="K16" s="44"/>
      <c r="L16" s="49">
        <f>F16+J16+K16</f>
        <v>0</v>
      </c>
      <c r="M16" s="42" t="str">
        <f t="shared" si="3"/>
        <v>-</v>
      </c>
      <c r="N16" s="43"/>
      <c r="O16" s="43"/>
      <c r="P16" s="41"/>
      <c r="Q16" s="41"/>
      <c r="R16" s="42" t="str">
        <f>IF((G16+H16)=(P16+Q16),"ok","검토")</f>
        <v>ok</v>
      </c>
      <c r="S16" s="20"/>
      <c r="T16" s="10">
        <v>-100000</v>
      </c>
      <c r="U16" s="10"/>
      <c r="V16" s="9"/>
    </row>
    <row r="17" spans="1:22" ht="20.100000000000001" customHeight="1">
      <c r="A17" s="33"/>
      <c r="B17" s="33"/>
      <c r="C17" s="38"/>
      <c r="D17" s="39"/>
      <c r="E17" s="39"/>
      <c r="F17" s="40"/>
      <c r="G17" s="40"/>
      <c r="H17" s="40"/>
      <c r="I17" s="49">
        <f>F17+G17+H17</f>
        <v>0</v>
      </c>
      <c r="J17" s="44"/>
      <c r="K17" s="44"/>
      <c r="L17" s="49">
        <f>F17+J17+K17</f>
        <v>0</v>
      </c>
      <c r="M17" s="42" t="str">
        <f t="shared" si="3"/>
        <v>-</v>
      </c>
      <c r="N17" s="43"/>
      <c r="O17" s="43"/>
      <c r="P17" s="41"/>
      <c r="Q17" s="41"/>
      <c r="R17" s="42" t="str">
        <f>IF((G17+H17)=(P17+Q17),"ok","검토")</f>
        <v>ok</v>
      </c>
      <c r="S17" s="20"/>
      <c r="T17" s="10"/>
      <c r="U17" s="10">
        <v>1000000</v>
      </c>
      <c r="V17" s="9"/>
    </row>
    <row r="18" spans="1:22" ht="20.100000000000001" customHeight="1">
      <c r="A18" s="33"/>
      <c r="B18" s="34" t="s">
        <v>28</v>
      </c>
      <c r="C18" s="35"/>
      <c r="D18" s="36"/>
      <c r="E18" s="36"/>
      <c r="F18" s="37">
        <f>SUM(F19:F22)</f>
        <v>0</v>
      </c>
      <c r="G18" s="37">
        <f>SUM(G19:G22)</f>
        <v>0</v>
      </c>
      <c r="H18" s="37">
        <f>SUM(H19:H22)</f>
        <v>0</v>
      </c>
      <c r="I18" s="37">
        <f>SUM(I19:I22)</f>
        <v>0</v>
      </c>
      <c r="J18" s="37"/>
      <c r="K18" s="37"/>
      <c r="L18" s="37"/>
      <c r="M18" s="37"/>
      <c r="N18" s="37"/>
      <c r="O18" s="37"/>
      <c r="P18" s="37"/>
      <c r="Q18" s="37"/>
      <c r="R18" s="35"/>
      <c r="S18" s="20"/>
      <c r="T18" s="13">
        <f>SUM(T19:T22)</f>
        <v>-100000</v>
      </c>
      <c r="U18" s="13">
        <f>SUM(U19:U22)</f>
        <v>1000000</v>
      </c>
      <c r="V18" s="13"/>
    </row>
    <row r="19" spans="1:22" ht="20.100000000000001" customHeight="1">
      <c r="A19" s="33"/>
      <c r="B19" s="33"/>
      <c r="C19" s="38"/>
      <c r="D19" s="39"/>
      <c r="E19" s="39"/>
      <c r="F19" s="40"/>
      <c r="G19" s="40"/>
      <c r="H19" s="40"/>
      <c r="I19" s="49">
        <f>F19+G19+H19</f>
        <v>0</v>
      </c>
      <c r="J19" s="44"/>
      <c r="K19" s="44"/>
      <c r="L19" s="49">
        <f>F19+J19+K19</f>
        <v>0</v>
      </c>
      <c r="M19" s="42" t="str">
        <f t="shared" ref="M19:M22" si="4">IF(G19-J19&lt;0,"동의필요","-")</f>
        <v>-</v>
      </c>
      <c r="N19" s="41"/>
      <c r="O19" s="41"/>
      <c r="P19" s="41"/>
      <c r="Q19" s="41"/>
      <c r="R19" s="42" t="str">
        <f>IF((G19+H19)=(P19+Q19),"ok","검토")</f>
        <v>ok</v>
      </c>
      <c r="S19" s="21"/>
      <c r="T19" s="10"/>
      <c r="U19" s="10"/>
      <c r="V19" s="9"/>
    </row>
    <row r="20" spans="1:22" ht="20.100000000000001" customHeight="1">
      <c r="A20" s="33"/>
      <c r="B20" s="33"/>
      <c r="C20" s="38"/>
      <c r="D20" s="39"/>
      <c r="E20" s="39"/>
      <c r="F20" s="40"/>
      <c r="G20" s="40"/>
      <c r="H20" s="40"/>
      <c r="I20" s="49">
        <f>F20+G20+H20</f>
        <v>0</v>
      </c>
      <c r="J20" s="44"/>
      <c r="K20" s="44"/>
      <c r="L20" s="49">
        <f>F20+J20+K20</f>
        <v>0</v>
      </c>
      <c r="M20" s="42" t="str">
        <f t="shared" si="4"/>
        <v>-</v>
      </c>
      <c r="N20" s="41"/>
      <c r="O20" s="41"/>
      <c r="P20" s="41"/>
      <c r="Q20" s="41"/>
      <c r="R20" s="42" t="str">
        <f>IF((G20+H20)=(P20+Q20),"ok","검토")</f>
        <v>ok</v>
      </c>
      <c r="S20" s="21"/>
      <c r="T20" s="10"/>
      <c r="U20" s="10"/>
      <c r="V20" s="9"/>
    </row>
    <row r="21" spans="1:22" ht="20.100000000000001" customHeight="1">
      <c r="A21" s="33"/>
      <c r="B21" s="33"/>
      <c r="C21" s="38"/>
      <c r="D21" s="39"/>
      <c r="E21" s="39"/>
      <c r="F21" s="40"/>
      <c r="G21" s="40"/>
      <c r="H21" s="40"/>
      <c r="I21" s="49">
        <f>F21+G21+H21</f>
        <v>0</v>
      </c>
      <c r="J21" s="44"/>
      <c r="K21" s="44"/>
      <c r="L21" s="49">
        <f>F21+J21+K21</f>
        <v>0</v>
      </c>
      <c r="M21" s="42" t="str">
        <f t="shared" si="4"/>
        <v>-</v>
      </c>
      <c r="N21" s="43"/>
      <c r="O21" s="43"/>
      <c r="P21" s="41"/>
      <c r="Q21" s="41"/>
      <c r="R21" s="42" t="str">
        <f>IF((G21+H21)=(P21+Q21),"ok","검토")</f>
        <v>ok</v>
      </c>
      <c r="S21" s="20"/>
      <c r="T21" s="10">
        <v>-100000</v>
      </c>
      <c r="U21" s="10"/>
      <c r="V21" s="9"/>
    </row>
    <row r="22" spans="1:22" ht="20.100000000000001" customHeight="1">
      <c r="A22" s="33"/>
      <c r="B22" s="33"/>
      <c r="C22" s="38"/>
      <c r="D22" s="39"/>
      <c r="E22" s="39"/>
      <c r="F22" s="40"/>
      <c r="G22" s="40"/>
      <c r="H22" s="40"/>
      <c r="I22" s="49">
        <f>F22+G22+H22</f>
        <v>0</v>
      </c>
      <c r="J22" s="44"/>
      <c r="K22" s="44"/>
      <c r="L22" s="49">
        <f>F22+J22+K22</f>
        <v>0</v>
      </c>
      <c r="M22" s="42" t="str">
        <f t="shared" si="4"/>
        <v>-</v>
      </c>
      <c r="N22" s="43"/>
      <c r="O22" s="43"/>
      <c r="P22" s="41"/>
      <c r="Q22" s="41"/>
      <c r="R22" s="42" t="str">
        <f>IF((G22+H22)=(P22+Q22),"ok","검토")</f>
        <v>ok</v>
      </c>
      <c r="S22" s="20"/>
      <c r="T22" s="10"/>
      <c r="U22" s="10">
        <v>1000000</v>
      </c>
      <c r="V22" s="9"/>
    </row>
    <row r="23" spans="1:22" ht="20.100000000000001" customHeight="1">
      <c r="A23" s="33"/>
      <c r="B23" s="33"/>
      <c r="C23" s="38"/>
      <c r="D23" s="39"/>
      <c r="E23" s="39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5"/>
      <c r="S23" s="22"/>
      <c r="T23" s="4"/>
      <c r="U23" s="4"/>
      <c r="V23" s="2"/>
    </row>
    <row r="24" spans="1:22" ht="20.100000000000001" customHeight="1">
      <c r="A24" s="33"/>
      <c r="B24" s="33"/>
      <c r="C24" s="38"/>
      <c r="D24" s="39"/>
      <c r="E24" s="39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5"/>
      <c r="S24" s="22"/>
      <c r="T24" s="4"/>
      <c r="U24" s="4"/>
      <c r="V24" s="2"/>
    </row>
    <row r="25" spans="1:22" ht="20.100000000000001" customHeight="1">
      <c r="A25" s="33"/>
      <c r="B25" s="33"/>
      <c r="C25" s="38"/>
      <c r="D25" s="39"/>
      <c r="E25" s="39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5"/>
      <c r="S25" s="22"/>
      <c r="T25" s="4"/>
      <c r="U25" s="4"/>
      <c r="V25" s="2"/>
    </row>
    <row r="26" spans="1:22" ht="20.100000000000001" customHeight="1">
      <c r="A26" s="33"/>
      <c r="B26" s="33"/>
      <c r="C26" s="46"/>
      <c r="D26" s="33"/>
      <c r="E26" s="33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8"/>
      <c r="S26" s="23"/>
      <c r="T26" s="6"/>
      <c r="U26" s="6"/>
      <c r="V26" s="5"/>
    </row>
    <row r="27" spans="1:22" ht="20.100000000000001" customHeight="1">
      <c r="A27" s="33"/>
      <c r="B27" s="33"/>
      <c r="C27" s="4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46"/>
      <c r="S27" s="24"/>
      <c r="T27" s="5"/>
      <c r="U27" s="5"/>
      <c r="V27" s="5"/>
    </row>
    <row r="28" spans="1:22" ht="20.100000000000001" customHeight="1">
      <c r="A28" s="33"/>
      <c r="B28" s="33"/>
      <c r="C28" s="46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46"/>
      <c r="S28" s="24"/>
      <c r="T28" s="5"/>
      <c r="U28" s="5"/>
      <c r="V28" s="5"/>
    </row>
    <row r="29" spans="1:22" ht="20.100000000000001" customHeight="1">
      <c r="A29" s="33"/>
      <c r="B29" s="33"/>
      <c r="C29" s="46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46"/>
      <c r="S29" s="24"/>
      <c r="T29" s="5"/>
      <c r="U29" s="5"/>
      <c r="V29" s="5"/>
    </row>
    <row r="30" spans="1:22" ht="20.100000000000001" customHeight="1">
      <c r="A30" s="33"/>
      <c r="B30" s="33"/>
      <c r="C30" s="46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46"/>
      <c r="S30" s="24"/>
      <c r="T30" s="5"/>
      <c r="U30" s="5"/>
      <c r="V30" s="5"/>
    </row>
    <row r="31" spans="1:22" ht="20.100000000000001" customHeight="1">
      <c r="A31" s="33"/>
      <c r="B31" s="33"/>
      <c r="C31" s="4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46"/>
      <c r="S31" s="24"/>
      <c r="T31" s="5"/>
      <c r="U31" s="5"/>
      <c r="V31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31"/>
  <sheetViews>
    <sheetView showGridLines="0" view="pageBreakPreview" zoomScale="85" zoomScaleNormal="90" zoomScaleSheetLayoutView="85" workbookViewId="0">
      <selection activeCell="E18" sqref="E18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61" t="s">
        <v>31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22" ht="22.5" customHeight="1">
      <c r="A2" s="16" t="s">
        <v>30</v>
      </c>
      <c r="B2" s="16"/>
    </row>
    <row r="3" spans="1:22" ht="16.5" customHeight="1">
      <c r="N3" s="50" t="s">
        <v>19</v>
      </c>
    </row>
    <row r="4" spans="1:22" ht="27.75" customHeight="1">
      <c r="A4" s="64" t="s">
        <v>10</v>
      </c>
      <c r="B4" s="64"/>
      <c r="C4" s="63" t="s">
        <v>11</v>
      </c>
      <c r="D4" s="64" t="s">
        <v>9</v>
      </c>
      <c r="E4" s="64" t="s">
        <v>8</v>
      </c>
      <c r="F4" s="63" t="s">
        <v>22</v>
      </c>
      <c r="G4" s="66" t="s">
        <v>23</v>
      </c>
      <c r="H4" s="67"/>
      <c r="I4" s="63" t="s">
        <v>15</v>
      </c>
      <c r="J4" s="66" t="s">
        <v>24</v>
      </c>
      <c r="K4" s="67"/>
      <c r="L4" s="63" t="s">
        <v>16</v>
      </c>
      <c r="M4" s="70" t="s">
        <v>17</v>
      </c>
      <c r="N4" s="64" t="s">
        <v>12</v>
      </c>
      <c r="O4" s="72" t="s">
        <v>13</v>
      </c>
      <c r="P4" s="67" t="s">
        <v>18</v>
      </c>
      <c r="Q4" s="67"/>
      <c r="R4" s="67"/>
      <c r="S4" s="15"/>
      <c r="T4" s="68" t="s">
        <v>0</v>
      </c>
      <c r="U4" s="69"/>
      <c r="V4" s="65" t="s">
        <v>3</v>
      </c>
    </row>
    <row r="5" spans="1:22" ht="14.25" customHeight="1">
      <c r="A5" s="64"/>
      <c r="B5" s="64"/>
      <c r="C5" s="63"/>
      <c r="D5" s="64"/>
      <c r="E5" s="64"/>
      <c r="F5" s="64"/>
      <c r="G5" s="52" t="s">
        <v>1</v>
      </c>
      <c r="H5" s="52" t="s">
        <v>2</v>
      </c>
      <c r="I5" s="64"/>
      <c r="J5" s="52" t="s">
        <v>1</v>
      </c>
      <c r="K5" s="52" t="s">
        <v>2</v>
      </c>
      <c r="L5" s="64"/>
      <c r="M5" s="71"/>
      <c r="N5" s="64"/>
      <c r="O5" s="73"/>
      <c r="P5" s="52" t="s">
        <v>6</v>
      </c>
      <c r="Q5" s="52" t="s">
        <v>4</v>
      </c>
      <c r="R5" s="52" t="s">
        <v>7</v>
      </c>
      <c r="S5" s="15"/>
      <c r="T5" s="53" t="s">
        <v>1</v>
      </c>
      <c r="U5" s="53" t="s">
        <v>2</v>
      </c>
      <c r="V5" s="65"/>
    </row>
    <row r="6" spans="1:22" ht="20.100000000000001" customHeight="1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19"/>
      <c r="T6" s="3"/>
      <c r="U6" s="3"/>
      <c r="V6" s="51"/>
    </row>
    <row r="7" spans="1:22" ht="20.100000000000001" customHeight="1">
      <c r="A7" s="30" t="s">
        <v>25</v>
      </c>
      <c r="B7" s="31"/>
      <c r="C7" s="31"/>
      <c r="D7" s="31"/>
      <c r="E7" s="31"/>
      <c r="F7" s="32">
        <f t="shared" ref="F7:L7" si="0">F8+F13</f>
        <v>0</v>
      </c>
      <c r="G7" s="32">
        <f t="shared" si="0"/>
        <v>0</v>
      </c>
      <c r="H7" s="32">
        <f t="shared" si="0"/>
        <v>0</v>
      </c>
      <c r="I7" s="32">
        <f t="shared" si="0"/>
        <v>0</v>
      </c>
      <c r="J7" s="32">
        <f t="shared" si="0"/>
        <v>-1340000</v>
      </c>
      <c r="K7" s="32">
        <f t="shared" si="0"/>
        <v>750000</v>
      </c>
      <c r="L7" s="32">
        <f t="shared" si="0"/>
        <v>-590000</v>
      </c>
      <c r="M7" s="32"/>
      <c r="N7" s="32"/>
      <c r="O7" s="32"/>
      <c r="P7" s="32"/>
      <c r="Q7" s="32"/>
      <c r="R7" s="31"/>
      <c r="S7" s="20"/>
      <c r="T7" s="11">
        <f>T8+T13</f>
        <v>-200000</v>
      </c>
      <c r="U7" s="11">
        <f>U8+U13</f>
        <v>2000000</v>
      </c>
      <c r="V7" s="11"/>
    </row>
    <row r="8" spans="1:22" ht="20.100000000000001" customHeight="1">
      <c r="A8" s="33"/>
      <c r="B8" s="34" t="s">
        <v>26</v>
      </c>
      <c r="C8" s="35"/>
      <c r="D8" s="36"/>
      <c r="E8" s="36"/>
      <c r="F8" s="37">
        <f t="shared" ref="F8:L8" si="1">SUM(F9:F12)</f>
        <v>0</v>
      </c>
      <c r="G8" s="37">
        <f t="shared" si="1"/>
        <v>0</v>
      </c>
      <c r="H8" s="37">
        <f t="shared" si="1"/>
        <v>0</v>
      </c>
      <c r="I8" s="37">
        <f t="shared" si="1"/>
        <v>0</v>
      </c>
      <c r="J8" s="37">
        <f t="shared" si="1"/>
        <v>-1340000</v>
      </c>
      <c r="K8" s="37">
        <f t="shared" si="1"/>
        <v>750000</v>
      </c>
      <c r="L8" s="37">
        <f t="shared" si="1"/>
        <v>-590000</v>
      </c>
      <c r="M8" s="37"/>
      <c r="N8" s="37"/>
      <c r="O8" s="37"/>
      <c r="P8" s="37"/>
      <c r="Q8" s="37"/>
      <c r="R8" s="35"/>
      <c r="S8" s="20"/>
      <c r="T8" s="13">
        <f>SUM(T9:T12)</f>
        <v>-100000</v>
      </c>
      <c r="U8" s="13">
        <f>SUM(U9:U12)</f>
        <v>1000000</v>
      </c>
      <c r="V8" s="13"/>
    </row>
    <row r="9" spans="1:22" ht="20.100000000000001" customHeight="1">
      <c r="A9" s="33"/>
      <c r="B9" s="33"/>
      <c r="C9" s="38"/>
      <c r="D9" s="39"/>
      <c r="E9" s="39"/>
      <c r="F9" s="40"/>
      <c r="G9" s="40"/>
      <c r="H9" s="40"/>
      <c r="I9" s="49">
        <f>F9+G9+H9</f>
        <v>0</v>
      </c>
      <c r="J9" s="41">
        <v>-740000</v>
      </c>
      <c r="K9" s="43"/>
      <c r="L9" s="49">
        <f>F9+J9+K9</f>
        <v>-740000</v>
      </c>
      <c r="M9" s="42" t="str">
        <f>IF(G9-J9&lt;0,"동의필요","-")</f>
        <v>-</v>
      </c>
      <c r="N9" s="41"/>
      <c r="O9" s="41"/>
      <c r="P9" s="41"/>
      <c r="Q9" s="41"/>
      <c r="R9" s="42" t="str">
        <f>IF((G9+H9)=(P9+Q9),"ok","검토")</f>
        <v>ok</v>
      </c>
      <c r="S9" s="21"/>
      <c r="T9" s="10"/>
      <c r="U9" s="10"/>
      <c r="V9" s="9"/>
    </row>
    <row r="10" spans="1:22" ht="20.100000000000001" customHeight="1">
      <c r="A10" s="33"/>
      <c r="B10" s="33"/>
      <c r="C10" s="38"/>
      <c r="D10" s="39"/>
      <c r="E10" s="39"/>
      <c r="F10" s="40"/>
      <c r="G10" s="40"/>
      <c r="H10" s="40"/>
      <c r="I10" s="49">
        <f>F10+G10+H10</f>
        <v>0</v>
      </c>
      <c r="J10" s="41"/>
      <c r="K10" s="43">
        <v>750000</v>
      </c>
      <c r="L10" s="49">
        <f>F10+J10+K10</f>
        <v>750000</v>
      </c>
      <c r="M10" s="42" t="str">
        <f t="shared" ref="M10:M12" si="2">IF(G10-J10&lt;0,"동의필요","-")</f>
        <v>-</v>
      </c>
      <c r="N10" s="41"/>
      <c r="O10" s="41"/>
      <c r="P10" s="41"/>
      <c r="Q10" s="41"/>
      <c r="R10" s="42" t="str">
        <f>IF((G10+H10)=(P10+Q10),"ok","검토")</f>
        <v>ok</v>
      </c>
      <c r="S10" s="21"/>
      <c r="T10" s="10"/>
      <c r="U10" s="10"/>
      <c r="V10" s="9"/>
    </row>
    <row r="11" spans="1:22" ht="20.100000000000001" customHeight="1">
      <c r="A11" s="33"/>
      <c r="B11" s="33"/>
      <c r="C11" s="38"/>
      <c r="D11" s="39"/>
      <c r="E11" s="39"/>
      <c r="F11" s="40"/>
      <c r="G11" s="40"/>
      <c r="H11" s="40"/>
      <c r="I11" s="49">
        <f>F11+G11+H11</f>
        <v>0</v>
      </c>
      <c r="J11" s="41">
        <v>-600000</v>
      </c>
      <c r="K11" s="43"/>
      <c r="L11" s="49">
        <f>F11+J11+K11</f>
        <v>-600000</v>
      </c>
      <c r="M11" s="42" t="str">
        <f t="shared" si="2"/>
        <v>-</v>
      </c>
      <c r="N11" s="43"/>
      <c r="O11" s="43"/>
      <c r="P11" s="41"/>
      <c r="Q11" s="41"/>
      <c r="R11" s="42" t="str">
        <f>IF((G11+H11)=(P11+Q11),"ok","검토")</f>
        <v>ok</v>
      </c>
      <c r="S11" s="20"/>
      <c r="T11" s="10">
        <v>-100000</v>
      </c>
      <c r="U11" s="10"/>
      <c r="V11" s="9"/>
    </row>
    <row r="12" spans="1:22" ht="20.100000000000001" customHeight="1">
      <c r="A12" s="33"/>
      <c r="B12" s="33"/>
      <c r="C12" s="38"/>
      <c r="D12" s="39"/>
      <c r="E12" s="39"/>
      <c r="F12" s="40"/>
      <c r="G12" s="40"/>
      <c r="H12" s="40"/>
      <c r="I12" s="49">
        <f>F12+G12+H12</f>
        <v>0</v>
      </c>
      <c r="J12" s="41"/>
      <c r="K12" s="43"/>
      <c r="L12" s="49">
        <f>F12+J12+K12</f>
        <v>0</v>
      </c>
      <c r="M12" s="42" t="str">
        <f t="shared" si="2"/>
        <v>-</v>
      </c>
      <c r="N12" s="43"/>
      <c r="O12" s="43"/>
      <c r="P12" s="41"/>
      <c r="Q12" s="41"/>
      <c r="R12" s="42" t="str">
        <f>IF((G12+H12)=(P12+Q12),"ok","검토")</f>
        <v>ok</v>
      </c>
      <c r="S12" s="20"/>
      <c r="T12" s="10"/>
      <c r="U12" s="10">
        <v>1000000</v>
      </c>
      <c r="V12" s="9"/>
    </row>
    <row r="13" spans="1:22" ht="20.100000000000001" customHeight="1">
      <c r="A13" s="33"/>
      <c r="B13" s="34" t="s">
        <v>27</v>
      </c>
      <c r="C13" s="35"/>
      <c r="D13" s="36"/>
      <c r="E13" s="36"/>
      <c r="F13" s="37">
        <f>SUM(F14:F17)</f>
        <v>0</v>
      </c>
      <c r="G13" s="37">
        <f>SUM(G14:G17)</f>
        <v>0</v>
      </c>
      <c r="H13" s="37">
        <f>SUM(H14:H17)</f>
        <v>0</v>
      </c>
      <c r="I13" s="37">
        <f>SUM(I14:I17)</f>
        <v>0</v>
      </c>
      <c r="J13" s="37"/>
      <c r="K13" s="37"/>
      <c r="L13" s="37"/>
      <c r="M13" s="37"/>
      <c r="N13" s="37"/>
      <c r="O13" s="37"/>
      <c r="P13" s="37"/>
      <c r="Q13" s="37"/>
      <c r="R13" s="35"/>
      <c r="S13" s="20"/>
      <c r="T13" s="13">
        <f>SUM(T14:T17)</f>
        <v>-100000</v>
      </c>
      <c r="U13" s="13">
        <f>SUM(U14:U17)</f>
        <v>1000000</v>
      </c>
      <c r="V13" s="13"/>
    </row>
    <row r="14" spans="1:22" ht="20.100000000000001" customHeight="1">
      <c r="A14" s="33"/>
      <c r="B14" s="33"/>
      <c r="C14" s="38"/>
      <c r="D14" s="39"/>
      <c r="E14" s="39"/>
      <c r="F14" s="40"/>
      <c r="G14" s="40"/>
      <c r="H14" s="40"/>
      <c r="I14" s="49">
        <f>F14+G14+H14</f>
        <v>0</v>
      </c>
      <c r="J14" s="44"/>
      <c r="K14" s="44"/>
      <c r="L14" s="49">
        <f>F14+J14+K14</f>
        <v>0</v>
      </c>
      <c r="M14" s="42" t="str">
        <f t="shared" ref="M14:M17" si="3">IF(G14-J14&lt;0,"동의필요","-")</f>
        <v>-</v>
      </c>
      <c r="N14" s="41"/>
      <c r="O14" s="41"/>
      <c r="P14" s="41"/>
      <c r="Q14" s="41"/>
      <c r="R14" s="42" t="str">
        <f>IF((G14+H14)=(P14+Q14),"ok","검토")</f>
        <v>ok</v>
      </c>
      <c r="S14" s="21"/>
      <c r="T14" s="10"/>
      <c r="U14" s="10"/>
      <c r="V14" s="9"/>
    </row>
    <row r="15" spans="1:22" ht="20.100000000000001" customHeight="1">
      <c r="A15" s="33"/>
      <c r="B15" s="33"/>
      <c r="C15" s="38"/>
      <c r="D15" s="39"/>
      <c r="E15" s="39"/>
      <c r="F15" s="40"/>
      <c r="G15" s="40"/>
      <c r="H15" s="40"/>
      <c r="I15" s="49">
        <f>F15+G15+H15</f>
        <v>0</v>
      </c>
      <c r="J15" s="44"/>
      <c r="K15" s="44"/>
      <c r="L15" s="49">
        <f>F15+J15+K15</f>
        <v>0</v>
      </c>
      <c r="M15" s="42" t="str">
        <f t="shared" si="3"/>
        <v>-</v>
      </c>
      <c r="N15" s="41"/>
      <c r="O15" s="41"/>
      <c r="P15" s="41"/>
      <c r="Q15" s="41"/>
      <c r="R15" s="42" t="str">
        <f>IF((G15+H15)=(P15+Q15),"ok","검토")</f>
        <v>ok</v>
      </c>
      <c r="S15" s="21"/>
      <c r="T15" s="10"/>
      <c r="U15" s="10"/>
      <c r="V15" s="9"/>
    </row>
    <row r="16" spans="1:22" ht="20.100000000000001" customHeight="1">
      <c r="A16" s="33"/>
      <c r="B16" s="33"/>
      <c r="C16" s="38"/>
      <c r="D16" s="39"/>
      <c r="E16" s="39"/>
      <c r="F16" s="40"/>
      <c r="G16" s="40"/>
      <c r="H16" s="40"/>
      <c r="I16" s="49">
        <f>F16+G16+H16</f>
        <v>0</v>
      </c>
      <c r="J16" s="44"/>
      <c r="K16" s="44"/>
      <c r="L16" s="49">
        <f>F16+J16+K16</f>
        <v>0</v>
      </c>
      <c r="M16" s="42" t="str">
        <f t="shared" si="3"/>
        <v>-</v>
      </c>
      <c r="N16" s="43"/>
      <c r="O16" s="43"/>
      <c r="P16" s="41"/>
      <c r="Q16" s="41"/>
      <c r="R16" s="42" t="str">
        <f>IF((G16+H16)=(P16+Q16),"ok","검토")</f>
        <v>ok</v>
      </c>
      <c r="S16" s="20"/>
      <c r="T16" s="10">
        <v>-100000</v>
      </c>
      <c r="U16" s="10"/>
      <c r="V16" s="9"/>
    </row>
    <row r="17" spans="1:22" ht="20.100000000000001" customHeight="1">
      <c r="A17" s="33"/>
      <c r="B17" s="33"/>
      <c r="C17" s="38"/>
      <c r="D17" s="39"/>
      <c r="E17" s="39"/>
      <c r="F17" s="40"/>
      <c r="G17" s="40"/>
      <c r="H17" s="40"/>
      <c r="I17" s="49">
        <f>F17+G17+H17</f>
        <v>0</v>
      </c>
      <c r="J17" s="44"/>
      <c r="K17" s="44"/>
      <c r="L17" s="49">
        <f>F17+J17+K17</f>
        <v>0</v>
      </c>
      <c r="M17" s="42" t="str">
        <f t="shared" si="3"/>
        <v>-</v>
      </c>
      <c r="N17" s="43"/>
      <c r="O17" s="43"/>
      <c r="P17" s="41"/>
      <c r="Q17" s="41"/>
      <c r="R17" s="42" t="str">
        <f>IF((G17+H17)=(P17+Q17),"ok","검토")</f>
        <v>ok</v>
      </c>
      <c r="S17" s="20"/>
      <c r="T17" s="10"/>
      <c r="U17" s="10">
        <v>1000000</v>
      </c>
      <c r="V17" s="9"/>
    </row>
    <row r="18" spans="1:22" ht="20.100000000000001" customHeight="1">
      <c r="A18" s="33"/>
      <c r="B18" s="34" t="s">
        <v>28</v>
      </c>
      <c r="C18" s="35"/>
      <c r="D18" s="36"/>
      <c r="E18" s="36"/>
      <c r="F18" s="37">
        <f>SUM(F19:F22)</f>
        <v>0</v>
      </c>
      <c r="G18" s="37">
        <f>SUM(G19:G22)</f>
        <v>0</v>
      </c>
      <c r="H18" s="37">
        <f>SUM(H19:H22)</f>
        <v>0</v>
      </c>
      <c r="I18" s="37">
        <f>SUM(I19:I22)</f>
        <v>0</v>
      </c>
      <c r="J18" s="37"/>
      <c r="K18" s="37"/>
      <c r="L18" s="37"/>
      <c r="M18" s="37"/>
      <c r="N18" s="37"/>
      <c r="O18" s="37"/>
      <c r="P18" s="37"/>
      <c r="Q18" s="37"/>
      <c r="R18" s="35"/>
      <c r="S18" s="20"/>
      <c r="T18" s="13">
        <f>SUM(T19:T22)</f>
        <v>-100000</v>
      </c>
      <c r="U18" s="13">
        <f>SUM(U19:U22)</f>
        <v>1000000</v>
      </c>
      <c r="V18" s="13"/>
    </row>
    <row r="19" spans="1:22" ht="20.100000000000001" customHeight="1">
      <c r="A19" s="33"/>
      <c r="B19" s="33"/>
      <c r="C19" s="38"/>
      <c r="D19" s="39"/>
      <c r="E19" s="39"/>
      <c r="F19" s="40"/>
      <c r="G19" s="40"/>
      <c r="H19" s="40"/>
      <c r="I19" s="49">
        <f>F19+G19+H19</f>
        <v>0</v>
      </c>
      <c r="J19" s="44"/>
      <c r="K19" s="44"/>
      <c r="L19" s="49">
        <f>F19+J19+K19</f>
        <v>0</v>
      </c>
      <c r="M19" s="42" t="str">
        <f t="shared" ref="M19:M22" si="4">IF(G19-J19&lt;0,"동의필요","-")</f>
        <v>-</v>
      </c>
      <c r="N19" s="41"/>
      <c r="O19" s="41"/>
      <c r="P19" s="41"/>
      <c r="Q19" s="41"/>
      <c r="R19" s="42" t="str">
        <f>IF((G19+H19)=(P19+Q19),"ok","검토")</f>
        <v>ok</v>
      </c>
      <c r="S19" s="21"/>
      <c r="T19" s="10"/>
      <c r="U19" s="10"/>
      <c r="V19" s="9"/>
    </row>
    <row r="20" spans="1:22" ht="20.100000000000001" customHeight="1">
      <c r="A20" s="33"/>
      <c r="B20" s="33"/>
      <c r="C20" s="38"/>
      <c r="D20" s="39"/>
      <c r="E20" s="39"/>
      <c r="F20" s="40"/>
      <c r="G20" s="40"/>
      <c r="H20" s="40"/>
      <c r="I20" s="49">
        <f>F20+G20+H20</f>
        <v>0</v>
      </c>
      <c r="J20" s="44"/>
      <c r="K20" s="44"/>
      <c r="L20" s="49">
        <f>F20+J20+K20</f>
        <v>0</v>
      </c>
      <c r="M20" s="42" t="str">
        <f t="shared" si="4"/>
        <v>-</v>
      </c>
      <c r="N20" s="41"/>
      <c r="O20" s="41"/>
      <c r="P20" s="41"/>
      <c r="Q20" s="41"/>
      <c r="R20" s="42" t="str">
        <f>IF((G20+H20)=(P20+Q20),"ok","검토")</f>
        <v>ok</v>
      </c>
      <c r="S20" s="21"/>
      <c r="T20" s="10"/>
      <c r="U20" s="10"/>
      <c r="V20" s="9"/>
    </row>
    <row r="21" spans="1:22" ht="20.100000000000001" customHeight="1">
      <c r="A21" s="33"/>
      <c r="B21" s="33"/>
      <c r="C21" s="38"/>
      <c r="D21" s="39"/>
      <c r="E21" s="39"/>
      <c r="F21" s="40"/>
      <c r="G21" s="40"/>
      <c r="H21" s="40"/>
      <c r="I21" s="49">
        <f>F21+G21+H21</f>
        <v>0</v>
      </c>
      <c r="J21" s="44"/>
      <c r="K21" s="44"/>
      <c r="L21" s="49">
        <f>F21+J21+K21</f>
        <v>0</v>
      </c>
      <c r="M21" s="42" t="str">
        <f t="shared" si="4"/>
        <v>-</v>
      </c>
      <c r="N21" s="43"/>
      <c r="O21" s="43"/>
      <c r="P21" s="41"/>
      <c r="Q21" s="41"/>
      <c r="R21" s="42" t="str">
        <f>IF((G21+H21)=(P21+Q21),"ok","검토")</f>
        <v>ok</v>
      </c>
      <c r="S21" s="20"/>
      <c r="T21" s="10">
        <v>-100000</v>
      </c>
      <c r="U21" s="10"/>
      <c r="V21" s="9"/>
    </row>
    <row r="22" spans="1:22" ht="20.100000000000001" customHeight="1">
      <c r="A22" s="33"/>
      <c r="B22" s="33"/>
      <c r="C22" s="38"/>
      <c r="D22" s="39"/>
      <c r="E22" s="39"/>
      <c r="F22" s="40"/>
      <c r="G22" s="40"/>
      <c r="H22" s="40"/>
      <c r="I22" s="49">
        <f>F22+G22+H22</f>
        <v>0</v>
      </c>
      <c r="J22" s="44"/>
      <c r="K22" s="44"/>
      <c r="L22" s="49">
        <f>F22+J22+K22</f>
        <v>0</v>
      </c>
      <c r="M22" s="42" t="str">
        <f t="shared" si="4"/>
        <v>-</v>
      </c>
      <c r="N22" s="43"/>
      <c r="O22" s="43"/>
      <c r="P22" s="41"/>
      <c r="Q22" s="41"/>
      <c r="R22" s="42" t="str">
        <f>IF((G22+H22)=(P22+Q22),"ok","검토")</f>
        <v>ok</v>
      </c>
      <c r="S22" s="20"/>
      <c r="T22" s="10"/>
      <c r="U22" s="10">
        <v>1000000</v>
      </c>
      <c r="V22" s="9"/>
    </row>
    <row r="23" spans="1:22" ht="20.100000000000001" customHeight="1">
      <c r="A23" s="33"/>
      <c r="B23" s="33"/>
      <c r="C23" s="38"/>
      <c r="D23" s="39"/>
      <c r="E23" s="39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5"/>
      <c r="S23" s="22"/>
      <c r="T23" s="4"/>
      <c r="U23" s="4"/>
      <c r="V23" s="2"/>
    </row>
    <row r="24" spans="1:22" ht="20.100000000000001" customHeight="1">
      <c r="A24" s="33"/>
      <c r="B24" s="33"/>
      <c r="C24" s="38"/>
      <c r="D24" s="39"/>
      <c r="E24" s="39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5"/>
      <c r="S24" s="22"/>
      <c r="T24" s="4"/>
      <c r="U24" s="4"/>
      <c r="V24" s="2"/>
    </row>
    <row r="25" spans="1:22" ht="20.100000000000001" customHeight="1">
      <c r="A25" s="33"/>
      <c r="B25" s="33"/>
      <c r="C25" s="38"/>
      <c r="D25" s="39"/>
      <c r="E25" s="39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5"/>
      <c r="S25" s="22"/>
      <c r="T25" s="4"/>
      <c r="U25" s="4"/>
      <c r="V25" s="2"/>
    </row>
    <row r="26" spans="1:22" ht="20.100000000000001" customHeight="1">
      <c r="A26" s="33"/>
      <c r="B26" s="33"/>
      <c r="C26" s="46"/>
      <c r="D26" s="33"/>
      <c r="E26" s="33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8"/>
      <c r="S26" s="23"/>
      <c r="T26" s="6"/>
      <c r="U26" s="6"/>
      <c r="V26" s="5"/>
    </row>
    <row r="27" spans="1:22" ht="20.100000000000001" customHeight="1">
      <c r="A27" s="33"/>
      <c r="B27" s="33"/>
      <c r="C27" s="46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46"/>
      <c r="S27" s="24"/>
      <c r="T27" s="5"/>
      <c r="U27" s="5"/>
      <c r="V27" s="5"/>
    </row>
    <row r="28" spans="1:22" ht="20.100000000000001" customHeight="1">
      <c r="A28" s="33"/>
      <c r="B28" s="33"/>
      <c r="C28" s="46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46"/>
      <c r="S28" s="24"/>
      <c r="T28" s="5"/>
      <c r="U28" s="5"/>
      <c r="V28" s="5"/>
    </row>
    <row r="29" spans="1:22" ht="20.100000000000001" customHeight="1">
      <c r="A29" s="33"/>
      <c r="B29" s="33"/>
      <c r="C29" s="46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46"/>
      <c r="S29" s="24"/>
      <c r="T29" s="5"/>
      <c r="U29" s="5"/>
      <c r="V29" s="5"/>
    </row>
    <row r="30" spans="1:22" ht="20.100000000000001" customHeight="1">
      <c r="A30" s="33"/>
      <c r="B30" s="33"/>
      <c r="C30" s="46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46"/>
      <c r="S30" s="24"/>
      <c r="T30" s="5"/>
      <c r="U30" s="5"/>
      <c r="V30" s="5"/>
    </row>
    <row r="31" spans="1:22" ht="20.100000000000001" customHeight="1">
      <c r="A31" s="33"/>
      <c r="B31" s="33"/>
      <c r="C31" s="4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46"/>
      <c r="S31" s="24"/>
      <c r="T31" s="5"/>
      <c r="U31" s="5"/>
      <c r="V31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일반 세입</vt:lpstr>
      <vt:lpstr>일반 세출</vt:lpstr>
      <vt:lpstr>특별 세입</vt:lpstr>
      <vt:lpstr>특별 세출</vt:lpstr>
      <vt:lpstr>'일반 세출'!Print_Area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2013-11-29T01:37:50Z</cp:lastPrinted>
  <dcterms:created xsi:type="dcterms:W3CDTF">2013-08-23T08:00:50Z</dcterms:created>
  <dcterms:modified xsi:type="dcterms:W3CDTF">2013-11-29T05:31:24Z</dcterms:modified>
</cp:coreProperties>
</file>