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60" windowWidth="19320" windowHeight="9690" tabRatio="845" firstSheet="9" activeTab="9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15년위원회별" sheetId="70" r:id="rId10"/>
    <sheet name="15년일입" sheetId="71" r:id="rId11"/>
    <sheet name="15년일출" sheetId="72" r:id="rId12"/>
    <sheet name="2추총괄표" sheetId="48" state="hidden" r:id="rId13"/>
    <sheet name="2추총괄표(실국별)" sheetId="60" state="hidden" r:id="rId14"/>
    <sheet name="2추위원회별" sheetId="66" r:id="rId15"/>
    <sheet name="2추일입" sheetId="67" r:id="rId16"/>
    <sheet name="2추일출" sheetId="61" r:id="rId17"/>
    <sheet name="Sheet2" sheetId="75" r:id="rId18"/>
  </sheets>
  <definedNames>
    <definedName name="_xlnm._FilterDatabase" localSheetId="10" hidden="1">'15년일입'!$A$6:$AD$378</definedName>
    <definedName name="_xlnm._FilterDatabase" localSheetId="11" hidden="1">'15년일출'!$A$6:$AD$405</definedName>
    <definedName name="_xlnm._FilterDatabase" localSheetId="15" hidden="1">'2추일입'!$A$6:$AF$378</definedName>
    <definedName name="_xlnm._FilterDatabase" localSheetId="16" hidden="1">'2추일출'!$A$6:$AF$378</definedName>
    <definedName name="_xlnm.Print_Area" localSheetId="1">'15년검증'!$A$1:$K$20</definedName>
    <definedName name="_xlnm.Print_Area" localSheetId="10">'15년일입'!$A$1:$O$378</definedName>
    <definedName name="_xlnm.Print_Area" localSheetId="11">'15년일출'!$A$1:$O$405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2">'2추검증'!$A$1:$K$20</definedName>
    <definedName name="_xlnm.Print_Area" localSheetId="15">'2추일입'!$A$1:$Q$378</definedName>
    <definedName name="_xlnm.Print_Area" localSheetId="16">'2추일출'!$A$1:$Q$378</definedName>
    <definedName name="_xlnm.Print_Area" localSheetId="12">'2추총괄표'!$B$1:$H$26</definedName>
    <definedName name="_xlnm.Print_Area" localSheetId="13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4">표지!$A$1:$M$18</definedName>
    <definedName name="_xlnm.Print_Titles" localSheetId="10">'15년일입'!$4:$5</definedName>
    <definedName name="_xlnm.Print_Titles" localSheetId="11">'15년일출'!$4:$5</definedName>
    <definedName name="_xlnm.Print_Titles" localSheetId="15">'2추일입'!$4:$5</definedName>
    <definedName name="_xlnm.Print_Titles" localSheetId="16">'2추일출'!$4:$5</definedName>
  </definedNames>
  <calcPr calcId="145621"/>
</workbook>
</file>

<file path=xl/calcChain.xml><?xml version="1.0" encoding="utf-8"?>
<calcChain xmlns="http://schemas.openxmlformats.org/spreadsheetml/2006/main">
  <c r="J21" i="72" l="1"/>
  <c r="J9" i="72"/>
  <c r="J10" i="72"/>
  <c r="G6" i="72" l="1"/>
  <c r="J40" i="72"/>
  <c r="I6" i="72"/>
  <c r="H6" i="72"/>
  <c r="J35" i="72" l="1"/>
  <c r="J12" i="72"/>
  <c r="J39" i="72"/>
  <c r="J11" i="72"/>
  <c r="J20" i="72"/>
  <c r="J8" i="72"/>
  <c r="J38" i="72" l="1"/>
  <c r="J37" i="72"/>
  <c r="J36" i="72"/>
  <c r="J34" i="72"/>
  <c r="J33" i="72"/>
  <c r="J19" i="72"/>
  <c r="J30" i="72"/>
  <c r="J29" i="72"/>
  <c r="J28" i="72"/>
  <c r="J31" i="72"/>
  <c r="J32" i="72"/>
  <c r="J27" i="72"/>
  <c r="J26" i="72"/>
  <c r="J25" i="72"/>
  <c r="J24" i="72"/>
  <c r="J23" i="72"/>
  <c r="J22" i="72"/>
  <c r="J18" i="72"/>
  <c r="AC16" i="72" a="1"/>
  <c r="AC16" i="72" s="1"/>
  <c r="Z16" i="72"/>
  <c r="AA16" i="72" s="1"/>
  <c r="V16" i="72"/>
  <c r="S16" i="72"/>
  <c r="J16" i="72"/>
  <c r="AC14" i="72" a="1"/>
  <c r="AC14" i="72" s="1"/>
  <c r="S14" i="72"/>
  <c r="U14" i="72" s="1"/>
  <c r="N14" i="72"/>
  <c r="M14" i="72"/>
  <c r="J14" i="72"/>
  <c r="AC13" i="72" a="1"/>
  <c r="AC13" i="72" s="1"/>
  <c r="V13" i="72"/>
  <c r="S13" i="72"/>
  <c r="X13" i="72" s="1"/>
  <c r="Z13" i="72" s="1"/>
  <c r="N13" i="72"/>
  <c r="M13" i="72"/>
  <c r="J13" i="72"/>
  <c r="AC10" i="72" a="1"/>
  <c r="AC10" i="72" s="1"/>
  <c r="Z10" i="72"/>
  <c r="AA10" i="72" s="1"/>
  <c r="V10" i="72"/>
  <c r="S10" i="72"/>
  <c r="AC9" i="72" a="1"/>
  <c r="AC9" i="72" s="1"/>
  <c r="Z9" i="72"/>
  <c r="AA9" i="72" s="1"/>
  <c r="V9" i="72"/>
  <c r="S9" i="72"/>
  <c r="J7" i="72"/>
  <c r="S7" i="72"/>
  <c r="V7" i="72"/>
  <c r="Z7" i="72"/>
  <c r="AA7" i="72" s="1"/>
  <c r="AC7" i="72" a="1"/>
  <c r="AC7" i="72" s="1"/>
  <c r="T14" i="72" l="1"/>
  <c r="V14" i="72" s="1"/>
  <c r="Y13" i="72"/>
  <c r="AA13" i="72" s="1"/>
  <c r="X14" i="72"/>
  <c r="L9" i="61"/>
  <c r="L8" i="61"/>
  <c r="L7" i="61"/>
  <c r="I9" i="61"/>
  <c r="I8" i="61"/>
  <c r="I7" i="61"/>
  <c r="Z14" i="72" l="1"/>
  <c r="Y14" i="72"/>
  <c r="L7" i="67"/>
  <c r="I7" i="67"/>
  <c r="J15" i="72"/>
  <c r="J17" i="72"/>
  <c r="AA14" i="72" l="1"/>
  <c r="V15" i="72"/>
  <c r="AC15" i="72" a="1"/>
  <c r="AC15" i="72" s="1"/>
  <c r="S15" i="72"/>
  <c r="S405" i="72" l="1"/>
  <c r="S404" i="72"/>
  <c r="S403" i="72"/>
  <c r="S402" i="72"/>
  <c r="S401" i="72"/>
  <c r="S400" i="72"/>
  <c r="S399" i="72"/>
  <c r="S398" i="72"/>
  <c r="S397" i="72"/>
  <c r="S396" i="72"/>
  <c r="S395" i="72"/>
  <c r="S394" i="72"/>
  <c r="S393" i="72"/>
  <c r="S392" i="72"/>
  <c r="S391" i="72"/>
  <c r="S390" i="72"/>
  <c r="S389" i="72"/>
  <c r="S388" i="72"/>
  <c r="S387" i="72"/>
  <c r="S386" i="72"/>
  <c r="S385" i="72"/>
  <c r="S384" i="72"/>
  <c r="S383" i="72"/>
  <c r="S382" i="72"/>
  <c r="S381" i="72"/>
  <c r="S380" i="72"/>
  <c r="S379" i="72"/>
  <c r="S378" i="72"/>
  <c r="S377" i="72"/>
  <c r="S376" i="72"/>
  <c r="S375" i="72"/>
  <c r="S374" i="72"/>
  <c r="S373" i="72"/>
  <c r="S372" i="72"/>
  <c r="S371" i="72"/>
  <c r="S370" i="72"/>
  <c r="S369" i="72"/>
  <c r="S368" i="72"/>
  <c r="S367" i="72"/>
  <c r="S366" i="72"/>
  <c r="S365" i="72"/>
  <c r="S364" i="72"/>
  <c r="S363" i="72"/>
  <c r="S362" i="72"/>
  <c r="S361" i="72"/>
  <c r="S360" i="72"/>
  <c r="S359" i="72"/>
  <c r="S358" i="72"/>
  <c r="S357" i="72"/>
  <c r="S356" i="72"/>
  <c r="S355" i="72"/>
  <c r="S354" i="72"/>
  <c r="S353" i="72"/>
  <c r="S352" i="72"/>
  <c r="S351" i="72"/>
  <c r="S350" i="72"/>
  <c r="S349" i="72"/>
  <c r="S348" i="72"/>
  <c r="S347" i="72"/>
  <c r="S346" i="72"/>
  <c r="S345" i="72"/>
  <c r="S344" i="72"/>
  <c r="S343" i="72"/>
  <c r="S342" i="72"/>
  <c r="S341" i="72"/>
  <c r="S340" i="72"/>
  <c r="S339" i="72"/>
  <c r="S338" i="72"/>
  <c r="S337" i="72"/>
  <c r="S336" i="72"/>
  <c r="S335" i="72"/>
  <c r="S334" i="72"/>
  <c r="S333" i="72"/>
  <c r="S332" i="72"/>
  <c r="S331" i="72"/>
  <c r="S330" i="72"/>
  <c r="S329" i="72"/>
  <c r="S328" i="72"/>
  <c r="S327" i="72"/>
  <c r="S326" i="72"/>
  <c r="S325" i="72"/>
  <c r="S324" i="72"/>
  <c r="S323" i="72"/>
  <c r="S322" i="72"/>
  <c r="S321" i="72"/>
  <c r="S320" i="72"/>
  <c r="S319" i="72"/>
  <c r="S318" i="72"/>
  <c r="S317" i="72"/>
  <c r="S316" i="72"/>
  <c r="S315" i="72"/>
  <c r="S314" i="72"/>
  <c r="S313" i="72"/>
  <c r="S312" i="72"/>
  <c r="S311" i="72"/>
  <c r="S310" i="72"/>
  <c r="S309" i="72"/>
  <c r="S308" i="72"/>
  <c r="S307" i="72"/>
  <c r="S306" i="72"/>
  <c r="S305" i="72"/>
  <c r="S304" i="72"/>
  <c r="S303" i="72"/>
  <c r="S302" i="72"/>
  <c r="S301" i="72"/>
  <c r="S300" i="72"/>
  <c r="S299" i="72"/>
  <c r="S298" i="72"/>
  <c r="S297" i="72"/>
  <c r="S296" i="72"/>
  <c r="S295" i="72"/>
  <c r="S294" i="72"/>
  <c r="S293" i="72"/>
  <c r="S292" i="72"/>
  <c r="S291" i="72"/>
  <c r="S290" i="72"/>
  <c r="S289" i="72"/>
  <c r="S288" i="72"/>
  <c r="S287" i="72"/>
  <c r="S286" i="72"/>
  <c r="S285" i="72"/>
  <c r="S284" i="72"/>
  <c r="S283" i="72"/>
  <c r="S282" i="72"/>
  <c r="S281" i="72"/>
  <c r="S280" i="72"/>
  <c r="S279" i="72"/>
  <c r="S278" i="72"/>
  <c r="S277" i="72"/>
  <c r="S276" i="72"/>
  <c r="S275" i="72"/>
  <c r="S274" i="72"/>
  <c r="S273" i="72"/>
  <c r="S272" i="72"/>
  <c r="S271" i="72"/>
  <c r="S270" i="72"/>
  <c r="S269" i="72"/>
  <c r="S268" i="72"/>
  <c r="S267" i="72"/>
  <c r="S266" i="72"/>
  <c r="S265" i="72"/>
  <c r="S264" i="72"/>
  <c r="S263" i="72"/>
  <c r="S262" i="72"/>
  <c r="S261" i="72"/>
  <c r="S260" i="72"/>
  <c r="S259" i="72"/>
  <c r="S258" i="72"/>
  <c r="S257" i="72"/>
  <c r="S256" i="72"/>
  <c r="S255" i="72"/>
  <c r="S254" i="72"/>
  <c r="S253" i="72"/>
  <c r="S252" i="72"/>
  <c r="S251" i="72"/>
  <c r="S250" i="72"/>
  <c r="S249" i="72"/>
  <c r="S248" i="72"/>
  <c r="S247" i="72"/>
  <c r="S246" i="72"/>
  <c r="S245" i="72"/>
  <c r="S244" i="72"/>
  <c r="S243" i="72"/>
  <c r="S242" i="72"/>
  <c r="S241" i="72"/>
  <c r="S240" i="72"/>
  <c r="S239" i="72"/>
  <c r="S238" i="72"/>
  <c r="S237" i="72"/>
  <c r="S236" i="72"/>
  <c r="S235" i="72"/>
  <c r="S234" i="72"/>
  <c r="S233" i="72"/>
  <c r="S232" i="72"/>
  <c r="S231" i="72"/>
  <c r="S230" i="72"/>
  <c r="S229" i="72"/>
  <c r="S228" i="72"/>
  <c r="S227" i="72"/>
  <c r="S226" i="72"/>
  <c r="S225" i="72"/>
  <c r="S224" i="72"/>
  <c r="S223" i="72"/>
  <c r="S222" i="72"/>
  <c r="S221" i="72"/>
  <c r="S220" i="72"/>
  <c r="S219" i="72"/>
  <c r="S218" i="72"/>
  <c r="S217" i="72"/>
  <c r="S216" i="72"/>
  <c r="S215" i="72"/>
  <c r="S214" i="72"/>
  <c r="S213" i="72"/>
  <c r="S212" i="72"/>
  <c r="S211" i="72"/>
  <c r="S210" i="72"/>
  <c r="S209" i="72"/>
  <c r="S208" i="72"/>
  <c r="S207" i="72"/>
  <c r="S206" i="72"/>
  <c r="S205" i="72"/>
  <c r="S204" i="72"/>
  <c r="S203" i="72"/>
  <c r="S202" i="72"/>
  <c r="S201" i="72"/>
  <c r="S200" i="72"/>
  <c r="S199" i="72"/>
  <c r="S198" i="72"/>
  <c r="S197" i="72"/>
  <c r="S196" i="72"/>
  <c r="S195" i="72"/>
  <c r="S194" i="72"/>
  <c r="S193" i="72"/>
  <c r="S192" i="72"/>
  <c r="S191" i="72"/>
  <c r="S190" i="72"/>
  <c r="S189" i="72"/>
  <c r="S188" i="72"/>
  <c r="S187" i="72"/>
  <c r="S186" i="72"/>
  <c r="S185" i="72"/>
  <c r="S184" i="72"/>
  <c r="S183" i="72"/>
  <c r="S182" i="72"/>
  <c r="S181" i="72"/>
  <c r="S180" i="72"/>
  <c r="S179" i="72"/>
  <c r="S178" i="72"/>
  <c r="S177" i="72"/>
  <c r="S176" i="72"/>
  <c r="S175" i="72"/>
  <c r="S174" i="72"/>
  <c r="S173" i="72"/>
  <c r="S172" i="72"/>
  <c r="S171" i="72"/>
  <c r="S170" i="72"/>
  <c r="S169" i="72"/>
  <c r="S168" i="72"/>
  <c r="S167" i="72"/>
  <c r="S166" i="72"/>
  <c r="S165" i="72"/>
  <c r="S164" i="72"/>
  <c r="S163" i="72"/>
  <c r="S162" i="72"/>
  <c r="S161" i="72"/>
  <c r="S160" i="72"/>
  <c r="S159" i="72"/>
  <c r="S158" i="72"/>
  <c r="S157" i="72"/>
  <c r="S156" i="72"/>
  <c r="S155" i="72"/>
  <c r="S154" i="72"/>
  <c r="S153" i="72"/>
  <c r="S152" i="72"/>
  <c r="S151" i="72"/>
  <c r="S150" i="72"/>
  <c r="S149" i="72"/>
  <c r="S148" i="72"/>
  <c r="S147" i="72"/>
  <c r="S146" i="72"/>
  <c r="S145" i="72"/>
  <c r="S144" i="72"/>
  <c r="S143" i="72"/>
  <c r="S142" i="72"/>
  <c r="S141" i="72"/>
  <c r="S140" i="72"/>
  <c r="S139" i="72"/>
  <c r="S138" i="72"/>
  <c r="S137" i="72"/>
  <c r="S136" i="72"/>
  <c r="S135" i="72"/>
  <c r="S134" i="72"/>
  <c r="S133" i="72"/>
  <c r="S132" i="72"/>
  <c r="S131" i="72"/>
  <c r="S130" i="72"/>
  <c r="S129" i="72"/>
  <c r="S128" i="72"/>
  <c r="S127" i="72"/>
  <c r="S126" i="72"/>
  <c r="S125" i="72"/>
  <c r="S124" i="72"/>
  <c r="S123" i="72"/>
  <c r="S122" i="72"/>
  <c r="S121" i="72"/>
  <c r="S120" i="72"/>
  <c r="S119" i="72"/>
  <c r="S118" i="72"/>
  <c r="S117" i="72"/>
  <c r="S116" i="72"/>
  <c r="S115" i="72"/>
  <c r="S114" i="72"/>
  <c r="S113" i="72"/>
  <c r="S112" i="72"/>
  <c r="S111" i="72"/>
  <c r="S110" i="72"/>
  <c r="S109" i="72"/>
  <c r="S108" i="72"/>
  <c r="S107" i="72"/>
  <c r="S106" i="72"/>
  <c r="S105" i="72"/>
  <c r="S104" i="72"/>
  <c r="S103" i="72"/>
  <c r="S102" i="72"/>
  <c r="S101" i="72"/>
  <c r="S100" i="72"/>
  <c r="S99" i="72"/>
  <c r="S98" i="72"/>
  <c r="S97" i="72"/>
  <c r="S96" i="72"/>
  <c r="S95" i="72"/>
  <c r="S94" i="72"/>
  <c r="S93" i="72"/>
  <c r="S92" i="72"/>
  <c r="S91" i="72"/>
  <c r="S90" i="72"/>
  <c r="S89" i="72"/>
  <c r="S88" i="72"/>
  <c r="S87" i="72"/>
  <c r="S86" i="72"/>
  <c r="S85" i="72"/>
  <c r="S84" i="72"/>
  <c r="S83" i="72"/>
  <c r="S82" i="72"/>
  <c r="S81" i="72"/>
  <c r="S80" i="72"/>
  <c r="S79" i="72"/>
  <c r="S78" i="72"/>
  <c r="S77" i="72"/>
  <c r="S76" i="72"/>
  <c r="S75" i="72"/>
  <c r="S74" i="72"/>
  <c r="S73" i="72"/>
  <c r="S72" i="72"/>
  <c r="S71" i="72"/>
  <c r="S70" i="72"/>
  <c r="S69" i="72"/>
  <c r="S68" i="72"/>
  <c r="S67" i="72"/>
  <c r="S66" i="72"/>
  <c r="S65" i="72"/>
  <c r="S64" i="72"/>
  <c r="S63" i="72"/>
  <c r="S62" i="72"/>
  <c r="S61" i="72"/>
  <c r="S60" i="72"/>
  <c r="S59" i="72"/>
  <c r="S58" i="72"/>
  <c r="S57" i="72"/>
  <c r="S56" i="72"/>
  <c r="S55" i="72"/>
  <c r="S54" i="72"/>
  <c r="S53" i="72"/>
  <c r="S52" i="72"/>
  <c r="S51" i="72"/>
  <c r="S50" i="72"/>
  <c r="S49" i="72"/>
  <c r="S48" i="72"/>
  <c r="S47" i="72"/>
  <c r="S46" i="72"/>
  <c r="S45" i="72"/>
  <c r="S44" i="72"/>
  <c r="S43" i="72"/>
  <c r="S42" i="72"/>
  <c r="S41" i="72"/>
  <c r="S17" i="72"/>
  <c r="M405" i="72"/>
  <c r="J405" i="72"/>
  <c r="M404" i="72"/>
  <c r="J404" i="72"/>
  <c r="M403" i="72"/>
  <c r="J403" i="72"/>
  <c r="M402" i="72"/>
  <c r="J402" i="72"/>
  <c r="M401" i="72"/>
  <c r="J401" i="72"/>
  <c r="M400" i="72"/>
  <c r="J400" i="72"/>
  <c r="M399" i="72"/>
  <c r="J399" i="72"/>
  <c r="M398" i="72"/>
  <c r="J398" i="72"/>
  <c r="M397" i="72"/>
  <c r="J397" i="72"/>
  <c r="M396" i="72"/>
  <c r="J396" i="72"/>
  <c r="M395" i="72"/>
  <c r="J395" i="72"/>
  <c r="M394" i="72"/>
  <c r="J394" i="72"/>
  <c r="M393" i="72"/>
  <c r="J393" i="72"/>
  <c r="M392" i="72"/>
  <c r="J392" i="72"/>
  <c r="M391" i="72"/>
  <c r="J391" i="72"/>
  <c r="M390" i="72"/>
  <c r="J390" i="72"/>
  <c r="M389" i="72"/>
  <c r="J389" i="72"/>
  <c r="M388" i="72"/>
  <c r="J388" i="72"/>
  <c r="M387" i="72"/>
  <c r="J387" i="72"/>
  <c r="M386" i="72"/>
  <c r="J386" i="72"/>
  <c r="M385" i="72"/>
  <c r="J385" i="72"/>
  <c r="M384" i="72"/>
  <c r="J384" i="72"/>
  <c r="M383" i="72"/>
  <c r="J383" i="72"/>
  <c r="M382" i="72"/>
  <c r="J382" i="72"/>
  <c r="M381" i="72"/>
  <c r="J381" i="72"/>
  <c r="M380" i="72"/>
  <c r="J380" i="72"/>
  <c r="M379" i="72"/>
  <c r="J379" i="72"/>
  <c r="M378" i="72"/>
  <c r="J378" i="72"/>
  <c r="M377" i="72"/>
  <c r="J377" i="72"/>
  <c r="M376" i="72"/>
  <c r="J376" i="72"/>
  <c r="M375" i="72"/>
  <c r="J375" i="72"/>
  <c r="M374" i="72"/>
  <c r="J374" i="72"/>
  <c r="M373" i="72"/>
  <c r="J373" i="72"/>
  <c r="M372" i="72"/>
  <c r="J372" i="72"/>
  <c r="M371" i="72"/>
  <c r="J371" i="72"/>
  <c r="M370" i="72"/>
  <c r="J370" i="72"/>
  <c r="M369" i="72"/>
  <c r="J369" i="72"/>
  <c r="M368" i="72"/>
  <c r="J368" i="72"/>
  <c r="M367" i="72"/>
  <c r="J367" i="72"/>
  <c r="M366" i="72"/>
  <c r="J366" i="72"/>
  <c r="M365" i="72"/>
  <c r="J365" i="72"/>
  <c r="M364" i="72"/>
  <c r="J364" i="72"/>
  <c r="M363" i="72"/>
  <c r="J363" i="72"/>
  <c r="M362" i="72"/>
  <c r="J362" i="72"/>
  <c r="M361" i="72"/>
  <c r="J361" i="72"/>
  <c r="M360" i="72"/>
  <c r="J360" i="72"/>
  <c r="M359" i="72"/>
  <c r="J359" i="72"/>
  <c r="M358" i="72"/>
  <c r="J358" i="72"/>
  <c r="M357" i="72"/>
  <c r="J357" i="72"/>
  <c r="M356" i="72"/>
  <c r="J356" i="72"/>
  <c r="M355" i="72"/>
  <c r="J355" i="72"/>
  <c r="M354" i="72"/>
  <c r="J354" i="72"/>
  <c r="M353" i="72"/>
  <c r="J353" i="72"/>
  <c r="M352" i="72"/>
  <c r="J352" i="72"/>
  <c r="M351" i="72"/>
  <c r="J351" i="72"/>
  <c r="M350" i="72"/>
  <c r="J350" i="72"/>
  <c r="M349" i="72"/>
  <c r="J349" i="72"/>
  <c r="M348" i="72"/>
  <c r="J348" i="72"/>
  <c r="M347" i="72"/>
  <c r="J347" i="72"/>
  <c r="M346" i="72"/>
  <c r="J346" i="72"/>
  <c r="M345" i="72"/>
  <c r="J345" i="72"/>
  <c r="M344" i="72"/>
  <c r="J344" i="72"/>
  <c r="M343" i="72"/>
  <c r="J343" i="72"/>
  <c r="M342" i="72"/>
  <c r="J342" i="72"/>
  <c r="M341" i="72"/>
  <c r="J341" i="72"/>
  <c r="M340" i="72"/>
  <c r="J340" i="72"/>
  <c r="M339" i="72"/>
  <c r="J339" i="72"/>
  <c r="M338" i="72"/>
  <c r="J338" i="72"/>
  <c r="M337" i="72"/>
  <c r="J337" i="72"/>
  <c r="M336" i="72"/>
  <c r="J336" i="72"/>
  <c r="M335" i="72"/>
  <c r="J335" i="72"/>
  <c r="M334" i="72"/>
  <c r="J334" i="72"/>
  <c r="M333" i="72"/>
  <c r="J333" i="72"/>
  <c r="M332" i="72"/>
  <c r="J332" i="72"/>
  <c r="M331" i="72"/>
  <c r="J331" i="72"/>
  <c r="M330" i="72"/>
  <c r="J330" i="72"/>
  <c r="M329" i="72"/>
  <c r="J329" i="72"/>
  <c r="M328" i="72"/>
  <c r="J328" i="72"/>
  <c r="M327" i="72"/>
  <c r="J327" i="72"/>
  <c r="M326" i="72"/>
  <c r="J326" i="72"/>
  <c r="M325" i="72"/>
  <c r="J325" i="72"/>
  <c r="M324" i="72"/>
  <c r="J324" i="72"/>
  <c r="M323" i="72"/>
  <c r="J323" i="72"/>
  <c r="M322" i="72"/>
  <c r="J322" i="72"/>
  <c r="M321" i="72"/>
  <c r="J321" i="72"/>
  <c r="M320" i="72"/>
  <c r="J320" i="72"/>
  <c r="M319" i="72"/>
  <c r="J319" i="72"/>
  <c r="M318" i="72"/>
  <c r="J318" i="72"/>
  <c r="M317" i="72"/>
  <c r="J317" i="72"/>
  <c r="M316" i="72"/>
  <c r="J316" i="72"/>
  <c r="M315" i="72"/>
  <c r="J315" i="72"/>
  <c r="M314" i="72"/>
  <c r="J314" i="72"/>
  <c r="M313" i="72"/>
  <c r="J313" i="72"/>
  <c r="M312" i="72"/>
  <c r="J312" i="72"/>
  <c r="M311" i="72"/>
  <c r="J311" i="72"/>
  <c r="M310" i="72"/>
  <c r="J310" i="72"/>
  <c r="M309" i="72"/>
  <c r="J309" i="72"/>
  <c r="M308" i="72"/>
  <c r="J308" i="72"/>
  <c r="M307" i="72"/>
  <c r="J307" i="72"/>
  <c r="M306" i="72"/>
  <c r="J306" i="72"/>
  <c r="M305" i="72"/>
  <c r="J305" i="72"/>
  <c r="M304" i="72"/>
  <c r="J304" i="72"/>
  <c r="M303" i="72"/>
  <c r="J303" i="72"/>
  <c r="M302" i="72"/>
  <c r="J302" i="72"/>
  <c r="M301" i="72"/>
  <c r="J301" i="72"/>
  <c r="M300" i="72"/>
  <c r="J300" i="72"/>
  <c r="M299" i="72"/>
  <c r="J299" i="72"/>
  <c r="M298" i="72"/>
  <c r="J298" i="72"/>
  <c r="M297" i="72"/>
  <c r="J297" i="72"/>
  <c r="M296" i="72"/>
  <c r="J296" i="72"/>
  <c r="M295" i="72"/>
  <c r="J295" i="72"/>
  <c r="M294" i="72"/>
  <c r="J294" i="72"/>
  <c r="M293" i="72"/>
  <c r="J293" i="72"/>
  <c r="M292" i="72"/>
  <c r="J292" i="72"/>
  <c r="M291" i="72"/>
  <c r="J291" i="72"/>
  <c r="M290" i="72"/>
  <c r="J290" i="72"/>
  <c r="M289" i="72"/>
  <c r="J289" i="72"/>
  <c r="M288" i="72"/>
  <c r="J288" i="72"/>
  <c r="M287" i="72"/>
  <c r="J287" i="72"/>
  <c r="M286" i="72"/>
  <c r="J286" i="72"/>
  <c r="M285" i="72"/>
  <c r="J285" i="72"/>
  <c r="M284" i="72"/>
  <c r="J284" i="72"/>
  <c r="M283" i="72"/>
  <c r="J283" i="72"/>
  <c r="M282" i="72"/>
  <c r="J282" i="72"/>
  <c r="M281" i="72"/>
  <c r="J281" i="72"/>
  <c r="M280" i="72"/>
  <c r="J280" i="72"/>
  <c r="M279" i="72"/>
  <c r="J279" i="72"/>
  <c r="M278" i="72"/>
  <c r="J278" i="72"/>
  <c r="M277" i="72"/>
  <c r="J277" i="72"/>
  <c r="M276" i="72"/>
  <c r="J276" i="72"/>
  <c r="M275" i="72"/>
  <c r="J275" i="72"/>
  <c r="M274" i="72"/>
  <c r="J274" i="72"/>
  <c r="M273" i="72"/>
  <c r="J273" i="72"/>
  <c r="M272" i="72"/>
  <c r="J272" i="72"/>
  <c r="M271" i="72"/>
  <c r="J271" i="72"/>
  <c r="M270" i="72"/>
  <c r="J270" i="72"/>
  <c r="M269" i="72"/>
  <c r="J269" i="72"/>
  <c r="M268" i="72"/>
  <c r="J268" i="72"/>
  <c r="M267" i="72"/>
  <c r="J267" i="72"/>
  <c r="M266" i="72"/>
  <c r="J266" i="72"/>
  <c r="M265" i="72"/>
  <c r="J265" i="72"/>
  <c r="M264" i="72"/>
  <c r="J264" i="72"/>
  <c r="M263" i="72"/>
  <c r="J263" i="72"/>
  <c r="M262" i="72"/>
  <c r="J262" i="72"/>
  <c r="M261" i="72"/>
  <c r="J261" i="72"/>
  <c r="M260" i="72"/>
  <c r="J260" i="72"/>
  <c r="M259" i="72"/>
  <c r="J259" i="72"/>
  <c r="M258" i="72"/>
  <c r="J258" i="72"/>
  <c r="M257" i="72"/>
  <c r="J257" i="72"/>
  <c r="M256" i="72"/>
  <c r="J256" i="72"/>
  <c r="M255" i="72"/>
  <c r="J255" i="72"/>
  <c r="M254" i="72"/>
  <c r="J254" i="72"/>
  <c r="M253" i="72"/>
  <c r="J253" i="72"/>
  <c r="M252" i="72"/>
  <c r="J252" i="72"/>
  <c r="M251" i="72"/>
  <c r="J251" i="72"/>
  <c r="M250" i="72"/>
  <c r="J250" i="72"/>
  <c r="M249" i="72"/>
  <c r="J249" i="72"/>
  <c r="M248" i="72"/>
  <c r="J248" i="72"/>
  <c r="M247" i="72"/>
  <c r="J247" i="72"/>
  <c r="M246" i="72"/>
  <c r="J246" i="72"/>
  <c r="M245" i="72"/>
  <c r="J245" i="72"/>
  <c r="M244" i="72"/>
  <c r="J244" i="72"/>
  <c r="M243" i="72"/>
  <c r="J243" i="72"/>
  <c r="M242" i="72"/>
  <c r="J242" i="72"/>
  <c r="M241" i="72"/>
  <c r="J241" i="72"/>
  <c r="M240" i="72"/>
  <c r="J240" i="72"/>
  <c r="M239" i="72"/>
  <c r="J239" i="72"/>
  <c r="M238" i="72"/>
  <c r="J238" i="72"/>
  <c r="M237" i="72"/>
  <c r="J237" i="72"/>
  <c r="M236" i="72"/>
  <c r="J236" i="72"/>
  <c r="M235" i="72"/>
  <c r="J235" i="72"/>
  <c r="M234" i="72"/>
  <c r="J234" i="72"/>
  <c r="M233" i="72"/>
  <c r="J233" i="72"/>
  <c r="M232" i="72"/>
  <c r="J232" i="72"/>
  <c r="M231" i="72"/>
  <c r="J231" i="72"/>
  <c r="M230" i="72"/>
  <c r="J230" i="72"/>
  <c r="M229" i="72"/>
  <c r="J229" i="72"/>
  <c r="M228" i="72"/>
  <c r="J228" i="72"/>
  <c r="M227" i="72"/>
  <c r="J227" i="72"/>
  <c r="M226" i="72"/>
  <c r="J226" i="72"/>
  <c r="M225" i="72"/>
  <c r="J225" i="72"/>
  <c r="M224" i="72"/>
  <c r="J224" i="72"/>
  <c r="M223" i="72"/>
  <c r="J223" i="72"/>
  <c r="M222" i="72"/>
  <c r="J222" i="72"/>
  <c r="M221" i="72"/>
  <c r="J221" i="72"/>
  <c r="M220" i="72"/>
  <c r="J220" i="72"/>
  <c r="M219" i="72"/>
  <c r="J219" i="72"/>
  <c r="M218" i="72"/>
  <c r="J218" i="72"/>
  <c r="M217" i="72"/>
  <c r="J217" i="72"/>
  <c r="M216" i="72"/>
  <c r="J216" i="72"/>
  <c r="M215" i="72"/>
  <c r="J215" i="72"/>
  <c r="M214" i="72"/>
  <c r="J214" i="72"/>
  <c r="M213" i="72"/>
  <c r="J213" i="72"/>
  <c r="M212" i="72"/>
  <c r="J212" i="72"/>
  <c r="M211" i="72"/>
  <c r="J211" i="72"/>
  <c r="M210" i="72"/>
  <c r="J210" i="72"/>
  <c r="M209" i="72"/>
  <c r="J209" i="72"/>
  <c r="M208" i="72"/>
  <c r="J208" i="72"/>
  <c r="M207" i="72"/>
  <c r="J207" i="72"/>
  <c r="M206" i="72"/>
  <c r="J206" i="72"/>
  <c r="M205" i="72"/>
  <c r="J205" i="72"/>
  <c r="M204" i="72"/>
  <c r="J204" i="72"/>
  <c r="M203" i="72"/>
  <c r="J203" i="72"/>
  <c r="M202" i="72"/>
  <c r="J202" i="72"/>
  <c r="M201" i="72"/>
  <c r="J201" i="72"/>
  <c r="M200" i="72"/>
  <c r="J200" i="72"/>
  <c r="M199" i="72"/>
  <c r="J199" i="72"/>
  <c r="M198" i="72"/>
  <c r="J198" i="72"/>
  <c r="M197" i="72"/>
  <c r="J197" i="72"/>
  <c r="M196" i="72"/>
  <c r="J196" i="72"/>
  <c r="M195" i="72"/>
  <c r="J195" i="72"/>
  <c r="M194" i="72"/>
  <c r="J194" i="72"/>
  <c r="M193" i="72"/>
  <c r="J193" i="72"/>
  <c r="M192" i="72"/>
  <c r="J192" i="72"/>
  <c r="M191" i="72"/>
  <c r="J191" i="72"/>
  <c r="M190" i="72"/>
  <c r="J190" i="72"/>
  <c r="M189" i="72"/>
  <c r="J189" i="72"/>
  <c r="M188" i="72"/>
  <c r="J188" i="72"/>
  <c r="M187" i="72"/>
  <c r="J187" i="72"/>
  <c r="M186" i="72"/>
  <c r="J186" i="72"/>
  <c r="M185" i="72"/>
  <c r="J185" i="72"/>
  <c r="M184" i="72"/>
  <c r="J184" i="72"/>
  <c r="M183" i="72"/>
  <c r="J183" i="72"/>
  <c r="M182" i="72"/>
  <c r="J182" i="72"/>
  <c r="M181" i="72"/>
  <c r="J181" i="72"/>
  <c r="M180" i="72"/>
  <c r="J180" i="72"/>
  <c r="M179" i="72"/>
  <c r="J179" i="72"/>
  <c r="M178" i="72"/>
  <c r="J178" i="72"/>
  <c r="M177" i="72"/>
  <c r="J177" i="72"/>
  <c r="M176" i="72"/>
  <c r="J176" i="72"/>
  <c r="M175" i="72"/>
  <c r="J175" i="72"/>
  <c r="M174" i="72"/>
  <c r="J174" i="72"/>
  <c r="M173" i="72"/>
  <c r="J173" i="72"/>
  <c r="M172" i="72"/>
  <c r="J172" i="72"/>
  <c r="M171" i="72"/>
  <c r="J171" i="72"/>
  <c r="M170" i="72"/>
  <c r="J170" i="72"/>
  <c r="M169" i="72"/>
  <c r="J169" i="72"/>
  <c r="M168" i="72"/>
  <c r="J168" i="72"/>
  <c r="M167" i="72"/>
  <c r="J167" i="72"/>
  <c r="M166" i="72"/>
  <c r="J166" i="72"/>
  <c r="M165" i="72"/>
  <c r="J165" i="72"/>
  <c r="M164" i="72"/>
  <c r="J164" i="72"/>
  <c r="M163" i="72"/>
  <c r="J163" i="72"/>
  <c r="M162" i="72"/>
  <c r="J162" i="72"/>
  <c r="M161" i="72"/>
  <c r="J161" i="72"/>
  <c r="M160" i="72"/>
  <c r="J160" i="72"/>
  <c r="M159" i="72"/>
  <c r="J159" i="72"/>
  <c r="M158" i="72"/>
  <c r="J158" i="72"/>
  <c r="M157" i="72"/>
  <c r="J157" i="72"/>
  <c r="M156" i="72"/>
  <c r="J156" i="72"/>
  <c r="M155" i="72"/>
  <c r="J155" i="72"/>
  <c r="M154" i="72"/>
  <c r="J154" i="72"/>
  <c r="M153" i="72"/>
  <c r="J153" i="72"/>
  <c r="M152" i="72"/>
  <c r="J152" i="72"/>
  <c r="M151" i="72"/>
  <c r="J151" i="72"/>
  <c r="M150" i="72"/>
  <c r="J150" i="72"/>
  <c r="M149" i="72"/>
  <c r="J149" i="72"/>
  <c r="M148" i="72"/>
  <c r="J148" i="72"/>
  <c r="M147" i="72"/>
  <c r="J147" i="72"/>
  <c r="M146" i="72"/>
  <c r="J146" i="72"/>
  <c r="M145" i="72"/>
  <c r="J145" i="72"/>
  <c r="M144" i="72"/>
  <c r="J144" i="72"/>
  <c r="M143" i="72"/>
  <c r="J143" i="72"/>
  <c r="M142" i="72"/>
  <c r="J142" i="72"/>
  <c r="M141" i="72"/>
  <c r="J141" i="72"/>
  <c r="M140" i="72"/>
  <c r="J140" i="72"/>
  <c r="M139" i="72"/>
  <c r="J139" i="72"/>
  <c r="M138" i="72"/>
  <c r="J138" i="72"/>
  <c r="M137" i="72"/>
  <c r="J137" i="72"/>
  <c r="M136" i="72"/>
  <c r="J136" i="72"/>
  <c r="M135" i="72"/>
  <c r="J135" i="72"/>
  <c r="M134" i="72"/>
  <c r="J134" i="72"/>
  <c r="M133" i="72"/>
  <c r="J133" i="72"/>
  <c r="M132" i="72"/>
  <c r="J132" i="72"/>
  <c r="M131" i="72"/>
  <c r="J131" i="72"/>
  <c r="M130" i="72"/>
  <c r="J130" i="72"/>
  <c r="M129" i="72"/>
  <c r="J129" i="72"/>
  <c r="M128" i="72"/>
  <c r="J128" i="72"/>
  <c r="M127" i="72"/>
  <c r="J127" i="72"/>
  <c r="M126" i="72"/>
  <c r="J126" i="72"/>
  <c r="M125" i="72"/>
  <c r="J125" i="72"/>
  <c r="M124" i="72"/>
  <c r="J124" i="72"/>
  <c r="M123" i="72"/>
  <c r="J123" i="72"/>
  <c r="M122" i="72"/>
  <c r="J122" i="72"/>
  <c r="M121" i="72"/>
  <c r="J121" i="72"/>
  <c r="M120" i="72"/>
  <c r="J120" i="72"/>
  <c r="M119" i="72"/>
  <c r="J119" i="72"/>
  <c r="M118" i="72"/>
  <c r="J118" i="72"/>
  <c r="M117" i="72"/>
  <c r="J117" i="72"/>
  <c r="M116" i="72"/>
  <c r="J116" i="72"/>
  <c r="M115" i="72"/>
  <c r="J115" i="72"/>
  <c r="M114" i="72"/>
  <c r="J114" i="72"/>
  <c r="M113" i="72"/>
  <c r="J113" i="72"/>
  <c r="M112" i="72"/>
  <c r="J112" i="72"/>
  <c r="M111" i="72"/>
  <c r="J111" i="72"/>
  <c r="M110" i="72"/>
  <c r="J110" i="72"/>
  <c r="M109" i="72"/>
  <c r="J109" i="72"/>
  <c r="M108" i="72"/>
  <c r="J108" i="72"/>
  <c r="M107" i="72"/>
  <c r="J107" i="72"/>
  <c r="M106" i="72"/>
  <c r="J106" i="72"/>
  <c r="M105" i="72"/>
  <c r="J105" i="72"/>
  <c r="M104" i="72"/>
  <c r="J104" i="72"/>
  <c r="M103" i="72"/>
  <c r="J103" i="72"/>
  <c r="M102" i="72"/>
  <c r="J102" i="72"/>
  <c r="M101" i="72"/>
  <c r="J101" i="72"/>
  <c r="M100" i="72"/>
  <c r="J100" i="72"/>
  <c r="M99" i="72"/>
  <c r="J99" i="72"/>
  <c r="M98" i="72"/>
  <c r="J98" i="72"/>
  <c r="M97" i="72"/>
  <c r="J97" i="72"/>
  <c r="M96" i="72"/>
  <c r="J96" i="72"/>
  <c r="M95" i="72"/>
  <c r="J95" i="72"/>
  <c r="M94" i="72"/>
  <c r="J94" i="72"/>
  <c r="M93" i="72"/>
  <c r="J93" i="72"/>
  <c r="M92" i="72"/>
  <c r="J92" i="72"/>
  <c r="M91" i="72"/>
  <c r="J91" i="72"/>
  <c r="M90" i="72"/>
  <c r="J90" i="72"/>
  <c r="M89" i="72"/>
  <c r="J89" i="72"/>
  <c r="M88" i="72"/>
  <c r="J88" i="72"/>
  <c r="M87" i="72"/>
  <c r="J87" i="72"/>
  <c r="M86" i="72"/>
  <c r="J86" i="72"/>
  <c r="M85" i="72"/>
  <c r="J85" i="72"/>
  <c r="M84" i="72"/>
  <c r="J84" i="72"/>
  <c r="M83" i="72"/>
  <c r="J83" i="72"/>
  <c r="M82" i="72"/>
  <c r="J82" i="72"/>
  <c r="M81" i="72"/>
  <c r="J81" i="72"/>
  <c r="M80" i="72"/>
  <c r="J80" i="72"/>
  <c r="M79" i="72"/>
  <c r="J79" i="72"/>
  <c r="M78" i="72"/>
  <c r="J78" i="72"/>
  <c r="M77" i="72"/>
  <c r="J77" i="72"/>
  <c r="M76" i="72"/>
  <c r="J76" i="72"/>
  <c r="M75" i="72"/>
  <c r="J75" i="72"/>
  <c r="M74" i="72"/>
  <c r="J74" i="72"/>
  <c r="M73" i="72"/>
  <c r="J73" i="72"/>
  <c r="M72" i="72"/>
  <c r="J72" i="72"/>
  <c r="M71" i="72"/>
  <c r="J71" i="72"/>
  <c r="M70" i="72"/>
  <c r="J70" i="72"/>
  <c r="M69" i="72"/>
  <c r="J69" i="72"/>
  <c r="M68" i="72"/>
  <c r="J68" i="72"/>
  <c r="M67" i="72"/>
  <c r="J67" i="72"/>
  <c r="M66" i="72"/>
  <c r="J66" i="72"/>
  <c r="M65" i="72"/>
  <c r="J65" i="72"/>
  <c r="M64" i="72"/>
  <c r="J64" i="72"/>
  <c r="M63" i="72"/>
  <c r="J63" i="72"/>
  <c r="M62" i="72"/>
  <c r="J62" i="72"/>
  <c r="M61" i="72"/>
  <c r="J61" i="72"/>
  <c r="M60" i="72"/>
  <c r="J60" i="72"/>
  <c r="M59" i="72"/>
  <c r="J59" i="72"/>
  <c r="M58" i="72"/>
  <c r="J58" i="72"/>
  <c r="M57" i="72"/>
  <c r="J57" i="72"/>
  <c r="M56" i="72"/>
  <c r="J56" i="72"/>
  <c r="M55" i="72"/>
  <c r="J55" i="72"/>
  <c r="M54" i="72"/>
  <c r="J54" i="72"/>
  <c r="M53" i="72"/>
  <c r="J53" i="72"/>
  <c r="M52" i="72"/>
  <c r="J52" i="72"/>
  <c r="M51" i="72"/>
  <c r="J51" i="72"/>
  <c r="M50" i="72"/>
  <c r="J50" i="72"/>
  <c r="M49" i="72"/>
  <c r="J49" i="72"/>
  <c r="M48" i="72"/>
  <c r="J48" i="72"/>
  <c r="M47" i="72"/>
  <c r="J47" i="72"/>
  <c r="M46" i="72"/>
  <c r="J46" i="72"/>
  <c r="M45" i="72"/>
  <c r="J45" i="72"/>
  <c r="M44" i="72"/>
  <c r="J44" i="72"/>
  <c r="M43" i="72"/>
  <c r="J43" i="72"/>
  <c r="M42" i="72"/>
  <c r="J42" i="72"/>
  <c r="M41" i="72"/>
  <c r="J41" i="72"/>
  <c r="J6" i="72" s="1"/>
  <c r="O6" i="72" s="1"/>
  <c r="M17" i="72"/>
  <c r="M378" i="71"/>
  <c r="M377" i="71"/>
  <c r="M376" i="71"/>
  <c r="M375" i="71"/>
  <c r="M374" i="71"/>
  <c r="M373" i="71"/>
  <c r="M372" i="71"/>
  <c r="M371" i="71"/>
  <c r="M370" i="71"/>
  <c r="M369" i="71"/>
  <c r="M368" i="71"/>
  <c r="M367" i="71"/>
  <c r="M366" i="71"/>
  <c r="M365" i="71"/>
  <c r="M364" i="71"/>
  <c r="M363" i="71"/>
  <c r="M362" i="71"/>
  <c r="M361" i="71"/>
  <c r="M360" i="71"/>
  <c r="M359" i="71"/>
  <c r="M358" i="71"/>
  <c r="M357" i="71"/>
  <c r="M356" i="71"/>
  <c r="M355" i="71"/>
  <c r="M354" i="71"/>
  <c r="M353" i="71"/>
  <c r="M352" i="71"/>
  <c r="M351" i="71"/>
  <c r="M350" i="71"/>
  <c r="M349" i="71"/>
  <c r="M348" i="71"/>
  <c r="M347" i="71"/>
  <c r="M346" i="71"/>
  <c r="M345" i="71"/>
  <c r="M344" i="71"/>
  <c r="M343" i="71"/>
  <c r="M342" i="71"/>
  <c r="M341" i="71"/>
  <c r="M340" i="71"/>
  <c r="M339" i="71"/>
  <c r="M338" i="71"/>
  <c r="M337" i="71"/>
  <c r="M336" i="71"/>
  <c r="M335" i="71"/>
  <c r="M334" i="71"/>
  <c r="M333" i="71"/>
  <c r="M332" i="71"/>
  <c r="M331" i="71"/>
  <c r="M330" i="71"/>
  <c r="M329" i="71"/>
  <c r="M328" i="71"/>
  <c r="M327" i="71"/>
  <c r="M326" i="71"/>
  <c r="M325" i="71"/>
  <c r="M324" i="71"/>
  <c r="M323" i="71"/>
  <c r="M322" i="71"/>
  <c r="M321" i="71"/>
  <c r="M320" i="71"/>
  <c r="M319" i="71"/>
  <c r="M318" i="71"/>
  <c r="M317" i="71"/>
  <c r="M316" i="71"/>
  <c r="M315" i="71"/>
  <c r="M314" i="71"/>
  <c r="M313" i="71"/>
  <c r="M312" i="71"/>
  <c r="M311" i="71"/>
  <c r="M310" i="71"/>
  <c r="M309" i="71"/>
  <c r="M308" i="71"/>
  <c r="M307" i="71"/>
  <c r="M306" i="71"/>
  <c r="M305" i="71"/>
  <c r="M304" i="71"/>
  <c r="M303" i="71"/>
  <c r="M302" i="71"/>
  <c r="M301" i="71"/>
  <c r="M300" i="71"/>
  <c r="M299" i="71"/>
  <c r="M298" i="71"/>
  <c r="M297" i="71"/>
  <c r="M296" i="71"/>
  <c r="M295" i="71"/>
  <c r="M294" i="71"/>
  <c r="M293" i="71"/>
  <c r="M292" i="71"/>
  <c r="M291" i="71"/>
  <c r="M290" i="71"/>
  <c r="M289" i="71"/>
  <c r="M288" i="71"/>
  <c r="M287" i="71"/>
  <c r="M286" i="71"/>
  <c r="M285" i="71"/>
  <c r="M284" i="71"/>
  <c r="M283" i="71"/>
  <c r="M282" i="71"/>
  <c r="M281" i="71"/>
  <c r="M280" i="71"/>
  <c r="M279" i="71"/>
  <c r="M278" i="71"/>
  <c r="M277" i="71"/>
  <c r="M276" i="71"/>
  <c r="M275" i="71"/>
  <c r="M274" i="71"/>
  <c r="M273" i="71"/>
  <c r="M272" i="71"/>
  <c r="M271" i="71"/>
  <c r="M270" i="71"/>
  <c r="M269" i="71"/>
  <c r="M268" i="71"/>
  <c r="M267" i="71"/>
  <c r="M266" i="71"/>
  <c r="M265" i="71"/>
  <c r="M264" i="71"/>
  <c r="M263" i="71"/>
  <c r="M262" i="71"/>
  <c r="M261" i="71"/>
  <c r="M260" i="71"/>
  <c r="M259" i="71"/>
  <c r="M258" i="71"/>
  <c r="M257" i="71"/>
  <c r="M256" i="71"/>
  <c r="M255" i="71"/>
  <c r="M254" i="71"/>
  <c r="M253" i="71"/>
  <c r="M252" i="71"/>
  <c r="M251" i="71"/>
  <c r="M250" i="71"/>
  <c r="M249" i="71"/>
  <c r="M248" i="71"/>
  <c r="M247" i="71"/>
  <c r="M246" i="71"/>
  <c r="M245" i="71"/>
  <c r="M244" i="71"/>
  <c r="M243" i="71"/>
  <c r="M242" i="71"/>
  <c r="M241" i="71"/>
  <c r="M240" i="71"/>
  <c r="M239" i="71"/>
  <c r="M238" i="71"/>
  <c r="M237" i="71"/>
  <c r="M236" i="71"/>
  <c r="M235" i="71"/>
  <c r="M234" i="71"/>
  <c r="M233" i="71"/>
  <c r="M232" i="71"/>
  <c r="M231" i="71"/>
  <c r="M230" i="71"/>
  <c r="M229" i="71"/>
  <c r="M228" i="71"/>
  <c r="M227" i="71"/>
  <c r="M226" i="71"/>
  <c r="M225" i="71"/>
  <c r="M224" i="71"/>
  <c r="M223" i="71"/>
  <c r="M222" i="71"/>
  <c r="M221" i="71"/>
  <c r="M220" i="71"/>
  <c r="M219" i="71"/>
  <c r="M218" i="71"/>
  <c r="M217" i="71"/>
  <c r="M216" i="71"/>
  <c r="M215" i="71"/>
  <c r="M214" i="71"/>
  <c r="M213" i="71"/>
  <c r="M212" i="71"/>
  <c r="M211" i="71"/>
  <c r="M210" i="71"/>
  <c r="M209" i="71"/>
  <c r="M208" i="71"/>
  <c r="M207" i="71"/>
  <c r="M206" i="71"/>
  <c r="M205" i="71"/>
  <c r="M204" i="71"/>
  <c r="M203" i="71"/>
  <c r="M202" i="71"/>
  <c r="M201" i="71"/>
  <c r="M200" i="71"/>
  <c r="M199" i="71"/>
  <c r="M198" i="71"/>
  <c r="M197" i="71"/>
  <c r="M196" i="71"/>
  <c r="M195" i="71"/>
  <c r="M194" i="71"/>
  <c r="M193" i="71"/>
  <c r="M192" i="71"/>
  <c r="M191" i="71"/>
  <c r="M190" i="71"/>
  <c r="M189" i="71"/>
  <c r="M188" i="71"/>
  <c r="M187" i="71"/>
  <c r="M186" i="71"/>
  <c r="M185" i="71"/>
  <c r="M184" i="71"/>
  <c r="M183" i="71"/>
  <c r="M182" i="71"/>
  <c r="M181" i="71"/>
  <c r="M180" i="71"/>
  <c r="M179" i="71"/>
  <c r="M178" i="71"/>
  <c r="M177" i="71"/>
  <c r="M176" i="71"/>
  <c r="M175" i="71"/>
  <c r="M174" i="71"/>
  <c r="M173" i="71"/>
  <c r="M172" i="71"/>
  <c r="M171" i="71"/>
  <c r="M170" i="71"/>
  <c r="M169" i="71"/>
  <c r="M168" i="71"/>
  <c r="M167" i="71"/>
  <c r="M166" i="71"/>
  <c r="M165" i="71"/>
  <c r="M164" i="71"/>
  <c r="M163" i="71"/>
  <c r="M162" i="71"/>
  <c r="M161" i="71"/>
  <c r="M160" i="71"/>
  <c r="M159" i="71"/>
  <c r="M158" i="71"/>
  <c r="M157" i="71"/>
  <c r="M156" i="71"/>
  <c r="M155" i="71"/>
  <c r="M154" i="71"/>
  <c r="M153" i="71"/>
  <c r="M152" i="71"/>
  <c r="M151" i="71"/>
  <c r="M150" i="71"/>
  <c r="M149" i="71"/>
  <c r="M148" i="71"/>
  <c r="M147" i="71"/>
  <c r="M146" i="71"/>
  <c r="M145" i="71"/>
  <c r="M144" i="71"/>
  <c r="M143" i="71"/>
  <c r="M142" i="71"/>
  <c r="M141" i="71"/>
  <c r="M140" i="71"/>
  <c r="M139" i="71"/>
  <c r="M138" i="71"/>
  <c r="M137" i="71"/>
  <c r="M136" i="71"/>
  <c r="M135" i="71"/>
  <c r="M134" i="71"/>
  <c r="M133" i="71"/>
  <c r="M132" i="71"/>
  <c r="M131" i="71"/>
  <c r="M130" i="71"/>
  <c r="M129" i="71"/>
  <c r="M128" i="71"/>
  <c r="M127" i="71"/>
  <c r="M126" i="71"/>
  <c r="M125" i="71"/>
  <c r="M124" i="71"/>
  <c r="M123" i="71"/>
  <c r="M122" i="71"/>
  <c r="M121" i="71"/>
  <c r="M120" i="71"/>
  <c r="M119" i="71"/>
  <c r="M118" i="71"/>
  <c r="M117" i="71"/>
  <c r="M116" i="71"/>
  <c r="M115" i="71"/>
  <c r="M114" i="71"/>
  <c r="M113" i="71"/>
  <c r="M112" i="71"/>
  <c r="M111" i="71"/>
  <c r="M110" i="71"/>
  <c r="M109" i="71"/>
  <c r="M108" i="71"/>
  <c r="M107" i="71"/>
  <c r="M106" i="71"/>
  <c r="M105" i="71"/>
  <c r="M104" i="71"/>
  <c r="M103" i="71"/>
  <c r="M102" i="71"/>
  <c r="M101" i="71"/>
  <c r="M100" i="71"/>
  <c r="M99" i="71"/>
  <c r="M98" i="71"/>
  <c r="M97" i="71"/>
  <c r="M96" i="71"/>
  <c r="M95" i="71"/>
  <c r="M94" i="71"/>
  <c r="M93" i="71"/>
  <c r="M92" i="71"/>
  <c r="M91" i="71"/>
  <c r="M90" i="71"/>
  <c r="M89" i="71"/>
  <c r="M88" i="71"/>
  <c r="M87" i="71"/>
  <c r="M86" i="71"/>
  <c r="M85" i="71"/>
  <c r="M84" i="71"/>
  <c r="M83" i="71"/>
  <c r="M82" i="71"/>
  <c r="M81" i="71"/>
  <c r="M80" i="71"/>
  <c r="M79" i="71"/>
  <c r="M78" i="71"/>
  <c r="M77" i="71"/>
  <c r="M76" i="71"/>
  <c r="M75" i="71"/>
  <c r="M74" i="71"/>
  <c r="M73" i="71"/>
  <c r="M72" i="71"/>
  <c r="M71" i="71"/>
  <c r="M70" i="71"/>
  <c r="M69" i="71"/>
  <c r="M68" i="71"/>
  <c r="M67" i="71"/>
  <c r="M66" i="71"/>
  <c r="M65" i="71"/>
  <c r="M64" i="71"/>
  <c r="M63" i="71"/>
  <c r="M62" i="71"/>
  <c r="M61" i="71"/>
  <c r="M60" i="71"/>
  <c r="M59" i="71"/>
  <c r="M58" i="71"/>
  <c r="M57" i="71"/>
  <c r="M56" i="71"/>
  <c r="M55" i="71"/>
  <c r="M54" i="71"/>
  <c r="M53" i="71"/>
  <c r="M52" i="71"/>
  <c r="M51" i="71"/>
  <c r="M50" i="71"/>
  <c r="M49" i="71"/>
  <c r="M48" i="71"/>
  <c r="M47" i="71"/>
  <c r="M46" i="71"/>
  <c r="M45" i="71"/>
  <c r="M44" i="71"/>
  <c r="M43" i="71"/>
  <c r="M42" i="71"/>
  <c r="M41" i="71"/>
  <c r="M40" i="71"/>
  <c r="M39" i="71"/>
  <c r="M38" i="71"/>
  <c r="M37" i="71"/>
  <c r="M36" i="71"/>
  <c r="M35" i="71"/>
  <c r="M34" i="71"/>
  <c r="M33" i="71"/>
  <c r="M32" i="71"/>
  <c r="M31" i="71"/>
  <c r="M30" i="71"/>
  <c r="M29" i="71"/>
  <c r="M28" i="71"/>
  <c r="M27" i="71"/>
  <c r="M26" i="71"/>
  <c r="M25" i="71"/>
  <c r="M24" i="71"/>
  <c r="M23" i="71"/>
  <c r="M22" i="71"/>
  <c r="M21" i="71"/>
  <c r="M20" i="71"/>
  <c r="M19" i="71"/>
  <c r="M18" i="71"/>
  <c r="M17" i="71"/>
  <c r="M16" i="71"/>
  <c r="M15" i="71"/>
  <c r="M14" i="71"/>
  <c r="M13" i="71"/>
  <c r="M12" i="71"/>
  <c r="M11" i="71"/>
  <c r="M10" i="71"/>
  <c r="M9" i="71"/>
  <c r="J378" i="71"/>
  <c r="J377" i="71"/>
  <c r="J376" i="71"/>
  <c r="J375" i="71"/>
  <c r="J374" i="71"/>
  <c r="J373" i="71"/>
  <c r="J372" i="71"/>
  <c r="J371" i="71"/>
  <c r="J370" i="71"/>
  <c r="J369" i="71"/>
  <c r="J368" i="71"/>
  <c r="J367" i="71"/>
  <c r="J366" i="71"/>
  <c r="J365" i="71"/>
  <c r="J364" i="71"/>
  <c r="J363" i="71"/>
  <c r="J362" i="71"/>
  <c r="J361" i="71"/>
  <c r="J360" i="71"/>
  <c r="J359" i="71"/>
  <c r="J358" i="71"/>
  <c r="J357" i="71"/>
  <c r="J356" i="71"/>
  <c r="J355" i="71"/>
  <c r="J354" i="71"/>
  <c r="J353" i="71"/>
  <c r="J352" i="71"/>
  <c r="J351" i="71"/>
  <c r="J350" i="71"/>
  <c r="J349" i="71"/>
  <c r="J348" i="71"/>
  <c r="J347" i="71"/>
  <c r="J346" i="71"/>
  <c r="J345" i="71"/>
  <c r="J344" i="71"/>
  <c r="J343" i="71"/>
  <c r="J342" i="71"/>
  <c r="J341" i="71"/>
  <c r="J340" i="71"/>
  <c r="J339" i="71"/>
  <c r="J338" i="71"/>
  <c r="J337" i="71"/>
  <c r="J336" i="71"/>
  <c r="J335" i="71"/>
  <c r="J334" i="71"/>
  <c r="J333" i="71"/>
  <c r="J332" i="71"/>
  <c r="J331" i="71"/>
  <c r="J330" i="71"/>
  <c r="J329" i="71"/>
  <c r="J328" i="71"/>
  <c r="J327" i="71"/>
  <c r="J326" i="71"/>
  <c r="J325" i="71"/>
  <c r="J324" i="71"/>
  <c r="J323" i="71"/>
  <c r="J322" i="71"/>
  <c r="J321" i="71"/>
  <c r="J320" i="71"/>
  <c r="J319" i="71"/>
  <c r="J318" i="71"/>
  <c r="J317" i="71"/>
  <c r="J316" i="71"/>
  <c r="J315" i="71"/>
  <c r="J314" i="71"/>
  <c r="J313" i="71"/>
  <c r="J312" i="71"/>
  <c r="J311" i="71"/>
  <c r="J310" i="71"/>
  <c r="J309" i="71"/>
  <c r="J308" i="71"/>
  <c r="J307" i="71"/>
  <c r="J306" i="71"/>
  <c r="J305" i="71"/>
  <c r="J304" i="71"/>
  <c r="J303" i="71"/>
  <c r="J302" i="71"/>
  <c r="J301" i="71"/>
  <c r="J300" i="71"/>
  <c r="J299" i="71"/>
  <c r="J298" i="71"/>
  <c r="J297" i="71"/>
  <c r="J296" i="71"/>
  <c r="J295" i="71"/>
  <c r="J294" i="71"/>
  <c r="J293" i="71"/>
  <c r="J292" i="71"/>
  <c r="J291" i="71"/>
  <c r="J290" i="71"/>
  <c r="J289" i="71"/>
  <c r="J288" i="71"/>
  <c r="J287" i="71"/>
  <c r="J286" i="71"/>
  <c r="J285" i="71"/>
  <c r="J284" i="71"/>
  <c r="J283" i="71"/>
  <c r="J282" i="71"/>
  <c r="J281" i="71"/>
  <c r="J280" i="71"/>
  <c r="J279" i="71"/>
  <c r="J278" i="71"/>
  <c r="J277" i="71"/>
  <c r="J276" i="71"/>
  <c r="J275" i="71"/>
  <c r="J274" i="71"/>
  <c r="J273" i="71"/>
  <c r="J272" i="71"/>
  <c r="J271" i="71"/>
  <c r="J270" i="71"/>
  <c r="J269" i="71"/>
  <c r="J268" i="71"/>
  <c r="J267" i="71"/>
  <c r="J266" i="71"/>
  <c r="J265" i="71"/>
  <c r="J264" i="71"/>
  <c r="J263" i="71"/>
  <c r="J262" i="71"/>
  <c r="J261" i="71"/>
  <c r="J260" i="71"/>
  <c r="J259" i="71"/>
  <c r="J258" i="71"/>
  <c r="J257" i="71"/>
  <c r="J256" i="71"/>
  <c r="J255" i="71"/>
  <c r="J254" i="71"/>
  <c r="J253" i="71"/>
  <c r="J252" i="71"/>
  <c r="J251" i="71"/>
  <c r="J250" i="71"/>
  <c r="J249" i="71"/>
  <c r="J248" i="71"/>
  <c r="J247" i="71"/>
  <c r="J246" i="71"/>
  <c r="J245" i="71"/>
  <c r="J244" i="71"/>
  <c r="J243" i="71"/>
  <c r="J242" i="71"/>
  <c r="J241" i="71"/>
  <c r="J240" i="71"/>
  <c r="J239" i="71"/>
  <c r="J238" i="71"/>
  <c r="J237" i="71"/>
  <c r="J236" i="71"/>
  <c r="J235" i="71"/>
  <c r="J234" i="71"/>
  <c r="J233" i="71"/>
  <c r="J232" i="71"/>
  <c r="J231" i="71"/>
  <c r="J230" i="71"/>
  <c r="J229" i="71"/>
  <c r="J228" i="71"/>
  <c r="J227" i="71"/>
  <c r="J226" i="71"/>
  <c r="J225" i="71"/>
  <c r="J224" i="71"/>
  <c r="J223" i="71"/>
  <c r="J222" i="71"/>
  <c r="J221" i="71"/>
  <c r="J220" i="71"/>
  <c r="J219" i="71"/>
  <c r="J218" i="71"/>
  <c r="J217" i="71"/>
  <c r="J216" i="71"/>
  <c r="J215" i="71"/>
  <c r="J214" i="71"/>
  <c r="J213" i="71"/>
  <c r="J212" i="71"/>
  <c r="J211" i="71"/>
  <c r="J210" i="71"/>
  <c r="J209" i="71"/>
  <c r="J208" i="71"/>
  <c r="J207" i="71"/>
  <c r="J206" i="71"/>
  <c r="J205" i="71"/>
  <c r="J204" i="71"/>
  <c r="J203" i="71"/>
  <c r="J202" i="71"/>
  <c r="J201" i="71"/>
  <c r="J200" i="71"/>
  <c r="J199" i="71"/>
  <c r="J198" i="71"/>
  <c r="J197" i="71"/>
  <c r="J196" i="71"/>
  <c r="J195" i="71"/>
  <c r="J194" i="71"/>
  <c r="J193" i="71"/>
  <c r="J192" i="71"/>
  <c r="J191" i="71"/>
  <c r="J190" i="71"/>
  <c r="J189" i="71"/>
  <c r="J188" i="71"/>
  <c r="J187" i="71"/>
  <c r="J186" i="71"/>
  <c r="J185" i="71"/>
  <c r="J184" i="71"/>
  <c r="J183" i="71"/>
  <c r="J182" i="71"/>
  <c r="J181" i="71"/>
  <c r="J180" i="71"/>
  <c r="J179" i="71"/>
  <c r="J178" i="71"/>
  <c r="J177" i="71"/>
  <c r="J176" i="71"/>
  <c r="J175" i="71"/>
  <c r="J174" i="71"/>
  <c r="J173" i="71"/>
  <c r="J172" i="71"/>
  <c r="J171" i="71"/>
  <c r="J170" i="71"/>
  <c r="J169" i="71"/>
  <c r="J168" i="71"/>
  <c r="J167" i="71"/>
  <c r="J166" i="71"/>
  <c r="J165" i="71"/>
  <c r="J164" i="71"/>
  <c r="J163" i="71"/>
  <c r="J162" i="71"/>
  <c r="J161" i="71"/>
  <c r="J160" i="71"/>
  <c r="J159" i="71"/>
  <c r="J158" i="71"/>
  <c r="J157" i="71"/>
  <c r="J156" i="71"/>
  <c r="J155" i="71"/>
  <c r="J154" i="71"/>
  <c r="J153" i="71"/>
  <c r="J152" i="71"/>
  <c r="J151" i="71"/>
  <c r="J150" i="71"/>
  <c r="J149" i="71"/>
  <c r="J148" i="71"/>
  <c r="J147" i="71"/>
  <c r="J146" i="71"/>
  <c r="J145" i="71"/>
  <c r="J144" i="71"/>
  <c r="J143" i="71"/>
  <c r="J142" i="71"/>
  <c r="J141" i="71"/>
  <c r="J140" i="71"/>
  <c r="J139" i="71"/>
  <c r="J138" i="71"/>
  <c r="J137" i="71"/>
  <c r="J136" i="71"/>
  <c r="J135" i="71"/>
  <c r="J134" i="71"/>
  <c r="J133" i="71"/>
  <c r="J132" i="71"/>
  <c r="J131" i="71"/>
  <c r="J130" i="71"/>
  <c r="J129" i="71"/>
  <c r="J128" i="71"/>
  <c r="J127" i="71"/>
  <c r="J126" i="71"/>
  <c r="J125" i="71"/>
  <c r="J124" i="71"/>
  <c r="J123" i="71"/>
  <c r="J122" i="71"/>
  <c r="J121" i="71"/>
  <c r="J120" i="71"/>
  <c r="J119" i="71"/>
  <c r="J118" i="71"/>
  <c r="J117" i="71"/>
  <c r="J116" i="71"/>
  <c r="J115" i="71"/>
  <c r="J114" i="71"/>
  <c r="J113" i="71"/>
  <c r="J112" i="71"/>
  <c r="J111" i="71"/>
  <c r="J110" i="71"/>
  <c r="J109" i="71"/>
  <c r="J108" i="71"/>
  <c r="J107" i="71"/>
  <c r="J106" i="71"/>
  <c r="J105" i="71"/>
  <c r="J104" i="71"/>
  <c r="J103" i="71"/>
  <c r="J102" i="71"/>
  <c r="J101" i="71"/>
  <c r="J100" i="71"/>
  <c r="J99" i="71"/>
  <c r="J98" i="71"/>
  <c r="J97" i="71"/>
  <c r="J96" i="71"/>
  <c r="J95" i="71"/>
  <c r="J94" i="71"/>
  <c r="J93" i="71"/>
  <c r="J92" i="71"/>
  <c r="J91" i="71"/>
  <c r="J90" i="71"/>
  <c r="J89" i="71"/>
  <c r="J88" i="71"/>
  <c r="J87" i="71"/>
  <c r="J86" i="71"/>
  <c r="J85" i="71"/>
  <c r="J84" i="71"/>
  <c r="J83" i="71"/>
  <c r="J82" i="71"/>
  <c r="J81" i="71"/>
  <c r="J80" i="71"/>
  <c r="J79" i="71"/>
  <c r="J78" i="71"/>
  <c r="J77" i="71"/>
  <c r="J76" i="71"/>
  <c r="J75" i="71"/>
  <c r="J74" i="71"/>
  <c r="J73" i="71"/>
  <c r="J72" i="71"/>
  <c r="J71" i="71"/>
  <c r="J70" i="71"/>
  <c r="J69" i="71"/>
  <c r="J68" i="71"/>
  <c r="J67" i="71"/>
  <c r="J66" i="71"/>
  <c r="J65" i="71"/>
  <c r="J64" i="71"/>
  <c r="J63" i="71"/>
  <c r="J62" i="71"/>
  <c r="J61" i="71"/>
  <c r="J60" i="71"/>
  <c r="J59" i="71"/>
  <c r="J58" i="71"/>
  <c r="J57" i="71"/>
  <c r="J56" i="71"/>
  <c r="J55" i="71"/>
  <c r="J54" i="71"/>
  <c r="J53" i="71"/>
  <c r="J52" i="71"/>
  <c r="J51" i="71"/>
  <c r="J50" i="71"/>
  <c r="J49" i="71"/>
  <c r="J48" i="71"/>
  <c r="J47" i="71"/>
  <c r="J46" i="71"/>
  <c r="J45" i="71"/>
  <c r="J44" i="71"/>
  <c r="J43" i="71"/>
  <c r="J42" i="71"/>
  <c r="J41" i="71"/>
  <c r="J40" i="71"/>
  <c r="J39" i="71"/>
  <c r="J38" i="71"/>
  <c r="J37" i="71"/>
  <c r="J36" i="71"/>
  <c r="J35" i="71"/>
  <c r="J34" i="71"/>
  <c r="J33" i="71"/>
  <c r="J32" i="71"/>
  <c r="J31" i="71"/>
  <c r="J30" i="71"/>
  <c r="J29" i="71"/>
  <c r="J28" i="71"/>
  <c r="J27" i="71"/>
  <c r="J26" i="71"/>
  <c r="J25" i="71"/>
  <c r="J24" i="71"/>
  <c r="J23" i="71"/>
  <c r="J22" i="71"/>
  <c r="J21" i="71"/>
  <c r="J20" i="71"/>
  <c r="J19" i="71"/>
  <c r="J18" i="71"/>
  <c r="J17" i="71"/>
  <c r="J16" i="71"/>
  <c r="J15" i="71"/>
  <c r="J14" i="71"/>
  <c r="J13" i="71"/>
  <c r="J12" i="71"/>
  <c r="J11" i="71"/>
  <c r="J10" i="71"/>
  <c r="J9" i="71"/>
  <c r="Z378" i="61" l="1"/>
  <c r="V378" i="61"/>
  <c r="Z377" i="61"/>
  <c r="V377" i="61"/>
  <c r="W377" i="61" s="1"/>
  <c r="X377" i="61" s="1"/>
  <c r="AB376" i="61"/>
  <c r="Z376" i="61"/>
  <c r="AA376" i="61" s="1"/>
  <c r="W376" i="61"/>
  <c r="X376" i="61" s="1"/>
  <c r="V376" i="61"/>
  <c r="AA375" i="61"/>
  <c r="Z375" i="61"/>
  <c r="V375" i="61"/>
  <c r="Z374" i="61"/>
  <c r="V374" i="61"/>
  <c r="Z373" i="61"/>
  <c r="V373" i="61"/>
  <c r="W373" i="61" s="1"/>
  <c r="X373" i="61" s="1"/>
  <c r="AB372" i="61"/>
  <c r="Z372" i="61"/>
  <c r="AA372" i="61" s="1"/>
  <c r="W372" i="61"/>
  <c r="X372" i="61" s="1"/>
  <c r="V372" i="61"/>
  <c r="AA371" i="61"/>
  <c r="Z371" i="61"/>
  <c r="V371" i="61"/>
  <c r="Z370" i="61"/>
  <c r="V370" i="61"/>
  <c r="Z369" i="61"/>
  <c r="X369" i="61"/>
  <c r="V369" i="61"/>
  <c r="W369" i="61" s="1"/>
  <c r="Z368" i="61"/>
  <c r="AA368" i="61" s="1"/>
  <c r="W368" i="61"/>
  <c r="X368" i="61" s="1"/>
  <c r="V368" i="61"/>
  <c r="AA367" i="61"/>
  <c r="Z367" i="61"/>
  <c r="V367" i="61"/>
  <c r="Z366" i="61"/>
  <c r="V366" i="61"/>
  <c r="Z365" i="61"/>
  <c r="X365" i="61"/>
  <c r="V365" i="61"/>
  <c r="W365" i="61" s="1"/>
  <c r="Z364" i="61"/>
  <c r="AA364" i="61" s="1"/>
  <c r="W364" i="61"/>
  <c r="X364" i="61" s="1"/>
  <c r="V364" i="61"/>
  <c r="AA363" i="61"/>
  <c r="Z363" i="61"/>
  <c r="V363" i="61"/>
  <c r="Z362" i="61"/>
  <c r="V362" i="61"/>
  <c r="Z361" i="61"/>
  <c r="V361" i="61"/>
  <c r="W361" i="61" s="1"/>
  <c r="X361" i="61" s="1"/>
  <c r="AB360" i="61"/>
  <c r="Z360" i="61"/>
  <c r="AA360" i="61" s="1"/>
  <c r="W360" i="61"/>
  <c r="X360" i="61" s="1"/>
  <c r="V360" i="61"/>
  <c r="AA359" i="61"/>
  <c r="Z359" i="61"/>
  <c r="V359" i="61"/>
  <c r="Z358" i="61"/>
  <c r="V358" i="61"/>
  <c r="Z357" i="61"/>
  <c r="V357" i="61"/>
  <c r="W357" i="61" s="1"/>
  <c r="X357" i="61" s="1"/>
  <c r="AB356" i="61"/>
  <c r="Z356" i="61"/>
  <c r="AA356" i="61" s="1"/>
  <c r="W356" i="61"/>
  <c r="X356" i="61" s="1"/>
  <c r="V356" i="61"/>
  <c r="AA355" i="61"/>
  <c r="Z355" i="61"/>
  <c r="V355" i="61"/>
  <c r="Z354" i="61"/>
  <c r="V354" i="61"/>
  <c r="Z353" i="61"/>
  <c r="X353" i="61"/>
  <c r="V353" i="61"/>
  <c r="W353" i="61" s="1"/>
  <c r="Z352" i="61"/>
  <c r="AA352" i="61" s="1"/>
  <c r="W352" i="61"/>
  <c r="X352" i="61" s="1"/>
  <c r="V352" i="61"/>
  <c r="AA351" i="61"/>
  <c r="Z351" i="61"/>
  <c r="V351" i="61"/>
  <c r="Z350" i="61"/>
  <c r="V350" i="61"/>
  <c r="Z349" i="61"/>
  <c r="X349" i="61"/>
  <c r="V349" i="61"/>
  <c r="W349" i="61" s="1"/>
  <c r="Z348" i="61"/>
  <c r="AA348" i="61" s="1"/>
  <c r="W348" i="61"/>
  <c r="X348" i="61" s="1"/>
  <c r="V348" i="61"/>
  <c r="AA347" i="61"/>
  <c r="Z347" i="61"/>
  <c r="V347" i="61"/>
  <c r="Z346" i="61"/>
  <c r="V346" i="61"/>
  <c r="Z345" i="61"/>
  <c r="V345" i="61"/>
  <c r="W345" i="61" s="1"/>
  <c r="X345" i="61" s="1"/>
  <c r="AB344" i="61"/>
  <c r="Z344" i="61"/>
  <c r="AA344" i="61" s="1"/>
  <c r="W344" i="61"/>
  <c r="X344" i="61" s="1"/>
  <c r="V344" i="61"/>
  <c r="AA343" i="61"/>
  <c r="Z343" i="61"/>
  <c r="V343" i="61"/>
  <c r="Z342" i="61"/>
  <c r="V342" i="61"/>
  <c r="Z341" i="61"/>
  <c r="V341" i="61"/>
  <c r="W341" i="61" s="1"/>
  <c r="X341" i="61" s="1"/>
  <c r="AB340" i="61"/>
  <c r="Z340" i="61"/>
  <c r="AA340" i="61" s="1"/>
  <c r="W340" i="61"/>
  <c r="X340" i="61" s="1"/>
  <c r="V340" i="61"/>
  <c r="AA339" i="61"/>
  <c r="Z339" i="61"/>
  <c r="V339" i="61"/>
  <c r="Z338" i="61"/>
  <c r="V338" i="61"/>
  <c r="Z337" i="61"/>
  <c r="X337" i="61"/>
  <c r="V337" i="61"/>
  <c r="W337" i="61" s="1"/>
  <c r="Z336" i="61"/>
  <c r="AA336" i="61" s="1"/>
  <c r="W336" i="61"/>
  <c r="X336" i="61" s="1"/>
  <c r="V336" i="61"/>
  <c r="AA335" i="61"/>
  <c r="Z335" i="61"/>
  <c r="V335" i="61"/>
  <c r="Z334" i="61"/>
  <c r="V334" i="61"/>
  <c r="Z333" i="61"/>
  <c r="X333" i="61"/>
  <c r="V333" i="61"/>
  <c r="W333" i="61" s="1"/>
  <c r="Z332" i="61"/>
  <c r="AA332" i="61" s="1"/>
  <c r="W332" i="61"/>
  <c r="X332" i="61" s="1"/>
  <c r="V332" i="61"/>
  <c r="AA331" i="61"/>
  <c r="Z331" i="61"/>
  <c r="V331" i="61"/>
  <c r="Z330" i="61"/>
  <c r="V330" i="61"/>
  <c r="Z329" i="61"/>
  <c r="V329" i="61"/>
  <c r="W329" i="61" s="1"/>
  <c r="X329" i="61" s="1"/>
  <c r="AC328" i="61"/>
  <c r="AB328" i="61"/>
  <c r="Z328" i="61"/>
  <c r="AA328" i="61" s="1"/>
  <c r="W328" i="61"/>
  <c r="X328" i="61" s="1"/>
  <c r="V328" i="61"/>
  <c r="AA327" i="61"/>
  <c r="Z327" i="61"/>
  <c r="W327" i="61"/>
  <c r="V327" i="61"/>
  <c r="Z326" i="61"/>
  <c r="V326" i="61"/>
  <c r="Z325" i="61"/>
  <c r="X325" i="61"/>
  <c r="V325" i="61"/>
  <c r="W325" i="61" s="1"/>
  <c r="Z324" i="61"/>
  <c r="AA324" i="61" s="1"/>
  <c r="X324" i="61"/>
  <c r="W324" i="61"/>
  <c r="V324" i="61"/>
  <c r="AB323" i="61"/>
  <c r="AA323" i="61"/>
  <c r="Z323" i="61"/>
  <c r="V323" i="61"/>
  <c r="AA322" i="61"/>
  <c r="Z322" i="61"/>
  <c r="V322" i="61"/>
  <c r="Z321" i="61"/>
  <c r="V321" i="61"/>
  <c r="W321" i="61" s="1"/>
  <c r="X321" i="61" s="1"/>
  <c r="AC320" i="61"/>
  <c r="AB320" i="61"/>
  <c r="Z320" i="61"/>
  <c r="AA320" i="61" s="1"/>
  <c r="W320" i="61"/>
  <c r="X320" i="61" s="1"/>
  <c r="V320" i="61"/>
  <c r="AA319" i="61"/>
  <c r="Z319" i="61"/>
  <c r="W319" i="61"/>
  <c r="V319" i="61"/>
  <c r="Z318" i="61"/>
  <c r="V318" i="61"/>
  <c r="Z317" i="61"/>
  <c r="X317" i="61"/>
  <c r="V317" i="61"/>
  <c r="W317" i="61" s="1"/>
  <c r="Z316" i="61"/>
  <c r="AA316" i="61" s="1"/>
  <c r="X316" i="61"/>
  <c r="W316" i="61"/>
  <c r="V316" i="61"/>
  <c r="AB315" i="61"/>
  <c r="AA315" i="61"/>
  <c r="Z315" i="61"/>
  <c r="V315" i="61"/>
  <c r="AA314" i="61"/>
  <c r="Z314" i="61"/>
  <c r="V314" i="61"/>
  <c r="Z313" i="61"/>
  <c r="V313" i="61"/>
  <c r="W313" i="61" s="1"/>
  <c r="X313" i="61" s="1"/>
  <c r="AC312" i="61"/>
  <c r="AB312" i="61"/>
  <c r="Z312" i="61"/>
  <c r="AA312" i="61" s="1"/>
  <c r="W312" i="61"/>
  <c r="X312" i="61" s="1"/>
  <c r="V312" i="61"/>
  <c r="AA311" i="61"/>
  <c r="Z311" i="61"/>
  <c r="V311" i="61"/>
  <c r="Z310" i="61"/>
  <c r="V310" i="61"/>
  <c r="W310" i="61" s="1"/>
  <c r="Z309" i="61"/>
  <c r="AA309" i="61" s="1"/>
  <c r="X309" i="61"/>
  <c r="W309" i="61"/>
  <c r="V309" i="61"/>
  <c r="AB308" i="61"/>
  <c r="AC308" i="61" s="1"/>
  <c r="AA308" i="61"/>
  <c r="Z308" i="61"/>
  <c r="W308" i="61"/>
  <c r="X308" i="61" s="1"/>
  <c r="V308" i="61"/>
  <c r="AA307" i="61"/>
  <c r="Z307" i="61"/>
  <c r="V307" i="61"/>
  <c r="Z306" i="61"/>
  <c r="V306" i="61"/>
  <c r="W306" i="61" s="1"/>
  <c r="Z305" i="61"/>
  <c r="AA305" i="61" s="1"/>
  <c r="X305" i="61"/>
  <c r="W305" i="61"/>
  <c r="V305" i="61"/>
  <c r="AB304" i="61"/>
  <c r="AC304" i="61" s="1"/>
  <c r="AA304" i="61"/>
  <c r="Z304" i="61"/>
  <c r="W304" i="61"/>
  <c r="X304" i="61" s="1"/>
  <c r="V304" i="61"/>
  <c r="AA303" i="61"/>
  <c r="Z303" i="61"/>
  <c r="V303" i="61"/>
  <c r="Z302" i="61"/>
  <c r="V302" i="61"/>
  <c r="W302" i="61" s="1"/>
  <c r="Z301" i="61"/>
  <c r="AA301" i="61" s="1"/>
  <c r="X301" i="61"/>
  <c r="W301" i="61"/>
  <c r="V301" i="61"/>
  <c r="AB300" i="61"/>
  <c r="AC300" i="61" s="1"/>
  <c r="AA300" i="61"/>
  <c r="Z300" i="61"/>
  <c r="W300" i="61"/>
  <c r="X300" i="61" s="1"/>
  <c r="V300" i="61"/>
  <c r="AA299" i="61"/>
  <c r="Z299" i="61"/>
  <c r="V299" i="61"/>
  <c r="Z298" i="61"/>
  <c r="V298" i="61"/>
  <c r="W298" i="61" s="1"/>
  <c r="Z297" i="61"/>
  <c r="AA297" i="61" s="1"/>
  <c r="X297" i="61"/>
  <c r="W297" i="61"/>
  <c r="V297" i="61"/>
  <c r="AB296" i="61"/>
  <c r="AC296" i="61" s="1"/>
  <c r="AA296" i="61"/>
  <c r="Z296" i="61"/>
  <c r="W296" i="61"/>
  <c r="X296" i="61" s="1"/>
  <c r="V296" i="61"/>
  <c r="AA295" i="61"/>
  <c r="Z295" i="61"/>
  <c r="V295" i="61"/>
  <c r="Z294" i="61"/>
  <c r="V294" i="61"/>
  <c r="W294" i="61" s="1"/>
  <c r="Z293" i="61"/>
  <c r="AA293" i="61" s="1"/>
  <c r="X293" i="61"/>
  <c r="W293" i="61"/>
  <c r="V293" i="61"/>
  <c r="AB292" i="61"/>
  <c r="AC292" i="61" s="1"/>
  <c r="AA292" i="61"/>
  <c r="Z292" i="61"/>
  <c r="W292" i="61"/>
  <c r="X292" i="61" s="1"/>
  <c r="V292" i="61"/>
  <c r="AA291" i="61"/>
  <c r="Z291" i="61"/>
  <c r="V291" i="61"/>
  <c r="Z290" i="61"/>
  <c r="V290" i="61"/>
  <c r="W290" i="61" s="1"/>
  <c r="Z289" i="61"/>
  <c r="AA289" i="61" s="1"/>
  <c r="X289" i="61"/>
  <c r="W289" i="61"/>
  <c r="V289" i="61"/>
  <c r="AB288" i="61"/>
  <c r="AC288" i="61" s="1"/>
  <c r="AA288" i="61"/>
  <c r="Z288" i="61"/>
  <c r="W288" i="61"/>
  <c r="X288" i="61" s="1"/>
  <c r="V288" i="61"/>
  <c r="AA287" i="61"/>
  <c r="Z287" i="61"/>
  <c r="V287" i="61"/>
  <c r="Z286" i="61"/>
  <c r="V286" i="61"/>
  <c r="W286" i="61" s="1"/>
  <c r="Z285" i="61"/>
  <c r="AA285" i="61" s="1"/>
  <c r="X285" i="61"/>
  <c r="W285" i="61"/>
  <c r="V285" i="61"/>
  <c r="AB284" i="61"/>
  <c r="AC284" i="61" s="1"/>
  <c r="AA284" i="61"/>
  <c r="Z284" i="61"/>
  <c r="W284" i="61"/>
  <c r="X284" i="61" s="1"/>
  <c r="V284" i="61"/>
  <c r="AA283" i="61"/>
  <c r="Z283" i="61"/>
  <c r="V283" i="61"/>
  <c r="Z282" i="61"/>
  <c r="V282" i="61"/>
  <c r="W282" i="61" s="1"/>
  <c r="Z281" i="61"/>
  <c r="AA281" i="61" s="1"/>
  <c r="V281" i="61"/>
  <c r="W281" i="61" s="1"/>
  <c r="X281" i="61" s="1"/>
  <c r="AB280" i="61"/>
  <c r="Z280" i="61"/>
  <c r="AA280" i="61" s="1"/>
  <c r="W280" i="61"/>
  <c r="X280" i="61" s="1"/>
  <c r="V280" i="61"/>
  <c r="AA279" i="61"/>
  <c r="Z279" i="61"/>
  <c r="W279" i="61"/>
  <c r="V279" i="61"/>
  <c r="Z278" i="61"/>
  <c r="V278" i="61"/>
  <c r="Z277" i="61"/>
  <c r="V277" i="61"/>
  <c r="W277" i="61" s="1"/>
  <c r="X277" i="61" s="1"/>
  <c r="Z276" i="61"/>
  <c r="AA276" i="61" s="1"/>
  <c r="X276" i="61"/>
  <c r="W276" i="61"/>
  <c r="V276" i="61"/>
  <c r="AA275" i="61"/>
  <c r="Z275" i="61"/>
  <c r="V275" i="61"/>
  <c r="AA274" i="61"/>
  <c r="Z274" i="61"/>
  <c r="V274" i="61"/>
  <c r="Z273" i="61"/>
  <c r="V273" i="61"/>
  <c r="W273" i="61" s="1"/>
  <c r="X273" i="61" s="1"/>
  <c r="AB272" i="61"/>
  <c r="AC272" i="61" s="1"/>
  <c r="Z272" i="61"/>
  <c r="AA272" i="61" s="1"/>
  <c r="W272" i="61"/>
  <c r="X272" i="61" s="1"/>
  <c r="V272" i="61"/>
  <c r="AA271" i="61"/>
  <c r="Z271" i="61"/>
  <c r="W271" i="61"/>
  <c r="V271" i="61"/>
  <c r="Z270" i="61"/>
  <c r="V270" i="61"/>
  <c r="Z269" i="61"/>
  <c r="V269" i="61"/>
  <c r="W269" i="61" s="1"/>
  <c r="X269" i="61" s="1"/>
  <c r="Z268" i="61"/>
  <c r="AA268" i="61" s="1"/>
  <c r="X268" i="61"/>
  <c r="W268" i="61"/>
  <c r="V268" i="61"/>
  <c r="AA267" i="61"/>
  <c r="Z267" i="61"/>
  <c r="V267" i="61"/>
  <c r="AA266" i="61"/>
  <c r="Z266" i="61"/>
  <c r="V266" i="61"/>
  <c r="Z265" i="61"/>
  <c r="V265" i="61"/>
  <c r="W265" i="61" s="1"/>
  <c r="X265" i="61" s="1"/>
  <c r="AB264" i="61"/>
  <c r="AC264" i="61" s="1"/>
  <c r="Z264" i="61"/>
  <c r="AA264" i="61" s="1"/>
  <c r="W264" i="61"/>
  <c r="X264" i="61" s="1"/>
  <c r="V264" i="61"/>
  <c r="AB263" i="61"/>
  <c r="AA263" i="61"/>
  <c r="AC263" i="61" s="1"/>
  <c r="Z263" i="61"/>
  <c r="W263" i="61"/>
  <c r="V263" i="61"/>
  <c r="Z262" i="61"/>
  <c r="V262" i="61"/>
  <c r="Z261" i="61"/>
  <c r="V261" i="61"/>
  <c r="W261" i="61" s="1"/>
  <c r="X261" i="61" s="1"/>
  <c r="Z260" i="61"/>
  <c r="AA260" i="61" s="1"/>
  <c r="X260" i="61"/>
  <c r="W260" i="61"/>
  <c r="V260" i="61"/>
  <c r="AA259" i="61"/>
  <c r="Z259" i="61"/>
  <c r="V259" i="61"/>
  <c r="AA258" i="61"/>
  <c r="Z258" i="61"/>
  <c r="V258" i="61"/>
  <c r="Z257" i="61"/>
  <c r="V257" i="61"/>
  <c r="W257" i="61" s="1"/>
  <c r="X257" i="61" s="1"/>
  <c r="AB256" i="61"/>
  <c r="AC256" i="61" s="1"/>
  <c r="Z256" i="61"/>
  <c r="AA256" i="61" s="1"/>
  <c r="W256" i="61"/>
  <c r="X256" i="61" s="1"/>
  <c r="V256" i="61"/>
  <c r="AA255" i="61"/>
  <c r="Z255" i="61"/>
  <c r="W255" i="61"/>
  <c r="V255" i="61"/>
  <c r="Z254" i="61"/>
  <c r="V254" i="61"/>
  <c r="Z253" i="61"/>
  <c r="V253" i="61"/>
  <c r="W253" i="61" s="1"/>
  <c r="X253" i="61" s="1"/>
  <c r="Z252" i="61"/>
  <c r="AA252" i="61" s="1"/>
  <c r="X252" i="61"/>
  <c r="W252" i="61"/>
  <c r="V252" i="61"/>
  <c r="AA251" i="61"/>
  <c r="Z251" i="61"/>
  <c r="V251" i="61"/>
  <c r="AA250" i="61"/>
  <c r="Z250" i="61"/>
  <c r="V250" i="61"/>
  <c r="Z249" i="61"/>
  <c r="V249" i="61"/>
  <c r="Z248" i="61"/>
  <c r="V248" i="61"/>
  <c r="W248" i="61" s="1"/>
  <c r="X248" i="61" s="1"/>
  <c r="Z247" i="61"/>
  <c r="AA247" i="61" s="1"/>
  <c r="W247" i="61"/>
  <c r="X247" i="61" s="1"/>
  <c r="V247" i="61"/>
  <c r="AA246" i="61"/>
  <c r="Z246" i="61"/>
  <c r="V246" i="61"/>
  <c r="Z245" i="61"/>
  <c r="V245" i="61"/>
  <c r="Z244" i="61"/>
  <c r="X244" i="61"/>
  <c r="V244" i="61"/>
  <c r="W244" i="61" s="1"/>
  <c r="Z243" i="61"/>
  <c r="AA243" i="61" s="1"/>
  <c r="W243" i="61"/>
  <c r="X243" i="61" s="1"/>
  <c r="V243" i="61"/>
  <c r="AA242" i="61"/>
  <c r="Z242" i="61"/>
  <c r="V242" i="61"/>
  <c r="Z241" i="61"/>
  <c r="V241" i="61"/>
  <c r="Z240" i="61"/>
  <c r="V240" i="61"/>
  <c r="W240" i="61" s="1"/>
  <c r="X240" i="61" s="1"/>
  <c r="Z239" i="61"/>
  <c r="AA239" i="61" s="1"/>
  <c r="W239" i="61"/>
  <c r="X239" i="61" s="1"/>
  <c r="V239" i="61"/>
  <c r="AA238" i="61"/>
  <c r="Z238" i="61"/>
  <c r="V238" i="61"/>
  <c r="Z237" i="61"/>
  <c r="V237" i="61"/>
  <c r="Z236" i="61"/>
  <c r="V236" i="61"/>
  <c r="W236" i="61" s="1"/>
  <c r="X236" i="61" s="1"/>
  <c r="AB235" i="61"/>
  <c r="Z235" i="61"/>
  <c r="AA235" i="61" s="1"/>
  <c r="W235" i="61"/>
  <c r="X235" i="61" s="1"/>
  <c r="V235" i="61"/>
  <c r="AA234" i="61"/>
  <c r="Z234" i="61"/>
  <c r="V234" i="61"/>
  <c r="Z233" i="61"/>
  <c r="V233" i="61"/>
  <c r="Z232" i="61"/>
  <c r="V232" i="61"/>
  <c r="W232" i="61" s="1"/>
  <c r="X232" i="61" s="1"/>
  <c r="Z231" i="61"/>
  <c r="AA231" i="61" s="1"/>
  <c r="W231" i="61"/>
  <c r="X231" i="61" s="1"/>
  <c r="V231" i="61"/>
  <c r="AA230" i="61"/>
  <c r="Z230" i="61"/>
  <c r="V230" i="61"/>
  <c r="Z229" i="61"/>
  <c r="V229" i="61"/>
  <c r="Z228" i="61"/>
  <c r="X228" i="61"/>
  <c r="V228" i="61"/>
  <c r="W228" i="61" s="1"/>
  <c r="Z227" i="61"/>
  <c r="AA227" i="61" s="1"/>
  <c r="X227" i="61"/>
  <c r="W227" i="61"/>
  <c r="V227" i="61"/>
  <c r="AB226" i="61"/>
  <c r="AA226" i="61"/>
  <c r="Z226" i="61"/>
  <c r="V226" i="61"/>
  <c r="AA225" i="61"/>
  <c r="Z225" i="61"/>
  <c r="V225" i="61"/>
  <c r="Z224" i="61"/>
  <c r="V224" i="61"/>
  <c r="W224" i="61" s="1"/>
  <c r="X224" i="61" s="1"/>
  <c r="AC223" i="61"/>
  <c r="AB223" i="61"/>
  <c r="Z223" i="61"/>
  <c r="AA223" i="61" s="1"/>
  <c r="W223" i="61"/>
  <c r="X223" i="61" s="1"/>
  <c r="V223" i="61"/>
  <c r="AA222" i="61"/>
  <c r="Z222" i="61"/>
  <c r="W222" i="61"/>
  <c r="V222" i="61"/>
  <c r="X222" i="61" s="1"/>
  <c r="Z221" i="61"/>
  <c r="V221" i="61"/>
  <c r="Z220" i="61"/>
  <c r="X220" i="61"/>
  <c r="V220" i="61"/>
  <c r="W220" i="61" s="1"/>
  <c r="Z219" i="61"/>
  <c r="AA219" i="61" s="1"/>
  <c r="W219" i="61"/>
  <c r="X219" i="61" s="1"/>
  <c r="V219" i="61"/>
  <c r="AB218" i="61"/>
  <c r="AA218" i="61"/>
  <c r="Z218" i="61"/>
  <c r="V218" i="61"/>
  <c r="AA217" i="61"/>
  <c r="Z217" i="61"/>
  <c r="V217" i="61"/>
  <c r="Z216" i="61"/>
  <c r="V216" i="61"/>
  <c r="W216" i="61" s="1"/>
  <c r="X216" i="61" s="1"/>
  <c r="AC215" i="61"/>
  <c r="AB215" i="61"/>
  <c r="Z215" i="61"/>
  <c r="AA215" i="61" s="1"/>
  <c r="W215" i="61"/>
  <c r="X215" i="61" s="1"/>
  <c r="V215" i="61"/>
  <c r="AA214" i="61"/>
  <c r="Z214" i="61"/>
  <c r="V214" i="61"/>
  <c r="Z213" i="61"/>
  <c r="V213" i="61"/>
  <c r="Z212" i="61"/>
  <c r="X212" i="61"/>
  <c r="V212" i="61"/>
  <c r="W212" i="61" s="1"/>
  <c r="Z211" i="61"/>
  <c r="AA211" i="61" s="1"/>
  <c r="W211" i="61"/>
  <c r="X211" i="61" s="1"/>
  <c r="V211" i="61"/>
  <c r="AB210" i="61"/>
  <c r="AA210" i="61"/>
  <c r="Z210" i="61"/>
  <c r="V210" i="61"/>
  <c r="AA209" i="61"/>
  <c r="Z209" i="61"/>
  <c r="V209" i="61"/>
  <c r="AA208" i="61"/>
  <c r="Z208" i="61"/>
  <c r="W208" i="61"/>
  <c r="X208" i="61" s="1"/>
  <c r="V208" i="61"/>
  <c r="AA207" i="61"/>
  <c r="Z207" i="61"/>
  <c r="V207" i="61"/>
  <c r="Z206" i="61"/>
  <c r="V206" i="61"/>
  <c r="Z205" i="61"/>
  <c r="V205" i="61"/>
  <c r="W205" i="61" s="1"/>
  <c r="X205" i="61" s="1"/>
  <c r="Z204" i="61"/>
  <c r="AA204" i="61" s="1"/>
  <c r="W204" i="61"/>
  <c r="X204" i="61" s="1"/>
  <c r="V204" i="61"/>
  <c r="AA203" i="61"/>
  <c r="Z203" i="61"/>
  <c r="V203" i="61"/>
  <c r="Z202" i="61"/>
  <c r="V202" i="61"/>
  <c r="Z201" i="61"/>
  <c r="X201" i="61"/>
  <c r="V201" i="61"/>
  <c r="W201" i="61" s="1"/>
  <c r="Z200" i="61"/>
  <c r="AA200" i="61" s="1"/>
  <c r="W200" i="61"/>
  <c r="X200" i="61" s="1"/>
  <c r="V200" i="61"/>
  <c r="AA199" i="61"/>
  <c r="Z199" i="61"/>
  <c r="V199" i="61"/>
  <c r="Z198" i="61"/>
  <c r="V198" i="61"/>
  <c r="Z197" i="61"/>
  <c r="V197" i="61"/>
  <c r="W197" i="61" s="1"/>
  <c r="X197" i="61" s="1"/>
  <c r="Z196" i="61"/>
  <c r="AA196" i="61" s="1"/>
  <c r="W196" i="61"/>
  <c r="X196" i="61" s="1"/>
  <c r="V196" i="61"/>
  <c r="AA195" i="61"/>
  <c r="Z195" i="61"/>
  <c r="V195" i="61"/>
  <c r="Z194" i="61"/>
  <c r="V194" i="61"/>
  <c r="Z193" i="61"/>
  <c r="V193" i="61"/>
  <c r="W193" i="61" s="1"/>
  <c r="X193" i="61" s="1"/>
  <c r="AB192" i="61"/>
  <c r="Z192" i="61"/>
  <c r="AA192" i="61" s="1"/>
  <c r="W192" i="61"/>
  <c r="X192" i="61" s="1"/>
  <c r="V192" i="61"/>
  <c r="AA191" i="61"/>
  <c r="Z191" i="61"/>
  <c r="V191" i="61"/>
  <c r="Z190" i="61"/>
  <c r="V190" i="61"/>
  <c r="Z189" i="61"/>
  <c r="V189" i="61"/>
  <c r="W189" i="61" s="1"/>
  <c r="X189" i="61" s="1"/>
  <c r="AB188" i="61"/>
  <c r="Z188" i="61"/>
  <c r="AA188" i="61" s="1"/>
  <c r="W188" i="61"/>
  <c r="X188" i="61" s="1"/>
  <c r="V188" i="61"/>
  <c r="AA187" i="61"/>
  <c r="Z187" i="61"/>
  <c r="V187" i="61"/>
  <c r="Z186" i="61"/>
  <c r="V186" i="61"/>
  <c r="Z185" i="61"/>
  <c r="X185" i="61"/>
  <c r="V185" i="61"/>
  <c r="W185" i="61" s="1"/>
  <c r="Z184" i="61"/>
  <c r="AA184" i="61" s="1"/>
  <c r="W184" i="61"/>
  <c r="X184" i="61" s="1"/>
  <c r="V184" i="61"/>
  <c r="AA183" i="61"/>
  <c r="Z183" i="61"/>
  <c r="V183" i="61"/>
  <c r="Z182" i="61"/>
  <c r="V182" i="61"/>
  <c r="Z181" i="61"/>
  <c r="V181" i="61"/>
  <c r="W181" i="61" s="1"/>
  <c r="X181" i="61" s="1"/>
  <c r="Z180" i="61"/>
  <c r="AA180" i="61" s="1"/>
  <c r="W180" i="61"/>
  <c r="X180" i="61" s="1"/>
  <c r="V180" i="61"/>
  <c r="AA179" i="61"/>
  <c r="Z179" i="61"/>
  <c r="V179" i="61"/>
  <c r="Z178" i="61"/>
  <c r="V178" i="61"/>
  <c r="Z177" i="61"/>
  <c r="V177" i="61"/>
  <c r="W177" i="61" s="1"/>
  <c r="X177" i="61" s="1"/>
  <c r="AB176" i="61"/>
  <c r="Z176" i="61"/>
  <c r="AA176" i="61" s="1"/>
  <c r="W176" i="61"/>
  <c r="X176" i="61" s="1"/>
  <c r="V176" i="61"/>
  <c r="AA175" i="61"/>
  <c r="Z175" i="61"/>
  <c r="V175" i="61"/>
  <c r="Z174" i="61"/>
  <c r="V174" i="61"/>
  <c r="Z173" i="61"/>
  <c r="V173" i="61"/>
  <c r="W173" i="61" s="1"/>
  <c r="X173" i="61" s="1"/>
  <c r="AB172" i="61"/>
  <c r="Z172" i="61"/>
  <c r="AA172" i="61" s="1"/>
  <c r="W172" i="61"/>
  <c r="X172" i="61" s="1"/>
  <c r="V172" i="61"/>
  <c r="AA171" i="61"/>
  <c r="Z171" i="61"/>
  <c r="V171" i="61"/>
  <c r="Z170" i="61"/>
  <c r="V170" i="61"/>
  <c r="Z169" i="61"/>
  <c r="X169" i="61"/>
  <c r="V169" i="61"/>
  <c r="W169" i="61" s="1"/>
  <c r="AB168" i="61"/>
  <c r="Z168" i="61"/>
  <c r="AA168" i="61" s="1"/>
  <c r="W168" i="61"/>
  <c r="X168" i="61" s="1"/>
  <c r="V168" i="61"/>
  <c r="AA167" i="61"/>
  <c r="Z167" i="61"/>
  <c r="V167" i="61"/>
  <c r="Z166" i="61"/>
  <c r="V166" i="61"/>
  <c r="Z165" i="61"/>
  <c r="X165" i="61"/>
  <c r="V165" i="61"/>
  <c r="W165" i="61" s="1"/>
  <c r="Z164" i="61"/>
  <c r="AA164" i="61" s="1"/>
  <c r="W164" i="61"/>
  <c r="X164" i="61" s="1"/>
  <c r="V164" i="61"/>
  <c r="AA163" i="61"/>
  <c r="Z163" i="61"/>
  <c r="W163" i="61"/>
  <c r="V163" i="61"/>
  <c r="AA162" i="61"/>
  <c r="Z162" i="61"/>
  <c r="V162" i="61"/>
  <c r="Z161" i="61"/>
  <c r="X161" i="61"/>
  <c r="V161" i="61"/>
  <c r="W161" i="61" s="1"/>
  <c r="AB160" i="61"/>
  <c r="Z160" i="61"/>
  <c r="AA160" i="61" s="1"/>
  <c r="AC160" i="61" s="1"/>
  <c r="X160" i="61"/>
  <c r="W160" i="61"/>
  <c r="V160" i="61"/>
  <c r="AB159" i="61"/>
  <c r="AA159" i="61"/>
  <c r="Z159" i="61"/>
  <c r="W159" i="61"/>
  <c r="V159" i="61"/>
  <c r="AA158" i="61"/>
  <c r="Z158" i="61"/>
  <c r="V158" i="61"/>
  <c r="Z157" i="61"/>
  <c r="V157" i="61"/>
  <c r="W157" i="61" s="1"/>
  <c r="X157" i="61" s="1"/>
  <c r="AC156" i="61"/>
  <c r="AB156" i="61"/>
  <c r="Z156" i="61"/>
  <c r="AA156" i="61" s="1"/>
  <c r="X156" i="61"/>
  <c r="W156" i="61"/>
  <c r="V156" i="61"/>
  <c r="AA155" i="61"/>
  <c r="Z155" i="61"/>
  <c r="W155" i="61"/>
  <c r="V155" i="61"/>
  <c r="AA154" i="61"/>
  <c r="Z154" i="61"/>
  <c r="V154" i="61"/>
  <c r="Z153" i="61"/>
  <c r="X153" i="61"/>
  <c r="V153" i="61"/>
  <c r="W153" i="61" s="1"/>
  <c r="AB152" i="61"/>
  <c r="Z152" i="61"/>
  <c r="AA152" i="61" s="1"/>
  <c r="AC152" i="61" s="1"/>
  <c r="X152" i="61"/>
  <c r="W152" i="61"/>
  <c r="V152" i="61"/>
  <c r="AB151" i="61"/>
  <c r="AA151" i="61"/>
  <c r="Z151" i="61"/>
  <c r="W151" i="61"/>
  <c r="V151" i="61"/>
  <c r="AA150" i="61"/>
  <c r="Z150" i="61"/>
  <c r="V150" i="61"/>
  <c r="Z149" i="61"/>
  <c r="V149" i="61"/>
  <c r="W149" i="61" s="1"/>
  <c r="X149" i="61" s="1"/>
  <c r="AC148" i="61"/>
  <c r="AB148" i="61"/>
  <c r="Z148" i="61"/>
  <c r="AA148" i="61" s="1"/>
  <c r="X148" i="61"/>
  <c r="W148" i="61"/>
  <c r="V148" i="61"/>
  <c r="AA147" i="61"/>
  <c r="Z147" i="61"/>
  <c r="W147" i="61"/>
  <c r="V147" i="61"/>
  <c r="AA146" i="61"/>
  <c r="Z146" i="61"/>
  <c r="V146" i="61"/>
  <c r="Z145" i="61"/>
  <c r="X145" i="61"/>
  <c r="V145" i="61"/>
  <c r="W145" i="61" s="1"/>
  <c r="AB144" i="61"/>
  <c r="Z144" i="61"/>
  <c r="AA144" i="61" s="1"/>
  <c r="X144" i="61"/>
  <c r="W144" i="61"/>
  <c r="V144" i="61"/>
  <c r="AB143" i="61"/>
  <c r="AA143" i="61"/>
  <c r="Z143" i="61"/>
  <c r="W143" i="61"/>
  <c r="V143" i="61"/>
  <c r="AA142" i="61"/>
  <c r="Z142" i="61"/>
  <c r="V142" i="61"/>
  <c r="Z141" i="61"/>
  <c r="V141" i="61"/>
  <c r="W141" i="61" s="1"/>
  <c r="X141" i="61" s="1"/>
  <c r="AC140" i="61"/>
  <c r="AB140" i="61"/>
  <c r="Z140" i="61"/>
  <c r="AA140" i="61" s="1"/>
  <c r="X140" i="61"/>
  <c r="W140" i="61"/>
  <c r="V140" i="61"/>
  <c r="AA139" i="61"/>
  <c r="Z139" i="61"/>
  <c r="V139" i="61"/>
  <c r="Z138" i="61"/>
  <c r="X138" i="61"/>
  <c r="W138" i="61"/>
  <c r="V138" i="61"/>
  <c r="AC137" i="61"/>
  <c r="AB137" i="61"/>
  <c r="AA137" i="61"/>
  <c r="Z137" i="61"/>
  <c r="X137" i="61"/>
  <c r="W137" i="61"/>
  <c r="V137" i="61"/>
  <c r="AB136" i="61"/>
  <c r="AA136" i="61"/>
  <c r="AC136" i="61" s="1"/>
  <c r="Z136" i="61"/>
  <c r="W136" i="61"/>
  <c r="V136" i="61"/>
  <c r="X136" i="61" s="1"/>
  <c r="AA135" i="61"/>
  <c r="Z135" i="61"/>
  <c r="V135" i="61"/>
  <c r="Z134" i="61"/>
  <c r="X134" i="61"/>
  <c r="W134" i="61"/>
  <c r="V134" i="61"/>
  <c r="AC133" i="61"/>
  <c r="AB133" i="61"/>
  <c r="AA133" i="61"/>
  <c r="Z133" i="61"/>
  <c r="X133" i="61"/>
  <c r="W133" i="61"/>
  <c r="V133" i="61"/>
  <c r="AB132" i="61"/>
  <c r="AA132" i="61"/>
  <c r="AC132" i="61" s="1"/>
  <c r="Z132" i="61"/>
  <c r="W132" i="61"/>
  <c r="V132" i="61"/>
  <c r="X132" i="61" s="1"/>
  <c r="AA131" i="61"/>
  <c r="Z131" i="61"/>
  <c r="AB131" i="61" s="1"/>
  <c r="V131" i="61"/>
  <c r="Z130" i="61"/>
  <c r="X130" i="61"/>
  <c r="W130" i="61"/>
  <c r="V130" i="61"/>
  <c r="AC129" i="61"/>
  <c r="AB129" i="61"/>
  <c r="AA129" i="61"/>
  <c r="Z129" i="61"/>
  <c r="X129" i="61"/>
  <c r="W129" i="61"/>
  <c r="V129" i="61"/>
  <c r="AB128" i="61"/>
  <c r="AA128" i="61"/>
  <c r="AC128" i="61" s="1"/>
  <c r="Z128" i="61"/>
  <c r="W128" i="61"/>
  <c r="V128" i="61"/>
  <c r="AA127" i="61"/>
  <c r="Z127" i="61"/>
  <c r="AB127" i="61" s="1"/>
  <c r="V127" i="61"/>
  <c r="Z126" i="61"/>
  <c r="X126" i="61"/>
  <c r="W126" i="61"/>
  <c r="V126" i="61"/>
  <c r="AC125" i="61"/>
  <c r="AB125" i="61"/>
  <c r="AA125" i="61"/>
  <c r="Z125" i="61"/>
  <c r="X125" i="61"/>
  <c r="W125" i="61"/>
  <c r="V125" i="61"/>
  <c r="AB124" i="61"/>
  <c r="AA124" i="61"/>
  <c r="Z124" i="61"/>
  <c r="W124" i="61"/>
  <c r="V124" i="61"/>
  <c r="X124" i="61" s="1"/>
  <c r="AA123" i="61"/>
  <c r="Z123" i="61"/>
  <c r="AB123" i="61" s="1"/>
  <c r="V123" i="61"/>
  <c r="Z122" i="61"/>
  <c r="X122" i="61"/>
  <c r="W122" i="61"/>
  <c r="V122" i="61"/>
  <c r="AC121" i="61"/>
  <c r="AB121" i="61"/>
  <c r="AA121" i="61"/>
  <c r="Z121" i="61"/>
  <c r="X121" i="61"/>
  <c r="W121" i="61"/>
  <c r="V121" i="61"/>
  <c r="AB120" i="61"/>
  <c r="AA120" i="61"/>
  <c r="AC120" i="61" s="1"/>
  <c r="Z120" i="61"/>
  <c r="W120" i="61"/>
  <c r="V120" i="61"/>
  <c r="X120" i="61" s="1"/>
  <c r="AA119" i="61"/>
  <c r="Z119" i="61"/>
  <c r="V119" i="61"/>
  <c r="Z118" i="61"/>
  <c r="X118" i="61"/>
  <c r="W118" i="61"/>
  <c r="V118" i="61"/>
  <c r="AC117" i="61"/>
  <c r="AB117" i="61"/>
  <c r="AA117" i="61"/>
  <c r="Z117" i="61"/>
  <c r="X117" i="61"/>
  <c r="W117" i="61"/>
  <c r="V117" i="61"/>
  <c r="AB116" i="61"/>
  <c r="AA116" i="61"/>
  <c r="AC116" i="61" s="1"/>
  <c r="Z116" i="61"/>
  <c r="W116" i="61"/>
  <c r="V116" i="61"/>
  <c r="X116" i="61" s="1"/>
  <c r="AA115" i="61"/>
  <c r="Z115" i="61"/>
  <c r="AB115" i="61" s="1"/>
  <c r="V115" i="61"/>
  <c r="Z114" i="61"/>
  <c r="X114" i="61"/>
  <c r="W114" i="61"/>
  <c r="V114" i="61"/>
  <c r="AC113" i="61"/>
  <c r="AB113" i="61"/>
  <c r="AA113" i="61"/>
  <c r="Z113" i="61"/>
  <c r="X113" i="61"/>
  <c r="W113" i="61"/>
  <c r="V113" i="61"/>
  <c r="AB112" i="61"/>
  <c r="AA112" i="61"/>
  <c r="AC112" i="61" s="1"/>
  <c r="Z112" i="61"/>
  <c r="W112" i="61"/>
  <c r="V112" i="61"/>
  <c r="AA111" i="61"/>
  <c r="Z111" i="61"/>
  <c r="AB111" i="61" s="1"/>
  <c r="V111" i="61"/>
  <c r="Z110" i="61"/>
  <c r="X110" i="61"/>
  <c r="W110" i="61"/>
  <c r="V110" i="61"/>
  <c r="AC109" i="61"/>
  <c r="AB109" i="61"/>
  <c r="AA109" i="61"/>
  <c r="Z109" i="61"/>
  <c r="X109" i="61"/>
  <c r="W109" i="61"/>
  <c r="V109" i="61"/>
  <c r="AB108" i="61"/>
  <c r="AA108" i="61"/>
  <c r="Z108" i="61"/>
  <c r="W108" i="61"/>
  <c r="V108" i="61"/>
  <c r="X108" i="61" s="1"/>
  <c r="AA107" i="61"/>
  <c r="Z107" i="61"/>
  <c r="AB107" i="61" s="1"/>
  <c r="V107" i="61"/>
  <c r="Z106" i="61"/>
  <c r="X106" i="61"/>
  <c r="W106" i="61"/>
  <c r="V106" i="61"/>
  <c r="AC105" i="61"/>
  <c r="AB105" i="61"/>
  <c r="AA105" i="61"/>
  <c r="Z105" i="61"/>
  <c r="X105" i="61"/>
  <c r="W105" i="61"/>
  <c r="V105" i="61"/>
  <c r="AB104" i="61"/>
  <c r="AA104" i="61"/>
  <c r="AC104" i="61" s="1"/>
  <c r="Z104" i="61"/>
  <c r="W104" i="61"/>
  <c r="V104" i="61"/>
  <c r="X104" i="61" s="1"/>
  <c r="AA103" i="61"/>
  <c r="Z103" i="61"/>
  <c r="V103" i="61"/>
  <c r="Z102" i="61"/>
  <c r="X102" i="61"/>
  <c r="W102" i="61"/>
  <c r="V102" i="61"/>
  <c r="AC101" i="61"/>
  <c r="AB101" i="61"/>
  <c r="AA101" i="61"/>
  <c r="Z101" i="61"/>
  <c r="X101" i="61"/>
  <c r="W101" i="61"/>
  <c r="V101" i="61"/>
  <c r="AB100" i="61"/>
  <c r="AA100" i="61"/>
  <c r="AC100" i="61" s="1"/>
  <c r="Z100" i="61"/>
  <c r="W100" i="61"/>
  <c r="V100" i="61"/>
  <c r="X100" i="61" s="1"/>
  <c r="AA99" i="61"/>
  <c r="Z99" i="61"/>
  <c r="AB99" i="61" s="1"/>
  <c r="V99" i="61"/>
  <c r="Z98" i="61"/>
  <c r="X98" i="61"/>
  <c r="W98" i="61"/>
  <c r="V98" i="61"/>
  <c r="AC97" i="61"/>
  <c r="AB97" i="61"/>
  <c r="AA97" i="61"/>
  <c r="Z97" i="61"/>
  <c r="X97" i="61"/>
  <c r="W97" i="61"/>
  <c r="V97" i="61"/>
  <c r="AB96" i="61"/>
  <c r="AA96" i="61"/>
  <c r="AC96" i="61" s="1"/>
  <c r="Z96" i="61"/>
  <c r="W96" i="61"/>
  <c r="V96" i="61"/>
  <c r="AA95" i="61"/>
  <c r="Z95" i="61"/>
  <c r="AB95" i="61" s="1"/>
  <c r="V95" i="61"/>
  <c r="Z94" i="61"/>
  <c r="X94" i="61"/>
  <c r="W94" i="61"/>
  <c r="V94" i="61"/>
  <c r="AC93" i="61"/>
  <c r="AB93" i="61"/>
  <c r="AA93" i="61"/>
  <c r="Z93" i="61"/>
  <c r="X93" i="61"/>
  <c r="W93" i="61"/>
  <c r="V93" i="61"/>
  <c r="AB92" i="61"/>
  <c r="AA92" i="61"/>
  <c r="Z92" i="61"/>
  <c r="W92" i="61"/>
  <c r="V92" i="61"/>
  <c r="X92" i="61" s="1"/>
  <c r="AA91" i="61"/>
  <c r="Z91" i="61"/>
  <c r="AB91" i="61" s="1"/>
  <c r="V91" i="61"/>
  <c r="Z90" i="61"/>
  <c r="X90" i="61"/>
  <c r="W90" i="61"/>
  <c r="V90" i="61"/>
  <c r="AC89" i="61"/>
  <c r="AB89" i="61"/>
  <c r="AA89" i="61"/>
  <c r="Z89" i="61"/>
  <c r="X89" i="61"/>
  <c r="W89" i="61"/>
  <c r="V89" i="61"/>
  <c r="AB88" i="61"/>
  <c r="AA88" i="61"/>
  <c r="AC88" i="61" s="1"/>
  <c r="Z88" i="61"/>
  <c r="W88" i="61"/>
  <c r="V88" i="61"/>
  <c r="X88" i="61" s="1"/>
  <c r="AA87" i="61"/>
  <c r="Z87" i="61"/>
  <c r="V87" i="61"/>
  <c r="Z86" i="61"/>
  <c r="X86" i="61"/>
  <c r="W86" i="61"/>
  <c r="V86" i="61"/>
  <c r="AC85" i="61"/>
  <c r="AB85" i="61"/>
  <c r="AA85" i="61"/>
  <c r="Z85" i="61"/>
  <c r="X85" i="61"/>
  <c r="W85" i="61"/>
  <c r="V85" i="61"/>
  <c r="AB84" i="61"/>
  <c r="AA84" i="61"/>
  <c r="AC84" i="61" s="1"/>
  <c r="Z84" i="61"/>
  <c r="W84" i="61"/>
  <c r="V84" i="61"/>
  <c r="X84" i="61" s="1"/>
  <c r="AA83" i="61"/>
  <c r="Z83" i="61"/>
  <c r="AB83" i="61" s="1"/>
  <c r="V83" i="61"/>
  <c r="Z82" i="61"/>
  <c r="X82" i="61"/>
  <c r="W82" i="61"/>
  <c r="V82" i="61"/>
  <c r="AC81" i="61"/>
  <c r="AB81" i="61"/>
  <c r="AA81" i="61"/>
  <c r="Z81" i="61"/>
  <c r="W81" i="61"/>
  <c r="X81" i="61" s="1"/>
  <c r="V81" i="61"/>
  <c r="AA80" i="61"/>
  <c r="Z80" i="61"/>
  <c r="W80" i="61"/>
  <c r="V80" i="61"/>
  <c r="Z79" i="61"/>
  <c r="V79" i="61"/>
  <c r="Z78" i="61"/>
  <c r="X78" i="61"/>
  <c r="W78" i="61"/>
  <c r="V78" i="61"/>
  <c r="AB77" i="61"/>
  <c r="AC77" i="61" s="1"/>
  <c r="AA77" i="61"/>
  <c r="Z77" i="61"/>
  <c r="W77" i="61"/>
  <c r="X77" i="61" s="1"/>
  <c r="V77" i="61"/>
  <c r="AA76" i="61"/>
  <c r="Z76" i="61"/>
  <c r="W76" i="61"/>
  <c r="V76" i="61"/>
  <c r="Z75" i="61"/>
  <c r="V75" i="61"/>
  <c r="Z74" i="61"/>
  <c r="X74" i="61"/>
  <c r="W74" i="61"/>
  <c r="V74" i="61"/>
  <c r="AB73" i="61"/>
  <c r="AC73" i="61" s="1"/>
  <c r="AA73" i="61"/>
  <c r="Z73" i="61"/>
  <c r="W73" i="61"/>
  <c r="X73" i="61" s="1"/>
  <c r="V73" i="61"/>
  <c r="AA72" i="61"/>
  <c r="Z72" i="61"/>
  <c r="W72" i="61"/>
  <c r="V72" i="61"/>
  <c r="Z71" i="61"/>
  <c r="V71" i="61"/>
  <c r="Z70" i="61"/>
  <c r="X70" i="61"/>
  <c r="W70" i="61"/>
  <c r="V70" i="61"/>
  <c r="AB69" i="61"/>
  <c r="AC69" i="61" s="1"/>
  <c r="AA69" i="61"/>
  <c r="Z69" i="61"/>
  <c r="W69" i="61"/>
  <c r="X69" i="61" s="1"/>
  <c r="V69" i="61"/>
  <c r="AA68" i="61"/>
  <c r="Z68" i="61"/>
  <c r="W68" i="61"/>
  <c r="V68" i="61"/>
  <c r="Z67" i="61"/>
  <c r="V67" i="61"/>
  <c r="Z66" i="61"/>
  <c r="X66" i="61"/>
  <c r="W66" i="61"/>
  <c r="V66" i="61"/>
  <c r="AB65" i="61"/>
  <c r="AC65" i="61" s="1"/>
  <c r="AA65" i="61"/>
  <c r="Z65" i="61"/>
  <c r="W65" i="61"/>
  <c r="X65" i="61" s="1"/>
  <c r="V65" i="61"/>
  <c r="AA64" i="61"/>
  <c r="Z64" i="61"/>
  <c r="W64" i="61"/>
  <c r="V64" i="61"/>
  <c r="Z63" i="61"/>
  <c r="V63" i="61"/>
  <c r="Z62" i="61"/>
  <c r="X62" i="61"/>
  <c r="W62" i="61"/>
  <c r="V62" i="61"/>
  <c r="AB61" i="61"/>
  <c r="AC61" i="61" s="1"/>
  <c r="AA61" i="61"/>
  <c r="Z61" i="61"/>
  <c r="W61" i="61"/>
  <c r="X61" i="61" s="1"/>
  <c r="V61" i="61"/>
  <c r="AA60" i="61"/>
  <c r="Z60" i="61"/>
  <c r="W60" i="61"/>
  <c r="V60" i="61"/>
  <c r="Z59" i="61"/>
  <c r="V59" i="61"/>
  <c r="Z58" i="61"/>
  <c r="X58" i="61"/>
  <c r="W58" i="61"/>
  <c r="V58" i="61"/>
  <c r="AB57" i="61"/>
  <c r="AC57" i="61" s="1"/>
  <c r="AA57" i="61"/>
  <c r="Z57" i="61"/>
  <c r="W57" i="61"/>
  <c r="X57" i="61" s="1"/>
  <c r="V57" i="61"/>
  <c r="AA56" i="61"/>
  <c r="Z56" i="61"/>
  <c r="W56" i="61"/>
  <c r="V56" i="61"/>
  <c r="Z55" i="61"/>
  <c r="V55" i="61"/>
  <c r="Z54" i="61"/>
  <c r="X54" i="61"/>
  <c r="W54" i="61"/>
  <c r="V54" i="61"/>
  <c r="AB53" i="61"/>
  <c r="AC53" i="61" s="1"/>
  <c r="AA53" i="61"/>
  <c r="Z53" i="61"/>
  <c r="W53" i="61"/>
  <c r="X53" i="61" s="1"/>
  <c r="V53" i="61"/>
  <c r="AA52" i="61"/>
  <c r="Z52" i="61"/>
  <c r="W52" i="61"/>
  <c r="V52" i="61"/>
  <c r="Z51" i="61"/>
  <c r="V51" i="61"/>
  <c r="Z50" i="61"/>
  <c r="X50" i="61"/>
  <c r="W50" i="61"/>
  <c r="V50" i="61"/>
  <c r="AB49" i="61"/>
  <c r="AC49" i="61" s="1"/>
  <c r="AA49" i="61"/>
  <c r="Z49" i="61"/>
  <c r="W49" i="61"/>
  <c r="X49" i="61" s="1"/>
  <c r="V49" i="61"/>
  <c r="AA48" i="61"/>
  <c r="Z48" i="61"/>
  <c r="W48" i="61"/>
  <c r="V48" i="61"/>
  <c r="Z47" i="61"/>
  <c r="V47" i="61"/>
  <c r="Z46" i="61"/>
  <c r="X46" i="61"/>
  <c r="W46" i="61"/>
  <c r="V46" i="61"/>
  <c r="AB45" i="61"/>
  <c r="AC45" i="61" s="1"/>
  <c r="AA45" i="61"/>
  <c r="Z45" i="61"/>
  <c r="W45" i="61"/>
  <c r="X45" i="61" s="1"/>
  <c r="V45" i="61"/>
  <c r="AA44" i="61"/>
  <c r="Z44" i="61"/>
  <c r="W44" i="61"/>
  <c r="V44" i="61"/>
  <c r="Z43" i="61"/>
  <c r="V43" i="61"/>
  <c r="Z42" i="61"/>
  <c r="X42" i="61"/>
  <c r="W42" i="61"/>
  <c r="V42" i="61"/>
  <c r="AB41" i="61"/>
  <c r="AC41" i="61" s="1"/>
  <c r="AA41" i="61"/>
  <c r="Z41" i="61"/>
  <c r="W41" i="61"/>
  <c r="X41" i="61" s="1"/>
  <c r="V41" i="61"/>
  <c r="AA40" i="61"/>
  <c r="Z40" i="61"/>
  <c r="W40" i="61"/>
  <c r="V40" i="61"/>
  <c r="Z39" i="61"/>
  <c r="AA39" i="61" s="1"/>
  <c r="V39" i="61"/>
  <c r="W39" i="61" s="1"/>
  <c r="AB38" i="61"/>
  <c r="AC38" i="61" s="1"/>
  <c r="Z38" i="61"/>
  <c r="AA38" i="61" s="1"/>
  <c r="V38" i="61"/>
  <c r="Z37" i="61"/>
  <c r="V37" i="61"/>
  <c r="Z36" i="61"/>
  <c r="V36" i="61"/>
  <c r="W36" i="61" s="1"/>
  <c r="X36" i="61" s="1"/>
  <c r="Z35" i="61"/>
  <c r="AA35" i="61" s="1"/>
  <c r="W35" i="61"/>
  <c r="X35" i="61" s="1"/>
  <c r="V35" i="61"/>
  <c r="AA34" i="61"/>
  <c r="Z34" i="61"/>
  <c r="V34" i="61"/>
  <c r="Z33" i="61"/>
  <c r="V33" i="61"/>
  <c r="Z32" i="61"/>
  <c r="V32" i="61"/>
  <c r="W32" i="61" s="1"/>
  <c r="X32" i="61" s="1"/>
  <c r="Z31" i="61"/>
  <c r="AA31" i="61" s="1"/>
  <c r="W31" i="61"/>
  <c r="X31" i="61" s="1"/>
  <c r="V31" i="61"/>
  <c r="AA30" i="61"/>
  <c r="Z30" i="61"/>
  <c r="V30" i="61"/>
  <c r="Z29" i="61"/>
  <c r="V29" i="61"/>
  <c r="Z28" i="61"/>
  <c r="V28" i="61"/>
  <c r="W28" i="61" s="1"/>
  <c r="X28" i="61" s="1"/>
  <c r="Z27" i="61"/>
  <c r="AA27" i="61" s="1"/>
  <c r="W27" i="61"/>
  <c r="X27" i="61" s="1"/>
  <c r="V27" i="61"/>
  <c r="AA26" i="61"/>
  <c r="Z26" i="61"/>
  <c r="V26" i="61"/>
  <c r="Z25" i="61"/>
  <c r="V25" i="61"/>
  <c r="Z24" i="61"/>
  <c r="V24" i="61"/>
  <c r="W24" i="61" s="1"/>
  <c r="X24" i="61" s="1"/>
  <c r="Z23" i="61"/>
  <c r="AA23" i="61" s="1"/>
  <c r="W23" i="61"/>
  <c r="X23" i="61" s="1"/>
  <c r="V23" i="61"/>
  <c r="AA22" i="61"/>
  <c r="Z22" i="61"/>
  <c r="V22" i="61"/>
  <c r="Z21" i="61"/>
  <c r="V21" i="61"/>
  <c r="Z20" i="61"/>
  <c r="V20" i="61"/>
  <c r="W20" i="61" s="1"/>
  <c r="X20" i="61" s="1"/>
  <c r="Z19" i="61"/>
  <c r="AA19" i="61" s="1"/>
  <c r="W19" i="61"/>
  <c r="X19" i="61" s="1"/>
  <c r="V19" i="61"/>
  <c r="AA18" i="61"/>
  <c r="Z18" i="61"/>
  <c r="V18" i="61"/>
  <c r="Z17" i="61"/>
  <c r="V17" i="61"/>
  <c r="Z16" i="61"/>
  <c r="V16" i="61"/>
  <c r="W16" i="61" s="1"/>
  <c r="X16" i="61" s="1"/>
  <c r="Z15" i="61"/>
  <c r="AA15" i="61" s="1"/>
  <c r="W15" i="61"/>
  <c r="X15" i="61" s="1"/>
  <c r="V15" i="61"/>
  <c r="AA14" i="61"/>
  <c r="Z14" i="61"/>
  <c r="V14" i="61"/>
  <c r="Z13" i="61"/>
  <c r="V13" i="61"/>
  <c r="Z12" i="61"/>
  <c r="V12" i="61"/>
  <c r="W12" i="61" s="1"/>
  <c r="X12" i="61" s="1"/>
  <c r="Z11" i="61"/>
  <c r="AA11" i="61" s="1"/>
  <c r="W11" i="61"/>
  <c r="X11" i="61" s="1"/>
  <c r="V11" i="61"/>
  <c r="AA378" i="67"/>
  <c r="Z378" i="67"/>
  <c r="V378" i="67"/>
  <c r="Z377" i="67"/>
  <c r="V377" i="67"/>
  <c r="W377" i="67" s="1"/>
  <c r="Z376" i="67"/>
  <c r="AA376" i="67" s="1"/>
  <c r="V376" i="67"/>
  <c r="W376" i="67" s="1"/>
  <c r="X376" i="67" s="1"/>
  <c r="Z375" i="67"/>
  <c r="AA375" i="67" s="1"/>
  <c r="W375" i="67"/>
  <c r="X375" i="67" s="1"/>
  <c r="V375" i="67"/>
  <c r="AA374" i="67"/>
  <c r="Z374" i="67"/>
  <c r="AB374" i="67" s="1"/>
  <c r="V374" i="67"/>
  <c r="Z373" i="67"/>
  <c r="W373" i="67"/>
  <c r="V373" i="67"/>
  <c r="X373" i="67" s="1"/>
  <c r="AC372" i="67"/>
  <c r="AA372" i="67"/>
  <c r="Z372" i="67"/>
  <c r="AB372" i="67" s="1"/>
  <c r="X372" i="67"/>
  <c r="V372" i="67"/>
  <c r="W372" i="67" s="1"/>
  <c r="Z371" i="67"/>
  <c r="AA371" i="67" s="1"/>
  <c r="W371" i="67"/>
  <c r="V371" i="67"/>
  <c r="AA370" i="67"/>
  <c r="Z370" i="67"/>
  <c r="AB370" i="67" s="1"/>
  <c r="V370" i="67"/>
  <c r="Z369" i="67"/>
  <c r="W369" i="67"/>
  <c r="V369" i="67"/>
  <c r="X369" i="67" s="1"/>
  <c r="AC368" i="67"/>
  <c r="AA368" i="67"/>
  <c r="Z368" i="67"/>
  <c r="AB368" i="67" s="1"/>
  <c r="V368" i="67"/>
  <c r="W368" i="67" s="1"/>
  <c r="X368" i="67" s="1"/>
  <c r="Z367" i="67"/>
  <c r="AA367" i="67" s="1"/>
  <c r="AB367" i="67" s="1"/>
  <c r="W367" i="67"/>
  <c r="X367" i="67" s="1"/>
  <c r="V367" i="67"/>
  <c r="AA366" i="67"/>
  <c r="Z366" i="67"/>
  <c r="AB366" i="67" s="1"/>
  <c r="V366" i="67"/>
  <c r="Z365" i="67"/>
  <c r="W365" i="67"/>
  <c r="V365" i="67"/>
  <c r="X365" i="67" s="1"/>
  <c r="AC364" i="67"/>
  <c r="AA364" i="67"/>
  <c r="Z364" i="67"/>
  <c r="AB364" i="67" s="1"/>
  <c r="V364" i="67"/>
  <c r="W364" i="67" s="1"/>
  <c r="X364" i="67" s="1"/>
  <c r="AB363" i="67"/>
  <c r="Z363" i="67"/>
  <c r="AA363" i="67" s="1"/>
  <c r="W363" i="67"/>
  <c r="X363" i="67" s="1"/>
  <c r="V363" i="67"/>
  <c r="AA362" i="67"/>
  <c r="Z362" i="67"/>
  <c r="V362" i="67"/>
  <c r="Z361" i="67"/>
  <c r="W361" i="67"/>
  <c r="V361" i="67"/>
  <c r="X361" i="67" s="1"/>
  <c r="AA360" i="67"/>
  <c r="Z360" i="67"/>
  <c r="AB360" i="67" s="1"/>
  <c r="AC360" i="67" s="1"/>
  <c r="V360" i="67"/>
  <c r="W360" i="67" s="1"/>
  <c r="X360" i="67" s="1"/>
  <c r="Z359" i="67"/>
  <c r="AA359" i="67" s="1"/>
  <c r="W359" i="67"/>
  <c r="V359" i="67"/>
  <c r="X359" i="67" s="1"/>
  <c r="AA358" i="67"/>
  <c r="Z358" i="67"/>
  <c r="AB358" i="67" s="1"/>
  <c r="V358" i="67"/>
  <c r="Z357" i="67"/>
  <c r="W357" i="67"/>
  <c r="V357" i="67"/>
  <c r="X357" i="67" s="1"/>
  <c r="AA356" i="67"/>
  <c r="Z356" i="67"/>
  <c r="AB356" i="67" s="1"/>
  <c r="AC356" i="67" s="1"/>
  <c r="X356" i="67"/>
  <c r="V356" i="67"/>
  <c r="W356" i="67" s="1"/>
  <c r="AB355" i="67"/>
  <c r="Z355" i="67"/>
  <c r="AA355" i="67" s="1"/>
  <c r="W355" i="67"/>
  <c r="X355" i="67" s="1"/>
  <c r="V355" i="67"/>
  <c r="AA354" i="67"/>
  <c r="Z354" i="67"/>
  <c r="V354" i="67"/>
  <c r="Z353" i="67"/>
  <c r="W353" i="67"/>
  <c r="V353" i="67"/>
  <c r="X353" i="67" s="1"/>
  <c r="AC352" i="67"/>
  <c r="AA352" i="67"/>
  <c r="Z352" i="67"/>
  <c r="AB352" i="67" s="1"/>
  <c r="V352" i="67"/>
  <c r="W352" i="67" s="1"/>
  <c r="X352" i="67" s="1"/>
  <c r="Z351" i="67"/>
  <c r="AA351" i="67" s="1"/>
  <c r="AB351" i="67" s="1"/>
  <c r="W351" i="67"/>
  <c r="X351" i="67" s="1"/>
  <c r="V351" i="67"/>
  <c r="AA350" i="67"/>
  <c r="Z350" i="67"/>
  <c r="AB350" i="67" s="1"/>
  <c r="V350" i="67"/>
  <c r="Z349" i="67"/>
  <c r="W349" i="67"/>
  <c r="V349" i="67"/>
  <c r="X349" i="67" s="1"/>
  <c r="AC348" i="67"/>
  <c r="AA348" i="67"/>
  <c r="Z348" i="67"/>
  <c r="AB348" i="67" s="1"/>
  <c r="X348" i="67"/>
  <c r="V348" i="67"/>
  <c r="W348" i="67" s="1"/>
  <c r="AB347" i="67"/>
  <c r="Z347" i="67"/>
  <c r="AA347" i="67" s="1"/>
  <c r="W347" i="67"/>
  <c r="X347" i="67" s="1"/>
  <c r="V347" i="67"/>
  <c r="AA346" i="67"/>
  <c r="Z346" i="67"/>
  <c r="V346" i="67"/>
  <c r="Z345" i="67"/>
  <c r="W345" i="67"/>
  <c r="V345" i="67"/>
  <c r="X345" i="67" s="1"/>
  <c r="AA344" i="67"/>
  <c r="Z344" i="67"/>
  <c r="AB344" i="67" s="1"/>
  <c r="AC344" i="67" s="1"/>
  <c r="V344" i="67"/>
  <c r="W344" i="67" s="1"/>
  <c r="X344" i="67" s="1"/>
  <c r="Z343" i="67"/>
  <c r="AA343" i="67" s="1"/>
  <c r="W343" i="67"/>
  <c r="V343" i="67"/>
  <c r="X343" i="67" s="1"/>
  <c r="AA342" i="67"/>
  <c r="Z342" i="67"/>
  <c r="AB342" i="67" s="1"/>
  <c r="V342" i="67"/>
  <c r="Z341" i="67"/>
  <c r="W341" i="67"/>
  <c r="V341" i="67"/>
  <c r="X341" i="67" s="1"/>
  <c r="AA340" i="67"/>
  <c r="Z340" i="67"/>
  <c r="X340" i="67"/>
  <c r="V340" i="67"/>
  <c r="W340" i="67" s="1"/>
  <c r="AB339" i="67"/>
  <c r="Z339" i="67"/>
  <c r="AA339" i="67" s="1"/>
  <c r="W339" i="67"/>
  <c r="X339" i="67" s="1"/>
  <c r="V339" i="67"/>
  <c r="AC338" i="67"/>
  <c r="AA338" i="67"/>
  <c r="AB338" i="67" s="1"/>
  <c r="Z338" i="67"/>
  <c r="V338" i="67"/>
  <c r="W338" i="67" s="1"/>
  <c r="Z337" i="67"/>
  <c r="W337" i="67"/>
  <c r="V337" i="67"/>
  <c r="X337" i="67" s="1"/>
  <c r="AA336" i="67"/>
  <c r="Z336" i="67"/>
  <c r="X336" i="67"/>
  <c r="V336" i="67"/>
  <c r="W336" i="67" s="1"/>
  <c r="AB335" i="67"/>
  <c r="Z335" i="67"/>
  <c r="AA335" i="67" s="1"/>
  <c r="W335" i="67"/>
  <c r="X335" i="67" s="1"/>
  <c r="V335" i="67"/>
  <c r="AC334" i="67"/>
  <c r="AA334" i="67"/>
  <c r="AB334" i="67" s="1"/>
  <c r="Z334" i="67"/>
  <c r="V334" i="67"/>
  <c r="Z333" i="67"/>
  <c r="AA333" i="67" s="1"/>
  <c r="W333" i="67"/>
  <c r="V333" i="67"/>
  <c r="X333" i="67" s="1"/>
  <c r="AA332" i="67"/>
  <c r="Z332" i="67"/>
  <c r="X332" i="67"/>
  <c r="V332" i="67"/>
  <c r="W332" i="67" s="1"/>
  <c r="AB331" i="67"/>
  <c r="Z331" i="67"/>
  <c r="AA331" i="67" s="1"/>
  <c r="W331" i="67"/>
  <c r="X331" i="67" s="1"/>
  <c r="V331" i="67"/>
  <c r="AA330" i="67"/>
  <c r="Z330" i="67"/>
  <c r="AB330" i="67" s="1"/>
  <c r="AC330" i="67" s="1"/>
  <c r="V330" i="67"/>
  <c r="W330" i="67" s="1"/>
  <c r="Z329" i="67"/>
  <c r="W329" i="67"/>
  <c r="V329" i="67"/>
  <c r="X329" i="67" s="1"/>
  <c r="AA328" i="67"/>
  <c r="Z328" i="67"/>
  <c r="X328" i="67"/>
  <c r="V328" i="67"/>
  <c r="W328" i="67" s="1"/>
  <c r="AB327" i="67"/>
  <c r="Z327" i="67"/>
  <c r="AA327" i="67" s="1"/>
  <c r="W327" i="67"/>
  <c r="V327" i="67"/>
  <c r="AC326" i="67"/>
  <c r="AA326" i="67"/>
  <c r="Z326" i="67"/>
  <c r="AB326" i="67" s="1"/>
  <c r="V326" i="67"/>
  <c r="Z325" i="67"/>
  <c r="AA325" i="67" s="1"/>
  <c r="W325" i="67"/>
  <c r="V325" i="67"/>
  <c r="X325" i="67" s="1"/>
  <c r="AA324" i="67"/>
  <c r="Z324" i="67"/>
  <c r="X324" i="67"/>
  <c r="V324" i="67"/>
  <c r="W324" i="67" s="1"/>
  <c r="AB323" i="67"/>
  <c r="Z323" i="67"/>
  <c r="AA323" i="67" s="1"/>
  <c r="W323" i="67"/>
  <c r="X323" i="67" s="1"/>
  <c r="V323" i="67"/>
  <c r="AC322" i="67"/>
  <c r="AA322" i="67"/>
  <c r="AB322" i="67" s="1"/>
  <c r="Z322" i="67"/>
  <c r="V322" i="67"/>
  <c r="W322" i="67" s="1"/>
  <c r="Z321" i="67"/>
  <c r="W321" i="67"/>
  <c r="V321" i="67"/>
  <c r="X321" i="67" s="1"/>
  <c r="AA320" i="67"/>
  <c r="Z320" i="67"/>
  <c r="X320" i="67"/>
  <c r="V320" i="67"/>
  <c r="W320" i="67" s="1"/>
  <c r="AB319" i="67"/>
  <c r="Z319" i="67"/>
  <c r="AA319" i="67" s="1"/>
  <c r="W319" i="67"/>
  <c r="X319" i="67" s="1"/>
  <c r="V319" i="67"/>
  <c r="AC318" i="67"/>
  <c r="AA318" i="67"/>
  <c r="AB318" i="67" s="1"/>
  <c r="Z318" i="67"/>
  <c r="V318" i="67"/>
  <c r="Z317" i="67"/>
  <c r="AA317" i="67" s="1"/>
  <c r="W317" i="67"/>
  <c r="V317" i="67"/>
  <c r="X317" i="67" s="1"/>
  <c r="AA316" i="67"/>
  <c r="Z316" i="67"/>
  <c r="X316" i="67"/>
  <c r="V316" i="67"/>
  <c r="W316" i="67" s="1"/>
  <c r="AB315" i="67"/>
  <c r="Z315" i="67"/>
  <c r="AA315" i="67" s="1"/>
  <c r="W315" i="67"/>
  <c r="X315" i="67" s="1"/>
  <c r="V315" i="67"/>
  <c r="AA314" i="67"/>
  <c r="Z314" i="67"/>
  <c r="AB314" i="67" s="1"/>
  <c r="AC314" i="67" s="1"/>
  <c r="V314" i="67"/>
  <c r="W314" i="67" s="1"/>
  <c r="Z313" i="67"/>
  <c r="W313" i="67"/>
  <c r="V313" i="67"/>
  <c r="X313" i="67" s="1"/>
  <c r="AA312" i="67"/>
  <c r="Z312" i="67"/>
  <c r="X312" i="67"/>
  <c r="V312" i="67"/>
  <c r="W312" i="67" s="1"/>
  <c r="AB311" i="67"/>
  <c r="Z311" i="67"/>
  <c r="AA311" i="67" s="1"/>
  <c r="V311" i="67"/>
  <c r="Z310" i="67"/>
  <c r="W310" i="67"/>
  <c r="V310" i="67"/>
  <c r="X310" i="67" s="1"/>
  <c r="AA309" i="67"/>
  <c r="Z309" i="67"/>
  <c r="AB309" i="67" s="1"/>
  <c r="AC309" i="67" s="1"/>
  <c r="X309" i="67"/>
  <c r="V309" i="67"/>
  <c r="W309" i="67" s="1"/>
  <c r="Z308" i="67"/>
  <c r="AA308" i="67" s="1"/>
  <c r="W308" i="67"/>
  <c r="X308" i="67" s="1"/>
  <c r="V308" i="67"/>
  <c r="AA307" i="67"/>
  <c r="Z307" i="67"/>
  <c r="V307" i="67"/>
  <c r="Z306" i="67"/>
  <c r="W306" i="67"/>
  <c r="V306" i="67"/>
  <c r="X306" i="67" s="1"/>
  <c r="AA305" i="67"/>
  <c r="Z305" i="67"/>
  <c r="V305" i="67"/>
  <c r="Z304" i="67"/>
  <c r="AA304" i="67" s="1"/>
  <c r="W304" i="67"/>
  <c r="X304" i="67" s="1"/>
  <c r="V304" i="67"/>
  <c r="AA303" i="67"/>
  <c r="AB303" i="67" s="1"/>
  <c r="Z303" i="67"/>
  <c r="X303" i="67"/>
  <c r="V303" i="67"/>
  <c r="W303" i="67" s="1"/>
  <c r="Z302" i="67"/>
  <c r="AA302" i="67" s="1"/>
  <c r="W302" i="67"/>
  <c r="V302" i="67"/>
  <c r="AA301" i="67"/>
  <c r="AC301" i="67" s="1"/>
  <c r="Z301" i="67"/>
  <c r="AB301" i="67" s="1"/>
  <c r="V301" i="67"/>
  <c r="W301" i="67" s="1"/>
  <c r="Z300" i="67"/>
  <c r="W300" i="67"/>
  <c r="X300" i="67" s="1"/>
  <c r="V300" i="67"/>
  <c r="AA299" i="67"/>
  <c r="Z299" i="67"/>
  <c r="V299" i="67"/>
  <c r="W299" i="67" s="1"/>
  <c r="AB298" i="67"/>
  <c r="Z298" i="67"/>
  <c r="AA298" i="67" s="1"/>
  <c r="W298" i="67"/>
  <c r="V298" i="67"/>
  <c r="X298" i="67" s="1"/>
  <c r="AA297" i="67"/>
  <c r="Z297" i="67"/>
  <c r="V297" i="67"/>
  <c r="Z296" i="67"/>
  <c r="AA296" i="67" s="1"/>
  <c r="W296" i="67"/>
  <c r="X296" i="67" s="1"/>
  <c r="V296" i="67"/>
  <c r="AA295" i="67"/>
  <c r="AB295" i="67" s="1"/>
  <c r="Z295" i="67"/>
  <c r="X295" i="67"/>
  <c r="V295" i="67"/>
  <c r="W295" i="67" s="1"/>
  <c r="Z294" i="67"/>
  <c r="AA294" i="67" s="1"/>
  <c r="W294" i="67"/>
  <c r="V294" i="67"/>
  <c r="AA293" i="67"/>
  <c r="Z293" i="67"/>
  <c r="AB293" i="67" s="1"/>
  <c r="V293" i="67"/>
  <c r="W293" i="67" s="1"/>
  <c r="Z292" i="67"/>
  <c r="W292" i="67"/>
  <c r="X292" i="67" s="1"/>
  <c r="V292" i="67"/>
  <c r="AA291" i="67"/>
  <c r="Z291" i="67"/>
  <c r="V291" i="67"/>
  <c r="W291" i="67" s="1"/>
  <c r="AB290" i="67"/>
  <c r="Z290" i="67"/>
  <c r="AA290" i="67" s="1"/>
  <c r="W290" i="67"/>
  <c r="V290" i="67"/>
  <c r="X290" i="67" s="1"/>
  <c r="AA289" i="67"/>
  <c r="Z289" i="67"/>
  <c r="V289" i="67"/>
  <c r="AB288" i="67"/>
  <c r="Z288" i="67"/>
  <c r="AA288" i="67" s="1"/>
  <c r="W288" i="67"/>
  <c r="X288" i="67" s="1"/>
  <c r="V288" i="67"/>
  <c r="AA287" i="67"/>
  <c r="AB287" i="67" s="1"/>
  <c r="Z287" i="67"/>
  <c r="X287" i="67"/>
  <c r="V287" i="67"/>
  <c r="W287" i="67" s="1"/>
  <c r="Z286" i="67"/>
  <c r="AA286" i="67" s="1"/>
  <c r="W286" i="67"/>
  <c r="V286" i="67"/>
  <c r="AA285" i="67"/>
  <c r="Z285" i="67"/>
  <c r="AB285" i="67" s="1"/>
  <c r="V285" i="67"/>
  <c r="W285" i="67" s="1"/>
  <c r="Z284" i="67"/>
  <c r="W284" i="67"/>
  <c r="X284" i="67" s="1"/>
  <c r="V284" i="67"/>
  <c r="AA283" i="67"/>
  <c r="Z283" i="67"/>
  <c r="V283" i="67"/>
  <c r="W283" i="67" s="1"/>
  <c r="AB282" i="67"/>
  <c r="Z282" i="67"/>
  <c r="AA282" i="67" s="1"/>
  <c r="W282" i="67"/>
  <c r="V282" i="67"/>
  <c r="X282" i="67" s="1"/>
  <c r="AA281" i="67"/>
  <c r="Z281" i="67"/>
  <c r="V281" i="67"/>
  <c r="AB280" i="67"/>
  <c r="Z280" i="67"/>
  <c r="AA280" i="67" s="1"/>
  <c r="W280" i="67"/>
  <c r="X280" i="67" s="1"/>
  <c r="V280" i="67"/>
  <c r="AA279" i="67"/>
  <c r="AB279" i="67" s="1"/>
  <c r="AC279" i="67" s="1"/>
  <c r="Z279" i="67"/>
  <c r="X279" i="67"/>
  <c r="V279" i="67"/>
  <c r="W279" i="67" s="1"/>
  <c r="Z278" i="67"/>
  <c r="AA278" i="67" s="1"/>
  <c r="W278" i="67"/>
  <c r="V278" i="67"/>
  <c r="AA277" i="67"/>
  <c r="Z277" i="67"/>
  <c r="AB277" i="67" s="1"/>
  <c r="V277" i="67"/>
  <c r="W277" i="67" s="1"/>
  <c r="X277" i="67" s="1"/>
  <c r="Z276" i="67"/>
  <c r="W276" i="67"/>
  <c r="X276" i="67" s="1"/>
  <c r="V276" i="67"/>
  <c r="AA275" i="67"/>
  <c r="Z275" i="67"/>
  <c r="V275" i="67"/>
  <c r="W275" i="67" s="1"/>
  <c r="AB274" i="67"/>
  <c r="Z274" i="67"/>
  <c r="AA274" i="67" s="1"/>
  <c r="W274" i="67"/>
  <c r="V274" i="67"/>
  <c r="X274" i="67" s="1"/>
  <c r="AA273" i="67"/>
  <c r="Z273" i="67"/>
  <c r="V273" i="67"/>
  <c r="AB272" i="67"/>
  <c r="Z272" i="67"/>
  <c r="AA272" i="67" s="1"/>
  <c r="W272" i="67"/>
  <c r="X272" i="67" s="1"/>
  <c r="V272" i="67"/>
  <c r="AA271" i="67"/>
  <c r="AB271" i="67" s="1"/>
  <c r="AC271" i="67" s="1"/>
  <c r="Z271" i="67"/>
  <c r="X271" i="67"/>
  <c r="V271" i="67"/>
  <c r="W271" i="67" s="1"/>
  <c r="Z270" i="67"/>
  <c r="W270" i="67"/>
  <c r="V270" i="67"/>
  <c r="AA269" i="67"/>
  <c r="Z269" i="67"/>
  <c r="V269" i="67"/>
  <c r="W269" i="67" s="1"/>
  <c r="Z268" i="67"/>
  <c r="X268" i="67"/>
  <c r="W268" i="67"/>
  <c r="V268" i="67"/>
  <c r="AB267" i="67"/>
  <c r="AC267" i="67" s="1"/>
  <c r="AA267" i="67"/>
  <c r="Z267" i="67"/>
  <c r="W267" i="67"/>
  <c r="X267" i="67" s="1"/>
  <c r="V267" i="67"/>
  <c r="AA266" i="67"/>
  <c r="Z266" i="67"/>
  <c r="V266" i="67"/>
  <c r="Z265" i="67"/>
  <c r="V265" i="67"/>
  <c r="Z264" i="67"/>
  <c r="X264" i="67"/>
  <c r="W264" i="67"/>
  <c r="V264" i="67"/>
  <c r="Z263" i="67"/>
  <c r="AA263" i="67" s="1"/>
  <c r="W263" i="67"/>
  <c r="X263" i="67" s="1"/>
  <c r="V263" i="67"/>
  <c r="AA262" i="67"/>
  <c r="Z262" i="67"/>
  <c r="V262" i="67"/>
  <c r="Z261" i="67"/>
  <c r="V261" i="67"/>
  <c r="Z260" i="67"/>
  <c r="X260" i="67"/>
  <c r="V260" i="67"/>
  <c r="W260" i="67" s="1"/>
  <c r="Z259" i="67"/>
  <c r="AA259" i="67" s="1"/>
  <c r="W259" i="67"/>
  <c r="X259" i="67" s="1"/>
  <c r="V259" i="67"/>
  <c r="AA258" i="67"/>
  <c r="Z258" i="67"/>
  <c r="V258" i="67"/>
  <c r="AA257" i="67"/>
  <c r="Z257" i="67"/>
  <c r="V257" i="67"/>
  <c r="Z256" i="67"/>
  <c r="X256" i="67"/>
  <c r="W256" i="67"/>
  <c r="V256" i="67"/>
  <c r="AC255" i="67"/>
  <c r="AB255" i="67"/>
  <c r="Z255" i="67"/>
  <c r="AA255" i="67" s="1"/>
  <c r="W255" i="67"/>
  <c r="X255" i="67" s="1"/>
  <c r="V255" i="67"/>
  <c r="AA254" i="67"/>
  <c r="Z254" i="67"/>
  <c r="W254" i="67"/>
  <c r="V254" i="67"/>
  <c r="Z253" i="67"/>
  <c r="V253" i="67"/>
  <c r="Z252" i="67"/>
  <c r="X252" i="67"/>
  <c r="V252" i="67"/>
  <c r="W252" i="67" s="1"/>
  <c r="Z251" i="67"/>
  <c r="AA251" i="67" s="1"/>
  <c r="X251" i="67"/>
  <c r="W251" i="67"/>
  <c r="V251" i="67"/>
  <c r="AB250" i="67"/>
  <c r="AA250" i="67"/>
  <c r="Z250" i="67"/>
  <c r="V250" i="67"/>
  <c r="AA249" i="67"/>
  <c r="Z249" i="67"/>
  <c r="V249" i="67"/>
  <c r="Z248" i="67"/>
  <c r="X248" i="67"/>
  <c r="V248" i="67"/>
  <c r="W248" i="67" s="1"/>
  <c r="AC247" i="67"/>
  <c r="AB247" i="67"/>
  <c r="Z247" i="67"/>
  <c r="AA247" i="67" s="1"/>
  <c r="W247" i="67"/>
  <c r="X247" i="67" s="1"/>
  <c r="V247" i="67"/>
  <c r="AB246" i="67"/>
  <c r="AA246" i="67"/>
  <c r="Z246" i="67"/>
  <c r="W246" i="67"/>
  <c r="V246" i="67"/>
  <c r="Z245" i="67"/>
  <c r="V245" i="67"/>
  <c r="Z244" i="67"/>
  <c r="X244" i="67"/>
  <c r="V244" i="67"/>
  <c r="W244" i="67" s="1"/>
  <c r="Z243" i="67"/>
  <c r="AA243" i="67" s="1"/>
  <c r="X243" i="67"/>
  <c r="W243" i="67"/>
  <c r="V243" i="67"/>
  <c r="AB242" i="67"/>
  <c r="AA242" i="67"/>
  <c r="Z242" i="67"/>
  <c r="V242" i="67"/>
  <c r="AA241" i="67"/>
  <c r="Z241" i="67"/>
  <c r="V241" i="67"/>
  <c r="Z240" i="67"/>
  <c r="X240" i="67"/>
  <c r="V240" i="67"/>
  <c r="W240" i="67" s="1"/>
  <c r="AC239" i="67"/>
  <c r="AB239" i="67"/>
  <c r="Z239" i="67"/>
  <c r="AA239" i="67" s="1"/>
  <c r="W239" i="67"/>
  <c r="X239" i="67" s="1"/>
  <c r="V239" i="67"/>
  <c r="AB238" i="67"/>
  <c r="AA238" i="67"/>
  <c r="Z238" i="67"/>
  <c r="W238" i="67"/>
  <c r="V238" i="67"/>
  <c r="Z237" i="67"/>
  <c r="V237" i="67"/>
  <c r="Z236" i="67"/>
  <c r="X236" i="67"/>
  <c r="V236" i="67"/>
  <c r="W236" i="67" s="1"/>
  <c r="Z235" i="67"/>
  <c r="AA235" i="67" s="1"/>
  <c r="X235" i="67"/>
  <c r="W235" i="67"/>
  <c r="V235" i="67"/>
  <c r="AB234" i="67"/>
  <c r="AA234" i="67"/>
  <c r="Z234" i="67"/>
  <c r="V234" i="67"/>
  <c r="AA233" i="67"/>
  <c r="Z233" i="67"/>
  <c r="V233" i="67"/>
  <c r="Z232" i="67"/>
  <c r="X232" i="67"/>
  <c r="V232" i="67"/>
  <c r="W232" i="67" s="1"/>
  <c r="AB231" i="67"/>
  <c r="AC231" i="67" s="1"/>
  <c r="Z231" i="67"/>
  <c r="AA231" i="67" s="1"/>
  <c r="W231" i="67"/>
  <c r="X231" i="67" s="1"/>
  <c r="V231" i="67"/>
  <c r="AB230" i="67"/>
  <c r="AA230" i="67"/>
  <c r="Z230" i="67"/>
  <c r="W230" i="67"/>
  <c r="V230" i="67"/>
  <c r="Z229" i="67"/>
  <c r="V229" i="67"/>
  <c r="Z228" i="67"/>
  <c r="X228" i="67"/>
  <c r="V228" i="67"/>
  <c r="W228" i="67" s="1"/>
  <c r="Z227" i="67"/>
  <c r="AA227" i="67" s="1"/>
  <c r="X227" i="67"/>
  <c r="W227" i="67"/>
  <c r="V227" i="67"/>
  <c r="AB226" i="67"/>
  <c r="AA226" i="67"/>
  <c r="Z226" i="67"/>
  <c r="V226" i="67"/>
  <c r="AA225" i="67"/>
  <c r="Z225" i="67"/>
  <c r="V225" i="67"/>
  <c r="Z224" i="67"/>
  <c r="X224" i="67"/>
  <c r="V224" i="67"/>
  <c r="W224" i="67" s="1"/>
  <c r="AB223" i="67"/>
  <c r="AC223" i="67" s="1"/>
  <c r="Z223" i="67"/>
  <c r="AA223" i="67" s="1"/>
  <c r="W223" i="67"/>
  <c r="X223" i="67" s="1"/>
  <c r="V223" i="67"/>
  <c r="AB222" i="67"/>
  <c r="AA222" i="67"/>
  <c r="Z222" i="67"/>
  <c r="W222" i="67"/>
  <c r="V222" i="67"/>
  <c r="Z221" i="67"/>
  <c r="V221" i="67"/>
  <c r="Z220" i="67"/>
  <c r="X220" i="67"/>
  <c r="W220" i="67"/>
  <c r="V220" i="67"/>
  <c r="Z219" i="67"/>
  <c r="AA219" i="67" s="1"/>
  <c r="X219" i="67"/>
  <c r="W219" i="67"/>
  <c r="V219" i="67"/>
  <c r="AB218" i="67"/>
  <c r="AA218" i="67"/>
  <c r="Z218" i="67"/>
  <c r="V218" i="67"/>
  <c r="AA217" i="67"/>
  <c r="Z217" i="67"/>
  <c r="V217" i="67"/>
  <c r="Z216" i="67"/>
  <c r="W216" i="67"/>
  <c r="V216" i="67"/>
  <c r="AA215" i="67"/>
  <c r="Z215" i="67"/>
  <c r="V215" i="67"/>
  <c r="Z214" i="67"/>
  <c r="X214" i="67"/>
  <c r="W214" i="67"/>
  <c r="V214" i="67"/>
  <c r="AC213" i="67"/>
  <c r="AB213" i="67"/>
  <c r="AA213" i="67"/>
  <c r="Z213" i="67"/>
  <c r="X213" i="67"/>
  <c r="W213" i="67"/>
  <c r="V213" i="67"/>
  <c r="AA212" i="67"/>
  <c r="Z212" i="67"/>
  <c r="W212" i="67"/>
  <c r="V212" i="67"/>
  <c r="AA211" i="67"/>
  <c r="Z211" i="67"/>
  <c r="V211" i="67"/>
  <c r="Z210" i="67"/>
  <c r="X210" i="67"/>
  <c r="W210" i="67"/>
  <c r="V210" i="67"/>
  <c r="AC209" i="67"/>
  <c r="AB209" i="67"/>
  <c r="AA209" i="67"/>
  <c r="Z209" i="67"/>
  <c r="X209" i="67"/>
  <c r="W209" i="67"/>
  <c r="V209" i="67"/>
  <c r="AA208" i="67"/>
  <c r="Z208" i="67"/>
  <c r="W208" i="67"/>
  <c r="V208" i="67"/>
  <c r="AA207" i="67"/>
  <c r="Z207" i="67"/>
  <c r="V207" i="67"/>
  <c r="Z206" i="67"/>
  <c r="X206" i="67"/>
  <c r="W206" i="67"/>
  <c r="V206" i="67"/>
  <c r="AC205" i="67"/>
  <c r="AB205" i="67"/>
  <c r="AA205" i="67"/>
  <c r="Z205" i="67"/>
  <c r="X205" i="67"/>
  <c r="W205" i="67"/>
  <c r="V205" i="67"/>
  <c r="AA204" i="67"/>
  <c r="Z204" i="67"/>
  <c r="W204" i="67"/>
  <c r="V204" i="67"/>
  <c r="AA203" i="67"/>
  <c r="Z203" i="67"/>
  <c r="V203" i="67"/>
  <c r="Z202" i="67"/>
  <c r="X202" i="67"/>
  <c r="W202" i="67"/>
  <c r="V202" i="67"/>
  <c r="AC201" i="67"/>
  <c r="AB201" i="67"/>
  <c r="AA201" i="67"/>
  <c r="Z201" i="67"/>
  <c r="X201" i="67"/>
  <c r="W201" i="67"/>
  <c r="V201" i="67"/>
  <c r="AA200" i="67"/>
  <c r="Z200" i="67"/>
  <c r="W200" i="67"/>
  <c r="V200" i="67"/>
  <c r="AA199" i="67"/>
  <c r="Z199" i="67"/>
  <c r="V199" i="67"/>
  <c r="Z198" i="67"/>
  <c r="X198" i="67"/>
  <c r="W198" i="67"/>
  <c r="V198" i="67"/>
  <c r="AC197" i="67"/>
  <c r="AB197" i="67"/>
  <c r="AA197" i="67"/>
  <c r="Z197" i="67"/>
  <c r="X197" i="67"/>
  <c r="W197" i="67"/>
  <c r="V197" i="67"/>
  <c r="AA196" i="67"/>
  <c r="Z196" i="67"/>
  <c r="W196" i="67"/>
  <c r="V196" i="67"/>
  <c r="AA195" i="67"/>
  <c r="Z195" i="67"/>
  <c r="V195" i="67"/>
  <c r="Z194" i="67"/>
  <c r="X194" i="67"/>
  <c r="W194" i="67"/>
  <c r="V194" i="67"/>
  <c r="AC193" i="67"/>
  <c r="Z193" i="67"/>
  <c r="AA193" i="67" s="1"/>
  <c r="AB193" i="67" s="1"/>
  <c r="X193" i="67"/>
  <c r="W193" i="67"/>
  <c r="V193" i="67"/>
  <c r="AA192" i="67"/>
  <c r="Z192" i="67"/>
  <c r="V192" i="67"/>
  <c r="Z191" i="67"/>
  <c r="V191" i="67"/>
  <c r="Z190" i="67"/>
  <c r="X190" i="67"/>
  <c r="V190" i="67"/>
  <c r="W190" i="67" s="1"/>
  <c r="Z189" i="67"/>
  <c r="AA189" i="67" s="1"/>
  <c r="W189" i="67"/>
  <c r="X189" i="67" s="1"/>
  <c r="V189" i="67"/>
  <c r="AB188" i="67"/>
  <c r="AA188" i="67"/>
  <c r="Z188" i="67"/>
  <c r="W188" i="67"/>
  <c r="V188" i="67"/>
  <c r="Z187" i="67"/>
  <c r="V187" i="67"/>
  <c r="Z186" i="67"/>
  <c r="X186" i="67"/>
  <c r="V186" i="67"/>
  <c r="W186" i="67" s="1"/>
  <c r="AC185" i="67"/>
  <c r="Z185" i="67"/>
  <c r="AA185" i="67" s="1"/>
  <c r="AB185" i="67" s="1"/>
  <c r="X185" i="67"/>
  <c r="W185" i="67"/>
  <c r="V185" i="67"/>
  <c r="AA184" i="67"/>
  <c r="Z184" i="67"/>
  <c r="V184" i="67"/>
  <c r="Z183" i="67"/>
  <c r="V183" i="67"/>
  <c r="Z182" i="67"/>
  <c r="X182" i="67"/>
  <c r="V182" i="67"/>
  <c r="W182" i="67" s="1"/>
  <c r="Z181" i="67"/>
  <c r="W181" i="67"/>
  <c r="X181" i="67" s="1"/>
  <c r="V181" i="67"/>
  <c r="AC180" i="67"/>
  <c r="AA180" i="67"/>
  <c r="AB180" i="67" s="1"/>
  <c r="Z180" i="67"/>
  <c r="X180" i="67"/>
  <c r="V180" i="67"/>
  <c r="W180" i="67" s="1"/>
  <c r="AA179" i="67"/>
  <c r="Z179" i="67"/>
  <c r="W179" i="67"/>
  <c r="V179" i="67"/>
  <c r="Z178" i="67"/>
  <c r="V178" i="67"/>
  <c r="AB177" i="67"/>
  <c r="Z177" i="67"/>
  <c r="AA177" i="67" s="1"/>
  <c r="AC177" i="67" s="1"/>
  <c r="X177" i="67"/>
  <c r="W177" i="67"/>
  <c r="V177" i="67"/>
  <c r="AB176" i="67"/>
  <c r="AC176" i="67" s="1"/>
  <c r="AA176" i="67"/>
  <c r="Z176" i="67"/>
  <c r="W176" i="67"/>
  <c r="X176" i="67" s="1"/>
  <c r="V176" i="67"/>
  <c r="Z175" i="67"/>
  <c r="V175" i="67"/>
  <c r="AA174" i="67"/>
  <c r="Z174" i="67"/>
  <c r="X174" i="67"/>
  <c r="V174" i="67"/>
  <c r="W174" i="67" s="1"/>
  <c r="Z173" i="67"/>
  <c r="AA173" i="67" s="1"/>
  <c r="W173" i="67"/>
  <c r="X173" i="67" s="1"/>
  <c r="V173" i="67"/>
  <c r="AA172" i="67"/>
  <c r="Z172" i="67"/>
  <c r="V172" i="67"/>
  <c r="AA171" i="67"/>
  <c r="Z171" i="67"/>
  <c r="AB171" i="67" s="1"/>
  <c r="W171" i="67"/>
  <c r="V171" i="67"/>
  <c r="Z170" i="67"/>
  <c r="V170" i="67"/>
  <c r="W170" i="67" s="1"/>
  <c r="AB169" i="67"/>
  <c r="AC169" i="67" s="1"/>
  <c r="Z169" i="67"/>
  <c r="AA169" i="67" s="1"/>
  <c r="X169" i="67"/>
  <c r="W169" i="67"/>
  <c r="V169" i="67"/>
  <c r="AB168" i="67"/>
  <c r="AA168" i="67"/>
  <c r="AC168" i="67" s="1"/>
  <c r="Z168" i="67"/>
  <c r="W168" i="67"/>
  <c r="V168" i="67"/>
  <c r="X168" i="67" s="1"/>
  <c r="AB167" i="67"/>
  <c r="Z167" i="67"/>
  <c r="AA167" i="67" s="1"/>
  <c r="V167" i="67"/>
  <c r="AA166" i="67"/>
  <c r="Z166" i="67"/>
  <c r="X166" i="67"/>
  <c r="V166" i="67"/>
  <c r="W166" i="67" s="1"/>
  <c r="Z165" i="67"/>
  <c r="W165" i="67"/>
  <c r="X165" i="67" s="1"/>
  <c r="V165" i="67"/>
  <c r="AC164" i="67"/>
  <c r="AA164" i="67"/>
  <c r="AB164" i="67" s="1"/>
  <c r="Z164" i="67"/>
  <c r="X164" i="67"/>
  <c r="V164" i="67"/>
  <c r="W164" i="67" s="1"/>
  <c r="AA163" i="67"/>
  <c r="Z163" i="67"/>
  <c r="W163" i="67"/>
  <c r="V163" i="67"/>
  <c r="Z162" i="67"/>
  <c r="V162" i="67"/>
  <c r="AB161" i="67"/>
  <c r="Z161" i="67"/>
  <c r="AA161" i="67" s="1"/>
  <c r="AC161" i="67" s="1"/>
  <c r="X161" i="67"/>
  <c r="W161" i="67"/>
  <c r="V161" i="67"/>
  <c r="AB160" i="67"/>
  <c r="AC160" i="67" s="1"/>
  <c r="AA160" i="67"/>
  <c r="Z160" i="67"/>
  <c r="W160" i="67"/>
  <c r="X160" i="67" s="1"/>
  <c r="V160" i="67"/>
  <c r="Z159" i="67"/>
  <c r="V159" i="67"/>
  <c r="AA158" i="67"/>
  <c r="Z158" i="67"/>
  <c r="X158" i="67"/>
  <c r="V158" i="67"/>
  <c r="W158" i="67" s="1"/>
  <c r="Z157" i="67"/>
  <c r="AA157" i="67" s="1"/>
  <c r="W157" i="67"/>
  <c r="X157" i="67" s="1"/>
  <c r="V157" i="67"/>
  <c r="AA156" i="67"/>
  <c r="Z156" i="67"/>
  <c r="V156" i="67"/>
  <c r="AA155" i="67"/>
  <c r="Z155" i="67"/>
  <c r="AB155" i="67" s="1"/>
  <c r="W155" i="67"/>
  <c r="V155" i="67"/>
  <c r="Z154" i="67"/>
  <c r="V154" i="67"/>
  <c r="W154" i="67" s="1"/>
  <c r="AB153" i="67"/>
  <c r="AC153" i="67" s="1"/>
  <c r="Z153" i="67"/>
  <c r="AA153" i="67" s="1"/>
  <c r="X153" i="67"/>
  <c r="W153" i="67"/>
  <c r="V153" i="67"/>
  <c r="AB152" i="67"/>
  <c r="AA152" i="67"/>
  <c r="AC152" i="67" s="1"/>
  <c r="Z152" i="67"/>
  <c r="W152" i="67"/>
  <c r="V152" i="67"/>
  <c r="X152" i="67" s="1"/>
  <c r="AB151" i="67"/>
  <c r="Z151" i="67"/>
  <c r="AA151" i="67" s="1"/>
  <c r="V151" i="67"/>
  <c r="AA150" i="67"/>
  <c r="Z150" i="67"/>
  <c r="X150" i="67"/>
  <c r="V150" i="67"/>
  <c r="W150" i="67" s="1"/>
  <c r="Z149" i="67"/>
  <c r="W149" i="67"/>
  <c r="X149" i="67" s="1"/>
  <c r="V149" i="67"/>
  <c r="AA148" i="67"/>
  <c r="AB148" i="67" s="1"/>
  <c r="AC148" i="67" s="1"/>
  <c r="Z148" i="67"/>
  <c r="X148" i="67"/>
  <c r="V148" i="67"/>
  <c r="W148" i="67" s="1"/>
  <c r="AA147" i="67"/>
  <c r="Z147" i="67"/>
  <c r="W147" i="67"/>
  <c r="V147" i="67"/>
  <c r="Z146" i="67"/>
  <c r="V146" i="67"/>
  <c r="AB145" i="67"/>
  <c r="Z145" i="67"/>
  <c r="AA145" i="67" s="1"/>
  <c r="AC145" i="67" s="1"/>
  <c r="X145" i="67"/>
  <c r="W145" i="67"/>
  <c r="V145" i="67"/>
  <c r="AB144" i="67"/>
  <c r="AC144" i="67" s="1"/>
  <c r="AA144" i="67"/>
  <c r="Z144" i="67"/>
  <c r="W144" i="67"/>
  <c r="X144" i="67" s="1"/>
  <c r="V144" i="67"/>
  <c r="Z143" i="67"/>
  <c r="V143" i="67"/>
  <c r="AA142" i="67"/>
  <c r="Z142" i="67"/>
  <c r="X142" i="67"/>
  <c r="V142" i="67"/>
  <c r="W142" i="67" s="1"/>
  <c r="Z141" i="67"/>
  <c r="AA141" i="67" s="1"/>
  <c r="W141" i="67"/>
  <c r="X141" i="67" s="1"/>
  <c r="V141" i="67"/>
  <c r="AA140" i="67"/>
  <c r="Z140" i="67"/>
  <c r="V140" i="67"/>
  <c r="AA139" i="67"/>
  <c r="Z139" i="67"/>
  <c r="AB139" i="67" s="1"/>
  <c r="W139" i="67"/>
  <c r="V139" i="67"/>
  <c r="Z138" i="67"/>
  <c r="V138" i="67"/>
  <c r="W138" i="67" s="1"/>
  <c r="AB137" i="67"/>
  <c r="AC137" i="67" s="1"/>
  <c r="Z137" i="67"/>
  <c r="AA137" i="67" s="1"/>
  <c r="X137" i="67"/>
  <c r="W137" i="67"/>
  <c r="V137" i="67"/>
  <c r="AB136" i="67"/>
  <c r="AA136" i="67"/>
  <c r="AC136" i="67" s="1"/>
  <c r="Z136" i="67"/>
  <c r="W136" i="67"/>
  <c r="V136" i="67"/>
  <c r="X136" i="67" s="1"/>
  <c r="AB135" i="67"/>
  <c r="Z135" i="67"/>
  <c r="AA135" i="67" s="1"/>
  <c r="V135" i="67"/>
  <c r="AA134" i="67"/>
  <c r="Z134" i="67"/>
  <c r="X134" i="67"/>
  <c r="V134" i="67"/>
  <c r="W134" i="67" s="1"/>
  <c r="Z133" i="67"/>
  <c r="W133" i="67"/>
  <c r="X133" i="67" s="1"/>
  <c r="V133" i="67"/>
  <c r="AC132" i="67"/>
  <c r="AA132" i="67"/>
  <c r="AB132" i="67" s="1"/>
  <c r="Z132" i="67"/>
  <c r="V132" i="67"/>
  <c r="W132" i="67" s="1"/>
  <c r="X132" i="67" s="1"/>
  <c r="AA131" i="67"/>
  <c r="Z131" i="67"/>
  <c r="W131" i="67"/>
  <c r="V131" i="67"/>
  <c r="Z130" i="67"/>
  <c r="V130" i="67"/>
  <c r="AB129" i="67"/>
  <c r="Z129" i="67"/>
  <c r="AA129" i="67" s="1"/>
  <c r="AC129" i="67" s="1"/>
  <c r="X129" i="67"/>
  <c r="W129" i="67"/>
  <c r="V129" i="67"/>
  <c r="AB128" i="67"/>
  <c r="AC128" i="67" s="1"/>
  <c r="AA128" i="67"/>
  <c r="Z128" i="67"/>
  <c r="W128" i="67"/>
  <c r="X128" i="67" s="1"/>
  <c r="V128" i="67"/>
  <c r="Z127" i="67"/>
  <c r="V127" i="67"/>
  <c r="AA126" i="67"/>
  <c r="Z126" i="67"/>
  <c r="X126" i="67"/>
  <c r="V126" i="67"/>
  <c r="W126" i="67" s="1"/>
  <c r="Z125" i="67"/>
  <c r="AA125" i="67" s="1"/>
  <c r="W125" i="67"/>
  <c r="X125" i="67" s="1"/>
  <c r="V125" i="67"/>
  <c r="AA124" i="67"/>
  <c r="Z124" i="67"/>
  <c r="V124" i="67"/>
  <c r="AA123" i="67"/>
  <c r="Z123" i="67"/>
  <c r="AB123" i="67" s="1"/>
  <c r="W123" i="67"/>
  <c r="V123" i="67"/>
  <c r="Z122" i="67"/>
  <c r="V122" i="67"/>
  <c r="W122" i="67" s="1"/>
  <c r="AB121" i="67"/>
  <c r="AC121" i="67" s="1"/>
  <c r="Z121" i="67"/>
  <c r="AA121" i="67" s="1"/>
  <c r="X121" i="67"/>
  <c r="W121" i="67"/>
  <c r="V121" i="67"/>
  <c r="AB120" i="67"/>
  <c r="AA120" i="67"/>
  <c r="AC120" i="67" s="1"/>
  <c r="Z120" i="67"/>
  <c r="W120" i="67"/>
  <c r="V120" i="67"/>
  <c r="X120" i="67" s="1"/>
  <c r="Z119" i="67"/>
  <c r="AA119" i="67" s="1"/>
  <c r="V119" i="67"/>
  <c r="AA118" i="67"/>
  <c r="Z118" i="67"/>
  <c r="X118" i="67"/>
  <c r="V118" i="67"/>
  <c r="W118" i="67" s="1"/>
  <c r="Z117" i="67"/>
  <c r="W117" i="67"/>
  <c r="X117" i="67" s="1"/>
  <c r="V117" i="67"/>
  <c r="AC116" i="67"/>
  <c r="AA116" i="67"/>
  <c r="AB116" i="67" s="1"/>
  <c r="Z116" i="67"/>
  <c r="X116" i="67"/>
  <c r="V116" i="67"/>
  <c r="W116" i="67" s="1"/>
  <c r="AA115" i="67"/>
  <c r="Z115" i="67"/>
  <c r="W115" i="67"/>
  <c r="V115" i="67"/>
  <c r="Z114" i="67"/>
  <c r="V114" i="67"/>
  <c r="AB113" i="67"/>
  <c r="Z113" i="67"/>
  <c r="AA113" i="67" s="1"/>
  <c r="AC113" i="67" s="1"/>
  <c r="X113" i="67"/>
  <c r="W113" i="67"/>
  <c r="V113" i="67"/>
  <c r="AB112" i="67"/>
  <c r="AC112" i="67" s="1"/>
  <c r="AA112" i="67"/>
  <c r="Z112" i="67"/>
  <c r="W112" i="67"/>
  <c r="X112" i="67" s="1"/>
  <c r="V112" i="67"/>
  <c r="Z111" i="67"/>
  <c r="V111" i="67"/>
  <c r="AA110" i="67"/>
  <c r="Z110" i="67"/>
  <c r="X110" i="67"/>
  <c r="V110" i="67"/>
  <c r="W110" i="67" s="1"/>
  <c r="Z109" i="67"/>
  <c r="AA109" i="67" s="1"/>
  <c r="W109" i="67"/>
  <c r="X109" i="67" s="1"/>
  <c r="V109" i="67"/>
  <c r="AA108" i="67"/>
  <c r="Z108" i="67"/>
  <c r="V108" i="67"/>
  <c r="AA107" i="67"/>
  <c r="Z107" i="67"/>
  <c r="AB107" i="67" s="1"/>
  <c r="W107" i="67"/>
  <c r="V107" i="67"/>
  <c r="Z106" i="67"/>
  <c r="V106" i="67"/>
  <c r="W106" i="67" s="1"/>
  <c r="AB105" i="67"/>
  <c r="AC105" i="67" s="1"/>
  <c r="Z105" i="67"/>
  <c r="AA105" i="67" s="1"/>
  <c r="X105" i="67"/>
  <c r="W105" i="67"/>
  <c r="V105" i="67"/>
  <c r="AB104" i="67"/>
  <c r="AA104" i="67"/>
  <c r="AC104" i="67" s="1"/>
  <c r="Z104" i="67"/>
  <c r="W104" i="67"/>
  <c r="V104" i="67"/>
  <c r="X104" i="67" s="1"/>
  <c r="AB103" i="67"/>
  <c r="Z103" i="67"/>
  <c r="AA103" i="67" s="1"/>
  <c r="V103" i="67"/>
  <c r="AA102" i="67"/>
  <c r="Z102" i="67"/>
  <c r="X102" i="67"/>
  <c r="V102" i="67"/>
  <c r="W102" i="67" s="1"/>
  <c r="Z101" i="67"/>
  <c r="W101" i="67"/>
  <c r="X101" i="67" s="1"/>
  <c r="V101" i="67"/>
  <c r="AC100" i="67"/>
  <c r="AA100" i="67"/>
  <c r="AB100" i="67" s="1"/>
  <c r="Z100" i="67"/>
  <c r="X100" i="67"/>
  <c r="V100" i="67"/>
  <c r="W100" i="67" s="1"/>
  <c r="AA99" i="67"/>
  <c r="Z99" i="67"/>
  <c r="W99" i="67"/>
  <c r="V99" i="67"/>
  <c r="Z98" i="67"/>
  <c r="V98" i="67"/>
  <c r="AB97" i="67"/>
  <c r="Z97" i="67"/>
  <c r="AA97" i="67" s="1"/>
  <c r="AC97" i="67" s="1"/>
  <c r="X97" i="67"/>
  <c r="W97" i="67"/>
  <c r="V97" i="67"/>
  <c r="AB96" i="67"/>
  <c r="AC96" i="67" s="1"/>
  <c r="AA96" i="67"/>
  <c r="Z96" i="67"/>
  <c r="W96" i="67"/>
  <c r="X96" i="67" s="1"/>
  <c r="V96" i="67"/>
  <c r="AB95" i="67"/>
  <c r="Z95" i="67"/>
  <c r="AA95" i="67" s="1"/>
  <c r="V95" i="67"/>
  <c r="AA94" i="67"/>
  <c r="Z94" i="67"/>
  <c r="X94" i="67"/>
  <c r="V94" i="67"/>
  <c r="W94" i="67" s="1"/>
  <c r="Z93" i="67"/>
  <c r="W93" i="67"/>
  <c r="X93" i="67" s="1"/>
  <c r="V93" i="67"/>
  <c r="AA92" i="67"/>
  <c r="AB92" i="67" s="1"/>
  <c r="Z92" i="67"/>
  <c r="X92" i="67"/>
  <c r="V92" i="67"/>
  <c r="W92" i="67" s="1"/>
  <c r="AA91" i="67"/>
  <c r="Z91" i="67"/>
  <c r="W91" i="67"/>
  <c r="V91" i="67"/>
  <c r="Z90" i="67"/>
  <c r="V90" i="67"/>
  <c r="AB89" i="67"/>
  <c r="AC89" i="67" s="1"/>
  <c r="Z89" i="67"/>
  <c r="AA89" i="67" s="1"/>
  <c r="X89" i="67"/>
  <c r="W89" i="67"/>
  <c r="V89" i="67"/>
  <c r="AB88" i="67"/>
  <c r="AA88" i="67"/>
  <c r="Z88" i="67"/>
  <c r="W88" i="67"/>
  <c r="V88" i="67"/>
  <c r="X88" i="67" s="1"/>
  <c r="AB87" i="67"/>
  <c r="Z87" i="67"/>
  <c r="AA87" i="67" s="1"/>
  <c r="V87" i="67"/>
  <c r="AA86" i="67"/>
  <c r="Z86" i="67"/>
  <c r="X86" i="67"/>
  <c r="V86" i="67"/>
  <c r="W86" i="67" s="1"/>
  <c r="Z85" i="67"/>
  <c r="W85" i="67"/>
  <c r="X85" i="67" s="1"/>
  <c r="V85" i="67"/>
  <c r="AC84" i="67"/>
  <c r="AA84" i="67"/>
  <c r="AB84" i="67" s="1"/>
  <c r="Z84" i="67"/>
  <c r="V84" i="67"/>
  <c r="W84" i="67" s="1"/>
  <c r="AA83" i="67"/>
  <c r="Z83" i="67"/>
  <c r="W83" i="67"/>
  <c r="V83" i="67"/>
  <c r="Z82" i="67"/>
  <c r="V82" i="67"/>
  <c r="AB81" i="67"/>
  <c r="Z81" i="67"/>
  <c r="AA81" i="67" s="1"/>
  <c r="X81" i="67"/>
  <c r="W81" i="67"/>
  <c r="V81" i="67"/>
  <c r="AC80" i="67"/>
  <c r="AB80" i="67"/>
  <c r="AA80" i="67"/>
  <c r="Z80" i="67"/>
  <c r="X80" i="67"/>
  <c r="W80" i="67"/>
  <c r="V80" i="67"/>
  <c r="AB79" i="67"/>
  <c r="AA79" i="67"/>
  <c r="Z79" i="67"/>
  <c r="V79" i="67"/>
  <c r="AA78" i="67"/>
  <c r="Z78" i="67"/>
  <c r="V78" i="67"/>
  <c r="W78" i="67" s="1"/>
  <c r="Z77" i="67"/>
  <c r="W77" i="67"/>
  <c r="X77" i="67" s="1"/>
  <c r="V77" i="67"/>
  <c r="AA76" i="67"/>
  <c r="Z76" i="67"/>
  <c r="V76" i="67"/>
  <c r="AA75" i="67"/>
  <c r="Z75" i="67"/>
  <c r="W75" i="67"/>
  <c r="V75" i="67"/>
  <c r="AA74" i="67"/>
  <c r="Z74" i="67"/>
  <c r="V74" i="67"/>
  <c r="AC73" i="67"/>
  <c r="AB73" i="67"/>
  <c r="Z73" i="67"/>
  <c r="AA73" i="67" s="1"/>
  <c r="X73" i="67"/>
  <c r="W73" i="67"/>
  <c r="V73" i="67"/>
  <c r="AA72" i="67"/>
  <c r="Z72" i="67"/>
  <c r="W72" i="67"/>
  <c r="V72" i="67"/>
  <c r="AB71" i="67"/>
  <c r="Z71" i="67"/>
  <c r="AA71" i="67" s="1"/>
  <c r="W71" i="67"/>
  <c r="V71" i="67"/>
  <c r="AA70" i="67"/>
  <c r="Z70" i="67"/>
  <c r="X70" i="67"/>
  <c r="V70" i="67"/>
  <c r="W70" i="67" s="1"/>
  <c r="AC69" i="67"/>
  <c r="AB69" i="67"/>
  <c r="Z69" i="67"/>
  <c r="AA69" i="67" s="1"/>
  <c r="W69" i="67"/>
  <c r="X69" i="67" s="1"/>
  <c r="V69" i="67"/>
  <c r="AC68" i="67"/>
  <c r="AA68" i="67"/>
  <c r="AB68" i="67" s="1"/>
  <c r="Z68" i="67"/>
  <c r="X68" i="67"/>
  <c r="V68" i="67"/>
  <c r="W68" i="67" s="1"/>
  <c r="AB67" i="67"/>
  <c r="AA67" i="67"/>
  <c r="Z67" i="67"/>
  <c r="W67" i="67"/>
  <c r="V67" i="67"/>
  <c r="Z66" i="67"/>
  <c r="X66" i="67"/>
  <c r="V66" i="67"/>
  <c r="W66" i="67" s="1"/>
  <c r="Z65" i="67"/>
  <c r="AA65" i="67" s="1"/>
  <c r="X65" i="67"/>
  <c r="W65" i="67"/>
  <c r="V65" i="67"/>
  <c r="AC64" i="67"/>
  <c r="AB64" i="67"/>
  <c r="AA64" i="67"/>
  <c r="Z64" i="67"/>
  <c r="X64" i="67"/>
  <c r="W64" i="67"/>
  <c r="V64" i="67"/>
  <c r="AA63" i="67"/>
  <c r="Z63" i="67"/>
  <c r="AB63" i="67" s="1"/>
  <c r="V63" i="67"/>
  <c r="AB62" i="67"/>
  <c r="Z62" i="67"/>
  <c r="AA62" i="67" s="1"/>
  <c r="AC62" i="67" s="1"/>
  <c r="X62" i="67"/>
  <c r="W62" i="67"/>
  <c r="V62" i="67"/>
  <c r="AC61" i="67"/>
  <c r="AB61" i="67"/>
  <c r="AA61" i="67"/>
  <c r="Z61" i="67"/>
  <c r="X61" i="67"/>
  <c r="W61" i="67"/>
  <c r="V61" i="67"/>
  <c r="AB60" i="67"/>
  <c r="AA60" i="67"/>
  <c r="Z60" i="67"/>
  <c r="V60" i="67"/>
  <c r="W60" i="67" s="1"/>
  <c r="AA59" i="67"/>
  <c r="Z59" i="67"/>
  <c r="X59" i="67"/>
  <c r="V59" i="67"/>
  <c r="W59" i="67" s="1"/>
  <c r="Z58" i="67"/>
  <c r="AA58" i="67" s="1"/>
  <c r="X58" i="67"/>
  <c r="W58" i="67"/>
  <c r="V58" i="67"/>
  <c r="AC57" i="67"/>
  <c r="AB57" i="67"/>
  <c r="AA57" i="67"/>
  <c r="Z57" i="67"/>
  <c r="X57" i="67"/>
  <c r="W57" i="67"/>
  <c r="V57" i="67"/>
  <c r="AA56" i="67"/>
  <c r="Z56" i="67"/>
  <c r="AB56" i="67" s="1"/>
  <c r="W56" i="67"/>
  <c r="V56" i="67"/>
  <c r="AA55" i="67"/>
  <c r="Z55" i="67"/>
  <c r="V55" i="67"/>
  <c r="W55" i="67" s="1"/>
  <c r="AC54" i="67"/>
  <c r="AB54" i="67"/>
  <c r="Z54" i="67"/>
  <c r="AA54" i="67" s="1"/>
  <c r="X54" i="67"/>
  <c r="W54" i="67"/>
  <c r="V54" i="67"/>
  <c r="AB53" i="67"/>
  <c r="AA53" i="67"/>
  <c r="AC53" i="67" s="1"/>
  <c r="Z53" i="67"/>
  <c r="W53" i="67"/>
  <c r="V53" i="67"/>
  <c r="X53" i="67" s="1"/>
  <c r="Z52" i="67"/>
  <c r="W52" i="67"/>
  <c r="V52" i="67"/>
  <c r="AA51" i="67"/>
  <c r="Z51" i="67"/>
  <c r="X51" i="67"/>
  <c r="V51" i="67"/>
  <c r="W51" i="67" s="1"/>
  <c r="AC50" i="67"/>
  <c r="AB50" i="67"/>
  <c r="Z50" i="67"/>
  <c r="AA50" i="67" s="1"/>
  <c r="W50" i="67"/>
  <c r="X50" i="67" s="1"/>
  <c r="V50" i="67"/>
  <c r="AA49" i="67"/>
  <c r="Z49" i="67"/>
  <c r="V49" i="67"/>
  <c r="AB48" i="67"/>
  <c r="AA48" i="67"/>
  <c r="Z48" i="67"/>
  <c r="W48" i="67"/>
  <c r="V48" i="67"/>
  <c r="Z47" i="67"/>
  <c r="AA47" i="67" s="1"/>
  <c r="X47" i="67"/>
  <c r="V47" i="67"/>
  <c r="W47" i="67" s="1"/>
  <c r="AB46" i="67"/>
  <c r="Z46" i="67"/>
  <c r="AA46" i="67" s="1"/>
  <c r="AC46" i="67" s="1"/>
  <c r="X46" i="67"/>
  <c r="W46" i="67"/>
  <c r="V46" i="67"/>
  <c r="AC45" i="67"/>
  <c r="AB45" i="67"/>
  <c r="AA45" i="67"/>
  <c r="Z45" i="67"/>
  <c r="X45" i="67"/>
  <c r="W45" i="67"/>
  <c r="V45" i="67"/>
  <c r="AB44" i="67"/>
  <c r="AA44" i="67"/>
  <c r="Z44" i="67"/>
  <c r="V44" i="67"/>
  <c r="AA43" i="67"/>
  <c r="Z43" i="67"/>
  <c r="X43" i="67"/>
  <c r="V43" i="67"/>
  <c r="W43" i="67" s="1"/>
  <c r="Z42" i="67"/>
  <c r="AA42" i="67" s="1"/>
  <c r="X42" i="67"/>
  <c r="W42" i="67"/>
  <c r="V42" i="67"/>
  <c r="AC41" i="67"/>
  <c r="AB41" i="67"/>
  <c r="AA41" i="67"/>
  <c r="Z41" i="67"/>
  <c r="X41" i="67"/>
  <c r="W41" i="67"/>
  <c r="V41" i="67"/>
  <c r="AA40" i="67"/>
  <c r="Z40" i="67"/>
  <c r="AB40" i="67" s="1"/>
  <c r="W40" i="67"/>
  <c r="V40" i="67"/>
  <c r="AA39" i="67"/>
  <c r="Z39" i="67"/>
  <c r="V39" i="67"/>
  <c r="W39" i="67" s="1"/>
  <c r="AC38" i="67"/>
  <c r="AB38" i="67"/>
  <c r="Z38" i="67"/>
  <c r="AA38" i="67" s="1"/>
  <c r="X38" i="67"/>
  <c r="W38" i="67"/>
  <c r="V38" i="67"/>
  <c r="AB37" i="67"/>
  <c r="AA37" i="67"/>
  <c r="AC37" i="67" s="1"/>
  <c r="Z37" i="67"/>
  <c r="W37" i="67"/>
  <c r="V37" i="67"/>
  <c r="X37" i="67" s="1"/>
  <c r="Z36" i="67"/>
  <c r="W36" i="67"/>
  <c r="V36" i="67"/>
  <c r="AA35" i="67"/>
  <c r="Z35" i="67"/>
  <c r="X35" i="67"/>
  <c r="V35" i="67"/>
  <c r="W35" i="67" s="1"/>
  <c r="AC34" i="67"/>
  <c r="AB34" i="67"/>
  <c r="Z34" i="67"/>
  <c r="AA34" i="67" s="1"/>
  <c r="W34" i="67"/>
  <c r="X34" i="67" s="1"/>
  <c r="V34" i="67"/>
  <c r="AA33" i="67"/>
  <c r="Z33" i="67"/>
  <c r="V33" i="67"/>
  <c r="AB32" i="67"/>
  <c r="AA32" i="67"/>
  <c r="Z32" i="67"/>
  <c r="W32" i="67"/>
  <c r="V32" i="67"/>
  <c r="Z31" i="67"/>
  <c r="AA31" i="67" s="1"/>
  <c r="X31" i="67"/>
  <c r="V31" i="67"/>
  <c r="W31" i="67" s="1"/>
  <c r="AB30" i="67"/>
  <c r="Z30" i="67"/>
  <c r="AA30" i="67" s="1"/>
  <c r="AC30" i="67" s="1"/>
  <c r="X30" i="67"/>
  <c r="W30" i="67"/>
  <c r="V30" i="67"/>
  <c r="AC29" i="67"/>
  <c r="AB29" i="67"/>
  <c r="AA29" i="67"/>
  <c r="Z29" i="67"/>
  <c r="X29" i="67"/>
  <c r="W29" i="67"/>
  <c r="V29" i="67"/>
  <c r="AB28" i="67"/>
  <c r="AA28" i="67"/>
  <c r="Z28" i="67"/>
  <c r="W28" i="67"/>
  <c r="V28" i="67"/>
  <c r="X28" i="67" s="1"/>
  <c r="AA27" i="67"/>
  <c r="Z27" i="67"/>
  <c r="AB27" i="67" s="1"/>
  <c r="V27" i="67"/>
  <c r="Z26" i="67"/>
  <c r="X26" i="67"/>
  <c r="W26" i="67"/>
  <c r="V26" i="67"/>
  <c r="AC25" i="67"/>
  <c r="AB25" i="67"/>
  <c r="AA25" i="67"/>
  <c r="Z25" i="67"/>
  <c r="X25" i="67"/>
  <c r="W25" i="67"/>
  <c r="V25" i="67"/>
  <c r="AB24" i="67"/>
  <c r="AA24" i="67"/>
  <c r="AC24" i="67" s="1"/>
  <c r="Z24" i="67"/>
  <c r="W24" i="67"/>
  <c r="V24" i="67"/>
  <c r="X24" i="67" s="1"/>
  <c r="AA23" i="67"/>
  <c r="AC23" i="67" s="1"/>
  <c r="Z23" i="67"/>
  <c r="AB23" i="67" s="1"/>
  <c r="V23" i="67"/>
  <c r="Z22" i="67"/>
  <c r="X22" i="67"/>
  <c r="W22" i="67"/>
  <c r="V22" i="67"/>
  <c r="AC21" i="67"/>
  <c r="AB21" i="67"/>
  <c r="AA21" i="67"/>
  <c r="Z21" i="67"/>
  <c r="X21" i="67"/>
  <c r="W21" i="67"/>
  <c r="V21" i="67"/>
  <c r="AB20" i="67"/>
  <c r="AA20" i="67"/>
  <c r="AC20" i="67" s="1"/>
  <c r="Z20" i="67"/>
  <c r="W20" i="67"/>
  <c r="V20" i="67"/>
  <c r="X20" i="67" s="1"/>
  <c r="AA19" i="67"/>
  <c r="Z19" i="67"/>
  <c r="AB19" i="67" s="1"/>
  <c r="V19" i="67"/>
  <c r="Z18" i="67"/>
  <c r="X18" i="67"/>
  <c r="W18" i="67"/>
  <c r="V18" i="67"/>
  <c r="AC17" i="67"/>
  <c r="AB17" i="67"/>
  <c r="AA17" i="67"/>
  <c r="Z17" i="67"/>
  <c r="X17" i="67"/>
  <c r="W17" i="67"/>
  <c r="V17" i="67"/>
  <c r="AB16" i="67"/>
  <c r="AA16" i="67"/>
  <c r="AC16" i="67" s="1"/>
  <c r="Z16" i="67"/>
  <c r="W16" i="67"/>
  <c r="V16" i="67"/>
  <c r="X16" i="67" s="1"/>
  <c r="AA15" i="67"/>
  <c r="AC15" i="67" s="1"/>
  <c r="Z15" i="67"/>
  <c r="AB15" i="67" s="1"/>
  <c r="V15" i="67"/>
  <c r="Z14" i="67"/>
  <c r="X14" i="67"/>
  <c r="W14" i="67"/>
  <c r="V14" i="67"/>
  <c r="AC13" i="67"/>
  <c r="AB13" i="67"/>
  <c r="AA13" i="67"/>
  <c r="Z13" i="67"/>
  <c r="X13" i="67"/>
  <c r="W13" i="67"/>
  <c r="V13" i="67"/>
  <c r="AB12" i="67"/>
  <c r="AA12" i="67"/>
  <c r="AC12" i="67" s="1"/>
  <c r="Z12" i="67"/>
  <c r="W12" i="67"/>
  <c r="V12" i="67"/>
  <c r="X12" i="67" s="1"/>
  <c r="AA11" i="67"/>
  <c r="Z11" i="67"/>
  <c r="AB11" i="67" s="1"/>
  <c r="V11" i="67"/>
  <c r="Z10" i="67"/>
  <c r="X10" i="67"/>
  <c r="W10" i="67"/>
  <c r="V10" i="67"/>
  <c r="Z9" i="67"/>
  <c r="X9" i="67"/>
  <c r="Z8" i="67"/>
  <c r="X378" i="71"/>
  <c r="T378" i="71"/>
  <c r="U378" i="71" s="1"/>
  <c r="V378" i="71" s="1"/>
  <c r="X377" i="71"/>
  <c r="T377" i="71"/>
  <c r="U377" i="71" s="1"/>
  <c r="Y376" i="71"/>
  <c r="X376" i="71"/>
  <c r="T376" i="71"/>
  <c r="Y375" i="71"/>
  <c r="X375" i="71"/>
  <c r="T375" i="71"/>
  <c r="X374" i="71"/>
  <c r="V374" i="71"/>
  <c r="U374" i="71"/>
  <c r="T374" i="71"/>
  <c r="Y373" i="71"/>
  <c r="X373" i="71"/>
  <c r="Z373" i="71" s="1"/>
  <c r="T373" i="71"/>
  <c r="U373" i="71" s="1"/>
  <c r="X372" i="71"/>
  <c r="U372" i="71"/>
  <c r="T372" i="71"/>
  <c r="X371" i="71"/>
  <c r="Y371" i="71" s="1"/>
  <c r="T371" i="71"/>
  <c r="X370" i="71"/>
  <c r="T370" i="71"/>
  <c r="U370" i="71" s="1"/>
  <c r="Y369" i="71"/>
  <c r="X369" i="71"/>
  <c r="T369" i="71"/>
  <c r="X368" i="71"/>
  <c r="Y368" i="71" s="1"/>
  <c r="U368" i="71"/>
  <c r="T368" i="71"/>
  <c r="X367" i="71"/>
  <c r="T367" i="71"/>
  <c r="X366" i="71"/>
  <c r="T366" i="71"/>
  <c r="X365" i="71"/>
  <c r="Y365" i="71" s="1"/>
  <c r="Z365" i="71" s="1"/>
  <c r="T365" i="71"/>
  <c r="X364" i="71"/>
  <c r="Y364" i="71" s="1"/>
  <c r="U364" i="71"/>
  <c r="T364" i="71"/>
  <c r="X363" i="71"/>
  <c r="Y363" i="71" s="1"/>
  <c r="T363" i="71"/>
  <c r="X362" i="71"/>
  <c r="T362" i="71"/>
  <c r="X361" i="71"/>
  <c r="T361" i="71"/>
  <c r="U361" i="71" s="1"/>
  <c r="V361" i="71" s="1"/>
  <c r="X360" i="71"/>
  <c r="Y360" i="71" s="1"/>
  <c r="Z360" i="71" s="1"/>
  <c r="T360" i="71"/>
  <c r="Y359" i="71"/>
  <c r="X359" i="71"/>
  <c r="T359" i="71"/>
  <c r="X358" i="71"/>
  <c r="T358" i="71"/>
  <c r="U358" i="71" s="1"/>
  <c r="V358" i="71" s="1"/>
  <c r="X357" i="71"/>
  <c r="Y357" i="71" s="1"/>
  <c r="Z357" i="71" s="1"/>
  <c r="V357" i="71"/>
  <c r="U357" i="71"/>
  <c r="T357" i="71"/>
  <c r="X356" i="71"/>
  <c r="Y356" i="71" s="1"/>
  <c r="T356" i="71"/>
  <c r="U356" i="71" s="1"/>
  <c r="X355" i="71"/>
  <c r="Y355" i="71" s="1"/>
  <c r="T355" i="71"/>
  <c r="X354" i="71"/>
  <c r="T354" i="71"/>
  <c r="U354" i="71" s="1"/>
  <c r="X353" i="71"/>
  <c r="Y353" i="71" s="1"/>
  <c r="U353" i="71"/>
  <c r="T353" i="71"/>
  <c r="X352" i="71"/>
  <c r="T352" i="71"/>
  <c r="U352" i="71" s="1"/>
  <c r="X351" i="71"/>
  <c r="Y351" i="71" s="1"/>
  <c r="T351" i="71"/>
  <c r="X350" i="71"/>
  <c r="U350" i="71"/>
  <c r="T350" i="71"/>
  <c r="X349" i="71"/>
  <c r="Y349" i="71" s="1"/>
  <c r="T349" i="71"/>
  <c r="X348" i="71"/>
  <c r="Y348" i="71" s="1"/>
  <c r="T348" i="71"/>
  <c r="U348" i="71" s="1"/>
  <c r="X347" i="71"/>
  <c r="Y347" i="71" s="1"/>
  <c r="T347" i="71"/>
  <c r="X346" i="71"/>
  <c r="T346" i="71"/>
  <c r="X345" i="71"/>
  <c r="T345" i="71"/>
  <c r="U345" i="71" s="1"/>
  <c r="V345" i="71" s="1"/>
  <c r="X344" i="71"/>
  <c r="Y344" i="71" s="1"/>
  <c r="T344" i="71"/>
  <c r="U344" i="71" s="1"/>
  <c r="X343" i="71"/>
  <c r="Y343" i="71" s="1"/>
  <c r="T343" i="71"/>
  <c r="X342" i="71"/>
  <c r="T342" i="71"/>
  <c r="U342" i="71" s="1"/>
  <c r="X341" i="71"/>
  <c r="Y341" i="71" s="1"/>
  <c r="T341" i="71"/>
  <c r="U341" i="71" s="1"/>
  <c r="X340" i="71"/>
  <c r="Y340" i="71" s="1"/>
  <c r="T340" i="71"/>
  <c r="U340" i="71" s="1"/>
  <c r="X339" i="71"/>
  <c r="T339" i="71"/>
  <c r="X338" i="71"/>
  <c r="T338" i="71"/>
  <c r="X337" i="71"/>
  <c r="Y337" i="71" s="1"/>
  <c r="Z337" i="71" s="1"/>
  <c r="AA337" i="71" s="1"/>
  <c r="U337" i="71"/>
  <c r="V337" i="71" s="1"/>
  <c r="T337" i="71"/>
  <c r="X336" i="71"/>
  <c r="Y336" i="71" s="1"/>
  <c r="U336" i="71"/>
  <c r="T336" i="71"/>
  <c r="X335" i="71"/>
  <c r="T335" i="71"/>
  <c r="X334" i="71"/>
  <c r="T334" i="71"/>
  <c r="U334" i="71" s="1"/>
  <c r="V334" i="71" s="1"/>
  <c r="X333" i="71"/>
  <c r="Y333" i="71" s="1"/>
  <c r="T333" i="71"/>
  <c r="U333" i="71" s="1"/>
  <c r="V333" i="71" s="1"/>
  <c r="X332" i="71"/>
  <c r="Y332" i="71" s="1"/>
  <c r="T332" i="71"/>
  <c r="U332" i="71" s="1"/>
  <c r="X331" i="71"/>
  <c r="T331" i="71"/>
  <c r="X330" i="71"/>
  <c r="V330" i="71"/>
  <c r="U330" i="71"/>
  <c r="T330" i="71"/>
  <c r="X329" i="71"/>
  <c r="T329" i="71"/>
  <c r="U329" i="71" s="1"/>
  <c r="V329" i="71" s="1"/>
  <c r="Y328" i="71"/>
  <c r="X328" i="71"/>
  <c r="T328" i="71"/>
  <c r="U328" i="71" s="1"/>
  <c r="X327" i="71"/>
  <c r="T327" i="71"/>
  <c r="X326" i="71"/>
  <c r="U326" i="71"/>
  <c r="T326" i="71"/>
  <c r="X325" i="71"/>
  <c r="T325" i="71"/>
  <c r="U325" i="71" s="1"/>
  <c r="V325" i="71" s="1"/>
  <c r="X324" i="71"/>
  <c r="Y324" i="71" s="1"/>
  <c r="T324" i="71"/>
  <c r="U324" i="71" s="1"/>
  <c r="X323" i="71"/>
  <c r="T323" i="71"/>
  <c r="X322" i="71"/>
  <c r="T322" i="71"/>
  <c r="X321" i="71"/>
  <c r="Y321" i="71" s="1"/>
  <c r="Z321" i="71" s="1"/>
  <c r="AA321" i="71" s="1"/>
  <c r="U321" i="71"/>
  <c r="V321" i="71" s="1"/>
  <c r="T321" i="71"/>
  <c r="X320" i="71"/>
  <c r="Y320" i="71" s="1"/>
  <c r="U320" i="71"/>
  <c r="T320" i="71"/>
  <c r="X319" i="71"/>
  <c r="T319" i="71"/>
  <c r="X318" i="71"/>
  <c r="T318" i="71"/>
  <c r="U318" i="71" s="1"/>
  <c r="V318" i="71" s="1"/>
  <c r="Z317" i="71"/>
  <c r="AA317" i="71" s="1"/>
  <c r="Y317" i="71"/>
  <c r="X317" i="71"/>
  <c r="T317" i="71"/>
  <c r="X316" i="71"/>
  <c r="U316" i="71"/>
  <c r="T316" i="71"/>
  <c r="X315" i="71"/>
  <c r="T315" i="71"/>
  <c r="U315" i="71" s="1"/>
  <c r="Z314" i="71"/>
  <c r="AA314" i="71" s="1"/>
  <c r="X314" i="71"/>
  <c r="Y314" i="71" s="1"/>
  <c r="T314" i="71"/>
  <c r="U314" i="71" s="1"/>
  <c r="V314" i="71" s="1"/>
  <c r="Y313" i="71"/>
  <c r="X313" i="71"/>
  <c r="T313" i="71"/>
  <c r="X312" i="71"/>
  <c r="Y312" i="71" s="1"/>
  <c r="T312" i="71"/>
  <c r="X311" i="71"/>
  <c r="T311" i="71"/>
  <c r="U311" i="71" s="1"/>
  <c r="X310" i="71"/>
  <c r="Y310" i="71" s="1"/>
  <c r="T310" i="71"/>
  <c r="Y309" i="71"/>
  <c r="X309" i="71"/>
  <c r="T309" i="71"/>
  <c r="X308" i="71"/>
  <c r="V308" i="71"/>
  <c r="T308" i="71"/>
  <c r="U308" i="71" s="1"/>
  <c r="X307" i="71"/>
  <c r="Y307" i="71" s="1"/>
  <c r="T307" i="71"/>
  <c r="U307" i="71" s="1"/>
  <c r="V307" i="71" s="1"/>
  <c r="X306" i="71"/>
  <c r="Y306" i="71" s="1"/>
  <c r="Z306" i="71" s="1"/>
  <c r="T306" i="71"/>
  <c r="U306" i="71" s="1"/>
  <c r="X305" i="71"/>
  <c r="T305" i="71"/>
  <c r="X304" i="71"/>
  <c r="T304" i="71"/>
  <c r="U304" i="71" s="1"/>
  <c r="X303" i="71"/>
  <c r="Y303" i="71" s="1"/>
  <c r="U303" i="71"/>
  <c r="T303" i="71"/>
  <c r="X302" i="71"/>
  <c r="T302" i="71"/>
  <c r="X301" i="71"/>
  <c r="Y301" i="71" s="1"/>
  <c r="T301" i="71"/>
  <c r="X300" i="71"/>
  <c r="T300" i="71"/>
  <c r="U300" i="71" s="1"/>
  <c r="X299" i="71"/>
  <c r="Y299" i="71" s="1"/>
  <c r="T299" i="71"/>
  <c r="U299" i="71" s="1"/>
  <c r="V299" i="71" s="1"/>
  <c r="X298" i="71"/>
  <c r="Y298" i="71" s="1"/>
  <c r="T298" i="71"/>
  <c r="U298" i="71" s="1"/>
  <c r="X297" i="71"/>
  <c r="T297" i="71"/>
  <c r="X296" i="71"/>
  <c r="V296" i="71"/>
  <c r="T296" i="71"/>
  <c r="U296" i="71" s="1"/>
  <c r="X295" i="71"/>
  <c r="Y295" i="71" s="1"/>
  <c r="T295" i="71"/>
  <c r="U295" i="71" s="1"/>
  <c r="V295" i="71" s="1"/>
  <c r="X294" i="71"/>
  <c r="T294" i="71"/>
  <c r="X293" i="71"/>
  <c r="Y293" i="71" s="1"/>
  <c r="T293" i="71"/>
  <c r="X292" i="71"/>
  <c r="T292" i="71"/>
  <c r="X291" i="71"/>
  <c r="Y291" i="71" s="1"/>
  <c r="T291" i="71"/>
  <c r="U291" i="71" s="1"/>
  <c r="V291" i="71" s="1"/>
  <c r="X290" i="71"/>
  <c r="T290" i="71"/>
  <c r="U290" i="71" s="1"/>
  <c r="X289" i="71"/>
  <c r="T289" i="71"/>
  <c r="X288" i="71"/>
  <c r="T288" i="71"/>
  <c r="U288" i="71" s="1"/>
  <c r="X287" i="71"/>
  <c r="Y287" i="71" s="1"/>
  <c r="V287" i="71"/>
  <c r="T287" i="71"/>
  <c r="U287" i="71" s="1"/>
  <c r="X286" i="71"/>
  <c r="Y286" i="71" s="1"/>
  <c r="Z286" i="71" s="1"/>
  <c r="T286" i="71"/>
  <c r="X285" i="71"/>
  <c r="Y285" i="71" s="1"/>
  <c r="T285" i="71"/>
  <c r="X284" i="71"/>
  <c r="T284" i="71"/>
  <c r="X283" i="71"/>
  <c r="T283" i="71"/>
  <c r="U283" i="71" s="1"/>
  <c r="V283" i="71" s="1"/>
  <c r="Y282" i="71"/>
  <c r="X282" i="71"/>
  <c r="T282" i="71"/>
  <c r="U282" i="71" s="1"/>
  <c r="X281" i="71"/>
  <c r="T281" i="71"/>
  <c r="X280" i="71"/>
  <c r="T280" i="71"/>
  <c r="X279" i="71"/>
  <c r="Y279" i="71" s="1"/>
  <c r="T279" i="71"/>
  <c r="X278" i="71"/>
  <c r="Y278" i="71" s="1"/>
  <c r="T278" i="71"/>
  <c r="Y277" i="71"/>
  <c r="X277" i="71"/>
  <c r="T277" i="71"/>
  <c r="X276" i="71"/>
  <c r="V276" i="71"/>
  <c r="T276" i="71"/>
  <c r="U276" i="71" s="1"/>
  <c r="X275" i="71"/>
  <c r="Y275" i="71" s="1"/>
  <c r="U275" i="71"/>
  <c r="T275" i="71"/>
  <c r="X274" i="71"/>
  <c r="U274" i="71"/>
  <c r="T274" i="71"/>
  <c r="X273" i="71"/>
  <c r="Y273" i="71" s="1"/>
  <c r="T273" i="71"/>
  <c r="X272" i="71"/>
  <c r="U272" i="71"/>
  <c r="T272" i="71"/>
  <c r="X271" i="71"/>
  <c r="T271" i="71"/>
  <c r="Z270" i="71"/>
  <c r="Y270" i="71"/>
  <c r="X270" i="71"/>
  <c r="U270" i="71"/>
  <c r="T270" i="71"/>
  <c r="Y269" i="71"/>
  <c r="X269" i="71"/>
  <c r="T269" i="71"/>
  <c r="X268" i="71"/>
  <c r="T268" i="71"/>
  <c r="X267" i="71"/>
  <c r="V267" i="71"/>
  <c r="U267" i="71"/>
  <c r="T267" i="71"/>
  <c r="Y266" i="71"/>
  <c r="X266" i="71"/>
  <c r="Z266" i="71" s="1"/>
  <c r="T266" i="71"/>
  <c r="U266" i="71" s="1"/>
  <c r="X265" i="71"/>
  <c r="Y265" i="71" s="1"/>
  <c r="T265" i="71"/>
  <c r="X264" i="71"/>
  <c r="U264" i="71"/>
  <c r="T264" i="71"/>
  <c r="V264" i="71" s="1"/>
  <c r="X263" i="71"/>
  <c r="Y263" i="71" s="1"/>
  <c r="U263" i="71"/>
  <c r="V263" i="71" s="1"/>
  <c r="T263" i="71"/>
  <c r="X262" i="71"/>
  <c r="T262" i="71"/>
  <c r="Y261" i="71"/>
  <c r="X261" i="71"/>
  <c r="T261" i="71"/>
  <c r="X260" i="71"/>
  <c r="T260" i="71"/>
  <c r="U260" i="71" s="1"/>
  <c r="V260" i="71" s="1"/>
  <c r="Z259" i="71"/>
  <c r="Y259" i="71"/>
  <c r="X259" i="71"/>
  <c r="T259" i="71"/>
  <c r="X258" i="71"/>
  <c r="U258" i="71"/>
  <c r="T258" i="71"/>
  <c r="X257" i="71"/>
  <c r="Y257" i="71" s="1"/>
  <c r="T257" i="71"/>
  <c r="X256" i="71"/>
  <c r="T256" i="71"/>
  <c r="X255" i="71"/>
  <c r="Y255" i="71" s="1"/>
  <c r="T255" i="71"/>
  <c r="X254" i="71"/>
  <c r="Y254" i="71" s="1"/>
  <c r="T254" i="71"/>
  <c r="U254" i="71" s="1"/>
  <c r="X253" i="71"/>
  <c r="T253" i="71"/>
  <c r="X252" i="71"/>
  <c r="T252" i="71"/>
  <c r="X251" i="71"/>
  <c r="T251" i="71"/>
  <c r="U251" i="71" s="1"/>
  <c r="V251" i="71" s="1"/>
  <c r="Y250" i="71"/>
  <c r="X250" i="71"/>
  <c r="Z250" i="71" s="1"/>
  <c r="T250" i="71"/>
  <c r="U250" i="71" s="1"/>
  <c r="X249" i="71"/>
  <c r="Y249" i="71" s="1"/>
  <c r="T249" i="71"/>
  <c r="X248" i="71"/>
  <c r="T248" i="71"/>
  <c r="U248" i="71" s="1"/>
  <c r="X247" i="71"/>
  <c r="Y247" i="71" s="1"/>
  <c r="T247" i="71"/>
  <c r="U247" i="71" s="1"/>
  <c r="Y246" i="71"/>
  <c r="X246" i="71"/>
  <c r="T246" i="71"/>
  <c r="X245" i="71"/>
  <c r="Y245" i="71" s="1"/>
  <c r="T245" i="71"/>
  <c r="X244" i="71"/>
  <c r="T244" i="71"/>
  <c r="U244" i="71" s="1"/>
  <c r="V244" i="71" s="1"/>
  <c r="Y243" i="71"/>
  <c r="X243" i="71"/>
  <c r="T243" i="71"/>
  <c r="U243" i="71" s="1"/>
  <c r="X242" i="71"/>
  <c r="T242" i="71"/>
  <c r="U242" i="71" s="1"/>
  <c r="X241" i="71"/>
  <c r="Y241" i="71" s="1"/>
  <c r="T241" i="71"/>
  <c r="X240" i="71"/>
  <c r="T240" i="71"/>
  <c r="U240" i="71" s="1"/>
  <c r="X239" i="71"/>
  <c r="T239" i="71"/>
  <c r="X238" i="71"/>
  <c r="Y238" i="71" s="1"/>
  <c r="U238" i="71"/>
  <c r="T238" i="71"/>
  <c r="X237" i="71"/>
  <c r="T237" i="71"/>
  <c r="X236" i="71"/>
  <c r="T236" i="71"/>
  <c r="X235" i="71"/>
  <c r="T235" i="71"/>
  <c r="U235" i="71" s="1"/>
  <c r="X234" i="71"/>
  <c r="T234" i="71"/>
  <c r="U234" i="71" s="1"/>
  <c r="X233" i="71"/>
  <c r="T233" i="71"/>
  <c r="X232" i="71"/>
  <c r="T232" i="71"/>
  <c r="Y231" i="71"/>
  <c r="X231" i="71"/>
  <c r="T231" i="71"/>
  <c r="X230" i="71"/>
  <c r="Y230" i="71" s="1"/>
  <c r="Z230" i="71" s="1"/>
  <c r="U230" i="71"/>
  <c r="T230" i="71"/>
  <c r="X229" i="71"/>
  <c r="Y229" i="71" s="1"/>
  <c r="T229" i="71"/>
  <c r="X228" i="71"/>
  <c r="T228" i="71"/>
  <c r="X227" i="71"/>
  <c r="T227" i="71"/>
  <c r="U227" i="71" s="1"/>
  <c r="V227" i="71" s="1"/>
  <c r="X226" i="71"/>
  <c r="Y226" i="71" s="1"/>
  <c r="Z226" i="71" s="1"/>
  <c r="T226" i="71"/>
  <c r="Y225" i="71"/>
  <c r="X225" i="71"/>
  <c r="T225" i="71"/>
  <c r="X224" i="71"/>
  <c r="T224" i="71"/>
  <c r="U224" i="71" s="1"/>
  <c r="V224" i="71" s="1"/>
  <c r="X223" i="71"/>
  <c r="Y223" i="71" s="1"/>
  <c r="Z223" i="71" s="1"/>
  <c r="U223" i="71"/>
  <c r="T223" i="71"/>
  <c r="V223" i="71" s="1"/>
  <c r="Y222" i="71"/>
  <c r="X222" i="71"/>
  <c r="T222" i="71"/>
  <c r="X221" i="71"/>
  <c r="T221" i="71"/>
  <c r="X220" i="71"/>
  <c r="T220" i="71"/>
  <c r="X219" i="71"/>
  <c r="Y219" i="71" s="1"/>
  <c r="Z219" i="71" s="1"/>
  <c r="AA219" i="71" s="1"/>
  <c r="U219" i="71"/>
  <c r="V219" i="71" s="1"/>
  <c r="T219" i="71"/>
  <c r="X218" i="71"/>
  <c r="Y218" i="71" s="1"/>
  <c r="T218" i="71"/>
  <c r="X217" i="71"/>
  <c r="T217" i="71"/>
  <c r="X216" i="71"/>
  <c r="T216" i="71"/>
  <c r="U216" i="71" s="1"/>
  <c r="V216" i="71" s="1"/>
  <c r="Y215" i="71"/>
  <c r="X215" i="71"/>
  <c r="T215" i="71"/>
  <c r="U215" i="71" s="1"/>
  <c r="V215" i="71" s="1"/>
  <c r="X214" i="71"/>
  <c r="Y214" i="71" s="1"/>
  <c r="T214" i="71"/>
  <c r="X213" i="71"/>
  <c r="T213" i="71"/>
  <c r="X212" i="71"/>
  <c r="T212" i="71"/>
  <c r="X211" i="71"/>
  <c r="Y211" i="71" s="1"/>
  <c r="Z211" i="71" s="1"/>
  <c r="AA211" i="71" s="1"/>
  <c r="T211" i="71"/>
  <c r="U211" i="71" s="1"/>
  <c r="V211" i="71" s="1"/>
  <c r="X210" i="71"/>
  <c r="Y210" i="71" s="1"/>
  <c r="T210" i="71"/>
  <c r="X209" i="71"/>
  <c r="T209" i="71"/>
  <c r="X208" i="71"/>
  <c r="T208" i="71"/>
  <c r="U208" i="71" s="1"/>
  <c r="Y207" i="71"/>
  <c r="X207" i="71"/>
  <c r="T207" i="71"/>
  <c r="U207" i="71" s="1"/>
  <c r="V207" i="71" s="1"/>
  <c r="Y206" i="71"/>
  <c r="X206" i="71"/>
  <c r="T206" i="71"/>
  <c r="X205" i="71"/>
  <c r="T205" i="71"/>
  <c r="X204" i="71"/>
  <c r="T204" i="71"/>
  <c r="X203" i="71"/>
  <c r="Y203" i="71" s="1"/>
  <c r="Z203" i="71" s="1"/>
  <c r="AA203" i="71" s="1"/>
  <c r="U203" i="71"/>
  <c r="V203" i="71" s="1"/>
  <c r="T203" i="71"/>
  <c r="X202" i="71"/>
  <c r="Y202" i="71" s="1"/>
  <c r="T202" i="71"/>
  <c r="X201" i="71"/>
  <c r="T201" i="71"/>
  <c r="X200" i="71"/>
  <c r="U200" i="71"/>
  <c r="T200" i="71"/>
  <c r="V200" i="71" s="1"/>
  <c r="X199" i="71"/>
  <c r="Y199" i="71" s="1"/>
  <c r="T199" i="71"/>
  <c r="U199" i="71" s="1"/>
  <c r="V199" i="71" s="1"/>
  <c r="Y198" i="71"/>
  <c r="X198" i="71"/>
  <c r="T198" i="71"/>
  <c r="X197" i="71"/>
  <c r="T197" i="71"/>
  <c r="X196" i="71"/>
  <c r="T196" i="71"/>
  <c r="X195" i="71"/>
  <c r="Y195" i="71" s="1"/>
  <c r="Z195" i="71" s="1"/>
  <c r="AA195" i="71" s="1"/>
  <c r="U195" i="71"/>
  <c r="V195" i="71" s="1"/>
  <c r="T195" i="71"/>
  <c r="X194" i="71"/>
  <c r="Y194" i="71" s="1"/>
  <c r="T194" i="71"/>
  <c r="X193" i="71"/>
  <c r="T193" i="71"/>
  <c r="X192" i="71"/>
  <c r="V192" i="71"/>
  <c r="U192" i="71"/>
  <c r="T192" i="71"/>
  <c r="X191" i="71"/>
  <c r="Y191" i="71" s="1"/>
  <c r="T191" i="71"/>
  <c r="U191" i="71" s="1"/>
  <c r="V191" i="71" s="1"/>
  <c r="X190" i="71"/>
  <c r="Y190" i="71" s="1"/>
  <c r="T190" i="71"/>
  <c r="X189" i="71"/>
  <c r="T189" i="71"/>
  <c r="X188" i="71"/>
  <c r="T188" i="71"/>
  <c r="X187" i="71"/>
  <c r="Y187" i="71" s="1"/>
  <c r="Z187" i="71" s="1"/>
  <c r="AA187" i="71" s="1"/>
  <c r="T187" i="71"/>
  <c r="U187" i="71" s="1"/>
  <c r="V187" i="71" s="1"/>
  <c r="X186" i="71"/>
  <c r="Y186" i="71" s="1"/>
  <c r="T186" i="71"/>
  <c r="X185" i="71"/>
  <c r="T185" i="71"/>
  <c r="X184" i="71"/>
  <c r="T184" i="71"/>
  <c r="U184" i="71" s="1"/>
  <c r="V184" i="71" s="1"/>
  <c r="Y183" i="71"/>
  <c r="X183" i="71"/>
  <c r="T183" i="71"/>
  <c r="U183" i="71" s="1"/>
  <c r="V183" i="71" s="1"/>
  <c r="X182" i="71"/>
  <c r="Y182" i="71" s="1"/>
  <c r="T182" i="71"/>
  <c r="X181" i="71"/>
  <c r="Y181" i="71" s="1"/>
  <c r="T181" i="71"/>
  <c r="U181" i="71" s="1"/>
  <c r="X180" i="71"/>
  <c r="Y180" i="71" s="1"/>
  <c r="T180" i="71"/>
  <c r="U180" i="71" s="1"/>
  <c r="V180" i="71" s="1"/>
  <c r="Y179" i="71"/>
  <c r="X179" i="71"/>
  <c r="T179" i="71"/>
  <c r="X178" i="71"/>
  <c r="U178" i="71"/>
  <c r="T178" i="71"/>
  <c r="X177" i="71"/>
  <c r="T177" i="71"/>
  <c r="U177" i="71" s="1"/>
  <c r="X176" i="71"/>
  <c r="Y176" i="71" s="1"/>
  <c r="T176" i="71"/>
  <c r="U176" i="71" s="1"/>
  <c r="V176" i="71" s="1"/>
  <c r="Y175" i="71"/>
  <c r="X175" i="71"/>
  <c r="T175" i="71"/>
  <c r="X174" i="71"/>
  <c r="Y174" i="71" s="1"/>
  <c r="T174" i="71"/>
  <c r="X173" i="71"/>
  <c r="Y173" i="71" s="1"/>
  <c r="T173" i="71"/>
  <c r="U173" i="71" s="1"/>
  <c r="X172" i="71"/>
  <c r="T172" i="71"/>
  <c r="U172" i="71" s="1"/>
  <c r="V172" i="71" s="1"/>
  <c r="X171" i="71"/>
  <c r="Y171" i="71" s="1"/>
  <c r="Z171" i="71" s="1"/>
  <c r="T171" i="71"/>
  <c r="Y170" i="71"/>
  <c r="X170" i="71"/>
  <c r="T170" i="71"/>
  <c r="U170" i="71" s="1"/>
  <c r="X169" i="71"/>
  <c r="T169" i="71"/>
  <c r="X168" i="71"/>
  <c r="T168" i="71"/>
  <c r="U168" i="71" s="1"/>
  <c r="V168" i="71" s="1"/>
  <c r="Z167" i="71"/>
  <c r="AA167" i="71" s="1"/>
  <c r="Y167" i="71"/>
  <c r="X167" i="71"/>
  <c r="T167" i="71"/>
  <c r="U167" i="71" s="1"/>
  <c r="V167" i="71" s="1"/>
  <c r="X166" i="71"/>
  <c r="T166" i="71"/>
  <c r="X165" i="71"/>
  <c r="Y165" i="71" s="1"/>
  <c r="V165" i="71"/>
  <c r="T165" i="71"/>
  <c r="U165" i="71" s="1"/>
  <c r="X164" i="71"/>
  <c r="U164" i="71"/>
  <c r="T164" i="71"/>
  <c r="V164" i="71" s="1"/>
  <c r="Y163" i="71"/>
  <c r="X163" i="71"/>
  <c r="T163" i="71"/>
  <c r="U163" i="71" s="1"/>
  <c r="V163" i="71" s="1"/>
  <c r="X162" i="71"/>
  <c r="U162" i="71"/>
  <c r="T162" i="71"/>
  <c r="X161" i="71"/>
  <c r="T161" i="71"/>
  <c r="X160" i="71"/>
  <c r="Y160" i="71" s="1"/>
  <c r="T160" i="71"/>
  <c r="U160" i="71" s="1"/>
  <c r="X159" i="71"/>
  <c r="Y159" i="71" s="1"/>
  <c r="T159" i="71"/>
  <c r="U159" i="71" s="1"/>
  <c r="V159" i="71" s="1"/>
  <c r="X158" i="71"/>
  <c r="Y158" i="71" s="1"/>
  <c r="T158" i="71"/>
  <c r="X157" i="71"/>
  <c r="T157" i="71"/>
  <c r="U157" i="71" s="1"/>
  <c r="X156" i="71"/>
  <c r="T156" i="71"/>
  <c r="U156" i="71" s="1"/>
  <c r="X155" i="71"/>
  <c r="T155" i="71"/>
  <c r="U155" i="71" s="1"/>
  <c r="V155" i="71" s="1"/>
  <c r="X154" i="71"/>
  <c r="Y154" i="71" s="1"/>
  <c r="T154" i="71"/>
  <c r="X153" i="71"/>
  <c r="Y153" i="71" s="1"/>
  <c r="T153" i="71"/>
  <c r="X152" i="71"/>
  <c r="T152" i="71"/>
  <c r="U152" i="71" s="1"/>
  <c r="X151" i="71"/>
  <c r="U151" i="71"/>
  <c r="V151" i="71" s="1"/>
  <c r="T151" i="71"/>
  <c r="X150" i="71"/>
  <c r="Y150" i="71" s="1"/>
  <c r="Z150" i="71" s="1"/>
  <c r="AA150" i="71" s="1"/>
  <c r="T150" i="71"/>
  <c r="U150" i="71" s="1"/>
  <c r="X149" i="71"/>
  <c r="Y149" i="71" s="1"/>
  <c r="T149" i="71"/>
  <c r="X148" i="71"/>
  <c r="T148" i="71"/>
  <c r="X147" i="71"/>
  <c r="Y147" i="71" s="1"/>
  <c r="T147" i="71"/>
  <c r="U147" i="71" s="1"/>
  <c r="V147" i="71" s="1"/>
  <c r="Y146" i="71"/>
  <c r="X146" i="71"/>
  <c r="Z146" i="71" s="1"/>
  <c r="AA146" i="71" s="1"/>
  <c r="T146" i="71"/>
  <c r="U146" i="71" s="1"/>
  <c r="V146" i="71" s="1"/>
  <c r="X145" i="71"/>
  <c r="T145" i="71"/>
  <c r="X144" i="71"/>
  <c r="Y144" i="71" s="1"/>
  <c r="T144" i="71"/>
  <c r="U144" i="71" s="1"/>
  <c r="X143" i="71"/>
  <c r="Y143" i="71" s="1"/>
  <c r="T143" i="71"/>
  <c r="U143" i="71" s="1"/>
  <c r="V143" i="71" s="1"/>
  <c r="Y142" i="71"/>
  <c r="X142" i="71"/>
  <c r="T142" i="71"/>
  <c r="X141" i="71"/>
  <c r="U141" i="71"/>
  <c r="T141" i="71"/>
  <c r="X140" i="71"/>
  <c r="T140" i="71"/>
  <c r="U140" i="71" s="1"/>
  <c r="Z139" i="71"/>
  <c r="AA139" i="71" s="1"/>
  <c r="X139" i="71"/>
  <c r="Y139" i="71" s="1"/>
  <c r="T139" i="71"/>
  <c r="U139" i="71" s="1"/>
  <c r="V139" i="71" s="1"/>
  <c r="Y138" i="71"/>
  <c r="X138" i="71"/>
  <c r="T138" i="71"/>
  <c r="X137" i="71"/>
  <c r="Y137" i="71" s="1"/>
  <c r="Z137" i="71" s="1"/>
  <c r="T137" i="71"/>
  <c r="X136" i="71"/>
  <c r="T136" i="71"/>
  <c r="X135" i="71"/>
  <c r="T135" i="71"/>
  <c r="U135" i="71" s="1"/>
  <c r="V135" i="71" s="1"/>
  <c r="Y134" i="71"/>
  <c r="Z134" i="71" s="1"/>
  <c r="X134" i="71"/>
  <c r="T134" i="71"/>
  <c r="U134" i="71" s="1"/>
  <c r="V134" i="71" s="1"/>
  <c r="X133" i="71"/>
  <c r="Y133" i="71" s="1"/>
  <c r="T133" i="71"/>
  <c r="X132" i="71"/>
  <c r="T132" i="71"/>
  <c r="U132" i="71" s="1"/>
  <c r="X131" i="71"/>
  <c r="Y131" i="71" s="1"/>
  <c r="U131" i="71"/>
  <c r="V131" i="71" s="1"/>
  <c r="T131" i="71"/>
  <c r="X130" i="71"/>
  <c r="Y130" i="71" s="1"/>
  <c r="T130" i="71"/>
  <c r="X129" i="71"/>
  <c r="T129" i="71"/>
  <c r="X128" i="71"/>
  <c r="T128" i="71"/>
  <c r="U128" i="71" s="1"/>
  <c r="V128" i="71" s="1"/>
  <c r="X127" i="71"/>
  <c r="Y127" i="71" s="1"/>
  <c r="T127" i="71"/>
  <c r="U127" i="71" s="1"/>
  <c r="V127" i="71" s="1"/>
  <c r="X126" i="71"/>
  <c r="Y126" i="71" s="1"/>
  <c r="T126" i="71"/>
  <c r="X125" i="71"/>
  <c r="T125" i="71"/>
  <c r="X124" i="71"/>
  <c r="T124" i="71"/>
  <c r="U124" i="71" s="1"/>
  <c r="X123" i="71"/>
  <c r="Y123" i="71" s="1"/>
  <c r="T123" i="71"/>
  <c r="U123" i="71" s="1"/>
  <c r="V123" i="71" s="1"/>
  <c r="X122" i="71"/>
  <c r="Y122" i="71" s="1"/>
  <c r="T122" i="71"/>
  <c r="X121" i="71"/>
  <c r="T121" i="71"/>
  <c r="X120" i="71"/>
  <c r="T120" i="71"/>
  <c r="U120" i="71" s="1"/>
  <c r="V120" i="71" s="1"/>
  <c r="X119" i="71"/>
  <c r="Y119" i="71" s="1"/>
  <c r="Z119" i="71" s="1"/>
  <c r="T119" i="71"/>
  <c r="U119" i="71" s="1"/>
  <c r="V119" i="71" s="1"/>
  <c r="X118" i="71"/>
  <c r="Y118" i="71" s="1"/>
  <c r="T118" i="71"/>
  <c r="X117" i="71"/>
  <c r="T117" i="71"/>
  <c r="X116" i="71"/>
  <c r="T116" i="71"/>
  <c r="U116" i="71" s="1"/>
  <c r="X115" i="71"/>
  <c r="Y115" i="71" s="1"/>
  <c r="T115" i="71"/>
  <c r="U115" i="71" s="1"/>
  <c r="V115" i="71" s="1"/>
  <c r="X114" i="71"/>
  <c r="Y114" i="71" s="1"/>
  <c r="T114" i="71"/>
  <c r="X113" i="71"/>
  <c r="T113" i="71"/>
  <c r="X112" i="71"/>
  <c r="T112" i="71"/>
  <c r="U112" i="71" s="1"/>
  <c r="V112" i="71" s="1"/>
  <c r="X111" i="71"/>
  <c r="Y111" i="71" s="1"/>
  <c r="T111" i="71"/>
  <c r="U111" i="71" s="1"/>
  <c r="V111" i="71" s="1"/>
  <c r="X110" i="71"/>
  <c r="Y110" i="71" s="1"/>
  <c r="T110" i="71"/>
  <c r="X109" i="71"/>
  <c r="T109" i="71"/>
  <c r="X108" i="71"/>
  <c r="T108" i="71"/>
  <c r="U108" i="71" s="1"/>
  <c r="Z107" i="71"/>
  <c r="X107" i="71"/>
  <c r="Y107" i="71" s="1"/>
  <c r="T107" i="71"/>
  <c r="U107" i="71" s="1"/>
  <c r="V107" i="71" s="1"/>
  <c r="X106" i="71"/>
  <c r="Y106" i="71" s="1"/>
  <c r="T106" i="71"/>
  <c r="X105" i="71"/>
  <c r="T105" i="71"/>
  <c r="X104" i="71"/>
  <c r="T104" i="71"/>
  <c r="U104" i="71" s="1"/>
  <c r="V104" i="71" s="1"/>
  <c r="X103" i="71"/>
  <c r="Y103" i="71" s="1"/>
  <c r="Z103" i="71" s="1"/>
  <c r="T103" i="71"/>
  <c r="U103" i="71" s="1"/>
  <c r="V103" i="71" s="1"/>
  <c r="X102" i="71"/>
  <c r="Y102" i="71" s="1"/>
  <c r="T102" i="71"/>
  <c r="X101" i="71"/>
  <c r="T101" i="71"/>
  <c r="X100" i="71"/>
  <c r="T100" i="71"/>
  <c r="U100" i="71" s="1"/>
  <c r="X99" i="71"/>
  <c r="Y99" i="71" s="1"/>
  <c r="T99" i="71"/>
  <c r="U99" i="71" s="1"/>
  <c r="V99" i="71" s="1"/>
  <c r="X98" i="71"/>
  <c r="Y98" i="71" s="1"/>
  <c r="T98" i="71"/>
  <c r="U98" i="71" s="1"/>
  <c r="X97" i="71"/>
  <c r="Y97" i="71" s="1"/>
  <c r="T97" i="71"/>
  <c r="X96" i="71"/>
  <c r="T96" i="71"/>
  <c r="U96" i="71" s="1"/>
  <c r="V96" i="71" s="1"/>
  <c r="X95" i="71"/>
  <c r="T95" i="71"/>
  <c r="U95" i="71" s="1"/>
  <c r="V95" i="71" s="1"/>
  <c r="X94" i="71"/>
  <c r="Y94" i="71" s="1"/>
  <c r="U94" i="71"/>
  <c r="T94" i="71"/>
  <c r="X93" i="71"/>
  <c r="Y93" i="71" s="1"/>
  <c r="T93" i="71"/>
  <c r="X92" i="71"/>
  <c r="T92" i="71"/>
  <c r="U92" i="71" s="1"/>
  <c r="V92" i="71" s="1"/>
  <c r="X91" i="71"/>
  <c r="Y91" i="71" s="1"/>
  <c r="U91" i="71"/>
  <c r="T91" i="71"/>
  <c r="X90" i="71"/>
  <c r="Y90" i="71" s="1"/>
  <c r="Z90" i="71" s="1"/>
  <c r="U90" i="71"/>
  <c r="T90" i="71"/>
  <c r="X89" i="71"/>
  <c r="Y89" i="71" s="1"/>
  <c r="T89" i="71"/>
  <c r="X88" i="71"/>
  <c r="T88" i="71"/>
  <c r="U88" i="71" s="1"/>
  <c r="V88" i="71" s="1"/>
  <c r="X87" i="71"/>
  <c r="T87" i="71"/>
  <c r="U87" i="71" s="1"/>
  <c r="V87" i="71" s="1"/>
  <c r="Y86" i="71"/>
  <c r="X86" i="71"/>
  <c r="T86" i="71"/>
  <c r="U86" i="71" s="1"/>
  <c r="Y85" i="71"/>
  <c r="X85" i="71"/>
  <c r="T85" i="71"/>
  <c r="X84" i="71"/>
  <c r="T84" i="71"/>
  <c r="U84" i="71" s="1"/>
  <c r="V84" i="71" s="1"/>
  <c r="Z83" i="71"/>
  <c r="AA83" i="71" s="1"/>
  <c r="X83" i="71"/>
  <c r="Y83" i="71" s="1"/>
  <c r="T83" i="71"/>
  <c r="U83" i="71" s="1"/>
  <c r="Y82" i="71"/>
  <c r="Z82" i="71" s="1"/>
  <c r="X82" i="71"/>
  <c r="T82" i="71"/>
  <c r="U82" i="71" s="1"/>
  <c r="X81" i="71"/>
  <c r="Y81" i="71" s="1"/>
  <c r="T81" i="71"/>
  <c r="X80" i="71"/>
  <c r="T80" i="71"/>
  <c r="U80" i="71" s="1"/>
  <c r="V80" i="71" s="1"/>
  <c r="X79" i="71"/>
  <c r="T79" i="71"/>
  <c r="U79" i="71" s="1"/>
  <c r="V79" i="71" s="1"/>
  <c r="X78" i="71"/>
  <c r="Y78" i="71" s="1"/>
  <c r="U78" i="71"/>
  <c r="T78" i="71"/>
  <c r="X77" i="71"/>
  <c r="Y77" i="71" s="1"/>
  <c r="T77" i="71"/>
  <c r="X76" i="71"/>
  <c r="T76" i="71"/>
  <c r="U76" i="71" s="1"/>
  <c r="V76" i="71" s="1"/>
  <c r="X75" i="71"/>
  <c r="Y75" i="71" s="1"/>
  <c r="U75" i="71"/>
  <c r="T75" i="71"/>
  <c r="X74" i="71"/>
  <c r="Y74" i="71" s="1"/>
  <c r="U74" i="71"/>
  <c r="T74" i="71"/>
  <c r="X73" i="71"/>
  <c r="Y73" i="71" s="1"/>
  <c r="T73" i="71"/>
  <c r="X72" i="71"/>
  <c r="T72" i="71"/>
  <c r="U72" i="71" s="1"/>
  <c r="V72" i="71" s="1"/>
  <c r="X71" i="71"/>
  <c r="T71" i="71"/>
  <c r="U71" i="71" s="1"/>
  <c r="V71" i="71" s="1"/>
  <c r="Y70" i="71"/>
  <c r="X70" i="71"/>
  <c r="T70" i="71"/>
  <c r="U70" i="71" s="1"/>
  <c r="Y69" i="71"/>
  <c r="X69" i="71"/>
  <c r="T69" i="71"/>
  <c r="X68" i="71"/>
  <c r="T68" i="71"/>
  <c r="U68" i="71" s="1"/>
  <c r="V68" i="71" s="1"/>
  <c r="Z67" i="71"/>
  <c r="AA67" i="71" s="1"/>
  <c r="X67" i="71"/>
  <c r="Y67" i="71" s="1"/>
  <c r="T67" i="71"/>
  <c r="U67" i="71" s="1"/>
  <c r="Y66" i="71"/>
  <c r="Z66" i="71" s="1"/>
  <c r="X66" i="71"/>
  <c r="T66" i="71"/>
  <c r="U66" i="71" s="1"/>
  <c r="X65" i="71"/>
  <c r="Y65" i="71" s="1"/>
  <c r="T65" i="71"/>
  <c r="X64" i="71"/>
  <c r="T64" i="71"/>
  <c r="U64" i="71" s="1"/>
  <c r="X63" i="71"/>
  <c r="T63" i="71"/>
  <c r="U63" i="71" s="1"/>
  <c r="V63" i="71" s="1"/>
  <c r="Y62" i="71"/>
  <c r="Z62" i="71" s="1"/>
  <c r="AA62" i="71" s="1"/>
  <c r="X62" i="71"/>
  <c r="T62" i="71"/>
  <c r="U62" i="71" s="1"/>
  <c r="V62" i="71" s="1"/>
  <c r="X61" i="71"/>
  <c r="Y61" i="71" s="1"/>
  <c r="T61" i="71"/>
  <c r="U61" i="71" s="1"/>
  <c r="X60" i="71"/>
  <c r="Y60" i="71" s="1"/>
  <c r="T60" i="71"/>
  <c r="U60" i="71" s="1"/>
  <c r="V60" i="71" s="1"/>
  <c r="X59" i="71"/>
  <c r="Y59" i="71" s="1"/>
  <c r="U59" i="71"/>
  <c r="V59" i="71" s="1"/>
  <c r="T59" i="71"/>
  <c r="X58" i="71"/>
  <c r="Y58" i="71" s="1"/>
  <c r="Z58" i="71" s="1"/>
  <c r="AA58" i="71" s="1"/>
  <c r="T58" i="71"/>
  <c r="U58" i="71" s="1"/>
  <c r="V58" i="71" s="1"/>
  <c r="X57" i="71"/>
  <c r="Y57" i="71" s="1"/>
  <c r="T57" i="71"/>
  <c r="U57" i="71" s="1"/>
  <c r="X56" i="71"/>
  <c r="T56" i="71"/>
  <c r="U56" i="71" s="1"/>
  <c r="X55" i="71"/>
  <c r="U55" i="71"/>
  <c r="V55" i="71" s="1"/>
  <c r="T55" i="71"/>
  <c r="X54" i="71"/>
  <c r="T54" i="71"/>
  <c r="X53" i="71"/>
  <c r="T53" i="71"/>
  <c r="X52" i="71"/>
  <c r="Y52" i="71" s="1"/>
  <c r="T52" i="71"/>
  <c r="U52" i="71" s="1"/>
  <c r="X51" i="71"/>
  <c r="Y51" i="71" s="1"/>
  <c r="T51" i="71"/>
  <c r="U51" i="71" s="1"/>
  <c r="V51" i="71" s="1"/>
  <c r="Y50" i="71"/>
  <c r="X50" i="71"/>
  <c r="T50" i="71"/>
  <c r="X49" i="71"/>
  <c r="Y49" i="71" s="1"/>
  <c r="T49" i="71"/>
  <c r="U49" i="71" s="1"/>
  <c r="X48" i="71"/>
  <c r="Y48" i="71" s="1"/>
  <c r="T48" i="71"/>
  <c r="U48" i="71" s="1"/>
  <c r="X47" i="71"/>
  <c r="U47" i="71"/>
  <c r="V47" i="71" s="1"/>
  <c r="T47" i="71"/>
  <c r="X46" i="71"/>
  <c r="T46" i="71"/>
  <c r="U46" i="71" s="1"/>
  <c r="V46" i="71" s="1"/>
  <c r="X45" i="71"/>
  <c r="Y45" i="71" s="1"/>
  <c r="T45" i="71"/>
  <c r="U45" i="71" s="1"/>
  <c r="X44" i="71"/>
  <c r="Y44" i="71" s="1"/>
  <c r="T44" i="71"/>
  <c r="U44" i="71" s="1"/>
  <c r="X43" i="71"/>
  <c r="Y43" i="71" s="1"/>
  <c r="T43" i="71"/>
  <c r="U43" i="71" s="1"/>
  <c r="V43" i="71" s="1"/>
  <c r="X42" i="71"/>
  <c r="Y42" i="71" s="1"/>
  <c r="Z42" i="71" s="1"/>
  <c r="AA42" i="71" s="1"/>
  <c r="T42" i="71"/>
  <c r="U42" i="71" s="1"/>
  <c r="V42" i="71" s="1"/>
  <c r="X41" i="71"/>
  <c r="U41" i="71"/>
  <c r="T41" i="71"/>
  <c r="X40" i="71"/>
  <c r="T40" i="71"/>
  <c r="U40" i="71" s="1"/>
  <c r="Z39" i="71"/>
  <c r="AA39" i="71" s="1"/>
  <c r="X39" i="71"/>
  <c r="Y39" i="71" s="1"/>
  <c r="T39" i="71"/>
  <c r="X38" i="71"/>
  <c r="Y38" i="71" s="1"/>
  <c r="U38" i="71"/>
  <c r="T38" i="71"/>
  <c r="X37" i="71"/>
  <c r="T37" i="71"/>
  <c r="Y36" i="71"/>
  <c r="X36" i="71"/>
  <c r="T36" i="71"/>
  <c r="U36" i="71" s="1"/>
  <c r="X35" i="71"/>
  <c r="Y35" i="71" s="1"/>
  <c r="U35" i="71"/>
  <c r="V35" i="71" s="1"/>
  <c r="T35" i="71"/>
  <c r="X34" i="71"/>
  <c r="Y34" i="71" s="1"/>
  <c r="T34" i="71"/>
  <c r="X33" i="71"/>
  <c r="Y33" i="71" s="1"/>
  <c r="U33" i="71"/>
  <c r="T33" i="71"/>
  <c r="X32" i="71"/>
  <c r="Y32" i="71" s="1"/>
  <c r="T32" i="71"/>
  <c r="U32" i="71" s="1"/>
  <c r="Z31" i="71"/>
  <c r="X31" i="71"/>
  <c r="Y31" i="71" s="1"/>
  <c r="T31" i="71"/>
  <c r="X30" i="71"/>
  <c r="Y30" i="71" s="1"/>
  <c r="Z30" i="71" s="1"/>
  <c r="AA30" i="71" s="1"/>
  <c r="U30" i="71"/>
  <c r="V30" i="71" s="1"/>
  <c r="T30" i="71"/>
  <c r="X29" i="71"/>
  <c r="Y29" i="71" s="1"/>
  <c r="T29" i="71"/>
  <c r="U29" i="71" s="1"/>
  <c r="Y28" i="71"/>
  <c r="X28" i="71"/>
  <c r="T28" i="71"/>
  <c r="U28" i="71" s="1"/>
  <c r="X27" i="71"/>
  <c r="Y27" i="71" s="1"/>
  <c r="U27" i="71"/>
  <c r="V27" i="71" s="1"/>
  <c r="T27" i="71"/>
  <c r="X26" i="71"/>
  <c r="Y26" i="71" s="1"/>
  <c r="Z26" i="71" s="1"/>
  <c r="AA26" i="71" s="1"/>
  <c r="T26" i="71"/>
  <c r="U26" i="71" s="1"/>
  <c r="V26" i="71" s="1"/>
  <c r="X25" i="71"/>
  <c r="T25" i="71"/>
  <c r="U25" i="71" s="1"/>
  <c r="X24" i="71"/>
  <c r="T24" i="71"/>
  <c r="U24" i="71" s="1"/>
  <c r="X23" i="71"/>
  <c r="Y23" i="71" s="1"/>
  <c r="T23" i="71"/>
  <c r="X22" i="71"/>
  <c r="T22" i="71"/>
  <c r="U22" i="71" s="1"/>
  <c r="V22" i="71" s="1"/>
  <c r="X21" i="71"/>
  <c r="Y21" i="71" s="1"/>
  <c r="Z21" i="71" s="1"/>
  <c r="AA21" i="71" s="1"/>
  <c r="T21" i="71"/>
  <c r="U21" i="71" s="1"/>
  <c r="V21" i="71" s="1"/>
  <c r="X20" i="71"/>
  <c r="Y20" i="71" s="1"/>
  <c r="T20" i="71"/>
  <c r="U20" i="71" s="1"/>
  <c r="Y19" i="71"/>
  <c r="X19" i="71"/>
  <c r="T19" i="71"/>
  <c r="X18" i="71"/>
  <c r="U18" i="71"/>
  <c r="V18" i="71" s="1"/>
  <c r="T18" i="71"/>
  <c r="X17" i="71"/>
  <c r="Y17" i="71" s="1"/>
  <c r="Z17" i="71" s="1"/>
  <c r="AA17" i="71" s="1"/>
  <c r="T17" i="71"/>
  <c r="U17" i="71" s="1"/>
  <c r="V17" i="71" s="1"/>
  <c r="X16" i="71"/>
  <c r="Y16" i="71" s="1"/>
  <c r="T16" i="71"/>
  <c r="X15" i="71"/>
  <c r="Y15" i="71" s="1"/>
  <c r="T15" i="71"/>
  <c r="X14" i="71"/>
  <c r="T14" i="71"/>
  <c r="U14" i="71" s="1"/>
  <c r="V14" i="71" s="1"/>
  <c r="X13" i="71"/>
  <c r="Y13" i="71" s="1"/>
  <c r="Z13" i="71" s="1"/>
  <c r="AA13" i="71" s="1"/>
  <c r="T13" i="71"/>
  <c r="U13" i="71" s="1"/>
  <c r="V13" i="71" s="1"/>
  <c r="X12" i="71"/>
  <c r="Y12" i="71" s="1"/>
  <c r="T12" i="71"/>
  <c r="U12" i="71" s="1"/>
  <c r="Y11" i="71"/>
  <c r="X11" i="71"/>
  <c r="T11" i="71"/>
  <c r="X10" i="71"/>
  <c r="U10" i="71"/>
  <c r="V10" i="71" s="1"/>
  <c r="T10" i="71"/>
  <c r="X9" i="71"/>
  <c r="Y9" i="71" s="1"/>
  <c r="Z9" i="71" s="1"/>
  <c r="AA9" i="71" s="1"/>
  <c r="T9" i="71"/>
  <c r="U9" i="71" s="1"/>
  <c r="V9" i="71" s="1"/>
  <c r="AB9" i="67" l="1"/>
  <c r="AA8" i="67"/>
  <c r="AA9" i="67"/>
  <c r="X8" i="67"/>
  <c r="Z353" i="71"/>
  <c r="AA353" i="71" s="1"/>
  <c r="AA299" i="71"/>
  <c r="V116" i="71"/>
  <c r="Z176" i="71"/>
  <c r="AA176" i="71" s="1"/>
  <c r="Z207" i="71"/>
  <c r="AA207" i="71" s="1"/>
  <c r="V208" i="71"/>
  <c r="V247" i="71"/>
  <c r="Z254" i="71"/>
  <c r="Z278" i="71"/>
  <c r="Z298" i="71"/>
  <c r="AA298" i="71" s="1"/>
  <c r="Z333" i="71"/>
  <c r="AA333" i="71" s="1"/>
  <c r="V341" i="71"/>
  <c r="V342" i="71"/>
  <c r="Z344" i="71"/>
  <c r="V354" i="71"/>
  <c r="AA357" i="71"/>
  <c r="Z376" i="71"/>
  <c r="V377" i="71"/>
  <c r="V326" i="71"/>
  <c r="V52" i="71"/>
  <c r="Z75" i="71"/>
  <c r="AA75" i="71" s="1"/>
  <c r="Z91" i="71"/>
  <c r="AA91" i="71" s="1"/>
  <c r="V150" i="71"/>
  <c r="Z163" i="71"/>
  <c r="AA163" i="71" s="1"/>
  <c r="V173" i="71"/>
  <c r="Z199" i="71"/>
  <c r="AA199" i="71" s="1"/>
  <c r="Z222" i="71"/>
  <c r="U232" i="71"/>
  <c r="V232" i="71" s="1"/>
  <c r="V235" i="71"/>
  <c r="V248" i="71"/>
  <c r="Z263" i="71"/>
  <c r="AA263" i="71" s="1"/>
  <c r="Z299" i="71"/>
  <c r="Z307" i="71"/>
  <c r="Y329" i="71"/>
  <c r="Z329" i="71" s="1"/>
  <c r="AA329" i="71" s="1"/>
  <c r="Z38" i="71"/>
  <c r="AA38" i="71" s="1"/>
  <c r="Y87" i="71"/>
  <c r="V362" i="71"/>
  <c r="U362" i="71"/>
  <c r="V369" i="71"/>
  <c r="U369" i="71"/>
  <c r="U31" i="71"/>
  <c r="V31" i="71" s="1"/>
  <c r="U39" i="71"/>
  <c r="V39" i="71" s="1"/>
  <c r="Z41" i="71"/>
  <c r="AA41" i="71" s="1"/>
  <c r="Y46" i="71"/>
  <c r="Z46" i="71" s="1"/>
  <c r="AA46" i="71" s="1"/>
  <c r="Y54" i="71"/>
  <c r="U136" i="71"/>
  <c r="V136" i="71"/>
  <c r="Y155" i="71"/>
  <c r="Z155" i="71" s="1"/>
  <c r="AA155" i="71" s="1"/>
  <c r="U204" i="71"/>
  <c r="V204" i="71" s="1"/>
  <c r="AA222" i="71"/>
  <c r="Z227" i="71"/>
  <c r="Y227" i="71"/>
  <c r="V231" i="71"/>
  <c r="U231" i="71"/>
  <c r="V279" i="71"/>
  <c r="U279" i="71"/>
  <c r="U284" i="71"/>
  <c r="V284" i="71" s="1"/>
  <c r="Z341" i="71"/>
  <c r="AA341" i="71" s="1"/>
  <c r="V12" i="71"/>
  <c r="V24" i="71"/>
  <c r="V67" i="71"/>
  <c r="V83" i="71"/>
  <c r="U226" i="71"/>
  <c r="V226" i="71" s="1"/>
  <c r="Y233" i="71"/>
  <c r="U292" i="71"/>
  <c r="V292" i="71" s="1"/>
  <c r="Y352" i="71"/>
  <c r="Z352" i="71" s="1"/>
  <c r="AA352" i="71" s="1"/>
  <c r="U16" i="71"/>
  <c r="V16" i="71" s="1"/>
  <c r="Z11" i="71"/>
  <c r="AA11" i="71" s="1"/>
  <c r="Z15" i="71"/>
  <c r="Z19" i="71"/>
  <c r="Z23" i="71"/>
  <c r="Y25" i="71"/>
  <c r="V28" i="71"/>
  <c r="V36" i="71"/>
  <c r="Y41" i="71"/>
  <c r="V44" i="71"/>
  <c r="Y47" i="71"/>
  <c r="Z47" i="71" s="1"/>
  <c r="Y55" i="71"/>
  <c r="Z55" i="71" s="1"/>
  <c r="AA55" i="71" s="1"/>
  <c r="Y63" i="71"/>
  <c r="Z63" i="71" s="1"/>
  <c r="V75" i="71"/>
  <c r="Y79" i="71"/>
  <c r="V91" i="71"/>
  <c r="Y95" i="71"/>
  <c r="Z95" i="71" s="1"/>
  <c r="V100" i="71"/>
  <c r="Z123" i="71"/>
  <c r="V132" i="71"/>
  <c r="AA134" i="71"/>
  <c r="U171" i="71"/>
  <c r="V171" i="71" s="1"/>
  <c r="Z183" i="71"/>
  <c r="AA183" i="71" s="1"/>
  <c r="V212" i="71"/>
  <c r="U212" i="71"/>
  <c r="Z215" i="71"/>
  <c r="AA215" i="71" s="1"/>
  <c r="AA223" i="71"/>
  <c r="V228" i="71"/>
  <c r="U228" i="71"/>
  <c r="Z231" i="71"/>
  <c r="U259" i="71"/>
  <c r="V259" i="71" s="1"/>
  <c r="V20" i="71"/>
  <c r="Y71" i="71"/>
  <c r="Z71" i="71" s="1"/>
  <c r="Y168" i="71"/>
  <c r="U196" i="71"/>
  <c r="V196" i="71" s="1"/>
  <c r="AA15" i="71"/>
  <c r="AA19" i="71"/>
  <c r="AA23" i="71"/>
  <c r="AA31" i="71"/>
  <c r="V38" i="71"/>
  <c r="U54" i="71"/>
  <c r="V54" i="71" s="1"/>
  <c r="U188" i="71"/>
  <c r="V188" i="71" s="1"/>
  <c r="Z191" i="71"/>
  <c r="AA191" i="71" s="1"/>
  <c r="U220" i="71"/>
  <c r="V220" i="71" s="1"/>
  <c r="AA231" i="71"/>
  <c r="Z234" i="71"/>
  <c r="Y234" i="71"/>
  <c r="Z239" i="71"/>
  <c r="Y239" i="71"/>
  <c r="AA247" i="71"/>
  <c r="Z247" i="71"/>
  <c r="V256" i="71"/>
  <c r="U256" i="71"/>
  <c r="Z271" i="71"/>
  <c r="Y271" i="71"/>
  <c r="Z235" i="71"/>
  <c r="Y235" i="71"/>
  <c r="Y242" i="71"/>
  <c r="U252" i="71"/>
  <c r="V252" i="71" s="1"/>
  <c r="U255" i="71"/>
  <c r="V255" i="71" s="1"/>
  <c r="U268" i="71"/>
  <c r="V268" i="71" s="1"/>
  <c r="Z274" i="71"/>
  <c r="Y274" i="71"/>
  <c r="Y302" i="71"/>
  <c r="Z302" i="71" s="1"/>
  <c r="Z348" i="71"/>
  <c r="AA348" i="71" s="1"/>
  <c r="V350" i="71"/>
  <c r="V353" i="71"/>
  <c r="U366" i="71"/>
  <c r="V366" i="71" s="1"/>
  <c r="Z369" i="71"/>
  <c r="Z57" i="71"/>
  <c r="Z99" i="71"/>
  <c r="V108" i="71"/>
  <c r="Z115" i="71"/>
  <c r="V124" i="71"/>
  <c r="Z131" i="71"/>
  <c r="V152" i="71"/>
  <c r="Z153" i="71"/>
  <c r="Z238" i="71"/>
  <c r="AA238" i="71" s="1"/>
  <c r="V240" i="71"/>
  <c r="V243" i="71"/>
  <c r="Z243" i="71"/>
  <c r="AA243" i="71" s="1"/>
  <c r="Z255" i="71"/>
  <c r="Y262" i="71"/>
  <c r="Z262" i="71" s="1"/>
  <c r="AA262" i="71" s="1"/>
  <c r="AA266" i="71"/>
  <c r="V270" i="71"/>
  <c r="V272" i="71"/>
  <c r="V275" i="71"/>
  <c r="Z275" i="71"/>
  <c r="AA275" i="71" s="1"/>
  <c r="U280" i="71"/>
  <c r="V280" i="71" s="1"/>
  <c r="Y294" i="71"/>
  <c r="Z294" i="71" s="1"/>
  <c r="AA294" i="71" s="1"/>
  <c r="V303" i="71"/>
  <c r="V304" i="71"/>
  <c r="V311" i="71"/>
  <c r="Z312" i="71"/>
  <c r="U322" i="71"/>
  <c r="V322" i="71" s="1"/>
  <c r="U338" i="71"/>
  <c r="V338" i="71" s="1"/>
  <c r="Y345" i="71"/>
  <c r="Z345" i="71" s="1"/>
  <c r="U349" i="71"/>
  <c r="V349" i="71" s="1"/>
  <c r="Z356" i="71"/>
  <c r="AA356" i="71" s="1"/>
  <c r="V360" i="71"/>
  <c r="U360" i="71"/>
  <c r="Z364" i="71"/>
  <c r="AA364" i="71" s="1"/>
  <c r="AA369" i="71"/>
  <c r="Z372" i="71"/>
  <c r="Y372" i="71"/>
  <c r="AA373" i="71"/>
  <c r="AA226" i="71"/>
  <c r="V230" i="71"/>
  <c r="U236" i="71"/>
  <c r="V236" i="71" s="1"/>
  <c r="V239" i="71"/>
  <c r="U239" i="71"/>
  <c r="Z246" i="71"/>
  <c r="Y251" i="71"/>
  <c r="Z251" i="71" s="1"/>
  <c r="AA254" i="71"/>
  <c r="AA255" i="71"/>
  <c r="Y258" i="71"/>
  <c r="Z258" i="71" s="1"/>
  <c r="AA259" i="71"/>
  <c r="Y267" i="71"/>
  <c r="U271" i="71"/>
  <c r="V271" i="71" s="1"/>
  <c r="Z282" i="71"/>
  <c r="Y283" i="71"/>
  <c r="Y290" i="71"/>
  <c r="Z290" i="71" s="1"/>
  <c r="AA290" i="71" s="1"/>
  <c r="AA307" i="71"/>
  <c r="Z325" i="71"/>
  <c r="AA325" i="71" s="1"/>
  <c r="Y325" i="71"/>
  <c r="U346" i="71"/>
  <c r="V346" i="71" s="1"/>
  <c r="Z349" i="71"/>
  <c r="AA349" i="71" s="1"/>
  <c r="Y361" i="71"/>
  <c r="U365" i="71"/>
  <c r="V365" i="71" s="1"/>
  <c r="Z368" i="71"/>
  <c r="AA368" i="71" s="1"/>
  <c r="V370" i="71"/>
  <c r="V373" i="71"/>
  <c r="Z269" i="71"/>
  <c r="Z367" i="71"/>
  <c r="AA367" i="71" s="1"/>
  <c r="Y237" i="71"/>
  <c r="Z237" i="71" s="1"/>
  <c r="AA237" i="71" s="1"/>
  <c r="V242" i="71"/>
  <c r="U246" i="71"/>
  <c r="V246" i="71" s="1"/>
  <c r="Z249" i="71"/>
  <c r="AA249" i="71" s="1"/>
  <c r="Y253" i="71"/>
  <c r="Z253" i="71" s="1"/>
  <c r="AA253" i="71" s="1"/>
  <c r="V258" i="71"/>
  <c r="U262" i="71"/>
  <c r="V262" i="71" s="1"/>
  <c r="Z265" i="71"/>
  <c r="AA265" i="71" s="1"/>
  <c r="AA270" i="71"/>
  <c r="V274" i="71"/>
  <c r="V288" i="71"/>
  <c r="Z291" i="71"/>
  <c r="AA291" i="71" s="1"/>
  <c r="V300" i="71"/>
  <c r="Z343" i="71"/>
  <c r="V352" i="71"/>
  <c r="Z359" i="71"/>
  <c r="AA359" i="71" s="1"/>
  <c r="Y367" i="71"/>
  <c r="V372" i="71"/>
  <c r="U376" i="71"/>
  <c r="V376" i="71" s="1"/>
  <c r="AA344" i="71"/>
  <c r="V348" i="71"/>
  <c r="Z355" i="71"/>
  <c r="AA360" i="71"/>
  <c r="V364" i="71"/>
  <c r="X30" i="61"/>
  <c r="AB15" i="61"/>
  <c r="AC15" i="61" s="1"/>
  <c r="AB17" i="61"/>
  <c r="AB23" i="61"/>
  <c r="AC23" i="61" s="1"/>
  <c r="AB31" i="61"/>
  <c r="AC31" i="61"/>
  <c r="AB33" i="61"/>
  <c r="X18" i="61"/>
  <c r="AB11" i="61"/>
  <c r="AC11" i="61" s="1"/>
  <c r="AB19" i="61"/>
  <c r="AC19" i="61" s="1"/>
  <c r="AC27" i="61"/>
  <c r="AB27" i="61"/>
  <c r="AC35" i="61"/>
  <c r="AB35" i="61"/>
  <c r="W59" i="61"/>
  <c r="X59" i="61" s="1"/>
  <c r="W75" i="61"/>
  <c r="X75" i="61" s="1"/>
  <c r="AA13" i="61"/>
  <c r="W14" i="61"/>
  <c r="X14" i="61" s="1"/>
  <c r="AB14" i="61"/>
  <c r="AC14" i="61" s="1"/>
  <c r="AA17" i="61"/>
  <c r="W18" i="61"/>
  <c r="AB18" i="61"/>
  <c r="AC18" i="61" s="1"/>
  <c r="AA21" i="61"/>
  <c r="AB21" i="61" s="1"/>
  <c r="W22" i="61"/>
  <c r="X22" i="61" s="1"/>
  <c r="AB22" i="61"/>
  <c r="AC22" i="61" s="1"/>
  <c r="AA25" i="61"/>
  <c r="W26" i="61"/>
  <c r="X26" i="61" s="1"/>
  <c r="AB26" i="61"/>
  <c r="AC26" i="61" s="1"/>
  <c r="AA29" i="61"/>
  <c r="W30" i="61"/>
  <c r="AB30" i="61"/>
  <c r="AC30" i="61" s="1"/>
  <c r="AA33" i="61"/>
  <c r="W34" i="61"/>
  <c r="X34" i="61" s="1"/>
  <c r="AB34" i="61"/>
  <c r="AC34" i="61" s="1"/>
  <c r="AA37" i="61"/>
  <c r="AB37" i="61" s="1"/>
  <c r="W38" i="61"/>
  <c r="X38" i="61" s="1"/>
  <c r="AC83" i="61"/>
  <c r="AA86" i="61"/>
  <c r="X91" i="61"/>
  <c r="W91" i="61"/>
  <c r="AC99" i="61"/>
  <c r="AA102" i="61"/>
  <c r="X107" i="61"/>
  <c r="W107" i="61"/>
  <c r="AC115" i="61"/>
  <c r="AB118" i="61"/>
  <c r="AA118" i="61"/>
  <c r="W123" i="61"/>
  <c r="X123" i="61" s="1"/>
  <c r="AC131" i="61"/>
  <c r="AB134" i="61"/>
  <c r="AA134" i="61"/>
  <c r="W139" i="61"/>
  <c r="X139" i="61" s="1"/>
  <c r="AB155" i="61"/>
  <c r="AC155" i="61" s="1"/>
  <c r="AB161" i="61"/>
  <c r="AA161" i="61"/>
  <c r="W167" i="61"/>
  <c r="X167" i="61" s="1"/>
  <c r="AC180" i="61"/>
  <c r="AB180" i="61"/>
  <c r="AB196" i="61"/>
  <c r="AC196" i="61" s="1"/>
  <c r="X206" i="61"/>
  <c r="AC207" i="61"/>
  <c r="AB207" i="61"/>
  <c r="AB39" i="61"/>
  <c r="AC39" i="61" s="1"/>
  <c r="X43" i="61"/>
  <c r="W43" i="61"/>
  <c r="W55" i="61"/>
  <c r="X55" i="61" s="1"/>
  <c r="AA90" i="61"/>
  <c r="X95" i="61"/>
  <c r="W95" i="61"/>
  <c r="AA106" i="61"/>
  <c r="X111" i="61"/>
  <c r="W111" i="61"/>
  <c r="AA122" i="61"/>
  <c r="AB138" i="61"/>
  <c r="AA138" i="61"/>
  <c r="AA170" i="61"/>
  <c r="AB170" i="61" s="1"/>
  <c r="AA12" i="61"/>
  <c r="W13" i="61"/>
  <c r="X13" i="61" s="1"/>
  <c r="AA16" i="61"/>
  <c r="AB16" i="61" s="1"/>
  <c r="W17" i="61"/>
  <c r="X17" i="61" s="1"/>
  <c r="AA20" i="61"/>
  <c r="W21" i="61"/>
  <c r="X21" i="61" s="1"/>
  <c r="AA24" i="61"/>
  <c r="AB24" i="61" s="1"/>
  <c r="W25" i="61"/>
  <c r="X25" i="61" s="1"/>
  <c r="AA28" i="61"/>
  <c r="W29" i="61"/>
  <c r="X29" i="61" s="1"/>
  <c r="AA32" i="61"/>
  <c r="AB32" i="61" s="1"/>
  <c r="W33" i="61"/>
  <c r="X33" i="61" s="1"/>
  <c r="AA36" i="61"/>
  <c r="W37" i="61"/>
  <c r="X37" i="61" s="1"/>
  <c r="AA42" i="61"/>
  <c r="AA43" i="61"/>
  <c r="AA46" i="61"/>
  <c r="AA47" i="61"/>
  <c r="AB47" i="61" s="1"/>
  <c r="AA50" i="61"/>
  <c r="AA51" i="61"/>
  <c r="AA54" i="61"/>
  <c r="AA55" i="61"/>
  <c r="AA58" i="61"/>
  <c r="AA59" i="61"/>
  <c r="AB59" i="61" s="1"/>
  <c r="AA62" i="61"/>
  <c r="AA63" i="61"/>
  <c r="AB63" i="61" s="1"/>
  <c r="AA66" i="61"/>
  <c r="AA67" i="61"/>
  <c r="AA70" i="61"/>
  <c r="AA71" i="61"/>
  <c r="AB71" i="61" s="1"/>
  <c r="AA74" i="61"/>
  <c r="AA75" i="61"/>
  <c r="AB75" i="61" s="1"/>
  <c r="AA78" i="61"/>
  <c r="AA79" i="61"/>
  <c r="AA82" i="61"/>
  <c r="X87" i="61"/>
  <c r="W87" i="61"/>
  <c r="AC95" i="61"/>
  <c r="AA98" i="61"/>
  <c r="AB98" i="61" s="1"/>
  <c r="X103" i="61"/>
  <c r="W103" i="61"/>
  <c r="AC111" i="61"/>
  <c r="AB114" i="61"/>
  <c r="AA114" i="61"/>
  <c r="W119" i="61"/>
  <c r="X119" i="61" s="1"/>
  <c r="AC127" i="61"/>
  <c r="AB130" i="61"/>
  <c r="AA130" i="61"/>
  <c r="W135" i="61"/>
  <c r="X135" i="61" s="1"/>
  <c r="AB147" i="61"/>
  <c r="AC147" i="61" s="1"/>
  <c r="AB153" i="61"/>
  <c r="AA153" i="61"/>
  <c r="W158" i="61"/>
  <c r="X158" i="61" s="1"/>
  <c r="AB165" i="61"/>
  <c r="AB175" i="61"/>
  <c r="AC175" i="61" s="1"/>
  <c r="X183" i="61"/>
  <c r="W183" i="61"/>
  <c r="AB191" i="61"/>
  <c r="AC191" i="61" s="1"/>
  <c r="X199" i="61"/>
  <c r="W199" i="61"/>
  <c r="W47" i="61"/>
  <c r="X47" i="61" s="1"/>
  <c r="X51" i="61"/>
  <c r="W51" i="61"/>
  <c r="W63" i="61"/>
  <c r="X63" i="61" s="1"/>
  <c r="X67" i="61"/>
  <c r="W67" i="61"/>
  <c r="W71" i="61"/>
  <c r="X71" i="61" s="1"/>
  <c r="X79" i="61"/>
  <c r="W79" i="61"/>
  <c r="AC119" i="61"/>
  <c r="X127" i="61"/>
  <c r="W127" i="61"/>
  <c r="W142" i="61"/>
  <c r="X142" i="61" s="1"/>
  <c r="AC163" i="61"/>
  <c r="AB163" i="61"/>
  <c r="AA186" i="61"/>
  <c r="AB202" i="61"/>
  <c r="AA202" i="61"/>
  <c r="AA213" i="61"/>
  <c r="AB213" i="61" s="1"/>
  <c r="X39" i="61"/>
  <c r="X40" i="61"/>
  <c r="AB40" i="61"/>
  <c r="AC40" i="61" s="1"/>
  <c r="X44" i="61"/>
  <c r="AB44" i="61"/>
  <c r="AC44" i="61" s="1"/>
  <c r="X48" i="61"/>
  <c r="AB48" i="61"/>
  <c r="AC48" i="61" s="1"/>
  <c r="X52" i="61"/>
  <c r="AB52" i="61"/>
  <c r="AC52" i="61" s="1"/>
  <c r="X56" i="61"/>
  <c r="AB56" i="61"/>
  <c r="AC56" i="61" s="1"/>
  <c r="X60" i="61"/>
  <c r="AB60" i="61"/>
  <c r="AC60" i="61" s="1"/>
  <c r="X64" i="61"/>
  <c r="AB64" i="61"/>
  <c r="AC64" i="61" s="1"/>
  <c r="X68" i="61"/>
  <c r="AB68" i="61"/>
  <c r="AC68" i="61" s="1"/>
  <c r="X72" i="61"/>
  <c r="AB72" i="61"/>
  <c r="AC72" i="61" s="1"/>
  <c r="X76" i="61"/>
  <c r="AB76" i="61"/>
  <c r="AC76" i="61" s="1"/>
  <c r="X80" i="61"/>
  <c r="AB80" i="61"/>
  <c r="AC80" i="61" s="1"/>
  <c r="X83" i="61"/>
  <c r="W83" i="61"/>
  <c r="AB87" i="61"/>
  <c r="AC87" i="61" s="1"/>
  <c r="AC91" i="61"/>
  <c r="AC92" i="61"/>
  <c r="AB94" i="61"/>
  <c r="AA94" i="61"/>
  <c r="X96" i="61"/>
  <c r="X99" i="61"/>
  <c r="W99" i="61"/>
  <c r="AB103" i="61"/>
  <c r="AC103" i="61" s="1"/>
  <c r="AC107" i="61"/>
  <c r="AC108" i="61"/>
  <c r="AB110" i="61"/>
  <c r="AA110" i="61"/>
  <c r="X112" i="61"/>
  <c r="X115" i="61"/>
  <c r="W115" i="61"/>
  <c r="AB119" i="61"/>
  <c r="AC123" i="61"/>
  <c r="AC124" i="61"/>
  <c r="AB126" i="61"/>
  <c r="AA126" i="61"/>
  <c r="X128" i="61"/>
  <c r="X131" i="61"/>
  <c r="W131" i="61"/>
  <c r="AB135" i="61"/>
  <c r="AC135" i="61" s="1"/>
  <c r="AB139" i="61"/>
  <c r="AC139" i="61" s="1"/>
  <c r="AC144" i="61"/>
  <c r="AA145" i="61"/>
  <c r="X150" i="61"/>
  <c r="W150" i="61"/>
  <c r="AB164" i="61"/>
  <c r="AC164" i="61" s="1"/>
  <c r="AB181" i="61"/>
  <c r="AB142" i="61"/>
  <c r="X147" i="61"/>
  <c r="AB150" i="61"/>
  <c r="AC150" i="61" s="1"/>
  <c r="X155" i="61"/>
  <c r="AB158" i="61"/>
  <c r="X163" i="61"/>
  <c r="AC168" i="61"/>
  <c r="W171" i="61"/>
  <c r="X171" i="61" s="1"/>
  <c r="AB174" i="61"/>
  <c r="AA174" i="61"/>
  <c r="AB179" i="61"/>
  <c r="AC179" i="61" s="1"/>
  <c r="W187" i="61"/>
  <c r="X187" i="61" s="1"/>
  <c r="AB190" i="61"/>
  <c r="AA190" i="61"/>
  <c r="AC195" i="61"/>
  <c r="AB195" i="61"/>
  <c r="X203" i="61"/>
  <c r="W203" i="61"/>
  <c r="AA206" i="61"/>
  <c r="X210" i="61"/>
  <c r="W210" i="61"/>
  <c r="AB219" i="61"/>
  <c r="AC219" i="61" s="1"/>
  <c r="AC227" i="61"/>
  <c r="AB227" i="61"/>
  <c r="AA245" i="61"/>
  <c r="X295" i="61"/>
  <c r="W295" i="61"/>
  <c r="AA141" i="61"/>
  <c r="AB141" i="61" s="1"/>
  <c r="AC142" i="61"/>
  <c r="AC143" i="61"/>
  <c r="W146" i="61"/>
  <c r="X146" i="61" s="1"/>
  <c r="AB149" i="61"/>
  <c r="AA149" i="61"/>
  <c r="AC151" i="61"/>
  <c r="X154" i="61"/>
  <c r="W154" i="61"/>
  <c r="AA157" i="61"/>
  <c r="AB157" i="61" s="1"/>
  <c r="AC158" i="61"/>
  <c r="AC159" i="61"/>
  <c r="W162" i="61"/>
  <c r="X162" i="61" s="1"/>
  <c r="AB167" i="61"/>
  <c r="AC167" i="61" s="1"/>
  <c r="AC172" i="61"/>
  <c r="W175" i="61"/>
  <c r="X175" i="61" s="1"/>
  <c r="AB178" i="61"/>
  <c r="AA178" i="61"/>
  <c r="AB183" i="61"/>
  <c r="AC183" i="61" s="1"/>
  <c r="AB184" i="61"/>
  <c r="AC184" i="61" s="1"/>
  <c r="AC188" i="61"/>
  <c r="X191" i="61"/>
  <c r="W191" i="61"/>
  <c r="AA194" i="61"/>
  <c r="X198" i="61"/>
  <c r="AC199" i="61"/>
  <c r="AB199" i="61"/>
  <c r="AB200" i="61"/>
  <c r="AC200" i="61" s="1"/>
  <c r="AC204" i="61"/>
  <c r="W207" i="61"/>
  <c r="X207" i="61" s="1"/>
  <c r="AB221" i="61"/>
  <c r="AA221" i="61"/>
  <c r="W226" i="61"/>
  <c r="X226" i="61" s="1"/>
  <c r="AB229" i="61"/>
  <c r="AA229" i="61"/>
  <c r="AB239" i="61"/>
  <c r="AC239" i="61" s="1"/>
  <c r="X249" i="61"/>
  <c r="AB267" i="61"/>
  <c r="AC267" i="61" s="1"/>
  <c r="AB275" i="61"/>
  <c r="AC275" i="61" s="1"/>
  <c r="AC276" i="61"/>
  <c r="X143" i="61"/>
  <c r="AB146" i="61"/>
  <c r="AC146" i="61" s="1"/>
  <c r="X151" i="61"/>
  <c r="AB154" i="61"/>
  <c r="AC154" i="61" s="1"/>
  <c r="X159" i="61"/>
  <c r="AB162" i="61"/>
  <c r="AC162" i="61" s="1"/>
  <c r="AA166" i="61"/>
  <c r="AB171" i="61"/>
  <c r="AC171" i="61" s="1"/>
  <c r="AC176" i="61"/>
  <c r="W179" i="61"/>
  <c r="X179" i="61" s="1"/>
  <c r="AB182" i="61"/>
  <c r="AA182" i="61"/>
  <c r="AB187" i="61"/>
  <c r="AC187" i="61" s="1"/>
  <c r="AC192" i="61"/>
  <c r="W195" i="61"/>
  <c r="X195" i="61" s="1"/>
  <c r="AB198" i="61"/>
  <c r="AA198" i="61"/>
  <c r="AC203" i="61"/>
  <c r="AB203" i="61"/>
  <c r="AB204" i="61"/>
  <c r="AB211" i="61"/>
  <c r="AC211" i="61" s="1"/>
  <c r="X218" i="61"/>
  <c r="W218" i="61"/>
  <c r="AC234" i="61"/>
  <c r="AB234" i="61"/>
  <c r="W242" i="61"/>
  <c r="X242" i="61" s="1"/>
  <c r="X209" i="61"/>
  <c r="W209" i="61"/>
  <c r="AA212" i="61"/>
  <c r="AC214" i="61"/>
  <c r="X217" i="61"/>
  <c r="W217" i="61"/>
  <c r="AA220" i="61"/>
  <c r="AB220" i="61" s="1"/>
  <c r="W225" i="61"/>
  <c r="X225" i="61" s="1"/>
  <c r="AB228" i="61"/>
  <c r="AA228" i="61"/>
  <c r="W230" i="61"/>
  <c r="X230" i="61" s="1"/>
  <c r="AB233" i="61"/>
  <c r="AA233" i="61"/>
  <c r="AB238" i="61"/>
  <c r="AC238" i="61" s="1"/>
  <c r="W246" i="61"/>
  <c r="X246" i="61" s="1"/>
  <c r="AA249" i="61"/>
  <c r="AB249" i="61" s="1"/>
  <c r="AA257" i="61"/>
  <c r="AB257" i="61"/>
  <c r="AB290" i="61"/>
  <c r="AA290" i="61"/>
  <c r="W311" i="61"/>
  <c r="X311" i="61" s="1"/>
  <c r="AC364" i="61"/>
  <c r="AB364" i="61"/>
  <c r="AA370" i="61"/>
  <c r="AA165" i="61"/>
  <c r="W166" i="61"/>
  <c r="X166" i="61" s="1"/>
  <c r="AA169" i="61"/>
  <c r="W170" i="61"/>
  <c r="X170" i="61" s="1"/>
  <c r="AA173" i="61"/>
  <c r="W174" i="61"/>
  <c r="X174" i="61" s="1"/>
  <c r="AA177" i="61"/>
  <c r="W178" i="61"/>
  <c r="X178" i="61" s="1"/>
  <c r="AA181" i="61"/>
  <c r="W182" i="61"/>
  <c r="X182" i="61" s="1"/>
  <c r="AA185" i="61"/>
  <c r="W186" i="61"/>
  <c r="X186" i="61" s="1"/>
  <c r="AA189" i="61"/>
  <c r="AB189" i="61" s="1"/>
  <c r="W190" i="61"/>
  <c r="X190" i="61" s="1"/>
  <c r="AA193" i="61"/>
  <c r="W194" i="61"/>
  <c r="X194" i="61" s="1"/>
  <c r="AA197" i="61"/>
  <c r="W198" i="61"/>
  <c r="AA201" i="61"/>
  <c r="W202" i="61"/>
  <c r="X202" i="61" s="1"/>
  <c r="AA205" i="61"/>
  <c r="W206" i="61"/>
  <c r="AB208" i="61"/>
  <c r="AC208" i="61" s="1"/>
  <c r="AB209" i="61"/>
  <c r="AC209" i="61" s="1"/>
  <c r="AB214" i="61"/>
  <c r="AB217" i="61"/>
  <c r="AB222" i="61"/>
  <c r="AC222" i="61" s="1"/>
  <c r="AB225" i="61"/>
  <c r="AC225" i="61" s="1"/>
  <c r="AB232" i="61"/>
  <c r="X234" i="61"/>
  <c r="W234" i="61"/>
  <c r="AA237" i="61"/>
  <c r="X241" i="61"/>
  <c r="AC242" i="61"/>
  <c r="AB242" i="61"/>
  <c r="AB243" i="61"/>
  <c r="AC243" i="61" s="1"/>
  <c r="AC247" i="61"/>
  <c r="W254" i="61"/>
  <c r="X254" i="61"/>
  <c r="W262" i="61"/>
  <c r="X262" i="61" s="1"/>
  <c r="AA265" i="61"/>
  <c r="AB265" i="61"/>
  <c r="AA273" i="61"/>
  <c r="AB287" i="61"/>
  <c r="AC287" i="61" s="1"/>
  <c r="AB306" i="61"/>
  <c r="AA306" i="61"/>
  <c r="X335" i="61"/>
  <c r="W335" i="61"/>
  <c r="AB343" i="61"/>
  <c r="AC343" i="61" s="1"/>
  <c r="AC210" i="61"/>
  <c r="W213" i="61"/>
  <c r="X213" i="61" s="1"/>
  <c r="W214" i="61"/>
  <c r="X214" i="61" s="1"/>
  <c r="AA216" i="61"/>
  <c r="AC217" i="61"/>
  <c r="AC218" i="61"/>
  <c r="W221" i="61"/>
  <c r="X221" i="61" s="1"/>
  <c r="AB224" i="61"/>
  <c r="AA224" i="61"/>
  <c r="AC226" i="61"/>
  <c r="X229" i="61"/>
  <c r="AC230" i="61"/>
  <c r="AB230" i="61"/>
  <c r="AB231" i="61"/>
  <c r="AC231" i="61" s="1"/>
  <c r="AC235" i="61"/>
  <c r="W238" i="61"/>
  <c r="X238" i="61" s="1"/>
  <c r="AB241" i="61"/>
  <c r="AA241" i="61"/>
  <c r="AB246" i="61"/>
  <c r="AC246" i="61" s="1"/>
  <c r="AB247" i="61"/>
  <c r="AB251" i="61"/>
  <c r="AC251" i="61" s="1"/>
  <c r="AC252" i="61"/>
  <c r="AC259" i="61"/>
  <c r="AB259" i="61"/>
  <c r="W270" i="61"/>
  <c r="X270" i="61" s="1"/>
  <c r="W278" i="61"/>
  <c r="X278" i="61"/>
  <c r="AC289" i="61"/>
  <c r="AC303" i="61"/>
  <c r="AB303" i="61"/>
  <c r="X251" i="61"/>
  <c r="AB254" i="61"/>
  <c r="X259" i="61"/>
  <c r="X267" i="61"/>
  <c r="AB270" i="61"/>
  <c r="AB283" i="61"/>
  <c r="AC283" i="61" s="1"/>
  <c r="AB286" i="61"/>
  <c r="AA286" i="61"/>
  <c r="W291" i="61"/>
  <c r="X291" i="61" s="1"/>
  <c r="AC299" i="61"/>
  <c r="AB299" i="61"/>
  <c r="AA302" i="61"/>
  <c r="X307" i="61"/>
  <c r="W307" i="61"/>
  <c r="AB316" i="61"/>
  <c r="AC316" i="61" s="1"/>
  <c r="AC324" i="61"/>
  <c r="AB324" i="61"/>
  <c r="X351" i="61"/>
  <c r="W351" i="61"/>
  <c r="AB359" i="61"/>
  <c r="AC359" i="61" s="1"/>
  <c r="W229" i="61"/>
  <c r="AA232" i="61"/>
  <c r="W233" i="61"/>
  <c r="X233" i="61" s="1"/>
  <c r="AA236" i="61"/>
  <c r="W237" i="61"/>
  <c r="X237" i="61" s="1"/>
  <c r="AA240" i="61"/>
  <c r="AB240" i="61" s="1"/>
  <c r="W241" i="61"/>
  <c r="AA244" i="61"/>
  <c r="AB244" i="61" s="1"/>
  <c r="W245" i="61"/>
  <c r="X245" i="61" s="1"/>
  <c r="AA248" i="61"/>
  <c r="W249" i="61"/>
  <c r="W250" i="61"/>
  <c r="X250" i="61" s="1"/>
  <c r="W251" i="61"/>
  <c r="AB252" i="61"/>
  <c r="AA253" i="61"/>
  <c r="AA254" i="61"/>
  <c r="W258" i="61"/>
  <c r="X258" i="61" s="1"/>
  <c r="W259" i="61"/>
  <c r="AB260" i="61"/>
  <c r="AC260" i="61" s="1"/>
  <c r="AA261" i="61"/>
  <c r="AA262" i="61"/>
  <c r="W266" i="61"/>
  <c r="X266" i="61"/>
  <c r="W267" i="61"/>
  <c r="AB268" i="61"/>
  <c r="AC268" i="61" s="1"/>
  <c r="AA269" i="61"/>
  <c r="AB269" i="61"/>
  <c r="AA270" i="61"/>
  <c r="W274" i="61"/>
  <c r="X274" i="61"/>
  <c r="W275" i="61"/>
  <c r="X275" i="61" s="1"/>
  <c r="AB276" i="61"/>
  <c r="AA277" i="61"/>
  <c r="AB277" i="61"/>
  <c r="AA278" i="61"/>
  <c r="AB278" i="61" s="1"/>
  <c r="AA282" i="61"/>
  <c r="X287" i="61"/>
  <c r="W287" i="61"/>
  <c r="AB295" i="61"/>
  <c r="AC295" i="61" s="1"/>
  <c r="AB298" i="61"/>
  <c r="AA298" i="61"/>
  <c r="W303" i="61"/>
  <c r="X303" i="61" s="1"/>
  <c r="AC311" i="61"/>
  <c r="AB311" i="61"/>
  <c r="W315" i="61"/>
  <c r="X315" i="61" s="1"/>
  <c r="AB318" i="61"/>
  <c r="AA318" i="61"/>
  <c r="W323" i="61"/>
  <c r="X323" i="61" s="1"/>
  <c r="AB326" i="61"/>
  <c r="AA326" i="61"/>
  <c r="AB332" i="61"/>
  <c r="AC332" i="61" s="1"/>
  <c r="AB338" i="61"/>
  <c r="AA338" i="61"/>
  <c r="X367" i="61"/>
  <c r="W367" i="61"/>
  <c r="AB375" i="61"/>
  <c r="AC375" i="61" s="1"/>
  <c r="AB250" i="61"/>
  <c r="AC250" i="61" s="1"/>
  <c r="X255" i="61"/>
  <c r="AB255" i="61"/>
  <c r="AC255" i="61" s="1"/>
  <c r="AB258" i="61"/>
  <c r="AC258" i="61" s="1"/>
  <c r="X263" i="61"/>
  <c r="AB266" i="61"/>
  <c r="AC266" i="61" s="1"/>
  <c r="X271" i="61"/>
  <c r="AB271" i="61"/>
  <c r="AC271" i="61" s="1"/>
  <c r="AB274" i="61"/>
  <c r="AC274" i="61" s="1"/>
  <c r="X279" i="61"/>
  <c r="AB279" i="61"/>
  <c r="AC279" i="61" s="1"/>
  <c r="AC280" i="61"/>
  <c r="X283" i="61"/>
  <c r="W283" i="61"/>
  <c r="AB291" i="61"/>
  <c r="AC291" i="61" s="1"/>
  <c r="AB294" i="61"/>
  <c r="AA294" i="61"/>
  <c r="W299" i="61"/>
  <c r="X299" i="61" s="1"/>
  <c r="AC307" i="61"/>
  <c r="AB307" i="61"/>
  <c r="AA310" i="61"/>
  <c r="AB310" i="61" s="1"/>
  <c r="AC348" i="61"/>
  <c r="AB348" i="61"/>
  <c r="AA354" i="61"/>
  <c r="AB281" i="61"/>
  <c r="AC281" i="61" s="1"/>
  <c r="X282" i="61"/>
  <c r="AB285" i="61"/>
  <c r="AC285" i="61" s="1"/>
  <c r="X286" i="61"/>
  <c r="AB289" i="61"/>
  <c r="X290" i="61"/>
  <c r="AB293" i="61"/>
  <c r="AC293" i="61" s="1"/>
  <c r="X294" i="61"/>
  <c r="AB297" i="61"/>
  <c r="AC297" i="61" s="1"/>
  <c r="X298" i="61"/>
  <c r="AB301" i="61"/>
  <c r="AC301" i="61" s="1"/>
  <c r="X302" i="61"/>
  <c r="AB305" i="61"/>
  <c r="AC305" i="61" s="1"/>
  <c r="X306" i="61"/>
  <c r="AB309" i="61"/>
  <c r="AC309" i="61" s="1"/>
  <c r="X310" i="61"/>
  <c r="AA313" i="61"/>
  <c r="AC314" i="61"/>
  <c r="AC315" i="61"/>
  <c r="W318" i="61"/>
  <c r="X318" i="61" s="1"/>
  <c r="AB321" i="61"/>
  <c r="AA321" i="61"/>
  <c r="AC323" i="61"/>
  <c r="X326" i="61"/>
  <c r="W326" i="61"/>
  <c r="AA329" i="61"/>
  <c r="X331" i="61"/>
  <c r="W331" i="61"/>
  <c r="AA334" i="61"/>
  <c r="X338" i="61"/>
  <c r="AC339" i="61"/>
  <c r="AB339" i="61"/>
  <c r="AC344" i="61"/>
  <c r="AB345" i="61"/>
  <c r="X347" i="61"/>
  <c r="W347" i="61"/>
  <c r="AA350" i="61"/>
  <c r="AB350" i="61" s="1"/>
  <c r="AB355" i="61"/>
  <c r="AC355" i="61" s="1"/>
  <c r="AC360" i="61"/>
  <c r="W363" i="61"/>
  <c r="X363" i="61" s="1"/>
  <c r="AB366" i="61"/>
  <c r="AA366" i="61"/>
  <c r="AB371" i="61"/>
  <c r="AC371" i="61" s="1"/>
  <c r="AC376" i="61"/>
  <c r="W314" i="61"/>
  <c r="X314" i="61" s="1"/>
  <c r="AB317" i="61"/>
  <c r="AA317" i="61"/>
  <c r="X322" i="61"/>
  <c r="W322" i="61"/>
  <c r="AA325" i="61"/>
  <c r="AC327" i="61"/>
  <c r="X330" i="61"/>
  <c r="W330" i="61"/>
  <c r="AB331" i="61"/>
  <c r="AC331" i="61" s="1"/>
  <c r="W339" i="61"/>
  <c r="X339" i="61" s="1"/>
  <c r="AB342" i="61"/>
  <c r="AA342" i="61"/>
  <c r="AC347" i="61"/>
  <c r="AB347" i="61"/>
  <c r="AB353" i="61"/>
  <c r="X355" i="61"/>
  <c r="W355" i="61"/>
  <c r="AA358" i="61"/>
  <c r="X362" i="61"/>
  <c r="AC363" i="61"/>
  <c r="AB363" i="61"/>
  <c r="AC368" i="61"/>
  <c r="AB369" i="61"/>
  <c r="X371" i="61"/>
  <c r="W371" i="61"/>
  <c r="AA374" i="61"/>
  <c r="AB374" i="61" s="1"/>
  <c r="AB314" i="61"/>
  <c r="X319" i="61"/>
  <c r="AB319" i="61"/>
  <c r="AC319" i="61" s="1"/>
  <c r="AB322" i="61"/>
  <c r="AC322" i="61" s="1"/>
  <c r="X327" i="61"/>
  <c r="AB327" i="61"/>
  <c r="AB330" i="61"/>
  <c r="AA330" i="61"/>
  <c r="AB335" i="61"/>
  <c r="AC335" i="61" s="1"/>
  <c r="AB336" i="61"/>
  <c r="AC336" i="61" s="1"/>
  <c r="AC340" i="61"/>
  <c r="X343" i="61"/>
  <c r="W343" i="61"/>
  <c r="AA346" i="61"/>
  <c r="X350" i="61"/>
  <c r="AC351" i="61"/>
  <c r="AB351" i="61"/>
  <c r="AB352" i="61"/>
  <c r="AC352" i="61" s="1"/>
  <c r="AC356" i="61"/>
  <c r="W359" i="61"/>
  <c r="X359" i="61" s="1"/>
  <c r="AB362" i="61"/>
  <c r="AA362" i="61"/>
  <c r="AB367" i="61"/>
  <c r="AC367" i="61" s="1"/>
  <c r="AB368" i="61"/>
  <c r="AC372" i="61"/>
  <c r="X375" i="61"/>
  <c r="W375" i="61"/>
  <c r="AA378" i="61"/>
  <c r="AA333" i="61"/>
  <c r="AB333" i="61" s="1"/>
  <c r="W334" i="61"/>
  <c r="X334" i="61" s="1"/>
  <c r="AA337" i="61"/>
  <c r="W338" i="61"/>
  <c r="AA341" i="61"/>
  <c r="AB341" i="61" s="1"/>
  <c r="W342" i="61"/>
  <c r="X342" i="61" s="1"/>
  <c r="AA345" i="61"/>
  <c r="W346" i="61"/>
  <c r="X346" i="61" s="1"/>
  <c r="AA349" i="61"/>
  <c r="W350" i="61"/>
  <c r="AA353" i="61"/>
  <c r="W354" i="61"/>
  <c r="X354" i="61" s="1"/>
  <c r="AA357" i="61"/>
  <c r="W358" i="61"/>
  <c r="X358" i="61" s="1"/>
  <c r="AA361" i="61"/>
  <c r="W362" i="61"/>
  <c r="AA365" i="61"/>
  <c r="W366" i="61"/>
  <c r="X366" i="61" s="1"/>
  <c r="AA369" i="61"/>
  <c r="W370" i="61"/>
  <c r="X370" i="61" s="1"/>
  <c r="AA373" i="61"/>
  <c r="W374" i="61"/>
  <c r="X374" i="61" s="1"/>
  <c r="AA377" i="61"/>
  <c r="W378" i="61"/>
  <c r="X378" i="61" s="1"/>
  <c r="AC11" i="67"/>
  <c r="AC27" i="67"/>
  <c r="AC31" i="67"/>
  <c r="AB26" i="67"/>
  <c r="AC19" i="67"/>
  <c r="AB22" i="67"/>
  <c r="X44" i="67"/>
  <c r="AC56" i="67"/>
  <c r="AC63" i="67"/>
  <c r="AB66" i="67"/>
  <c r="AA66" i="67"/>
  <c r="W74" i="67"/>
  <c r="X74" i="67"/>
  <c r="AA106" i="67"/>
  <c r="W114" i="67"/>
  <c r="X114" i="67"/>
  <c r="AC124" i="67"/>
  <c r="AB124" i="67"/>
  <c r="AC126" i="67"/>
  <c r="W135" i="67"/>
  <c r="X135" i="67" s="1"/>
  <c r="AB147" i="67"/>
  <c r="AC147" i="67" s="1"/>
  <c r="AA149" i="67"/>
  <c r="AB149" i="67"/>
  <c r="X156" i="67"/>
  <c r="W156" i="67"/>
  <c r="AB159" i="67"/>
  <c r="AA159" i="67"/>
  <c r="AB170" i="67"/>
  <c r="AA170" i="67"/>
  <c r="W178" i="67"/>
  <c r="X178" i="67" s="1"/>
  <c r="AB187" i="67"/>
  <c r="AA187" i="67"/>
  <c r="AC189" i="67"/>
  <c r="AB189" i="67"/>
  <c r="AC192" i="67"/>
  <c r="AB192" i="67"/>
  <c r="X199" i="67"/>
  <c r="W199" i="67"/>
  <c r="X207" i="67"/>
  <c r="W207" i="67"/>
  <c r="X215" i="67"/>
  <c r="W215" i="67"/>
  <c r="AA313" i="67"/>
  <c r="AA337" i="67"/>
  <c r="AB337" i="67"/>
  <c r="X354" i="67"/>
  <c r="W354" i="67"/>
  <c r="AC362" i="67"/>
  <c r="AA10" i="67"/>
  <c r="AB10" i="67" s="1"/>
  <c r="W11" i="67"/>
  <c r="X11" i="67" s="1"/>
  <c r="AA14" i="67"/>
  <c r="W15" i="67"/>
  <c r="X15" i="67" s="1"/>
  <c r="AA18" i="67"/>
  <c r="W19" i="67"/>
  <c r="X19" i="67" s="1"/>
  <c r="AA22" i="67"/>
  <c r="W23" i="67"/>
  <c r="X23" i="67" s="1"/>
  <c r="AA26" i="67"/>
  <c r="W27" i="67"/>
  <c r="X27" i="67" s="1"/>
  <c r="W33" i="67"/>
  <c r="X33" i="67" s="1"/>
  <c r="AB33" i="67"/>
  <c r="AC33" i="67" s="1"/>
  <c r="AA36" i="67"/>
  <c r="AB36" i="67" s="1"/>
  <c r="X39" i="67"/>
  <c r="X40" i="67"/>
  <c r="AB42" i="67"/>
  <c r="AC42" i="67" s="1"/>
  <c r="AB43" i="67"/>
  <c r="AC43" i="67" s="1"/>
  <c r="W44" i="67"/>
  <c r="W49" i="67"/>
  <c r="X49" i="67" s="1"/>
  <c r="AB49" i="67"/>
  <c r="AC49" i="67" s="1"/>
  <c r="AA52" i="67"/>
  <c r="X55" i="67"/>
  <c r="X56" i="67"/>
  <c r="AB58" i="67"/>
  <c r="AC58" i="67" s="1"/>
  <c r="AB59" i="67"/>
  <c r="AC59" i="67" s="1"/>
  <c r="AB65" i="67"/>
  <c r="AC65" i="67" s="1"/>
  <c r="AC67" i="67"/>
  <c r="X71" i="67"/>
  <c r="X72" i="67"/>
  <c r="AB72" i="67"/>
  <c r="AC72" i="67" s="1"/>
  <c r="AB74" i="67"/>
  <c r="AC74" i="67" s="1"/>
  <c r="W76" i="67"/>
  <c r="X76" i="67" s="1"/>
  <c r="AB76" i="67"/>
  <c r="AC76" i="67" s="1"/>
  <c r="X78" i="67"/>
  <c r="W79" i="67"/>
  <c r="X79" i="67" s="1"/>
  <c r="W82" i="67"/>
  <c r="X82" i="67"/>
  <c r="X84" i="67"/>
  <c r="X87" i="67"/>
  <c r="W87" i="67"/>
  <c r="AC92" i="67"/>
  <c r="AC99" i="67"/>
  <c r="AB99" i="67"/>
  <c r="AA101" i="67"/>
  <c r="AB101" i="67" s="1"/>
  <c r="AC102" i="67"/>
  <c r="W108" i="67"/>
  <c r="X108" i="67" s="1"/>
  <c r="AA111" i="67"/>
  <c r="AB111" i="67" s="1"/>
  <c r="AB119" i="67"/>
  <c r="AC119" i="67" s="1"/>
  <c r="AB122" i="67"/>
  <c r="AA122" i="67"/>
  <c r="W130" i="67"/>
  <c r="X130" i="67" s="1"/>
  <c r="AC135" i="67"/>
  <c r="AB140" i="67"/>
  <c r="AC140" i="67" s="1"/>
  <c r="X151" i="67"/>
  <c r="W151" i="67"/>
  <c r="AC163" i="67"/>
  <c r="AB163" i="67"/>
  <c r="AA165" i="67"/>
  <c r="AB165" i="67" s="1"/>
  <c r="AC166" i="67"/>
  <c r="W172" i="67"/>
  <c r="X172" i="67" s="1"/>
  <c r="AA175" i="67"/>
  <c r="AA191" i="67"/>
  <c r="AB31" i="67"/>
  <c r="AC375" i="67"/>
  <c r="AB375" i="67"/>
  <c r="AC32" i="67"/>
  <c r="X36" i="67"/>
  <c r="AB39" i="67"/>
  <c r="AC39" i="67" s="1"/>
  <c r="AC48" i="67"/>
  <c r="X52" i="67"/>
  <c r="AB55" i="67"/>
  <c r="AC55" i="67" s="1"/>
  <c r="X63" i="67"/>
  <c r="W63" i="67"/>
  <c r="X67" i="67"/>
  <c r="AB75" i="67"/>
  <c r="AA77" i="67"/>
  <c r="AB82" i="67"/>
  <c r="AA82" i="67"/>
  <c r="AC87" i="67"/>
  <c r="W90" i="67"/>
  <c r="X90" i="67"/>
  <c r="W95" i="67"/>
  <c r="X95" i="67" s="1"/>
  <c r="W103" i="67"/>
  <c r="X103" i="67" s="1"/>
  <c r="AB115" i="67"/>
  <c r="AC115" i="67" s="1"/>
  <c r="AA117" i="67"/>
  <c r="AB117" i="67"/>
  <c r="X124" i="67"/>
  <c r="W124" i="67"/>
  <c r="AB127" i="67"/>
  <c r="AA127" i="67"/>
  <c r="AB138" i="67"/>
  <c r="AA138" i="67"/>
  <c r="W146" i="67"/>
  <c r="X146" i="67" s="1"/>
  <c r="AC151" i="67"/>
  <c r="AB156" i="67"/>
  <c r="AC156" i="67" s="1"/>
  <c r="X167" i="67"/>
  <c r="W167" i="67"/>
  <c r="AC179" i="67"/>
  <c r="AB179" i="67"/>
  <c r="AA181" i="67"/>
  <c r="AC184" i="67"/>
  <c r="AB184" i="67"/>
  <c r="X195" i="67"/>
  <c r="W195" i="67"/>
  <c r="X203" i="67"/>
  <c r="W203" i="67"/>
  <c r="X211" i="67"/>
  <c r="W211" i="67"/>
  <c r="AC40" i="67"/>
  <c r="AB47" i="67"/>
  <c r="AC47" i="67" s="1"/>
  <c r="X60" i="67"/>
  <c r="AC86" i="67"/>
  <c r="AA93" i="67"/>
  <c r="AC28" i="67"/>
  <c r="X32" i="67"/>
  <c r="AB35" i="67"/>
  <c r="AC35" i="67" s="1"/>
  <c r="AC44" i="67"/>
  <c r="X48" i="67"/>
  <c r="AB51" i="67"/>
  <c r="AC51" i="67" s="1"/>
  <c r="AC60" i="67"/>
  <c r="AB70" i="67"/>
  <c r="AC70" i="67" s="1"/>
  <c r="AC71" i="67"/>
  <c r="AC75" i="67"/>
  <c r="AC79" i="67"/>
  <c r="AC81" i="67"/>
  <c r="AC83" i="67"/>
  <c r="AB83" i="67"/>
  <c r="AA85" i="67"/>
  <c r="AC88" i="67"/>
  <c r="AA90" i="67"/>
  <c r="AB90" i="67" s="1"/>
  <c r="AB91" i="67"/>
  <c r="AC91" i="67" s="1"/>
  <c r="AC95" i="67"/>
  <c r="W98" i="67"/>
  <c r="X98" i="67"/>
  <c r="AC103" i="67"/>
  <c r="AC108" i="67"/>
  <c r="AB108" i="67"/>
  <c r="AC110" i="67"/>
  <c r="W119" i="67"/>
  <c r="X119" i="67" s="1"/>
  <c r="AB131" i="67"/>
  <c r="AC131" i="67" s="1"/>
  <c r="AA133" i="67"/>
  <c r="AB133" i="67"/>
  <c r="X140" i="67"/>
  <c r="W140" i="67"/>
  <c r="AB143" i="67"/>
  <c r="AA143" i="67"/>
  <c r="AB154" i="67"/>
  <c r="AA154" i="67"/>
  <c r="W162" i="67"/>
  <c r="X162" i="67" s="1"/>
  <c r="AC167" i="67"/>
  <c r="AB172" i="67"/>
  <c r="AC172" i="67" s="1"/>
  <c r="AB183" i="67"/>
  <c r="AA183" i="67"/>
  <c r="AC251" i="67"/>
  <c r="AB251" i="67"/>
  <c r="AC258" i="67"/>
  <c r="AB258" i="67"/>
  <c r="X83" i="67"/>
  <c r="AB86" i="67"/>
  <c r="X99" i="67"/>
  <c r="AB102" i="67"/>
  <c r="X115" i="67"/>
  <c r="AB118" i="67"/>
  <c r="AC118" i="67" s="1"/>
  <c r="X131" i="67"/>
  <c r="AB134" i="67"/>
  <c r="AC134" i="67" s="1"/>
  <c r="X147" i="67"/>
  <c r="AB150" i="67"/>
  <c r="AC150" i="67" s="1"/>
  <c r="X163" i="67"/>
  <c r="AB166" i="67"/>
  <c r="X179" i="67"/>
  <c r="AA182" i="67"/>
  <c r="X188" i="67"/>
  <c r="AB190" i="67"/>
  <c r="AA190" i="67"/>
  <c r="AC219" i="67"/>
  <c r="AB219" i="67"/>
  <c r="AC107" i="67"/>
  <c r="AC123" i="67"/>
  <c r="AB130" i="67"/>
  <c r="AC139" i="67"/>
  <c r="AC155" i="67"/>
  <c r="AC171" i="67"/>
  <c r="X184" i="67"/>
  <c r="W184" i="67"/>
  <c r="X192" i="67"/>
  <c r="W192" i="67"/>
  <c r="AB194" i="67"/>
  <c r="AA194" i="67"/>
  <c r="AC195" i="67"/>
  <c r="AB198" i="67"/>
  <c r="AA198" i="67"/>
  <c r="AC199" i="67"/>
  <c r="AB202" i="67"/>
  <c r="AA202" i="67"/>
  <c r="AC203" i="67"/>
  <c r="AB206" i="67"/>
  <c r="AA206" i="67"/>
  <c r="AB210" i="67"/>
  <c r="AA210" i="67"/>
  <c r="AC211" i="67"/>
  <c r="AB214" i="67"/>
  <c r="AA214" i="67"/>
  <c r="AC215" i="67"/>
  <c r="W218" i="67"/>
  <c r="X218" i="67" s="1"/>
  <c r="W221" i="67"/>
  <c r="X221" i="67" s="1"/>
  <c r="AC227" i="67"/>
  <c r="AB227" i="67"/>
  <c r="X229" i="67"/>
  <c r="W229" i="67"/>
  <c r="AC235" i="67"/>
  <c r="AB235" i="67"/>
  <c r="AB256" i="67"/>
  <c r="AA256" i="67"/>
  <c r="AA270" i="67"/>
  <c r="W297" i="67"/>
  <c r="X297" i="67"/>
  <c r="X75" i="67"/>
  <c r="AB78" i="67"/>
  <c r="AC78" i="67" s="1"/>
  <c r="X91" i="67"/>
  <c r="AB94" i="67"/>
  <c r="AC94" i="67" s="1"/>
  <c r="AA98" i="67"/>
  <c r="X106" i="67"/>
  <c r="X107" i="67"/>
  <c r="AB109" i="67"/>
  <c r="AC109" i="67" s="1"/>
  <c r="AB110" i="67"/>
  <c r="W111" i="67"/>
  <c r="X111" i="67" s="1"/>
  <c r="AA114" i="67"/>
  <c r="X122" i="67"/>
  <c r="X123" i="67"/>
  <c r="AB125" i="67"/>
  <c r="AC125" i="67" s="1"/>
  <c r="AB126" i="67"/>
  <c r="W127" i="67"/>
  <c r="X127" i="67" s="1"/>
  <c r="AA130" i="67"/>
  <c r="X138" i="67"/>
  <c r="X139" i="67"/>
  <c r="AB141" i="67"/>
  <c r="AC141" i="67" s="1"/>
  <c r="AB142" i="67"/>
  <c r="AC142" i="67" s="1"/>
  <c r="W143" i="67"/>
  <c r="X143" i="67" s="1"/>
  <c r="AA146" i="67"/>
  <c r="AB146" i="67" s="1"/>
  <c r="X154" i="67"/>
  <c r="X155" i="67"/>
  <c r="AB157" i="67"/>
  <c r="AC157" i="67" s="1"/>
  <c r="AB158" i="67"/>
  <c r="AC158" i="67" s="1"/>
  <c r="W159" i="67"/>
  <c r="X159" i="67" s="1"/>
  <c r="AA162" i="67"/>
  <c r="X170" i="67"/>
  <c r="X171" i="67"/>
  <c r="AB173" i="67"/>
  <c r="AC173" i="67" s="1"/>
  <c r="AB174" i="67"/>
  <c r="AC174" i="67" s="1"/>
  <c r="W175" i="67"/>
  <c r="X175" i="67" s="1"/>
  <c r="AA178" i="67"/>
  <c r="X187" i="67"/>
  <c r="W187" i="67"/>
  <c r="X196" i="67"/>
  <c r="AB196" i="67"/>
  <c r="AC196" i="67" s="1"/>
  <c r="X200" i="67"/>
  <c r="AB200" i="67"/>
  <c r="AC200" i="67" s="1"/>
  <c r="X204" i="67"/>
  <c r="AB204" i="67"/>
  <c r="AC204" i="67" s="1"/>
  <c r="X208" i="67"/>
  <c r="AB208" i="67"/>
  <c r="AC208" i="67" s="1"/>
  <c r="X212" i="67"/>
  <c r="AB212" i="67"/>
  <c r="AC212" i="67" s="1"/>
  <c r="AB224" i="67"/>
  <c r="AA224" i="67"/>
  <c r="AC243" i="67"/>
  <c r="AB243" i="67"/>
  <c r="X183" i="67"/>
  <c r="W183" i="67"/>
  <c r="AB186" i="67"/>
  <c r="AA186" i="67"/>
  <c r="AC188" i="67"/>
  <c r="W191" i="67"/>
  <c r="X191" i="67" s="1"/>
  <c r="AB195" i="67"/>
  <c r="AB199" i="67"/>
  <c r="AB203" i="67"/>
  <c r="AB207" i="67"/>
  <c r="AC207" i="67" s="1"/>
  <c r="AB211" i="67"/>
  <c r="AB215" i="67"/>
  <c r="AA221" i="67"/>
  <c r="AC226" i="67"/>
  <c r="X234" i="67"/>
  <c r="W234" i="67"/>
  <c r="AB237" i="67"/>
  <c r="AA237" i="67"/>
  <c r="X250" i="67"/>
  <c r="W250" i="67"/>
  <c r="AB253" i="67"/>
  <c r="AA253" i="67"/>
  <c r="W262" i="67"/>
  <c r="X262" i="67" s="1"/>
  <c r="X216" i="67"/>
  <c r="X217" i="67"/>
  <c r="W217" i="67"/>
  <c r="X226" i="67"/>
  <c r="W226" i="67"/>
  <c r="AB229" i="67"/>
  <c r="AA229" i="67"/>
  <c r="X242" i="67"/>
  <c r="W242" i="67"/>
  <c r="AB245" i="67"/>
  <c r="AA245" i="67"/>
  <c r="AC259" i="67"/>
  <c r="AB259" i="67"/>
  <c r="AB266" i="67"/>
  <c r="AC266" i="67" s="1"/>
  <c r="AB217" i="67"/>
  <c r="AB220" i="67"/>
  <c r="AA220" i="67"/>
  <c r="AC222" i="67"/>
  <c r="W225" i="67"/>
  <c r="X225" i="67" s="1"/>
  <c r="AA228" i="67"/>
  <c r="AC230" i="67"/>
  <c r="X233" i="67"/>
  <c r="W233" i="67"/>
  <c r="AB236" i="67"/>
  <c r="AA236" i="67"/>
  <c r="AC238" i="67"/>
  <c r="W241" i="67"/>
  <c r="X241" i="67" s="1"/>
  <c r="AA244" i="67"/>
  <c r="AC246" i="67"/>
  <c r="X249" i="67"/>
  <c r="W249" i="67"/>
  <c r="AB252" i="67"/>
  <c r="AA252" i="67"/>
  <c r="AC254" i="67"/>
  <c r="AA265" i="67"/>
  <c r="AB265" i="67" s="1"/>
  <c r="W273" i="67"/>
  <c r="X273" i="67"/>
  <c r="AC277" i="67"/>
  <c r="W281" i="67"/>
  <c r="X281" i="67" s="1"/>
  <c r="AC285" i="67"/>
  <c r="W289" i="67"/>
  <c r="X289" i="67"/>
  <c r="AC293" i="67"/>
  <c r="AA300" i="67"/>
  <c r="AB216" i="67"/>
  <c r="AA216" i="67"/>
  <c r="AC217" i="67"/>
  <c r="AC218" i="67"/>
  <c r="X222" i="67"/>
  <c r="AB225" i="67"/>
  <c r="AC225" i="67" s="1"/>
  <c r="X230" i="67"/>
  <c r="AB233" i="67"/>
  <c r="X238" i="67"/>
  <c r="AB241" i="67"/>
  <c r="X246" i="67"/>
  <c r="AB249" i="67"/>
  <c r="X254" i="67"/>
  <c r="AB254" i="67"/>
  <c r="X257" i="67"/>
  <c r="W257" i="67"/>
  <c r="W258" i="67"/>
  <c r="X258" i="67" s="1"/>
  <c r="AC262" i="67"/>
  <c r="AB262" i="67"/>
  <c r="AB263" i="67"/>
  <c r="AC263" i="67" s="1"/>
  <c r="X266" i="67"/>
  <c r="W266" i="67"/>
  <c r="AA276" i="67"/>
  <c r="AB276" i="67" s="1"/>
  <c r="AA284" i="67"/>
  <c r="AA292" i="67"/>
  <c r="AB292" i="67" s="1"/>
  <c r="AB299" i="67"/>
  <c r="AC299" i="67" s="1"/>
  <c r="X307" i="67"/>
  <c r="W307" i="67"/>
  <c r="AB232" i="67"/>
  <c r="AA232" i="67"/>
  <c r="AC233" i="67"/>
  <c r="AC234" i="67"/>
  <c r="X237" i="67"/>
  <c r="W237" i="67"/>
  <c r="AB240" i="67"/>
  <c r="AA240" i="67"/>
  <c r="AC241" i="67"/>
  <c r="AC242" i="67"/>
  <c r="X245" i="67"/>
  <c r="W245" i="67"/>
  <c r="AB248" i="67"/>
  <c r="AA248" i="67"/>
  <c r="AC249" i="67"/>
  <c r="AC250" i="67"/>
  <c r="X253" i="67"/>
  <c r="W253" i="67"/>
  <c r="AB257" i="67"/>
  <c r="AC257" i="67" s="1"/>
  <c r="AA261" i="67"/>
  <c r="AB261" i="67" s="1"/>
  <c r="AB275" i="67"/>
  <c r="AC275" i="67"/>
  <c r="AB283" i="67"/>
  <c r="AC283" i="67"/>
  <c r="AB291" i="67"/>
  <c r="AC291" i="67"/>
  <c r="W305" i="67"/>
  <c r="X305" i="67"/>
  <c r="AC286" i="67"/>
  <c r="AC302" i="67"/>
  <c r="AA321" i="67"/>
  <c r="AB321" i="67"/>
  <c r="W326" i="67"/>
  <c r="X326" i="67" s="1"/>
  <c r="AB343" i="67"/>
  <c r="AC343" i="67" s="1"/>
  <c r="W370" i="67"/>
  <c r="X370" i="67" s="1"/>
  <c r="W378" i="67"/>
  <c r="X378" i="67" s="1"/>
  <c r="AA260" i="67"/>
  <c r="W261" i="67"/>
  <c r="X261" i="67" s="1"/>
  <c r="AA264" i="67"/>
  <c r="AB264" i="67" s="1"/>
  <c r="W265" i="67"/>
  <c r="X265" i="67" s="1"/>
  <c r="AA268" i="67"/>
  <c r="X269" i="67"/>
  <c r="X270" i="67"/>
  <c r="AC272" i="67"/>
  <c r="AB273" i="67"/>
  <c r="AC273" i="67" s="1"/>
  <c r="X275" i="67"/>
  <c r="AB278" i="67"/>
  <c r="AC278" i="67" s="1"/>
  <c r="AC280" i="67"/>
  <c r="AB281" i="67"/>
  <c r="AC281" i="67" s="1"/>
  <c r="X283" i="67"/>
  <c r="AB286" i="67"/>
  <c r="AC288" i="67"/>
  <c r="AB289" i="67"/>
  <c r="AC289" i="67" s="1"/>
  <c r="X291" i="67"/>
  <c r="AB294" i="67"/>
  <c r="AC294" i="67" s="1"/>
  <c r="AB297" i="67"/>
  <c r="AC297" i="67" s="1"/>
  <c r="X299" i="67"/>
  <c r="AB302" i="67"/>
  <c r="AC304" i="67"/>
  <c r="AB305" i="67"/>
  <c r="AC305" i="67" s="1"/>
  <c r="AC307" i="67"/>
  <c r="AB307" i="67"/>
  <c r="AB308" i="67"/>
  <c r="AC308" i="67" s="1"/>
  <c r="AA310" i="67"/>
  <c r="AC332" i="67"/>
  <c r="W334" i="67"/>
  <c r="X334" i="67"/>
  <c r="AB349" i="67"/>
  <c r="AA349" i="67"/>
  <c r="AB269" i="67"/>
  <c r="AC269" i="67" s="1"/>
  <c r="AC274" i="67"/>
  <c r="X278" i="67"/>
  <c r="AC282" i="67"/>
  <c r="X285" i="67"/>
  <c r="X286" i="67"/>
  <c r="AC287" i="67"/>
  <c r="AC290" i="67"/>
  <c r="X293" i="67"/>
  <c r="X294" i="67"/>
  <c r="AC295" i="67"/>
  <c r="AB296" i="67"/>
  <c r="AC296" i="67" s="1"/>
  <c r="AC298" i="67"/>
  <c r="X301" i="67"/>
  <c r="X302" i="67"/>
  <c r="AC303" i="67"/>
  <c r="AB304" i="67"/>
  <c r="AB306" i="67"/>
  <c r="AA306" i="67"/>
  <c r="X311" i="67"/>
  <c r="W311" i="67"/>
  <c r="W318" i="67"/>
  <c r="X318" i="67"/>
  <c r="AA329" i="67"/>
  <c r="AB329" i="67"/>
  <c r="AB359" i="67"/>
  <c r="AC359" i="67" s="1"/>
  <c r="AA365" i="67"/>
  <c r="AC311" i="67"/>
  <c r="AB312" i="67"/>
  <c r="AC312" i="67" s="1"/>
  <c r="X314" i="67"/>
  <c r="AB317" i="67"/>
  <c r="AC317" i="67" s="1"/>
  <c r="AC319" i="67"/>
  <c r="AB320" i="67"/>
  <c r="AC320" i="67" s="1"/>
  <c r="X322" i="67"/>
  <c r="AB325" i="67"/>
  <c r="AC327" i="67"/>
  <c r="AB328" i="67"/>
  <c r="AC328" i="67" s="1"/>
  <c r="X330" i="67"/>
  <c r="AB333" i="67"/>
  <c r="AC333" i="67" s="1"/>
  <c r="AC335" i="67"/>
  <c r="AB336" i="67"/>
  <c r="AC336" i="67" s="1"/>
  <c r="X338" i="67"/>
  <c r="X342" i="67"/>
  <c r="W342" i="67"/>
  <c r="AB346" i="67"/>
  <c r="AC346" i="67" s="1"/>
  <c r="AC347" i="67"/>
  <c r="AC350" i="67"/>
  <c r="AA353" i="67"/>
  <c r="AB353" i="67" s="1"/>
  <c r="W358" i="67"/>
  <c r="X358" i="67" s="1"/>
  <c r="AB362" i="67"/>
  <c r="AC363" i="67"/>
  <c r="AC366" i="67"/>
  <c r="AB369" i="67"/>
  <c r="AA369" i="67"/>
  <c r="X371" i="67"/>
  <c r="W374" i="67"/>
  <c r="X374" i="67" s="1"/>
  <c r="AA377" i="67"/>
  <c r="AC315" i="67"/>
  <c r="AB316" i="67"/>
  <c r="AC316" i="67" s="1"/>
  <c r="AC323" i="67"/>
  <c r="AB324" i="67"/>
  <c r="AC324" i="67" s="1"/>
  <c r="X327" i="67"/>
  <c r="AC331" i="67"/>
  <c r="AB332" i="67"/>
  <c r="AC339" i="67"/>
  <c r="AB340" i="67"/>
  <c r="AC340" i="67" s="1"/>
  <c r="AC342" i="67"/>
  <c r="AA345" i="67"/>
  <c r="AB345" i="67" s="1"/>
  <c r="W350" i="67"/>
  <c r="X350" i="67" s="1"/>
  <c r="AB354" i="67"/>
  <c r="AC354" i="67" s="1"/>
  <c r="AC355" i="67"/>
  <c r="AC358" i="67"/>
  <c r="AB361" i="67"/>
  <c r="AA361" i="67"/>
  <c r="X366" i="67"/>
  <c r="W366" i="67"/>
  <c r="AC374" i="67"/>
  <c r="AB378" i="67"/>
  <c r="AC378" i="67" s="1"/>
  <c r="AC325" i="67"/>
  <c r="AB341" i="67"/>
  <c r="AA341" i="67"/>
  <c r="X346" i="67"/>
  <c r="W346" i="67"/>
  <c r="AC351" i="67"/>
  <c r="AB357" i="67"/>
  <c r="AA357" i="67"/>
  <c r="X362" i="67"/>
  <c r="W362" i="67"/>
  <c r="AC367" i="67"/>
  <c r="AC370" i="67"/>
  <c r="AB371" i="67"/>
  <c r="AC371" i="67" s="1"/>
  <c r="AA373" i="67"/>
  <c r="AB376" i="67"/>
  <c r="AC376" i="67" s="1"/>
  <c r="X377" i="67"/>
  <c r="Z12" i="71"/>
  <c r="AA12" i="71" s="1"/>
  <c r="Z16" i="71"/>
  <c r="AA16" i="71" s="1"/>
  <c r="Z20" i="71"/>
  <c r="AA20" i="71" s="1"/>
  <c r="Z29" i="71"/>
  <c r="AA29" i="71" s="1"/>
  <c r="Z45" i="71"/>
  <c r="AA45" i="71" s="1"/>
  <c r="Z61" i="71"/>
  <c r="AA61" i="71" s="1"/>
  <c r="Y64" i="71"/>
  <c r="U69" i="71"/>
  <c r="V69" i="71" s="1"/>
  <c r="V77" i="71"/>
  <c r="U77" i="71"/>
  <c r="Y88" i="71"/>
  <c r="Z98" i="71"/>
  <c r="AA98" i="71" s="1"/>
  <c r="U122" i="71"/>
  <c r="V122" i="71" s="1"/>
  <c r="Z130" i="71"/>
  <c r="AA130" i="71" s="1"/>
  <c r="Y151" i="71"/>
  <c r="Z151" i="71"/>
  <c r="V323" i="71"/>
  <c r="U323" i="71"/>
  <c r="U339" i="71"/>
  <c r="V339" i="71" s="1"/>
  <c r="Y10" i="71"/>
  <c r="Z10" i="71" s="1"/>
  <c r="U11" i="71"/>
  <c r="V11" i="71" s="1"/>
  <c r="Y14" i="71"/>
  <c r="Z14" i="71" s="1"/>
  <c r="U15" i="71"/>
  <c r="V15" i="71" s="1"/>
  <c r="Y18" i="71"/>
  <c r="U19" i="71"/>
  <c r="V19" i="71" s="1"/>
  <c r="Y22" i="71"/>
  <c r="U23" i="71"/>
  <c r="V23" i="71" s="1"/>
  <c r="V25" i="71"/>
  <c r="Z27" i="71"/>
  <c r="AA27" i="71" s="1"/>
  <c r="Z28" i="71"/>
  <c r="AA28" i="71" s="1"/>
  <c r="U34" i="71"/>
  <c r="V34" i="71" s="1"/>
  <c r="Z34" i="71"/>
  <c r="AA34" i="71" s="1"/>
  <c r="Y37" i="71"/>
  <c r="Z37" i="71" s="1"/>
  <c r="V40" i="71"/>
  <c r="V41" i="71"/>
  <c r="Z43" i="71"/>
  <c r="AA43" i="71" s="1"/>
  <c r="Z44" i="71"/>
  <c r="AA44" i="71" s="1"/>
  <c r="U50" i="71"/>
  <c r="V50" i="71" s="1"/>
  <c r="Z50" i="71"/>
  <c r="AA50" i="71" s="1"/>
  <c r="Y53" i="71"/>
  <c r="Z53" i="71" s="1"/>
  <c r="V56" i="71"/>
  <c r="V57" i="71"/>
  <c r="Z59" i="71"/>
  <c r="AA59" i="71" s="1"/>
  <c r="Z60" i="71"/>
  <c r="AA60" i="71" s="1"/>
  <c r="V66" i="71"/>
  <c r="Z69" i="71"/>
  <c r="V74" i="71"/>
  <c r="Z74" i="71"/>
  <c r="AA74" i="71" s="1"/>
  <c r="Z77" i="71"/>
  <c r="V82" i="71"/>
  <c r="Z85" i="71"/>
  <c r="V90" i="71"/>
  <c r="Z93" i="71"/>
  <c r="V98" i="71"/>
  <c r="Z102" i="71"/>
  <c r="AA102" i="71" s="1"/>
  <c r="AA107" i="71"/>
  <c r="U110" i="71"/>
  <c r="V110" i="71" s="1"/>
  <c r="Y113" i="71"/>
  <c r="Z118" i="71"/>
  <c r="AA118" i="71" s="1"/>
  <c r="AA123" i="71"/>
  <c r="U126" i="71"/>
  <c r="V126" i="71" s="1"/>
  <c r="Y129" i="71"/>
  <c r="Y145" i="71"/>
  <c r="AA153" i="71"/>
  <c r="Z158" i="71"/>
  <c r="AA158" i="71" s="1"/>
  <c r="V29" i="71"/>
  <c r="AA66" i="71"/>
  <c r="AA82" i="71"/>
  <c r="U85" i="71"/>
  <c r="V85" i="71" s="1"/>
  <c r="AA90" i="71"/>
  <c r="U93" i="71"/>
  <c r="V93" i="71" s="1"/>
  <c r="AA103" i="71"/>
  <c r="U106" i="71"/>
  <c r="V106" i="71" s="1"/>
  <c r="Y109" i="71"/>
  <c r="AA119" i="71"/>
  <c r="U174" i="71"/>
  <c r="V174" i="71" s="1"/>
  <c r="U65" i="71"/>
  <c r="V65" i="71" s="1"/>
  <c r="Y68" i="71"/>
  <c r="Z68" i="71" s="1"/>
  <c r="AA69" i="71"/>
  <c r="V73" i="71"/>
  <c r="U73" i="71"/>
  <c r="Y76" i="71"/>
  <c r="AA77" i="71"/>
  <c r="U81" i="71"/>
  <c r="V81" i="71" s="1"/>
  <c r="Y84" i="71"/>
  <c r="Z84" i="71" s="1"/>
  <c r="AA85" i="71"/>
  <c r="V89" i="71"/>
  <c r="U89" i="71"/>
  <c r="Y92" i="71"/>
  <c r="AA93" i="71"/>
  <c r="U97" i="71"/>
  <c r="V97" i="71" s="1"/>
  <c r="Y101" i="71"/>
  <c r="Z101" i="71" s="1"/>
  <c r="Z106" i="71"/>
  <c r="AA106" i="71" s="1"/>
  <c r="U114" i="71"/>
  <c r="V114" i="71" s="1"/>
  <c r="Y117" i="71"/>
  <c r="AA122" i="71"/>
  <c r="Z122" i="71"/>
  <c r="U130" i="71"/>
  <c r="V130" i="71" s="1"/>
  <c r="Y140" i="71"/>
  <c r="U142" i="71"/>
  <c r="V142" i="71" s="1"/>
  <c r="Y161" i="71"/>
  <c r="Y189" i="71"/>
  <c r="Y197" i="71"/>
  <c r="Z197" i="71" s="1"/>
  <c r="Y205" i="71"/>
  <c r="Y213" i="71"/>
  <c r="Z213" i="71" s="1"/>
  <c r="Y221" i="71"/>
  <c r="Z32" i="71"/>
  <c r="AA32" i="71" s="1"/>
  <c r="V45" i="71"/>
  <c r="Z48" i="71"/>
  <c r="AA48" i="71" s="1"/>
  <c r="AA57" i="71"/>
  <c r="V61" i="71"/>
  <c r="Y72" i="71"/>
  <c r="Y80" i="71"/>
  <c r="Z80" i="71" s="1"/>
  <c r="Y96" i="71"/>
  <c r="Z114" i="71"/>
  <c r="AA114" i="71" s="1"/>
  <c r="Y125" i="71"/>
  <c r="Z125" i="71" s="1"/>
  <c r="AA137" i="71"/>
  <c r="Z142" i="71"/>
  <c r="AA142" i="71" s="1"/>
  <c r="Z149" i="71"/>
  <c r="AA149" i="71" s="1"/>
  <c r="U153" i="71"/>
  <c r="V153" i="71" s="1"/>
  <c r="U310" i="71"/>
  <c r="V310" i="71" s="1"/>
  <c r="Y24" i="71"/>
  <c r="V32" i="71"/>
  <c r="V33" i="71"/>
  <c r="Z33" i="71"/>
  <c r="AA33" i="71" s="1"/>
  <c r="Z35" i="71"/>
  <c r="AA35" i="71" s="1"/>
  <c r="Z36" i="71"/>
  <c r="AA36" i="71" s="1"/>
  <c r="U37" i="71"/>
  <c r="V37" i="71" s="1"/>
  <c r="Y40" i="71"/>
  <c r="V48" i="71"/>
  <c r="V49" i="71"/>
  <c r="Z49" i="71"/>
  <c r="AA49" i="71" s="1"/>
  <c r="Z51" i="71"/>
  <c r="AA51" i="71" s="1"/>
  <c r="Z52" i="71"/>
  <c r="AA52" i="71" s="1"/>
  <c r="U53" i="71"/>
  <c r="V53" i="71" s="1"/>
  <c r="Y56" i="71"/>
  <c r="V64" i="71"/>
  <c r="Z65" i="71"/>
  <c r="AA65" i="71" s="1"/>
  <c r="V70" i="71"/>
  <c r="Z70" i="71"/>
  <c r="AA70" i="71" s="1"/>
  <c r="Z73" i="71"/>
  <c r="AA73" i="71" s="1"/>
  <c r="V78" i="71"/>
  <c r="Z78" i="71"/>
  <c r="AA78" i="71" s="1"/>
  <c r="Z81" i="71"/>
  <c r="AA81" i="71" s="1"/>
  <c r="V86" i="71"/>
  <c r="Z86" i="71"/>
  <c r="AA86" i="71" s="1"/>
  <c r="Z89" i="71"/>
  <c r="AA89" i="71" s="1"/>
  <c r="V94" i="71"/>
  <c r="Z94" i="71"/>
  <c r="AA94" i="71" s="1"/>
  <c r="Z97" i="71"/>
  <c r="AA97" i="71" s="1"/>
  <c r="AA99" i="71"/>
  <c r="U102" i="71"/>
  <c r="V102" i="71" s="1"/>
  <c r="Z105" i="71"/>
  <c r="Y105" i="71"/>
  <c r="Z110" i="71"/>
  <c r="AA110" i="71" s="1"/>
  <c r="Z111" i="71"/>
  <c r="AA111" i="71" s="1"/>
  <c r="AA115" i="71"/>
  <c r="U118" i="71"/>
  <c r="V118" i="71" s="1"/>
  <c r="Y121" i="71"/>
  <c r="Z126" i="71"/>
  <c r="AA126" i="71" s="1"/>
  <c r="Z127" i="71"/>
  <c r="AA127" i="71" s="1"/>
  <c r="AA131" i="71"/>
  <c r="Z133" i="71"/>
  <c r="AA133" i="71" s="1"/>
  <c r="Y135" i="71"/>
  <c r="U137" i="71"/>
  <c r="V137" i="71" s="1"/>
  <c r="U148" i="71"/>
  <c r="V148" i="71" s="1"/>
  <c r="Y156" i="71"/>
  <c r="Z156" i="71" s="1"/>
  <c r="U158" i="71"/>
  <c r="V158" i="71" s="1"/>
  <c r="U166" i="71"/>
  <c r="V166" i="71" s="1"/>
  <c r="U169" i="71"/>
  <c r="V169" i="71" s="1"/>
  <c r="Y164" i="71"/>
  <c r="Z164" i="71" s="1"/>
  <c r="Y169" i="71"/>
  <c r="Z169" i="71" s="1"/>
  <c r="Z179" i="71"/>
  <c r="AA179" i="71" s="1"/>
  <c r="U294" i="71"/>
  <c r="V294" i="71" s="1"/>
  <c r="Y297" i="71"/>
  <c r="Z297" i="71" s="1"/>
  <c r="Y100" i="71"/>
  <c r="U101" i="71"/>
  <c r="V101" i="71" s="1"/>
  <c r="Y104" i="71"/>
  <c r="U105" i="71"/>
  <c r="V105" i="71" s="1"/>
  <c r="Y108" i="71"/>
  <c r="Z108" i="71" s="1"/>
  <c r="U109" i="71"/>
  <c r="V109" i="71" s="1"/>
  <c r="Y112" i="71"/>
  <c r="U113" i="71"/>
  <c r="V113" i="71" s="1"/>
  <c r="Y116" i="71"/>
  <c r="Z116" i="71" s="1"/>
  <c r="U117" i="71"/>
  <c r="V117" i="71" s="1"/>
  <c r="Y120" i="71"/>
  <c r="Z120" i="71" s="1"/>
  <c r="U121" i="71"/>
  <c r="V121" i="71" s="1"/>
  <c r="Y124" i="71"/>
  <c r="Z124" i="71" s="1"/>
  <c r="U125" i="71"/>
  <c r="V125" i="71" s="1"/>
  <c r="Y128" i="71"/>
  <c r="U129" i="71"/>
  <c r="V129" i="71" s="1"/>
  <c r="Y132" i="71"/>
  <c r="U133" i="71"/>
  <c r="V133" i="71" s="1"/>
  <c r="Y136" i="71"/>
  <c r="U138" i="71"/>
  <c r="V138" i="71" s="1"/>
  <c r="Z138" i="71"/>
  <c r="AA138" i="71" s="1"/>
  <c r="Y141" i="71"/>
  <c r="V144" i="71"/>
  <c r="Z147" i="71"/>
  <c r="AA147" i="71" s="1"/>
  <c r="U149" i="71"/>
  <c r="V149" i="71" s="1"/>
  <c r="Y152" i="71"/>
  <c r="Z152" i="71" s="1"/>
  <c r="U154" i="71"/>
  <c r="V154" i="71" s="1"/>
  <c r="Z154" i="71"/>
  <c r="AA154" i="71" s="1"/>
  <c r="Y157" i="71"/>
  <c r="Z157" i="71" s="1"/>
  <c r="V160" i="71"/>
  <c r="Y162" i="71"/>
  <c r="Z162" i="71" s="1"/>
  <c r="Y166" i="71"/>
  <c r="Z170" i="71"/>
  <c r="AA170" i="71" s="1"/>
  <c r="Y172" i="71"/>
  <c r="Z172" i="71" s="1"/>
  <c r="Z174" i="71"/>
  <c r="AA174" i="71" s="1"/>
  <c r="Y185" i="71"/>
  <c r="Y193" i="71"/>
  <c r="Z193" i="71" s="1"/>
  <c r="Y201" i="71"/>
  <c r="Y209" i="71"/>
  <c r="Z209" i="71" s="1"/>
  <c r="Y217" i="71"/>
  <c r="Y228" i="71"/>
  <c r="U233" i="71"/>
  <c r="V233" i="71" s="1"/>
  <c r="Y244" i="71"/>
  <c r="U249" i="71"/>
  <c r="V249" i="71" s="1"/>
  <c r="Y260" i="71"/>
  <c r="U265" i="71"/>
  <c r="V265" i="71" s="1"/>
  <c r="U278" i="71"/>
  <c r="V278" i="71" s="1"/>
  <c r="Y281" i="71"/>
  <c r="V140" i="71"/>
  <c r="V141" i="71"/>
  <c r="Z143" i="71"/>
  <c r="AA143" i="71" s="1"/>
  <c r="Z144" i="71"/>
  <c r="AA144" i="71" s="1"/>
  <c r="U145" i="71"/>
  <c r="V145" i="71" s="1"/>
  <c r="Y148" i="71"/>
  <c r="Z148" i="71" s="1"/>
  <c r="V156" i="71"/>
  <c r="V157" i="71"/>
  <c r="Z159" i="71"/>
  <c r="AA159" i="71" s="1"/>
  <c r="Z160" i="71"/>
  <c r="AA160" i="71" s="1"/>
  <c r="U161" i="71"/>
  <c r="V161" i="71" s="1"/>
  <c r="AA171" i="71"/>
  <c r="Y177" i="71"/>
  <c r="U179" i="71"/>
  <c r="V179" i="71" s="1"/>
  <c r="V170" i="71"/>
  <c r="Z173" i="71"/>
  <c r="AA173" i="71" s="1"/>
  <c r="Y184" i="71"/>
  <c r="Y188" i="71"/>
  <c r="Z188" i="71" s="1"/>
  <c r="Y192" i="71"/>
  <c r="Y196" i="71"/>
  <c r="Y200" i="71"/>
  <c r="Y204" i="71"/>
  <c r="Z204" i="71" s="1"/>
  <c r="Y208" i="71"/>
  <c r="Z208" i="71" s="1"/>
  <c r="Y212" i="71"/>
  <c r="Y216" i="71"/>
  <c r="Y220" i="71"/>
  <c r="Z220" i="71" s="1"/>
  <c r="Y224" i="71"/>
  <c r="U229" i="71"/>
  <c r="V229" i="71" s="1"/>
  <c r="Y240" i="71"/>
  <c r="Z240" i="71" s="1"/>
  <c r="U245" i="71"/>
  <c r="V245" i="71" s="1"/>
  <c r="Y256" i="71"/>
  <c r="Z256" i="71" s="1"/>
  <c r="U261" i="71"/>
  <c r="V261" i="71" s="1"/>
  <c r="AA269" i="71"/>
  <c r="Y272" i="71"/>
  <c r="Z287" i="71"/>
  <c r="AA287" i="71" s="1"/>
  <c r="Z303" i="71"/>
  <c r="AA303" i="71" s="1"/>
  <c r="U175" i="71"/>
  <c r="V175" i="71" s="1"/>
  <c r="Z175" i="71"/>
  <c r="AA175" i="71" s="1"/>
  <c r="Y178" i="71"/>
  <c r="V181" i="71"/>
  <c r="Z182" i="71"/>
  <c r="AA182" i="71" s="1"/>
  <c r="Z186" i="71"/>
  <c r="AA186" i="71" s="1"/>
  <c r="Z190" i="71"/>
  <c r="AA190" i="71" s="1"/>
  <c r="Z194" i="71"/>
  <c r="AA194" i="71" s="1"/>
  <c r="Z198" i="71"/>
  <c r="AA198" i="71" s="1"/>
  <c r="Z202" i="71"/>
  <c r="AA202" i="71" s="1"/>
  <c r="Z206" i="71"/>
  <c r="AA206" i="71" s="1"/>
  <c r="Z210" i="71"/>
  <c r="AA210" i="71" s="1"/>
  <c r="Z214" i="71"/>
  <c r="AA214" i="71" s="1"/>
  <c r="Z218" i="71"/>
  <c r="AA218" i="71" s="1"/>
  <c r="U225" i="71"/>
  <c r="V225" i="71" s="1"/>
  <c r="Z229" i="71"/>
  <c r="Y236" i="71"/>
  <c r="Z236" i="71" s="1"/>
  <c r="V238" i="71"/>
  <c r="U241" i="71"/>
  <c r="V241" i="71" s="1"/>
  <c r="Z245" i="71"/>
  <c r="AA250" i="71"/>
  <c r="Y252" i="71"/>
  <c r="Z252" i="71" s="1"/>
  <c r="V254" i="71"/>
  <c r="U257" i="71"/>
  <c r="V257" i="71" s="1"/>
  <c r="Z261" i="71"/>
  <c r="AA261" i="71" s="1"/>
  <c r="Y268" i="71"/>
  <c r="Z268" i="71" s="1"/>
  <c r="U273" i="71"/>
  <c r="V273" i="71" s="1"/>
  <c r="U286" i="71"/>
  <c r="V286" i="71" s="1"/>
  <c r="Y289" i="71"/>
  <c r="U302" i="71"/>
  <c r="V302" i="71" s="1"/>
  <c r="Y305" i="71"/>
  <c r="V162" i="71"/>
  <c r="Z165" i="71"/>
  <c r="AA165" i="71" s="1"/>
  <c r="V177" i="71"/>
  <c r="V178" i="71"/>
  <c r="Z180" i="71"/>
  <c r="AA180" i="71" s="1"/>
  <c r="Z181" i="71"/>
  <c r="AA181" i="71" s="1"/>
  <c r="U182" i="71"/>
  <c r="V182" i="71" s="1"/>
  <c r="U185" i="71"/>
  <c r="V185" i="71" s="1"/>
  <c r="U186" i="71"/>
  <c r="V186" i="71" s="1"/>
  <c r="U189" i="71"/>
  <c r="V189" i="71" s="1"/>
  <c r="U190" i="71"/>
  <c r="V190" i="71" s="1"/>
  <c r="U193" i="71"/>
  <c r="V193" i="71" s="1"/>
  <c r="U194" i="71"/>
  <c r="V194" i="71" s="1"/>
  <c r="U197" i="71"/>
  <c r="V197" i="71" s="1"/>
  <c r="U198" i="71"/>
  <c r="V198" i="71" s="1"/>
  <c r="U201" i="71"/>
  <c r="V201" i="71" s="1"/>
  <c r="U202" i="71"/>
  <c r="V202" i="71" s="1"/>
  <c r="U205" i="71"/>
  <c r="V205" i="71" s="1"/>
  <c r="U206" i="71"/>
  <c r="V206" i="71" s="1"/>
  <c r="U209" i="71"/>
  <c r="V209" i="71" s="1"/>
  <c r="U210" i="71"/>
  <c r="V210" i="71" s="1"/>
  <c r="U213" i="71"/>
  <c r="V213" i="71" s="1"/>
  <c r="U214" i="71"/>
  <c r="V214" i="71" s="1"/>
  <c r="U217" i="71"/>
  <c r="V217" i="71" s="1"/>
  <c r="U218" i="71"/>
  <c r="V218" i="71" s="1"/>
  <c r="U221" i="71"/>
  <c r="V221" i="71" s="1"/>
  <c r="U222" i="71"/>
  <c r="V222" i="71" s="1"/>
  <c r="Z225" i="71"/>
  <c r="AA225" i="71" s="1"/>
  <c r="AA229" i="71"/>
  <c r="AA230" i="71"/>
  <c r="Y232" i="71"/>
  <c r="Z232" i="71" s="1"/>
  <c r="V234" i="71"/>
  <c r="U237" i="71"/>
  <c r="V237" i="71" s="1"/>
  <c r="Z241" i="71"/>
  <c r="AA241" i="71" s="1"/>
  <c r="AA245" i="71"/>
  <c r="AA246" i="71"/>
  <c r="Y248" i="71"/>
  <c r="V250" i="71"/>
  <c r="U253" i="71"/>
  <c r="V253" i="71" s="1"/>
  <c r="Z257" i="71"/>
  <c r="AA257" i="71" s="1"/>
  <c r="Y264" i="71"/>
  <c r="Z264" i="71" s="1"/>
  <c r="V266" i="71"/>
  <c r="U269" i="71"/>
  <c r="V269" i="71" s="1"/>
  <c r="Z273" i="71"/>
  <c r="AA273" i="71" s="1"/>
  <c r="Z279" i="71"/>
  <c r="AA279" i="71" s="1"/>
  <c r="Z295" i="71"/>
  <c r="AA295" i="71" s="1"/>
  <c r="U277" i="71"/>
  <c r="V277" i="71" s="1"/>
  <c r="Y280" i="71"/>
  <c r="Z280" i="71" s="1"/>
  <c r="AA282" i="71"/>
  <c r="U285" i="71"/>
  <c r="V285" i="71" s="1"/>
  <c r="Z288" i="71"/>
  <c r="Y288" i="71"/>
  <c r="U293" i="71"/>
  <c r="V293" i="71" s="1"/>
  <c r="Y296" i="71"/>
  <c r="U301" i="71"/>
  <c r="V301" i="71" s="1"/>
  <c r="Y304" i="71"/>
  <c r="AA306" i="71"/>
  <c r="U309" i="71"/>
  <c r="V309" i="71" s="1"/>
  <c r="Y315" i="71"/>
  <c r="Z315" i="71" s="1"/>
  <c r="U317" i="71"/>
  <c r="V317" i="71" s="1"/>
  <c r="U319" i="71"/>
  <c r="V319" i="71" s="1"/>
  <c r="U335" i="71"/>
  <c r="V335" i="71" s="1"/>
  <c r="Y374" i="71"/>
  <c r="Z277" i="71"/>
  <c r="AA277" i="71" s="1"/>
  <c r="V282" i="71"/>
  <c r="Z285" i="71"/>
  <c r="V290" i="71"/>
  <c r="Z293" i="71"/>
  <c r="AA293" i="71" s="1"/>
  <c r="V298" i="71"/>
  <c r="Z301" i="71"/>
  <c r="V306" i="71"/>
  <c r="Z309" i="71"/>
  <c r="AA309" i="71" s="1"/>
  <c r="Z310" i="71"/>
  <c r="AA310" i="71" s="1"/>
  <c r="U312" i="71"/>
  <c r="V312" i="71" s="1"/>
  <c r="U331" i="71"/>
  <c r="V331" i="71" s="1"/>
  <c r="Z350" i="71"/>
  <c r="Y350" i="71"/>
  <c r="U355" i="71"/>
  <c r="V355" i="71" s="1"/>
  <c r="Y276" i="71"/>
  <c r="AA278" i="71"/>
  <c r="U281" i="71"/>
  <c r="V281" i="71" s="1"/>
  <c r="Y284" i="71"/>
  <c r="Z284" i="71" s="1"/>
  <c r="AA285" i="71"/>
  <c r="AA286" i="71"/>
  <c r="U289" i="71"/>
  <c r="V289" i="71" s="1"/>
  <c r="Y292" i="71"/>
  <c r="U297" i="71"/>
  <c r="V297" i="71" s="1"/>
  <c r="Y300" i="71"/>
  <c r="AA301" i="71"/>
  <c r="U305" i="71"/>
  <c r="V305" i="71" s="1"/>
  <c r="Y308" i="71"/>
  <c r="AA312" i="71"/>
  <c r="U327" i="71"/>
  <c r="V327" i="71" s="1"/>
  <c r="Z327" i="71"/>
  <c r="AA343" i="71"/>
  <c r="Y346" i="71"/>
  <c r="Z346" i="71" s="1"/>
  <c r="U351" i="71"/>
  <c r="V351" i="71" s="1"/>
  <c r="Y362" i="71"/>
  <c r="Y370" i="71"/>
  <c r="Z370" i="71" s="1"/>
  <c r="U375" i="71"/>
  <c r="V375" i="71" s="1"/>
  <c r="Y311" i="71"/>
  <c r="U313" i="71"/>
  <c r="V313" i="71" s="1"/>
  <c r="Z313" i="71"/>
  <c r="AA313" i="71" s="1"/>
  <c r="Y316" i="71"/>
  <c r="Z316" i="71" s="1"/>
  <c r="Y318" i="71"/>
  <c r="Z318" i="71" s="1"/>
  <c r="Y319" i="71"/>
  <c r="AA320" i="71"/>
  <c r="Y322" i="71"/>
  <c r="Z322" i="71" s="1"/>
  <c r="Y323" i="71"/>
  <c r="Z326" i="71"/>
  <c r="Y326" i="71"/>
  <c r="Y327" i="71"/>
  <c r="Z330" i="71"/>
  <c r="Y330" i="71"/>
  <c r="Y331" i="71"/>
  <c r="Z331" i="71" s="1"/>
  <c r="Y334" i="71"/>
  <c r="Z334" i="71" s="1"/>
  <c r="Y335" i="71"/>
  <c r="Y338" i="71"/>
  <c r="Z338" i="71" s="1"/>
  <c r="Y339" i="71"/>
  <c r="Y342" i="71"/>
  <c r="Z342" i="71" s="1"/>
  <c r="V344" i="71"/>
  <c r="U347" i="71"/>
  <c r="V347" i="71" s="1"/>
  <c r="Z351" i="71"/>
  <c r="AA355" i="71"/>
  <c r="Y358" i="71"/>
  <c r="U363" i="71"/>
  <c r="V363" i="71" s="1"/>
  <c r="AA365" i="71"/>
  <c r="Y366" i="71"/>
  <c r="Z366" i="71" s="1"/>
  <c r="V368" i="71"/>
  <c r="U371" i="71"/>
  <c r="V371" i="71" s="1"/>
  <c r="Z375" i="71"/>
  <c r="V315" i="71"/>
  <c r="V316" i="71"/>
  <c r="V320" i="71"/>
  <c r="Z320" i="71"/>
  <c r="V324" i="71"/>
  <c r="Z324" i="71"/>
  <c r="AA324" i="71" s="1"/>
  <c r="V328" i="71"/>
  <c r="Z328" i="71"/>
  <c r="AA328" i="71" s="1"/>
  <c r="V332" i="71"/>
  <c r="Z332" i="71"/>
  <c r="AA332" i="71" s="1"/>
  <c r="V336" i="71"/>
  <c r="Z336" i="71"/>
  <c r="AA336" i="71" s="1"/>
  <c r="V340" i="71"/>
  <c r="Z340" i="71"/>
  <c r="AA340" i="71" s="1"/>
  <c r="V343" i="71"/>
  <c r="U343" i="71"/>
  <c r="Z347" i="71"/>
  <c r="AA347" i="71" s="1"/>
  <c r="AA351" i="71"/>
  <c r="Y354" i="71"/>
  <c r="V356" i="71"/>
  <c r="U359" i="71"/>
  <c r="V359" i="71" s="1"/>
  <c r="Z363" i="71"/>
  <c r="AA363" i="71" s="1"/>
  <c r="U367" i="71"/>
  <c r="V367" i="71" s="1"/>
  <c r="Z371" i="71"/>
  <c r="AA371" i="71" s="1"/>
  <c r="AA375" i="71"/>
  <c r="AA376" i="71"/>
  <c r="Y378" i="71"/>
  <c r="Z378" i="71" s="1"/>
  <c r="Y377" i="71"/>
  <c r="Z377" i="71" s="1"/>
  <c r="C175" i="64"/>
  <c r="B175" i="64"/>
  <c r="A175" i="64"/>
  <c r="AC9" i="67" l="1"/>
  <c r="AB8" i="67"/>
  <c r="AC8" i="67" s="1"/>
  <c r="AA302" i="71"/>
  <c r="Z361" i="71"/>
  <c r="AA361" i="71" s="1"/>
  <c r="Z267" i="71"/>
  <c r="AA267" i="71" s="1"/>
  <c r="AA372" i="71"/>
  <c r="Z242" i="71"/>
  <c r="AA242" i="71" s="1"/>
  <c r="AA271" i="71"/>
  <c r="AA234" i="71"/>
  <c r="AA95" i="71"/>
  <c r="Z25" i="71"/>
  <c r="AA25" i="71" s="1"/>
  <c r="Z233" i="71"/>
  <c r="AA233" i="71" s="1"/>
  <c r="AA227" i="71"/>
  <c r="AA87" i="71"/>
  <c r="AA274" i="71"/>
  <c r="AA71" i="71"/>
  <c r="Z283" i="71"/>
  <c r="AA283" i="71" s="1"/>
  <c r="AA258" i="71"/>
  <c r="AA251" i="71"/>
  <c r="AA345" i="71"/>
  <c r="AA235" i="71"/>
  <c r="AA239" i="71"/>
  <c r="Z168" i="71"/>
  <c r="AA168" i="71" s="1"/>
  <c r="Z79" i="71"/>
  <c r="AA79" i="71" s="1"/>
  <c r="AA63" i="71"/>
  <c r="AA47" i="71"/>
  <c r="Z87" i="71"/>
  <c r="Z54" i="71"/>
  <c r="AA54" i="71" s="1"/>
  <c r="AC282" i="61"/>
  <c r="AC166" i="61"/>
  <c r="AC55" i="61"/>
  <c r="AC25" i="61"/>
  <c r="AB25" i="61"/>
  <c r="AB373" i="61"/>
  <c r="AC373" i="61" s="1"/>
  <c r="AC358" i="61"/>
  <c r="AC313" i="61"/>
  <c r="AB354" i="61"/>
  <c r="AC354" i="61" s="1"/>
  <c r="AB349" i="61"/>
  <c r="AC349" i="61" s="1"/>
  <c r="AB282" i="61"/>
  <c r="AC277" i="61"/>
  <c r="AC269" i="61"/>
  <c r="AB302" i="61"/>
  <c r="AC302" i="61" s="1"/>
  <c r="AC237" i="61"/>
  <c r="AB370" i="61"/>
  <c r="AC370" i="61" s="1"/>
  <c r="AC257" i="61"/>
  <c r="AC212" i="61"/>
  <c r="AB166" i="61"/>
  <c r="AC206" i="61"/>
  <c r="AB201" i="61"/>
  <c r="AC201" i="61" s="1"/>
  <c r="AB186" i="61"/>
  <c r="AC186" i="61" s="1"/>
  <c r="AC82" i="61"/>
  <c r="AC66" i="61"/>
  <c r="AC50" i="61"/>
  <c r="AC28" i="61"/>
  <c r="AC106" i="61"/>
  <c r="AB102" i="61"/>
  <c r="AC102" i="61" s="1"/>
  <c r="AB43" i="61"/>
  <c r="AC43" i="61" s="1"/>
  <c r="AC333" i="61"/>
  <c r="AC374" i="61"/>
  <c r="AC350" i="61"/>
  <c r="AC236" i="61"/>
  <c r="AC220" i="61"/>
  <c r="AC141" i="61"/>
  <c r="AC98" i="61"/>
  <c r="AC75" i="61"/>
  <c r="AC63" i="61"/>
  <c r="AC170" i="61"/>
  <c r="AB79" i="61"/>
  <c r="AC79" i="61" s="1"/>
  <c r="AC369" i="61"/>
  <c r="AC361" i="61"/>
  <c r="AC353" i="61"/>
  <c r="AC345" i="61"/>
  <c r="AB378" i="61"/>
  <c r="AC378" i="61" s="1"/>
  <c r="AB346" i="61"/>
  <c r="AC346" i="61" s="1"/>
  <c r="AB358" i="61"/>
  <c r="AC342" i="61"/>
  <c r="AB337" i="61"/>
  <c r="AC337" i="61" s="1"/>
  <c r="AB325" i="61"/>
  <c r="AC325" i="61" s="1"/>
  <c r="AC317" i="61"/>
  <c r="AB377" i="61"/>
  <c r="AC377" i="61" s="1"/>
  <c r="AB334" i="61"/>
  <c r="AC334" i="61" s="1"/>
  <c r="AB329" i="61"/>
  <c r="AC329" i="61" s="1"/>
  <c r="AB313" i="61"/>
  <c r="AC294" i="61"/>
  <c r="AC338" i="61"/>
  <c r="AC326" i="61"/>
  <c r="AC318" i="61"/>
  <c r="AC298" i="61"/>
  <c r="AC262" i="61"/>
  <c r="AC254" i="61"/>
  <c r="AC240" i="61"/>
  <c r="AC232" i="61"/>
  <c r="AC286" i="61"/>
  <c r="AB262" i="61"/>
  <c r="AB216" i="61"/>
  <c r="AC216" i="61" s="1"/>
  <c r="AC306" i="61"/>
  <c r="AC265" i="61"/>
  <c r="AB237" i="61"/>
  <c r="AB212" i="61"/>
  <c r="AC198" i="61"/>
  <c r="AB193" i="61"/>
  <c r="AC193" i="61" s="1"/>
  <c r="AB194" i="61"/>
  <c r="AC194" i="61" s="1"/>
  <c r="AC149" i="61"/>
  <c r="AB245" i="61"/>
  <c r="AC245" i="61" s="1"/>
  <c r="AB206" i="61"/>
  <c r="AC190" i="61"/>
  <c r="AB185" i="61"/>
  <c r="AC185" i="61" s="1"/>
  <c r="AB145" i="61"/>
  <c r="AC145" i="61" s="1"/>
  <c r="AC126" i="61"/>
  <c r="AC110" i="61"/>
  <c r="AC94" i="61"/>
  <c r="AC202" i="61"/>
  <c r="AC130" i="61"/>
  <c r="AB82" i="61"/>
  <c r="AB78" i="61"/>
  <c r="AC78" i="61" s="1"/>
  <c r="AB74" i="61"/>
  <c r="AC74" i="61" s="1"/>
  <c r="AB70" i="61"/>
  <c r="AC70" i="61" s="1"/>
  <c r="AB66" i="61"/>
  <c r="AB62" i="61"/>
  <c r="AC62" i="61" s="1"/>
  <c r="AB58" i="61"/>
  <c r="AC58" i="61" s="1"/>
  <c r="AB54" i="61"/>
  <c r="AC54" i="61" s="1"/>
  <c r="AB50" i="61"/>
  <c r="AB46" i="61"/>
  <c r="AC46" i="61" s="1"/>
  <c r="AB42" i="61"/>
  <c r="AC42" i="61" s="1"/>
  <c r="AB122" i="61"/>
  <c r="AC122" i="61" s="1"/>
  <c r="AB106" i="61"/>
  <c r="AB90" i="61"/>
  <c r="AC90" i="61" s="1"/>
  <c r="AC134" i="61"/>
  <c r="AB86" i="61"/>
  <c r="AC86" i="61" s="1"/>
  <c r="AB55" i="61"/>
  <c r="AC33" i="61"/>
  <c r="AC17" i="61"/>
  <c r="AB29" i="61"/>
  <c r="AC29" i="61" s="1"/>
  <c r="AB13" i="61"/>
  <c r="AC13" i="61" s="1"/>
  <c r="AC341" i="61"/>
  <c r="AC310" i="61"/>
  <c r="AC244" i="61"/>
  <c r="AC157" i="61"/>
  <c r="AC213" i="61"/>
  <c r="AC71" i="61"/>
  <c r="AC59" i="61"/>
  <c r="AC47" i="61"/>
  <c r="AC362" i="61"/>
  <c r="AB357" i="61"/>
  <c r="AC357" i="61" s="1"/>
  <c r="AC330" i="61"/>
  <c r="AC366" i="61"/>
  <c r="AB361" i="61"/>
  <c r="AC321" i="61"/>
  <c r="AB365" i="61"/>
  <c r="AC365" i="61" s="1"/>
  <c r="AC278" i="61"/>
  <c r="AC270" i="61"/>
  <c r="AB261" i="61"/>
  <c r="AC261" i="61" s="1"/>
  <c r="AB253" i="61"/>
  <c r="AC253" i="61" s="1"/>
  <c r="AC241" i="61"/>
  <c r="AB236" i="61"/>
  <c r="AC224" i="61"/>
  <c r="AB273" i="61"/>
  <c r="AC273" i="61" s="1"/>
  <c r="AB248" i="61"/>
  <c r="AC248" i="61" s="1"/>
  <c r="AC189" i="61"/>
  <c r="AC181" i="61"/>
  <c r="AC165" i="61"/>
  <c r="AC290" i="61"/>
  <c r="AC249" i="61"/>
  <c r="AC233" i="61"/>
  <c r="AC228" i="61"/>
  <c r="AC182" i="61"/>
  <c r="AB177" i="61"/>
  <c r="AC177" i="61" s="1"/>
  <c r="AC229" i="61"/>
  <c r="AC221" i="61"/>
  <c r="AB205" i="61"/>
  <c r="AC205" i="61" s="1"/>
  <c r="AC178" i="61"/>
  <c r="AB173" i="61"/>
  <c r="AC173" i="61" s="1"/>
  <c r="AC174" i="61"/>
  <c r="AB169" i="61"/>
  <c r="AC169" i="61" s="1"/>
  <c r="AB197" i="61"/>
  <c r="AC197" i="61" s="1"/>
  <c r="AC153" i="61"/>
  <c r="AC114" i="61"/>
  <c r="AC32" i="61"/>
  <c r="AC24" i="61"/>
  <c r="AC16" i="61"/>
  <c r="AC138" i="61"/>
  <c r="AC161" i="61"/>
  <c r="AC118" i="61"/>
  <c r="AB67" i="61"/>
  <c r="AC67" i="61" s="1"/>
  <c r="AB51" i="61"/>
  <c r="AC51" i="61" s="1"/>
  <c r="AC37" i="61"/>
  <c r="AC21" i="61"/>
  <c r="AB36" i="61"/>
  <c r="AC36" i="61" s="1"/>
  <c r="AB28" i="61"/>
  <c r="AB20" i="61"/>
  <c r="AC20" i="61" s="1"/>
  <c r="AB12" i="61"/>
  <c r="AC12" i="61" s="1"/>
  <c r="AC300" i="67"/>
  <c r="AC182" i="67"/>
  <c r="AC357" i="67"/>
  <c r="AC361" i="67"/>
  <c r="AB377" i="67"/>
  <c r="AC377" i="67" s="1"/>
  <c r="AC369" i="67"/>
  <c r="AC306" i="67"/>
  <c r="AC349" i="67"/>
  <c r="AB310" i="67"/>
  <c r="AC310" i="67" s="1"/>
  <c r="AC321" i="67"/>
  <c r="AC240" i="67"/>
  <c r="AC216" i="67"/>
  <c r="AC252" i="67"/>
  <c r="AB228" i="67"/>
  <c r="AC228" i="67" s="1"/>
  <c r="AC220" i="67"/>
  <c r="AC245" i="67"/>
  <c r="AC229" i="67"/>
  <c r="AB221" i="67"/>
  <c r="AC221" i="67" s="1"/>
  <c r="AC224" i="67"/>
  <c r="AC130" i="67"/>
  <c r="AB270" i="67"/>
  <c r="AC270" i="67" s="1"/>
  <c r="AC214" i="67"/>
  <c r="AC210" i="67"/>
  <c r="AC206" i="67"/>
  <c r="AC202" i="67"/>
  <c r="AC198" i="67"/>
  <c r="AC194" i="67"/>
  <c r="AC190" i="67"/>
  <c r="AB182" i="67"/>
  <c r="AC143" i="67"/>
  <c r="AC127" i="67"/>
  <c r="AC82" i="67"/>
  <c r="AB175" i="67"/>
  <c r="AC175" i="67" s="1"/>
  <c r="AC122" i="67"/>
  <c r="AC22" i="67"/>
  <c r="AC337" i="67"/>
  <c r="AC159" i="67"/>
  <c r="AC353" i="67"/>
  <c r="AC265" i="67"/>
  <c r="AC85" i="67"/>
  <c r="AC292" i="67"/>
  <c r="AC276" i="67"/>
  <c r="AB260" i="67"/>
  <c r="AC260" i="67" s="1"/>
  <c r="AB162" i="67"/>
  <c r="AC162" i="67" s="1"/>
  <c r="AB98" i="67"/>
  <c r="AC98" i="67" s="1"/>
  <c r="AC165" i="67"/>
  <c r="AC101" i="67"/>
  <c r="AC106" i="67"/>
  <c r="AC345" i="67"/>
  <c r="AC261" i="67"/>
  <c r="AC90" i="67"/>
  <c r="AC111" i="67"/>
  <c r="AB373" i="67"/>
  <c r="AC373" i="67" s="1"/>
  <c r="AC341" i="67"/>
  <c r="AB365" i="67"/>
  <c r="AC365" i="67" s="1"/>
  <c r="AC329" i="67"/>
  <c r="AC264" i="67"/>
  <c r="AC248" i="67"/>
  <c r="AC232" i="67"/>
  <c r="AB284" i="67"/>
  <c r="AC284" i="67" s="1"/>
  <c r="AB300" i="67"/>
  <c r="AB268" i="67"/>
  <c r="AC268" i="67" s="1"/>
  <c r="AB244" i="67"/>
  <c r="AC244" i="67" s="1"/>
  <c r="AC236" i="67"/>
  <c r="AC253" i="67"/>
  <c r="AC237" i="67"/>
  <c r="AC186" i="67"/>
  <c r="AC146" i="67"/>
  <c r="AC114" i="67"/>
  <c r="AC256" i="67"/>
  <c r="AB178" i="67"/>
  <c r="AC178" i="67" s="1"/>
  <c r="AB114" i="67"/>
  <c r="AC183" i="67"/>
  <c r="AC154" i="67"/>
  <c r="AC133" i="67"/>
  <c r="AB85" i="67"/>
  <c r="AB93" i="67"/>
  <c r="AC93" i="67" s="1"/>
  <c r="AB181" i="67"/>
  <c r="AC181" i="67" s="1"/>
  <c r="AC138" i="67"/>
  <c r="AC117" i="67"/>
  <c r="AB77" i="67"/>
  <c r="AC77" i="67" s="1"/>
  <c r="AB191" i="67"/>
  <c r="AC191" i="67" s="1"/>
  <c r="AC52" i="67"/>
  <c r="AC36" i="67"/>
  <c r="AC26" i="67"/>
  <c r="AC18" i="67"/>
  <c r="AC10" i="67"/>
  <c r="AB313" i="67"/>
  <c r="AC313" i="67" s="1"/>
  <c r="AC187" i="67"/>
  <c r="AC170" i="67"/>
  <c r="AC149" i="67"/>
  <c r="AB106" i="67"/>
  <c r="AC66" i="67"/>
  <c r="AB52" i="67"/>
  <c r="AB14" i="67"/>
  <c r="AC14" i="67" s="1"/>
  <c r="AB18" i="67"/>
  <c r="Z248" i="71"/>
  <c r="AA248" i="71" s="1"/>
  <c r="Z192" i="71"/>
  <c r="AA192" i="71" s="1"/>
  <c r="Z260" i="71"/>
  <c r="AA260" i="71" s="1"/>
  <c r="AA157" i="71"/>
  <c r="AA120" i="71"/>
  <c r="Z96" i="71"/>
  <c r="AA96" i="71" s="1"/>
  <c r="Z140" i="71"/>
  <c r="AA140" i="71" s="1"/>
  <c r="Z128" i="71"/>
  <c r="AA128" i="71" s="1"/>
  <c r="Z24" i="71"/>
  <c r="AA24" i="71" s="1"/>
  <c r="Z129" i="71"/>
  <c r="AA129" i="71" s="1"/>
  <c r="Z166" i="71"/>
  <c r="AA166" i="71" s="1"/>
  <c r="Z104" i="71"/>
  <c r="AA104" i="71" s="1"/>
  <c r="Z88" i="71"/>
  <c r="AA88" i="71" s="1"/>
  <c r="Z64" i="71"/>
  <c r="AA64" i="71" s="1"/>
  <c r="AA280" i="71"/>
  <c r="AA264" i="71"/>
  <c r="AA232" i="71"/>
  <c r="AA169" i="71"/>
  <c r="AA125" i="71"/>
  <c r="AA197" i="71"/>
  <c r="AA10" i="71"/>
  <c r="AA331" i="71"/>
  <c r="AA327" i="71"/>
  <c r="Z339" i="71"/>
  <c r="AA339" i="71" s="1"/>
  <c r="Z323" i="71"/>
  <c r="AA323" i="71" s="1"/>
  <c r="Z304" i="71"/>
  <c r="AA304" i="71" s="1"/>
  <c r="Z224" i="71"/>
  <c r="AA224" i="71" s="1"/>
  <c r="Z212" i="71"/>
  <c r="AA212" i="71" s="1"/>
  <c r="Z196" i="71"/>
  <c r="AA196" i="71" s="1"/>
  <c r="Z177" i="71"/>
  <c r="AA177" i="71" s="1"/>
  <c r="Z281" i="71"/>
  <c r="AA281" i="71" s="1"/>
  <c r="Z244" i="71"/>
  <c r="AA244" i="71" s="1"/>
  <c r="Z217" i="71"/>
  <c r="AA217" i="71" s="1"/>
  <c r="Z201" i="71"/>
  <c r="AA201" i="71" s="1"/>
  <c r="Z185" i="71"/>
  <c r="AA185" i="71" s="1"/>
  <c r="AA172" i="71"/>
  <c r="AA162" i="71"/>
  <c r="Z121" i="71"/>
  <c r="AA121" i="71" s="1"/>
  <c r="AA40" i="71"/>
  <c r="Z72" i="71"/>
  <c r="AA72" i="71" s="1"/>
  <c r="Z112" i="71"/>
  <c r="AA112" i="71" s="1"/>
  <c r="Z92" i="71"/>
  <c r="AA92" i="71" s="1"/>
  <c r="Z76" i="71"/>
  <c r="AA76" i="71" s="1"/>
  <c r="Z40" i="71"/>
  <c r="Z109" i="71"/>
  <c r="AA109" i="71" s="1"/>
  <c r="Z145" i="71"/>
  <c r="AA145" i="71" s="1"/>
  <c r="Z113" i="71"/>
  <c r="AA113" i="71" s="1"/>
  <c r="AA14" i="71"/>
  <c r="Z22" i="71"/>
  <c r="AA22" i="71" s="1"/>
  <c r="Z311" i="71"/>
  <c r="AA311" i="71" s="1"/>
  <c r="AA284" i="71"/>
  <c r="AA268" i="71"/>
  <c r="AA240" i="71"/>
  <c r="AA208" i="71"/>
  <c r="AA152" i="71"/>
  <c r="AA297" i="71"/>
  <c r="AA213" i="71"/>
  <c r="AA53" i="71"/>
  <c r="Z358" i="71"/>
  <c r="AA358" i="71" s="1"/>
  <c r="AA316" i="71"/>
  <c r="Z300" i="71"/>
  <c r="AA300" i="71" s="1"/>
  <c r="AA377" i="71"/>
  <c r="AA378" i="71"/>
  <c r="Z354" i="71"/>
  <c r="AA354" i="71" s="1"/>
  <c r="AA366" i="71"/>
  <c r="AA342" i="71"/>
  <c r="AA338" i="71"/>
  <c r="AA334" i="71"/>
  <c r="AA330" i="71"/>
  <c r="AA326" i="71"/>
  <c r="AA322" i="71"/>
  <c r="AA318" i="71"/>
  <c r="AA370" i="71"/>
  <c r="Z362" i="71"/>
  <c r="AA362" i="71" s="1"/>
  <c r="AA346" i="71"/>
  <c r="Z335" i="71"/>
  <c r="AA335" i="71" s="1"/>
  <c r="Z319" i="71"/>
  <c r="AA319" i="71" s="1"/>
  <c r="Z308" i="71"/>
  <c r="AA308" i="71" s="1"/>
  <c r="Z292" i="71"/>
  <c r="AA292" i="71" s="1"/>
  <c r="Z276" i="71"/>
  <c r="AA276" i="71" s="1"/>
  <c r="AA350" i="71"/>
  <c r="Z374" i="71"/>
  <c r="AA374" i="71" s="1"/>
  <c r="AA315" i="71"/>
  <c r="Z296" i="71"/>
  <c r="AA296" i="71" s="1"/>
  <c r="AA288" i="71"/>
  <c r="Z305" i="71"/>
  <c r="AA305" i="71" s="1"/>
  <c r="Z289" i="71"/>
  <c r="AA289" i="71" s="1"/>
  <c r="AA252" i="71"/>
  <c r="AA236" i="71"/>
  <c r="Z272" i="71"/>
  <c r="AA272" i="71" s="1"/>
  <c r="AA256" i="71"/>
  <c r="AA220" i="71"/>
  <c r="Z216" i="71"/>
  <c r="AA216" i="71" s="1"/>
  <c r="AA204" i="71"/>
  <c r="Z200" i="71"/>
  <c r="AA200" i="71" s="1"/>
  <c r="AA188" i="71"/>
  <c r="Z184" i="71"/>
  <c r="AA184" i="71" s="1"/>
  <c r="AA148" i="71"/>
  <c r="Z228" i="71"/>
  <c r="AA228" i="71" s="1"/>
  <c r="AA209" i="71"/>
  <c r="AA193" i="71"/>
  <c r="Z178" i="71"/>
  <c r="AA178" i="71" s="1"/>
  <c r="AA124" i="71"/>
  <c r="AA116" i="71"/>
  <c r="AA108" i="71"/>
  <c r="AA164" i="71"/>
  <c r="Z136" i="71"/>
  <c r="AA136" i="71" s="1"/>
  <c r="AA156" i="71"/>
  <c r="Z135" i="71"/>
  <c r="AA135" i="71" s="1"/>
  <c r="Z132" i="71"/>
  <c r="AA132" i="71" s="1"/>
  <c r="AA105" i="71"/>
  <c r="Z100" i="71"/>
  <c r="AA100" i="71" s="1"/>
  <c r="AA80" i="71"/>
  <c r="Z221" i="71"/>
  <c r="AA221" i="71" s="1"/>
  <c r="Z205" i="71"/>
  <c r="AA205" i="71" s="1"/>
  <c r="Z189" i="71"/>
  <c r="AA189" i="71" s="1"/>
  <c r="Z161" i="71"/>
  <c r="AA161" i="71" s="1"/>
  <c r="Z117" i="71"/>
  <c r="AA117" i="71" s="1"/>
  <c r="AA101" i="71"/>
  <c r="AA84" i="71"/>
  <c r="AA68" i="71"/>
  <c r="Z56" i="71"/>
  <c r="AA56" i="71" s="1"/>
  <c r="Z141" i="71"/>
  <c r="AA141" i="71" s="1"/>
  <c r="AA37" i="71"/>
  <c r="AA151" i="71"/>
  <c r="Z18" i="71"/>
  <c r="AA18" i="71" s="1"/>
  <c r="B14" i="73"/>
  <c r="B13" i="73"/>
  <c r="B11" i="73"/>
  <c r="AC405" i="72" a="1"/>
  <c r="AC405" i="72" s="1"/>
  <c r="N405" i="72"/>
  <c r="B405" i="72"/>
  <c r="A405" i="72"/>
  <c r="AC404" i="72" a="1"/>
  <c r="AC404" i="72" s="1"/>
  <c r="N404" i="72"/>
  <c r="B404" i="72"/>
  <c r="A404" i="72"/>
  <c r="AC403" i="72" a="1"/>
  <c r="AC403" i="72" s="1"/>
  <c r="N403" i="72"/>
  <c r="B403" i="72"/>
  <c r="A403" i="72"/>
  <c r="AC402" i="72" a="1"/>
  <c r="AC402" i="72" s="1"/>
  <c r="N402" i="72"/>
  <c r="B402" i="72"/>
  <c r="A402" i="72"/>
  <c r="AC401" i="72" a="1"/>
  <c r="AC401" i="72" s="1"/>
  <c r="N401" i="72"/>
  <c r="B401" i="72"/>
  <c r="A401" i="72"/>
  <c r="AC400" i="72" a="1"/>
  <c r="AC400" i="72" s="1"/>
  <c r="N400" i="72"/>
  <c r="B400" i="72"/>
  <c r="A400" i="72"/>
  <c r="AC399" i="72" a="1"/>
  <c r="AC399" i="72" s="1"/>
  <c r="N399" i="72"/>
  <c r="B399" i="72"/>
  <c r="A399" i="72"/>
  <c r="AC398" i="72" a="1"/>
  <c r="AC398" i="72" s="1"/>
  <c r="N398" i="72"/>
  <c r="B398" i="72"/>
  <c r="A398" i="72"/>
  <c r="AC397" i="72" a="1"/>
  <c r="AC397" i="72" s="1"/>
  <c r="N397" i="72"/>
  <c r="B397" i="72"/>
  <c r="A397" i="72"/>
  <c r="AC396" i="72" a="1"/>
  <c r="AC396" i="72" s="1"/>
  <c r="N396" i="72"/>
  <c r="B396" i="72"/>
  <c r="A396" i="72"/>
  <c r="AC395" i="72" a="1"/>
  <c r="AC395" i="72" s="1"/>
  <c r="N395" i="72"/>
  <c r="B395" i="72"/>
  <c r="A395" i="72"/>
  <c r="AC394" i="72" a="1"/>
  <c r="AC394" i="72" s="1"/>
  <c r="N394" i="72"/>
  <c r="B394" i="72"/>
  <c r="A394" i="72"/>
  <c r="AC393" i="72" a="1"/>
  <c r="AC393" i="72" s="1"/>
  <c r="N393" i="72"/>
  <c r="B393" i="72"/>
  <c r="A393" i="72"/>
  <c r="AC392" i="72" a="1"/>
  <c r="AC392" i="72" s="1"/>
  <c r="N392" i="72"/>
  <c r="B392" i="72"/>
  <c r="A392" i="72"/>
  <c r="AC391" i="72" a="1"/>
  <c r="AC391" i="72" s="1"/>
  <c r="N391" i="72"/>
  <c r="B391" i="72"/>
  <c r="A391" i="72"/>
  <c r="AC390" i="72" a="1"/>
  <c r="AC390" i="72" s="1"/>
  <c r="N390" i="72"/>
  <c r="B390" i="72"/>
  <c r="A390" i="72"/>
  <c r="AC389" i="72" a="1"/>
  <c r="AC389" i="72" s="1"/>
  <c r="N389" i="72"/>
  <c r="B389" i="72"/>
  <c r="A389" i="72"/>
  <c r="AC388" i="72" a="1"/>
  <c r="AC388" i="72" s="1"/>
  <c r="N388" i="72"/>
  <c r="B388" i="72"/>
  <c r="A388" i="72"/>
  <c r="AC387" i="72" a="1"/>
  <c r="AC387" i="72" s="1"/>
  <c r="N387" i="72"/>
  <c r="B387" i="72"/>
  <c r="A387" i="72"/>
  <c r="AC386" i="72" a="1"/>
  <c r="AC386" i="72" s="1"/>
  <c r="N386" i="72"/>
  <c r="B386" i="72"/>
  <c r="A386" i="72"/>
  <c r="AC385" i="72" a="1"/>
  <c r="AC385" i="72" s="1"/>
  <c r="N385" i="72"/>
  <c r="B385" i="72"/>
  <c r="A385" i="72"/>
  <c r="AC384" i="72" a="1"/>
  <c r="AC384" i="72" s="1"/>
  <c r="N384" i="72"/>
  <c r="B384" i="72"/>
  <c r="A384" i="72"/>
  <c r="AC383" i="72" a="1"/>
  <c r="AC383" i="72" s="1"/>
  <c r="N383" i="72"/>
  <c r="B383" i="72"/>
  <c r="A383" i="72"/>
  <c r="AC382" i="72" a="1"/>
  <c r="AC382" i="72" s="1"/>
  <c r="N382" i="72"/>
  <c r="B382" i="72"/>
  <c r="A382" i="72"/>
  <c r="AC381" i="72" a="1"/>
  <c r="AC381" i="72" s="1"/>
  <c r="N381" i="72"/>
  <c r="B381" i="72"/>
  <c r="A381" i="72"/>
  <c r="AC380" i="72" a="1"/>
  <c r="AC380" i="72" s="1"/>
  <c r="N380" i="72"/>
  <c r="B380" i="72"/>
  <c r="A380" i="72"/>
  <c r="AC379" i="72" a="1"/>
  <c r="AC379" i="72" s="1"/>
  <c r="N379" i="72"/>
  <c r="B379" i="72"/>
  <c r="A379" i="72"/>
  <c r="AC378" i="72" a="1"/>
  <c r="AC378" i="72" s="1"/>
  <c r="N378" i="72"/>
  <c r="B378" i="72"/>
  <c r="A378" i="72"/>
  <c r="AC377" i="72" a="1"/>
  <c r="AC377" i="72" s="1"/>
  <c r="N377" i="72"/>
  <c r="B377" i="72"/>
  <c r="A377" i="72"/>
  <c r="AC376" i="72" a="1"/>
  <c r="AC376" i="72" s="1"/>
  <c r="N376" i="72"/>
  <c r="B376" i="72"/>
  <c r="A376" i="72"/>
  <c r="AC375" i="72" a="1"/>
  <c r="AC375" i="72" s="1"/>
  <c r="N375" i="72"/>
  <c r="B375" i="72"/>
  <c r="A375" i="72"/>
  <c r="AC374" i="72" a="1"/>
  <c r="AC374" i="72" s="1"/>
  <c r="N374" i="72"/>
  <c r="B374" i="72"/>
  <c r="A374" i="72"/>
  <c r="AC373" i="72" a="1"/>
  <c r="AC373" i="72" s="1"/>
  <c r="N373" i="72"/>
  <c r="B373" i="72"/>
  <c r="A373" i="72"/>
  <c r="AC372" i="72" a="1"/>
  <c r="AC372" i="72" s="1"/>
  <c r="N372" i="72"/>
  <c r="B372" i="72"/>
  <c r="A372" i="72"/>
  <c r="AC371" i="72" a="1"/>
  <c r="AC371" i="72" s="1"/>
  <c r="N371" i="72"/>
  <c r="B371" i="72"/>
  <c r="A371" i="72"/>
  <c r="AC370" i="72" a="1"/>
  <c r="AC370" i="72" s="1"/>
  <c r="N370" i="72"/>
  <c r="B370" i="72"/>
  <c r="A370" i="72"/>
  <c r="AC369" i="72" a="1"/>
  <c r="AC369" i="72" s="1"/>
  <c r="N369" i="72"/>
  <c r="B369" i="72"/>
  <c r="A369" i="72"/>
  <c r="AC368" i="72" a="1"/>
  <c r="AC368" i="72" s="1"/>
  <c r="N368" i="72"/>
  <c r="B368" i="72"/>
  <c r="A368" i="72"/>
  <c r="AC367" i="72" a="1"/>
  <c r="AC367" i="72" s="1"/>
  <c r="N367" i="72"/>
  <c r="B367" i="72"/>
  <c r="A367" i="72"/>
  <c r="AC366" i="72" a="1"/>
  <c r="AC366" i="72" s="1"/>
  <c r="N366" i="72"/>
  <c r="B366" i="72"/>
  <c r="A366" i="72"/>
  <c r="AC365" i="72" a="1"/>
  <c r="AC365" i="72" s="1"/>
  <c r="N365" i="72"/>
  <c r="B365" i="72"/>
  <c r="A365" i="72"/>
  <c r="AC364" i="72" a="1"/>
  <c r="AC364" i="72" s="1"/>
  <c r="N364" i="72"/>
  <c r="B364" i="72"/>
  <c r="A364" i="72"/>
  <c r="AC363" i="72" a="1"/>
  <c r="AC363" i="72" s="1"/>
  <c r="N363" i="72"/>
  <c r="B363" i="72"/>
  <c r="A363" i="72"/>
  <c r="AC362" i="72" a="1"/>
  <c r="AC362" i="72" s="1"/>
  <c r="N362" i="72"/>
  <c r="B362" i="72"/>
  <c r="A362" i="72"/>
  <c r="AC361" i="72" a="1"/>
  <c r="AC361" i="72" s="1"/>
  <c r="N361" i="72"/>
  <c r="B361" i="72"/>
  <c r="A361" i="72"/>
  <c r="AC360" i="72" a="1"/>
  <c r="AC360" i="72" s="1"/>
  <c r="N360" i="72"/>
  <c r="B360" i="72"/>
  <c r="A360" i="72"/>
  <c r="AC359" i="72" a="1"/>
  <c r="AC359" i="72" s="1"/>
  <c r="N359" i="72"/>
  <c r="B359" i="72"/>
  <c r="A359" i="72"/>
  <c r="AC358" i="72" a="1"/>
  <c r="AC358" i="72" s="1"/>
  <c r="N358" i="72"/>
  <c r="B358" i="72"/>
  <c r="A358" i="72"/>
  <c r="AC357" i="72" a="1"/>
  <c r="AC357" i="72" s="1"/>
  <c r="N357" i="72"/>
  <c r="B357" i="72"/>
  <c r="A357" i="72"/>
  <c r="AC356" i="72" a="1"/>
  <c r="AC356" i="72" s="1"/>
  <c r="N356" i="72"/>
  <c r="B356" i="72"/>
  <c r="A356" i="72"/>
  <c r="AC355" i="72" a="1"/>
  <c r="AC355" i="72" s="1"/>
  <c r="N355" i="72"/>
  <c r="B355" i="72"/>
  <c r="A355" i="72"/>
  <c r="AC354" i="72" a="1"/>
  <c r="AC354" i="72" s="1"/>
  <c r="N354" i="72"/>
  <c r="B354" i="72"/>
  <c r="A354" i="72"/>
  <c r="AC353" i="72" a="1"/>
  <c r="AC353" i="72" s="1"/>
  <c r="N353" i="72"/>
  <c r="B353" i="72"/>
  <c r="A353" i="72"/>
  <c r="AC352" i="72" a="1"/>
  <c r="AC352" i="72" s="1"/>
  <c r="N352" i="72"/>
  <c r="B352" i="72"/>
  <c r="A352" i="72"/>
  <c r="AC351" i="72" a="1"/>
  <c r="AC351" i="72" s="1"/>
  <c r="N351" i="72"/>
  <c r="B351" i="72"/>
  <c r="A351" i="72"/>
  <c r="AC350" i="72" a="1"/>
  <c r="AC350" i="72" s="1"/>
  <c r="N350" i="72"/>
  <c r="B350" i="72"/>
  <c r="A350" i="72"/>
  <c r="AC349" i="72" a="1"/>
  <c r="AC349" i="72" s="1"/>
  <c r="N349" i="72"/>
  <c r="B349" i="72"/>
  <c r="A349" i="72"/>
  <c r="AC348" i="72" a="1"/>
  <c r="AC348" i="72" s="1"/>
  <c r="N348" i="72"/>
  <c r="B348" i="72"/>
  <c r="A348" i="72"/>
  <c r="AC347" i="72" a="1"/>
  <c r="AC347" i="72" s="1"/>
  <c r="N347" i="72"/>
  <c r="B347" i="72"/>
  <c r="A347" i="72"/>
  <c r="AC346" i="72" a="1"/>
  <c r="AC346" i="72" s="1"/>
  <c r="N346" i="72"/>
  <c r="B346" i="72"/>
  <c r="A346" i="72"/>
  <c r="AC345" i="72" a="1"/>
  <c r="AC345" i="72" s="1"/>
  <c r="N345" i="72"/>
  <c r="B345" i="72"/>
  <c r="A345" i="72"/>
  <c r="AC344" i="72" a="1"/>
  <c r="AC344" i="72" s="1"/>
  <c r="N344" i="72"/>
  <c r="B344" i="72"/>
  <c r="A344" i="72"/>
  <c r="AC343" i="72" a="1"/>
  <c r="AC343" i="72" s="1"/>
  <c r="N343" i="72"/>
  <c r="B343" i="72"/>
  <c r="A343" i="72"/>
  <c r="AC342" i="72" a="1"/>
  <c r="AC342" i="72" s="1"/>
  <c r="N342" i="72"/>
  <c r="B342" i="72"/>
  <c r="A342" i="72"/>
  <c r="AC341" i="72" a="1"/>
  <c r="AC341" i="72" s="1"/>
  <c r="N341" i="72"/>
  <c r="B341" i="72"/>
  <c r="A341" i="72"/>
  <c r="AC340" i="72" a="1"/>
  <c r="AC340" i="72" s="1"/>
  <c r="N340" i="72"/>
  <c r="B340" i="72"/>
  <c r="A340" i="72"/>
  <c r="AC339" i="72" a="1"/>
  <c r="AC339" i="72" s="1"/>
  <c r="N339" i="72"/>
  <c r="B339" i="72"/>
  <c r="A339" i="72"/>
  <c r="AC338" i="72" a="1"/>
  <c r="AC338" i="72" s="1"/>
  <c r="N338" i="72"/>
  <c r="B338" i="72"/>
  <c r="A338" i="72"/>
  <c r="AC337" i="72" a="1"/>
  <c r="AC337" i="72" s="1"/>
  <c r="N337" i="72"/>
  <c r="B337" i="72"/>
  <c r="A337" i="72"/>
  <c r="AC336" i="72" a="1"/>
  <c r="AC336" i="72" s="1"/>
  <c r="N336" i="72"/>
  <c r="B336" i="72"/>
  <c r="A336" i="72"/>
  <c r="AC335" i="72" a="1"/>
  <c r="AC335" i="72" s="1"/>
  <c r="N335" i="72"/>
  <c r="B335" i="72"/>
  <c r="A335" i="72"/>
  <c r="AC334" i="72" a="1"/>
  <c r="AC334" i="72" s="1"/>
  <c r="N334" i="72"/>
  <c r="B334" i="72"/>
  <c r="A334" i="72"/>
  <c r="AC333" i="72" a="1"/>
  <c r="AC333" i="72" s="1"/>
  <c r="N333" i="72"/>
  <c r="B333" i="72"/>
  <c r="A333" i="72"/>
  <c r="AC332" i="72" a="1"/>
  <c r="AC332" i="72" s="1"/>
  <c r="N332" i="72"/>
  <c r="B332" i="72"/>
  <c r="A332" i="72"/>
  <c r="AC331" i="72" a="1"/>
  <c r="AC331" i="72" s="1"/>
  <c r="N331" i="72"/>
  <c r="B331" i="72"/>
  <c r="A331" i="72"/>
  <c r="AC330" i="72" a="1"/>
  <c r="AC330" i="72" s="1"/>
  <c r="N330" i="72"/>
  <c r="B330" i="72"/>
  <c r="A330" i="72"/>
  <c r="AC329" i="72" a="1"/>
  <c r="AC329" i="72" s="1"/>
  <c r="N329" i="72"/>
  <c r="B329" i="72"/>
  <c r="A329" i="72"/>
  <c r="AC328" i="72" a="1"/>
  <c r="AC328" i="72" s="1"/>
  <c r="N328" i="72"/>
  <c r="B328" i="72"/>
  <c r="A328" i="72"/>
  <c r="AC327" i="72" a="1"/>
  <c r="AC327" i="72" s="1"/>
  <c r="N327" i="72"/>
  <c r="B327" i="72"/>
  <c r="A327" i="72"/>
  <c r="AC326" i="72" a="1"/>
  <c r="AC326" i="72" s="1"/>
  <c r="N326" i="72"/>
  <c r="B326" i="72"/>
  <c r="A326" i="72"/>
  <c r="AC325" i="72" a="1"/>
  <c r="AC325" i="72" s="1"/>
  <c r="N325" i="72"/>
  <c r="B325" i="72"/>
  <c r="A325" i="72"/>
  <c r="AC324" i="72" a="1"/>
  <c r="AC324" i="72" s="1"/>
  <c r="N324" i="72"/>
  <c r="B324" i="72"/>
  <c r="A324" i="72"/>
  <c r="AC323" i="72" a="1"/>
  <c r="AC323" i="72" s="1"/>
  <c r="N323" i="72"/>
  <c r="B323" i="72"/>
  <c r="A323" i="72"/>
  <c r="AC322" i="72" a="1"/>
  <c r="AC322" i="72" s="1"/>
  <c r="N322" i="72"/>
  <c r="B322" i="72"/>
  <c r="A322" i="72"/>
  <c r="AC321" i="72" a="1"/>
  <c r="AC321" i="72" s="1"/>
  <c r="N321" i="72"/>
  <c r="B321" i="72"/>
  <c r="A321" i="72"/>
  <c r="AC320" i="72" a="1"/>
  <c r="AC320" i="72" s="1"/>
  <c r="N320" i="72"/>
  <c r="B320" i="72"/>
  <c r="A320" i="72"/>
  <c r="AC319" i="72" a="1"/>
  <c r="AC319" i="72" s="1"/>
  <c r="N319" i="72"/>
  <c r="B319" i="72"/>
  <c r="A319" i="72"/>
  <c r="AC318" i="72" a="1"/>
  <c r="AC318" i="72" s="1"/>
  <c r="N318" i="72"/>
  <c r="B318" i="72"/>
  <c r="A318" i="72"/>
  <c r="AC317" i="72" a="1"/>
  <c r="AC317" i="72" s="1"/>
  <c r="N317" i="72"/>
  <c r="B317" i="72"/>
  <c r="A317" i="72"/>
  <c r="AC316" i="72" a="1"/>
  <c r="AC316" i="72" s="1"/>
  <c r="N316" i="72"/>
  <c r="B316" i="72"/>
  <c r="A316" i="72"/>
  <c r="AC315" i="72" a="1"/>
  <c r="AC315" i="72" s="1"/>
  <c r="N315" i="72"/>
  <c r="B315" i="72"/>
  <c r="A315" i="72"/>
  <c r="AC314" i="72" a="1"/>
  <c r="AC314" i="72" s="1"/>
  <c r="N314" i="72"/>
  <c r="B314" i="72"/>
  <c r="A314" i="72"/>
  <c r="AC313" i="72" a="1"/>
  <c r="AC313" i="72" s="1"/>
  <c r="N313" i="72"/>
  <c r="B313" i="72"/>
  <c r="A313" i="72"/>
  <c r="AC312" i="72" a="1"/>
  <c r="AC312" i="72" s="1"/>
  <c r="N312" i="72"/>
  <c r="B312" i="72"/>
  <c r="A312" i="72"/>
  <c r="AC311" i="72" a="1"/>
  <c r="AC311" i="72" s="1"/>
  <c r="N311" i="72"/>
  <c r="B311" i="72"/>
  <c r="A311" i="72"/>
  <c r="AC310" i="72" a="1"/>
  <c r="AC310" i="72" s="1"/>
  <c r="N310" i="72"/>
  <c r="B310" i="72"/>
  <c r="A310" i="72"/>
  <c r="AC309" i="72" a="1"/>
  <c r="AC309" i="72" s="1"/>
  <c r="N309" i="72"/>
  <c r="B309" i="72"/>
  <c r="A309" i="72"/>
  <c r="AC308" i="72" a="1"/>
  <c r="AC308" i="72" s="1"/>
  <c r="N308" i="72"/>
  <c r="B308" i="72"/>
  <c r="A308" i="72"/>
  <c r="AC307" i="72" a="1"/>
  <c r="AC307" i="72" s="1"/>
  <c r="N307" i="72"/>
  <c r="B307" i="72"/>
  <c r="A307" i="72"/>
  <c r="AC306" i="72" a="1"/>
  <c r="AC306" i="72" s="1"/>
  <c r="N306" i="72"/>
  <c r="B306" i="72"/>
  <c r="A306" i="72"/>
  <c r="AC305" i="72" a="1"/>
  <c r="AC305" i="72" s="1"/>
  <c r="N305" i="72"/>
  <c r="B305" i="72"/>
  <c r="A305" i="72"/>
  <c r="AC304" i="72" a="1"/>
  <c r="AC304" i="72" s="1"/>
  <c r="N304" i="72"/>
  <c r="B304" i="72"/>
  <c r="A304" i="72"/>
  <c r="AC303" i="72" a="1"/>
  <c r="AC303" i="72" s="1"/>
  <c r="N303" i="72"/>
  <c r="B303" i="72"/>
  <c r="A303" i="72"/>
  <c r="AC302" i="72" a="1"/>
  <c r="AC302" i="72" s="1"/>
  <c r="N302" i="72"/>
  <c r="B302" i="72"/>
  <c r="A302" i="72"/>
  <c r="AC301" i="72" a="1"/>
  <c r="AC301" i="72" s="1"/>
  <c r="N301" i="72"/>
  <c r="B301" i="72"/>
  <c r="A301" i="72"/>
  <c r="AC300" i="72" a="1"/>
  <c r="AC300" i="72" s="1"/>
  <c r="N300" i="72"/>
  <c r="B300" i="72"/>
  <c r="A300" i="72"/>
  <c r="AC299" i="72" a="1"/>
  <c r="AC299" i="72" s="1"/>
  <c r="N299" i="72"/>
  <c r="B299" i="72"/>
  <c r="A299" i="72"/>
  <c r="AC298" i="72" a="1"/>
  <c r="AC298" i="72" s="1"/>
  <c r="N298" i="72"/>
  <c r="B298" i="72"/>
  <c r="A298" i="72"/>
  <c r="AC297" i="72" a="1"/>
  <c r="AC297" i="72" s="1"/>
  <c r="N297" i="72"/>
  <c r="B297" i="72"/>
  <c r="A297" i="72"/>
  <c r="AC296" i="72" a="1"/>
  <c r="AC296" i="72" s="1"/>
  <c r="N296" i="72"/>
  <c r="B296" i="72"/>
  <c r="A296" i="72"/>
  <c r="AC295" i="72" a="1"/>
  <c r="AC295" i="72" s="1"/>
  <c r="N295" i="72"/>
  <c r="B295" i="72"/>
  <c r="A295" i="72"/>
  <c r="AC294" i="72" a="1"/>
  <c r="AC294" i="72" s="1"/>
  <c r="N294" i="72"/>
  <c r="B294" i="72"/>
  <c r="A294" i="72"/>
  <c r="AC293" i="72" a="1"/>
  <c r="AC293" i="72" s="1"/>
  <c r="N293" i="72"/>
  <c r="B293" i="72"/>
  <c r="A293" i="72"/>
  <c r="AC292" i="72" a="1"/>
  <c r="AC292" i="72" s="1"/>
  <c r="N292" i="72"/>
  <c r="B292" i="72"/>
  <c r="A292" i="72"/>
  <c r="AC291" i="72" a="1"/>
  <c r="AC291" i="72" s="1"/>
  <c r="N291" i="72"/>
  <c r="B291" i="72"/>
  <c r="A291" i="72"/>
  <c r="AC290" i="72" a="1"/>
  <c r="AC290" i="72" s="1"/>
  <c r="N290" i="72"/>
  <c r="B290" i="72"/>
  <c r="A290" i="72"/>
  <c r="AC289" i="72" a="1"/>
  <c r="AC289" i="72" s="1"/>
  <c r="N289" i="72"/>
  <c r="B289" i="72"/>
  <c r="A289" i="72"/>
  <c r="AC288" i="72" a="1"/>
  <c r="AC288" i="72" s="1"/>
  <c r="N288" i="72"/>
  <c r="B288" i="72"/>
  <c r="A288" i="72"/>
  <c r="AC287" i="72" a="1"/>
  <c r="AC287" i="72" s="1"/>
  <c r="N287" i="72"/>
  <c r="B287" i="72"/>
  <c r="A287" i="72"/>
  <c r="AC286" i="72" a="1"/>
  <c r="AC286" i="72" s="1"/>
  <c r="N286" i="72"/>
  <c r="B286" i="72"/>
  <c r="A286" i="72"/>
  <c r="AC285" i="72" a="1"/>
  <c r="AC285" i="72" s="1"/>
  <c r="N285" i="72"/>
  <c r="B285" i="72"/>
  <c r="A285" i="72"/>
  <c r="AC284" i="72" a="1"/>
  <c r="AC284" i="72" s="1"/>
  <c r="N284" i="72"/>
  <c r="B284" i="72"/>
  <c r="A284" i="72"/>
  <c r="AC283" i="72" a="1"/>
  <c r="AC283" i="72" s="1"/>
  <c r="N283" i="72"/>
  <c r="B283" i="72"/>
  <c r="A283" i="72"/>
  <c r="AC282" i="72" a="1"/>
  <c r="AC282" i="72" s="1"/>
  <c r="N282" i="72"/>
  <c r="B282" i="72"/>
  <c r="A282" i="72"/>
  <c r="AC281" i="72" a="1"/>
  <c r="AC281" i="72" s="1"/>
  <c r="N281" i="72"/>
  <c r="B281" i="72"/>
  <c r="A281" i="72"/>
  <c r="AC280" i="72" a="1"/>
  <c r="AC280" i="72" s="1"/>
  <c r="N280" i="72"/>
  <c r="B280" i="72"/>
  <c r="A280" i="72"/>
  <c r="AC279" i="72" a="1"/>
  <c r="AC279" i="72" s="1"/>
  <c r="N279" i="72"/>
  <c r="B279" i="72"/>
  <c r="A279" i="72"/>
  <c r="AC278" i="72" a="1"/>
  <c r="AC278" i="72" s="1"/>
  <c r="N278" i="72"/>
  <c r="B278" i="72"/>
  <c r="A278" i="72"/>
  <c r="AC277" i="72" a="1"/>
  <c r="AC277" i="72" s="1"/>
  <c r="N277" i="72"/>
  <c r="B277" i="72"/>
  <c r="A277" i="72"/>
  <c r="AC276" i="72" a="1"/>
  <c r="AC276" i="72" s="1"/>
  <c r="N276" i="72"/>
  <c r="B276" i="72"/>
  <c r="A276" i="72"/>
  <c r="AC275" i="72" a="1"/>
  <c r="AC275" i="72" s="1"/>
  <c r="N275" i="72"/>
  <c r="B275" i="72"/>
  <c r="A275" i="72"/>
  <c r="AC274" i="72" a="1"/>
  <c r="AC274" i="72" s="1"/>
  <c r="N274" i="72"/>
  <c r="B274" i="72"/>
  <c r="A274" i="72"/>
  <c r="AC273" i="72" a="1"/>
  <c r="AC273" i="72" s="1"/>
  <c r="N273" i="72"/>
  <c r="B273" i="72"/>
  <c r="A273" i="72"/>
  <c r="AC272" i="72" a="1"/>
  <c r="AC272" i="72" s="1"/>
  <c r="N272" i="72"/>
  <c r="B272" i="72"/>
  <c r="A272" i="72"/>
  <c r="AC271" i="72" a="1"/>
  <c r="AC271" i="72" s="1"/>
  <c r="N271" i="72"/>
  <c r="B271" i="72"/>
  <c r="A271" i="72"/>
  <c r="AC270" i="72" a="1"/>
  <c r="AC270" i="72" s="1"/>
  <c r="N270" i="72"/>
  <c r="B270" i="72"/>
  <c r="A270" i="72"/>
  <c r="AC269" i="72" a="1"/>
  <c r="AC269" i="72" s="1"/>
  <c r="N269" i="72"/>
  <c r="B269" i="72"/>
  <c r="A269" i="72"/>
  <c r="AC268" i="72" a="1"/>
  <c r="AC268" i="72" s="1"/>
  <c r="N268" i="72"/>
  <c r="B268" i="72"/>
  <c r="A268" i="72"/>
  <c r="AC267" i="72" a="1"/>
  <c r="AC267" i="72" s="1"/>
  <c r="N267" i="72"/>
  <c r="B267" i="72"/>
  <c r="A267" i="72"/>
  <c r="AC266" i="72" a="1"/>
  <c r="AC266" i="72" s="1"/>
  <c r="N266" i="72"/>
  <c r="B266" i="72"/>
  <c r="A266" i="72"/>
  <c r="AC265" i="72" a="1"/>
  <c r="AC265" i="72" s="1"/>
  <c r="N265" i="72"/>
  <c r="B265" i="72"/>
  <c r="A265" i="72"/>
  <c r="AC264" i="72" a="1"/>
  <c r="AC264" i="72" s="1"/>
  <c r="N264" i="72"/>
  <c r="B264" i="72"/>
  <c r="A264" i="72"/>
  <c r="AC263" i="72" a="1"/>
  <c r="AC263" i="72" s="1"/>
  <c r="N263" i="72"/>
  <c r="B263" i="72"/>
  <c r="A263" i="72"/>
  <c r="AC262" i="72" a="1"/>
  <c r="AC262" i="72" s="1"/>
  <c r="N262" i="72"/>
  <c r="B262" i="72"/>
  <c r="A262" i="72"/>
  <c r="AC261" i="72" a="1"/>
  <c r="AC261" i="72" s="1"/>
  <c r="N261" i="72"/>
  <c r="B261" i="72"/>
  <c r="A261" i="72"/>
  <c r="AC260" i="72" a="1"/>
  <c r="AC260" i="72" s="1"/>
  <c r="N260" i="72"/>
  <c r="B260" i="72"/>
  <c r="A260" i="72"/>
  <c r="AC259" i="72" a="1"/>
  <c r="AC259" i="72" s="1"/>
  <c r="N259" i="72"/>
  <c r="B259" i="72"/>
  <c r="A259" i="72"/>
  <c r="AC258" i="72" a="1"/>
  <c r="AC258" i="72" s="1"/>
  <c r="N258" i="72"/>
  <c r="B258" i="72"/>
  <c r="A258" i="72"/>
  <c r="AC257" i="72" a="1"/>
  <c r="AC257" i="72" s="1"/>
  <c r="N257" i="72"/>
  <c r="B257" i="72"/>
  <c r="A257" i="72"/>
  <c r="AC256" i="72" a="1"/>
  <c r="AC256" i="72" s="1"/>
  <c r="N256" i="72"/>
  <c r="B256" i="72"/>
  <c r="A256" i="72"/>
  <c r="AC255" i="72" a="1"/>
  <c r="AC255" i="72" s="1"/>
  <c r="N255" i="72"/>
  <c r="B255" i="72"/>
  <c r="A255" i="72"/>
  <c r="AC254" i="72" a="1"/>
  <c r="AC254" i="72" s="1"/>
  <c r="N254" i="72"/>
  <c r="B254" i="72"/>
  <c r="A254" i="72"/>
  <c r="AC253" i="72" a="1"/>
  <c r="AC253" i="72" s="1"/>
  <c r="N253" i="72"/>
  <c r="B253" i="72"/>
  <c r="A253" i="72"/>
  <c r="AC252" i="72" a="1"/>
  <c r="AC252" i="72" s="1"/>
  <c r="N252" i="72"/>
  <c r="B252" i="72"/>
  <c r="A252" i="72"/>
  <c r="AC251" i="72" a="1"/>
  <c r="AC251" i="72" s="1"/>
  <c r="N251" i="72"/>
  <c r="B251" i="72"/>
  <c r="A251" i="72"/>
  <c r="AC250" i="72" a="1"/>
  <c r="AC250" i="72" s="1"/>
  <c r="N250" i="72"/>
  <c r="B250" i="72"/>
  <c r="A250" i="72"/>
  <c r="AC249" i="72" a="1"/>
  <c r="AC249" i="72" s="1"/>
  <c r="N249" i="72"/>
  <c r="B249" i="72"/>
  <c r="A249" i="72"/>
  <c r="AC248" i="72" a="1"/>
  <c r="AC248" i="72" s="1"/>
  <c r="N248" i="72"/>
  <c r="B248" i="72"/>
  <c r="A248" i="72"/>
  <c r="AC247" i="72" a="1"/>
  <c r="AC247" i="72" s="1"/>
  <c r="N247" i="72"/>
  <c r="B247" i="72"/>
  <c r="A247" i="72"/>
  <c r="AC246" i="72" a="1"/>
  <c r="AC246" i="72" s="1"/>
  <c r="N246" i="72"/>
  <c r="B246" i="72"/>
  <c r="A246" i="72"/>
  <c r="AC245" i="72" a="1"/>
  <c r="AC245" i="72" s="1"/>
  <c r="N245" i="72"/>
  <c r="B245" i="72"/>
  <c r="A245" i="72"/>
  <c r="AC244" i="72" a="1"/>
  <c r="AC244" i="72" s="1"/>
  <c r="N244" i="72"/>
  <c r="B244" i="72"/>
  <c r="A244" i="72"/>
  <c r="AC243" i="72" a="1"/>
  <c r="AC243" i="72" s="1"/>
  <c r="N243" i="72"/>
  <c r="B243" i="72"/>
  <c r="A243" i="72"/>
  <c r="AC242" i="72" a="1"/>
  <c r="AC242" i="72" s="1"/>
  <c r="N242" i="72"/>
  <c r="B242" i="72"/>
  <c r="A242" i="72"/>
  <c r="AC241" i="72" a="1"/>
  <c r="AC241" i="72" s="1"/>
  <c r="N241" i="72"/>
  <c r="B241" i="72"/>
  <c r="A241" i="72"/>
  <c r="AC240" i="72" a="1"/>
  <c r="AC240" i="72" s="1"/>
  <c r="N240" i="72"/>
  <c r="B240" i="72"/>
  <c r="A240" i="72"/>
  <c r="AC239" i="72" a="1"/>
  <c r="AC239" i="72" s="1"/>
  <c r="N239" i="72"/>
  <c r="B239" i="72"/>
  <c r="A239" i="72"/>
  <c r="AC238" i="72" a="1"/>
  <c r="AC238" i="72" s="1"/>
  <c r="N238" i="72"/>
  <c r="B238" i="72"/>
  <c r="A238" i="72"/>
  <c r="AC237" i="72" a="1"/>
  <c r="AC237" i="72" s="1"/>
  <c r="N237" i="72"/>
  <c r="B237" i="72"/>
  <c r="A237" i="72"/>
  <c r="AC236" i="72" a="1"/>
  <c r="AC236" i="72" s="1"/>
  <c r="N236" i="72"/>
  <c r="B236" i="72"/>
  <c r="A236" i="72"/>
  <c r="AC235" i="72" a="1"/>
  <c r="AC235" i="72" s="1"/>
  <c r="N235" i="72"/>
  <c r="B235" i="72"/>
  <c r="A235" i="72"/>
  <c r="AC234" i="72" a="1"/>
  <c r="AC234" i="72" s="1"/>
  <c r="N234" i="72"/>
  <c r="B234" i="72"/>
  <c r="A234" i="72"/>
  <c r="AC233" i="72" a="1"/>
  <c r="AC233" i="72" s="1"/>
  <c r="N233" i="72"/>
  <c r="B233" i="72"/>
  <c r="A233" i="72"/>
  <c r="AC232" i="72" a="1"/>
  <c r="AC232" i="72" s="1"/>
  <c r="N232" i="72"/>
  <c r="B232" i="72"/>
  <c r="A232" i="72"/>
  <c r="AC231" i="72" a="1"/>
  <c r="AC231" i="72" s="1"/>
  <c r="N231" i="72"/>
  <c r="B231" i="72"/>
  <c r="A231" i="72"/>
  <c r="AC230" i="72" a="1"/>
  <c r="AC230" i="72" s="1"/>
  <c r="N230" i="72"/>
  <c r="B230" i="72"/>
  <c r="A230" i="72"/>
  <c r="AC229" i="72" a="1"/>
  <c r="AC229" i="72" s="1"/>
  <c r="N229" i="72"/>
  <c r="B229" i="72"/>
  <c r="A229" i="72"/>
  <c r="AC228" i="72" a="1"/>
  <c r="AC228" i="72" s="1"/>
  <c r="N228" i="72"/>
  <c r="B228" i="72"/>
  <c r="A228" i="72"/>
  <c r="AC227" i="72" a="1"/>
  <c r="AC227" i="72" s="1"/>
  <c r="N227" i="72"/>
  <c r="B227" i="72"/>
  <c r="A227" i="72"/>
  <c r="AC226" i="72" a="1"/>
  <c r="AC226" i="72" s="1"/>
  <c r="N226" i="72"/>
  <c r="B226" i="72"/>
  <c r="A226" i="72"/>
  <c r="AC225" i="72" a="1"/>
  <c r="AC225" i="72" s="1"/>
  <c r="N225" i="72"/>
  <c r="B225" i="72"/>
  <c r="A225" i="72"/>
  <c r="AC224" i="72" a="1"/>
  <c r="AC224" i="72" s="1"/>
  <c r="N224" i="72"/>
  <c r="B224" i="72"/>
  <c r="A224" i="72"/>
  <c r="AC223" i="72" a="1"/>
  <c r="AC223" i="72" s="1"/>
  <c r="N223" i="72"/>
  <c r="B223" i="72"/>
  <c r="A223" i="72"/>
  <c r="AC222" i="72" a="1"/>
  <c r="AC222" i="72" s="1"/>
  <c r="N222" i="72"/>
  <c r="B222" i="72"/>
  <c r="A222" i="72"/>
  <c r="AC221" i="72" a="1"/>
  <c r="AC221" i="72" s="1"/>
  <c r="N221" i="72"/>
  <c r="B221" i="72"/>
  <c r="A221" i="72"/>
  <c r="AC220" i="72" a="1"/>
  <c r="AC220" i="72" s="1"/>
  <c r="N220" i="72"/>
  <c r="B220" i="72"/>
  <c r="A220" i="72"/>
  <c r="AC219" i="72" a="1"/>
  <c r="AC219" i="72" s="1"/>
  <c r="N219" i="72"/>
  <c r="B219" i="72"/>
  <c r="A219" i="72"/>
  <c r="AC218" i="72" a="1"/>
  <c r="AC218" i="72" s="1"/>
  <c r="N218" i="72"/>
  <c r="B218" i="72"/>
  <c r="A218" i="72"/>
  <c r="AC217" i="72" a="1"/>
  <c r="AC217" i="72" s="1"/>
  <c r="N217" i="72"/>
  <c r="B217" i="72"/>
  <c r="A217" i="72"/>
  <c r="AC216" i="72" a="1"/>
  <c r="AC216" i="72" s="1"/>
  <c r="N216" i="72"/>
  <c r="B216" i="72"/>
  <c r="A216" i="72"/>
  <c r="AC215" i="72" a="1"/>
  <c r="AC215" i="72" s="1"/>
  <c r="N215" i="72"/>
  <c r="B215" i="72"/>
  <c r="A215" i="72"/>
  <c r="AC214" i="72" a="1"/>
  <c r="AC214" i="72" s="1"/>
  <c r="N214" i="72"/>
  <c r="B214" i="72"/>
  <c r="A214" i="72"/>
  <c r="AC213" i="72" a="1"/>
  <c r="AC213" i="72" s="1"/>
  <c r="N213" i="72"/>
  <c r="B213" i="72"/>
  <c r="A213" i="72"/>
  <c r="AC212" i="72" a="1"/>
  <c r="AC212" i="72" s="1"/>
  <c r="N212" i="72"/>
  <c r="B212" i="72"/>
  <c r="A212" i="72"/>
  <c r="AC211" i="72" a="1"/>
  <c r="AC211" i="72" s="1"/>
  <c r="N211" i="72"/>
  <c r="B211" i="72"/>
  <c r="A211" i="72"/>
  <c r="AC210" i="72" a="1"/>
  <c r="AC210" i="72" s="1"/>
  <c r="N210" i="72"/>
  <c r="B210" i="72"/>
  <c r="A210" i="72"/>
  <c r="AC209" i="72" a="1"/>
  <c r="AC209" i="72" s="1"/>
  <c r="N209" i="72"/>
  <c r="B209" i="72"/>
  <c r="A209" i="72"/>
  <c r="AC208" i="72" a="1"/>
  <c r="AC208" i="72" s="1"/>
  <c r="N208" i="72"/>
  <c r="B208" i="72"/>
  <c r="A208" i="72"/>
  <c r="AC207" i="72" a="1"/>
  <c r="AC207" i="72" s="1"/>
  <c r="N207" i="72"/>
  <c r="B207" i="72"/>
  <c r="A207" i="72"/>
  <c r="AC206" i="72" a="1"/>
  <c r="AC206" i="72" s="1"/>
  <c r="N206" i="72"/>
  <c r="B206" i="72"/>
  <c r="A206" i="72"/>
  <c r="AC205" i="72" a="1"/>
  <c r="AC205" i="72" s="1"/>
  <c r="N205" i="72"/>
  <c r="B205" i="72"/>
  <c r="A205" i="72"/>
  <c r="AC204" i="72" a="1"/>
  <c r="AC204" i="72" s="1"/>
  <c r="N204" i="72"/>
  <c r="B204" i="72"/>
  <c r="A204" i="72"/>
  <c r="AC203" i="72" a="1"/>
  <c r="AC203" i="72" s="1"/>
  <c r="N203" i="72"/>
  <c r="B203" i="72"/>
  <c r="A203" i="72"/>
  <c r="AC202" i="72" a="1"/>
  <c r="AC202" i="72" s="1"/>
  <c r="N202" i="72"/>
  <c r="B202" i="72"/>
  <c r="A202" i="72"/>
  <c r="AC201" i="72" a="1"/>
  <c r="AC201" i="72" s="1"/>
  <c r="N201" i="72"/>
  <c r="B201" i="72"/>
  <c r="A201" i="72"/>
  <c r="AC200" i="72" a="1"/>
  <c r="AC200" i="72" s="1"/>
  <c r="N200" i="72"/>
  <c r="B200" i="72"/>
  <c r="A200" i="72"/>
  <c r="AC199" i="72" a="1"/>
  <c r="AC199" i="72" s="1"/>
  <c r="N199" i="72"/>
  <c r="B199" i="72"/>
  <c r="A199" i="72"/>
  <c r="AC198" i="72" a="1"/>
  <c r="AC198" i="72" s="1"/>
  <c r="N198" i="72"/>
  <c r="B198" i="72"/>
  <c r="A198" i="72"/>
  <c r="AC197" i="72" a="1"/>
  <c r="AC197" i="72" s="1"/>
  <c r="N197" i="72"/>
  <c r="B197" i="72"/>
  <c r="A197" i="72"/>
  <c r="AC196" i="72" a="1"/>
  <c r="AC196" i="72" s="1"/>
  <c r="N196" i="72"/>
  <c r="B196" i="72"/>
  <c r="A196" i="72"/>
  <c r="AC195" i="72" a="1"/>
  <c r="AC195" i="72" s="1"/>
  <c r="N195" i="72"/>
  <c r="B195" i="72"/>
  <c r="A195" i="72"/>
  <c r="AC194" i="72" a="1"/>
  <c r="AC194" i="72" s="1"/>
  <c r="N194" i="72"/>
  <c r="B194" i="72"/>
  <c r="A194" i="72"/>
  <c r="AC193" i="72" a="1"/>
  <c r="AC193" i="72" s="1"/>
  <c r="N193" i="72"/>
  <c r="B193" i="72"/>
  <c r="A193" i="72"/>
  <c r="AC192" i="72" a="1"/>
  <c r="AC192" i="72" s="1"/>
  <c r="N192" i="72"/>
  <c r="B192" i="72"/>
  <c r="A192" i="72"/>
  <c r="AC191" i="72" a="1"/>
  <c r="AC191" i="72" s="1"/>
  <c r="N191" i="72"/>
  <c r="B191" i="72"/>
  <c r="A191" i="72"/>
  <c r="AC190" i="72" a="1"/>
  <c r="AC190" i="72" s="1"/>
  <c r="N190" i="72"/>
  <c r="B190" i="72"/>
  <c r="A190" i="72"/>
  <c r="AC189" i="72" a="1"/>
  <c r="AC189" i="72" s="1"/>
  <c r="N189" i="72"/>
  <c r="B189" i="72"/>
  <c r="A189" i="72"/>
  <c r="AC188" i="72" a="1"/>
  <c r="AC188" i="72" s="1"/>
  <c r="N188" i="72"/>
  <c r="B188" i="72"/>
  <c r="A188" i="72"/>
  <c r="AC187" i="72" a="1"/>
  <c r="AC187" i="72" s="1"/>
  <c r="N187" i="72"/>
  <c r="B187" i="72"/>
  <c r="A187" i="72"/>
  <c r="AC186" i="72" a="1"/>
  <c r="AC186" i="72" s="1"/>
  <c r="N186" i="72"/>
  <c r="B186" i="72"/>
  <c r="A186" i="72"/>
  <c r="AC185" i="72" a="1"/>
  <c r="AC185" i="72" s="1"/>
  <c r="N185" i="72"/>
  <c r="B185" i="72"/>
  <c r="A185" i="72"/>
  <c r="AC184" i="72" a="1"/>
  <c r="AC184" i="72" s="1"/>
  <c r="N184" i="72"/>
  <c r="B184" i="72"/>
  <c r="A184" i="72"/>
  <c r="AC183" i="72" a="1"/>
  <c r="AC183" i="72" s="1"/>
  <c r="N183" i="72"/>
  <c r="B183" i="72"/>
  <c r="A183" i="72"/>
  <c r="AC182" i="72" a="1"/>
  <c r="AC182" i="72" s="1"/>
  <c r="N182" i="72"/>
  <c r="B182" i="72"/>
  <c r="A182" i="72"/>
  <c r="AC181" i="72" a="1"/>
  <c r="AC181" i="72" s="1"/>
  <c r="N181" i="72"/>
  <c r="B181" i="72"/>
  <c r="A181" i="72"/>
  <c r="AC180" i="72" a="1"/>
  <c r="AC180" i="72" s="1"/>
  <c r="N180" i="72"/>
  <c r="B180" i="72"/>
  <c r="A180" i="72"/>
  <c r="AC179" i="72" a="1"/>
  <c r="AC179" i="72" s="1"/>
  <c r="N179" i="72"/>
  <c r="B179" i="72"/>
  <c r="A179" i="72"/>
  <c r="AC178" i="72" a="1"/>
  <c r="AC178" i="72" s="1"/>
  <c r="N178" i="72"/>
  <c r="B178" i="72"/>
  <c r="A178" i="72"/>
  <c r="AC177" i="72" a="1"/>
  <c r="AC177" i="72" s="1"/>
  <c r="N177" i="72"/>
  <c r="B177" i="72"/>
  <c r="A177" i="72"/>
  <c r="AC176" i="72" a="1"/>
  <c r="AC176" i="72" s="1"/>
  <c r="N176" i="72"/>
  <c r="B176" i="72"/>
  <c r="A176" i="72"/>
  <c r="AC175" i="72" a="1"/>
  <c r="AC175" i="72" s="1"/>
  <c r="N175" i="72"/>
  <c r="B175" i="72"/>
  <c r="A175" i="72"/>
  <c r="AC174" i="72" a="1"/>
  <c r="AC174" i="72" s="1"/>
  <c r="N174" i="72"/>
  <c r="B174" i="72"/>
  <c r="A174" i="72"/>
  <c r="AC173" i="72" a="1"/>
  <c r="AC173" i="72" s="1"/>
  <c r="N173" i="72"/>
  <c r="B173" i="72"/>
  <c r="A173" i="72"/>
  <c r="AC172" i="72" a="1"/>
  <c r="AC172" i="72" s="1"/>
  <c r="N172" i="72"/>
  <c r="B172" i="72"/>
  <c r="A172" i="72"/>
  <c r="AC171" i="72" a="1"/>
  <c r="AC171" i="72" s="1"/>
  <c r="N171" i="72"/>
  <c r="B171" i="72"/>
  <c r="A171" i="72"/>
  <c r="AC170" i="72" a="1"/>
  <c r="AC170" i="72" s="1"/>
  <c r="N170" i="72"/>
  <c r="B170" i="72"/>
  <c r="A170" i="72"/>
  <c r="AC169" i="72" a="1"/>
  <c r="AC169" i="72" s="1"/>
  <c r="N169" i="72"/>
  <c r="B169" i="72"/>
  <c r="A169" i="72"/>
  <c r="AC168" i="72" a="1"/>
  <c r="AC168" i="72" s="1"/>
  <c r="N168" i="72"/>
  <c r="B168" i="72"/>
  <c r="A168" i="72"/>
  <c r="AC167" i="72" a="1"/>
  <c r="AC167" i="72" s="1"/>
  <c r="N167" i="72"/>
  <c r="B167" i="72"/>
  <c r="A167" i="72"/>
  <c r="AC166" i="72" a="1"/>
  <c r="AC166" i="72" s="1"/>
  <c r="N166" i="72"/>
  <c r="B166" i="72"/>
  <c r="A166" i="72"/>
  <c r="AC165" i="72" a="1"/>
  <c r="AC165" i="72" s="1"/>
  <c r="N165" i="72"/>
  <c r="B165" i="72"/>
  <c r="A165" i="72"/>
  <c r="AC164" i="72" a="1"/>
  <c r="AC164" i="72" s="1"/>
  <c r="N164" i="72"/>
  <c r="B164" i="72"/>
  <c r="A164" i="72"/>
  <c r="AC163" i="72" a="1"/>
  <c r="AC163" i="72" s="1"/>
  <c r="N163" i="72"/>
  <c r="B163" i="72"/>
  <c r="A163" i="72"/>
  <c r="AC162" i="72" a="1"/>
  <c r="AC162" i="72" s="1"/>
  <c r="N162" i="72"/>
  <c r="B162" i="72"/>
  <c r="A162" i="72"/>
  <c r="AC161" i="72" a="1"/>
  <c r="AC161" i="72" s="1"/>
  <c r="N161" i="72"/>
  <c r="B161" i="72"/>
  <c r="A161" i="72"/>
  <c r="AC160" i="72" a="1"/>
  <c r="AC160" i="72" s="1"/>
  <c r="N160" i="72"/>
  <c r="B160" i="72"/>
  <c r="A160" i="72"/>
  <c r="AC159" i="72" a="1"/>
  <c r="AC159" i="72" s="1"/>
  <c r="N159" i="72"/>
  <c r="B159" i="72"/>
  <c r="A159" i="72"/>
  <c r="AC158" i="72" a="1"/>
  <c r="AC158" i="72" s="1"/>
  <c r="N158" i="72"/>
  <c r="B158" i="72"/>
  <c r="A158" i="72"/>
  <c r="AC157" i="72" a="1"/>
  <c r="AC157" i="72" s="1"/>
  <c r="N157" i="72"/>
  <c r="B157" i="72"/>
  <c r="A157" i="72"/>
  <c r="AC156" i="72" a="1"/>
  <c r="AC156" i="72" s="1"/>
  <c r="N156" i="72"/>
  <c r="B156" i="72"/>
  <c r="A156" i="72"/>
  <c r="AC155" i="72" a="1"/>
  <c r="AC155" i="72" s="1"/>
  <c r="N155" i="72"/>
  <c r="B155" i="72"/>
  <c r="A155" i="72"/>
  <c r="AC154" i="72" a="1"/>
  <c r="AC154" i="72" s="1"/>
  <c r="N154" i="72"/>
  <c r="B154" i="72"/>
  <c r="A154" i="72"/>
  <c r="AC153" i="72" a="1"/>
  <c r="AC153" i="72" s="1"/>
  <c r="N153" i="72"/>
  <c r="B153" i="72"/>
  <c r="A153" i="72"/>
  <c r="AC152" i="72" a="1"/>
  <c r="AC152" i="72" s="1"/>
  <c r="N152" i="72"/>
  <c r="B152" i="72"/>
  <c r="A152" i="72"/>
  <c r="AC151" i="72" a="1"/>
  <c r="AC151" i="72" s="1"/>
  <c r="N151" i="72"/>
  <c r="B151" i="72"/>
  <c r="A151" i="72"/>
  <c r="AC150" i="72" a="1"/>
  <c r="AC150" i="72" s="1"/>
  <c r="N150" i="72"/>
  <c r="B150" i="72"/>
  <c r="A150" i="72"/>
  <c r="AC149" i="72" a="1"/>
  <c r="AC149" i="72" s="1"/>
  <c r="N149" i="72"/>
  <c r="B149" i="72"/>
  <c r="A149" i="72"/>
  <c r="AC148" i="72" a="1"/>
  <c r="AC148" i="72" s="1"/>
  <c r="N148" i="72"/>
  <c r="B148" i="72"/>
  <c r="A148" i="72"/>
  <c r="AC147" i="72" a="1"/>
  <c r="AC147" i="72" s="1"/>
  <c r="N147" i="72"/>
  <c r="B147" i="72"/>
  <c r="A147" i="72"/>
  <c r="AC146" i="72" a="1"/>
  <c r="AC146" i="72" s="1"/>
  <c r="N146" i="72"/>
  <c r="B146" i="72"/>
  <c r="A146" i="72"/>
  <c r="AC145" i="72" a="1"/>
  <c r="AC145" i="72" s="1"/>
  <c r="N145" i="72"/>
  <c r="B145" i="72"/>
  <c r="A145" i="72"/>
  <c r="AC144" i="72" a="1"/>
  <c r="AC144" i="72" s="1"/>
  <c r="N144" i="72"/>
  <c r="B144" i="72"/>
  <c r="A144" i="72"/>
  <c r="AC143" i="72" a="1"/>
  <c r="AC143" i="72" s="1"/>
  <c r="N143" i="72"/>
  <c r="B143" i="72"/>
  <c r="A143" i="72"/>
  <c r="AC142" i="72" a="1"/>
  <c r="AC142" i="72" s="1"/>
  <c r="N142" i="72"/>
  <c r="B142" i="72"/>
  <c r="A142" i="72"/>
  <c r="AC141" i="72" a="1"/>
  <c r="AC141" i="72" s="1"/>
  <c r="N141" i="72"/>
  <c r="B141" i="72"/>
  <c r="A141" i="72"/>
  <c r="AC140" i="72" a="1"/>
  <c r="AC140" i="72" s="1"/>
  <c r="N140" i="72"/>
  <c r="B140" i="72"/>
  <c r="A140" i="72"/>
  <c r="AC139" i="72" a="1"/>
  <c r="AC139" i="72" s="1"/>
  <c r="N139" i="72"/>
  <c r="B139" i="72"/>
  <c r="A139" i="72"/>
  <c r="AC138" i="72" a="1"/>
  <c r="AC138" i="72" s="1"/>
  <c r="N138" i="72"/>
  <c r="B138" i="72"/>
  <c r="A138" i="72"/>
  <c r="AC137" i="72" a="1"/>
  <c r="AC137" i="72" s="1"/>
  <c r="N137" i="72"/>
  <c r="B137" i="72"/>
  <c r="A137" i="72"/>
  <c r="AC136" i="72" a="1"/>
  <c r="AC136" i="72" s="1"/>
  <c r="N136" i="72"/>
  <c r="B136" i="72"/>
  <c r="A136" i="72"/>
  <c r="AC135" i="72" a="1"/>
  <c r="AC135" i="72" s="1"/>
  <c r="N135" i="72"/>
  <c r="B135" i="72"/>
  <c r="A135" i="72"/>
  <c r="AC134" i="72" a="1"/>
  <c r="AC134" i="72" s="1"/>
  <c r="N134" i="72"/>
  <c r="B134" i="72"/>
  <c r="A134" i="72"/>
  <c r="AC133" i="72" a="1"/>
  <c r="AC133" i="72" s="1"/>
  <c r="N133" i="72"/>
  <c r="B133" i="72"/>
  <c r="A133" i="72"/>
  <c r="AC132" i="72" a="1"/>
  <c r="AC132" i="72" s="1"/>
  <c r="N132" i="72"/>
  <c r="B132" i="72"/>
  <c r="A132" i="72"/>
  <c r="AC131" i="72" a="1"/>
  <c r="AC131" i="72" s="1"/>
  <c r="N131" i="72"/>
  <c r="B131" i="72"/>
  <c r="A131" i="72"/>
  <c r="N130" i="72"/>
  <c r="B130" i="72"/>
  <c r="A130" i="72"/>
  <c r="N129" i="72"/>
  <c r="B129" i="72"/>
  <c r="A129" i="72"/>
  <c r="N128" i="72"/>
  <c r="B128" i="72"/>
  <c r="A128" i="72"/>
  <c r="N127" i="72"/>
  <c r="B127" i="72"/>
  <c r="A127" i="72"/>
  <c r="N126" i="72"/>
  <c r="B126" i="72"/>
  <c r="A126" i="72"/>
  <c r="AC126" i="72" s="1" a="1"/>
  <c r="AC126" i="72" s="1"/>
  <c r="N125" i="72"/>
  <c r="B125" i="72"/>
  <c r="A125" i="72"/>
  <c r="N124" i="72"/>
  <c r="B124" i="72"/>
  <c r="A124" i="72"/>
  <c r="N123" i="72"/>
  <c r="B123" i="72"/>
  <c r="A123" i="72"/>
  <c r="N122" i="72"/>
  <c r="B122" i="72"/>
  <c r="A122" i="72"/>
  <c r="AC122" i="72" s="1" a="1"/>
  <c r="AC122" i="72" s="1"/>
  <c r="N121" i="72"/>
  <c r="B121" i="72"/>
  <c r="A121" i="72"/>
  <c r="N120" i="72"/>
  <c r="B120" i="72"/>
  <c r="A120" i="72"/>
  <c r="AC120" i="72" s="1" a="1"/>
  <c r="AC120" i="72" s="1"/>
  <c r="N119" i="72"/>
  <c r="B119" i="72"/>
  <c r="A119" i="72"/>
  <c r="N118" i="72"/>
  <c r="B118" i="72"/>
  <c r="A118" i="72"/>
  <c r="N117" i="72"/>
  <c r="B117" i="72"/>
  <c r="A117" i="72"/>
  <c r="N116" i="72"/>
  <c r="B116" i="72"/>
  <c r="A116" i="72"/>
  <c r="N115" i="72"/>
  <c r="B115" i="72"/>
  <c r="A115" i="72"/>
  <c r="N114" i="72"/>
  <c r="B114" i="72"/>
  <c r="A114" i="72"/>
  <c r="N113" i="72"/>
  <c r="B113" i="72"/>
  <c r="A113" i="72"/>
  <c r="N112" i="72"/>
  <c r="B112" i="72"/>
  <c r="A112" i="72"/>
  <c r="N111" i="72"/>
  <c r="B111" i="72"/>
  <c r="A111" i="72"/>
  <c r="N110" i="72"/>
  <c r="B110" i="72"/>
  <c r="A110" i="72"/>
  <c r="N109" i="72"/>
  <c r="B109" i="72"/>
  <c r="A109" i="72"/>
  <c r="N108" i="72"/>
  <c r="B108" i="72"/>
  <c r="A108" i="72"/>
  <c r="N107" i="72"/>
  <c r="B107" i="72"/>
  <c r="A107" i="72"/>
  <c r="N106" i="72"/>
  <c r="B106" i="72"/>
  <c r="A106" i="72"/>
  <c r="N105" i="72"/>
  <c r="B105" i="72"/>
  <c r="A105" i="72"/>
  <c r="AC105" i="72" s="1" a="1"/>
  <c r="AC105" i="72" s="1"/>
  <c r="N104" i="72"/>
  <c r="B104" i="72"/>
  <c r="A104" i="72"/>
  <c r="N103" i="72"/>
  <c r="B103" i="72"/>
  <c r="A103" i="72"/>
  <c r="N102" i="72"/>
  <c r="B102" i="72"/>
  <c r="A102" i="72"/>
  <c r="N101" i="72"/>
  <c r="B101" i="72"/>
  <c r="A101" i="72"/>
  <c r="N100" i="72"/>
  <c r="B100" i="72"/>
  <c r="A100" i="72"/>
  <c r="N99" i="72"/>
  <c r="B99" i="72"/>
  <c r="A99" i="72"/>
  <c r="N98" i="72"/>
  <c r="B98" i="72"/>
  <c r="A98" i="72"/>
  <c r="N97" i="72"/>
  <c r="B97" i="72"/>
  <c r="A97" i="72"/>
  <c r="N96" i="72"/>
  <c r="B96" i="72"/>
  <c r="A96" i="72"/>
  <c r="N95" i="72"/>
  <c r="B95" i="72"/>
  <c r="A95" i="72"/>
  <c r="N94" i="72"/>
  <c r="B94" i="72"/>
  <c r="A94" i="72"/>
  <c r="N93" i="72"/>
  <c r="B93" i="72"/>
  <c r="A93" i="72"/>
  <c r="N92" i="72"/>
  <c r="B92" i="72"/>
  <c r="A92" i="72"/>
  <c r="N91" i="72"/>
  <c r="B91" i="72"/>
  <c r="A91" i="72"/>
  <c r="N90" i="72"/>
  <c r="B90" i="72"/>
  <c r="A90" i="72"/>
  <c r="N89" i="72"/>
  <c r="B89" i="72"/>
  <c r="A89" i="72"/>
  <c r="N88" i="72"/>
  <c r="B88" i="72"/>
  <c r="A88" i="72"/>
  <c r="N87" i="72"/>
  <c r="B87" i="72"/>
  <c r="A87" i="72"/>
  <c r="N86" i="72"/>
  <c r="B86" i="72"/>
  <c r="A86" i="72"/>
  <c r="N85" i="72"/>
  <c r="B85" i="72"/>
  <c r="A85" i="72"/>
  <c r="N84" i="72"/>
  <c r="B84" i="72"/>
  <c r="A84" i="72"/>
  <c r="N83" i="72"/>
  <c r="B83" i="72"/>
  <c r="A83" i="72"/>
  <c r="N82" i="72"/>
  <c r="B82" i="72"/>
  <c r="A82" i="72"/>
  <c r="AC82" i="72" s="1" a="1"/>
  <c r="AC82" i="72" s="1"/>
  <c r="N81" i="72"/>
  <c r="B81" i="72"/>
  <c r="A81" i="72"/>
  <c r="N80" i="72"/>
  <c r="B80" i="72"/>
  <c r="A80" i="72"/>
  <c r="N79" i="72"/>
  <c r="B79" i="72"/>
  <c r="A79" i="72"/>
  <c r="N78" i="72"/>
  <c r="B78" i="72"/>
  <c r="A78" i="72"/>
  <c r="AC78" i="72" s="1" a="1"/>
  <c r="AC78" i="72" s="1"/>
  <c r="N77" i="72"/>
  <c r="B77" i="72"/>
  <c r="A77" i="72"/>
  <c r="N76" i="72"/>
  <c r="B76" i="72"/>
  <c r="A76" i="72"/>
  <c r="N75" i="72"/>
  <c r="B75" i="72"/>
  <c r="A75" i="72"/>
  <c r="N74" i="72"/>
  <c r="B74" i="72"/>
  <c r="A74" i="72"/>
  <c r="N73" i="72"/>
  <c r="B73" i="72"/>
  <c r="A73" i="72"/>
  <c r="N72" i="72"/>
  <c r="B72" i="72"/>
  <c r="A72" i="72"/>
  <c r="N71" i="72"/>
  <c r="B71" i="72"/>
  <c r="A71" i="72"/>
  <c r="N70" i="72"/>
  <c r="B70" i="72"/>
  <c r="A70" i="72"/>
  <c r="N69" i="72"/>
  <c r="B69" i="72"/>
  <c r="A69" i="72"/>
  <c r="N68" i="72"/>
  <c r="B68" i="72"/>
  <c r="A68" i="72"/>
  <c r="N67" i="72"/>
  <c r="B67" i="72"/>
  <c r="A67" i="72"/>
  <c r="N66" i="72"/>
  <c r="B66" i="72"/>
  <c r="A66" i="72"/>
  <c r="N65" i="72"/>
  <c r="B65" i="72"/>
  <c r="A65" i="72"/>
  <c r="N64" i="72"/>
  <c r="B64" i="72"/>
  <c r="A64" i="72"/>
  <c r="N63" i="72"/>
  <c r="B63" i="72"/>
  <c r="A63" i="72"/>
  <c r="N62" i="72"/>
  <c r="B62" i="72"/>
  <c r="A62" i="72"/>
  <c r="N61" i="72"/>
  <c r="B61" i="72"/>
  <c r="A61" i="72"/>
  <c r="N60" i="72"/>
  <c r="B60" i="72"/>
  <c r="A60" i="72"/>
  <c r="N59" i="72"/>
  <c r="B59" i="72"/>
  <c r="A59" i="72"/>
  <c r="N58" i="72"/>
  <c r="B58" i="72"/>
  <c r="A58" i="72"/>
  <c r="N57" i="72"/>
  <c r="B57" i="72"/>
  <c r="A57" i="72"/>
  <c r="N56" i="72"/>
  <c r="B56" i="72"/>
  <c r="A56" i="72"/>
  <c r="N55" i="72"/>
  <c r="B55" i="72"/>
  <c r="A55" i="72"/>
  <c r="AC55" i="72" s="1" a="1"/>
  <c r="AC55" i="72" s="1"/>
  <c r="N54" i="72"/>
  <c r="B54" i="72"/>
  <c r="A54" i="72"/>
  <c r="N53" i="72"/>
  <c r="B53" i="72"/>
  <c r="A53" i="72"/>
  <c r="N52" i="72"/>
  <c r="B52" i="72"/>
  <c r="A52" i="72"/>
  <c r="N51" i="72"/>
  <c r="B51" i="72"/>
  <c r="A51" i="72"/>
  <c r="N50" i="72"/>
  <c r="B50" i="72"/>
  <c r="A50" i="72"/>
  <c r="N49" i="72"/>
  <c r="B49" i="72"/>
  <c r="A49" i="72"/>
  <c r="N48" i="72"/>
  <c r="B48" i="72"/>
  <c r="A48" i="72"/>
  <c r="N47" i="72"/>
  <c r="B47" i="72"/>
  <c r="A47" i="72"/>
  <c r="N46" i="72"/>
  <c r="B46" i="72"/>
  <c r="A46" i="72"/>
  <c r="AC46" i="72" s="1" a="1"/>
  <c r="AC46" i="72" s="1"/>
  <c r="N45" i="72"/>
  <c r="B45" i="72"/>
  <c r="A45" i="72"/>
  <c r="N44" i="72"/>
  <c r="B44" i="72"/>
  <c r="A44" i="72"/>
  <c r="N43" i="72"/>
  <c r="B43" i="72"/>
  <c r="A43" i="72"/>
  <c r="N42" i="72"/>
  <c r="B42" i="72"/>
  <c r="A42" i="72"/>
  <c r="N41" i="72"/>
  <c r="N17" i="72"/>
  <c r="L6" i="72"/>
  <c r="G25" i="68" s="1"/>
  <c r="G24" i="68" s="1"/>
  <c r="K6" i="72"/>
  <c r="F25" i="68" s="1"/>
  <c r="L3" i="72"/>
  <c r="K3" i="72"/>
  <c r="I3" i="72"/>
  <c r="H3" i="72"/>
  <c r="AC378" i="71" a="1"/>
  <c r="AC378" i="71" s="1"/>
  <c r="N378" i="71"/>
  <c r="B378" i="71"/>
  <c r="A378" i="71"/>
  <c r="AC377" i="71" a="1"/>
  <c r="AC377" i="71" s="1"/>
  <c r="N377" i="71"/>
  <c r="B377" i="71"/>
  <c r="A377" i="71"/>
  <c r="AC376" i="71" a="1"/>
  <c r="AC376" i="71" s="1"/>
  <c r="N376" i="71"/>
  <c r="B376" i="71"/>
  <c r="A376" i="71"/>
  <c r="AC375" i="71" a="1"/>
  <c r="AC375" i="71" s="1"/>
  <c r="N375" i="71"/>
  <c r="B375" i="71"/>
  <c r="A375" i="71"/>
  <c r="AC374" i="71" a="1"/>
  <c r="AC374" i="71" s="1"/>
  <c r="N374" i="71"/>
  <c r="B374" i="71"/>
  <c r="A374" i="71"/>
  <c r="AC373" i="71" a="1"/>
  <c r="AC373" i="71" s="1"/>
  <c r="N373" i="71"/>
  <c r="B373" i="71"/>
  <c r="A373" i="71"/>
  <c r="AC372" i="71" a="1"/>
  <c r="AC372" i="71" s="1"/>
  <c r="N372" i="71"/>
  <c r="B372" i="71"/>
  <c r="A372" i="71"/>
  <c r="AC371" i="71" a="1"/>
  <c r="AC371" i="71" s="1"/>
  <c r="N371" i="71"/>
  <c r="B371" i="71"/>
  <c r="A371" i="71"/>
  <c r="AC370" i="71" a="1"/>
  <c r="AC370" i="71" s="1"/>
  <c r="N370" i="71"/>
  <c r="B370" i="71"/>
  <c r="A370" i="71"/>
  <c r="AC369" i="71" a="1"/>
  <c r="AC369" i="71" s="1"/>
  <c r="N369" i="71"/>
  <c r="B369" i="71"/>
  <c r="A369" i="71"/>
  <c r="AC368" i="71" a="1"/>
  <c r="AC368" i="71" s="1"/>
  <c r="N368" i="71"/>
  <c r="B368" i="71"/>
  <c r="A368" i="71"/>
  <c r="AC367" i="71" a="1"/>
  <c r="AC367" i="71" s="1"/>
  <c r="N367" i="71"/>
  <c r="B367" i="71"/>
  <c r="A367" i="71"/>
  <c r="AC366" i="71" a="1"/>
  <c r="AC366" i="71" s="1"/>
  <c r="N366" i="71"/>
  <c r="B366" i="71"/>
  <c r="A366" i="71"/>
  <c r="AC365" i="71" a="1"/>
  <c r="AC365" i="71" s="1"/>
  <c r="N365" i="71"/>
  <c r="B365" i="71"/>
  <c r="A365" i="71"/>
  <c r="AC364" i="71" a="1"/>
  <c r="AC364" i="71" s="1"/>
  <c r="N364" i="71"/>
  <c r="B364" i="71"/>
  <c r="A364" i="71"/>
  <c r="AC363" i="71" a="1"/>
  <c r="AC363" i="71" s="1"/>
  <c r="N363" i="71"/>
  <c r="B363" i="71"/>
  <c r="A363" i="71"/>
  <c r="AC362" i="71" a="1"/>
  <c r="AC362" i="71" s="1"/>
  <c r="N362" i="71"/>
  <c r="B362" i="71"/>
  <c r="A362" i="71"/>
  <c r="AC361" i="71" a="1"/>
  <c r="AC361" i="71" s="1"/>
  <c r="N361" i="71"/>
  <c r="B361" i="71"/>
  <c r="A361" i="71"/>
  <c r="AC360" i="71" a="1"/>
  <c r="AC360" i="71" s="1"/>
  <c r="N360" i="71"/>
  <c r="B360" i="71"/>
  <c r="A360" i="71"/>
  <c r="AC359" i="71" a="1"/>
  <c r="AC359" i="71" s="1"/>
  <c r="N359" i="71"/>
  <c r="B359" i="71"/>
  <c r="A359" i="71"/>
  <c r="AC358" i="71" a="1"/>
  <c r="AC358" i="71" s="1"/>
  <c r="N358" i="71"/>
  <c r="B358" i="71"/>
  <c r="A358" i="71"/>
  <c r="AC357" i="71" a="1"/>
  <c r="AC357" i="71" s="1"/>
  <c r="N357" i="71"/>
  <c r="B357" i="71"/>
  <c r="A357" i="71"/>
  <c r="AC356" i="71" a="1"/>
  <c r="AC356" i="71" s="1"/>
  <c r="N356" i="71"/>
  <c r="B356" i="71"/>
  <c r="A356" i="71"/>
  <c r="AC355" i="71" a="1"/>
  <c r="AC355" i="71" s="1"/>
  <c r="N355" i="71"/>
  <c r="B355" i="71"/>
  <c r="A355" i="71"/>
  <c r="AC354" i="71" a="1"/>
  <c r="AC354" i="71" s="1"/>
  <c r="N354" i="71"/>
  <c r="B354" i="71"/>
  <c r="A354" i="71"/>
  <c r="AC353" i="71" a="1"/>
  <c r="AC353" i="71" s="1"/>
  <c r="N353" i="71"/>
  <c r="B353" i="71"/>
  <c r="A353" i="71"/>
  <c r="AC352" i="71" a="1"/>
  <c r="AC352" i="71" s="1"/>
  <c r="N352" i="71"/>
  <c r="B352" i="71"/>
  <c r="A352" i="71"/>
  <c r="AC351" i="71" a="1"/>
  <c r="AC351" i="71" s="1"/>
  <c r="N351" i="71"/>
  <c r="B351" i="71"/>
  <c r="A351" i="71"/>
  <c r="AC350" i="71" a="1"/>
  <c r="AC350" i="71" s="1"/>
  <c r="N350" i="71"/>
  <c r="B350" i="71"/>
  <c r="A350" i="71"/>
  <c r="AC349" i="71" a="1"/>
  <c r="AC349" i="71" s="1"/>
  <c r="N349" i="71"/>
  <c r="B349" i="71"/>
  <c r="A349" i="71"/>
  <c r="AC348" i="71" a="1"/>
  <c r="AC348" i="71" s="1"/>
  <c r="N348" i="71"/>
  <c r="B348" i="71"/>
  <c r="A348" i="71"/>
  <c r="AC347" i="71" a="1"/>
  <c r="AC347" i="71" s="1"/>
  <c r="N347" i="71"/>
  <c r="B347" i="71"/>
  <c r="A347" i="71"/>
  <c r="AC346" i="71" a="1"/>
  <c r="AC346" i="71" s="1"/>
  <c r="N346" i="71"/>
  <c r="B346" i="71"/>
  <c r="A346" i="71"/>
  <c r="AC345" i="71" a="1"/>
  <c r="AC345" i="71" s="1"/>
  <c r="N345" i="71"/>
  <c r="B345" i="71"/>
  <c r="A345" i="71"/>
  <c r="AC344" i="71" a="1"/>
  <c r="AC344" i="71" s="1"/>
  <c r="N344" i="71"/>
  <c r="B344" i="71"/>
  <c r="A344" i="71"/>
  <c r="AC343" i="71" a="1"/>
  <c r="AC343" i="71" s="1"/>
  <c r="N343" i="71"/>
  <c r="B343" i="71"/>
  <c r="A343" i="71"/>
  <c r="AC342" i="71" a="1"/>
  <c r="AC342" i="71" s="1"/>
  <c r="N342" i="71"/>
  <c r="B342" i="71"/>
  <c r="A342" i="71"/>
  <c r="AC341" i="71" a="1"/>
  <c r="AC341" i="71" s="1"/>
  <c r="N341" i="71"/>
  <c r="B341" i="71"/>
  <c r="A341" i="71"/>
  <c r="AC340" i="71" a="1"/>
  <c r="AC340" i="71" s="1"/>
  <c r="N340" i="71"/>
  <c r="B340" i="71"/>
  <c r="A340" i="71"/>
  <c r="AC339" i="71" a="1"/>
  <c r="AC339" i="71" s="1"/>
  <c r="N339" i="71"/>
  <c r="B339" i="71"/>
  <c r="A339" i="71"/>
  <c r="AC338" i="71" a="1"/>
  <c r="AC338" i="71" s="1"/>
  <c r="N338" i="71"/>
  <c r="B338" i="71"/>
  <c r="A338" i="71"/>
  <c r="AC337" i="71" a="1"/>
  <c r="AC337" i="71" s="1"/>
  <c r="N337" i="71"/>
  <c r="B337" i="71"/>
  <c r="A337" i="71"/>
  <c r="AC336" i="71" a="1"/>
  <c r="AC336" i="71" s="1"/>
  <c r="N336" i="71"/>
  <c r="B336" i="71"/>
  <c r="A336" i="71"/>
  <c r="AC335" i="71" a="1"/>
  <c r="AC335" i="71" s="1"/>
  <c r="N335" i="71"/>
  <c r="B335" i="71"/>
  <c r="A335" i="71"/>
  <c r="AC334" i="71" a="1"/>
  <c r="AC334" i="71" s="1"/>
  <c r="N334" i="71"/>
  <c r="B334" i="71"/>
  <c r="A334" i="71"/>
  <c r="AC333" i="71" a="1"/>
  <c r="AC333" i="71" s="1"/>
  <c r="N333" i="71"/>
  <c r="B333" i="71"/>
  <c r="A333" i="71"/>
  <c r="AC332" i="71" a="1"/>
  <c r="AC332" i="71" s="1"/>
  <c r="N332" i="71"/>
  <c r="B332" i="71"/>
  <c r="A332" i="71"/>
  <c r="AC331" i="71" a="1"/>
  <c r="AC331" i="71" s="1"/>
  <c r="N331" i="71"/>
  <c r="B331" i="71"/>
  <c r="A331" i="71"/>
  <c r="AC330" i="71" a="1"/>
  <c r="AC330" i="71" s="1"/>
  <c r="N330" i="71"/>
  <c r="B330" i="71"/>
  <c r="A330" i="71"/>
  <c r="AC329" i="71" a="1"/>
  <c r="AC329" i="71" s="1"/>
  <c r="N329" i="71"/>
  <c r="B329" i="71"/>
  <c r="A329" i="71"/>
  <c r="AC328" i="71" a="1"/>
  <c r="AC328" i="71" s="1"/>
  <c r="N328" i="71"/>
  <c r="B328" i="71"/>
  <c r="A328" i="71"/>
  <c r="AC327" i="71" a="1"/>
  <c r="AC327" i="71" s="1"/>
  <c r="N327" i="71"/>
  <c r="B327" i="71"/>
  <c r="A327" i="71"/>
  <c r="AC326" i="71" a="1"/>
  <c r="AC326" i="71" s="1"/>
  <c r="N326" i="71"/>
  <c r="B326" i="71"/>
  <c r="A326" i="71"/>
  <c r="AC325" i="71" a="1"/>
  <c r="AC325" i="71" s="1"/>
  <c r="N325" i="71"/>
  <c r="B325" i="71"/>
  <c r="A325" i="71"/>
  <c r="AC324" i="71" a="1"/>
  <c r="AC324" i="71" s="1"/>
  <c r="N324" i="71"/>
  <c r="B324" i="71"/>
  <c r="A324" i="71"/>
  <c r="AC323" i="71" a="1"/>
  <c r="AC323" i="71" s="1"/>
  <c r="N323" i="71"/>
  <c r="B323" i="71"/>
  <c r="A323" i="71"/>
  <c r="AC322" i="71" a="1"/>
  <c r="AC322" i="71" s="1"/>
  <c r="N322" i="71"/>
  <c r="B322" i="71"/>
  <c r="A322" i="71"/>
  <c r="AC321" i="71" a="1"/>
  <c r="AC321" i="71" s="1"/>
  <c r="N321" i="71"/>
  <c r="B321" i="71"/>
  <c r="A321" i="71"/>
  <c r="AC320" i="71" a="1"/>
  <c r="AC320" i="71" s="1"/>
  <c r="N320" i="71"/>
  <c r="B320" i="71"/>
  <c r="A320" i="71"/>
  <c r="AC319" i="71" a="1"/>
  <c r="AC319" i="71" s="1"/>
  <c r="N319" i="71"/>
  <c r="B319" i="71"/>
  <c r="A319" i="71"/>
  <c r="AC318" i="71" a="1"/>
  <c r="AC318" i="71" s="1"/>
  <c r="N318" i="71"/>
  <c r="B318" i="71"/>
  <c r="A318" i="71"/>
  <c r="AC317" i="71" a="1"/>
  <c r="AC317" i="71" s="1"/>
  <c r="N317" i="71"/>
  <c r="B317" i="71"/>
  <c r="A317" i="71"/>
  <c r="AC316" i="71" a="1"/>
  <c r="AC316" i="71" s="1"/>
  <c r="N316" i="71"/>
  <c r="B316" i="71"/>
  <c r="A316" i="71"/>
  <c r="AC315" i="71" a="1"/>
  <c r="AC315" i="71" s="1"/>
  <c r="N315" i="71"/>
  <c r="B315" i="71"/>
  <c r="A315" i="71"/>
  <c r="AC314" i="71" a="1"/>
  <c r="AC314" i="71" s="1"/>
  <c r="N314" i="71"/>
  <c r="B314" i="71"/>
  <c r="A314" i="71"/>
  <c r="AC313" i="71" a="1"/>
  <c r="AC313" i="71" s="1"/>
  <c r="N313" i="71"/>
  <c r="B313" i="71"/>
  <c r="A313" i="71"/>
  <c r="AC312" i="71" a="1"/>
  <c r="AC312" i="71" s="1"/>
  <c r="N312" i="71"/>
  <c r="B312" i="71"/>
  <c r="A312" i="71"/>
  <c r="AC311" i="71" a="1"/>
  <c r="AC311" i="71" s="1"/>
  <c r="N311" i="71"/>
  <c r="B311" i="71"/>
  <c r="A311" i="71"/>
  <c r="AC310" i="71" a="1"/>
  <c r="AC310" i="71" s="1"/>
  <c r="N310" i="71"/>
  <c r="B310" i="71"/>
  <c r="A310" i="71"/>
  <c r="AC309" i="71" a="1"/>
  <c r="AC309" i="71" s="1"/>
  <c r="N309" i="71"/>
  <c r="B309" i="71"/>
  <c r="A309" i="71"/>
  <c r="AC308" i="71" a="1"/>
  <c r="AC308" i="71" s="1"/>
  <c r="N308" i="71"/>
  <c r="B308" i="71"/>
  <c r="A308" i="71"/>
  <c r="AC307" i="71" a="1"/>
  <c r="AC307" i="71" s="1"/>
  <c r="N307" i="71"/>
  <c r="B307" i="71"/>
  <c r="A307" i="71"/>
  <c r="AC306" i="71" a="1"/>
  <c r="AC306" i="71" s="1"/>
  <c r="N306" i="71"/>
  <c r="B306" i="71"/>
  <c r="A306" i="71"/>
  <c r="AC305" i="71" a="1"/>
  <c r="AC305" i="71" s="1"/>
  <c r="N305" i="71"/>
  <c r="B305" i="71"/>
  <c r="A305" i="71"/>
  <c r="AC304" i="71" a="1"/>
  <c r="AC304" i="71" s="1"/>
  <c r="N304" i="71"/>
  <c r="B304" i="71"/>
  <c r="A304" i="71"/>
  <c r="AC303" i="71" a="1"/>
  <c r="AC303" i="71" s="1"/>
  <c r="N303" i="71"/>
  <c r="B303" i="71"/>
  <c r="A303" i="71"/>
  <c r="AC302" i="71" a="1"/>
  <c r="AC302" i="71" s="1"/>
  <c r="N302" i="71"/>
  <c r="B302" i="71"/>
  <c r="A302" i="71"/>
  <c r="AC301" i="71" a="1"/>
  <c r="AC301" i="71" s="1"/>
  <c r="N301" i="71"/>
  <c r="B301" i="71"/>
  <c r="A301" i="71"/>
  <c r="AC300" i="71" a="1"/>
  <c r="AC300" i="71" s="1"/>
  <c r="N300" i="71"/>
  <c r="B300" i="71"/>
  <c r="A300" i="71"/>
  <c r="AC299" i="71" a="1"/>
  <c r="AC299" i="71" s="1"/>
  <c r="N299" i="71"/>
  <c r="B299" i="71"/>
  <c r="A299" i="71"/>
  <c r="AC298" i="71" a="1"/>
  <c r="AC298" i="71" s="1"/>
  <c r="N298" i="71"/>
  <c r="B298" i="71"/>
  <c r="A298" i="71"/>
  <c r="AC297" i="71" a="1"/>
  <c r="AC297" i="71" s="1"/>
  <c r="N297" i="71"/>
  <c r="B297" i="71"/>
  <c r="A297" i="71"/>
  <c r="AC296" i="71" a="1"/>
  <c r="AC296" i="71" s="1"/>
  <c r="N296" i="71"/>
  <c r="B296" i="71"/>
  <c r="A296" i="71"/>
  <c r="AC295" i="71" a="1"/>
  <c r="AC295" i="71" s="1"/>
  <c r="N295" i="71"/>
  <c r="B295" i="71"/>
  <c r="A295" i="71"/>
  <c r="AC294" i="71" a="1"/>
  <c r="AC294" i="71" s="1"/>
  <c r="N294" i="71"/>
  <c r="B294" i="71"/>
  <c r="A294" i="71"/>
  <c r="AC293" i="71" a="1"/>
  <c r="AC293" i="71" s="1"/>
  <c r="N293" i="71"/>
  <c r="B293" i="71"/>
  <c r="A293" i="71"/>
  <c r="AC292" i="71" a="1"/>
  <c r="AC292" i="71" s="1"/>
  <c r="N292" i="71"/>
  <c r="B292" i="71"/>
  <c r="A292" i="71"/>
  <c r="AC291" i="71" a="1"/>
  <c r="AC291" i="71" s="1"/>
  <c r="N291" i="71"/>
  <c r="B291" i="71"/>
  <c r="A291" i="71"/>
  <c r="AC290" i="71" a="1"/>
  <c r="AC290" i="71" s="1"/>
  <c r="N290" i="71"/>
  <c r="B290" i="71"/>
  <c r="A290" i="71"/>
  <c r="AC289" i="71" a="1"/>
  <c r="AC289" i="71" s="1"/>
  <c r="N289" i="71"/>
  <c r="B289" i="71"/>
  <c r="A289" i="71"/>
  <c r="AC288" i="71" a="1"/>
  <c r="AC288" i="71" s="1"/>
  <c r="N288" i="71"/>
  <c r="B288" i="71"/>
  <c r="A288" i="71"/>
  <c r="AC287" i="71" a="1"/>
  <c r="AC287" i="71" s="1"/>
  <c r="N287" i="71"/>
  <c r="B287" i="71"/>
  <c r="A287" i="71"/>
  <c r="AC286" i="71" a="1"/>
  <c r="AC286" i="71" s="1"/>
  <c r="N286" i="71"/>
  <c r="B286" i="71"/>
  <c r="A286" i="71"/>
  <c r="AC285" i="71" a="1"/>
  <c r="AC285" i="71" s="1"/>
  <c r="N285" i="71"/>
  <c r="B285" i="71"/>
  <c r="A285" i="71"/>
  <c r="AC284" i="71" a="1"/>
  <c r="AC284" i="71" s="1"/>
  <c r="N284" i="71"/>
  <c r="B284" i="71"/>
  <c r="A284" i="71"/>
  <c r="AC283" i="71" a="1"/>
  <c r="AC283" i="71" s="1"/>
  <c r="N283" i="71"/>
  <c r="B283" i="71"/>
  <c r="A283" i="71"/>
  <c r="AC282" i="71" a="1"/>
  <c r="AC282" i="71" s="1"/>
  <c r="N282" i="71"/>
  <c r="B282" i="71"/>
  <c r="A282" i="71"/>
  <c r="AC281" i="71" a="1"/>
  <c r="AC281" i="71" s="1"/>
  <c r="N281" i="71"/>
  <c r="B281" i="71"/>
  <c r="A281" i="71"/>
  <c r="AC280" i="71" a="1"/>
  <c r="AC280" i="71" s="1"/>
  <c r="N280" i="71"/>
  <c r="B280" i="71"/>
  <c r="A280" i="71"/>
  <c r="AC279" i="71" a="1"/>
  <c r="AC279" i="71" s="1"/>
  <c r="N279" i="71"/>
  <c r="B279" i="71"/>
  <c r="A279" i="71"/>
  <c r="AC278" i="71" a="1"/>
  <c r="AC278" i="71" s="1"/>
  <c r="N278" i="71"/>
  <c r="B278" i="71"/>
  <c r="A278" i="71"/>
  <c r="AC277" i="71" a="1"/>
  <c r="AC277" i="71" s="1"/>
  <c r="N277" i="71"/>
  <c r="B277" i="71"/>
  <c r="A277" i="71"/>
  <c r="AC276" i="71" a="1"/>
  <c r="AC276" i="71" s="1"/>
  <c r="N276" i="71"/>
  <c r="B276" i="71"/>
  <c r="A276" i="71"/>
  <c r="AC275" i="71" a="1"/>
  <c r="AC275" i="71" s="1"/>
  <c r="N275" i="71"/>
  <c r="B275" i="71"/>
  <c r="A275" i="71"/>
  <c r="AC274" i="71" a="1"/>
  <c r="AC274" i="71" s="1"/>
  <c r="N274" i="71"/>
  <c r="B274" i="71"/>
  <c r="A274" i="71"/>
  <c r="AC273" i="71" a="1"/>
  <c r="AC273" i="71" s="1"/>
  <c r="N273" i="71"/>
  <c r="B273" i="71"/>
  <c r="A273" i="71"/>
  <c r="AC272" i="71" a="1"/>
  <c r="AC272" i="71" s="1"/>
  <c r="N272" i="71"/>
  <c r="B272" i="71"/>
  <c r="A272" i="71"/>
  <c r="AC271" i="71" a="1"/>
  <c r="AC271" i="71" s="1"/>
  <c r="N271" i="71"/>
  <c r="B271" i="71"/>
  <c r="A271" i="71"/>
  <c r="AC270" i="71" a="1"/>
  <c r="AC270" i="71" s="1"/>
  <c r="N270" i="71"/>
  <c r="B270" i="71"/>
  <c r="A270" i="71"/>
  <c r="AC269" i="71" a="1"/>
  <c r="AC269" i="71" s="1"/>
  <c r="N269" i="71"/>
  <c r="B269" i="71"/>
  <c r="A269" i="71"/>
  <c r="AC268" i="71" a="1"/>
  <c r="AC268" i="71" s="1"/>
  <c r="N268" i="71"/>
  <c r="B268" i="71"/>
  <c r="A268" i="71"/>
  <c r="AC267" i="71" a="1"/>
  <c r="AC267" i="71" s="1"/>
  <c r="N267" i="71"/>
  <c r="B267" i="71"/>
  <c r="A267" i="71"/>
  <c r="AC266" i="71" a="1"/>
  <c r="AC266" i="71" s="1"/>
  <c r="N266" i="71"/>
  <c r="B266" i="71"/>
  <c r="A266" i="71"/>
  <c r="AC265" i="71" a="1"/>
  <c r="AC265" i="71" s="1"/>
  <c r="N265" i="71"/>
  <c r="B265" i="71"/>
  <c r="A265" i="71"/>
  <c r="AC264" i="71" a="1"/>
  <c r="AC264" i="71" s="1"/>
  <c r="N264" i="71"/>
  <c r="B264" i="71"/>
  <c r="A264" i="71"/>
  <c r="AC263" i="71" a="1"/>
  <c r="AC263" i="71" s="1"/>
  <c r="N263" i="71"/>
  <c r="B263" i="71"/>
  <c r="A263" i="71"/>
  <c r="AC262" i="71" a="1"/>
  <c r="AC262" i="71" s="1"/>
  <c r="N262" i="71"/>
  <c r="B262" i="71"/>
  <c r="A262" i="71"/>
  <c r="AC261" i="71" a="1"/>
  <c r="AC261" i="71" s="1"/>
  <c r="N261" i="71"/>
  <c r="B261" i="71"/>
  <c r="A261" i="71"/>
  <c r="AC260" i="71" a="1"/>
  <c r="AC260" i="71" s="1"/>
  <c r="N260" i="71"/>
  <c r="B260" i="71"/>
  <c r="A260" i="71"/>
  <c r="AC259" i="71" a="1"/>
  <c r="AC259" i="71" s="1"/>
  <c r="N259" i="71"/>
  <c r="B259" i="71"/>
  <c r="A259" i="71"/>
  <c r="AC258" i="71" a="1"/>
  <c r="AC258" i="71" s="1"/>
  <c r="N258" i="71"/>
  <c r="B258" i="71"/>
  <c r="A258" i="71"/>
  <c r="AC257" i="71" a="1"/>
  <c r="AC257" i="71" s="1"/>
  <c r="N257" i="71"/>
  <c r="B257" i="71"/>
  <c r="A257" i="71"/>
  <c r="AC256" i="71" a="1"/>
  <c r="AC256" i="71" s="1"/>
  <c r="N256" i="71"/>
  <c r="B256" i="71"/>
  <c r="A256" i="71"/>
  <c r="AC255" i="71" a="1"/>
  <c r="AC255" i="71" s="1"/>
  <c r="N255" i="71"/>
  <c r="B255" i="71"/>
  <c r="A255" i="71"/>
  <c r="AC254" i="71" a="1"/>
  <c r="AC254" i="71" s="1"/>
  <c r="N254" i="71"/>
  <c r="B254" i="71"/>
  <c r="A254" i="71"/>
  <c r="AC253" i="71" a="1"/>
  <c r="AC253" i="71" s="1"/>
  <c r="N253" i="71"/>
  <c r="B253" i="71"/>
  <c r="A253" i="71"/>
  <c r="AC252" i="71" a="1"/>
  <c r="AC252" i="71" s="1"/>
  <c r="N252" i="71"/>
  <c r="B252" i="71"/>
  <c r="A252" i="71"/>
  <c r="AC251" i="71" a="1"/>
  <c r="AC251" i="71" s="1"/>
  <c r="N251" i="71"/>
  <c r="B251" i="71"/>
  <c r="A251" i="71"/>
  <c r="AC250" i="71" a="1"/>
  <c r="AC250" i="71" s="1"/>
  <c r="N250" i="71"/>
  <c r="B250" i="71"/>
  <c r="A250" i="71"/>
  <c r="AC249" i="71" a="1"/>
  <c r="AC249" i="71" s="1"/>
  <c r="N249" i="71"/>
  <c r="B249" i="71"/>
  <c r="A249" i="71"/>
  <c r="AC248" i="71" a="1"/>
  <c r="AC248" i="71" s="1"/>
  <c r="N248" i="71"/>
  <c r="B248" i="71"/>
  <c r="A248" i="71"/>
  <c r="AC247" i="71" a="1"/>
  <c r="AC247" i="71" s="1"/>
  <c r="N247" i="71"/>
  <c r="B247" i="71"/>
  <c r="A247" i="71"/>
  <c r="AC246" i="71" a="1"/>
  <c r="AC246" i="71" s="1"/>
  <c r="N246" i="71"/>
  <c r="B246" i="71"/>
  <c r="A246" i="71"/>
  <c r="AC245" i="71" a="1"/>
  <c r="AC245" i="71" s="1"/>
  <c r="N245" i="71"/>
  <c r="B245" i="71"/>
  <c r="A245" i="71"/>
  <c r="AC244" i="71" a="1"/>
  <c r="AC244" i="71" s="1"/>
  <c r="N244" i="71"/>
  <c r="B244" i="71"/>
  <c r="A244" i="71"/>
  <c r="AC243" i="71" a="1"/>
  <c r="AC243" i="71" s="1"/>
  <c r="N243" i="71"/>
  <c r="B243" i="71"/>
  <c r="A243" i="71"/>
  <c r="AC242" i="71" a="1"/>
  <c r="AC242" i="71" s="1"/>
  <c r="N242" i="71"/>
  <c r="B242" i="71"/>
  <c r="A242" i="71"/>
  <c r="AC241" i="71" a="1"/>
  <c r="AC241" i="71" s="1"/>
  <c r="N241" i="71"/>
  <c r="B241" i="71"/>
  <c r="A241" i="71"/>
  <c r="AC240" i="71" a="1"/>
  <c r="AC240" i="71" s="1"/>
  <c r="N240" i="71"/>
  <c r="B240" i="71"/>
  <c r="A240" i="71"/>
  <c r="AC239" i="71" a="1"/>
  <c r="AC239" i="71" s="1"/>
  <c r="N239" i="71"/>
  <c r="B239" i="71"/>
  <c r="A239" i="71"/>
  <c r="AC238" i="71" a="1"/>
  <c r="AC238" i="71" s="1"/>
  <c r="N238" i="71"/>
  <c r="B238" i="71"/>
  <c r="A238" i="71"/>
  <c r="AC237" i="71" a="1"/>
  <c r="AC237" i="71" s="1"/>
  <c r="N237" i="71"/>
  <c r="B237" i="71"/>
  <c r="A237" i="71"/>
  <c r="AC236" i="71" a="1"/>
  <c r="AC236" i="71" s="1"/>
  <c r="N236" i="71"/>
  <c r="B236" i="71"/>
  <c r="A236" i="71"/>
  <c r="AC235" i="71" a="1"/>
  <c r="AC235" i="71" s="1"/>
  <c r="N235" i="71"/>
  <c r="B235" i="71"/>
  <c r="A235" i="71"/>
  <c r="AC234" i="71" a="1"/>
  <c r="AC234" i="71" s="1"/>
  <c r="N234" i="71"/>
  <c r="B234" i="71"/>
  <c r="A234" i="71"/>
  <c r="AC233" i="71" a="1"/>
  <c r="AC233" i="71" s="1"/>
  <c r="N233" i="71"/>
  <c r="B233" i="71"/>
  <c r="A233" i="71"/>
  <c r="AC232" i="71" a="1"/>
  <c r="AC232" i="71" s="1"/>
  <c r="N232" i="71"/>
  <c r="B232" i="71"/>
  <c r="A232" i="71"/>
  <c r="AC231" i="71" a="1"/>
  <c r="AC231" i="71" s="1"/>
  <c r="N231" i="71"/>
  <c r="B231" i="71"/>
  <c r="A231" i="71"/>
  <c r="AC230" i="71" a="1"/>
  <c r="AC230" i="71" s="1"/>
  <c r="N230" i="71"/>
  <c r="B230" i="71"/>
  <c r="A230" i="71"/>
  <c r="AC229" i="71" a="1"/>
  <c r="AC229" i="71" s="1"/>
  <c r="N229" i="71"/>
  <c r="B229" i="71"/>
  <c r="A229" i="71"/>
  <c r="AC228" i="71" a="1"/>
  <c r="AC228" i="71" s="1"/>
  <c r="N228" i="71"/>
  <c r="B228" i="71"/>
  <c r="A228" i="71"/>
  <c r="AC227" i="71" a="1"/>
  <c r="AC227" i="71" s="1"/>
  <c r="N227" i="71"/>
  <c r="B227" i="71"/>
  <c r="A227" i="71"/>
  <c r="AC226" i="71" a="1"/>
  <c r="AC226" i="71" s="1"/>
  <c r="N226" i="71"/>
  <c r="B226" i="71"/>
  <c r="A226" i="71"/>
  <c r="AC225" i="71" a="1"/>
  <c r="AC225" i="71" s="1"/>
  <c r="N225" i="71"/>
  <c r="B225" i="71"/>
  <c r="A225" i="71"/>
  <c r="AC224" i="71" a="1"/>
  <c r="AC224" i="71" s="1"/>
  <c r="N224" i="71"/>
  <c r="B224" i="71"/>
  <c r="A224" i="71"/>
  <c r="AC223" i="71" a="1"/>
  <c r="AC223" i="71" s="1"/>
  <c r="N223" i="71"/>
  <c r="B223" i="71"/>
  <c r="A223" i="71"/>
  <c r="AC222" i="71" a="1"/>
  <c r="AC222" i="71" s="1"/>
  <c r="N222" i="71"/>
  <c r="B222" i="71"/>
  <c r="A222" i="71"/>
  <c r="AC221" i="71" a="1"/>
  <c r="AC221" i="71" s="1"/>
  <c r="N221" i="71"/>
  <c r="B221" i="71"/>
  <c r="A221" i="71"/>
  <c r="AC220" i="71" a="1"/>
  <c r="AC220" i="71" s="1"/>
  <c r="N220" i="71"/>
  <c r="B220" i="71"/>
  <c r="A220" i="71"/>
  <c r="AC219" i="71" a="1"/>
  <c r="AC219" i="71" s="1"/>
  <c r="N219" i="71"/>
  <c r="B219" i="71"/>
  <c r="A219" i="71"/>
  <c r="AC218" i="71" a="1"/>
  <c r="AC218" i="71" s="1"/>
  <c r="N218" i="71"/>
  <c r="B218" i="71"/>
  <c r="A218" i="71"/>
  <c r="AC217" i="71" a="1"/>
  <c r="AC217" i="71" s="1"/>
  <c r="N217" i="71"/>
  <c r="B217" i="71"/>
  <c r="A217" i="71"/>
  <c r="AC216" i="71" a="1"/>
  <c r="AC216" i="71" s="1"/>
  <c r="N216" i="71"/>
  <c r="B216" i="71"/>
  <c r="A216" i="71"/>
  <c r="AC215" i="71" a="1"/>
  <c r="AC215" i="71" s="1"/>
  <c r="N215" i="71"/>
  <c r="B215" i="71"/>
  <c r="A215" i="71"/>
  <c r="AC214" i="71" a="1"/>
  <c r="AC214" i="71" s="1"/>
  <c r="N214" i="71"/>
  <c r="B214" i="71"/>
  <c r="A214" i="71"/>
  <c r="AC213" i="71" a="1"/>
  <c r="AC213" i="71" s="1"/>
  <c r="N213" i="71"/>
  <c r="B213" i="71"/>
  <c r="A213" i="71"/>
  <c r="AC212" i="71" a="1"/>
  <c r="AC212" i="71" s="1"/>
  <c r="N212" i="71"/>
  <c r="B212" i="71"/>
  <c r="A212" i="71"/>
  <c r="AC211" i="71" a="1"/>
  <c r="AC211" i="71" s="1"/>
  <c r="N211" i="71"/>
  <c r="B211" i="71"/>
  <c r="A211" i="71"/>
  <c r="AC210" i="71" a="1"/>
  <c r="AC210" i="71" s="1"/>
  <c r="N210" i="71"/>
  <c r="B210" i="71"/>
  <c r="A210" i="71"/>
  <c r="AC209" i="71" a="1"/>
  <c r="AC209" i="71" s="1"/>
  <c r="N209" i="71"/>
  <c r="B209" i="71"/>
  <c r="A209" i="71"/>
  <c r="AC208" i="71" a="1"/>
  <c r="AC208" i="71" s="1"/>
  <c r="N208" i="71"/>
  <c r="B208" i="71"/>
  <c r="A208" i="71"/>
  <c r="AC207" i="71" a="1"/>
  <c r="AC207" i="71" s="1"/>
  <c r="N207" i="71"/>
  <c r="B207" i="71"/>
  <c r="A207" i="71"/>
  <c r="AC206" i="71" a="1"/>
  <c r="AC206" i="71" s="1"/>
  <c r="N206" i="71"/>
  <c r="B206" i="71"/>
  <c r="A206" i="71"/>
  <c r="AC205" i="71" a="1"/>
  <c r="AC205" i="71" s="1"/>
  <c r="N205" i="71"/>
  <c r="B205" i="71"/>
  <c r="A205" i="71"/>
  <c r="AC204" i="71" a="1"/>
  <c r="AC204" i="71" s="1"/>
  <c r="N204" i="71"/>
  <c r="B204" i="71"/>
  <c r="A204" i="71"/>
  <c r="AC203" i="71" a="1"/>
  <c r="AC203" i="71" s="1"/>
  <c r="N203" i="71"/>
  <c r="B203" i="71"/>
  <c r="A203" i="71"/>
  <c r="AC202" i="71" a="1"/>
  <c r="AC202" i="71" s="1"/>
  <c r="N202" i="71"/>
  <c r="B202" i="71"/>
  <c r="A202" i="71"/>
  <c r="AC201" i="71" a="1"/>
  <c r="AC201" i="71" s="1"/>
  <c r="N201" i="71"/>
  <c r="B201" i="71"/>
  <c r="A201" i="71"/>
  <c r="AC200" i="71" a="1"/>
  <c r="AC200" i="71" s="1"/>
  <c r="N200" i="71"/>
  <c r="B200" i="71"/>
  <c r="A200" i="71"/>
  <c r="AC199" i="71" a="1"/>
  <c r="AC199" i="71" s="1"/>
  <c r="N199" i="71"/>
  <c r="B199" i="71"/>
  <c r="A199" i="71"/>
  <c r="AC198" i="71" a="1"/>
  <c r="AC198" i="71" s="1"/>
  <c r="N198" i="71"/>
  <c r="B198" i="71"/>
  <c r="A198" i="71"/>
  <c r="AC197" i="71" a="1"/>
  <c r="AC197" i="71" s="1"/>
  <c r="N197" i="71"/>
  <c r="B197" i="71"/>
  <c r="A197" i="71"/>
  <c r="AC196" i="71" a="1"/>
  <c r="AC196" i="71" s="1"/>
  <c r="N196" i="71"/>
  <c r="B196" i="71"/>
  <c r="A196" i="71"/>
  <c r="AC195" i="71" a="1"/>
  <c r="AC195" i="71" s="1"/>
  <c r="N195" i="71"/>
  <c r="B195" i="71"/>
  <c r="A195" i="71"/>
  <c r="AC194" i="71" a="1"/>
  <c r="AC194" i="71" s="1"/>
  <c r="N194" i="71"/>
  <c r="B194" i="71"/>
  <c r="A194" i="71"/>
  <c r="AC193" i="71" a="1"/>
  <c r="AC193" i="71" s="1"/>
  <c r="N193" i="71"/>
  <c r="B193" i="71"/>
  <c r="A193" i="71"/>
  <c r="AC192" i="71" a="1"/>
  <c r="AC192" i="71" s="1"/>
  <c r="N192" i="71"/>
  <c r="B192" i="71"/>
  <c r="A192" i="71"/>
  <c r="AC191" i="71" a="1"/>
  <c r="AC191" i="71" s="1"/>
  <c r="N191" i="71"/>
  <c r="B191" i="71"/>
  <c r="A191" i="71"/>
  <c r="AC190" i="71" a="1"/>
  <c r="AC190" i="71" s="1"/>
  <c r="N190" i="71"/>
  <c r="B190" i="71"/>
  <c r="A190" i="71"/>
  <c r="AC189" i="71" a="1"/>
  <c r="AC189" i="71" s="1"/>
  <c r="N189" i="71"/>
  <c r="B189" i="71"/>
  <c r="A189" i="71"/>
  <c r="AC188" i="71" a="1"/>
  <c r="AC188" i="71" s="1"/>
  <c r="N188" i="71"/>
  <c r="B188" i="71"/>
  <c r="A188" i="71"/>
  <c r="AC187" i="71" a="1"/>
  <c r="AC187" i="71" s="1"/>
  <c r="N187" i="71"/>
  <c r="B187" i="71"/>
  <c r="A187" i="71"/>
  <c r="AC186" i="71" a="1"/>
  <c r="AC186" i="71" s="1"/>
  <c r="N186" i="71"/>
  <c r="B186" i="71"/>
  <c r="A186" i="71"/>
  <c r="AC185" i="71" a="1"/>
  <c r="AC185" i="71" s="1"/>
  <c r="N185" i="71"/>
  <c r="B185" i="71"/>
  <c r="A185" i="71"/>
  <c r="AC184" i="71" a="1"/>
  <c r="AC184" i="71" s="1"/>
  <c r="N184" i="71"/>
  <c r="B184" i="71"/>
  <c r="A184" i="71"/>
  <c r="AC183" i="71" a="1"/>
  <c r="AC183" i="71" s="1"/>
  <c r="N183" i="71"/>
  <c r="B183" i="71"/>
  <c r="A183" i="71"/>
  <c r="AC182" i="71" a="1"/>
  <c r="AC182" i="71" s="1"/>
  <c r="N182" i="71"/>
  <c r="B182" i="71"/>
  <c r="A182" i="71"/>
  <c r="AC181" i="71" a="1"/>
  <c r="AC181" i="71" s="1"/>
  <c r="N181" i="71"/>
  <c r="B181" i="71"/>
  <c r="A181" i="71"/>
  <c r="AC180" i="71" a="1"/>
  <c r="AC180" i="71" s="1"/>
  <c r="N180" i="71"/>
  <c r="B180" i="71"/>
  <c r="A180" i="71"/>
  <c r="AC179" i="71" a="1"/>
  <c r="AC179" i="71" s="1"/>
  <c r="N179" i="71"/>
  <c r="B179" i="71"/>
  <c r="A179" i="71"/>
  <c r="AC178" i="71" a="1"/>
  <c r="AC178" i="71" s="1"/>
  <c r="N178" i="71"/>
  <c r="B178" i="71"/>
  <c r="A178" i="71"/>
  <c r="AC177" i="71" a="1"/>
  <c r="AC177" i="71" s="1"/>
  <c r="N177" i="71"/>
  <c r="B177" i="71"/>
  <c r="A177" i="71"/>
  <c r="AC176" i="71" a="1"/>
  <c r="AC176" i="71" s="1"/>
  <c r="N176" i="71"/>
  <c r="B176" i="71"/>
  <c r="A176" i="71"/>
  <c r="AC175" i="71" a="1"/>
  <c r="AC175" i="71" s="1"/>
  <c r="N175" i="71"/>
  <c r="B175" i="71"/>
  <c r="A175" i="71"/>
  <c r="AC174" i="71" a="1"/>
  <c r="AC174" i="71" s="1"/>
  <c r="N174" i="71"/>
  <c r="B174" i="71"/>
  <c r="A174" i="71"/>
  <c r="AC173" i="71" a="1"/>
  <c r="AC173" i="71" s="1"/>
  <c r="N173" i="71"/>
  <c r="B173" i="71"/>
  <c r="A173" i="71"/>
  <c r="AC172" i="71" a="1"/>
  <c r="AC172" i="71" s="1"/>
  <c r="N172" i="71"/>
  <c r="B172" i="71"/>
  <c r="A172" i="71"/>
  <c r="AC171" i="71" a="1"/>
  <c r="AC171" i="71" s="1"/>
  <c r="N171" i="71"/>
  <c r="B171" i="71"/>
  <c r="A171" i="71"/>
  <c r="AC170" i="71" a="1"/>
  <c r="AC170" i="71" s="1"/>
  <c r="N170" i="71"/>
  <c r="B170" i="71"/>
  <c r="A170" i="71"/>
  <c r="AC169" i="71" a="1"/>
  <c r="AC169" i="71" s="1"/>
  <c r="N169" i="71"/>
  <c r="B169" i="71"/>
  <c r="A169" i="71"/>
  <c r="AC168" i="71" a="1"/>
  <c r="AC168" i="71" s="1"/>
  <c r="N168" i="71"/>
  <c r="B168" i="71"/>
  <c r="A168" i="71"/>
  <c r="AC167" i="71" a="1"/>
  <c r="AC167" i="71" s="1"/>
  <c r="N167" i="71"/>
  <c r="B167" i="71"/>
  <c r="A167" i="71"/>
  <c r="AC166" i="71" a="1"/>
  <c r="AC166" i="71" s="1"/>
  <c r="N166" i="71"/>
  <c r="B166" i="71"/>
  <c r="A166" i="71"/>
  <c r="AC165" i="71" a="1"/>
  <c r="AC165" i="71" s="1"/>
  <c r="N165" i="71"/>
  <c r="B165" i="71"/>
  <c r="A165" i="71"/>
  <c r="AC164" i="71" a="1"/>
  <c r="AC164" i="71" s="1"/>
  <c r="N164" i="71"/>
  <c r="B164" i="71"/>
  <c r="A164" i="71"/>
  <c r="AC163" i="71" a="1"/>
  <c r="AC163" i="71" s="1"/>
  <c r="N163" i="71"/>
  <c r="B163" i="71"/>
  <c r="A163" i="71"/>
  <c r="AC162" i="71" a="1"/>
  <c r="AC162" i="71" s="1"/>
  <c r="N162" i="71"/>
  <c r="B162" i="71"/>
  <c r="A162" i="71"/>
  <c r="AC161" i="71" a="1"/>
  <c r="AC161" i="71" s="1"/>
  <c r="N161" i="71"/>
  <c r="B161" i="71"/>
  <c r="A161" i="71"/>
  <c r="AC160" i="71" a="1"/>
  <c r="AC160" i="71" s="1"/>
  <c r="N160" i="71"/>
  <c r="B160" i="71"/>
  <c r="A160" i="71"/>
  <c r="AC159" i="71" a="1"/>
  <c r="AC159" i="71" s="1"/>
  <c r="N159" i="71"/>
  <c r="B159" i="71"/>
  <c r="A159" i="71"/>
  <c r="AC158" i="71" a="1"/>
  <c r="AC158" i="71" s="1"/>
  <c r="N158" i="71"/>
  <c r="B158" i="71"/>
  <c r="A158" i="71"/>
  <c r="AC157" i="71" a="1"/>
  <c r="AC157" i="71" s="1"/>
  <c r="N157" i="71"/>
  <c r="B157" i="71"/>
  <c r="A157" i="71"/>
  <c r="AC156" i="71" a="1"/>
  <c r="AC156" i="71" s="1"/>
  <c r="N156" i="71"/>
  <c r="B156" i="71"/>
  <c r="A156" i="71"/>
  <c r="AC155" i="71" a="1"/>
  <c r="AC155" i="71" s="1"/>
  <c r="N155" i="71"/>
  <c r="B155" i="71"/>
  <c r="A155" i="71"/>
  <c r="AC154" i="71" a="1"/>
  <c r="AC154" i="71" s="1"/>
  <c r="N154" i="71"/>
  <c r="B154" i="71"/>
  <c r="A154" i="71"/>
  <c r="AC153" i="71" a="1"/>
  <c r="AC153" i="71" s="1"/>
  <c r="N153" i="71"/>
  <c r="B153" i="71"/>
  <c r="A153" i="71"/>
  <c r="AC152" i="71" a="1"/>
  <c r="AC152" i="71" s="1"/>
  <c r="N152" i="71"/>
  <c r="B152" i="71"/>
  <c r="A152" i="71"/>
  <c r="AC151" i="71" a="1"/>
  <c r="AC151" i="71" s="1"/>
  <c r="N151" i="71"/>
  <c r="B151" i="71"/>
  <c r="A151" i="71"/>
  <c r="AC150" i="71" a="1"/>
  <c r="AC150" i="71" s="1"/>
  <c r="N150" i="71"/>
  <c r="B150" i="71"/>
  <c r="A150" i="71"/>
  <c r="AC149" i="71" a="1"/>
  <c r="AC149" i="71" s="1"/>
  <c r="N149" i="71"/>
  <c r="B149" i="71"/>
  <c r="A149" i="71"/>
  <c r="AC148" i="71" a="1"/>
  <c r="AC148" i="71" s="1"/>
  <c r="N148" i="71"/>
  <c r="B148" i="71"/>
  <c r="A148" i="71"/>
  <c r="AC147" i="71" a="1"/>
  <c r="AC147" i="71" s="1"/>
  <c r="N147" i="71"/>
  <c r="B147" i="71"/>
  <c r="A147" i="71"/>
  <c r="AC146" i="71" a="1"/>
  <c r="AC146" i="71" s="1"/>
  <c r="N146" i="71"/>
  <c r="B146" i="71"/>
  <c r="A146" i="71"/>
  <c r="AC145" i="71" a="1"/>
  <c r="AC145" i="71" s="1"/>
  <c r="N145" i="71"/>
  <c r="B145" i="71"/>
  <c r="A145" i="71"/>
  <c r="AC144" i="71" a="1"/>
  <c r="AC144" i="71" s="1"/>
  <c r="N144" i="71"/>
  <c r="B144" i="71"/>
  <c r="A144" i="71"/>
  <c r="AC143" i="71" a="1"/>
  <c r="AC143" i="71" s="1"/>
  <c r="N143" i="71"/>
  <c r="B143" i="71"/>
  <c r="A143" i="71"/>
  <c r="AC142" i="71" a="1"/>
  <c r="AC142" i="71" s="1"/>
  <c r="N142" i="71"/>
  <c r="B142" i="71"/>
  <c r="A142" i="71"/>
  <c r="AC141" i="71" a="1"/>
  <c r="AC141" i="71" s="1"/>
  <c r="N141" i="71"/>
  <c r="B141" i="71"/>
  <c r="A141" i="71"/>
  <c r="AC140" i="71" a="1"/>
  <c r="AC140" i="71" s="1"/>
  <c r="N140" i="71"/>
  <c r="B140" i="71"/>
  <c r="A140" i="71"/>
  <c r="AC139" i="71" a="1"/>
  <c r="AC139" i="71" s="1"/>
  <c r="N139" i="71"/>
  <c r="B139" i="71"/>
  <c r="A139" i="71"/>
  <c r="AC138" i="71" a="1"/>
  <c r="AC138" i="71" s="1"/>
  <c r="N138" i="71"/>
  <c r="B138" i="71"/>
  <c r="A138" i="71"/>
  <c r="AC137" i="71" a="1"/>
  <c r="AC137" i="71" s="1"/>
  <c r="N137" i="71"/>
  <c r="B137" i="71"/>
  <c r="A137" i="71"/>
  <c r="AC136" i="71" a="1"/>
  <c r="AC136" i="71" s="1"/>
  <c r="N136" i="71"/>
  <c r="B136" i="71"/>
  <c r="A136" i="71"/>
  <c r="AC135" i="71" a="1"/>
  <c r="AC135" i="71" s="1"/>
  <c r="N135" i="71"/>
  <c r="B135" i="71"/>
  <c r="A135" i="71"/>
  <c r="AC134" i="71" a="1"/>
  <c r="AC134" i="71" s="1"/>
  <c r="N134" i="71"/>
  <c r="B134" i="71"/>
  <c r="A134" i="71"/>
  <c r="AC133" i="71" a="1"/>
  <c r="AC133" i="71" s="1"/>
  <c r="N133" i="71"/>
  <c r="B133" i="71"/>
  <c r="A133" i="71"/>
  <c r="AC132" i="71" a="1"/>
  <c r="AC132" i="71" s="1"/>
  <c r="N132" i="71"/>
  <c r="B132" i="71"/>
  <c r="A132" i="71"/>
  <c r="AC131" i="71" a="1"/>
  <c r="AC131" i="71" s="1"/>
  <c r="N131" i="71"/>
  <c r="B131" i="71"/>
  <c r="A131" i="71"/>
  <c r="AC130" i="71" a="1"/>
  <c r="AC130" i="71" s="1"/>
  <c r="N130" i="71"/>
  <c r="B130" i="71"/>
  <c r="A130" i="71"/>
  <c r="AC129" i="71" a="1"/>
  <c r="AC129" i="71" s="1"/>
  <c r="N129" i="71"/>
  <c r="B129" i="71"/>
  <c r="A129" i="71"/>
  <c r="AC128" i="71" a="1"/>
  <c r="AC128" i="71" s="1"/>
  <c r="N128" i="71"/>
  <c r="B128" i="71"/>
  <c r="A128" i="71"/>
  <c r="AC127" i="71" a="1"/>
  <c r="AC127" i="71" s="1"/>
  <c r="N127" i="71"/>
  <c r="B127" i="71"/>
  <c r="A127" i="71"/>
  <c r="AC126" i="71" a="1"/>
  <c r="AC126" i="71" s="1"/>
  <c r="N126" i="71"/>
  <c r="B126" i="71"/>
  <c r="A126" i="71"/>
  <c r="AC125" i="71" a="1"/>
  <c r="AC125" i="71" s="1"/>
  <c r="N125" i="71"/>
  <c r="B125" i="71"/>
  <c r="A125" i="71"/>
  <c r="AC124" i="71" a="1"/>
  <c r="AC124" i="71" s="1"/>
  <c r="N124" i="71"/>
  <c r="B124" i="71"/>
  <c r="A124" i="71"/>
  <c r="AC123" i="71" a="1"/>
  <c r="AC123" i="71" s="1"/>
  <c r="N123" i="71"/>
  <c r="B123" i="71"/>
  <c r="A123" i="71"/>
  <c r="AC122" i="71" a="1"/>
  <c r="AC122" i="71" s="1"/>
  <c r="N122" i="71"/>
  <c r="B122" i="71"/>
  <c r="A122" i="71"/>
  <c r="AC121" i="71" a="1"/>
  <c r="AC121" i="71" s="1"/>
  <c r="N121" i="71"/>
  <c r="B121" i="71"/>
  <c r="A121" i="71"/>
  <c r="AC120" i="71" a="1"/>
  <c r="AC120" i="71" s="1"/>
  <c r="N120" i="71"/>
  <c r="B120" i="71"/>
  <c r="A120" i="71"/>
  <c r="AC119" i="71" a="1"/>
  <c r="AC119" i="71" s="1"/>
  <c r="N119" i="71"/>
  <c r="B119" i="71"/>
  <c r="A119" i="71"/>
  <c r="AC118" i="71" a="1"/>
  <c r="AC118" i="71" s="1"/>
  <c r="N118" i="71"/>
  <c r="B118" i="71"/>
  <c r="A118" i="71"/>
  <c r="AC117" i="71" a="1"/>
  <c r="AC117" i="71" s="1"/>
  <c r="N117" i="71"/>
  <c r="B117" i="71"/>
  <c r="A117" i="71"/>
  <c r="AC116" i="71" a="1"/>
  <c r="AC116" i="71" s="1"/>
  <c r="N116" i="71"/>
  <c r="B116" i="71"/>
  <c r="A116" i="71"/>
  <c r="AC115" i="71" a="1"/>
  <c r="AC115" i="71" s="1"/>
  <c r="N115" i="71"/>
  <c r="B115" i="71"/>
  <c r="A115" i="71"/>
  <c r="AC114" i="71" a="1"/>
  <c r="AC114" i="71" s="1"/>
  <c r="N114" i="71"/>
  <c r="B114" i="71"/>
  <c r="A114" i="71"/>
  <c r="AC113" i="71" a="1"/>
  <c r="AC113" i="71" s="1"/>
  <c r="N113" i="71"/>
  <c r="B113" i="71"/>
  <c r="A113" i="71"/>
  <c r="AC112" i="71" a="1"/>
  <c r="AC112" i="71" s="1"/>
  <c r="N112" i="71"/>
  <c r="B112" i="71"/>
  <c r="A112" i="71"/>
  <c r="AC111" i="71" a="1"/>
  <c r="AC111" i="71" s="1"/>
  <c r="N111" i="71"/>
  <c r="B111" i="71"/>
  <c r="A111" i="71"/>
  <c r="AC110" i="71" a="1"/>
  <c r="AC110" i="71" s="1"/>
  <c r="N110" i="71"/>
  <c r="B110" i="71"/>
  <c r="A110" i="71"/>
  <c r="AC109" i="71" a="1"/>
  <c r="AC109" i="71" s="1"/>
  <c r="N109" i="71"/>
  <c r="B109" i="71"/>
  <c r="A109" i="71"/>
  <c r="AC108" i="71" a="1"/>
  <c r="AC108" i="71" s="1"/>
  <c r="N108" i="71"/>
  <c r="B108" i="71"/>
  <c r="A108" i="71"/>
  <c r="AC107" i="71" a="1"/>
  <c r="AC107" i="71" s="1"/>
  <c r="N107" i="71"/>
  <c r="B107" i="71"/>
  <c r="A107" i="71"/>
  <c r="AC106" i="71" a="1"/>
  <c r="AC106" i="71" s="1"/>
  <c r="N106" i="71"/>
  <c r="B106" i="71"/>
  <c r="A106" i="71"/>
  <c r="AC105" i="71" a="1"/>
  <c r="AC105" i="71" s="1"/>
  <c r="N105" i="71"/>
  <c r="B105" i="71"/>
  <c r="A105" i="71"/>
  <c r="AC104" i="71" a="1"/>
  <c r="AC104" i="71" s="1"/>
  <c r="N104" i="71"/>
  <c r="B104" i="71"/>
  <c r="A104" i="71"/>
  <c r="AC103" i="71" a="1"/>
  <c r="AC103" i="71" s="1"/>
  <c r="N103" i="71"/>
  <c r="B103" i="71"/>
  <c r="A103" i="71"/>
  <c r="AC102" i="71" a="1"/>
  <c r="AC102" i="71" s="1"/>
  <c r="N102" i="71"/>
  <c r="B102" i="71"/>
  <c r="A102" i="71"/>
  <c r="AC101" i="71" a="1"/>
  <c r="AC101" i="71" s="1"/>
  <c r="N101" i="71"/>
  <c r="B101" i="71"/>
  <c r="A101" i="71"/>
  <c r="AC100" i="71" a="1"/>
  <c r="AC100" i="71" s="1"/>
  <c r="N100" i="71"/>
  <c r="B100" i="71"/>
  <c r="A100" i="71"/>
  <c r="AC99" i="71" a="1"/>
  <c r="AC99" i="71" s="1"/>
  <c r="N99" i="71"/>
  <c r="B99" i="71"/>
  <c r="A99" i="71"/>
  <c r="AC98" i="71" a="1"/>
  <c r="AC98" i="71" s="1"/>
  <c r="N98" i="71"/>
  <c r="B98" i="71"/>
  <c r="A98" i="71"/>
  <c r="AC97" i="71" a="1"/>
  <c r="AC97" i="71" s="1"/>
  <c r="N97" i="71"/>
  <c r="B97" i="71"/>
  <c r="A97" i="71"/>
  <c r="AC96" i="71" a="1"/>
  <c r="AC96" i="71" s="1"/>
  <c r="N96" i="71"/>
  <c r="B96" i="71"/>
  <c r="A96" i="71"/>
  <c r="AC95" i="71" a="1"/>
  <c r="AC95" i="71" s="1"/>
  <c r="N95" i="71"/>
  <c r="B95" i="71"/>
  <c r="A95" i="71"/>
  <c r="AC94" i="71" a="1"/>
  <c r="AC94" i="71" s="1"/>
  <c r="N94" i="71"/>
  <c r="B94" i="71"/>
  <c r="A94" i="71"/>
  <c r="AC93" i="71" a="1"/>
  <c r="AC93" i="71" s="1"/>
  <c r="N93" i="71"/>
  <c r="B93" i="71"/>
  <c r="A93" i="71"/>
  <c r="AC92" i="71" a="1"/>
  <c r="AC92" i="71" s="1"/>
  <c r="N92" i="71"/>
  <c r="B92" i="71"/>
  <c r="A92" i="71"/>
  <c r="AC91" i="71" a="1"/>
  <c r="AC91" i="71" s="1"/>
  <c r="N91" i="71"/>
  <c r="B91" i="71"/>
  <c r="A91" i="71"/>
  <c r="AC90" i="71" a="1"/>
  <c r="AC90" i="71" s="1"/>
  <c r="N90" i="71"/>
  <c r="B90" i="71"/>
  <c r="A90" i="71"/>
  <c r="AC89" i="71" a="1"/>
  <c r="AC89" i="71" s="1"/>
  <c r="N89" i="71"/>
  <c r="B89" i="71"/>
  <c r="A89" i="71"/>
  <c r="AC88" i="71" a="1"/>
  <c r="AC88" i="71" s="1"/>
  <c r="N88" i="71"/>
  <c r="B88" i="71"/>
  <c r="A88" i="71"/>
  <c r="AC87" i="71" a="1"/>
  <c r="AC87" i="71" s="1"/>
  <c r="N87" i="71"/>
  <c r="B87" i="71"/>
  <c r="A87" i="71"/>
  <c r="AC86" i="71" a="1"/>
  <c r="AC86" i="71" s="1"/>
  <c r="N86" i="71"/>
  <c r="B86" i="71"/>
  <c r="A86" i="71"/>
  <c r="AC85" i="71" a="1"/>
  <c r="AC85" i="71" s="1"/>
  <c r="N85" i="71"/>
  <c r="B85" i="71"/>
  <c r="A85" i="71"/>
  <c r="AC84" i="71" a="1"/>
  <c r="AC84" i="71" s="1"/>
  <c r="N84" i="71"/>
  <c r="B84" i="71"/>
  <c r="A84" i="71"/>
  <c r="AC83" i="71" a="1"/>
  <c r="AC83" i="71" s="1"/>
  <c r="N83" i="71"/>
  <c r="B83" i="71"/>
  <c r="A83" i="71"/>
  <c r="AC82" i="71" a="1"/>
  <c r="AC82" i="71" s="1"/>
  <c r="N82" i="71"/>
  <c r="B82" i="71"/>
  <c r="A82" i="71"/>
  <c r="AC81" i="71" a="1"/>
  <c r="AC81" i="71" s="1"/>
  <c r="N81" i="71"/>
  <c r="B81" i="71"/>
  <c r="A81" i="71"/>
  <c r="AC80" i="71" a="1"/>
  <c r="AC80" i="71" s="1"/>
  <c r="N80" i="71"/>
  <c r="B80" i="71"/>
  <c r="A80" i="71"/>
  <c r="AC79" i="71" a="1"/>
  <c r="AC79" i="71" s="1"/>
  <c r="N79" i="71"/>
  <c r="B79" i="71"/>
  <c r="A79" i="71"/>
  <c r="AC78" i="71" a="1"/>
  <c r="AC78" i="71" s="1"/>
  <c r="N78" i="71"/>
  <c r="B78" i="71"/>
  <c r="A78" i="71"/>
  <c r="AC77" i="71" a="1"/>
  <c r="AC77" i="71" s="1"/>
  <c r="N77" i="71"/>
  <c r="B77" i="71"/>
  <c r="A77" i="71"/>
  <c r="AC76" i="71" a="1"/>
  <c r="AC76" i="71" s="1"/>
  <c r="N76" i="71"/>
  <c r="B76" i="71"/>
  <c r="A76" i="71"/>
  <c r="AC75" i="71" a="1"/>
  <c r="AC75" i="71" s="1"/>
  <c r="N75" i="71"/>
  <c r="B75" i="71"/>
  <c r="A75" i="71"/>
  <c r="AC74" i="71" a="1"/>
  <c r="AC74" i="71" s="1"/>
  <c r="N74" i="71"/>
  <c r="B74" i="71"/>
  <c r="A74" i="71"/>
  <c r="AC73" i="71" a="1"/>
  <c r="AC73" i="71" s="1"/>
  <c r="N73" i="71"/>
  <c r="B73" i="71"/>
  <c r="A73" i="71"/>
  <c r="AC72" i="71" a="1"/>
  <c r="AC72" i="71" s="1"/>
  <c r="N72" i="71"/>
  <c r="B72" i="71"/>
  <c r="A72" i="71"/>
  <c r="AC71" i="71" a="1"/>
  <c r="AC71" i="71" s="1"/>
  <c r="N71" i="71"/>
  <c r="B71" i="71"/>
  <c r="A71" i="71"/>
  <c r="AC70" i="71" a="1"/>
  <c r="AC70" i="71" s="1"/>
  <c r="N70" i="71"/>
  <c r="B70" i="71"/>
  <c r="A70" i="71"/>
  <c r="AC69" i="71" a="1"/>
  <c r="AC69" i="71" s="1"/>
  <c r="N69" i="71"/>
  <c r="B69" i="71"/>
  <c r="A69" i="71"/>
  <c r="AC68" i="71" a="1"/>
  <c r="AC68" i="71" s="1"/>
  <c r="N68" i="71"/>
  <c r="B68" i="71"/>
  <c r="A68" i="71"/>
  <c r="AC67" i="71" a="1"/>
  <c r="AC67" i="71" s="1"/>
  <c r="N67" i="71"/>
  <c r="B67" i="71"/>
  <c r="A67" i="71"/>
  <c r="AC66" i="71" a="1"/>
  <c r="AC66" i="71" s="1"/>
  <c r="N66" i="71"/>
  <c r="B66" i="71"/>
  <c r="A66" i="71"/>
  <c r="AC65" i="71" a="1"/>
  <c r="AC65" i="71" s="1"/>
  <c r="N65" i="71"/>
  <c r="B65" i="71"/>
  <c r="A65" i="71"/>
  <c r="AC64" i="71" a="1"/>
  <c r="AC64" i="71" s="1"/>
  <c r="N64" i="71"/>
  <c r="B64" i="71"/>
  <c r="A64" i="71"/>
  <c r="AC63" i="71" a="1"/>
  <c r="AC63" i="71" s="1"/>
  <c r="N63" i="71"/>
  <c r="B63" i="71"/>
  <c r="A63" i="71"/>
  <c r="AC62" i="71" a="1"/>
  <c r="AC62" i="71" s="1"/>
  <c r="N62" i="71"/>
  <c r="B62" i="71"/>
  <c r="A62" i="71"/>
  <c r="AC61" i="71" a="1"/>
  <c r="AC61" i="71" s="1"/>
  <c r="N61" i="71"/>
  <c r="B61" i="71"/>
  <c r="A61" i="71"/>
  <c r="AC60" i="71" a="1"/>
  <c r="AC60" i="71" s="1"/>
  <c r="N60" i="71"/>
  <c r="B60" i="71"/>
  <c r="A60" i="71"/>
  <c r="AC59" i="71" a="1"/>
  <c r="AC59" i="71" s="1"/>
  <c r="N59" i="71"/>
  <c r="B59" i="71"/>
  <c r="A59" i="71"/>
  <c r="AC58" i="71" a="1"/>
  <c r="AC58" i="71" s="1"/>
  <c r="N58" i="71"/>
  <c r="B58" i="71"/>
  <c r="A58" i="71"/>
  <c r="AC57" i="71" a="1"/>
  <c r="AC57" i="71" s="1"/>
  <c r="N57" i="71"/>
  <c r="B57" i="71"/>
  <c r="A57" i="71"/>
  <c r="AC56" i="71" a="1"/>
  <c r="AC56" i="71" s="1"/>
  <c r="N56" i="71"/>
  <c r="B56" i="71"/>
  <c r="A56" i="71"/>
  <c r="AC55" i="71" a="1"/>
  <c r="AC55" i="71" s="1"/>
  <c r="N55" i="71"/>
  <c r="B55" i="71"/>
  <c r="A55" i="71"/>
  <c r="AC54" i="71" a="1"/>
  <c r="AC54" i="71" s="1"/>
  <c r="N54" i="71"/>
  <c r="B54" i="71"/>
  <c r="A54" i="71"/>
  <c r="AC53" i="71" a="1"/>
  <c r="AC53" i="71" s="1"/>
  <c r="N53" i="71"/>
  <c r="B53" i="71"/>
  <c r="A53" i="71"/>
  <c r="AC52" i="71" a="1"/>
  <c r="AC52" i="71" s="1"/>
  <c r="N52" i="71"/>
  <c r="B52" i="71"/>
  <c r="A52" i="71"/>
  <c r="AC51" i="71" a="1"/>
  <c r="AC51" i="71" s="1"/>
  <c r="N51" i="71"/>
  <c r="B51" i="71"/>
  <c r="A51" i="71"/>
  <c r="AC50" i="71" a="1"/>
  <c r="AC50" i="71" s="1"/>
  <c r="N50" i="71"/>
  <c r="B50" i="71"/>
  <c r="A50" i="71"/>
  <c r="AC49" i="71" a="1"/>
  <c r="AC49" i="71" s="1"/>
  <c r="N49" i="71"/>
  <c r="B49" i="71"/>
  <c r="A49" i="71"/>
  <c r="AC48" i="71" a="1"/>
  <c r="AC48" i="71" s="1"/>
  <c r="N48" i="71"/>
  <c r="B48" i="71"/>
  <c r="A48" i="71"/>
  <c r="AC47" i="71" a="1"/>
  <c r="AC47" i="71" s="1"/>
  <c r="N47" i="71"/>
  <c r="B47" i="71"/>
  <c r="A47" i="71"/>
  <c r="AC46" i="71" a="1"/>
  <c r="AC46" i="71" s="1"/>
  <c r="N46" i="71"/>
  <c r="B46" i="71"/>
  <c r="A46" i="71"/>
  <c r="AC45" i="71" a="1"/>
  <c r="AC45" i="71" s="1"/>
  <c r="N45" i="71"/>
  <c r="B45" i="71"/>
  <c r="A45" i="71"/>
  <c r="AC44" i="71" a="1"/>
  <c r="AC44" i="71" s="1"/>
  <c r="N44" i="71"/>
  <c r="B44" i="71"/>
  <c r="A44" i="71"/>
  <c r="AC43" i="71" a="1"/>
  <c r="AC43" i="71" s="1"/>
  <c r="N43" i="71"/>
  <c r="B43" i="71"/>
  <c r="A43" i="71"/>
  <c r="AC42" i="71" a="1"/>
  <c r="AC42" i="71" s="1"/>
  <c r="N42" i="71"/>
  <c r="B42" i="71"/>
  <c r="A42" i="71"/>
  <c r="AC41" i="71" a="1"/>
  <c r="AC41" i="71" s="1"/>
  <c r="N41" i="71"/>
  <c r="B41" i="71"/>
  <c r="A41" i="71"/>
  <c r="AC40" i="71" a="1"/>
  <c r="AC40" i="71" s="1"/>
  <c r="N40" i="71"/>
  <c r="B40" i="71"/>
  <c r="A40" i="71"/>
  <c r="AC39" i="71" a="1"/>
  <c r="AC39" i="71" s="1"/>
  <c r="N39" i="71"/>
  <c r="B39" i="71"/>
  <c r="A39" i="71"/>
  <c r="AC38" i="71" a="1"/>
  <c r="AC38" i="71" s="1"/>
  <c r="N38" i="71"/>
  <c r="B38" i="71"/>
  <c r="A38" i="71"/>
  <c r="AC37" i="71" a="1"/>
  <c r="AC37" i="71" s="1"/>
  <c r="N37" i="71"/>
  <c r="B37" i="71"/>
  <c r="A37" i="71"/>
  <c r="AC36" i="71" a="1"/>
  <c r="AC36" i="71" s="1"/>
  <c r="N36" i="71"/>
  <c r="B36" i="71"/>
  <c r="A36" i="71"/>
  <c r="AC35" i="71" a="1"/>
  <c r="AC35" i="71" s="1"/>
  <c r="N35" i="71"/>
  <c r="B35" i="71"/>
  <c r="A35" i="71"/>
  <c r="AC34" i="71" a="1"/>
  <c r="AC34" i="71" s="1"/>
  <c r="N34" i="71"/>
  <c r="B34" i="71"/>
  <c r="A34" i="71"/>
  <c r="AC33" i="71" a="1"/>
  <c r="AC33" i="71" s="1"/>
  <c r="N33" i="71"/>
  <c r="B33" i="71"/>
  <c r="A33" i="71"/>
  <c r="AC32" i="71" a="1"/>
  <c r="AC32" i="71" s="1"/>
  <c r="N32" i="71"/>
  <c r="B32" i="71"/>
  <c r="A32" i="71"/>
  <c r="AC31" i="71" a="1"/>
  <c r="AC31" i="71" s="1"/>
  <c r="N31" i="71"/>
  <c r="B31" i="71"/>
  <c r="A31" i="71"/>
  <c r="AC30" i="71" a="1"/>
  <c r="AC30" i="71" s="1"/>
  <c r="N30" i="71"/>
  <c r="B30" i="71"/>
  <c r="A30" i="71"/>
  <c r="AC29" i="71" a="1"/>
  <c r="AC29" i="71" s="1"/>
  <c r="N29" i="71"/>
  <c r="B29" i="71"/>
  <c r="A29" i="71"/>
  <c r="AC28" i="71" a="1"/>
  <c r="AC28" i="71" s="1"/>
  <c r="N28" i="71"/>
  <c r="B28" i="71"/>
  <c r="A28" i="71"/>
  <c r="AC27" i="71" a="1"/>
  <c r="AC27" i="71" s="1"/>
  <c r="N27" i="71"/>
  <c r="B27" i="71"/>
  <c r="A27" i="71"/>
  <c r="N26" i="71"/>
  <c r="B26" i="71"/>
  <c r="A26" i="71"/>
  <c r="N25" i="71"/>
  <c r="B25" i="71"/>
  <c r="AC25" i="71" s="1" a="1"/>
  <c r="AC25" i="71" s="1"/>
  <c r="A25" i="71"/>
  <c r="N24" i="71"/>
  <c r="B24" i="71"/>
  <c r="A24" i="71"/>
  <c r="AC24" i="71" s="1" a="1"/>
  <c r="AC24" i="71" s="1"/>
  <c r="N23" i="71"/>
  <c r="B23" i="71"/>
  <c r="A23" i="71"/>
  <c r="N22" i="71"/>
  <c r="B22" i="71"/>
  <c r="A22" i="71"/>
  <c r="N21" i="71"/>
  <c r="B21" i="71"/>
  <c r="A21" i="71"/>
  <c r="N20" i="71"/>
  <c r="B20" i="71"/>
  <c r="A20" i="71"/>
  <c r="N19" i="71"/>
  <c r="B19" i="71"/>
  <c r="A19" i="71"/>
  <c r="N18" i="71"/>
  <c r="B18" i="71"/>
  <c r="A18" i="71"/>
  <c r="N17" i="71"/>
  <c r="B17" i="71"/>
  <c r="A17" i="71"/>
  <c r="N16" i="71"/>
  <c r="B16" i="71"/>
  <c r="A16" i="71"/>
  <c r="N15" i="71"/>
  <c r="B15" i="71"/>
  <c r="A15" i="71"/>
  <c r="N14" i="71"/>
  <c r="B14" i="71"/>
  <c r="A14" i="71"/>
  <c r="N13" i="71"/>
  <c r="B13" i="71"/>
  <c r="A13" i="71"/>
  <c r="N12" i="71"/>
  <c r="B12" i="71"/>
  <c r="A12" i="71"/>
  <c r="N11" i="71"/>
  <c r="B11" i="71"/>
  <c r="A11" i="71"/>
  <c r="N10" i="71"/>
  <c r="B10" i="71"/>
  <c r="A10" i="71"/>
  <c r="N9" i="71"/>
  <c r="B9" i="71"/>
  <c r="A9" i="71"/>
  <c r="L6" i="71"/>
  <c r="E25" i="68" s="1"/>
  <c r="K6" i="71"/>
  <c r="D25" i="68" s="1"/>
  <c r="I6" i="71"/>
  <c r="H6" i="71"/>
  <c r="G6" i="71"/>
  <c r="L3" i="71"/>
  <c r="K3" i="71"/>
  <c r="I3" i="71"/>
  <c r="H3" i="71"/>
  <c r="D67" i="69"/>
  <c r="C67" i="69"/>
  <c r="E67" i="69" s="1"/>
  <c r="E66" i="69"/>
  <c r="E65" i="69"/>
  <c r="E64" i="69"/>
  <c r="E63" i="69"/>
  <c r="E62" i="69"/>
  <c r="E61" i="69"/>
  <c r="E60" i="69"/>
  <c r="E59" i="69"/>
  <c r="E58" i="69"/>
  <c r="E57" i="69"/>
  <c r="E56" i="69"/>
  <c r="E55" i="69"/>
  <c r="E54" i="69"/>
  <c r="E53" i="69"/>
  <c r="E52" i="69"/>
  <c r="E51" i="69"/>
  <c r="E50" i="69"/>
  <c r="E49" i="69"/>
  <c r="E48" i="69"/>
  <c r="E47" i="69"/>
  <c r="E46" i="69"/>
  <c r="E45" i="69"/>
  <c r="E44" i="69"/>
  <c r="E43" i="69"/>
  <c r="E42" i="69"/>
  <c r="E41" i="69"/>
  <c r="E40" i="69"/>
  <c r="E39" i="69"/>
  <c r="E38" i="69"/>
  <c r="N31" i="69"/>
  <c r="J31" i="69"/>
  <c r="I31" i="69"/>
  <c r="N30" i="69"/>
  <c r="N26" i="69"/>
  <c r="J26" i="69"/>
  <c r="I26" i="69"/>
  <c r="N22" i="69"/>
  <c r="N18" i="69"/>
  <c r="J18" i="69"/>
  <c r="I18" i="69"/>
  <c r="N14" i="69"/>
  <c r="N10" i="69"/>
  <c r="J10" i="69"/>
  <c r="I10" i="69"/>
  <c r="N9" i="69"/>
  <c r="J9" i="69"/>
  <c r="I9" i="69"/>
  <c r="N7" i="69"/>
  <c r="M7" i="69"/>
  <c r="K7" i="69"/>
  <c r="J7" i="69"/>
  <c r="I7" i="69"/>
  <c r="C7" i="69"/>
  <c r="C43" i="68"/>
  <c r="E41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J26" i="68" s="1"/>
  <c r="H26" i="68"/>
  <c r="C24" i="68"/>
  <c r="J10" i="68"/>
  <c r="I10" i="68"/>
  <c r="H8" i="68"/>
  <c r="C7" i="68"/>
  <c r="X134" i="72" l="1"/>
  <c r="T134" i="72"/>
  <c r="U134" i="72" s="1"/>
  <c r="V134" i="72" s="1"/>
  <c r="X138" i="72"/>
  <c r="T138" i="72"/>
  <c r="U138" i="72" s="1"/>
  <c r="V138" i="72" s="1"/>
  <c r="X142" i="72"/>
  <c r="T142" i="72"/>
  <c r="U142" i="72" s="1"/>
  <c r="V142" i="72" s="1"/>
  <c r="X146" i="72"/>
  <c r="T146" i="72"/>
  <c r="U146" i="72" s="1"/>
  <c r="V146" i="72" s="1"/>
  <c r="X150" i="72"/>
  <c r="T150" i="72"/>
  <c r="U150" i="72" s="1"/>
  <c r="V150" i="72" s="1"/>
  <c r="X154" i="72"/>
  <c r="T154" i="72"/>
  <c r="U154" i="72" s="1"/>
  <c r="V154" i="72" s="1"/>
  <c r="X158" i="72"/>
  <c r="T158" i="72"/>
  <c r="U158" i="72" s="1"/>
  <c r="V158" i="72" s="1"/>
  <c r="X162" i="72"/>
  <c r="T162" i="72"/>
  <c r="U162" i="72" s="1"/>
  <c r="V162" i="72" s="1"/>
  <c r="T166" i="72"/>
  <c r="U166" i="72" s="1"/>
  <c r="V166" i="72" s="1"/>
  <c r="X166" i="72"/>
  <c r="X170" i="72"/>
  <c r="T170" i="72"/>
  <c r="U170" i="72" s="1"/>
  <c r="V170" i="72" s="1"/>
  <c r="X174" i="72"/>
  <c r="T174" i="72"/>
  <c r="U174" i="72" s="1"/>
  <c r="V174" i="72" s="1"/>
  <c r="X178" i="72"/>
  <c r="T178" i="72"/>
  <c r="U178" i="72" s="1"/>
  <c r="V178" i="72" s="1"/>
  <c r="T182" i="72"/>
  <c r="U182" i="72" s="1"/>
  <c r="V182" i="72" s="1"/>
  <c r="X182" i="72"/>
  <c r="X186" i="72"/>
  <c r="T186" i="72"/>
  <c r="U186" i="72" s="1"/>
  <c r="V186" i="72" s="1"/>
  <c r="T190" i="72"/>
  <c r="U190" i="72" s="1"/>
  <c r="V190" i="72" s="1"/>
  <c r="X190" i="72"/>
  <c r="X194" i="72"/>
  <c r="T194" i="72"/>
  <c r="U194" i="72" s="1"/>
  <c r="X198" i="72"/>
  <c r="T198" i="72"/>
  <c r="U198" i="72" s="1"/>
  <c r="X202" i="72"/>
  <c r="T202" i="72"/>
  <c r="U202" i="72" s="1"/>
  <c r="T206" i="72"/>
  <c r="U206" i="72" s="1"/>
  <c r="V206" i="72" s="1"/>
  <c r="X206" i="72"/>
  <c r="X210" i="72"/>
  <c r="T210" i="72"/>
  <c r="U210" i="72" s="1"/>
  <c r="V210" i="72" s="1"/>
  <c r="T214" i="72"/>
  <c r="U214" i="72" s="1"/>
  <c r="V214" i="72" s="1"/>
  <c r="X214" i="72"/>
  <c r="X218" i="72"/>
  <c r="T218" i="72"/>
  <c r="U218" i="72" s="1"/>
  <c r="V218" i="72" s="1"/>
  <c r="X222" i="72"/>
  <c r="T222" i="72"/>
  <c r="U222" i="72" s="1"/>
  <c r="V222" i="72" s="1"/>
  <c r="X226" i="72"/>
  <c r="T226" i="72"/>
  <c r="U226" i="72" s="1"/>
  <c r="V226" i="72" s="1"/>
  <c r="X230" i="72"/>
  <c r="T230" i="72"/>
  <c r="U230" i="72" s="1"/>
  <c r="T234" i="72"/>
  <c r="U234" i="72" s="1"/>
  <c r="X234" i="72"/>
  <c r="X238" i="72"/>
  <c r="T238" i="72"/>
  <c r="X242" i="72"/>
  <c r="T242" i="72"/>
  <c r="U242" i="72" s="1"/>
  <c r="T246" i="72"/>
  <c r="U246" i="72" s="1"/>
  <c r="X246" i="72"/>
  <c r="T250" i="72"/>
  <c r="U250" i="72" s="1"/>
  <c r="X250" i="72"/>
  <c r="X254" i="72"/>
  <c r="T254" i="72"/>
  <c r="U254" i="72" s="1"/>
  <c r="X258" i="72"/>
  <c r="T258" i="72"/>
  <c r="T262" i="72"/>
  <c r="X262" i="72"/>
  <c r="X266" i="72"/>
  <c r="T266" i="72"/>
  <c r="U266" i="72" s="1"/>
  <c r="X270" i="72"/>
  <c r="T270" i="72"/>
  <c r="X274" i="72"/>
  <c r="T274" i="72"/>
  <c r="X278" i="72"/>
  <c r="T278" i="72"/>
  <c r="U278" i="72" s="1"/>
  <c r="X282" i="72"/>
  <c r="T282" i="72"/>
  <c r="U282" i="72" s="1"/>
  <c r="T286" i="72"/>
  <c r="U286" i="72" s="1"/>
  <c r="X286" i="72"/>
  <c r="T290" i="72"/>
  <c r="U290" i="72" s="1"/>
  <c r="X290" i="72"/>
  <c r="X294" i="72"/>
  <c r="T294" i="72"/>
  <c r="U294" i="72" s="1"/>
  <c r="X298" i="72"/>
  <c r="T298" i="72"/>
  <c r="U298" i="72" s="1"/>
  <c r="T302" i="72"/>
  <c r="U302" i="72" s="1"/>
  <c r="X302" i="72"/>
  <c r="T306" i="72"/>
  <c r="U306" i="72" s="1"/>
  <c r="X306" i="72"/>
  <c r="X310" i="72"/>
  <c r="T310" i="72"/>
  <c r="U310" i="72" s="1"/>
  <c r="X314" i="72"/>
  <c r="T314" i="72"/>
  <c r="U314" i="72" s="1"/>
  <c r="V314" i="72" s="1"/>
  <c r="X318" i="72"/>
  <c r="T318" i="72"/>
  <c r="T322" i="72"/>
  <c r="U322" i="72" s="1"/>
  <c r="X322" i="72"/>
  <c r="X326" i="72"/>
  <c r="T326" i="72"/>
  <c r="U326" i="72" s="1"/>
  <c r="T330" i="72"/>
  <c r="X330" i="72"/>
  <c r="X334" i="72"/>
  <c r="T334" i="72"/>
  <c r="X338" i="72"/>
  <c r="T338" i="72"/>
  <c r="U338" i="72" s="1"/>
  <c r="X342" i="72"/>
  <c r="T342" i="72"/>
  <c r="U342" i="72" s="1"/>
  <c r="T346" i="72"/>
  <c r="X346" i="72"/>
  <c r="T350" i="72"/>
  <c r="U350" i="72" s="1"/>
  <c r="X350" i="72"/>
  <c r="T354" i="72"/>
  <c r="U354" i="72" s="1"/>
  <c r="X354" i="72"/>
  <c r="T358" i="72"/>
  <c r="U358" i="72" s="1"/>
  <c r="X358" i="72"/>
  <c r="X362" i="72"/>
  <c r="T362" i="72"/>
  <c r="U362" i="72" s="1"/>
  <c r="T366" i="72"/>
  <c r="U366" i="72" s="1"/>
  <c r="V366" i="72" s="1"/>
  <c r="X366" i="72"/>
  <c r="X370" i="72"/>
  <c r="T370" i="72"/>
  <c r="U370" i="72" s="1"/>
  <c r="T374" i="72"/>
  <c r="U374" i="72" s="1"/>
  <c r="V374" i="72" s="1"/>
  <c r="X374" i="72"/>
  <c r="X378" i="72"/>
  <c r="T378" i="72"/>
  <c r="U378" i="72" s="1"/>
  <c r="V378" i="72" s="1"/>
  <c r="T382" i="72"/>
  <c r="U382" i="72" s="1"/>
  <c r="V382" i="72" s="1"/>
  <c r="X382" i="72"/>
  <c r="X386" i="72"/>
  <c r="T386" i="72"/>
  <c r="U386" i="72" s="1"/>
  <c r="V386" i="72" s="1"/>
  <c r="T390" i="72"/>
  <c r="U390" i="72" s="1"/>
  <c r="V390" i="72" s="1"/>
  <c r="X390" i="72"/>
  <c r="X394" i="72"/>
  <c r="T394" i="72"/>
  <c r="U394" i="72" s="1"/>
  <c r="T398" i="72"/>
  <c r="U398" i="72" s="1"/>
  <c r="X398" i="72"/>
  <c r="X402" i="72"/>
  <c r="T402" i="72"/>
  <c r="U402" i="72" s="1"/>
  <c r="X42" i="72"/>
  <c r="T42" i="72"/>
  <c r="U42" i="72" s="1"/>
  <c r="T44" i="72"/>
  <c r="U44" i="72" s="1"/>
  <c r="X44" i="72"/>
  <c r="T46" i="72"/>
  <c r="U46" i="72" s="1"/>
  <c r="X46" i="72"/>
  <c r="X48" i="72"/>
  <c r="Y48" i="72" s="1"/>
  <c r="T48" i="72"/>
  <c r="U48" i="72" s="1"/>
  <c r="T50" i="72"/>
  <c r="U50" i="72" s="1"/>
  <c r="X50" i="72"/>
  <c r="T52" i="72"/>
  <c r="U52" i="72" s="1"/>
  <c r="X52" i="72"/>
  <c r="X54" i="72"/>
  <c r="T54" i="72"/>
  <c r="U54" i="72" s="1"/>
  <c r="X56" i="72"/>
  <c r="Y56" i="72" s="1"/>
  <c r="T56" i="72"/>
  <c r="U56" i="72" s="1"/>
  <c r="X58" i="72"/>
  <c r="T58" i="72"/>
  <c r="U58" i="72" s="1"/>
  <c r="T60" i="72"/>
  <c r="U60" i="72" s="1"/>
  <c r="X60" i="72"/>
  <c r="X62" i="72"/>
  <c r="T62" i="72"/>
  <c r="U62" i="72" s="1"/>
  <c r="T64" i="72"/>
  <c r="U64" i="72" s="1"/>
  <c r="X64" i="72"/>
  <c r="Y64" i="72" s="1"/>
  <c r="X66" i="72"/>
  <c r="T66" i="72"/>
  <c r="U66" i="72" s="1"/>
  <c r="T68" i="72"/>
  <c r="U68" i="72" s="1"/>
  <c r="V68" i="72" s="1"/>
  <c r="X68" i="72"/>
  <c r="T70" i="72"/>
  <c r="U70" i="72" s="1"/>
  <c r="X70" i="72"/>
  <c r="T72" i="72"/>
  <c r="U72" i="72" s="1"/>
  <c r="V72" i="72" s="1"/>
  <c r="X72" i="72"/>
  <c r="Y72" i="72" s="1"/>
  <c r="T74" i="72"/>
  <c r="U74" i="72" s="1"/>
  <c r="X74" i="72"/>
  <c r="T76" i="72"/>
  <c r="U76" i="72" s="1"/>
  <c r="V76" i="72" s="1"/>
  <c r="X76" i="72"/>
  <c r="X78" i="72"/>
  <c r="T78" i="72"/>
  <c r="U78" i="72" s="1"/>
  <c r="T80" i="72"/>
  <c r="U80" i="72" s="1"/>
  <c r="V80" i="72" s="1"/>
  <c r="X80" i="72"/>
  <c r="X82" i="72"/>
  <c r="T82" i="72"/>
  <c r="U82" i="72" s="1"/>
  <c r="T84" i="72"/>
  <c r="U84" i="72" s="1"/>
  <c r="X84" i="72"/>
  <c r="X86" i="72"/>
  <c r="T86" i="72"/>
  <c r="U86" i="72" s="1"/>
  <c r="T88" i="72"/>
  <c r="U88" i="72" s="1"/>
  <c r="V88" i="72" s="1"/>
  <c r="X88" i="72"/>
  <c r="X90" i="72"/>
  <c r="T90" i="72"/>
  <c r="U90" i="72" s="1"/>
  <c r="T92" i="72"/>
  <c r="U92" i="72" s="1"/>
  <c r="V92" i="72" s="1"/>
  <c r="X92" i="72"/>
  <c r="X94" i="72"/>
  <c r="T94" i="72"/>
  <c r="X96" i="72"/>
  <c r="T96" i="72"/>
  <c r="U96" i="72" s="1"/>
  <c r="V96" i="72" s="1"/>
  <c r="T98" i="72"/>
  <c r="U98" i="72" s="1"/>
  <c r="X98" i="72"/>
  <c r="T100" i="72"/>
  <c r="U100" i="72" s="1"/>
  <c r="V100" i="72" s="1"/>
  <c r="X100" i="72"/>
  <c r="X102" i="72"/>
  <c r="T102" i="72"/>
  <c r="T104" i="72"/>
  <c r="X104" i="72"/>
  <c r="X106" i="72"/>
  <c r="T106" i="72"/>
  <c r="U106" i="72" s="1"/>
  <c r="T108" i="72"/>
  <c r="X108" i="72"/>
  <c r="X110" i="72"/>
  <c r="T110" i="72"/>
  <c r="X112" i="72"/>
  <c r="Y112" i="72" s="1"/>
  <c r="T112" i="72"/>
  <c r="U112" i="72" s="1"/>
  <c r="T114" i="72"/>
  <c r="U114" i="72" s="1"/>
  <c r="X114" i="72"/>
  <c r="X116" i="72"/>
  <c r="T116" i="72"/>
  <c r="U116" i="72" s="1"/>
  <c r="V116" i="72" s="1"/>
  <c r="X118" i="72"/>
  <c r="T118" i="72"/>
  <c r="X120" i="72"/>
  <c r="T120" i="72"/>
  <c r="U120" i="72" s="1"/>
  <c r="V120" i="72" s="1"/>
  <c r="X122" i="72"/>
  <c r="Y122" i="72" s="1"/>
  <c r="Z122" i="72" s="1"/>
  <c r="AA122" i="72" s="1"/>
  <c r="T122" i="72"/>
  <c r="U122" i="72" s="1"/>
  <c r="V122" i="72" s="1"/>
  <c r="T124" i="72"/>
  <c r="X124" i="72"/>
  <c r="T126" i="72"/>
  <c r="U126" i="72" s="1"/>
  <c r="V126" i="72" s="1"/>
  <c r="X126" i="72"/>
  <c r="T128" i="72"/>
  <c r="U128" i="72" s="1"/>
  <c r="V128" i="72" s="1"/>
  <c r="X128" i="72"/>
  <c r="Y128" i="72" s="1"/>
  <c r="X130" i="72"/>
  <c r="T130" i="72"/>
  <c r="U130" i="72" s="1"/>
  <c r="V130" i="72" s="1"/>
  <c r="X133" i="72"/>
  <c r="T133" i="72"/>
  <c r="U133" i="72" s="1"/>
  <c r="X137" i="72"/>
  <c r="T137" i="72"/>
  <c r="U137" i="72" s="1"/>
  <c r="X141" i="72"/>
  <c r="T141" i="72"/>
  <c r="X145" i="72"/>
  <c r="T145" i="72"/>
  <c r="U145" i="72" s="1"/>
  <c r="X149" i="72"/>
  <c r="T149" i="72"/>
  <c r="U149" i="72" s="1"/>
  <c r="X153" i="72"/>
  <c r="T153" i="72"/>
  <c r="U153" i="72" s="1"/>
  <c r="X157" i="72"/>
  <c r="T157" i="72"/>
  <c r="T161" i="72"/>
  <c r="U161" i="72" s="1"/>
  <c r="V161" i="72" s="1"/>
  <c r="X161" i="72"/>
  <c r="T165" i="72"/>
  <c r="U165" i="72" s="1"/>
  <c r="V165" i="72" s="1"/>
  <c r="X165" i="72"/>
  <c r="T169" i="72"/>
  <c r="X169" i="72"/>
  <c r="T173" i="72"/>
  <c r="U173" i="72" s="1"/>
  <c r="X173" i="72"/>
  <c r="T177" i="72"/>
  <c r="U177" i="72" s="1"/>
  <c r="V177" i="72" s="1"/>
  <c r="X177" i="72"/>
  <c r="T181" i="72"/>
  <c r="U181" i="72" s="1"/>
  <c r="V181" i="72" s="1"/>
  <c r="X181" i="72"/>
  <c r="T185" i="72"/>
  <c r="U185" i="72" s="1"/>
  <c r="V185" i="72" s="1"/>
  <c r="X185" i="72"/>
  <c r="X189" i="72"/>
  <c r="T189" i="72"/>
  <c r="U189" i="72" s="1"/>
  <c r="V189" i="72" s="1"/>
  <c r="T193" i="72"/>
  <c r="U193" i="72" s="1"/>
  <c r="X193" i="72"/>
  <c r="T197" i="72"/>
  <c r="U197" i="72" s="1"/>
  <c r="X197" i="72"/>
  <c r="T201" i="72"/>
  <c r="X201" i="72"/>
  <c r="X205" i="72"/>
  <c r="T205" i="72"/>
  <c r="T209" i="72"/>
  <c r="U209" i="72" s="1"/>
  <c r="V209" i="72" s="1"/>
  <c r="X209" i="72"/>
  <c r="X213" i="72"/>
  <c r="T213" i="72"/>
  <c r="U213" i="72" s="1"/>
  <c r="V213" i="72" s="1"/>
  <c r="T217" i="72"/>
  <c r="X217" i="72"/>
  <c r="X221" i="72"/>
  <c r="T221" i="72"/>
  <c r="T225" i="72"/>
  <c r="U225" i="72" s="1"/>
  <c r="V225" i="72" s="1"/>
  <c r="X225" i="72"/>
  <c r="X229" i="72"/>
  <c r="T229" i="72"/>
  <c r="U229" i="72" s="1"/>
  <c r="X233" i="72"/>
  <c r="T233" i="72"/>
  <c r="U233" i="72" s="1"/>
  <c r="V233" i="72" s="1"/>
  <c r="X237" i="72"/>
  <c r="T237" i="72"/>
  <c r="X241" i="72"/>
  <c r="T241" i="72"/>
  <c r="U241" i="72" s="1"/>
  <c r="V241" i="72" s="1"/>
  <c r="X245" i="72"/>
  <c r="T245" i="72"/>
  <c r="U245" i="72" s="1"/>
  <c r="T249" i="72"/>
  <c r="U249" i="72" s="1"/>
  <c r="V249" i="72" s="1"/>
  <c r="X249" i="72"/>
  <c r="T253" i="72"/>
  <c r="U253" i="72" s="1"/>
  <c r="X253" i="72"/>
  <c r="T257" i="72"/>
  <c r="U257" i="72" s="1"/>
  <c r="V257" i="72" s="1"/>
  <c r="X257" i="72"/>
  <c r="T261" i="72"/>
  <c r="U261" i="72" s="1"/>
  <c r="X261" i="72"/>
  <c r="T265" i="72"/>
  <c r="U265" i="72" s="1"/>
  <c r="V265" i="72" s="1"/>
  <c r="X265" i="72"/>
  <c r="X269" i="72"/>
  <c r="T269" i="72"/>
  <c r="U269" i="72" s="1"/>
  <c r="V269" i="72" s="1"/>
  <c r="T273" i="72"/>
  <c r="U273" i="72" s="1"/>
  <c r="X273" i="72"/>
  <c r="T277" i="72"/>
  <c r="U277" i="72" s="1"/>
  <c r="X277" i="72"/>
  <c r="T281" i="72"/>
  <c r="X281" i="72"/>
  <c r="T285" i="72"/>
  <c r="U285" i="72" s="1"/>
  <c r="X285" i="72"/>
  <c r="T289" i="72"/>
  <c r="U289" i="72" s="1"/>
  <c r="X289" i="72"/>
  <c r="T293" i="72"/>
  <c r="U293" i="72" s="1"/>
  <c r="X293" i="72"/>
  <c r="T297" i="72"/>
  <c r="X297" i="72"/>
  <c r="X301" i="72"/>
  <c r="T301" i="72"/>
  <c r="X305" i="72"/>
  <c r="T305" i="72"/>
  <c r="U305" i="72" s="1"/>
  <c r="X309" i="72"/>
  <c r="T309" i="72"/>
  <c r="U309" i="72" s="1"/>
  <c r="V309" i="72" s="1"/>
  <c r="T313" i="72"/>
  <c r="U313" i="72" s="1"/>
  <c r="V313" i="72" s="1"/>
  <c r="X313" i="72"/>
  <c r="T317" i="72"/>
  <c r="U317" i="72" s="1"/>
  <c r="V317" i="72" s="1"/>
  <c r="X317" i="72"/>
  <c r="T321" i="72"/>
  <c r="U321" i="72" s="1"/>
  <c r="V321" i="72" s="1"/>
  <c r="X321" i="72"/>
  <c r="X325" i="72"/>
  <c r="T325" i="72"/>
  <c r="U325" i="72" s="1"/>
  <c r="X329" i="72"/>
  <c r="T329" i="72"/>
  <c r="U329" i="72" s="1"/>
  <c r="X333" i="72"/>
  <c r="T333" i="72"/>
  <c r="T337" i="72"/>
  <c r="U337" i="72" s="1"/>
  <c r="V337" i="72" s="1"/>
  <c r="X337" i="72"/>
  <c r="T341" i="72"/>
  <c r="U341" i="72" s="1"/>
  <c r="V341" i="72" s="1"/>
  <c r="X341" i="72"/>
  <c r="T345" i="72"/>
  <c r="U345" i="72" s="1"/>
  <c r="V345" i="72" s="1"/>
  <c r="X345" i="72"/>
  <c r="X349" i="72"/>
  <c r="T349" i="72"/>
  <c r="U349" i="72" s="1"/>
  <c r="V349" i="72" s="1"/>
  <c r="X353" i="72"/>
  <c r="T353" i="72"/>
  <c r="U353" i="72" s="1"/>
  <c r="T357" i="72"/>
  <c r="U357" i="72" s="1"/>
  <c r="X357" i="72"/>
  <c r="X361" i="72"/>
  <c r="Y361" i="72" s="1"/>
  <c r="T361" i="72"/>
  <c r="U361" i="72" s="1"/>
  <c r="V361" i="72" s="1"/>
  <c r="T365" i="72"/>
  <c r="U365" i="72" s="1"/>
  <c r="V365" i="72" s="1"/>
  <c r="X365" i="72"/>
  <c r="X369" i="72"/>
  <c r="T369" i="72"/>
  <c r="U369" i="72" s="1"/>
  <c r="V369" i="72" s="1"/>
  <c r="T373" i="72"/>
  <c r="U373" i="72" s="1"/>
  <c r="V373" i="72" s="1"/>
  <c r="X373" i="72"/>
  <c r="X377" i="72"/>
  <c r="T377" i="72"/>
  <c r="U377" i="72" s="1"/>
  <c r="T381" i="72"/>
  <c r="U381" i="72" s="1"/>
  <c r="V381" i="72" s="1"/>
  <c r="X381" i="72"/>
  <c r="X385" i="72"/>
  <c r="T385" i="72"/>
  <c r="U385" i="72" s="1"/>
  <c r="V385" i="72" s="1"/>
  <c r="T389" i="72"/>
  <c r="U389" i="72" s="1"/>
  <c r="V389" i="72" s="1"/>
  <c r="X389" i="72"/>
  <c r="X393" i="72"/>
  <c r="T393" i="72"/>
  <c r="U393" i="72" s="1"/>
  <c r="V393" i="72" s="1"/>
  <c r="T397" i="72"/>
  <c r="U397" i="72" s="1"/>
  <c r="V397" i="72" s="1"/>
  <c r="X397" i="72"/>
  <c r="Y397" i="72" s="1"/>
  <c r="X401" i="72"/>
  <c r="T401" i="72"/>
  <c r="U401" i="72" s="1"/>
  <c r="V401" i="72" s="1"/>
  <c r="T405" i="72"/>
  <c r="U405" i="72" s="1"/>
  <c r="V405" i="72" s="1"/>
  <c r="X405" i="72"/>
  <c r="T132" i="72"/>
  <c r="X132" i="72"/>
  <c r="Y132" i="72" s="1"/>
  <c r="T136" i="72"/>
  <c r="U136" i="72" s="1"/>
  <c r="X136" i="72"/>
  <c r="T140" i="72"/>
  <c r="U140" i="72" s="1"/>
  <c r="V140" i="72" s="1"/>
  <c r="X140" i="72"/>
  <c r="T144" i="72"/>
  <c r="U144" i="72" s="1"/>
  <c r="X144" i="72"/>
  <c r="Y144" i="72" s="1"/>
  <c r="T148" i="72"/>
  <c r="U148" i="72" s="1"/>
  <c r="V148" i="72" s="1"/>
  <c r="X148" i="72"/>
  <c r="Y148" i="72" s="1"/>
  <c r="T152" i="72"/>
  <c r="U152" i="72" s="1"/>
  <c r="V152" i="72" s="1"/>
  <c r="X152" i="72"/>
  <c r="T156" i="72"/>
  <c r="U156" i="72" s="1"/>
  <c r="X156" i="72"/>
  <c r="T160" i="72"/>
  <c r="U160" i="72" s="1"/>
  <c r="V160" i="72" s="1"/>
  <c r="X160" i="72"/>
  <c r="Y160" i="72" s="1"/>
  <c r="T164" i="72"/>
  <c r="X164" i="72"/>
  <c r="T168" i="72"/>
  <c r="U168" i="72" s="1"/>
  <c r="X168" i="72"/>
  <c r="T172" i="72"/>
  <c r="U172" i="72" s="1"/>
  <c r="V172" i="72" s="1"/>
  <c r="X172" i="72"/>
  <c r="T176" i="72"/>
  <c r="U176" i="72" s="1"/>
  <c r="V176" i="72" s="1"/>
  <c r="X176" i="72"/>
  <c r="T180" i="72"/>
  <c r="U180" i="72" s="1"/>
  <c r="V180" i="72" s="1"/>
  <c r="X180" i="72"/>
  <c r="T184" i="72"/>
  <c r="U184" i="72" s="1"/>
  <c r="X184" i="72"/>
  <c r="X188" i="72"/>
  <c r="T188" i="72"/>
  <c r="T192" i="72"/>
  <c r="U192" i="72" s="1"/>
  <c r="X192" i="72"/>
  <c r="Y192" i="72" s="1"/>
  <c r="T196" i="72"/>
  <c r="X196" i="72"/>
  <c r="X200" i="72"/>
  <c r="T200" i="72"/>
  <c r="X204" i="72"/>
  <c r="T204" i="72"/>
  <c r="U204" i="72" s="1"/>
  <c r="T208" i="72"/>
  <c r="X208" i="72"/>
  <c r="Y208" i="72" s="1"/>
  <c r="X212" i="72"/>
  <c r="T212" i="72"/>
  <c r="U212" i="72" s="1"/>
  <c r="T216" i="72"/>
  <c r="U216" i="72" s="1"/>
  <c r="X216" i="72"/>
  <c r="T220" i="72"/>
  <c r="X220" i="72"/>
  <c r="T224" i="72"/>
  <c r="X224" i="72"/>
  <c r="T228" i="72"/>
  <c r="X228" i="72"/>
  <c r="T404" i="72"/>
  <c r="U404" i="72" s="1"/>
  <c r="X404" i="72"/>
  <c r="X232" i="72"/>
  <c r="T232" i="72"/>
  <c r="U232" i="72" s="1"/>
  <c r="T236" i="72"/>
  <c r="X236" i="72"/>
  <c r="X240" i="72"/>
  <c r="T240" i="72"/>
  <c r="U240" i="72" s="1"/>
  <c r="V240" i="72" s="1"/>
  <c r="X244" i="72"/>
  <c r="T244" i="72"/>
  <c r="U244" i="72" s="1"/>
  <c r="V244" i="72" s="1"/>
  <c r="X248" i="72"/>
  <c r="T248" i="72"/>
  <c r="U248" i="72" s="1"/>
  <c r="V248" i="72" s="1"/>
  <c r="T252" i="72"/>
  <c r="U252" i="72" s="1"/>
  <c r="V252" i="72" s="1"/>
  <c r="X252" i="72"/>
  <c r="T256" i="72"/>
  <c r="U256" i="72" s="1"/>
  <c r="X256" i="72"/>
  <c r="T260" i="72"/>
  <c r="U260" i="72" s="1"/>
  <c r="V260" i="72" s="1"/>
  <c r="X260" i="72"/>
  <c r="T264" i="72"/>
  <c r="U264" i="72" s="1"/>
  <c r="V264" i="72" s="1"/>
  <c r="X264" i="72"/>
  <c r="X268" i="72"/>
  <c r="T268" i="72"/>
  <c r="U268" i="72" s="1"/>
  <c r="V268" i="72" s="1"/>
  <c r="T272" i="72"/>
  <c r="U272" i="72" s="1"/>
  <c r="V272" i="72" s="1"/>
  <c r="X272" i="72"/>
  <c r="Y272" i="72" s="1"/>
  <c r="T276" i="72"/>
  <c r="U276" i="72" s="1"/>
  <c r="V276" i="72" s="1"/>
  <c r="X276" i="72"/>
  <c r="T280" i="72"/>
  <c r="U280" i="72" s="1"/>
  <c r="X280" i="72"/>
  <c r="Y280" i="72" s="1"/>
  <c r="T284" i="72"/>
  <c r="U284" i="72" s="1"/>
  <c r="V284" i="72" s="1"/>
  <c r="X284" i="72"/>
  <c r="T288" i="72"/>
  <c r="X288" i="72"/>
  <c r="T292" i="72"/>
  <c r="U292" i="72" s="1"/>
  <c r="V292" i="72" s="1"/>
  <c r="X292" i="72"/>
  <c r="T296" i="72"/>
  <c r="U296" i="72" s="1"/>
  <c r="V296" i="72" s="1"/>
  <c r="X296" i="72"/>
  <c r="T300" i="72"/>
  <c r="X300" i="72"/>
  <c r="X304" i="72"/>
  <c r="Y304" i="72" s="1"/>
  <c r="T304" i="72"/>
  <c r="U304" i="72" s="1"/>
  <c r="T308" i="72"/>
  <c r="X308" i="72"/>
  <c r="T312" i="72"/>
  <c r="U312" i="72" s="1"/>
  <c r="X312" i="72"/>
  <c r="T316" i="72"/>
  <c r="U316" i="72" s="1"/>
  <c r="X316" i="72"/>
  <c r="T320" i="72"/>
  <c r="X320" i="72"/>
  <c r="X324" i="72"/>
  <c r="T324" i="72"/>
  <c r="U324" i="72" s="1"/>
  <c r="V324" i="72" s="1"/>
  <c r="X328" i="72"/>
  <c r="T328" i="72"/>
  <c r="U328" i="72" s="1"/>
  <c r="V328" i="72" s="1"/>
  <c r="X332" i="72"/>
  <c r="Y332" i="72" s="1"/>
  <c r="T332" i="72"/>
  <c r="U332" i="72" s="1"/>
  <c r="V332" i="72" s="1"/>
  <c r="T336" i="72"/>
  <c r="U336" i="72" s="1"/>
  <c r="V336" i="72" s="1"/>
  <c r="X336" i="72"/>
  <c r="T340" i="72"/>
  <c r="U340" i="72" s="1"/>
  <c r="V340" i="72" s="1"/>
  <c r="X340" i="72"/>
  <c r="Y340" i="72" s="1"/>
  <c r="T344" i="72"/>
  <c r="X344" i="72"/>
  <c r="X348" i="72"/>
  <c r="T348" i="72"/>
  <c r="U348" i="72" s="1"/>
  <c r="V348" i="72" s="1"/>
  <c r="X352" i="72"/>
  <c r="T352" i="72"/>
  <c r="T356" i="72"/>
  <c r="U356" i="72" s="1"/>
  <c r="V356" i="72" s="1"/>
  <c r="X356" i="72"/>
  <c r="X360" i="72"/>
  <c r="Y360" i="72" s="1"/>
  <c r="T360" i="72"/>
  <c r="X364" i="72"/>
  <c r="T364" i="72"/>
  <c r="X368" i="72"/>
  <c r="T368" i="72"/>
  <c r="U368" i="72" s="1"/>
  <c r="V368" i="72" s="1"/>
  <c r="T372" i="72"/>
  <c r="U372" i="72" s="1"/>
  <c r="V372" i="72" s="1"/>
  <c r="X372" i="72"/>
  <c r="X376" i="72"/>
  <c r="T376" i="72"/>
  <c r="X380" i="72"/>
  <c r="T380" i="72"/>
  <c r="X384" i="72"/>
  <c r="T384" i="72"/>
  <c r="U384" i="72" s="1"/>
  <c r="V384" i="72" s="1"/>
  <c r="T388" i="72"/>
  <c r="U388" i="72" s="1"/>
  <c r="V388" i="72" s="1"/>
  <c r="X388" i="72"/>
  <c r="X392" i="72"/>
  <c r="T392" i="72"/>
  <c r="X396" i="72"/>
  <c r="T396" i="72"/>
  <c r="X400" i="72"/>
  <c r="T400" i="72"/>
  <c r="U400" i="72" s="1"/>
  <c r="V400" i="72" s="1"/>
  <c r="V17" i="72"/>
  <c r="X17" i="72"/>
  <c r="X41" i="72"/>
  <c r="T41" i="72"/>
  <c r="U41" i="72" s="1"/>
  <c r="V41" i="72" s="1"/>
  <c r="X43" i="72"/>
  <c r="T43" i="72"/>
  <c r="T45" i="72"/>
  <c r="U45" i="72" s="1"/>
  <c r="V45" i="72" s="1"/>
  <c r="X45" i="72"/>
  <c r="T47" i="72"/>
  <c r="X47" i="72"/>
  <c r="X49" i="72"/>
  <c r="T49" i="72"/>
  <c r="U49" i="72" s="1"/>
  <c r="V49" i="72" s="1"/>
  <c r="X51" i="72"/>
  <c r="T51" i="72"/>
  <c r="T53" i="72"/>
  <c r="U53" i="72" s="1"/>
  <c r="V53" i="72" s="1"/>
  <c r="X53" i="72"/>
  <c r="T55" i="72"/>
  <c r="X55" i="72"/>
  <c r="X57" i="72"/>
  <c r="T57" i="72"/>
  <c r="U57" i="72" s="1"/>
  <c r="V57" i="72" s="1"/>
  <c r="X59" i="72"/>
  <c r="T59" i="72"/>
  <c r="T61" i="72"/>
  <c r="U61" i="72" s="1"/>
  <c r="V61" i="72" s="1"/>
  <c r="X61" i="72"/>
  <c r="T63" i="72"/>
  <c r="X63" i="72"/>
  <c r="T65" i="72"/>
  <c r="U65" i="72" s="1"/>
  <c r="X65" i="72"/>
  <c r="T67" i="72"/>
  <c r="U67" i="72" s="1"/>
  <c r="X67" i="72"/>
  <c r="T69" i="72"/>
  <c r="U69" i="72" s="1"/>
  <c r="V69" i="72" s="1"/>
  <c r="X69" i="72"/>
  <c r="T71" i="72"/>
  <c r="X71" i="72"/>
  <c r="T73" i="72"/>
  <c r="U73" i="72" s="1"/>
  <c r="X73" i="72"/>
  <c r="T75" i="72"/>
  <c r="U75" i="72" s="1"/>
  <c r="X75" i="72"/>
  <c r="T77" i="72"/>
  <c r="U77" i="72" s="1"/>
  <c r="V77" i="72" s="1"/>
  <c r="X77" i="72"/>
  <c r="T79" i="72"/>
  <c r="X79" i="72"/>
  <c r="T81" i="72"/>
  <c r="U81" i="72" s="1"/>
  <c r="V81" i="72" s="1"/>
  <c r="X81" i="72"/>
  <c r="T83" i="72"/>
  <c r="U83" i="72" s="1"/>
  <c r="X83" i="72"/>
  <c r="T85" i="72"/>
  <c r="U85" i="72" s="1"/>
  <c r="V85" i="72" s="1"/>
  <c r="X85" i="72"/>
  <c r="T87" i="72"/>
  <c r="X87" i="72"/>
  <c r="T89" i="72"/>
  <c r="U89" i="72" s="1"/>
  <c r="V89" i="72" s="1"/>
  <c r="X89" i="72"/>
  <c r="T91" i="72"/>
  <c r="U91" i="72" s="1"/>
  <c r="X91" i="72"/>
  <c r="T93" i="72"/>
  <c r="U93" i="72" s="1"/>
  <c r="V93" i="72" s="1"/>
  <c r="X93" i="72"/>
  <c r="T95" i="72"/>
  <c r="U95" i="72" s="1"/>
  <c r="X95" i="72"/>
  <c r="T97" i="72"/>
  <c r="U97" i="72" s="1"/>
  <c r="V97" i="72" s="1"/>
  <c r="X97" i="72"/>
  <c r="T99" i="72"/>
  <c r="U99" i="72" s="1"/>
  <c r="X99" i="72"/>
  <c r="X101" i="72"/>
  <c r="T101" i="72"/>
  <c r="U101" i="72" s="1"/>
  <c r="V101" i="72" s="1"/>
  <c r="T103" i="72"/>
  <c r="U103" i="72" s="1"/>
  <c r="X103" i="72"/>
  <c r="X105" i="72"/>
  <c r="T105" i="72"/>
  <c r="U105" i="72" s="1"/>
  <c r="V105" i="72" s="1"/>
  <c r="T107" i="72"/>
  <c r="U107" i="72" s="1"/>
  <c r="X107" i="72"/>
  <c r="X109" i="72"/>
  <c r="T109" i="72"/>
  <c r="U109" i="72" s="1"/>
  <c r="V109" i="72" s="1"/>
  <c r="T111" i="72"/>
  <c r="U111" i="72" s="1"/>
  <c r="X111" i="72"/>
  <c r="X113" i="72"/>
  <c r="T113" i="72"/>
  <c r="U113" i="72" s="1"/>
  <c r="V113" i="72" s="1"/>
  <c r="X115" i="72"/>
  <c r="T115" i="72"/>
  <c r="X117" i="72"/>
  <c r="T117" i="72"/>
  <c r="U117" i="72" s="1"/>
  <c r="V117" i="72" s="1"/>
  <c r="X119" i="72"/>
  <c r="T119" i="72"/>
  <c r="U119" i="72" s="1"/>
  <c r="X121" i="72"/>
  <c r="T121" i="72"/>
  <c r="T123" i="72"/>
  <c r="U123" i="72" s="1"/>
  <c r="V123" i="72" s="1"/>
  <c r="X123" i="72"/>
  <c r="X125" i="72"/>
  <c r="T125" i="72"/>
  <c r="U125" i="72" s="1"/>
  <c r="X127" i="72"/>
  <c r="Y127" i="72" s="1"/>
  <c r="T127" i="72"/>
  <c r="U127" i="72" s="1"/>
  <c r="V127" i="72" s="1"/>
  <c r="X129" i="72"/>
  <c r="T129" i="72"/>
  <c r="T131" i="72"/>
  <c r="U131" i="72" s="1"/>
  <c r="X131" i="72"/>
  <c r="Y131" i="72" s="1"/>
  <c r="T135" i="72"/>
  <c r="U135" i="72" s="1"/>
  <c r="X135" i="72"/>
  <c r="T139" i="72"/>
  <c r="X139" i="72"/>
  <c r="Y139" i="72" s="1"/>
  <c r="T143" i="72"/>
  <c r="U143" i="72" s="1"/>
  <c r="X143" i="72"/>
  <c r="Y143" i="72" s="1"/>
  <c r="T147" i="72"/>
  <c r="U147" i="72" s="1"/>
  <c r="X147" i="72"/>
  <c r="T151" i="72"/>
  <c r="U151" i="72" s="1"/>
  <c r="X151" i="72"/>
  <c r="Y151" i="72" s="1"/>
  <c r="T155" i="72"/>
  <c r="X155" i="72"/>
  <c r="Y155" i="72" s="1"/>
  <c r="T159" i="72"/>
  <c r="U159" i="72" s="1"/>
  <c r="X159" i="72"/>
  <c r="T163" i="72"/>
  <c r="U163" i="72" s="1"/>
  <c r="X163" i="72"/>
  <c r="T167" i="72"/>
  <c r="U167" i="72" s="1"/>
  <c r="X167" i="72"/>
  <c r="Y167" i="72" s="1"/>
  <c r="T171" i="72"/>
  <c r="X171" i="72"/>
  <c r="T175" i="72"/>
  <c r="U175" i="72" s="1"/>
  <c r="X175" i="72"/>
  <c r="T179" i="72"/>
  <c r="U179" i="72" s="1"/>
  <c r="X179" i="72"/>
  <c r="Y179" i="72" s="1"/>
  <c r="T183" i="72"/>
  <c r="U183" i="72" s="1"/>
  <c r="X183" i="72"/>
  <c r="Y183" i="72" s="1"/>
  <c r="T187" i="72"/>
  <c r="X187" i="72"/>
  <c r="X191" i="72"/>
  <c r="T191" i="72"/>
  <c r="U191" i="72" s="1"/>
  <c r="T195" i="72"/>
  <c r="U195" i="72" s="1"/>
  <c r="X195" i="72"/>
  <c r="X199" i="72"/>
  <c r="T199" i="72"/>
  <c r="U199" i="72" s="1"/>
  <c r="X203" i="72"/>
  <c r="T203" i="72"/>
  <c r="U203" i="72" s="1"/>
  <c r="V203" i="72" s="1"/>
  <c r="X207" i="72"/>
  <c r="T207" i="72"/>
  <c r="U207" i="72" s="1"/>
  <c r="T211" i="72"/>
  <c r="U211" i="72" s="1"/>
  <c r="X211" i="72"/>
  <c r="X215" i="72"/>
  <c r="T215" i="72"/>
  <c r="U215" i="72" s="1"/>
  <c r="T219" i="72"/>
  <c r="X219" i="72"/>
  <c r="X223" i="72"/>
  <c r="T223" i="72"/>
  <c r="U223" i="72" s="1"/>
  <c r="T227" i="72"/>
  <c r="U227" i="72" s="1"/>
  <c r="X227" i="72"/>
  <c r="X231" i="72"/>
  <c r="T231" i="72"/>
  <c r="U231" i="72" s="1"/>
  <c r="T235" i="72"/>
  <c r="U235" i="72" s="1"/>
  <c r="V235" i="72" s="1"/>
  <c r="X235" i="72"/>
  <c r="X239" i="72"/>
  <c r="T239" i="72"/>
  <c r="U239" i="72" s="1"/>
  <c r="T243" i="72"/>
  <c r="U243" i="72" s="1"/>
  <c r="X243" i="72"/>
  <c r="Y243" i="72" s="1"/>
  <c r="X247" i="72"/>
  <c r="Y247" i="72" s="1"/>
  <c r="T247" i="72"/>
  <c r="U247" i="72" s="1"/>
  <c r="T251" i="72"/>
  <c r="X251" i="72"/>
  <c r="Y251" i="72" s="1"/>
  <c r="T255" i="72"/>
  <c r="U255" i="72" s="1"/>
  <c r="X255" i="72"/>
  <c r="T259" i="72"/>
  <c r="U259" i="72" s="1"/>
  <c r="X259" i="72"/>
  <c r="Y259" i="72" s="1"/>
  <c r="T263" i="72"/>
  <c r="U263" i="72" s="1"/>
  <c r="X263" i="72"/>
  <c r="T267" i="72"/>
  <c r="X267" i="72"/>
  <c r="Y267" i="72" s="1"/>
  <c r="X271" i="72"/>
  <c r="Y271" i="72" s="1"/>
  <c r="T271" i="72"/>
  <c r="U271" i="72" s="1"/>
  <c r="T275" i="72"/>
  <c r="U275" i="72" s="1"/>
  <c r="X275" i="72"/>
  <c r="Y275" i="72" s="1"/>
  <c r="T279" i="72"/>
  <c r="U279" i="72" s="1"/>
  <c r="X279" i="72"/>
  <c r="T283" i="72"/>
  <c r="X283" i="72"/>
  <c r="Y283" i="72" s="1"/>
  <c r="T287" i="72"/>
  <c r="U287" i="72" s="1"/>
  <c r="X287" i="72"/>
  <c r="T291" i="72"/>
  <c r="U291" i="72" s="1"/>
  <c r="X291" i="72"/>
  <c r="Y291" i="72" s="1"/>
  <c r="T295" i="72"/>
  <c r="U295" i="72" s="1"/>
  <c r="X295" i="72"/>
  <c r="T299" i="72"/>
  <c r="U299" i="72" s="1"/>
  <c r="V299" i="72" s="1"/>
  <c r="X299" i="72"/>
  <c r="X303" i="72"/>
  <c r="Y303" i="72" s="1"/>
  <c r="Z303" i="72" s="1"/>
  <c r="AA303" i="72" s="1"/>
  <c r="T303" i="72"/>
  <c r="U303" i="72" s="1"/>
  <c r="T307" i="72"/>
  <c r="U307" i="72" s="1"/>
  <c r="X307" i="72"/>
  <c r="X311" i="72"/>
  <c r="T311" i="72"/>
  <c r="U311" i="72" s="1"/>
  <c r="V311" i="72" s="1"/>
  <c r="T315" i="72"/>
  <c r="X315" i="72"/>
  <c r="Y315" i="72" s="1"/>
  <c r="Z315" i="72" s="1"/>
  <c r="AA315" i="72" s="1"/>
  <c r="X319" i="72"/>
  <c r="T319" i="72"/>
  <c r="U319" i="72" s="1"/>
  <c r="T323" i="72"/>
  <c r="U323" i="72" s="1"/>
  <c r="X323" i="72"/>
  <c r="Y323" i="72" s="1"/>
  <c r="X327" i="72"/>
  <c r="Y327" i="72" s="1"/>
  <c r="T327" i="72"/>
  <c r="U327" i="72" s="1"/>
  <c r="X331" i="72"/>
  <c r="T331" i="72"/>
  <c r="X335" i="72"/>
  <c r="Y335" i="72" s="1"/>
  <c r="T335" i="72"/>
  <c r="U335" i="72" s="1"/>
  <c r="X339" i="72"/>
  <c r="T339" i="72"/>
  <c r="U339" i="72" s="1"/>
  <c r="V339" i="72" s="1"/>
  <c r="X343" i="72"/>
  <c r="T343" i="72"/>
  <c r="U343" i="72" s="1"/>
  <c r="T347" i="72"/>
  <c r="U347" i="72" s="1"/>
  <c r="V347" i="72" s="1"/>
  <c r="X347" i="72"/>
  <c r="T351" i="72"/>
  <c r="U351" i="72" s="1"/>
  <c r="X351" i="72"/>
  <c r="X355" i="72"/>
  <c r="T355" i="72"/>
  <c r="U355" i="72" s="1"/>
  <c r="V355" i="72" s="1"/>
  <c r="T359" i="72"/>
  <c r="U359" i="72" s="1"/>
  <c r="V359" i="72" s="1"/>
  <c r="X359" i="72"/>
  <c r="X363" i="72"/>
  <c r="T363" i="72"/>
  <c r="U363" i="72" s="1"/>
  <c r="V363" i="72" s="1"/>
  <c r="X367" i="72"/>
  <c r="T367" i="72"/>
  <c r="U367" i="72" s="1"/>
  <c r="V367" i="72" s="1"/>
  <c r="T371" i="72"/>
  <c r="U371" i="72" s="1"/>
  <c r="V371" i="72" s="1"/>
  <c r="X371" i="72"/>
  <c r="X375" i="72"/>
  <c r="T375" i="72"/>
  <c r="U375" i="72" s="1"/>
  <c r="V375" i="72" s="1"/>
  <c r="X379" i="72"/>
  <c r="T379" i="72"/>
  <c r="U379" i="72" s="1"/>
  <c r="V379" i="72" s="1"/>
  <c r="X383" i="72"/>
  <c r="T383" i="72"/>
  <c r="U383" i="72" s="1"/>
  <c r="V383" i="72" s="1"/>
  <c r="T387" i="72"/>
  <c r="U387" i="72" s="1"/>
  <c r="V387" i="72" s="1"/>
  <c r="X387" i="72"/>
  <c r="T391" i="72"/>
  <c r="U391" i="72" s="1"/>
  <c r="V391" i="72" s="1"/>
  <c r="X391" i="72"/>
  <c r="X395" i="72"/>
  <c r="T395" i="72"/>
  <c r="U395" i="72" s="1"/>
  <c r="V395" i="72" s="1"/>
  <c r="X399" i="72"/>
  <c r="T399" i="72"/>
  <c r="U399" i="72" s="1"/>
  <c r="V399" i="72" s="1"/>
  <c r="T403" i="72"/>
  <c r="U403" i="72" s="1"/>
  <c r="V403" i="72" s="1"/>
  <c r="X403" i="72"/>
  <c r="J7" i="68"/>
  <c r="F24" i="68"/>
  <c r="N7" i="68" s="1"/>
  <c r="D14" i="73"/>
  <c r="E14" i="73" s="1"/>
  <c r="B7" i="73"/>
  <c r="J6" i="71"/>
  <c r="M6" i="71"/>
  <c r="AC23" i="71" a="1"/>
  <c r="AC23" i="71" s="1"/>
  <c r="AC121" i="72" a="1"/>
  <c r="AC121" i="72" s="1"/>
  <c r="AC10" i="71" a="1"/>
  <c r="AC10" i="71" s="1"/>
  <c r="AC11" i="71" a="1"/>
  <c r="AC11" i="71" s="1"/>
  <c r="AC15" i="71" a="1"/>
  <c r="AC15" i="71" s="1"/>
  <c r="AC17" i="71" a="1"/>
  <c r="AC17" i="71" s="1"/>
  <c r="AC26" i="71" a="1"/>
  <c r="AC26" i="71" s="1"/>
  <c r="AC13" i="71" a="1"/>
  <c r="AC13" i="71" s="1"/>
  <c r="AC20" i="71" a="1"/>
  <c r="AC20" i="71" s="1"/>
  <c r="AC47" i="72" a="1"/>
  <c r="AC47" i="72" s="1"/>
  <c r="AC48" i="72" a="1"/>
  <c r="AC48" i="72" s="1"/>
  <c r="AC56" i="72" a="1"/>
  <c r="AC56" i="72" s="1"/>
  <c r="AC83" i="72" a="1"/>
  <c r="AC83" i="72" s="1"/>
  <c r="AC85" i="72" a="1"/>
  <c r="AC85" i="72" s="1"/>
  <c r="AC101" i="72" a="1"/>
  <c r="AC101" i="72" s="1"/>
  <c r="AC103" i="72" a="1"/>
  <c r="AC103" i="72" s="1"/>
  <c r="AC106" i="72" a="1"/>
  <c r="AC106" i="72" s="1"/>
  <c r="AC112" i="72" a="1"/>
  <c r="AC112" i="72" s="1"/>
  <c r="AC123" i="72" a="1"/>
  <c r="AC123" i="72" s="1"/>
  <c r="AC130" i="72" a="1"/>
  <c r="AC130" i="72" s="1"/>
  <c r="H25" i="70"/>
  <c r="H26" i="70"/>
  <c r="D17" i="68"/>
  <c r="D15" i="68"/>
  <c r="D13" i="68"/>
  <c r="D11" i="68"/>
  <c r="D9" i="68"/>
  <c r="E18" i="68"/>
  <c r="E16" i="68"/>
  <c r="E14" i="68"/>
  <c r="E12" i="68"/>
  <c r="E10" i="68"/>
  <c r="D18" i="68"/>
  <c r="D16" i="68"/>
  <c r="D14" i="68"/>
  <c r="D12" i="68"/>
  <c r="D10" i="68"/>
  <c r="E13" i="68"/>
  <c r="G46" i="70"/>
  <c r="J45" i="70"/>
  <c r="M44" i="70"/>
  <c r="I44" i="70"/>
  <c r="E44" i="70"/>
  <c r="N42" i="70"/>
  <c r="J42" i="70"/>
  <c r="F42" i="70"/>
  <c r="D42" i="70"/>
  <c r="K41" i="70"/>
  <c r="G41" i="70"/>
  <c r="L40" i="70"/>
  <c r="H40" i="70"/>
  <c r="M39" i="70"/>
  <c r="I39" i="70"/>
  <c r="E39" i="70"/>
  <c r="N38" i="70"/>
  <c r="J38" i="70"/>
  <c r="F38" i="70"/>
  <c r="D38" i="70"/>
  <c r="K36" i="70"/>
  <c r="G36" i="70"/>
  <c r="L35" i="70"/>
  <c r="H35" i="70"/>
  <c r="M34" i="70"/>
  <c r="I34" i="70"/>
  <c r="E11" i="68"/>
  <c r="L46" i="70"/>
  <c r="F46" i="70"/>
  <c r="D46" i="70"/>
  <c r="G45" i="70"/>
  <c r="L44" i="70"/>
  <c r="H44" i="70"/>
  <c r="M42" i="70"/>
  <c r="I42" i="70"/>
  <c r="E42" i="70"/>
  <c r="N41" i="70"/>
  <c r="J41" i="70"/>
  <c r="F41" i="70"/>
  <c r="D41" i="70"/>
  <c r="K40" i="70"/>
  <c r="G40" i="70"/>
  <c r="L39" i="70"/>
  <c r="H39" i="70"/>
  <c r="M38" i="70"/>
  <c r="I38" i="70"/>
  <c r="E38" i="70"/>
  <c r="N36" i="70"/>
  <c r="J36" i="70"/>
  <c r="F36" i="70"/>
  <c r="D36" i="70"/>
  <c r="K35" i="70"/>
  <c r="G35" i="70"/>
  <c r="L34" i="70"/>
  <c r="H34" i="70"/>
  <c r="E17" i="68"/>
  <c r="E9" i="68"/>
  <c r="K46" i="70"/>
  <c r="E46" i="70"/>
  <c r="L45" i="70"/>
  <c r="F45" i="70"/>
  <c r="D45" i="70"/>
  <c r="K44" i="70"/>
  <c r="G44" i="70"/>
  <c r="L42" i="70"/>
  <c r="H42" i="70"/>
  <c r="M41" i="70"/>
  <c r="I41" i="70"/>
  <c r="E41" i="70"/>
  <c r="N40" i="70"/>
  <c r="J40" i="70"/>
  <c r="F40" i="70"/>
  <c r="D40" i="70"/>
  <c r="K39" i="70"/>
  <c r="G39" i="70"/>
  <c r="L38" i="70"/>
  <c r="H38" i="70"/>
  <c r="M36" i="70"/>
  <c r="I36" i="70"/>
  <c r="E36" i="70"/>
  <c r="N35" i="70"/>
  <c r="J35" i="70"/>
  <c r="F35" i="70"/>
  <c r="D35" i="70"/>
  <c r="K34" i="70"/>
  <c r="G34" i="70"/>
  <c r="E15" i="68"/>
  <c r="J46" i="70"/>
  <c r="K45" i="70"/>
  <c r="E45" i="70"/>
  <c r="N44" i="70"/>
  <c r="J44" i="70"/>
  <c r="F44" i="70"/>
  <c r="D44" i="70"/>
  <c r="K42" i="70"/>
  <c r="G42" i="70"/>
  <c r="L41" i="70"/>
  <c r="H41" i="70"/>
  <c r="M40" i="70"/>
  <c r="I40" i="70"/>
  <c r="E40" i="70"/>
  <c r="N39" i="70"/>
  <c r="J39" i="70"/>
  <c r="F39" i="70"/>
  <c r="D39" i="70"/>
  <c r="K38" i="70"/>
  <c r="G38" i="70"/>
  <c r="L36" i="70"/>
  <c r="H36" i="70"/>
  <c r="M35" i="70"/>
  <c r="I35" i="70"/>
  <c r="E35" i="70"/>
  <c r="N34" i="70"/>
  <c r="J34" i="70"/>
  <c r="F34" i="70"/>
  <c r="N33" i="70"/>
  <c r="J33" i="70"/>
  <c r="F33" i="70"/>
  <c r="D33" i="70"/>
  <c r="K31" i="70"/>
  <c r="G31" i="70"/>
  <c r="L30" i="70"/>
  <c r="H30" i="70"/>
  <c r="K29" i="70"/>
  <c r="E29" i="70"/>
  <c r="N27" i="70"/>
  <c r="J27" i="70"/>
  <c r="F27" i="70"/>
  <c r="D27" i="70"/>
  <c r="G26" i="70"/>
  <c r="J25" i="70"/>
  <c r="K23" i="70"/>
  <c r="E23" i="70"/>
  <c r="N21" i="70"/>
  <c r="J21" i="70"/>
  <c r="F21" i="70"/>
  <c r="D21" i="70"/>
  <c r="K20" i="70"/>
  <c r="G20" i="70"/>
  <c r="L19" i="70"/>
  <c r="H19" i="70"/>
  <c r="K18" i="70"/>
  <c r="E18" i="70"/>
  <c r="N16" i="70"/>
  <c r="J16" i="70"/>
  <c r="F16" i="70"/>
  <c r="D16" i="70"/>
  <c r="K14" i="70"/>
  <c r="G14" i="70"/>
  <c r="J13" i="70"/>
  <c r="M12" i="70"/>
  <c r="I12" i="70"/>
  <c r="E12" i="70"/>
  <c r="N10" i="70"/>
  <c r="J10" i="70"/>
  <c r="F10" i="70"/>
  <c r="D10" i="70"/>
  <c r="K9" i="70"/>
  <c r="G9" i="70"/>
  <c r="L8" i="70"/>
  <c r="H8" i="70"/>
  <c r="E34" i="70"/>
  <c r="M33" i="70"/>
  <c r="I33" i="70"/>
  <c r="E33" i="70"/>
  <c r="N31" i="70"/>
  <c r="J31" i="70"/>
  <c r="F31" i="70"/>
  <c r="D31" i="70"/>
  <c r="K30" i="70"/>
  <c r="G30" i="70"/>
  <c r="J29" i="70"/>
  <c r="M27" i="70"/>
  <c r="I27" i="70"/>
  <c r="E27" i="70"/>
  <c r="L26" i="70"/>
  <c r="F26" i="70"/>
  <c r="D26" i="70"/>
  <c r="G25" i="70"/>
  <c r="J23" i="70"/>
  <c r="M21" i="70"/>
  <c r="I21" i="70"/>
  <c r="E21" i="70"/>
  <c r="N20" i="70"/>
  <c r="J20" i="70"/>
  <c r="F20" i="70"/>
  <c r="D20" i="70"/>
  <c r="K19" i="70"/>
  <c r="G19" i="70"/>
  <c r="J18" i="70"/>
  <c r="M16" i="70"/>
  <c r="I16" i="70"/>
  <c r="E16" i="70"/>
  <c r="N14" i="70"/>
  <c r="J14" i="70"/>
  <c r="F14" i="70"/>
  <c r="D14" i="70"/>
  <c r="G13" i="70"/>
  <c r="L12" i="70"/>
  <c r="H12" i="70"/>
  <c r="M10" i="70"/>
  <c r="I10" i="70"/>
  <c r="E10" i="70"/>
  <c r="N9" i="70"/>
  <c r="J9" i="70"/>
  <c r="F9" i="70"/>
  <c r="D9" i="70"/>
  <c r="K8" i="70"/>
  <c r="G8" i="70"/>
  <c r="L33" i="70"/>
  <c r="H33" i="70"/>
  <c r="M31" i="70"/>
  <c r="I31" i="70"/>
  <c r="E31" i="70"/>
  <c r="N30" i="70"/>
  <c r="J30" i="70"/>
  <c r="F30" i="70"/>
  <c r="D30" i="70"/>
  <c r="G29" i="70"/>
  <c r="L27" i="70"/>
  <c r="H27" i="70"/>
  <c r="K26" i="70"/>
  <c r="E26" i="70"/>
  <c r="L25" i="70"/>
  <c r="F25" i="70"/>
  <c r="D25" i="70"/>
  <c r="G23" i="70"/>
  <c r="L21" i="70"/>
  <c r="H21" i="70"/>
  <c r="M20" i="70"/>
  <c r="I20" i="70"/>
  <c r="E20" i="70"/>
  <c r="N19" i="70"/>
  <c r="J19" i="70"/>
  <c r="F19" i="70"/>
  <c r="D19" i="70"/>
  <c r="G18" i="70"/>
  <c r="L16" i="70"/>
  <c r="H16" i="70"/>
  <c r="M14" i="70"/>
  <c r="I14" i="70"/>
  <c r="E14" i="70"/>
  <c r="L13" i="70"/>
  <c r="F13" i="70"/>
  <c r="D13" i="70"/>
  <c r="K12" i="70"/>
  <c r="G12" i="70"/>
  <c r="L10" i="70"/>
  <c r="H10" i="70"/>
  <c r="M9" i="70"/>
  <c r="I9" i="70"/>
  <c r="E9" i="70"/>
  <c r="N8" i="70"/>
  <c r="J8" i="70"/>
  <c r="F8" i="70"/>
  <c r="D8" i="70"/>
  <c r="D34" i="70"/>
  <c r="K33" i="70"/>
  <c r="G33" i="70"/>
  <c r="L31" i="70"/>
  <c r="H31" i="70"/>
  <c r="M30" i="70"/>
  <c r="I30" i="70"/>
  <c r="E30" i="70"/>
  <c r="L29" i="70"/>
  <c r="F29" i="70"/>
  <c r="D29" i="70"/>
  <c r="K27" i="70"/>
  <c r="G27" i="70"/>
  <c r="J26" i="70"/>
  <c r="K25" i="70"/>
  <c r="E25" i="70"/>
  <c r="L23" i="70"/>
  <c r="F23" i="70"/>
  <c r="D23" i="70"/>
  <c r="K21" i="70"/>
  <c r="G21" i="70"/>
  <c r="L20" i="70"/>
  <c r="H20" i="70"/>
  <c r="M19" i="70"/>
  <c r="I19" i="70"/>
  <c r="E19" i="70"/>
  <c r="L18" i="70"/>
  <c r="F18" i="70"/>
  <c r="D18" i="70"/>
  <c r="K16" i="70"/>
  <c r="G16" i="70"/>
  <c r="L14" i="70"/>
  <c r="H14" i="70"/>
  <c r="K13" i="70"/>
  <c r="E13" i="70"/>
  <c r="N12" i="70"/>
  <c r="J12" i="70"/>
  <c r="F12" i="70"/>
  <c r="D12" i="70"/>
  <c r="K10" i="70"/>
  <c r="G10" i="70"/>
  <c r="L9" i="70"/>
  <c r="H9" i="70"/>
  <c r="M8" i="70"/>
  <c r="I8" i="70"/>
  <c r="E8" i="70"/>
  <c r="D32" i="69"/>
  <c r="D30" i="69"/>
  <c r="D28" i="69"/>
  <c r="D26" i="69"/>
  <c r="D24" i="69"/>
  <c r="D22" i="69"/>
  <c r="D20" i="69"/>
  <c r="D18" i="69"/>
  <c r="D16" i="69"/>
  <c r="D14" i="69"/>
  <c r="D12" i="69"/>
  <c r="D10" i="69"/>
  <c r="D8" i="69"/>
  <c r="E33" i="69"/>
  <c r="E31" i="69"/>
  <c r="E29" i="69"/>
  <c r="E27" i="69"/>
  <c r="E25" i="69"/>
  <c r="E23" i="69"/>
  <c r="E21" i="69"/>
  <c r="E19" i="69"/>
  <c r="E17" i="69"/>
  <c r="E15" i="69"/>
  <c r="E13" i="69"/>
  <c r="E11" i="69"/>
  <c r="E9" i="69"/>
  <c r="D33" i="69"/>
  <c r="D31" i="69"/>
  <c r="D29" i="69"/>
  <c r="D27" i="69"/>
  <c r="D25" i="69"/>
  <c r="D23" i="69"/>
  <c r="D21" i="69"/>
  <c r="D19" i="69"/>
  <c r="D17" i="69"/>
  <c r="D15" i="69"/>
  <c r="D13" i="69"/>
  <c r="D11" i="69"/>
  <c r="D9" i="69"/>
  <c r="E30" i="69"/>
  <c r="E22" i="69"/>
  <c r="E14" i="69"/>
  <c r="E28" i="69"/>
  <c r="E20" i="69"/>
  <c r="E12" i="69"/>
  <c r="E26" i="69"/>
  <c r="E18" i="69"/>
  <c r="E10" i="69"/>
  <c r="E32" i="69"/>
  <c r="E24" i="69"/>
  <c r="E16" i="69"/>
  <c r="E8" i="69"/>
  <c r="AC9" i="71" a="1"/>
  <c r="AC9" i="71" s="1"/>
  <c r="AC21" i="71" a="1"/>
  <c r="AC21" i="71" s="1"/>
  <c r="AC22" i="71" a="1"/>
  <c r="AC22" i="71" s="1"/>
  <c r="I46" i="70"/>
  <c r="AC44" i="72" a="1"/>
  <c r="AC44" i="72" s="1"/>
  <c r="AC60" i="72" a="1"/>
  <c r="AC60" i="72" s="1"/>
  <c r="AC62" i="72" a="1"/>
  <c r="AC62" i="72" s="1"/>
  <c r="AC66" i="72" a="1"/>
  <c r="AC66" i="72" s="1"/>
  <c r="AC72" i="72" a="1"/>
  <c r="AC72" i="72" s="1"/>
  <c r="AC76" i="72" a="1"/>
  <c r="AC76" i="72" s="1"/>
  <c r="AC108" i="72" a="1"/>
  <c r="AC108" i="72" s="1"/>
  <c r="T35" i="70"/>
  <c r="M26" i="70"/>
  <c r="F18" i="68"/>
  <c r="F16" i="68"/>
  <c r="F14" i="68"/>
  <c r="F12" i="68"/>
  <c r="F10" i="68"/>
  <c r="W46" i="70"/>
  <c r="S46" i="70"/>
  <c r="V45" i="70"/>
  <c r="W44" i="70"/>
  <c r="Q44" i="70"/>
  <c r="Z42" i="70"/>
  <c r="V42" i="70"/>
  <c r="R42" i="70"/>
  <c r="P42" i="70"/>
  <c r="W41" i="70"/>
  <c r="S41" i="70"/>
  <c r="V40" i="70"/>
  <c r="Y39" i="70"/>
  <c r="U39" i="70"/>
  <c r="Q39" i="70"/>
  <c r="Z38" i="70"/>
  <c r="V38" i="70"/>
  <c r="R38" i="70"/>
  <c r="P38" i="70"/>
  <c r="S36" i="70"/>
  <c r="V35" i="70"/>
  <c r="W34" i="70"/>
  <c r="Q34" i="70"/>
  <c r="Z33" i="70"/>
  <c r="V33" i="70"/>
  <c r="R33" i="70"/>
  <c r="P33" i="70"/>
  <c r="W31" i="70"/>
  <c r="S31" i="70"/>
  <c r="V30" i="70"/>
  <c r="W29" i="70"/>
  <c r="Q29" i="70"/>
  <c r="Z27" i="70"/>
  <c r="V27" i="70"/>
  <c r="R27" i="70"/>
  <c r="P27" i="70"/>
  <c r="S26" i="70"/>
  <c r="V25" i="70"/>
  <c r="G17" i="68"/>
  <c r="G15" i="68"/>
  <c r="G13" i="68"/>
  <c r="G11" i="68"/>
  <c r="G9" i="68"/>
  <c r="Z46" i="70"/>
  <c r="V46" i="70"/>
  <c r="R46" i="70"/>
  <c r="P46" i="70"/>
  <c r="S45" i="70"/>
  <c r="V44" i="70"/>
  <c r="Y42" i="70"/>
  <c r="U42" i="70"/>
  <c r="Q42" i="70"/>
  <c r="Z41" i="70"/>
  <c r="V41" i="70"/>
  <c r="R41" i="70"/>
  <c r="P41" i="70"/>
  <c r="S40" i="70"/>
  <c r="X39" i="70"/>
  <c r="T39" i="70"/>
  <c r="Y38" i="70"/>
  <c r="U38" i="70"/>
  <c r="Q38" i="70"/>
  <c r="X36" i="70"/>
  <c r="R36" i="70"/>
  <c r="P36" i="70"/>
  <c r="S35" i="70"/>
  <c r="V34" i="70"/>
  <c r="Y33" i="70"/>
  <c r="U33" i="70"/>
  <c r="Q33" i="70"/>
  <c r="Z31" i="70"/>
  <c r="V31" i="70"/>
  <c r="R31" i="70"/>
  <c r="P31" i="70"/>
  <c r="S30" i="70"/>
  <c r="V29" i="70"/>
  <c r="Y27" i="70"/>
  <c r="U27" i="70"/>
  <c r="Q27" i="70"/>
  <c r="X26" i="70"/>
  <c r="R26" i="70"/>
  <c r="P26" i="70"/>
  <c r="S25" i="70"/>
  <c r="F17" i="68"/>
  <c r="F15" i="68"/>
  <c r="F13" i="68"/>
  <c r="F11" i="68"/>
  <c r="F9" i="68"/>
  <c r="Y46" i="70"/>
  <c r="U46" i="70"/>
  <c r="Q46" i="70"/>
  <c r="X45" i="70"/>
  <c r="R45" i="70"/>
  <c r="P45" i="70"/>
  <c r="S44" i="70"/>
  <c r="X42" i="70"/>
  <c r="T42" i="70"/>
  <c r="Y41" i="70"/>
  <c r="U41" i="70"/>
  <c r="Q41" i="70"/>
  <c r="X40" i="70"/>
  <c r="R40" i="70"/>
  <c r="P40" i="70"/>
  <c r="W39" i="70"/>
  <c r="S39" i="70"/>
  <c r="X38" i="70"/>
  <c r="T38" i="70"/>
  <c r="W36" i="70"/>
  <c r="Q36" i="70"/>
  <c r="X35" i="70"/>
  <c r="R35" i="70"/>
  <c r="P35" i="70"/>
  <c r="S34" i="70"/>
  <c r="X33" i="70"/>
  <c r="T33" i="70"/>
  <c r="Y31" i="70"/>
  <c r="U31" i="70"/>
  <c r="Q31" i="70"/>
  <c r="X30" i="70"/>
  <c r="R30" i="70"/>
  <c r="P30" i="70"/>
  <c r="S29" i="70"/>
  <c r="X27" i="70"/>
  <c r="T27" i="70"/>
  <c r="W26" i="70"/>
  <c r="Q26" i="70"/>
  <c r="X25" i="70"/>
  <c r="R25" i="70"/>
  <c r="P25" i="70"/>
  <c r="G16" i="68"/>
  <c r="W45" i="70"/>
  <c r="P44" i="70"/>
  <c r="X41" i="70"/>
  <c r="Q40" i="70"/>
  <c r="P39" i="70"/>
  <c r="V36" i="70"/>
  <c r="X34" i="70"/>
  <c r="S33" i="70"/>
  <c r="R29" i="70"/>
  <c r="Q25" i="70"/>
  <c r="S23" i="70"/>
  <c r="S22" i="70" s="1"/>
  <c r="X21" i="70"/>
  <c r="T21" i="70"/>
  <c r="W20" i="70"/>
  <c r="Q20" i="70"/>
  <c r="X19" i="70"/>
  <c r="R19" i="70"/>
  <c r="P19" i="70"/>
  <c r="S18" i="70"/>
  <c r="V16" i="70"/>
  <c r="V15" i="70" s="1"/>
  <c r="W14" i="70"/>
  <c r="Q14" i="70"/>
  <c r="X13" i="70"/>
  <c r="R13" i="70"/>
  <c r="P13" i="70"/>
  <c r="W12" i="70"/>
  <c r="S12" i="70"/>
  <c r="X10" i="70"/>
  <c r="T10" i="70"/>
  <c r="W9" i="70"/>
  <c r="Q9" i="70"/>
  <c r="X8" i="70"/>
  <c r="R8" i="70"/>
  <c r="P8" i="70"/>
  <c r="G14" i="68"/>
  <c r="X46" i="70"/>
  <c r="Q45" i="70"/>
  <c r="W42" i="70"/>
  <c r="T41" i="70"/>
  <c r="Z39" i="70"/>
  <c r="W38" i="70"/>
  <c r="R34" i="70"/>
  <c r="W30" i="70"/>
  <c r="P29" i="70"/>
  <c r="V26" i="70"/>
  <c r="X23" i="70"/>
  <c r="X22" i="70" s="1"/>
  <c r="R23" i="70"/>
  <c r="R22" i="70" s="1"/>
  <c r="P23" i="70"/>
  <c r="P22" i="70" s="1"/>
  <c r="W21" i="70"/>
  <c r="S21" i="70"/>
  <c r="V20" i="70"/>
  <c r="W19" i="70"/>
  <c r="Q19" i="70"/>
  <c r="X18" i="70"/>
  <c r="R18" i="70"/>
  <c r="P18" i="70"/>
  <c r="S16" i="70"/>
  <c r="S15" i="70" s="1"/>
  <c r="V14" i="70"/>
  <c r="W13" i="70"/>
  <c r="Q13" i="70"/>
  <c r="Z12" i="70"/>
  <c r="V12" i="70"/>
  <c r="R12" i="70"/>
  <c r="P12" i="70"/>
  <c r="W10" i="70"/>
  <c r="S10" i="70"/>
  <c r="V9" i="70"/>
  <c r="W8" i="70"/>
  <c r="Q8" i="70"/>
  <c r="G12" i="68"/>
  <c r="H12" i="68" s="1"/>
  <c r="T46" i="70"/>
  <c r="X44" i="70"/>
  <c r="S42" i="70"/>
  <c r="V39" i="70"/>
  <c r="S38" i="70"/>
  <c r="W35" i="70"/>
  <c r="P34" i="70"/>
  <c r="X31" i="70"/>
  <c r="Q30" i="70"/>
  <c r="W27" i="70"/>
  <c r="W23" i="70"/>
  <c r="W22" i="70" s="1"/>
  <c r="Q23" i="70"/>
  <c r="Q22" i="70" s="1"/>
  <c r="Z21" i="70"/>
  <c r="V21" i="70"/>
  <c r="R21" i="70"/>
  <c r="P21" i="70"/>
  <c r="S20" i="70"/>
  <c r="V19" i="70"/>
  <c r="W18" i="70"/>
  <c r="Q18" i="70"/>
  <c r="X16" i="70"/>
  <c r="X15" i="70" s="1"/>
  <c r="R16" i="70"/>
  <c r="R15" i="70" s="1"/>
  <c r="P16" i="70"/>
  <c r="P15" i="70" s="1"/>
  <c r="S14" i="70"/>
  <c r="V13" i="70"/>
  <c r="Y12" i="70"/>
  <c r="U12" i="70"/>
  <c r="Q12" i="70"/>
  <c r="Z10" i="70"/>
  <c r="V10" i="70"/>
  <c r="R10" i="70"/>
  <c r="P10" i="70"/>
  <c r="S9" i="70"/>
  <c r="V8" i="70"/>
  <c r="G18" i="68"/>
  <c r="G10" i="68"/>
  <c r="R44" i="70"/>
  <c r="W40" i="70"/>
  <c r="R39" i="70"/>
  <c r="Q35" i="70"/>
  <c r="W33" i="70"/>
  <c r="T31" i="70"/>
  <c r="X29" i="70"/>
  <c r="S27" i="70"/>
  <c r="W25" i="70"/>
  <c r="V23" i="70"/>
  <c r="V22" i="70" s="1"/>
  <c r="Y21" i="70"/>
  <c r="U21" i="70"/>
  <c r="Q21" i="70"/>
  <c r="X20" i="70"/>
  <c r="R20" i="70"/>
  <c r="P20" i="70"/>
  <c r="S19" i="70"/>
  <c r="V18" i="70"/>
  <c r="W16" i="70"/>
  <c r="W15" i="70" s="1"/>
  <c r="Q16" i="70"/>
  <c r="Q15" i="70" s="1"/>
  <c r="X14" i="70"/>
  <c r="R14" i="70"/>
  <c r="P14" i="70"/>
  <c r="S13" i="70"/>
  <c r="X12" i="70"/>
  <c r="T12" i="70"/>
  <c r="Y10" i="70"/>
  <c r="U10" i="70"/>
  <c r="Q10" i="70"/>
  <c r="X9" i="70"/>
  <c r="R9" i="70"/>
  <c r="P9" i="70"/>
  <c r="S8" i="70"/>
  <c r="T18" i="70"/>
  <c r="T19" i="70"/>
  <c r="T23" i="70"/>
  <c r="T22" i="70" s="1"/>
  <c r="M25" i="70"/>
  <c r="H29" i="70"/>
  <c r="M18" i="70"/>
  <c r="AC12" i="71" a="1"/>
  <c r="AC12" i="71" s="1"/>
  <c r="I29" i="70"/>
  <c r="AC14" i="71" a="1"/>
  <c r="AC14" i="71" s="1"/>
  <c r="AC16" i="71" a="1"/>
  <c r="AC16" i="71" s="1"/>
  <c r="AC18" i="71" a="1"/>
  <c r="AC18" i="71" s="1"/>
  <c r="AC19" i="71" a="1"/>
  <c r="AC19" i="71" s="1"/>
  <c r="M46" i="70"/>
  <c r="F32" i="69"/>
  <c r="F30" i="69"/>
  <c r="F28" i="69"/>
  <c r="F26" i="69"/>
  <c r="F24" i="69"/>
  <c r="F22" i="69"/>
  <c r="F20" i="69"/>
  <c r="F18" i="69"/>
  <c r="F16" i="69"/>
  <c r="F14" i="69"/>
  <c r="F12" i="69"/>
  <c r="F10" i="69"/>
  <c r="F8" i="69"/>
  <c r="G33" i="69"/>
  <c r="G31" i="69"/>
  <c r="G29" i="69"/>
  <c r="G27" i="69"/>
  <c r="G25" i="69"/>
  <c r="G23" i="69"/>
  <c r="G21" i="69"/>
  <c r="G19" i="69"/>
  <c r="G17" i="69"/>
  <c r="G15" i="69"/>
  <c r="G13" i="69"/>
  <c r="G11" i="69"/>
  <c r="G9" i="69"/>
  <c r="F33" i="69"/>
  <c r="F31" i="69"/>
  <c r="F29" i="69"/>
  <c r="F27" i="69"/>
  <c r="F25" i="69"/>
  <c r="F23" i="69"/>
  <c r="F21" i="69"/>
  <c r="F19" i="69"/>
  <c r="F17" i="69"/>
  <c r="F15" i="69"/>
  <c r="F13" i="69"/>
  <c r="F11" i="69"/>
  <c r="F9" i="69"/>
  <c r="G32" i="69"/>
  <c r="G24" i="69"/>
  <c r="H24" i="69" s="1"/>
  <c r="G16" i="69"/>
  <c r="G8" i="69"/>
  <c r="G30" i="69"/>
  <c r="G22" i="69"/>
  <c r="G14" i="69"/>
  <c r="H14" i="69" s="1"/>
  <c r="G28" i="69"/>
  <c r="G20" i="69"/>
  <c r="G12" i="69"/>
  <c r="G26" i="69"/>
  <c r="G18" i="69"/>
  <c r="G10" i="69"/>
  <c r="H10" i="69" s="1"/>
  <c r="AC67" i="72" a="1"/>
  <c r="AC67" i="72" s="1"/>
  <c r="AC71" i="72" a="1"/>
  <c r="AC71" i="72" s="1"/>
  <c r="T25" i="70"/>
  <c r="AC97" i="72" a="1"/>
  <c r="AC97" i="72" s="1"/>
  <c r="AC104" i="72" a="1"/>
  <c r="AC104" i="72" s="1"/>
  <c r="AC116" i="72" a="1"/>
  <c r="AC116" i="72" s="1"/>
  <c r="T20" i="70"/>
  <c r="U29" i="70"/>
  <c r="T9" i="70"/>
  <c r="U36" i="70"/>
  <c r="D11" i="73"/>
  <c r="E11" i="73" s="1"/>
  <c r="D13" i="73"/>
  <c r="E13" i="73" s="1"/>
  <c r="Y18" i="70"/>
  <c r="M13" i="70"/>
  <c r="N18" i="70"/>
  <c r="N26" i="70"/>
  <c r="I45" i="70"/>
  <c r="I13" i="70"/>
  <c r="H46" i="70"/>
  <c r="H18" i="70"/>
  <c r="H23" i="70"/>
  <c r="B10" i="73"/>
  <c r="B12" i="73"/>
  <c r="I23" i="70"/>
  <c r="N13" i="70"/>
  <c r="I26" i="70"/>
  <c r="H13" i="70"/>
  <c r="H45" i="70"/>
  <c r="AC52" i="72" a="1"/>
  <c r="AC52" i="72" s="1"/>
  <c r="AC58" i="72" a="1"/>
  <c r="AC58" i="72" s="1"/>
  <c r="AC63" i="72" a="1"/>
  <c r="AC63" i="72" s="1"/>
  <c r="AC68" i="72" a="1"/>
  <c r="AC68" i="72" s="1"/>
  <c r="AC74" i="72" a="1"/>
  <c r="AC74" i="72" s="1"/>
  <c r="AC79" i="72" a="1"/>
  <c r="AC79" i="72" s="1"/>
  <c r="AC93" i="72" a="1"/>
  <c r="AC93" i="72" s="1"/>
  <c r="AC94" i="72" a="1"/>
  <c r="AC94" i="72" s="1"/>
  <c r="AC95" i="72" a="1"/>
  <c r="AC95" i="72" s="1"/>
  <c r="AC96" i="72" a="1"/>
  <c r="AC96" i="72" s="1"/>
  <c r="AC109" i="72" a="1"/>
  <c r="AC109" i="72" s="1"/>
  <c r="AC118" i="72" a="1"/>
  <c r="AC118" i="72" s="1"/>
  <c r="AC119" i="72" a="1"/>
  <c r="AC119" i="72" s="1"/>
  <c r="M6" i="72"/>
  <c r="U14" i="70"/>
  <c r="AC54" i="72" a="1"/>
  <c r="AC54" i="72" s="1"/>
  <c r="AC59" i="72" a="1"/>
  <c r="AC59" i="72" s="1"/>
  <c r="AC64" i="72" a="1"/>
  <c r="AC64" i="72" s="1"/>
  <c r="AC70" i="72" a="1"/>
  <c r="AC70" i="72" s="1"/>
  <c r="AC75" i="72" a="1"/>
  <c r="AC75" i="72" s="1"/>
  <c r="AC80" i="72" a="1"/>
  <c r="AC80" i="72" s="1"/>
  <c r="AC87" i="72" a="1"/>
  <c r="AC87" i="72" s="1"/>
  <c r="AC88" i="72" a="1"/>
  <c r="AC88" i="72" s="1"/>
  <c r="AC89" i="72" a="1"/>
  <c r="AC89" i="72" s="1"/>
  <c r="AC90" i="72" a="1"/>
  <c r="AC90" i="72" s="1"/>
  <c r="AC98" i="72" a="1"/>
  <c r="AC98" i="72" s="1"/>
  <c r="AC113" i="72" a="1"/>
  <c r="AC113" i="72" s="1"/>
  <c r="AC100" i="72" a="1"/>
  <c r="AC100" i="72" s="1"/>
  <c r="U8" i="70"/>
  <c r="T13" i="70"/>
  <c r="AC42" i="72" a="1"/>
  <c r="AC42" i="72" s="1"/>
  <c r="AC43" i="72" a="1"/>
  <c r="AC43" i="72" s="1"/>
  <c r="AC50" i="72" a="1"/>
  <c r="AC50" i="72" s="1"/>
  <c r="AC51" i="72" a="1"/>
  <c r="AC51" i="72" s="1"/>
  <c r="AC17" i="72" a="1"/>
  <c r="AC17" i="72" s="1"/>
  <c r="AC41" i="72" a="1"/>
  <c r="AC41" i="72" s="1"/>
  <c r="AC45" i="72" a="1"/>
  <c r="AC45" i="72" s="1"/>
  <c r="AC49" i="72" a="1"/>
  <c r="AC49" i="72" s="1"/>
  <c r="AC53" i="72" a="1"/>
  <c r="AC53" i="72" s="1"/>
  <c r="AC57" i="72" a="1"/>
  <c r="AC57" i="72" s="1"/>
  <c r="AC61" i="72" a="1"/>
  <c r="AC61" i="72" s="1"/>
  <c r="AC65" i="72" a="1"/>
  <c r="AC65" i="72" s="1"/>
  <c r="AC69" i="72" a="1"/>
  <c r="AC69" i="72" s="1"/>
  <c r="AC73" i="72" a="1"/>
  <c r="AC73" i="72" s="1"/>
  <c r="AC77" i="72" a="1"/>
  <c r="AC77" i="72" s="1"/>
  <c r="AC81" i="72" a="1"/>
  <c r="AC81" i="72" s="1"/>
  <c r="AC84" i="72" a="1"/>
  <c r="AC84" i="72" s="1"/>
  <c r="AC92" i="72" a="1"/>
  <c r="AC92" i="72" s="1"/>
  <c r="AC99" i="72" a="1"/>
  <c r="AC99" i="72" s="1"/>
  <c r="AC102" i="72" a="1"/>
  <c r="AC102" i="72" s="1"/>
  <c r="AC110" i="72" a="1"/>
  <c r="AC110" i="72" s="1"/>
  <c r="AC114" i="72" a="1"/>
  <c r="AC114" i="72" s="1"/>
  <c r="AC115" i="72" a="1"/>
  <c r="AC115" i="72" s="1"/>
  <c r="AC117" i="72" a="1"/>
  <c r="AC117" i="72" s="1"/>
  <c r="AC127" i="72" a="1"/>
  <c r="AC127" i="72" s="1"/>
  <c r="AC128" i="72" a="1"/>
  <c r="AC128" i="72" s="1"/>
  <c r="AC129" i="72" a="1"/>
  <c r="AC129" i="72" s="1"/>
  <c r="Y14" i="70"/>
  <c r="H16" i="73"/>
  <c r="H20" i="73" s="1"/>
  <c r="U40" i="70"/>
  <c r="U25" i="70"/>
  <c r="U30" i="70"/>
  <c r="AC107" i="72" a="1"/>
  <c r="AC107" i="72" s="1"/>
  <c r="T45" i="70"/>
  <c r="AC86" i="72" a="1"/>
  <c r="AC86" i="72" s="1"/>
  <c r="AC91" i="72" a="1"/>
  <c r="AC91" i="72" s="1"/>
  <c r="T34" i="70"/>
  <c r="AC111" i="72" a="1"/>
  <c r="AC111" i="72" s="1"/>
  <c r="AC124" i="72" a="1"/>
  <c r="AC124" i="72" s="1"/>
  <c r="T44" i="70"/>
  <c r="AC125" i="72" a="1"/>
  <c r="AC125" i="72" s="1"/>
  <c r="M23" i="70"/>
  <c r="I25" i="70"/>
  <c r="M29" i="70"/>
  <c r="H25" i="68"/>
  <c r="H24" i="68" s="1"/>
  <c r="H26" i="69" l="1"/>
  <c r="Q24" i="70"/>
  <c r="H18" i="69"/>
  <c r="P24" i="70"/>
  <c r="H15" i="68"/>
  <c r="R24" i="70"/>
  <c r="S43" i="70"/>
  <c r="P28" i="70"/>
  <c r="S28" i="70"/>
  <c r="Y399" i="72"/>
  <c r="Z399" i="72" s="1"/>
  <c r="Y363" i="72"/>
  <c r="Z363" i="72" s="1"/>
  <c r="Z335" i="72"/>
  <c r="AA335" i="72" s="1"/>
  <c r="U315" i="72"/>
  <c r="V315" i="72" s="1"/>
  <c r="U251" i="72"/>
  <c r="V251" i="72" s="1"/>
  <c r="Z243" i="72"/>
  <c r="AA243" i="72" s="1"/>
  <c r="U187" i="72"/>
  <c r="V187" i="72" s="1"/>
  <c r="Y163" i="72"/>
  <c r="Z163" i="72" s="1"/>
  <c r="AA163" i="72" s="1"/>
  <c r="U139" i="72"/>
  <c r="V139" i="72" s="1"/>
  <c r="U115" i="72"/>
  <c r="V115" i="72" s="1"/>
  <c r="U87" i="72"/>
  <c r="V87" i="72" s="1"/>
  <c r="Y73" i="72"/>
  <c r="U63" i="72"/>
  <c r="V63" i="72" s="1"/>
  <c r="U55" i="72"/>
  <c r="V55" i="72" s="1"/>
  <c r="U47" i="72"/>
  <c r="V47" i="72" s="1"/>
  <c r="U308" i="72"/>
  <c r="V308" i="72" s="1"/>
  <c r="Y300" i="72"/>
  <c r="Z300" i="72" s="1"/>
  <c r="AA300" i="72" s="1"/>
  <c r="Y292" i="72"/>
  <c r="Z292" i="72" s="1"/>
  <c r="Y216" i="72"/>
  <c r="Z216" i="72" s="1"/>
  <c r="AA216" i="72" s="1"/>
  <c r="U188" i="72"/>
  <c r="V188" i="72" s="1"/>
  <c r="U164" i="72"/>
  <c r="V164" i="72" s="1"/>
  <c r="U132" i="72"/>
  <c r="V132" i="72" s="1"/>
  <c r="U333" i="72"/>
  <c r="V333" i="72" s="1"/>
  <c r="Y329" i="72"/>
  <c r="Z329" i="72" s="1"/>
  <c r="AA329" i="72" s="1"/>
  <c r="U301" i="72"/>
  <c r="V301" i="72" s="1"/>
  <c r="U221" i="72"/>
  <c r="V221" i="72" s="1"/>
  <c r="U201" i="72"/>
  <c r="V201" i="72" s="1"/>
  <c r="Y173" i="72"/>
  <c r="Z173" i="72" s="1"/>
  <c r="AA173" i="72" s="1"/>
  <c r="Y379" i="72"/>
  <c r="Z379" i="72" s="1"/>
  <c r="AA379" i="72" s="1"/>
  <c r="Y367" i="72"/>
  <c r="Z367" i="72" s="1"/>
  <c r="Z271" i="72"/>
  <c r="AA271" i="72" s="1"/>
  <c r="Y203" i="72"/>
  <c r="Z203" i="72" s="1"/>
  <c r="U171" i="72"/>
  <c r="V171" i="72" s="1"/>
  <c r="Z143" i="72"/>
  <c r="AA143" i="72" s="1"/>
  <c r="U79" i="72"/>
  <c r="V79" i="72" s="1"/>
  <c r="U224" i="72"/>
  <c r="V224" i="72" s="1"/>
  <c r="U196" i="72"/>
  <c r="V196" i="72" s="1"/>
  <c r="Y136" i="72"/>
  <c r="Z136" i="72" s="1"/>
  <c r="Z361" i="72"/>
  <c r="AA361" i="72" s="1"/>
  <c r="U281" i="72"/>
  <c r="V281" i="72" s="1"/>
  <c r="Y253" i="72"/>
  <c r="Z253" i="72" s="1"/>
  <c r="U205" i="72"/>
  <c r="V205" i="72" s="1"/>
  <c r="Y383" i="72"/>
  <c r="Z383" i="72" s="1"/>
  <c r="Y331" i="72"/>
  <c r="Z331" i="72" s="1"/>
  <c r="AA331" i="72" s="1"/>
  <c r="Y319" i="72"/>
  <c r="Z319" i="72" s="1"/>
  <c r="AA319" i="72" s="1"/>
  <c r="Y287" i="72"/>
  <c r="Z287" i="72" s="1"/>
  <c r="Z259" i="72"/>
  <c r="AA259" i="72" s="1"/>
  <c r="U219" i="72"/>
  <c r="V219" i="72" s="1"/>
  <c r="Y211" i="72"/>
  <c r="Z211" i="72" s="1"/>
  <c r="Y175" i="72"/>
  <c r="Z175" i="72" s="1"/>
  <c r="AA175" i="72" s="1"/>
  <c r="U155" i="72"/>
  <c r="V155" i="72" s="1"/>
  <c r="U129" i="72"/>
  <c r="V129" i="72" s="1"/>
  <c r="Y91" i="72"/>
  <c r="Z91" i="72" s="1"/>
  <c r="Y81" i="72"/>
  <c r="Y67" i="72"/>
  <c r="Z67" i="72" s="1"/>
  <c r="AA67" i="72" s="1"/>
  <c r="Y400" i="72"/>
  <c r="Z400" i="72" s="1"/>
  <c r="Y392" i="72"/>
  <c r="Z392" i="72" s="1"/>
  <c r="Y384" i="72"/>
  <c r="Z384" i="72" s="1"/>
  <c r="AA384" i="72" s="1"/>
  <c r="Y376" i="72"/>
  <c r="Z376" i="72" s="1"/>
  <c r="Y368" i="72"/>
  <c r="Z368" i="72" s="1"/>
  <c r="Z360" i="72"/>
  <c r="AA360" i="72" s="1"/>
  <c r="Y352" i="72"/>
  <c r="Z352" i="72" s="1"/>
  <c r="U344" i="72"/>
  <c r="V344" i="72" s="1"/>
  <c r="Y328" i="72"/>
  <c r="Z328" i="72" s="1"/>
  <c r="U320" i="72"/>
  <c r="V320" i="72" s="1"/>
  <c r="U208" i="72"/>
  <c r="V208" i="72" s="1"/>
  <c r="U200" i="72"/>
  <c r="V200" i="72" s="1"/>
  <c r="Y381" i="72"/>
  <c r="Z381" i="72" s="1"/>
  <c r="Y377" i="72"/>
  <c r="Z377" i="72" s="1"/>
  <c r="Y285" i="72"/>
  <c r="Z285" i="72" s="1"/>
  <c r="AA285" i="72" s="1"/>
  <c r="U237" i="72"/>
  <c r="V237" i="72" s="1"/>
  <c r="Y233" i="72"/>
  <c r="Z233" i="72" s="1"/>
  <c r="AA233" i="72" s="1"/>
  <c r="U283" i="72"/>
  <c r="V283" i="72" s="1"/>
  <c r="U121" i="72"/>
  <c r="V121" i="72" s="1"/>
  <c r="Y107" i="72"/>
  <c r="Z107" i="72" s="1"/>
  <c r="Y89" i="72"/>
  <c r="Y65" i="72"/>
  <c r="Y312" i="72"/>
  <c r="Z312" i="72" s="1"/>
  <c r="Y168" i="72"/>
  <c r="Y365" i="72"/>
  <c r="Z365" i="72" s="1"/>
  <c r="AA365" i="72" s="1"/>
  <c r="Y395" i="72"/>
  <c r="Z395" i="72" s="1"/>
  <c r="AA395" i="72" s="1"/>
  <c r="U267" i="72"/>
  <c r="V267" i="72" s="1"/>
  <c r="Y227" i="72"/>
  <c r="Z179" i="72"/>
  <c r="AA179" i="72" s="1"/>
  <c r="Y159" i="72"/>
  <c r="Z159" i="72" s="1"/>
  <c r="AA159" i="72" s="1"/>
  <c r="Y97" i="72"/>
  <c r="Z97" i="72" s="1"/>
  <c r="Y83" i="72"/>
  <c r="U71" i="72"/>
  <c r="V71" i="72" s="1"/>
  <c r="U59" i="72"/>
  <c r="V59" i="72" s="1"/>
  <c r="U51" i="72"/>
  <c r="V51" i="72" s="1"/>
  <c r="U43" i="72"/>
  <c r="V43" i="72" s="1"/>
  <c r="U288" i="72"/>
  <c r="V288" i="72" s="1"/>
  <c r="Z280" i="72"/>
  <c r="AA280" i="72" s="1"/>
  <c r="Z272" i="72"/>
  <c r="AA272" i="72" s="1"/>
  <c r="Y264" i="72"/>
  <c r="Z264" i="72" s="1"/>
  <c r="Y244" i="72"/>
  <c r="U236" i="72"/>
  <c r="V236" i="72" s="1"/>
  <c r="U228" i="72"/>
  <c r="V228" i="72" s="1"/>
  <c r="Y184" i="72"/>
  <c r="Z184" i="72" s="1"/>
  <c r="Y152" i="72"/>
  <c r="Z397" i="72"/>
  <c r="AA397" i="72" s="1"/>
  <c r="Y393" i="72"/>
  <c r="Y317" i="72"/>
  <c r="Z317" i="72" s="1"/>
  <c r="U297" i="72"/>
  <c r="V297" i="72" s="1"/>
  <c r="U217" i="72"/>
  <c r="V217" i="72" s="1"/>
  <c r="U169" i="72"/>
  <c r="V169" i="72" s="1"/>
  <c r="Z128" i="72"/>
  <c r="AA128" i="72" s="1"/>
  <c r="Y102" i="72"/>
  <c r="Z102" i="72" s="1"/>
  <c r="Y88" i="72"/>
  <c r="Z88" i="72" s="1"/>
  <c r="AA88" i="72" s="1"/>
  <c r="Z64" i="72"/>
  <c r="AA64" i="72" s="1"/>
  <c r="Y398" i="72"/>
  <c r="Y403" i="72"/>
  <c r="Z403" i="72" s="1"/>
  <c r="Y391" i="72"/>
  <c r="Y387" i="72"/>
  <c r="Z387" i="72" s="1"/>
  <c r="Y371" i="72"/>
  <c r="Y359" i="72"/>
  <c r="Z359" i="72" s="1"/>
  <c r="Y355" i="72"/>
  <c r="V351" i="72"/>
  <c r="V343" i="72"/>
  <c r="Y339" i="72"/>
  <c r="V327" i="72"/>
  <c r="Z323" i="72"/>
  <c r="AA323" i="72" s="1"/>
  <c r="Y307" i="72"/>
  <c r="Z307" i="72" s="1"/>
  <c r="Z291" i="72"/>
  <c r="AA291" i="72" s="1"/>
  <c r="V287" i="72"/>
  <c r="Y279" i="72"/>
  <c r="Z279" i="72" s="1"/>
  <c r="AA279" i="72" s="1"/>
  <c r="Z275" i="72"/>
  <c r="AA275" i="72" s="1"/>
  <c r="V255" i="72"/>
  <c r="V247" i="72"/>
  <c r="V243" i="72"/>
  <c r="Y239" i="72"/>
  <c r="Z239" i="72" s="1"/>
  <c r="AA239" i="72" s="1"/>
  <c r="V231" i="72"/>
  <c r="V227" i="72"/>
  <c r="Y223" i="72"/>
  <c r="V215" i="72"/>
  <c r="Y207" i="72"/>
  <c r="Z207" i="72" s="1"/>
  <c r="V199" i="72"/>
  <c r="Y195" i="72"/>
  <c r="Z195" i="72" s="1"/>
  <c r="AA195" i="72" s="1"/>
  <c r="Y191" i="72"/>
  <c r="V175" i="72"/>
  <c r="V159" i="72"/>
  <c r="Y147" i="72"/>
  <c r="Z147" i="72" s="1"/>
  <c r="AA147" i="72" s="1"/>
  <c r="V143" i="72"/>
  <c r="Z131" i="72"/>
  <c r="AA131" i="72" s="1"/>
  <c r="Y129" i="72"/>
  <c r="Z129" i="72" s="1"/>
  <c r="V125" i="72"/>
  <c r="Y123" i="72"/>
  <c r="Z123" i="72" s="1"/>
  <c r="Y121" i="72"/>
  <c r="Y113" i="72"/>
  <c r="V107" i="72"/>
  <c r="Y105" i="72"/>
  <c r="Z105" i="72" s="1"/>
  <c r="Y99" i="72"/>
  <c r="Z99" i="72" s="1"/>
  <c r="AA99" i="72" s="1"/>
  <c r="Y75" i="72"/>
  <c r="V73" i="72"/>
  <c r="V65" i="72"/>
  <c r="Y59" i="72"/>
  <c r="Z59" i="72" s="1"/>
  <c r="Y57" i="72"/>
  <c r="Z57" i="72" s="1"/>
  <c r="Y49" i="72"/>
  <c r="Z49" i="72" s="1"/>
  <c r="Y43" i="72"/>
  <c r="Z43" i="72" s="1"/>
  <c r="Y41" i="72"/>
  <c r="Z41" i="72" s="1"/>
  <c r="U396" i="72"/>
  <c r="V396" i="72" s="1"/>
  <c r="Y388" i="72"/>
  <c r="Z388" i="72" s="1"/>
  <c r="AA388" i="72" s="1"/>
  <c r="U380" i="72"/>
  <c r="V380" i="72" s="1"/>
  <c r="Y372" i="72"/>
  <c r="Z372" i="72" s="1"/>
  <c r="AA372" i="72" s="1"/>
  <c r="U364" i="72"/>
  <c r="V364" i="72" s="1"/>
  <c r="Y356" i="72"/>
  <c r="Z356" i="72" s="1"/>
  <c r="AA356" i="72" s="1"/>
  <c r="Z340" i="72"/>
  <c r="AA340" i="72" s="1"/>
  <c r="V304" i="72"/>
  <c r="U300" i="72"/>
  <c r="V300" i="72" s="1"/>
  <c r="Y284" i="72"/>
  <c r="V280" i="72"/>
  <c r="Y256" i="72"/>
  <c r="Z256" i="72" s="1"/>
  <c r="AA256" i="72" s="1"/>
  <c r="V232" i="72"/>
  <c r="Y404" i="72"/>
  <c r="Z404" i="72" s="1"/>
  <c r="AA404" i="72" s="1"/>
  <c r="Y220" i="72"/>
  <c r="Z220" i="72" s="1"/>
  <c r="AA220" i="72" s="1"/>
  <c r="Y212" i="72"/>
  <c r="Z212" i="72" s="1"/>
  <c r="AA212" i="72" s="1"/>
  <c r="V204" i="72"/>
  <c r="Y200" i="72"/>
  <c r="Z200" i="72" s="1"/>
  <c r="AA200" i="72" s="1"/>
  <c r="Y188" i="72"/>
  <c r="Z188" i="72" s="1"/>
  <c r="V184" i="72"/>
  <c r="Y172" i="72"/>
  <c r="Z172" i="72" s="1"/>
  <c r="AA172" i="72" s="1"/>
  <c r="V168" i="72"/>
  <c r="Y156" i="72"/>
  <c r="Z156" i="72" s="1"/>
  <c r="AA156" i="72" s="1"/>
  <c r="Y140" i="72"/>
  <c r="Z140" i="72" s="1"/>
  <c r="AA140" i="72" s="1"/>
  <c r="V136" i="72"/>
  <c r="V353" i="72"/>
  <c r="Y349" i="72"/>
  <c r="Z349" i="72" s="1"/>
  <c r="Y337" i="72"/>
  <c r="Z337" i="72" s="1"/>
  <c r="Y333" i="72"/>
  <c r="Z333" i="72" s="1"/>
  <c r="Y321" i="72"/>
  <c r="Z321" i="72" s="1"/>
  <c r="AA321" i="72" s="1"/>
  <c r="V305" i="72"/>
  <c r="Y301" i="72"/>
  <c r="Z301" i="72" s="1"/>
  <c r="AA301" i="72" s="1"/>
  <c r="Y289" i="72"/>
  <c r="Z289" i="72" s="1"/>
  <c r="V285" i="72"/>
  <c r="Y273" i="72"/>
  <c r="Y269" i="72"/>
  <c r="Z269" i="72" s="1"/>
  <c r="Y257" i="72"/>
  <c r="Z257" i="72" s="1"/>
  <c r="AA257" i="72" s="1"/>
  <c r="V253" i="72"/>
  <c r="Y237" i="72"/>
  <c r="Z237" i="72" s="1"/>
  <c r="AA237" i="72" s="1"/>
  <c r="Y225" i="72"/>
  <c r="Z225" i="72" s="1"/>
  <c r="AA225" i="72" s="1"/>
  <c r="Y221" i="72"/>
  <c r="Z221" i="72" s="1"/>
  <c r="AA221" i="72" s="1"/>
  <c r="Y209" i="72"/>
  <c r="Z209" i="72" s="1"/>
  <c r="AA209" i="72" s="1"/>
  <c r="Y205" i="72"/>
  <c r="Z205" i="72" s="1"/>
  <c r="Y193" i="72"/>
  <c r="Z193" i="72" s="1"/>
  <c r="AA193" i="72" s="1"/>
  <c r="Y189" i="72"/>
  <c r="Z189" i="72" s="1"/>
  <c r="AA189" i="72" s="1"/>
  <c r="Y177" i="72"/>
  <c r="Z177" i="72" s="1"/>
  <c r="AA177" i="72" s="1"/>
  <c r="V173" i="72"/>
  <c r="Y161" i="72"/>
  <c r="Z161" i="72" s="1"/>
  <c r="AA161" i="72" s="1"/>
  <c r="Y157" i="72"/>
  <c r="Z157" i="72" s="1"/>
  <c r="V145" i="72"/>
  <c r="Y141" i="72"/>
  <c r="Y130" i="72"/>
  <c r="Z130" i="72" s="1"/>
  <c r="AA130" i="72" s="1"/>
  <c r="Y124" i="72"/>
  <c r="Z124" i="72" s="1"/>
  <c r="AA124" i="72" s="1"/>
  <c r="Y118" i="72"/>
  <c r="Z118" i="72" s="1"/>
  <c r="Y114" i="72"/>
  <c r="Z112" i="72"/>
  <c r="AA112" i="72" s="1"/>
  <c r="Y108" i="72"/>
  <c r="U104" i="72"/>
  <c r="V104" i="72" s="1"/>
  <c r="Y100" i="72"/>
  <c r="Z100" i="72" s="1"/>
  <c r="AA100" i="72" s="1"/>
  <c r="U94" i="72"/>
  <c r="V94" i="72" s="1"/>
  <c r="V90" i="72"/>
  <c r="Y82" i="72"/>
  <c r="V78" i="72"/>
  <c r="Z72" i="72"/>
  <c r="AA72" i="72" s="1"/>
  <c r="Y66" i="72"/>
  <c r="Z66" i="72" s="1"/>
  <c r="V64" i="72"/>
  <c r="V58" i="72"/>
  <c r="Y52" i="72"/>
  <c r="Z52" i="72" s="1"/>
  <c r="Y50" i="72"/>
  <c r="Z48" i="72"/>
  <c r="AA48" i="72" s="1"/>
  <c r="Y44" i="72"/>
  <c r="Z44" i="72" s="1"/>
  <c r="AA44" i="72" s="1"/>
  <c r="V42" i="72"/>
  <c r="V402" i="72"/>
  <c r="V398" i="72"/>
  <c r="V370" i="72"/>
  <c r="V354" i="72"/>
  <c r="V350" i="72"/>
  <c r="Y338" i="72"/>
  <c r="Z338" i="72" s="1"/>
  <c r="AA338" i="72" s="1"/>
  <c r="Y334" i="72"/>
  <c r="Y322" i="72"/>
  <c r="Z322" i="72" s="1"/>
  <c r="AA322" i="72" s="1"/>
  <c r="Y318" i="72"/>
  <c r="V310" i="72"/>
  <c r="Y306" i="72"/>
  <c r="V302" i="72"/>
  <c r="V294" i="72"/>
  <c r="V290" i="72"/>
  <c r="V278" i="72"/>
  <c r="Y274" i="72"/>
  <c r="Z274" i="72" s="1"/>
  <c r="Y270" i="72"/>
  <c r="Z270" i="72" s="1"/>
  <c r="Y262" i="72"/>
  <c r="Z262" i="72" s="1"/>
  <c r="Y258" i="72"/>
  <c r="Y238" i="72"/>
  <c r="Z238" i="72" s="1"/>
  <c r="AA238" i="72" s="1"/>
  <c r="Y222" i="72"/>
  <c r="V194" i="72"/>
  <c r="Y182" i="72"/>
  <c r="Z182" i="72" s="1"/>
  <c r="AA182" i="72" s="1"/>
  <c r="Y178" i="72"/>
  <c r="Z178" i="72" s="1"/>
  <c r="AA178" i="72" s="1"/>
  <c r="Y166" i="72"/>
  <c r="Z166" i="72" s="1"/>
  <c r="AA166" i="72" s="1"/>
  <c r="Y162" i="72"/>
  <c r="Z162" i="72" s="1"/>
  <c r="AA162" i="72" s="1"/>
  <c r="Y146" i="72"/>
  <c r="Z146" i="72" s="1"/>
  <c r="AA146" i="72" s="1"/>
  <c r="Y137" i="72"/>
  <c r="Y110" i="72"/>
  <c r="Z110" i="72" s="1"/>
  <c r="V98" i="72"/>
  <c r="V70" i="72"/>
  <c r="Z56" i="72"/>
  <c r="AA56" i="72" s="1"/>
  <c r="Y394" i="72"/>
  <c r="Z394" i="72" s="1"/>
  <c r="AA394" i="72" s="1"/>
  <c r="Y382" i="72"/>
  <c r="Z382" i="72" s="1"/>
  <c r="AA382" i="72" s="1"/>
  <c r="Y378" i="72"/>
  <c r="Z378" i="72" s="1"/>
  <c r="Y362" i="72"/>
  <c r="Z362" i="72" s="1"/>
  <c r="AA362" i="72" s="1"/>
  <c r="Y354" i="72"/>
  <c r="Z354" i="72" s="1"/>
  <c r="AA354" i="72" s="1"/>
  <c r="Y350" i="72"/>
  <c r="Z350" i="72" s="1"/>
  <c r="Y314" i="72"/>
  <c r="Z314" i="72" s="1"/>
  <c r="AA314" i="72" s="1"/>
  <c r="Y302" i="72"/>
  <c r="Z302" i="72" s="1"/>
  <c r="AA302" i="72" s="1"/>
  <c r="Y290" i="72"/>
  <c r="Z290" i="72" s="1"/>
  <c r="V286" i="72"/>
  <c r="Y254" i="72"/>
  <c r="Z254" i="72" s="1"/>
  <c r="V242" i="72"/>
  <c r="Y218" i="72"/>
  <c r="Z218" i="72" s="1"/>
  <c r="AA218" i="72" s="1"/>
  <c r="Y206" i="72"/>
  <c r="Z206" i="72" s="1"/>
  <c r="Y202" i="72"/>
  <c r="Z202" i="72" s="1"/>
  <c r="AA202" i="72" s="1"/>
  <c r="Y190" i="72"/>
  <c r="Z190" i="72" s="1"/>
  <c r="AA190" i="72" s="1"/>
  <c r="Y174" i="72"/>
  <c r="Z174" i="72" s="1"/>
  <c r="AA174" i="72" s="1"/>
  <c r="Y158" i="72"/>
  <c r="Z158" i="72" s="1"/>
  <c r="AA158" i="72" s="1"/>
  <c r="Y142" i="72"/>
  <c r="Z142" i="72" s="1"/>
  <c r="AA142" i="72" s="1"/>
  <c r="Y375" i="72"/>
  <c r="Z375" i="72" s="1"/>
  <c r="Y343" i="72"/>
  <c r="Z343" i="72" s="1"/>
  <c r="Z327" i="72"/>
  <c r="AA327" i="72" s="1"/>
  <c r="V323" i="72"/>
  <c r="Y311" i="72"/>
  <c r="Z311" i="72" s="1"/>
  <c r="V307" i="72"/>
  <c r="Y295" i="72"/>
  <c r="Z295" i="72" s="1"/>
  <c r="AA295" i="72" s="1"/>
  <c r="V291" i="72"/>
  <c r="Z283" i="72"/>
  <c r="AA283" i="72" s="1"/>
  <c r="V275" i="72"/>
  <c r="Y263" i="72"/>
  <c r="Z263" i="72" s="1"/>
  <c r="V259" i="72"/>
  <c r="Y215" i="72"/>
  <c r="V211" i="72"/>
  <c r="V195" i="72"/>
  <c r="Z183" i="72"/>
  <c r="AA183" i="72" s="1"/>
  <c r="V179" i="72"/>
  <c r="Z167" i="72"/>
  <c r="AA167" i="72" s="1"/>
  <c r="V163" i="72"/>
  <c r="Z151" i="72"/>
  <c r="AA151" i="72" s="1"/>
  <c r="V147" i="72"/>
  <c r="Y135" i="72"/>
  <c r="Z135" i="72" s="1"/>
  <c r="V131" i="72"/>
  <c r="Y125" i="72"/>
  <c r="Z125" i="72" s="1"/>
  <c r="AA125" i="72" s="1"/>
  <c r="V119" i="72"/>
  <c r="Y115" i="72"/>
  <c r="Y111" i="72"/>
  <c r="Z111" i="72" s="1"/>
  <c r="Y103" i="72"/>
  <c r="V99" i="72"/>
  <c r="Y95" i="72"/>
  <c r="Z95" i="72" s="1"/>
  <c r="AA95" i="72" s="1"/>
  <c r="Y93" i="72"/>
  <c r="V91" i="72"/>
  <c r="Y87" i="72"/>
  <c r="Z87" i="72" s="1"/>
  <c r="AA87" i="72" s="1"/>
  <c r="Y85" i="72"/>
  <c r="Z85" i="72" s="1"/>
  <c r="V83" i="72"/>
  <c r="Y77" i="72"/>
  <c r="V75" i="72"/>
  <c r="Y71" i="72"/>
  <c r="Z71" i="72" s="1"/>
  <c r="AA71" i="72" s="1"/>
  <c r="Y69" i="72"/>
  <c r="Z69" i="72" s="1"/>
  <c r="V67" i="72"/>
  <c r="Y63" i="72"/>
  <c r="Z63" i="72" s="1"/>
  <c r="AA63" i="72" s="1"/>
  <c r="Y61" i="72"/>
  <c r="Z61" i="72" s="1"/>
  <c r="Y53" i="72"/>
  <c r="Y51" i="72"/>
  <c r="Y45" i="72"/>
  <c r="Y35" i="70"/>
  <c r="Y17" i="72"/>
  <c r="Y396" i="72"/>
  <c r="Z396" i="72" s="1"/>
  <c r="AA396" i="72" s="1"/>
  <c r="Y380" i="72"/>
  <c r="Z380" i="72" s="1"/>
  <c r="AA380" i="72" s="1"/>
  <c r="Y364" i="72"/>
  <c r="Z364" i="72" s="1"/>
  <c r="AA364" i="72" s="1"/>
  <c r="Y348" i="72"/>
  <c r="Z348" i="72" s="1"/>
  <c r="Z332" i="72"/>
  <c r="AA332" i="72" s="1"/>
  <c r="Y324" i="72"/>
  <c r="Z324" i="72" s="1"/>
  <c r="AA324" i="72" s="1"/>
  <c r="Y316" i="72"/>
  <c r="Z316" i="72" s="1"/>
  <c r="AA316" i="72" s="1"/>
  <c r="V312" i="72"/>
  <c r="Y296" i="72"/>
  <c r="Z296" i="72" s="1"/>
  <c r="AA296" i="72" s="1"/>
  <c r="Y276" i="72"/>
  <c r="Z276" i="72" s="1"/>
  <c r="AA276" i="72" s="1"/>
  <c r="Y260" i="72"/>
  <c r="Z260" i="72" s="1"/>
  <c r="V256" i="72"/>
  <c r="Y248" i="72"/>
  <c r="Z248" i="72" s="1"/>
  <c r="AA248" i="72" s="1"/>
  <c r="Y240" i="72"/>
  <c r="V404" i="72"/>
  <c r="V216" i="72"/>
  <c r="Y204" i="72"/>
  <c r="Z204" i="72" s="1"/>
  <c r="Y196" i="72"/>
  <c r="Z196" i="72" s="1"/>
  <c r="Z192" i="72"/>
  <c r="AA192" i="72" s="1"/>
  <c r="Y176" i="72"/>
  <c r="Z176" i="72" s="1"/>
  <c r="Z160" i="72"/>
  <c r="AA160" i="72" s="1"/>
  <c r="V156" i="72"/>
  <c r="Z144" i="72"/>
  <c r="AA144" i="72" s="1"/>
  <c r="Y405" i="72"/>
  <c r="Z405" i="72" s="1"/>
  <c r="AA405" i="72" s="1"/>
  <c r="Y401" i="72"/>
  <c r="Z401" i="72" s="1"/>
  <c r="AA401" i="72" s="1"/>
  <c r="Y389" i="72"/>
  <c r="Y385" i="72"/>
  <c r="Z385" i="72" s="1"/>
  <c r="Y373" i="72"/>
  <c r="Z373" i="72" s="1"/>
  <c r="AA373" i="72" s="1"/>
  <c r="Y369" i="72"/>
  <c r="Z369" i="72" s="1"/>
  <c r="Y357" i="72"/>
  <c r="Y353" i="72"/>
  <c r="Z353" i="72" s="1"/>
  <c r="AA353" i="72" s="1"/>
  <c r="Y341" i="72"/>
  <c r="Z341" i="72" s="1"/>
  <c r="V325" i="72"/>
  <c r="Y305" i="72"/>
  <c r="Z305" i="72" s="1"/>
  <c r="AA305" i="72" s="1"/>
  <c r="Y293" i="72"/>
  <c r="V289" i="72"/>
  <c r="Y277" i="72"/>
  <c r="Z277" i="72" s="1"/>
  <c r="AA277" i="72" s="1"/>
  <c r="V273" i="72"/>
  <c r="Y261" i="72"/>
  <c r="Z261" i="72" s="1"/>
  <c r="V245" i="72"/>
  <c r="Y241" i="72"/>
  <c r="Z241" i="72" s="1"/>
  <c r="V229" i="72"/>
  <c r="Y197" i="72"/>
  <c r="V193" i="72"/>
  <c r="Y181" i="72"/>
  <c r="Z181" i="72" s="1"/>
  <c r="AA181" i="72" s="1"/>
  <c r="Y165" i="72"/>
  <c r="Z165" i="72" s="1"/>
  <c r="V149" i="72"/>
  <c r="Y145" i="72"/>
  <c r="Z145" i="72" s="1"/>
  <c r="V133" i="72"/>
  <c r="U124" i="72"/>
  <c r="V124" i="72" s="1"/>
  <c r="Y120" i="72"/>
  <c r="Z120" i="72" s="1"/>
  <c r="AA120" i="72" s="1"/>
  <c r="V114" i="72"/>
  <c r="Y106" i="72"/>
  <c r="Z106" i="72" s="1"/>
  <c r="Y94" i="72"/>
  <c r="Z94" i="72" s="1"/>
  <c r="Y90" i="72"/>
  <c r="Z90" i="72" s="1"/>
  <c r="V86" i="72"/>
  <c r="Y84" i="72"/>
  <c r="Z84" i="72" s="1"/>
  <c r="Y78" i="72"/>
  <c r="Y74" i="72"/>
  <c r="Z74" i="72" s="1"/>
  <c r="Y68" i="72"/>
  <c r="Z68" i="72" s="1"/>
  <c r="AA68" i="72" s="1"/>
  <c r="V62" i="72"/>
  <c r="Y60" i="72"/>
  <c r="Z60" i="72" s="1"/>
  <c r="Y58" i="72"/>
  <c r="V54" i="72"/>
  <c r="V50" i="72"/>
  <c r="Y46" i="72"/>
  <c r="Z46" i="72" s="1"/>
  <c r="Y42" i="72"/>
  <c r="Y402" i="72"/>
  <c r="Z402" i="72" s="1"/>
  <c r="Y390" i="72"/>
  <c r="Z390" i="72" s="1"/>
  <c r="Y386" i="72"/>
  <c r="Z386" i="72" s="1"/>
  <c r="AA386" i="72" s="1"/>
  <c r="Y374" i="72"/>
  <c r="Z374" i="72" s="1"/>
  <c r="AA374" i="72" s="1"/>
  <c r="Y370" i="72"/>
  <c r="Z370" i="72" s="1"/>
  <c r="AA370" i="72" s="1"/>
  <c r="Y358" i="72"/>
  <c r="Z358" i="72" s="1"/>
  <c r="AA358" i="72" s="1"/>
  <c r="U346" i="72"/>
  <c r="V346" i="72" s="1"/>
  <c r="V342" i="72"/>
  <c r="U330" i="72"/>
  <c r="V330" i="72" s="1"/>
  <c r="V326" i="72"/>
  <c r="V322" i="72"/>
  <c r="Y310" i="72"/>
  <c r="Z310" i="72" s="1"/>
  <c r="V306" i="72"/>
  <c r="V298" i="72"/>
  <c r="Y294" i="72"/>
  <c r="Z294" i="72" s="1"/>
  <c r="V282" i="72"/>
  <c r="Y278" i="72"/>
  <c r="Z278" i="72" s="1"/>
  <c r="U274" i="72"/>
  <c r="V274" i="72" s="1"/>
  <c r="V266" i="72"/>
  <c r="U258" i="72"/>
  <c r="V258" i="72" s="1"/>
  <c r="Y250" i="72"/>
  <c r="Y246" i="72"/>
  <c r="Y242" i="72"/>
  <c r="Z242" i="72" s="1"/>
  <c r="Y234" i="72"/>
  <c r="V230" i="72"/>
  <c r="Y226" i="72"/>
  <c r="Z226" i="72" s="1"/>
  <c r="AA226" i="72" s="1"/>
  <c r="Y214" i="72"/>
  <c r="Z214" i="72" s="1"/>
  <c r="Y210" i="72"/>
  <c r="V198" i="72"/>
  <c r="Y194" i="72"/>
  <c r="Z194" i="72" s="1"/>
  <c r="AA194" i="72" s="1"/>
  <c r="Y150" i="72"/>
  <c r="Z150" i="72" s="1"/>
  <c r="AA150" i="72" s="1"/>
  <c r="Y134" i="72"/>
  <c r="Z134" i="72" s="1"/>
  <c r="AA134" i="72" s="1"/>
  <c r="Y153" i="72"/>
  <c r="V106" i="72"/>
  <c r="V82" i="72"/>
  <c r="Y76" i="72"/>
  <c r="Z76" i="72" s="1"/>
  <c r="AA76" i="72" s="1"/>
  <c r="V66" i="72"/>
  <c r="Y366" i="72"/>
  <c r="Z366" i="72" s="1"/>
  <c r="AA366" i="72" s="1"/>
  <c r="V338" i="72"/>
  <c r="Y186" i="72"/>
  <c r="Z186" i="72" s="1"/>
  <c r="Y351" i="72"/>
  <c r="Z351" i="72" s="1"/>
  <c r="Y347" i="72"/>
  <c r="Z347" i="72" s="1"/>
  <c r="V335" i="72"/>
  <c r="U331" i="72"/>
  <c r="V331" i="72" s="1"/>
  <c r="V319" i="72"/>
  <c r="V303" i="72"/>
  <c r="Y299" i="72"/>
  <c r="Z299" i="72" s="1"/>
  <c r="V295" i="72"/>
  <c r="V279" i="72"/>
  <c r="V271" i="72"/>
  <c r="Z267" i="72"/>
  <c r="AA267" i="72" s="1"/>
  <c r="V263" i="72"/>
  <c r="Y255" i="72"/>
  <c r="Z255" i="72" s="1"/>
  <c r="AA255" i="72" s="1"/>
  <c r="Z251" i="72"/>
  <c r="AA251" i="72" s="1"/>
  <c r="Z247" i="72"/>
  <c r="AA247" i="72" s="1"/>
  <c r="V239" i="72"/>
  <c r="Y235" i="72"/>
  <c r="Z235" i="72" s="1"/>
  <c r="AA235" i="72" s="1"/>
  <c r="Y231" i="72"/>
  <c r="Z231" i="72" s="1"/>
  <c r="V223" i="72"/>
  <c r="Y219" i="72"/>
  <c r="Z219" i="72" s="1"/>
  <c r="V207" i="72"/>
  <c r="Y199" i="72"/>
  <c r="Z199" i="72" s="1"/>
  <c r="AA199" i="72" s="1"/>
  <c r="V191" i="72"/>
  <c r="Y187" i="72"/>
  <c r="Z187" i="72" s="1"/>
  <c r="V183" i="72"/>
  <c r="Y171" i="72"/>
  <c r="Z171" i="72" s="1"/>
  <c r="V167" i="72"/>
  <c r="Z155" i="72"/>
  <c r="AA155" i="72" s="1"/>
  <c r="V151" i="72"/>
  <c r="Z139" i="72"/>
  <c r="AA139" i="72" s="1"/>
  <c r="V135" i="72"/>
  <c r="Z127" i="72"/>
  <c r="AA127" i="72" s="1"/>
  <c r="Y119" i="72"/>
  <c r="Z119" i="72" s="1"/>
  <c r="AA119" i="72" s="1"/>
  <c r="Y117" i="72"/>
  <c r="V111" i="72"/>
  <c r="Y109" i="72"/>
  <c r="Z109" i="72" s="1"/>
  <c r="V103" i="72"/>
  <c r="Y101" i="72"/>
  <c r="V95" i="72"/>
  <c r="Y79" i="72"/>
  <c r="Y55" i="72"/>
  <c r="Z55" i="72" s="1"/>
  <c r="Y47" i="72"/>
  <c r="U392" i="72"/>
  <c r="V392" i="72" s="1"/>
  <c r="U376" i="72"/>
  <c r="V376" i="72" s="1"/>
  <c r="U360" i="72"/>
  <c r="V360" i="72" s="1"/>
  <c r="U352" i="72"/>
  <c r="V352" i="72" s="1"/>
  <c r="Y344" i="72"/>
  <c r="Z344" i="72" s="1"/>
  <c r="Y336" i="72"/>
  <c r="Z336" i="72" s="1"/>
  <c r="AA336" i="72" s="1"/>
  <c r="Y320" i="72"/>
  <c r="Z320" i="72" s="1"/>
  <c r="V316" i="72"/>
  <c r="Y308" i="72"/>
  <c r="Z308" i="72" s="1"/>
  <c r="AA308" i="72" s="1"/>
  <c r="Z304" i="72"/>
  <c r="AA304" i="72" s="1"/>
  <c r="Y288" i="72"/>
  <c r="Z288" i="72" s="1"/>
  <c r="AA288" i="72" s="1"/>
  <c r="Y268" i="72"/>
  <c r="Z268" i="72" s="1"/>
  <c r="Y252" i="72"/>
  <c r="Z252" i="72" s="1"/>
  <c r="AA252" i="72" s="1"/>
  <c r="Y236" i="72"/>
  <c r="Z236" i="72" s="1"/>
  <c r="Y232" i="72"/>
  <c r="Z232" i="72" s="1"/>
  <c r="Y228" i="72"/>
  <c r="Z228" i="72" s="1"/>
  <c r="Y224" i="72"/>
  <c r="Z224" i="72" s="1"/>
  <c r="U220" i="72"/>
  <c r="V220" i="72" s="1"/>
  <c r="V212" i="72"/>
  <c r="Z208" i="72"/>
  <c r="AA208" i="72" s="1"/>
  <c r="V192" i="72"/>
  <c r="Y180" i="72"/>
  <c r="Z180" i="72" s="1"/>
  <c r="Y164" i="72"/>
  <c r="Z164" i="72" s="1"/>
  <c r="Z148" i="72"/>
  <c r="AA148" i="72" s="1"/>
  <c r="V144" i="72"/>
  <c r="Z132" i="72"/>
  <c r="AA132" i="72" s="1"/>
  <c r="V377" i="72"/>
  <c r="V357" i="72"/>
  <c r="Y345" i="72"/>
  <c r="Z345" i="72" s="1"/>
  <c r="AA345" i="72" s="1"/>
  <c r="V329" i="72"/>
  <c r="Y325" i="72"/>
  <c r="Z325" i="72" s="1"/>
  <c r="AA325" i="72" s="1"/>
  <c r="Y313" i="72"/>
  <c r="Y309" i="72"/>
  <c r="Z309" i="72" s="1"/>
  <c r="AA309" i="72" s="1"/>
  <c r="Y297" i="72"/>
  <c r="Z297" i="72" s="1"/>
  <c r="V293" i="72"/>
  <c r="Y281" i="72"/>
  <c r="Z281" i="72" s="1"/>
  <c r="AA281" i="72" s="1"/>
  <c r="V277" i="72"/>
  <c r="Y265" i="72"/>
  <c r="Z265" i="72" s="1"/>
  <c r="V261" i="72"/>
  <c r="Y249" i="72"/>
  <c r="Z249" i="72" s="1"/>
  <c r="AA249" i="72" s="1"/>
  <c r="Y245" i="72"/>
  <c r="Z245" i="72" s="1"/>
  <c r="Y229" i="72"/>
  <c r="Z229" i="72" s="1"/>
  <c r="Y217" i="72"/>
  <c r="Z217" i="72" s="1"/>
  <c r="Y213" i="72"/>
  <c r="Z213" i="72" s="1"/>
  <c r="AA213" i="72" s="1"/>
  <c r="Y201" i="72"/>
  <c r="Z201" i="72" s="1"/>
  <c r="AA201" i="72" s="1"/>
  <c r="V197" i="72"/>
  <c r="Y185" i="72"/>
  <c r="Z185" i="72" s="1"/>
  <c r="AA185" i="72" s="1"/>
  <c r="Y169" i="72"/>
  <c r="U157" i="72"/>
  <c r="V157" i="72" s="1"/>
  <c r="V153" i="72"/>
  <c r="Y149" i="72"/>
  <c r="Z149" i="72" s="1"/>
  <c r="U141" i="72"/>
  <c r="V141" i="72" s="1"/>
  <c r="V137" i="72"/>
  <c r="Y133" i="72"/>
  <c r="Z133" i="72" s="1"/>
  <c r="Y126" i="72"/>
  <c r="Z126" i="72" s="1"/>
  <c r="AA126" i="72" s="1"/>
  <c r="U118" i="72"/>
  <c r="V118" i="72" s="1"/>
  <c r="Y116" i="72"/>
  <c r="Z116" i="72" s="1"/>
  <c r="V112" i="72"/>
  <c r="U110" i="72"/>
  <c r="V110" i="72" s="1"/>
  <c r="U108" i="72"/>
  <c r="V108" i="72" s="1"/>
  <c r="Y104" i="72"/>
  <c r="Z104" i="72" s="1"/>
  <c r="U102" i="72"/>
  <c r="V102" i="72" s="1"/>
  <c r="Y98" i="72"/>
  <c r="Y96" i="72"/>
  <c r="Z96" i="72" s="1"/>
  <c r="Y92" i="72"/>
  <c r="Z92" i="72" s="1"/>
  <c r="AA92" i="72" s="1"/>
  <c r="Y86" i="72"/>
  <c r="Z86" i="72" s="1"/>
  <c r="V84" i="72"/>
  <c r="Y80" i="72"/>
  <c r="Z80" i="72" s="1"/>
  <c r="AA80" i="72" s="1"/>
  <c r="V74" i="72"/>
  <c r="Y70" i="72"/>
  <c r="Z70" i="72" s="1"/>
  <c r="Y62" i="72"/>
  <c r="Z62" i="72" s="1"/>
  <c r="V60" i="72"/>
  <c r="V56" i="72"/>
  <c r="Y54" i="72"/>
  <c r="Z54" i="72" s="1"/>
  <c r="V52" i="72"/>
  <c r="V48" i="72"/>
  <c r="V46" i="72"/>
  <c r="V44" i="72"/>
  <c r="V394" i="72"/>
  <c r="V362" i="72"/>
  <c r="V358" i="72"/>
  <c r="Y346" i="72"/>
  <c r="Z346" i="72" s="1"/>
  <c r="AA346" i="72" s="1"/>
  <c r="Y342" i="72"/>
  <c r="U334" i="72"/>
  <c r="V334" i="72" s="1"/>
  <c r="Y330" i="72"/>
  <c r="Z330" i="72" s="1"/>
  <c r="Y326" i="72"/>
  <c r="Z326" i="72" s="1"/>
  <c r="U318" i="72"/>
  <c r="V318" i="72" s="1"/>
  <c r="Y298" i="72"/>
  <c r="Z298" i="72" s="1"/>
  <c r="Y286" i="72"/>
  <c r="Z286" i="72" s="1"/>
  <c r="Y282" i="72"/>
  <c r="Z282" i="72" s="1"/>
  <c r="U270" i="72"/>
  <c r="V270" i="72" s="1"/>
  <c r="Y266" i="72"/>
  <c r="U262" i="72"/>
  <c r="V262" i="72" s="1"/>
  <c r="V254" i="72"/>
  <c r="V250" i="72"/>
  <c r="V246" i="72"/>
  <c r="U238" i="72"/>
  <c r="V238" i="72" s="1"/>
  <c r="V234" i="72"/>
  <c r="Y230" i="72"/>
  <c r="Z230" i="72" s="1"/>
  <c r="V202" i="72"/>
  <c r="Y198" i="72"/>
  <c r="Y170" i="72"/>
  <c r="Z170" i="72" s="1"/>
  <c r="AA170" i="72" s="1"/>
  <c r="Y154" i="72"/>
  <c r="Z154" i="72" s="1"/>
  <c r="AA154" i="72" s="1"/>
  <c r="Y138" i="72"/>
  <c r="Z138" i="72" s="1"/>
  <c r="AA138" i="72" s="1"/>
  <c r="S7" i="70"/>
  <c r="Q11" i="70"/>
  <c r="X43" i="70"/>
  <c r="H13" i="68"/>
  <c r="U13" i="70"/>
  <c r="U11" i="70" s="1"/>
  <c r="H16" i="69"/>
  <c r="H11" i="69"/>
  <c r="H19" i="69"/>
  <c r="H27" i="69"/>
  <c r="V43" i="70"/>
  <c r="H11" i="73"/>
  <c r="N23" i="70"/>
  <c r="H13" i="69"/>
  <c r="H21" i="69"/>
  <c r="H29" i="69"/>
  <c r="H12" i="69"/>
  <c r="H20" i="69"/>
  <c r="S37" i="70"/>
  <c r="Q37" i="70"/>
  <c r="Q28" i="70"/>
  <c r="H18" i="68"/>
  <c r="R17" i="70"/>
  <c r="X37" i="70"/>
  <c r="R32" i="70"/>
  <c r="U37" i="70"/>
  <c r="H22" i="69"/>
  <c r="H32" i="69"/>
  <c r="X11" i="70"/>
  <c r="W24" i="70"/>
  <c r="W32" i="70"/>
  <c r="H10" i="68"/>
  <c r="Q17" i="70"/>
  <c r="V7" i="70"/>
  <c r="P11" i="70"/>
  <c r="P7" i="70"/>
  <c r="R28" i="70"/>
  <c r="P43" i="70"/>
  <c r="H9" i="68"/>
  <c r="F7" i="68"/>
  <c r="H17" i="68"/>
  <c r="V24" i="70"/>
  <c r="W28" i="70"/>
  <c r="V32" i="70"/>
  <c r="P37" i="70"/>
  <c r="Q43" i="70"/>
  <c r="F7" i="69"/>
  <c r="T43" i="70"/>
  <c r="H30" i="69"/>
  <c r="H15" i="69"/>
  <c r="H23" i="69"/>
  <c r="H31" i="69"/>
  <c r="T17" i="70"/>
  <c r="R7" i="70"/>
  <c r="V17" i="70"/>
  <c r="W17" i="70"/>
  <c r="S17" i="70"/>
  <c r="Q7" i="70"/>
  <c r="R11" i="70"/>
  <c r="W37" i="70"/>
  <c r="S11" i="70"/>
  <c r="X24" i="70"/>
  <c r="X32" i="70"/>
  <c r="H11" i="68"/>
  <c r="Q32" i="70"/>
  <c r="R37" i="70"/>
  <c r="W43" i="70"/>
  <c r="H14" i="68"/>
  <c r="H8" i="69"/>
  <c r="G7" i="69"/>
  <c r="H9" i="69"/>
  <c r="H17" i="69"/>
  <c r="H25" i="69"/>
  <c r="H33" i="69"/>
  <c r="H28" i="69"/>
  <c r="X28" i="70"/>
  <c r="R43" i="70"/>
  <c r="W7" i="70"/>
  <c r="V11" i="70"/>
  <c r="P17" i="70"/>
  <c r="X7" i="70"/>
  <c r="W11" i="70"/>
  <c r="X17" i="70"/>
  <c r="S32" i="70"/>
  <c r="S24" i="70"/>
  <c r="V28" i="70"/>
  <c r="G7" i="68"/>
  <c r="P32" i="70"/>
  <c r="V37" i="70"/>
  <c r="H16" i="68"/>
  <c r="Y9" i="70"/>
  <c r="T29" i="70"/>
  <c r="U26" i="70"/>
  <c r="U24" i="70" s="1"/>
  <c r="T26" i="70"/>
  <c r="T24" i="70" s="1"/>
  <c r="U45" i="70"/>
  <c r="U23" i="70"/>
  <c r="U22" i="70" s="1"/>
  <c r="Z9" i="70"/>
  <c r="Z8" i="70"/>
  <c r="U35" i="70"/>
  <c r="U44" i="70"/>
  <c r="Y23" i="70"/>
  <c r="Y22" i="70" s="1"/>
  <c r="D10" i="73"/>
  <c r="T16" i="70"/>
  <c r="T15" i="70" s="1"/>
  <c r="U28" i="70"/>
  <c r="T36" i="70"/>
  <c r="T32" i="70" s="1"/>
  <c r="Y13" i="70"/>
  <c r="Y11" i="70" s="1"/>
  <c r="U9" i="70"/>
  <c r="U7" i="70" s="1"/>
  <c r="D7" i="73"/>
  <c r="U16" i="70"/>
  <c r="U15" i="70" s="1"/>
  <c r="T8" i="70"/>
  <c r="T7" i="70" s="1"/>
  <c r="U34" i="70"/>
  <c r="T30" i="70"/>
  <c r="T40" i="70"/>
  <c r="T37" i="70" s="1"/>
  <c r="U19" i="70"/>
  <c r="U20" i="70"/>
  <c r="Y8" i="70"/>
  <c r="Z14" i="70"/>
  <c r="Y44" i="70"/>
  <c r="U18" i="70"/>
  <c r="J14" i="73"/>
  <c r="J13" i="73"/>
  <c r="J11" i="73"/>
  <c r="T14" i="70"/>
  <c r="T11" i="70" s="1"/>
  <c r="D12" i="73"/>
  <c r="E12" i="73" s="1"/>
  <c r="H12" i="73"/>
  <c r="N45" i="70"/>
  <c r="N46" i="70"/>
  <c r="H10" i="73"/>
  <c r="H13" i="73"/>
  <c r="H14" i="73"/>
  <c r="H7" i="73"/>
  <c r="M45" i="70"/>
  <c r="I18" i="70"/>
  <c r="B8" i="73"/>
  <c r="B6" i="73" s="1"/>
  <c r="B9" i="73"/>
  <c r="N25" i="70"/>
  <c r="H8" i="73"/>
  <c r="Z23" i="70"/>
  <c r="Z22" i="70" s="1"/>
  <c r="AC6" i="72"/>
  <c r="Y26" i="70"/>
  <c r="Y25" i="70"/>
  <c r="Y19" i="70"/>
  <c r="Y20" i="70"/>
  <c r="Z36" i="70"/>
  <c r="Z30" i="70"/>
  <c r="T6" i="72"/>
  <c r="T6" i="71"/>
  <c r="U6" i="71"/>
  <c r="N29" i="70"/>
  <c r="T3" i="72" l="1"/>
  <c r="T3" i="71"/>
  <c r="H6" i="73"/>
  <c r="U43" i="70"/>
  <c r="Z198" i="72"/>
  <c r="AA198" i="72" s="1"/>
  <c r="AA286" i="72"/>
  <c r="AA326" i="72"/>
  <c r="AA54" i="72"/>
  <c r="AA62" i="72"/>
  <c r="AA86" i="72"/>
  <c r="AA217" i="72"/>
  <c r="AA265" i="72"/>
  <c r="AA164" i="72"/>
  <c r="AA236" i="72"/>
  <c r="AA268" i="72"/>
  <c r="AA344" i="72"/>
  <c r="AA109" i="72"/>
  <c r="Z117" i="72"/>
  <c r="AA117" i="72" s="1"/>
  <c r="AA187" i="72"/>
  <c r="AA347" i="72"/>
  <c r="AA186" i="72"/>
  <c r="AA242" i="72"/>
  <c r="Z250" i="72"/>
  <c r="AA250" i="72" s="1"/>
  <c r="AA390" i="72"/>
  <c r="Z42" i="72"/>
  <c r="AA42" i="72" s="1"/>
  <c r="AA60" i="72"/>
  <c r="AA84" i="72"/>
  <c r="AA90" i="72"/>
  <c r="AA341" i="72"/>
  <c r="Z357" i="72"/>
  <c r="AA357" i="72" s="1"/>
  <c r="Z389" i="72"/>
  <c r="AA389" i="72" s="1"/>
  <c r="AA204" i="72"/>
  <c r="Z15" i="72"/>
  <c r="Z51" i="72"/>
  <c r="AA51" i="72" s="1"/>
  <c r="AA69" i="72"/>
  <c r="AA85" i="72"/>
  <c r="AA343" i="72"/>
  <c r="AA254" i="72"/>
  <c r="AA350" i="72"/>
  <c r="AA110" i="72"/>
  <c r="Z50" i="72"/>
  <c r="AA50" i="72" s="1"/>
  <c r="AA157" i="72"/>
  <c r="AA205" i="72"/>
  <c r="AA269" i="72"/>
  <c r="AA333" i="72"/>
  <c r="Z284" i="72"/>
  <c r="AA284" i="72" s="1"/>
  <c r="AA43" i="72"/>
  <c r="AA57" i="72"/>
  <c r="Z121" i="72"/>
  <c r="AA121" i="72" s="1"/>
  <c r="AA129" i="72"/>
  <c r="AA102" i="72"/>
  <c r="AA184" i="72"/>
  <c r="AA97" i="72"/>
  <c r="Z168" i="72"/>
  <c r="AA168" i="72" s="1"/>
  <c r="Z65" i="72"/>
  <c r="AA65" i="72" s="1"/>
  <c r="AA107" i="72"/>
  <c r="AA377" i="72"/>
  <c r="AA376" i="72"/>
  <c r="AA392" i="72"/>
  <c r="AA91" i="72"/>
  <c r="AA211" i="72"/>
  <c r="AA383" i="72"/>
  <c r="AA253" i="72"/>
  <c r="Z73" i="72"/>
  <c r="AA73" i="72" s="1"/>
  <c r="AA363" i="72"/>
  <c r="AA245" i="72"/>
  <c r="AA348" i="72"/>
  <c r="AA104" i="72"/>
  <c r="AA320" i="72"/>
  <c r="AA55" i="72"/>
  <c r="AA171" i="72"/>
  <c r="AA231" i="72"/>
  <c r="AA214" i="72"/>
  <c r="AA294" i="72"/>
  <c r="AA310" i="72"/>
  <c r="AA74" i="72"/>
  <c r="AA106" i="72"/>
  <c r="AA261" i="72"/>
  <c r="AA111" i="72"/>
  <c r="AA135" i="72"/>
  <c r="AA263" i="72"/>
  <c r="AA262" i="72"/>
  <c r="AA274" i="72"/>
  <c r="AA349" i="72"/>
  <c r="AA188" i="72"/>
  <c r="AA359" i="72"/>
  <c r="AA387" i="72"/>
  <c r="AA403" i="72"/>
  <c r="AA317" i="72"/>
  <c r="AA264" i="72"/>
  <c r="AA96" i="72"/>
  <c r="AA228" i="72"/>
  <c r="AA61" i="72"/>
  <c r="AA118" i="72"/>
  <c r="AA230" i="72"/>
  <c r="Z266" i="72"/>
  <c r="AA266" i="72" s="1"/>
  <c r="AA282" i="72"/>
  <c r="AA298" i="72"/>
  <c r="AA330" i="72"/>
  <c r="Z342" i="72"/>
  <c r="AA342" i="72" s="1"/>
  <c r="AA70" i="72"/>
  <c r="Z98" i="72"/>
  <c r="AA98" i="72" s="1"/>
  <c r="AA116" i="72"/>
  <c r="AA133" i="72"/>
  <c r="AA149" i="72"/>
  <c r="Z169" i="72"/>
  <c r="AA169" i="72" s="1"/>
  <c r="AA229" i="72"/>
  <c r="AA297" i="72"/>
  <c r="Z313" i="72"/>
  <c r="AA313" i="72" s="1"/>
  <c r="AA180" i="72"/>
  <c r="AA224" i="72"/>
  <c r="AA232" i="72"/>
  <c r="Z47" i="72"/>
  <c r="AA47" i="72" s="1"/>
  <c r="Z79" i="72"/>
  <c r="AA79" i="72" s="1"/>
  <c r="Z101" i="72"/>
  <c r="AA101" i="72" s="1"/>
  <c r="AA219" i="72"/>
  <c r="AA299" i="72"/>
  <c r="AA351" i="72"/>
  <c r="Z153" i="72"/>
  <c r="AA153" i="72" s="1"/>
  <c r="Z210" i="72"/>
  <c r="AA210" i="72" s="1"/>
  <c r="Z234" i="72"/>
  <c r="AA234" i="72" s="1"/>
  <c r="Z246" i="72"/>
  <c r="AA246" i="72" s="1"/>
  <c r="AA278" i="72"/>
  <c r="AA402" i="72"/>
  <c r="AA46" i="72"/>
  <c r="Z58" i="72"/>
  <c r="AA58" i="72" s="1"/>
  <c r="Z78" i="72"/>
  <c r="AA78" i="72" s="1"/>
  <c r="AA94" i="72"/>
  <c r="AA145" i="72"/>
  <c r="AA165" i="72"/>
  <c r="Z197" i="72"/>
  <c r="AA197" i="72" s="1"/>
  <c r="AA241" i="72"/>
  <c r="Z293" i="72"/>
  <c r="AA293" i="72" s="1"/>
  <c r="AA369" i="72"/>
  <c r="AA385" i="72"/>
  <c r="AA176" i="72"/>
  <c r="AA196" i="72"/>
  <c r="Z240" i="72"/>
  <c r="AA240" i="72" s="1"/>
  <c r="AA260" i="72"/>
  <c r="Z17" i="72"/>
  <c r="AA17" i="72" s="1"/>
  <c r="Z45" i="72"/>
  <c r="AA45" i="72" s="1"/>
  <c r="Z53" i="72"/>
  <c r="AA53" i="72" s="1"/>
  <c r="Z77" i="72"/>
  <c r="AA77" i="72" s="1"/>
  <c r="Z93" i="72"/>
  <c r="AA93" i="72" s="1"/>
  <c r="Z103" i="72"/>
  <c r="AA103" i="72" s="1"/>
  <c r="Z115" i="72"/>
  <c r="AA115" i="72" s="1"/>
  <c r="Z215" i="72"/>
  <c r="AA215" i="72" s="1"/>
  <c r="AA311" i="72"/>
  <c r="AA375" i="72"/>
  <c r="AA206" i="72"/>
  <c r="AA290" i="72"/>
  <c r="AA378" i="72"/>
  <c r="Z137" i="72"/>
  <c r="AA137" i="72" s="1"/>
  <c r="Z222" i="72"/>
  <c r="AA222" i="72" s="1"/>
  <c r="Z258" i="72"/>
  <c r="AA258" i="72" s="1"/>
  <c r="AA270" i="72"/>
  <c r="Z306" i="72"/>
  <c r="AA306" i="72" s="1"/>
  <c r="Z318" i="72"/>
  <c r="AA318" i="72" s="1"/>
  <c r="Z334" i="72"/>
  <c r="AA334" i="72" s="1"/>
  <c r="AA52" i="72"/>
  <c r="AA66" i="72"/>
  <c r="Z82" i="72"/>
  <c r="AA82" i="72" s="1"/>
  <c r="Z108" i="72"/>
  <c r="AA108" i="72" s="1"/>
  <c r="Z114" i="72"/>
  <c r="AA114" i="72" s="1"/>
  <c r="Z141" i="72"/>
  <c r="AA141" i="72" s="1"/>
  <c r="Z273" i="72"/>
  <c r="AA273" i="72" s="1"/>
  <c r="AA289" i="72"/>
  <c r="AA337" i="72"/>
  <c r="AA41" i="72"/>
  <c r="AA49" i="72"/>
  <c r="AA59" i="72"/>
  <c r="Z75" i="72"/>
  <c r="AA75" i="72" s="1"/>
  <c r="AA105" i="72"/>
  <c r="Z113" i="72"/>
  <c r="AA113" i="72" s="1"/>
  <c r="AA123" i="72"/>
  <c r="Z191" i="72"/>
  <c r="AA191" i="72" s="1"/>
  <c r="AA207" i="72"/>
  <c r="Z223" i="72"/>
  <c r="AA223" i="72" s="1"/>
  <c r="AA307" i="72"/>
  <c r="Z339" i="72"/>
  <c r="AA339" i="72" s="1"/>
  <c r="Z355" i="72"/>
  <c r="AA355" i="72" s="1"/>
  <c r="Z371" i="72"/>
  <c r="AA371" i="72" s="1"/>
  <c r="Z391" i="72"/>
  <c r="AA391" i="72" s="1"/>
  <c r="Z398" i="72"/>
  <c r="AA398" i="72" s="1"/>
  <c r="Z393" i="72"/>
  <c r="AA393" i="72" s="1"/>
  <c r="Z152" i="72"/>
  <c r="AA152" i="72" s="1"/>
  <c r="Z244" i="72"/>
  <c r="AA244" i="72" s="1"/>
  <c r="Z83" i="72"/>
  <c r="AA83" i="72" s="1"/>
  <c r="Z227" i="72"/>
  <c r="AA227" i="72" s="1"/>
  <c r="AA312" i="72"/>
  <c r="Z89" i="72"/>
  <c r="AA89" i="72" s="1"/>
  <c r="AA381" i="72"/>
  <c r="AA328" i="72"/>
  <c r="AA352" i="72"/>
  <c r="AA368" i="72"/>
  <c r="AA400" i="72"/>
  <c r="Z81" i="72"/>
  <c r="AA81" i="72" s="1"/>
  <c r="AA287" i="72"/>
  <c r="AA136" i="72"/>
  <c r="AA203" i="72"/>
  <c r="AA367" i="72"/>
  <c r="AA292" i="72"/>
  <c r="AA399" i="72"/>
  <c r="K11" i="73"/>
  <c r="K14" i="73"/>
  <c r="D9" i="73"/>
  <c r="E9" i="73" s="1"/>
  <c r="Q6" i="70"/>
  <c r="G3" i="68"/>
  <c r="G3" i="69"/>
  <c r="H7" i="68"/>
  <c r="S6" i="70"/>
  <c r="W6" i="70"/>
  <c r="X6" i="70"/>
  <c r="R6" i="70"/>
  <c r="V6" i="70"/>
  <c r="Y17" i="70"/>
  <c r="U32" i="70"/>
  <c r="H7" i="69"/>
  <c r="J8" i="68"/>
  <c r="P6" i="70"/>
  <c r="Y24" i="70"/>
  <c r="Y40" i="70"/>
  <c r="Y37" i="70" s="1"/>
  <c r="Y45" i="70"/>
  <c r="Y43" i="70" s="1"/>
  <c r="Z34" i="70"/>
  <c r="Z44" i="70"/>
  <c r="J12" i="73"/>
  <c r="K12" i="73" s="1"/>
  <c r="U17" i="70"/>
  <c r="Y7" i="70"/>
  <c r="D8" i="73"/>
  <c r="D6" i="73" s="1"/>
  <c r="Y30" i="70"/>
  <c r="Z26" i="70"/>
  <c r="Y34" i="70"/>
  <c r="Z18" i="70"/>
  <c r="Z35" i="70"/>
  <c r="Z29" i="70"/>
  <c r="Z28" i="70" s="1"/>
  <c r="Y16" i="70"/>
  <c r="Y15" i="70" s="1"/>
  <c r="K13" i="73"/>
  <c r="J7" i="73"/>
  <c r="Z40" i="70"/>
  <c r="Z37" i="70" s="1"/>
  <c r="Y36" i="70"/>
  <c r="Y29" i="70"/>
  <c r="J10" i="73"/>
  <c r="J9" i="73" s="1"/>
  <c r="Z16" i="70"/>
  <c r="Z15" i="70" s="1"/>
  <c r="Z19" i="70"/>
  <c r="E10" i="73"/>
  <c r="Z7" i="70"/>
  <c r="Z25" i="70"/>
  <c r="Z24" i="70" s="1"/>
  <c r="T28" i="70"/>
  <c r="T6" i="70" s="1"/>
  <c r="C9" i="73"/>
  <c r="C6" i="73"/>
  <c r="B5" i="73"/>
  <c r="Y6" i="71"/>
  <c r="H9" i="73"/>
  <c r="U6" i="72"/>
  <c r="U3" i="72" s="1"/>
  <c r="Y6" i="72"/>
  <c r="U3" i="71"/>
  <c r="V6" i="71"/>
  <c r="V3" i="71" s="1"/>
  <c r="AA15" i="72" l="1"/>
  <c r="Z13" i="70"/>
  <c r="Z11" i="70" s="1"/>
  <c r="Y28" i="70"/>
  <c r="U6" i="70"/>
  <c r="Z45" i="70"/>
  <c r="Z43" i="70" s="1"/>
  <c r="Y32" i="70"/>
  <c r="E6" i="73"/>
  <c r="D5" i="73"/>
  <c r="E5" i="73" s="1"/>
  <c r="Z32" i="70"/>
  <c r="Z20" i="70"/>
  <c r="Z17" i="70" s="1"/>
  <c r="J8" i="73"/>
  <c r="J6" i="73" s="1"/>
  <c r="K10" i="73"/>
  <c r="I9" i="73"/>
  <c r="K9" i="73"/>
  <c r="H5" i="73"/>
  <c r="C5" i="73"/>
  <c r="V6" i="72"/>
  <c r="V3" i="72" s="1"/>
  <c r="Z6" i="72"/>
  <c r="Z3" i="72" s="1"/>
  <c r="Z6" i="71"/>
  <c r="I6" i="73" s="1"/>
  <c r="Y6" i="70" l="1"/>
  <c r="Z6" i="70"/>
  <c r="K6" i="73"/>
  <c r="J5" i="73"/>
  <c r="K5" i="73" s="1"/>
  <c r="AA6" i="72"/>
  <c r="AA3" i="72" s="1"/>
  <c r="Z3" i="71"/>
  <c r="I5" i="73" s="1"/>
  <c r="AA6" i="71"/>
  <c r="AA3" i="71" s="1"/>
  <c r="H18" i="73" l="1"/>
  <c r="AE378" i="67" l="1" a="1"/>
  <c r="AE378" i="67" s="1"/>
  <c r="AE377" i="67" a="1"/>
  <c r="AE377" i="67" s="1"/>
  <c r="AE376" i="67" a="1"/>
  <c r="AE376" i="67" s="1"/>
  <c r="AE375" i="67" a="1"/>
  <c r="AE375" i="67" s="1"/>
  <c r="AE374" i="67" a="1"/>
  <c r="AE374" i="67" s="1"/>
  <c r="AE373" i="67" a="1"/>
  <c r="AE373" i="67" s="1"/>
  <c r="AE372" i="67" a="1"/>
  <c r="AE372" i="67" s="1"/>
  <c r="AE371" i="67" a="1"/>
  <c r="AE371" i="67" s="1"/>
  <c r="AE370" i="67" a="1"/>
  <c r="AE370" i="67" s="1"/>
  <c r="AE369" i="67" a="1"/>
  <c r="AE369" i="67" s="1"/>
  <c r="AE368" i="67" a="1"/>
  <c r="AE368" i="67" s="1"/>
  <c r="AE367" i="67" a="1"/>
  <c r="AE367" i="67" s="1"/>
  <c r="AE366" i="67" a="1"/>
  <c r="AE366" i="67" s="1"/>
  <c r="AE365" i="67" a="1"/>
  <c r="AE365" i="67" s="1"/>
  <c r="AE364" i="67" a="1"/>
  <c r="AE364" i="67" s="1"/>
  <c r="AE363" i="67" a="1"/>
  <c r="AE363" i="67" s="1"/>
  <c r="AE362" i="67" a="1"/>
  <c r="AE362" i="67" s="1"/>
  <c r="AE361" i="67" a="1"/>
  <c r="AE361" i="67" s="1"/>
  <c r="AE360" i="67" a="1"/>
  <c r="AE360" i="67" s="1"/>
  <c r="AE359" i="67" a="1"/>
  <c r="AE359" i="67" s="1"/>
  <c r="AE358" i="67" a="1"/>
  <c r="AE358" i="67" s="1"/>
  <c r="AE357" i="67" a="1"/>
  <c r="AE357" i="67" s="1"/>
  <c r="AE356" i="67" a="1"/>
  <c r="AE356" i="67" s="1"/>
  <c r="AE355" i="67" a="1"/>
  <c r="AE355" i="67" s="1"/>
  <c r="AE354" i="67" a="1"/>
  <c r="AE354" i="67" s="1"/>
  <c r="AE353" i="67" a="1"/>
  <c r="AE353" i="67" s="1"/>
  <c r="AE352" i="67" a="1"/>
  <c r="AE352" i="67" s="1"/>
  <c r="AE351" i="67" a="1"/>
  <c r="AE351" i="67" s="1"/>
  <c r="AE350" i="67" a="1"/>
  <c r="AE350" i="67" s="1"/>
  <c r="AE349" i="67" a="1"/>
  <c r="AE349" i="67" s="1"/>
  <c r="AE348" i="67" a="1"/>
  <c r="AE348" i="67" s="1"/>
  <c r="AE347" i="67" a="1"/>
  <c r="AE347" i="67" s="1"/>
  <c r="AE346" i="67" a="1"/>
  <c r="AE346" i="67" s="1"/>
  <c r="AE345" i="67" a="1"/>
  <c r="AE345" i="67" s="1"/>
  <c r="AE344" i="67" a="1"/>
  <c r="AE344" i="67" s="1"/>
  <c r="AE343" i="67" a="1"/>
  <c r="AE343" i="67" s="1"/>
  <c r="AE342" i="67" a="1"/>
  <c r="AE342" i="67" s="1"/>
  <c r="AE341" i="67" a="1"/>
  <c r="AE341" i="67" s="1"/>
  <c r="AE340" i="67" a="1"/>
  <c r="AE340" i="67" s="1"/>
  <c r="AE339" i="67" a="1"/>
  <c r="AE339" i="67" s="1"/>
  <c r="AE338" i="67" a="1"/>
  <c r="AE338" i="67" s="1"/>
  <c r="AE337" i="67" a="1"/>
  <c r="AE337" i="67" s="1"/>
  <c r="AE336" i="67" a="1"/>
  <c r="AE336" i="67" s="1"/>
  <c r="AE335" i="67" a="1"/>
  <c r="AE335" i="67" s="1"/>
  <c r="AE334" i="67" a="1"/>
  <c r="AE334" i="67" s="1"/>
  <c r="AE333" i="67" a="1"/>
  <c r="AE333" i="67" s="1"/>
  <c r="AE332" i="67" a="1"/>
  <c r="AE332" i="67" s="1"/>
  <c r="AE331" i="67" a="1"/>
  <c r="AE331" i="67" s="1"/>
  <c r="AE330" i="67" a="1"/>
  <c r="AE330" i="67" s="1"/>
  <c r="AE329" i="67" a="1"/>
  <c r="AE329" i="67" s="1"/>
  <c r="AE328" i="67" a="1"/>
  <c r="AE328" i="67" s="1"/>
  <c r="AE327" i="67" a="1"/>
  <c r="AE327" i="67" s="1"/>
  <c r="AE326" i="67" a="1"/>
  <c r="AE326" i="67" s="1"/>
  <c r="AE325" i="67" a="1"/>
  <c r="AE325" i="67" s="1"/>
  <c r="AE324" i="67" a="1"/>
  <c r="AE324" i="67" s="1"/>
  <c r="AE323" i="67" a="1"/>
  <c r="AE323" i="67" s="1"/>
  <c r="AE322" i="67" a="1"/>
  <c r="AE322" i="67" s="1"/>
  <c r="AE321" i="67" a="1"/>
  <c r="AE321" i="67" s="1"/>
  <c r="AE320" i="67" a="1"/>
  <c r="AE320" i="67" s="1"/>
  <c r="AE319" i="67" a="1"/>
  <c r="AE319" i="67" s="1"/>
  <c r="AE318" i="67" a="1"/>
  <c r="AE318" i="67" s="1"/>
  <c r="AE317" i="67" a="1"/>
  <c r="AE317" i="67" s="1"/>
  <c r="AE316" i="67" a="1"/>
  <c r="AE316" i="67" s="1"/>
  <c r="AE315" i="67" a="1"/>
  <c r="AE315" i="67" s="1"/>
  <c r="AE314" i="67" a="1"/>
  <c r="AE314" i="67" s="1"/>
  <c r="AE313" i="67" a="1"/>
  <c r="AE313" i="67" s="1"/>
  <c r="AE312" i="67" a="1"/>
  <c r="AE312" i="67" s="1"/>
  <c r="AE311" i="67" a="1"/>
  <c r="AE311" i="67" s="1"/>
  <c r="AE310" i="67" a="1"/>
  <c r="AE310" i="67" s="1"/>
  <c r="AE309" i="67" a="1"/>
  <c r="AE309" i="67" s="1"/>
  <c r="AE308" i="67" a="1"/>
  <c r="AE308" i="67" s="1"/>
  <c r="AE307" i="67" a="1"/>
  <c r="AE307" i="67" s="1"/>
  <c r="AE306" i="67" a="1"/>
  <c r="AE306" i="67" s="1"/>
  <c r="AE305" i="67" a="1"/>
  <c r="AE305" i="67" s="1"/>
  <c r="AE304" i="67" a="1"/>
  <c r="AE304" i="67" s="1"/>
  <c r="AE303" i="67" a="1"/>
  <c r="AE303" i="67" s="1"/>
  <c r="AE302" i="67" a="1"/>
  <c r="AE302" i="67" s="1"/>
  <c r="AE301" i="67" a="1"/>
  <c r="AE301" i="67" s="1"/>
  <c r="AE300" i="67" a="1"/>
  <c r="AE300" i="67" s="1"/>
  <c r="AE299" i="67" a="1"/>
  <c r="AE299" i="67" s="1"/>
  <c r="AE298" i="67" a="1"/>
  <c r="AE298" i="67" s="1"/>
  <c r="AE297" i="67" a="1"/>
  <c r="AE297" i="67" s="1"/>
  <c r="AE296" i="67" a="1"/>
  <c r="AE296" i="67" s="1"/>
  <c r="AE295" i="67" a="1"/>
  <c r="AE295" i="67" s="1"/>
  <c r="AE294" i="67" a="1"/>
  <c r="AE294" i="67" s="1"/>
  <c r="AE293" i="67" a="1"/>
  <c r="AE293" i="67" s="1"/>
  <c r="AE292" i="67" a="1"/>
  <c r="AE292" i="67" s="1"/>
  <c r="AE291" i="67" a="1"/>
  <c r="AE291" i="67" s="1"/>
  <c r="AE290" i="67" a="1"/>
  <c r="AE290" i="67" s="1"/>
  <c r="AE289" i="67" a="1"/>
  <c r="AE289" i="67" s="1"/>
  <c r="AE288" i="67" a="1"/>
  <c r="AE288" i="67" s="1"/>
  <c r="AE287" i="67" a="1"/>
  <c r="AE287" i="67" s="1"/>
  <c r="AE286" i="67" a="1"/>
  <c r="AE286" i="67" s="1"/>
  <c r="AE285" i="67" a="1"/>
  <c r="AE285" i="67" s="1"/>
  <c r="AE284" i="67" a="1"/>
  <c r="AE284" i="67" s="1"/>
  <c r="AE283" i="67" a="1"/>
  <c r="AE283" i="67" s="1"/>
  <c r="AE282" i="67" a="1"/>
  <c r="AE282" i="67" s="1"/>
  <c r="AE281" i="67" a="1"/>
  <c r="AE281" i="67" s="1"/>
  <c r="AE280" i="67" a="1"/>
  <c r="AE280" i="67" s="1"/>
  <c r="AE279" i="67" a="1"/>
  <c r="AE279" i="67" s="1"/>
  <c r="AE278" i="67" a="1"/>
  <c r="AE278" i="67" s="1"/>
  <c r="AE277" i="67" a="1"/>
  <c r="AE277" i="67" s="1"/>
  <c r="AE276" i="67" a="1"/>
  <c r="AE276" i="67" s="1"/>
  <c r="AE275" i="67" a="1"/>
  <c r="AE275" i="67" s="1"/>
  <c r="AE274" i="67" a="1"/>
  <c r="AE274" i="67" s="1"/>
  <c r="AE273" i="67" a="1"/>
  <c r="AE273" i="67" s="1"/>
  <c r="AE272" i="67" a="1"/>
  <c r="AE272" i="67" s="1"/>
  <c r="AE271" i="67" a="1"/>
  <c r="AE271" i="67" s="1"/>
  <c r="AE270" i="67" a="1"/>
  <c r="AE270" i="67" s="1"/>
  <c r="AE269" i="67" a="1"/>
  <c r="AE269" i="67" s="1"/>
  <c r="AE268" i="67" a="1"/>
  <c r="AE268" i="67" s="1"/>
  <c r="AE267" i="67" a="1"/>
  <c r="AE267" i="67" s="1"/>
  <c r="AE266" i="67" a="1"/>
  <c r="AE266" i="67" s="1"/>
  <c r="AE265" i="67" a="1"/>
  <c r="AE265" i="67" s="1"/>
  <c r="AE264" i="67" a="1"/>
  <c r="AE264" i="67" s="1"/>
  <c r="AE263" i="67" a="1"/>
  <c r="AE263" i="67" s="1"/>
  <c r="AE262" i="67" a="1"/>
  <c r="AE262" i="67" s="1"/>
  <c r="AE261" i="67" a="1"/>
  <c r="AE261" i="67" s="1"/>
  <c r="AE260" i="67" a="1"/>
  <c r="AE260" i="67" s="1"/>
  <c r="AE259" i="67" a="1"/>
  <c r="AE259" i="67" s="1"/>
  <c r="AE258" i="67" a="1"/>
  <c r="AE258" i="67" s="1"/>
  <c r="AE257" i="67" a="1"/>
  <c r="AE257" i="67" s="1"/>
  <c r="AE256" i="67" a="1"/>
  <c r="AE256" i="67" s="1"/>
  <c r="AE255" i="67" a="1"/>
  <c r="AE255" i="67" s="1"/>
  <c r="AE254" i="67" a="1"/>
  <c r="AE254" i="67" s="1"/>
  <c r="AE253" i="67" a="1"/>
  <c r="AE253" i="67" s="1"/>
  <c r="AE252" i="67" a="1"/>
  <c r="AE252" i="67" s="1"/>
  <c r="AE251" i="67" a="1"/>
  <c r="AE251" i="67" s="1"/>
  <c r="AE250" i="67" a="1"/>
  <c r="AE250" i="67" s="1"/>
  <c r="AE249" i="67" a="1"/>
  <c r="AE249" i="67" s="1"/>
  <c r="AE248" i="67" a="1"/>
  <c r="AE248" i="67" s="1"/>
  <c r="AE247" i="67" a="1"/>
  <c r="AE247" i="67" s="1"/>
  <c r="AE246" i="67" a="1"/>
  <c r="AE246" i="67" s="1"/>
  <c r="AE245" i="67" a="1"/>
  <c r="AE245" i="67" s="1"/>
  <c r="AE244" i="67" a="1"/>
  <c r="AE244" i="67" s="1"/>
  <c r="AE243" i="67" a="1"/>
  <c r="AE243" i="67" s="1"/>
  <c r="AE242" i="67" a="1"/>
  <c r="AE242" i="67" s="1"/>
  <c r="AE241" i="67" a="1"/>
  <c r="AE241" i="67" s="1"/>
  <c r="AE240" i="67" a="1"/>
  <c r="AE240" i="67" s="1"/>
  <c r="AE239" i="67" a="1"/>
  <c r="AE239" i="67" s="1"/>
  <c r="AE238" i="67" a="1"/>
  <c r="AE238" i="67" s="1"/>
  <c r="AE237" i="67" a="1"/>
  <c r="AE237" i="67" s="1"/>
  <c r="AE236" i="67" a="1"/>
  <c r="AE236" i="67" s="1"/>
  <c r="AE235" i="67" a="1"/>
  <c r="AE235" i="67" s="1"/>
  <c r="AE234" i="67" a="1"/>
  <c r="AE234" i="67" s="1"/>
  <c r="AE233" i="67" a="1"/>
  <c r="AE233" i="67" s="1"/>
  <c r="AE232" i="67" a="1"/>
  <c r="AE232" i="67" s="1"/>
  <c r="AE231" i="67" a="1"/>
  <c r="AE231" i="67" s="1"/>
  <c r="AE230" i="67" a="1"/>
  <c r="AE230" i="67" s="1"/>
  <c r="AE229" i="67" a="1"/>
  <c r="AE229" i="67" s="1"/>
  <c r="AE228" i="67" a="1"/>
  <c r="AE228" i="67" s="1"/>
  <c r="AE227" i="67" a="1"/>
  <c r="AE227" i="67" s="1"/>
  <c r="AE226" i="67" a="1"/>
  <c r="AE226" i="67" s="1"/>
  <c r="AE225" i="67" a="1"/>
  <c r="AE225" i="67" s="1"/>
  <c r="AE224" i="67" a="1"/>
  <c r="AE224" i="67" s="1"/>
  <c r="AE223" i="67" a="1"/>
  <c r="AE223" i="67" s="1"/>
  <c r="AE222" i="67" a="1"/>
  <c r="AE222" i="67" s="1"/>
  <c r="AE221" i="67" a="1"/>
  <c r="AE221" i="67" s="1"/>
  <c r="AE220" i="67" a="1"/>
  <c r="AE220" i="67" s="1"/>
  <c r="AE219" i="67" a="1"/>
  <c r="AE219" i="67" s="1"/>
  <c r="AE218" i="67" a="1"/>
  <c r="AE218" i="67" s="1"/>
  <c r="AE217" i="67" a="1"/>
  <c r="AE217" i="67" s="1"/>
  <c r="AE216" i="67" a="1"/>
  <c r="AE216" i="67" s="1"/>
  <c r="AE215" i="67" a="1"/>
  <c r="AE215" i="67" s="1"/>
  <c r="AE214" i="67" a="1"/>
  <c r="AE214" i="67" s="1"/>
  <c r="AE213" i="67" a="1"/>
  <c r="AE213" i="67" s="1"/>
  <c r="AE212" i="67" a="1"/>
  <c r="AE212" i="67" s="1"/>
  <c r="AE211" i="67" a="1"/>
  <c r="AE211" i="67" s="1"/>
  <c r="AE210" i="67" a="1"/>
  <c r="AE210" i="67" s="1"/>
  <c r="AE209" i="67" a="1"/>
  <c r="AE209" i="67" s="1"/>
  <c r="AE208" i="67" a="1"/>
  <c r="AE208" i="67" s="1"/>
  <c r="AE207" i="67" a="1"/>
  <c r="AE207" i="67" s="1"/>
  <c r="AE206" i="67" a="1"/>
  <c r="AE206" i="67" s="1"/>
  <c r="AE205" i="67" a="1"/>
  <c r="AE205" i="67" s="1"/>
  <c r="AE204" i="67" a="1"/>
  <c r="AE204" i="67" s="1"/>
  <c r="AE203" i="67" a="1"/>
  <c r="AE203" i="67" s="1"/>
  <c r="AE202" i="67" a="1"/>
  <c r="AE202" i="67" s="1"/>
  <c r="AE201" i="67" a="1"/>
  <c r="AE201" i="67" s="1"/>
  <c r="AE200" i="67" a="1"/>
  <c r="AE200" i="67" s="1"/>
  <c r="AE199" i="67" a="1"/>
  <c r="AE199" i="67" s="1"/>
  <c r="AE198" i="67" a="1"/>
  <c r="AE198" i="67" s="1"/>
  <c r="AE197" i="67" a="1"/>
  <c r="AE197" i="67" s="1"/>
  <c r="AE196" i="67" a="1"/>
  <c r="AE196" i="67" s="1"/>
  <c r="AE195" i="67" a="1"/>
  <c r="AE195" i="67" s="1"/>
  <c r="AE194" i="67" a="1"/>
  <c r="AE194" i="67" s="1"/>
  <c r="AE193" i="67" a="1"/>
  <c r="AE193" i="67" s="1"/>
  <c r="AE192" i="67" a="1"/>
  <c r="AE192" i="67" s="1"/>
  <c r="AE191" i="67" a="1"/>
  <c r="AE191" i="67" s="1"/>
  <c r="AE190" i="67" a="1"/>
  <c r="AE190" i="67" s="1"/>
  <c r="AE189" i="67" a="1"/>
  <c r="AE189" i="67" s="1"/>
  <c r="AE188" i="67" a="1"/>
  <c r="AE188" i="67" s="1"/>
  <c r="AE187" i="67" a="1"/>
  <c r="AE187" i="67" s="1"/>
  <c r="AE186" i="67" a="1"/>
  <c r="AE186" i="67" s="1"/>
  <c r="AE185" i="67" a="1"/>
  <c r="AE185" i="67" s="1"/>
  <c r="AE184" i="67" a="1"/>
  <c r="AE184" i="67" s="1"/>
  <c r="AE183" i="67" a="1"/>
  <c r="AE183" i="67" s="1"/>
  <c r="AE182" i="67" a="1"/>
  <c r="AE182" i="67" s="1"/>
  <c r="AE181" i="67" a="1"/>
  <c r="AE181" i="67" s="1"/>
  <c r="AE180" i="67" a="1"/>
  <c r="AE180" i="67" s="1"/>
  <c r="AE179" i="67" a="1"/>
  <c r="AE179" i="67" s="1"/>
  <c r="AE178" i="67" a="1"/>
  <c r="AE178" i="67" s="1"/>
  <c r="AE177" i="67" a="1"/>
  <c r="AE177" i="67" s="1"/>
  <c r="AE176" i="67" a="1"/>
  <c r="AE176" i="67" s="1"/>
  <c r="AE175" i="67" a="1"/>
  <c r="AE175" i="67" s="1"/>
  <c r="AE174" i="67" a="1"/>
  <c r="AE174" i="67" s="1"/>
  <c r="AE173" i="67" a="1"/>
  <c r="AE173" i="67" s="1"/>
  <c r="AE172" i="67" a="1"/>
  <c r="AE172" i="67" s="1"/>
  <c r="AE171" i="67" a="1"/>
  <c r="AE171" i="67" s="1"/>
  <c r="AE170" i="67" a="1"/>
  <c r="AE170" i="67" s="1"/>
  <c r="AE169" i="67" a="1"/>
  <c r="AE169" i="67" s="1"/>
  <c r="AE168" i="67" a="1"/>
  <c r="AE168" i="67" s="1"/>
  <c r="AE167" i="67" a="1"/>
  <c r="AE167" i="67" s="1"/>
  <c r="AE166" i="67" a="1"/>
  <c r="AE166" i="67" s="1"/>
  <c r="AE165" i="67" a="1"/>
  <c r="AE165" i="67" s="1"/>
  <c r="AE164" i="67" a="1"/>
  <c r="AE164" i="67" s="1"/>
  <c r="AE163" i="67" a="1"/>
  <c r="AE163" i="67" s="1"/>
  <c r="AE162" i="67" a="1"/>
  <c r="AE162" i="67" s="1"/>
  <c r="AE161" i="67" a="1"/>
  <c r="AE161" i="67" s="1"/>
  <c r="AE160" i="67" a="1"/>
  <c r="AE160" i="67" s="1"/>
  <c r="AE159" i="67" a="1"/>
  <c r="AE159" i="67" s="1"/>
  <c r="AE158" i="67" a="1"/>
  <c r="AE158" i="67" s="1"/>
  <c r="AE157" i="67" a="1"/>
  <c r="AE157" i="67" s="1"/>
  <c r="AE156" i="67" a="1"/>
  <c r="AE156" i="67" s="1"/>
  <c r="AE155" i="67" a="1"/>
  <c r="AE155" i="67" s="1"/>
  <c r="AE154" i="67" a="1"/>
  <c r="AE154" i="67" s="1"/>
  <c r="AE153" i="67" a="1"/>
  <c r="AE153" i="67" s="1"/>
  <c r="AE152" i="67" a="1"/>
  <c r="AE152" i="67" s="1"/>
  <c r="AE151" i="67" a="1"/>
  <c r="AE151" i="67" s="1"/>
  <c r="AE150" i="67" a="1"/>
  <c r="AE150" i="67" s="1"/>
  <c r="AE149" i="67" a="1"/>
  <c r="AE149" i="67" s="1"/>
  <c r="AE148" i="67" a="1"/>
  <c r="AE148" i="67" s="1"/>
  <c r="AE147" i="67" a="1"/>
  <c r="AE147" i="67" s="1"/>
  <c r="AE146" i="67" a="1"/>
  <c r="AE146" i="67" s="1"/>
  <c r="AE145" i="67" a="1"/>
  <c r="AE145" i="67" s="1"/>
  <c r="AE144" i="67" a="1"/>
  <c r="AE144" i="67" s="1"/>
  <c r="AE143" i="67" a="1"/>
  <c r="AE143" i="67" s="1"/>
  <c r="AE142" i="67" a="1"/>
  <c r="AE142" i="67" s="1"/>
  <c r="AE141" i="67" a="1"/>
  <c r="AE141" i="67" s="1"/>
  <c r="AE140" i="67" a="1"/>
  <c r="AE140" i="67" s="1"/>
  <c r="AE139" i="67" a="1"/>
  <c r="AE139" i="67" s="1"/>
  <c r="AE138" i="67" a="1"/>
  <c r="AE138" i="67" s="1"/>
  <c r="AE137" i="67" a="1"/>
  <c r="AE137" i="67" s="1"/>
  <c r="AE136" i="67" a="1"/>
  <c r="AE136" i="67" s="1"/>
  <c r="AE135" i="67" a="1"/>
  <c r="AE135" i="67" s="1"/>
  <c r="AE134" i="67" a="1"/>
  <c r="AE134" i="67" s="1"/>
  <c r="AE133" i="67" a="1"/>
  <c r="AE133" i="67" s="1"/>
  <c r="AE132" i="67" a="1"/>
  <c r="AE132" i="67" s="1"/>
  <c r="AE131" i="67" a="1"/>
  <c r="AE131" i="67" s="1"/>
  <c r="AE130" i="67" a="1"/>
  <c r="AE130" i="67" s="1"/>
  <c r="AE129" i="67" a="1"/>
  <c r="AE129" i="67" s="1"/>
  <c r="AE128" i="67" a="1"/>
  <c r="AE128" i="67" s="1"/>
  <c r="AE127" i="67" a="1"/>
  <c r="AE127" i="67" s="1"/>
  <c r="AE126" i="67" a="1"/>
  <c r="AE126" i="67" s="1"/>
  <c r="AE125" i="67" a="1"/>
  <c r="AE125" i="67" s="1"/>
  <c r="AE124" i="67" a="1"/>
  <c r="AE124" i="67" s="1"/>
  <c r="AE123" i="67" a="1"/>
  <c r="AE123" i="67" s="1"/>
  <c r="AE122" i="67" a="1"/>
  <c r="AE122" i="67" s="1"/>
  <c r="AE121" i="67" a="1"/>
  <c r="AE121" i="67" s="1"/>
  <c r="AE120" i="67" a="1"/>
  <c r="AE120" i="67" s="1"/>
  <c r="AE119" i="67" a="1"/>
  <c r="AE119" i="67" s="1"/>
  <c r="AE118" i="67" a="1"/>
  <c r="AE118" i="67" s="1"/>
  <c r="AE117" i="67" a="1"/>
  <c r="AE117" i="67" s="1"/>
  <c r="AE116" i="67" a="1"/>
  <c r="AE116" i="67" s="1"/>
  <c r="AE115" i="67" a="1"/>
  <c r="AE115" i="67" s="1"/>
  <c r="AE114" i="67" a="1"/>
  <c r="AE114" i="67" s="1"/>
  <c r="AE113" i="67" a="1"/>
  <c r="AE113" i="67" s="1"/>
  <c r="AE112" i="67" a="1"/>
  <c r="AE112" i="67" s="1"/>
  <c r="AE111" i="67" a="1"/>
  <c r="AE111" i="67" s="1"/>
  <c r="AE110" i="67" a="1"/>
  <c r="AE110" i="67" s="1"/>
  <c r="AE109" i="67" a="1"/>
  <c r="AE109" i="67" s="1"/>
  <c r="AE108" i="67" a="1"/>
  <c r="AE108" i="67" s="1"/>
  <c r="AE107" i="67" a="1"/>
  <c r="AE107" i="67" s="1"/>
  <c r="AE106" i="67" a="1"/>
  <c r="AE106" i="67" s="1"/>
  <c r="AE105" i="67" a="1"/>
  <c r="AE105" i="67" s="1"/>
  <c r="AE104" i="67" a="1"/>
  <c r="AE104" i="67" s="1"/>
  <c r="AE103" i="67" a="1"/>
  <c r="AE103" i="67" s="1"/>
  <c r="AE102" i="67" a="1"/>
  <c r="AE102" i="67" s="1"/>
  <c r="AE101" i="67" a="1"/>
  <c r="AE101" i="67" s="1"/>
  <c r="AE100" i="67" a="1"/>
  <c r="AE100" i="67" s="1"/>
  <c r="AE99" i="67" a="1"/>
  <c r="AE99" i="67" s="1"/>
  <c r="AE98" i="67" a="1"/>
  <c r="AE98" i="67" s="1"/>
  <c r="AE97" i="67" a="1"/>
  <c r="AE97" i="67" s="1"/>
  <c r="AE96" i="67" a="1"/>
  <c r="AE96" i="67" s="1"/>
  <c r="AE95" i="67" a="1"/>
  <c r="AE95" i="67" s="1"/>
  <c r="AE94" i="67" a="1"/>
  <c r="AE94" i="67" s="1"/>
  <c r="AE93" i="67" a="1"/>
  <c r="AE93" i="67" s="1"/>
  <c r="AE92" i="67" a="1"/>
  <c r="AE92" i="67" s="1"/>
  <c r="AE91" i="67" a="1"/>
  <c r="AE91" i="67" s="1"/>
  <c r="AE90" i="67" a="1"/>
  <c r="AE90" i="67" s="1"/>
  <c r="AE89" i="67" a="1"/>
  <c r="AE89" i="67" s="1"/>
  <c r="AE88" i="67" a="1"/>
  <c r="AE88" i="67" s="1"/>
  <c r="AE87" i="67" a="1"/>
  <c r="AE87" i="67" s="1"/>
  <c r="AE86" i="67" a="1"/>
  <c r="AE86" i="67" s="1"/>
  <c r="AE85" i="67" a="1"/>
  <c r="AE85" i="67" s="1"/>
  <c r="AE84" i="67" a="1"/>
  <c r="AE84" i="67" s="1"/>
  <c r="AE83" i="67" a="1"/>
  <c r="AE83" i="67" s="1"/>
  <c r="AE82" i="67" a="1"/>
  <c r="AE82" i="67" s="1"/>
  <c r="AE81" i="67" a="1"/>
  <c r="AE81" i="67" s="1"/>
  <c r="AE80" i="67" a="1"/>
  <c r="AE80" i="67" s="1"/>
  <c r="AE79" i="67" a="1"/>
  <c r="AE79" i="67" s="1"/>
  <c r="AE78" i="67" a="1"/>
  <c r="AE78" i="67" s="1"/>
  <c r="AE77" i="67" a="1"/>
  <c r="AE77" i="67" s="1"/>
  <c r="AE76" i="67" a="1"/>
  <c r="AE76" i="67" s="1"/>
  <c r="AE75" i="67" a="1"/>
  <c r="AE75" i="67" s="1"/>
  <c r="AE74" i="67" a="1"/>
  <c r="AE74" i="67" s="1"/>
  <c r="AE73" i="67" a="1"/>
  <c r="AE73" i="67" s="1"/>
  <c r="AE72" i="67" a="1"/>
  <c r="AE72" i="67" s="1"/>
  <c r="AE71" i="67" a="1"/>
  <c r="AE71" i="67" s="1"/>
  <c r="AE70" i="67" a="1"/>
  <c r="AE70" i="67" s="1"/>
  <c r="AE69" i="67" a="1"/>
  <c r="AE69" i="67" s="1"/>
  <c r="AE68" i="67" a="1"/>
  <c r="AE68" i="67" s="1"/>
  <c r="AE67" i="67" a="1"/>
  <c r="AE67" i="67" s="1"/>
  <c r="AE66" i="67" a="1"/>
  <c r="AE66" i="67" s="1"/>
  <c r="AE65" i="67" a="1"/>
  <c r="AE65" i="67" s="1"/>
  <c r="AE64" i="67" a="1"/>
  <c r="AE64" i="67" s="1"/>
  <c r="AE63" i="67" a="1"/>
  <c r="AE63" i="67" s="1"/>
  <c r="AE62" i="67" a="1"/>
  <c r="AE62" i="67" s="1"/>
  <c r="AE61" i="67" a="1"/>
  <c r="AE61" i="67" s="1"/>
  <c r="AE60" i="67" a="1"/>
  <c r="AE60" i="67" s="1"/>
  <c r="AE59" i="67" a="1"/>
  <c r="AE59" i="67" s="1"/>
  <c r="AE58" i="67" a="1"/>
  <c r="AE58" i="67" s="1"/>
  <c r="AE57" i="67" a="1"/>
  <c r="AE57" i="67" s="1"/>
  <c r="AE56" i="67" a="1"/>
  <c r="AE56" i="67" s="1"/>
  <c r="AE55" i="67" a="1"/>
  <c r="AE55" i="67" s="1"/>
  <c r="AE54" i="67" a="1"/>
  <c r="AE54" i="67" s="1"/>
  <c r="AE53" i="67" a="1"/>
  <c r="AE53" i="67" s="1"/>
  <c r="AE52" i="67" a="1"/>
  <c r="AE52" i="67" s="1"/>
  <c r="AE51" i="67" a="1"/>
  <c r="AE51" i="67" s="1"/>
  <c r="AE50" i="67" a="1"/>
  <c r="AE50" i="67" s="1"/>
  <c r="AE49" i="67" a="1"/>
  <c r="AE49" i="67" s="1"/>
  <c r="AE48" i="67" a="1"/>
  <c r="AE48" i="67" s="1"/>
  <c r="AE47" i="67" a="1"/>
  <c r="AE47" i="67" s="1"/>
  <c r="AE46" i="67" a="1"/>
  <c r="AE46" i="67" s="1"/>
  <c r="AE45" i="67" a="1"/>
  <c r="AE45" i="67" s="1"/>
  <c r="AE44" i="67" a="1"/>
  <c r="AE44" i="67" s="1"/>
  <c r="AE43" i="67" a="1"/>
  <c r="AE43" i="67" s="1"/>
  <c r="AE42" i="67" a="1"/>
  <c r="AE42" i="67" s="1"/>
  <c r="AE41" i="67" a="1"/>
  <c r="AE41" i="67" s="1"/>
  <c r="AE40" i="67" a="1"/>
  <c r="AE40" i="67" s="1"/>
  <c r="AE39" i="67" a="1"/>
  <c r="AE39" i="67" s="1"/>
  <c r="AE38" i="67" a="1"/>
  <c r="AE38" i="67" s="1"/>
  <c r="AE37" i="67" a="1"/>
  <c r="AE37" i="67" s="1"/>
  <c r="AE36" i="67" a="1"/>
  <c r="AE36" i="67" s="1"/>
  <c r="AE35" i="67" a="1"/>
  <c r="AE35" i="67" s="1"/>
  <c r="AE34" i="67" a="1"/>
  <c r="AE34" i="67" s="1"/>
  <c r="AE33" i="67" a="1"/>
  <c r="AE33" i="67" s="1"/>
  <c r="AE32" i="67" a="1"/>
  <c r="AE32" i="67" s="1"/>
  <c r="AE31" i="67" a="1"/>
  <c r="AE31" i="67" s="1"/>
  <c r="AE30" i="67" a="1"/>
  <c r="AE30" i="67" s="1"/>
  <c r="AE29" i="67" a="1"/>
  <c r="AE29" i="67" s="1"/>
  <c r="AE28" i="67" a="1"/>
  <c r="AE28" i="67" s="1"/>
  <c r="AE27" i="67" a="1"/>
  <c r="AE27" i="67" s="1"/>
  <c r="AE378" i="61" a="1"/>
  <c r="AE378" i="61" s="1"/>
  <c r="AE377" i="61" a="1"/>
  <c r="AE377" i="61" s="1"/>
  <c r="AE376" i="61" a="1"/>
  <c r="AE376" i="61" s="1"/>
  <c r="AE375" i="61" a="1"/>
  <c r="AE375" i="61" s="1"/>
  <c r="AE374" i="61" a="1"/>
  <c r="AE374" i="61" s="1"/>
  <c r="AE373" i="61" a="1"/>
  <c r="AE373" i="61" s="1"/>
  <c r="AE372" i="61" a="1"/>
  <c r="AE372" i="61" s="1"/>
  <c r="AE371" i="61" a="1"/>
  <c r="AE371" i="61" s="1"/>
  <c r="AE370" i="61" a="1"/>
  <c r="AE370" i="61" s="1"/>
  <c r="AE369" i="61" a="1"/>
  <c r="AE369" i="61" s="1"/>
  <c r="AE368" i="61" a="1"/>
  <c r="AE368" i="61" s="1"/>
  <c r="AE367" i="61" a="1"/>
  <c r="AE367" i="61" s="1"/>
  <c r="AE366" i="61" a="1"/>
  <c r="AE366" i="61" s="1"/>
  <c r="AE365" i="61" a="1"/>
  <c r="AE365" i="61" s="1"/>
  <c r="AE364" i="61" a="1"/>
  <c r="AE364" i="61" s="1"/>
  <c r="AE363" i="61" a="1"/>
  <c r="AE363" i="61" s="1"/>
  <c r="AE362" i="61" a="1"/>
  <c r="AE362" i="61" s="1"/>
  <c r="AE361" i="61" a="1"/>
  <c r="AE361" i="61" s="1"/>
  <c r="AE360" i="61" a="1"/>
  <c r="AE360" i="61" s="1"/>
  <c r="AE359" i="61" a="1"/>
  <c r="AE359" i="61" s="1"/>
  <c r="AE358" i="61" a="1"/>
  <c r="AE358" i="61" s="1"/>
  <c r="AE357" i="61" a="1"/>
  <c r="AE357" i="61" s="1"/>
  <c r="AE356" i="61" a="1"/>
  <c r="AE356" i="61" s="1"/>
  <c r="AE355" i="61" a="1"/>
  <c r="AE355" i="61" s="1"/>
  <c r="AE354" i="61" a="1"/>
  <c r="AE354" i="61" s="1"/>
  <c r="AE353" i="61" a="1"/>
  <c r="AE353" i="61" s="1"/>
  <c r="AE352" i="61" a="1"/>
  <c r="AE352" i="61" s="1"/>
  <c r="AE351" i="61" a="1"/>
  <c r="AE351" i="61" s="1"/>
  <c r="AE350" i="61" a="1"/>
  <c r="AE350" i="61" s="1"/>
  <c r="AE349" i="61" a="1"/>
  <c r="AE349" i="61" s="1"/>
  <c r="AE348" i="61" a="1"/>
  <c r="AE348" i="61" s="1"/>
  <c r="AE347" i="61" a="1"/>
  <c r="AE347" i="61" s="1"/>
  <c r="AE346" i="61" a="1"/>
  <c r="AE346" i="61" s="1"/>
  <c r="AE345" i="61" a="1"/>
  <c r="AE345" i="61" s="1"/>
  <c r="AE344" i="61" a="1"/>
  <c r="AE344" i="61" s="1"/>
  <c r="AE343" i="61" a="1"/>
  <c r="AE343" i="61" s="1"/>
  <c r="AE342" i="61" a="1"/>
  <c r="AE342" i="61" s="1"/>
  <c r="AE341" i="61" a="1"/>
  <c r="AE341" i="61" s="1"/>
  <c r="AE340" i="61" a="1"/>
  <c r="AE340" i="61" s="1"/>
  <c r="AE339" i="61" a="1"/>
  <c r="AE339" i="61" s="1"/>
  <c r="AE338" i="61" a="1"/>
  <c r="AE338" i="61" s="1"/>
  <c r="AE337" i="61" a="1"/>
  <c r="AE337" i="61" s="1"/>
  <c r="AE336" i="61" a="1"/>
  <c r="AE336" i="61" s="1"/>
  <c r="AE335" i="61" a="1"/>
  <c r="AE335" i="61" s="1"/>
  <c r="AE334" i="61" a="1"/>
  <c r="AE334" i="61" s="1"/>
  <c r="AE333" i="61" a="1"/>
  <c r="AE333" i="61" s="1"/>
  <c r="AE332" i="61" a="1"/>
  <c r="AE332" i="61" s="1"/>
  <c r="AE331" i="61" a="1"/>
  <c r="AE331" i="61" s="1"/>
  <c r="AE330" i="61" a="1"/>
  <c r="AE330" i="61" s="1"/>
  <c r="AE329" i="61" a="1"/>
  <c r="AE329" i="61" s="1"/>
  <c r="AE328" i="61" a="1"/>
  <c r="AE328" i="61" s="1"/>
  <c r="AE327" i="61" a="1"/>
  <c r="AE327" i="61" s="1"/>
  <c r="AE326" i="61" a="1"/>
  <c r="AE326" i="61" s="1"/>
  <c r="AE325" i="61" a="1"/>
  <c r="AE325" i="61" s="1"/>
  <c r="AE324" i="61" a="1"/>
  <c r="AE324" i="61" s="1"/>
  <c r="AE323" i="61" a="1"/>
  <c r="AE323" i="61" s="1"/>
  <c r="AE322" i="61" a="1"/>
  <c r="AE322" i="61" s="1"/>
  <c r="AE321" i="61" a="1"/>
  <c r="AE321" i="61" s="1"/>
  <c r="AE320" i="61" a="1"/>
  <c r="AE320" i="61" s="1"/>
  <c r="AE319" i="61" a="1"/>
  <c r="AE319" i="61" s="1"/>
  <c r="AE318" i="61" a="1"/>
  <c r="AE318" i="61" s="1"/>
  <c r="AE317" i="61" a="1"/>
  <c r="AE317" i="61" s="1"/>
  <c r="AE316" i="61" a="1"/>
  <c r="AE316" i="61" s="1"/>
  <c r="AE315" i="61" a="1"/>
  <c r="AE315" i="61" s="1"/>
  <c r="AE314" i="61" a="1"/>
  <c r="AE314" i="61" s="1"/>
  <c r="AE313" i="61" a="1"/>
  <c r="AE313" i="61" s="1"/>
  <c r="AE312" i="61" a="1"/>
  <c r="AE312" i="61" s="1"/>
  <c r="AE311" i="61" a="1"/>
  <c r="AE311" i="61" s="1"/>
  <c r="AE310" i="61" a="1"/>
  <c r="AE310" i="61" s="1"/>
  <c r="AE309" i="61" a="1"/>
  <c r="AE309" i="61" s="1"/>
  <c r="AE308" i="61" a="1"/>
  <c r="AE308" i="61" s="1"/>
  <c r="AE307" i="61" a="1"/>
  <c r="AE307" i="61" s="1"/>
  <c r="AE306" i="61" a="1"/>
  <c r="AE306" i="61" s="1"/>
  <c r="AE305" i="61" a="1"/>
  <c r="AE305" i="61" s="1"/>
  <c r="AE304" i="61" a="1"/>
  <c r="AE304" i="61" s="1"/>
  <c r="AE303" i="61" a="1"/>
  <c r="AE303" i="61" s="1"/>
  <c r="AE302" i="61" a="1"/>
  <c r="AE302" i="61" s="1"/>
  <c r="AE301" i="61" a="1"/>
  <c r="AE301" i="61" s="1"/>
  <c r="AE300" i="61" a="1"/>
  <c r="AE300" i="61" s="1"/>
  <c r="AE299" i="61" a="1"/>
  <c r="AE299" i="61" s="1"/>
  <c r="AE298" i="61" a="1"/>
  <c r="AE298" i="61" s="1"/>
  <c r="AE297" i="61" a="1"/>
  <c r="AE297" i="61" s="1"/>
  <c r="AE296" i="61" a="1"/>
  <c r="AE296" i="61" s="1"/>
  <c r="AE295" i="61" a="1"/>
  <c r="AE295" i="61" s="1"/>
  <c r="AE294" i="61" a="1"/>
  <c r="AE294" i="61" s="1"/>
  <c r="AE293" i="61" a="1"/>
  <c r="AE293" i="61" s="1"/>
  <c r="AE292" i="61" a="1"/>
  <c r="AE292" i="61" s="1"/>
  <c r="AE291" i="61" a="1"/>
  <c r="AE291" i="61" s="1"/>
  <c r="AE290" i="61" a="1"/>
  <c r="AE290" i="61" s="1"/>
  <c r="AE289" i="61" a="1"/>
  <c r="AE289" i="61" s="1"/>
  <c r="AE288" i="61" a="1"/>
  <c r="AE288" i="61" s="1"/>
  <c r="AE287" i="61" a="1"/>
  <c r="AE287" i="61" s="1"/>
  <c r="AE286" i="61" a="1"/>
  <c r="AE286" i="61" s="1"/>
  <c r="AE285" i="61" a="1"/>
  <c r="AE285" i="61" s="1"/>
  <c r="AE284" i="61" a="1"/>
  <c r="AE284" i="61" s="1"/>
  <c r="AE283" i="61" a="1"/>
  <c r="AE283" i="61" s="1"/>
  <c r="AE282" i="61" a="1"/>
  <c r="AE282" i="61" s="1"/>
  <c r="AE281" i="61" a="1"/>
  <c r="AE281" i="61" s="1"/>
  <c r="AE280" i="61" a="1"/>
  <c r="AE280" i="61" s="1"/>
  <c r="AE279" i="61" a="1"/>
  <c r="AE279" i="61" s="1"/>
  <c r="AE278" i="61" a="1"/>
  <c r="AE278" i="61" s="1"/>
  <c r="AE277" i="61" a="1"/>
  <c r="AE277" i="61" s="1"/>
  <c r="AE276" i="61" a="1"/>
  <c r="AE276" i="61" s="1"/>
  <c r="AE275" i="61" a="1"/>
  <c r="AE275" i="61" s="1"/>
  <c r="AE274" i="61" a="1"/>
  <c r="AE274" i="61" s="1"/>
  <c r="AE273" i="61" a="1"/>
  <c r="AE273" i="61" s="1"/>
  <c r="AE272" i="61" a="1"/>
  <c r="AE272" i="61" s="1"/>
  <c r="AE271" i="61" a="1"/>
  <c r="AE271" i="61" s="1"/>
  <c r="AE270" i="61" a="1"/>
  <c r="AE270" i="61" s="1"/>
  <c r="AE269" i="61" a="1"/>
  <c r="AE269" i="61" s="1"/>
  <c r="AE268" i="61" a="1"/>
  <c r="AE268" i="61" s="1"/>
  <c r="AE267" i="61" a="1"/>
  <c r="AE267" i="61" s="1"/>
  <c r="AE266" i="61" a="1"/>
  <c r="AE266" i="61" s="1"/>
  <c r="AE265" i="61" a="1"/>
  <c r="AE265" i="61" s="1"/>
  <c r="AE264" i="61" a="1"/>
  <c r="AE264" i="61" s="1"/>
  <c r="AE263" i="61" a="1"/>
  <c r="AE263" i="61" s="1"/>
  <c r="AE262" i="61" a="1"/>
  <c r="AE262" i="61" s="1"/>
  <c r="AE261" i="61" a="1"/>
  <c r="AE261" i="61" s="1"/>
  <c r="AE260" i="61" a="1"/>
  <c r="AE260" i="61" s="1"/>
  <c r="AE259" i="61" a="1"/>
  <c r="AE259" i="61" s="1"/>
  <c r="AE258" i="61" a="1"/>
  <c r="AE258" i="61" s="1"/>
  <c r="AE257" i="61" a="1"/>
  <c r="AE257" i="61" s="1"/>
  <c r="AE256" i="61" a="1"/>
  <c r="AE256" i="61" s="1"/>
  <c r="AE255" i="61" a="1"/>
  <c r="AE255" i="61" s="1"/>
  <c r="AE254" i="61" a="1"/>
  <c r="AE254" i="61" s="1"/>
  <c r="AE253" i="61" a="1"/>
  <c r="AE253" i="61" s="1"/>
  <c r="AE252" i="61" a="1"/>
  <c r="AE252" i="61" s="1"/>
  <c r="AE251" i="61" a="1"/>
  <c r="AE251" i="61" s="1"/>
  <c r="AE250" i="61" a="1"/>
  <c r="AE250" i="61" s="1"/>
  <c r="AE249" i="61" a="1"/>
  <c r="AE249" i="61" s="1"/>
  <c r="AE248" i="61" a="1"/>
  <c r="AE248" i="61" s="1"/>
  <c r="AE247" i="61" a="1"/>
  <c r="AE247" i="61" s="1"/>
  <c r="AE246" i="61" a="1"/>
  <c r="AE246" i="61" s="1"/>
  <c r="AE245" i="61" a="1"/>
  <c r="AE245" i="61" s="1"/>
  <c r="AE244" i="61" a="1"/>
  <c r="AE244" i="61" s="1"/>
  <c r="AE243" i="61" a="1"/>
  <c r="AE243" i="61" s="1"/>
  <c r="AE242" i="61" a="1"/>
  <c r="AE242" i="61" s="1"/>
  <c r="AE241" i="61" a="1"/>
  <c r="AE241" i="61" s="1"/>
  <c r="AE240" i="61" a="1"/>
  <c r="AE240" i="61" s="1"/>
  <c r="AE239" i="61" a="1"/>
  <c r="AE239" i="61" s="1"/>
  <c r="AE238" i="61" a="1"/>
  <c r="AE238" i="61" s="1"/>
  <c r="AE237" i="61" a="1"/>
  <c r="AE237" i="61" s="1"/>
  <c r="AE236" i="61" a="1"/>
  <c r="AE236" i="61" s="1"/>
  <c r="AE235" i="61" a="1"/>
  <c r="AE235" i="61" s="1"/>
  <c r="AE234" i="61" a="1"/>
  <c r="AE234" i="61" s="1"/>
  <c r="AE233" i="61" a="1"/>
  <c r="AE233" i="61" s="1"/>
  <c r="AE232" i="61" a="1"/>
  <c r="AE232" i="61" s="1"/>
  <c r="AE231" i="61" a="1"/>
  <c r="AE231" i="61" s="1"/>
  <c r="AE230" i="61" a="1"/>
  <c r="AE230" i="61" s="1"/>
  <c r="AE229" i="61" a="1"/>
  <c r="AE229" i="61" s="1"/>
  <c r="AE228" i="61" a="1"/>
  <c r="AE228" i="61" s="1"/>
  <c r="AE227" i="61" a="1"/>
  <c r="AE227" i="61" s="1"/>
  <c r="AE226" i="61" a="1"/>
  <c r="AE226" i="61" s="1"/>
  <c r="AE225" i="61" a="1"/>
  <c r="AE225" i="61" s="1"/>
  <c r="AE224" i="61" a="1"/>
  <c r="AE224" i="61" s="1"/>
  <c r="AE223" i="61" a="1"/>
  <c r="AE223" i="61" s="1"/>
  <c r="AE222" i="61" a="1"/>
  <c r="AE222" i="61" s="1"/>
  <c r="AE221" i="61" a="1"/>
  <c r="AE221" i="61" s="1"/>
  <c r="AE220" i="61" a="1"/>
  <c r="AE220" i="61" s="1"/>
  <c r="AE219" i="61" a="1"/>
  <c r="AE219" i="61" s="1"/>
  <c r="AE218" i="61" a="1"/>
  <c r="AE218" i="61" s="1"/>
  <c r="AE217" i="61" a="1"/>
  <c r="AE217" i="61" s="1"/>
  <c r="AE216" i="61" a="1"/>
  <c r="AE216" i="61" s="1"/>
  <c r="AE215" i="61" a="1"/>
  <c r="AE215" i="61" s="1"/>
  <c r="AE214" i="61" a="1"/>
  <c r="AE214" i="61" s="1"/>
  <c r="AE213" i="61" a="1"/>
  <c r="AE213" i="61" s="1"/>
  <c r="AE212" i="61" a="1"/>
  <c r="AE212" i="61" s="1"/>
  <c r="AE211" i="61" a="1"/>
  <c r="AE211" i="61" s="1"/>
  <c r="AE210" i="61" a="1"/>
  <c r="AE210" i="61" s="1"/>
  <c r="AE209" i="61" a="1"/>
  <c r="AE209" i="61" s="1"/>
  <c r="AE208" i="61" a="1"/>
  <c r="AE208" i="61" s="1"/>
  <c r="AE207" i="61" a="1"/>
  <c r="AE207" i="61" s="1"/>
  <c r="AE206" i="61" a="1"/>
  <c r="AE206" i="61" s="1"/>
  <c r="AE205" i="61" a="1"/>
  <c r="AE205" i="61" s="1"/>
  <c r="AE204" i="61" a="1"/>
  <c r="AE204" i="61" s="1"/>
  <c r="AE203" i="61" a="1"/>
  <c r="AE203" i="61" s="1"/>
  <c r="AE202" i="61" a="1"/>
  <c r="AE202" i="61" s="1"/>
  <c r="AE201" i="61" a="1"/>
  <c r="AE201" i="61" s="1"/>
  <c r="AE200" i="61" a="1"/>
  <c r="AE200" i="61" s="1"/>
  <c r="AE199" i="61" a="1"/>
  <c r="AE199" i="61" s="1"/>
  <c r="AE198" i="61" a="1"/>
  <c r="AE198" i="61" s="1"/>
  <c r="AE197" i="61" a="1"/>
  <c r="AE197" i="61" s="1"/>
  <c r="AE196" i="61" a="1"/>
  <c r="AE196" i="61" s="1"/>
  <c r="AE195" i="61" a="1"/>
  <c r="AE195" i="61" s="1"/>
  <c r="AE194" i="61" a="1"/>
  <c r="AE194" i="61" s="1"/>
  <c r="AE193" i="61" a="1"/>
  <c r="AE193" i="61" s="1"/>
  <c r="AE192" i="61" a="1"/>
  <c r="AE192" i="61" s="1"/>
  <c r="AE191" i="61" a="1"/>
  <c r="AE191" i="61" s="1"/>
  <c r="AE190" i="61" a="1"/>
  <c r="AE190" i="61" s="1"/>
  <c r="AE189" i="61" a="1"/>
  <c r="AE189" i="61" s="1"/>
  <c r="AE188" i="61" a="1"/>
  <c r="AE188" i="61" s="1"/>
  <c r="AE187" i="61" a="1"/>
  <c r="AE187" i="61" s="1"/>
  <c r="AE186" i="61" a="1"/>
  <c r="AE186" i="61" s="1"/>
  <c r="AE185" i="61" a="1"/>
  <c r="AE185" i="61" s="1"/>
  <c r="AE184" i="61" a="1"/>
  <c r="AE184" i="61" s="1"/>
  <c r="AE183" i="61" a="1"/>
  <c r="AE183" i="61" s="1"/>
  <c r="AE182" i="61" a="1"/>
  <c r="AE182" i="61" s="1"/>
  <c r="AE181" i="61" a="1"/>
  <c r="AE181" i="61" s="1"/>
  <c r="AE180" i="61" a="1"/>
  <c r="AE180" i="61" s="1"/>
  <c r="AE179" i="61" a="1"/>
  <c r="AE179" i="61" s="1"/>
  <c r="AE178" i="61" a="1"/>
  <c r="AE178" i="61" s="1"/>
  <c r="AE177" i="61" a="1"/>
  <c r="AE177" i="61" s="1"/>
  <c r="AE176" i="61" a="1"/>
  <c r="AE176" i="61" s="1"/>
  <c r="AE175" i="61" a="1"/>
  <c r="AE175" i="61" s="1"/>
  <c r="AE174" i="61" a="1"/>
  <c r="AE174" i="61" s="1"/>
  <c r="AE173" i="61" a="1"/>
  <c r="AE173" i="61" s="1"/>
  <c r="AE172" i="61" a="1"/>
  <c r="AE172" i="61" s="1"/>
  <c r="AE171" i="61" a="1"/>
  <c r="AE171" i="61" s="1"/>
  <c r="AE170" i="61" a="1"/>
  <c r="AE170" i="61" s="1"/>
  <c r="AE169" i="61" a="1"/>
  <c r="AE169" i="61" s="1"/>
  <c r="AE168" i="61" a="1"/>
  <c r="AE168" i="61" s="1"/>
  <c r="AE167" i="61" a="1"/>
  <c r="AE167" i="61" s="1"/>
  <c r="AE166" i="61" a="1"/>
  <c r="AE166" i="61" s="1"/>
  <c r="AE165" i="61" a="1"/>
  <c r="AE165" i="61" s="1"/>
  <c r="AE164" i="61" a="1"/>
  <c r="AE164" i="61" s="1"/>
  <c r="AE163" i="61" a="1"/>
  <c r="AE163" i="61" s="1"/>
  <c r="AE162" i="61" a="1"/>
  <c r="AE162" i="61" s="1"/>
  <c r="AE161" i="61" a="1"/>
  <c r="AE161" i="61" s="1"/>
  <c r="AE160" i="61" a="1"/>
  <c r="AE160" i="61" s="1"/>
  <c r="AE159" i="61" a="1"/>
  <c r="AE159" i="61" s="1"/>
  <c r="AE158" i="61" a="1"/>
  <c r="AE158" i="61" s="1"/>
  <c r="AE157" i="61" a="1"/>
  <c r="AE157" i="61" s="1"/>
  <c r="AE156" i="61" a="1"/>
  <c r="AE156" i="61" s="1"/>
  <c r="AE155" i="61" a="1"/>
  <c r="AE155" i="61" s="1"/>
  <c r="AE154" i="61" a="1"/>
  <c r="AE154" i="61" s="1"/>
  <c r="AE153" i="61" a="1"/>
  <c r="AE153" i="61" s="1"/>
  <c r="AE152" i="61" a="1"/>
  <c r="AE152" i="61" s="1"/>
  <c r="AE151" i="61" a="1"/>
  <c r="AE151" i="61" s="1"/>
  <c r="AE150" i="61" a="1"/>
  <c r="AE150" i="61" s="1"/>
  <c r="AE149" i="61" a="1"/>
  <c r="AE149" i="61" s="1"/>
  <c r="AE148" i="61" a="1"/>
  <c r="AE148" i="61" s="1"/>
  <c r="AE147" i="61" a="1"/>
  <c r="AE147" i="61" s="1"/>
  <c r="AE146" i="61" a="1"/>
  <c r="AE146" i="61" s="1"/>
  <c r="AE145" i="61" a="1"/>
  <c r="AE145" i="61" s="1"/>
  <c r="AE144" i="61" a="1"/>
  <c r="AE144" i="61" s="1"/>
  <c r="AE143" i="61" a="1"/>
  <c r="AE143" i="61" s="1"/>
  <c r="AE142" i="61" a="1"/>
  <c r="AE142" i="61" s="1"/>
  <c r="AE141" i="61" a="1"/>
  <c r="AE141" i="61" s="1"/>
  <c r="AE140" i="61" a="1"/>
  <c r="AE140" i="61" s="1"/>
  <c r="AE139" i="61" a="1"/>
  <c r="AE139" i="61" s="1"/>
  <c r="AE138" i="61" a="1"/>
  <c r="AE138" i="61" s="1"/>
  <c r="AE137" i="61" a="1"/>
  <c r="AE137" i="61" s="1"/>
  <c r="AE136" i="61" a="1"/>
  <c r="AE136" i="61" s="1"/>
  <c r="AE135" i="61" a="1"/>
  <c r="AE135" i="61" s="1"/>
  <c r="AE134" i="61" a="1"/>
  <c r="AE134" i="61" s="1"/>
  <c r="AE133" i="61" a="1"/>
  <c r="AE133" i="61" s="1"/>
  <c r="AE132" i="61" a="1"/>
  <c r="AE132" i="61" s="1"/>
  <c r="AE131" i="61" a="1"/>
  <c r="AE131" i="61" s="1"/>
  <c r="AE130" i="61" a="1"/>
  <c r="AE130" i="61" s="1"/>
  <c r="AE129" i="61" a="1"/>
  <c r="AE129" i="61" s="1"/>
  <c r="AE128" i="61" a="1"/>
  <c r="AE128" i="61" s="1"/>
  <c r="AE127" i="61" a="1"/>
  <c r="AE127" i="61" s="1"/>
  <c r="AE126" i="61" a="1"/>
  <c r="AE126" i="61" s="1"/>
  <c r="AE125" i="61" a="1"/>
  <c r="AE125" i="61" s="1"/>
  <c r="AE124" i="61" a="1"/>
  <c r="AE124" i="61" s="1"/>
  <c r="AE123" i="61" a="1"/>
  <c r="AE123" i="61" s="1"/>
  <c r="AE122" i="61" a="1"/>
  <c r="AE122" i="61" s="1"/>
  <c r="AE121" i="61" a="1"/>
  <c r="AE121" i="61" s="1"/>
  <c r="AE120" i="61" a="1"/>
  <c r="AE120" i="61" s="1"/>
  <c r="AE119" i="61" a="1"/>
  <c r="AE119" i="61" s="1"/>
  <c r="AE118" i="61" a="1"/>
  <c r="AE118" i="61" s="1"/>
  <c r="AE117" i="61" a="1"/>
  <c r="AE117" i="61" s="1"/>
  <c r="AE116" i="61" a="1"/>
  <c r="AE116" i="61" s="1"/>
  <c r="AE115" i="61" a="1"/>
  <c r="AE115" i="61" s="1"/>
  <c r="AE114" i="61" a="1"/>
  <c r="AE114" i="61" s="1"/>
  <c r="AE113" i="61" a="1"/>
  <c r="AE113" i="61" s="1"/>
  <c r="AE112" i="61" a="1"/>
  <c r="AE112" i="61" s="1"/>
  <c r="AE111" i="61" a="1"/>
  <c r="AE111" i="61" s="1"/>
  <c r="AE110" i="61" a="1"/>
  <c r="AE110" i="61" s="1"/>
  <c r="AE109" i="61" a="1"/>
  <c r="AE109" i="61" s="1"/>
  <c r="AE108" i="61" a="1"/>
  <c r="AE108" i="61" s="1"/>
  <c r="AE107" i="61" a="1"/>
  <c r="AE107" i="61" s="1"/>
  <c r="AE106" i="61" a="1"/>
  <c r="AE106" i="61" s="1"/>
  <c r="AE105" i="61" a="1"/>
  <c r="AE105" i="61" s="1"/>
  <c r="AE104" i="61" a="1"/>
  <c r="AE104" i="61" s="1"/>
  <c r="U378" i="61"/>
  <c r="U377" i="61"/>
  <c r="U376" i="61"/>
  <c r="U375" i="61"/>
  <c r="U374" i="61"/>
  <c r="U373" i="61"/>
  <c r="U372" i="61"/>
  <c r="U371" i="61"/>
  <c r="U370" i="61"/>
  <c r="U369" i="61"/>
  <c r="U368" i="61"/>
  <c r="U367" i="61"/>
  <c r="U366" i="61"/>
  <c r="U365" i="61"/>
  <c r="U364" i="61"/>
  <c r="U363" i="61"/>
  <c r="U362" i="61"/>
  <c r="U361" i="61"/>
  <c r="U360" i="61"/>
  <c r="U359" i="61"/>
  <c r="U358" i="61"/>
  <c r="U357" i="61"/>
  <c r="U356" i="61"/>
  <c r="U355" i="61"/>
  <c r="U354" i="61"/>
  <c r="U353" i="61"/>
  <c r="U352" i="61"/>
  <c r="U351" i="61"/>
  <c r="U350" i="61"/>
  <c r="U349" i="61"/>
  <c r="U348" i="61"/>
  <c r="U347" i="61"/>
  <c r="U346" i="61"/>
  <c r="U345" i="61"/>
  <c r="U344" i="61"/>
  <c r="U343" i="61"/>
  <c r="U342" i="61"/>
  <c r="U341" i="61"/>
  <c r="U340" i="61"/>
  <c r="U339" i="61"/>
  <c r="U338" i="61"/>
  <c r="U337" i="61"/>
  <c r="U336" i="61"/>
  <c r="U335" i="61"/>
  <c r="U334" i="61"/>
  <c r="U333" i="61"/>
  <c r="U332" i="61"/>
  <c r="U331" i="61"/>
  <c r="U330" i="61"/>
  <c r="U329" i="61"/>
  <c r="U328" i="61"/>
  <c r="U327" i="61"/>
  <c r="U326" i="61"/>
  <c r="U325" i="61"/>
  <c r="U324" i="61"/>
  <c r="U323" i="61"/>
  <c r="U322" i="61"/>
  <c r="U321" i="61"/>
  <c r="U320" i="61"/>
  <c r="U319" i="61"/>
  <c r="U318" i="61"/>
  <c r="U317" i="61"/>
  <c r="U316" i="61"/>
  <c r="U315" i="61"/>
  <c r="U314" i="61"/>
  <c r="U313" i="61"/>
  <c r="U312" i="61"/>
  <c r="U311" i="61"/>
  <c r="U310" i="61"/>
  <c r="U309" i="61"/>
  <c r="U308" i="61"/>
  <c r="U307" i="61"/>
  <c r="U306" i="61"/>
  <c r="U305" i="61"/>
  <c r="U304" i="61"/>
  <c r="U303" i="61"/>
  <c r="U302" i="61"/>
  <c r="U301" i="61"/>
  <c r="U300" i="61"/>
  <c r="U299" i="61"/>
  <c r="U298" i="61"/>
  <c r="U297" i="61"/>
  <c r="U296" i="61"/>
  <c r="U295" i="61"/>
  <c r="U294" i="61"/>
  <c r="U293" i="61"/>
  <c r="U292" i="61"/>
  <c r="U291" i="61"/>
  <c r="U290" i="61"/>
  <c r="U289" i="61"/>
  <c r="U288" i="61"/>
  <c r="U287" i="61"/>
  <c r="U286" i="61"/>
  <c r="U285" i="61"/>
  <c r="U284" i="61"/>
  <c r="U283" i="61"/>
  <c r="U282" i="61"/>
  <c r="U281" i="61"/>
  <c r="U280" i="61"/>
  <c r="U279" i="61"/>
  <c r="U278" i="61"/>
  <c r="U277" i="61"/>
  <c r="U276" i="61"/>
  <c r="U275" i="61"/>
  <c r="U274" i="61"/>
  <c r="U273" i="61"/>
  <c r="U272" i="61"/>
  <c r="U271" i="61"/>
  <c r="U270" i="61"/>
  <c r="U269" i="61"/>
  <c r="U268" i="61"/>
  <c r="U267" i="61"/>
  <c r="U266" i="61"/>
  <c r="U265" i="61"/>
  <c r="U264" i="61"/>
  <c r="U263" i="61"/>
  <c r="U262" i="61"/>
  <c r="U261" i="61"/>
  <c r="U260" i="61"/>
  <c r="U259" i="61"/>
  <c r="U258" i="61"/>
  <c r="U257" i="61"/>
  <c r="U256" i="61"/>
  <c r="U255" i="61"/>
  <c r="U254" i="61"/>
  <c r="U253" i="61"/>
  <c r="U252" i="61"/>
  <c r="U251" i="61"/>
  <c r="U250" i="61"/>
  <c r="U249" i="61"/>
  <c r="U248" i="61"/>
  <c r="U247" i="61"/>
  <c r="U246" i="61"/>
  <c r="U245" i="61"/>
  <c r="U244" i="61"/>
  <c r="U243" i="61"/>
  <c r="U242" i="61"/>
  <c r="U241" i="61"/>
  <c r="U240" i="61"/>
  <c r="U239" i="61"/>
  <c r="U238" i="61"/>
  <c r="U237" i="61"/>
  <c r="U236" i="61"/>
  <c r="U235" i="61"/>
  <c r="U234" i="61"/>
  <c r="U233" i="61"/>
  <c r="U232" i="61"/>
  <c r="U231" i="61"/>
  <c r="U230" i="61"/>
  <c r="U229" i="61"/>
  <c r="U228" i="61"/>
  <c r="U227" i="61"/>
  <c r="U226" i="61"/>
  <c r="U225" i="61"/>
  <c r="U224" i="61"/>
  <c r="U223" i="61"/>
  <c r="U222" i="61"/>
  <c r="U221" i="61"/>
  <c r="U220" i="61"/>
  <c r="U219" i="61"/>
  <c r="U218" i="61"/>
  <c r="U217" i="61"/>
  <c r="U216" i="61"/>
  <c r="U215" i="61"/>
  <c r="U214" i="61"/>
  <c r="U213" i="61"/>
  <c r="U212" i="61"/>
  <c r="U211" i="61"/>
  <c r="U210" i="61"/>
  <c r="U209" i="61"/>
  <c r="U208" i="61"/>
  <c r="U207" i="61"/>
  <c r="U206" i="61"/>
  <c r="U205" i="61"/>
  <c r="U204" i="61"/>
  <c r="U203" i="61"/>
  <c r="U202" i="61"/>
  <c r="U201" i="61"/>
  <c r="U200" i="61"/>
  <c r="U199" i="61"/>
  <c r="U198" i="61"/>
  <c r="U197" i="61"/>
  <c r="U196" i="61"/>
  <c r="U195" i="61"/>
  <c r="U194" i="61"/>
  <c r="U193" i="61"/>
  <c r="U192" i="61"/>
  <c r="U191" i="61"/>
  <c r="U190" i="61"/>
  <c r="U189" i="61"/>
  <c r="U188" i="61"/>
  <c r="U187" i="61"/>
  <c r="U186" i="61"/>
  <c r="U185" i="61"/>
  <c r="U184" i="61"/>
  <c r="U183" i="61"/>
  <c r="U182" i="61"/>
  <c r="U181" i="61"/>
  <c r="U180" i="61"/>
  <c r="U179" i="61"/>
  <c r="U178" i="61"/>
  <c r="U177" i="61"/>
  <c r="U176" i="61"/>
  <c r="U175" i="61"/>
  <c r="U174" i="61"/>
  <c r="U173" i="61"/>
  <c r="U172" i="61"/>
  <c r="U171" i="61"/>
  <c r="U170" i="61"/>
  <c r="U169" i="61"/>
  <c r="U168" i="61"/>
  <c r="U167" i="61"/>
  <c r="U166" i="61"/>
  <c r="U165" i="61"/>
  <c r="U164" i="61"/>
  <c r="U163" i="61"/>
  <c r="U162" i="61"/>
  <c r="U161" i="61"/>
  <c r="U160" i="61"/>
  <c r="U159" i="61"/>
  <c r="U158" i="61"/>
  <c r="U157" i="61"/>
  <c r="U156" i="61"/>
  <c r="U155" i="61"/>
  <c r="U154" i="61"/>
  <c r="U153" i="61"/>
  <c r="U152" i="61"/>
  <c r="U151" i="61"/>
  <c r="U150" i="61"/>
  <c r="U149" i="61"/>
  <c r="U148" i="61"/>
  <c r="U147" i="61"/>
  <c r="U146" i="61"/>
  <c r="U145" i="61"/>
  <c r="U144" i="61"/>
  <c r="U143" i="61"/>
  <c r="U142" i="61"/>
  <c r="U141" i="61"/>
  <c r="U140" i="61"/>
  <c r="U139" i="61"/>
  <c r="U138" i="61"/>
  <c r="U137" i="61"/>
  <c r="U136" i="61"/>
  <c r="U135" i="61"/>
  <c r="U134" i="61"/>
  <c r="U133" i="61"/>
  <c r="U132" i="61"/>
  <c r="U131" i="61"/>
  <c r="U130" i="61"/>
  <c r="U129" i="61"/>
  <c r="U128" i="61"/>
  <c r="U127" i="61"/>
  <c r="U126" i="61"/>
  <c r="U125" i="61"/>
  <c r="U124" i="61"/>
  <c r="U123" i="61"/>
  <c r="U122" i="61"/>
  <c r="U121" i="61"/>
  <c r="U120" i="61"/>
  <c r="U119" i="61"/>
  <c r="U118" i="61"/>
  <c r="U117" i="61"/>
  <c r="U116" i="61"/>
  <c r="U115" i="61"/>
  <c r="U114" i="61"/>
  <c r="U113" i="61"/>
  <c r="U112" i="61"/>
  <c r="U111" i="61"/>
  <c r="U110" i="61"/>
  <c r="U109" i="61"/>
  <c r="U108" i="61"/>
  <c r="U107" i="61"/>
  <c r="U106" i="61"/>
  <c r="U105" i="61"/>
  <c r="U104" i="61"/>
  <c r="U103" i="61"/>
  <c r="U102" i="61"/>
  <c r="U101" i="61"/>
  <c r="U100" i="61"/>
  <c r="U99" i="61"/>
  <c r="U98" i="61"/>
  <c r="U97" i="61"/>
  <c r="U96" i="61"/>
  <c r="U95" i="61"/>
  <c r="U94" i="61"/>
  <c r="U93" i="61"/>
  <c r="U92" i="61"/>
  <c r="U91" i="61"/>
  <c r="U90" i="61"/>
  <c r="U89" i="61"/>
  <c r="U88" i="61"/>
  <c r="U87" i="61"/>
  <c r="U86" i="61"/>
  <c r="U85" i="61"/>
  <c r="U84" i="61"/>
  <c r="U83" i="61"/>
  <c r="U82" i="61"/>
  <c r="U81" i="61"/>
  <c r="U80" i="61"/>
  <c r="U79" i="61"/>
  <c r="U78" i="61"/>
  <c r="U77" i="61"/>
  <c r="U76" i="61"/>
  <c r="U75" i="61"/>
  <c r="U74" i="61"/>
  <c r="U73" i="61"/>
  <c r="U72" i="61"/>
  <c r="U71" i="61"/>
  <c r="U70" i="61"/>
  <c r="U69" i="61"/>
  <c r="U68" i="61"/>
  <c r="U67" i="61"/>
  <c r="U66" i="61"/>
  <c r="U65" i="61"/>
  <c r="U64" i="61"/>
  <c r="U63" i="61"/>
  <c r="U62" i="61"/>
  <c r="U61" i="61"/>
  <c r="U60" i="61"/>
  <c r="U59" i="61"/>
  <c r="U58" i="61"/>
  <c r="U57" i="61"/>
  <c r="U56" i="61"/>
  <c r="U55" i="61"/>
  <c r="U54" i="61"/>
  <c r="U53" i="61"/>
  <c r="U52" i="61"/>
  <c r="U51" i="61"/>
  <c r="U50" i="61"/>
  <c r="U49" i="61"/>
  <c r="U48" i="61"/>
  <c r="U47" i="61"/>
  <c r="U46" i="61"/>
  <c r="U45" i="61"/>
  <c r="U44" i="61"/>
  <c r="U43" i="61"/>
  <c r="U42" i="61"/>
  <c r="U41" i="61"/>
  <c r="U40" i="61"/>
  <c r="U39" i="61"/>
  <c r="U38" i="61"/>
  <c r="U37" i="61"/>
  <c r="U36" i="61"/>
  <c r="U35" i="61"/>
  <c r="U34" i="61"/>
  <c r="U33" i="61"/>
  <c r="U32" i="61"/>
  <c r="U31" i="61"/>
  <c r="U30" i="61"/>
  <c r="U29" i="61"/>
  <c r="U28" i="61"/>
  <c r="U27" i="61"/>
  <c r="U26" i="61"/>
  <c r="U25" i="61"/>
  <c r="U24" i="61"/>
  <c r="U23" i="61"/>
  <c r="U22" i="61"/>
  <c r="U21" i="61"/>
  <c r="U20" i="61"/>
  <c r="U19" i="61"/>
  <c r="U18" i="61"/>
  <c r="U17" i="61"/>
  <c r="U16" i="61"/>
  <c r="U15" i="61"/>
  <c r="U14" i="61"/>
  <c r="U13" i="61"/>
  <c r="U12" i="61"/>
  <c r="U11" i="61"/>
  <c r="U10" i="61"/>
  <c r="U9" i="61"/>
  <c r="U8" i="61"/>
  <c r="U7" i="61"/>
  <c r="Z10" i="61" l="1"/>
  <c r="V10" i="61"/>
  <c r="W10" i="61" s="1"/>
  <c r="X10" i="61" s="1"/>
  <c r="Z9" i="61"/>
  <c r="V9" i="61"/>
  <c r="W9" i="61" s="1"/>
  <c r="Z8" i="61"/>
  <c r="AA8" i="61" s="1"/>
  <c r="V8" i="61"/>
  <c r="W8" i="61" s="1"/>
  <c r="X8" i="61" s="1"/>
  <c r="D13" i="56"/>
  <c r="D14" i="56"/>
  <c r="AA10" i="61" l="1"/>
  <c r="AB10" i="61" s="1"/>
  <c r="AC10" i="61" s="1"/>
  <c r="X9" i="61"/>
  <c r="AA9" i="61"/>
  <c r="AB8" i="61"/>
  <c r="AC8" i="61" s="1"/>
  <c r="U378" i="67"/>
  <c r="P378" i="67"/>
  <c r="O378" i="67"/>
  <c r="L378" i="67"/>
  <c r="I378" i="67"/>
  <c r="B378" i="67"/>
  <c r="A378" i="67"/>
  <c r="U377" i="67"/>
  <c r="P377" i="67"/>
  <c r="O377" i="67"/>
  <c r="L377" i="67"/>
  <c r="I377" i="67"/>
  <c r="B377" i="67"/>
  <c r="A377" i="67"/>
  <c r="U376" i="67"/>
  <c r="P376" i="67"/>
  <c r="O376" i="67"/>
  <c r="L376" i="67"/>
  <c r="I376" i="67"/>
  <c r="B376" i="67"/>
  <c r="A376" i="67"/>
  <c r="U375" i="67"/>
  <c r="P375" i="67"/>
  <c r="O375" i="67"/>
  <c r="L375" i="67"/>
  <c r="I375" i="67"/>
  <c r="B375" i="67"/>
  <c r="A375" i="67"/>
  <c r="U374" i="67"/>
  <c r="P374" i="67"/>
  <c r="O374" i="67"/>
  <c r="L374" i="67"/>
  <c r="I374" i="67"/>
  <c r="B374" i="67"/>
  <c r="A374" i="67"/>
  <c r="U373" i="67"/>
  <c r="P373" i="67"/>
  <c r="O373" i="67"/>
  <c r="L373" i="67"/>
  <c r="I373" i="67"/>
  <c r="B373" i="67"/>
  <c r="A373" i="67"/>
  <c r="U372" i="67"/>
  <c r="P372" i="67"/>
  <c r="O372" i="67"/>
  <c r="L372" i="67"/>
  <c r="I372" i="67"/>
  <c r="B372" i="67"/>
  <c r="A372" i="67"/>
  <c r="U371" i="67"/>
  <c r="P371" i="67"/>
  <c r="O371" i="67"/>
  <c r="L371" i="67"/>
  <c r="I371" i="67"/>
  <c r="B371" i="67"/>
  <c r="A371" i="67"/>
  <c r="U370" i="67"/>
  <c r="P370" i="67"/>
  <c r="O370" i="67"/>
  <c r="L370" i="67"/>
  <c r="I370" i="67"/>
  <c r="B370" i="67"/>
  <c r="A370" i="67"/>
  <c r="U369" i="67"/>
  <c r="P369" i="67"/>
  <c r="O369" i="67"/>
  <c r="L369" i="67"/>
  <c r="I369" i="67"/>
  <c r="B369" i="67"/>
  <c r="A369" i="67"/>
  <c r="U368" i="67"/>
  <c r="P368" i="67"/>
  <c r="O368" i="67"/>
  <c r="L368" i="67"/>
  <c r="I368" i="67"/>
  <c r="B368" i="67"/>
  <c r="A368" i="67"/>
  <c r="U367" i="67"/>
  <c r="P367" i="67"/>
  <c r="O367" i="67"/>
  <c r="L367" i="67"/>
  <c r="I367" i="67"/>
  <c r="B367" i="67"/>
  <c r="A367" i="67"/>
  <c r="U366" i="67"/>
  <c r="P366" i="67"/>
  <c r="O366" i="67"/>
  <c r="L366" i="67"/>
  <c r="I366" i="67"/>
  <c r="B366" i="67"/>
  <c r="A366" i="67"/>
  <c r="U365" i="67"/>
  <c r="P365" i="67"/>
  <c r="O365" i="67"/>
  <c r="L365" i="67"/>
  <c r="I365" i="67"/>
  <c r="B365" i="67"/>
  <c r="A365" i="67"/>
  <c r="U364" i="67"/>
  <c r="P364" i="67"/>
  <c r="O364" i="67"/>
  <c r="L364" i="67"/>
  <c r="I364" i="67"/>
  <c r="B364" i="67"/>
  <c r="A364" i="67"/>
  <c r="U363" i="67"/>
  <c r="P363" i="67"/>
  <c r="O363" i="67"/>
  <c r="L363" i="67"/>
  <c r="I363" i="67"/>
  <c r="B363" i="67"/>
  <c r="A363" i="67"/>
  <c r="U362" i="67"/>
  <c r="P362" i="67"/>
  <c r="O362" i="67"/>
  <c r="L362" i="67"/>
  <c r="I362" i="67"/>
  <c r="B362" i="67"/>
  <c r="A362" i="67"/>
  <c r="U361" i="67"/>
  <c r="P361" i="67"/>
  <c r="O361" i="67"/>
  <c r="L361" i="67"/>
  <c r="I361" i="67"/>
  <c r="B361" i="67"/>
  <c r="A361" i="67"/>
  <c r="U360" i="67"/>
  <c r="P360" i="67"/>
  <c r="O360" i="67"/>
  <c r="L360" i="67"/>
  <c r="I360" i="67"/>
  <c r="B360" i="67"/>
  <c r="A360" i="67"/>
  <c r="U359" i="67"/>
  <c r="P359" i="67"/>
  <c r="O359" i="67"/>
  <c r="L359" i="67"/>
  <c r="I359" i="67"/>
  <c r="B359" i="67"/>
  <c r="A359" i="67"/>
  <c r="U358" i="67"/>
  <c r="P358" i="67"/>
  <c r="O358" i="67"/>
  <c r="L358" i="67"/>
  <c r="I358" i="67"/>
  <c r="B358" i="67"/>
  <c r="A358" i="67"/>
  <c r="U357" i="67"/>
  <c r="P357" i="67"/>
  <c r="O357" i="67"/>
  <c r="L357" i="67"/>
  <c r="I357" i="67"/>
  <c r="B357" i="67"/>
  <c r="A357" i="67"/>
  <c r="U356" i="67"/>
  <c r="P356" i="67"/>
  <c r="O356" i="67"/>
  <c r="L356" i="67"/>
  <c r="I356" i="67"/>
  <c r="B356" i="67"/>
  <c r="A356" i="67"/>
  <c r="U355" i="67"/>
  <c r="P355" i="67"/>
  <c r="O355" i="67"/>
  <c r="L355" i="67"/>
  <c r="I355" i="67"/>
  <c r="B355" i="67"/>
  <c r="A355" i="67"/>
  <c r="U354" i="67"/>
  <c r="P354" i="67"/>
  <c r="O354" i="67"/>
  <c r="L354" i="67"/>
  <c r="I354" i="67"/>
  <c r="B354" i="67"/>
  <c r="A354" i="67"/>
  <c r="U353" i="67"/>
  <c r="P353" i="67"/>
  <c r="O353" i="67"/>
  <c r="L353" i="67"/>
  <c r="I353" i="67"/>
  <c r="B353" i="67"/>
  <c r="A353" i="67"/>
  <c r="U352" i="67"/>
  <c r="P352" i="67"/>
  <c r="O352" i="67"/>
  <c r="L352" i="67"/>
  <c r="I352" i="67"/>
  <c r="B352" i="67"/>
  <c r="A352" i="67"/>
  <c r="U351" i="67"/>
  <c r="P351" i="67"/>
  <c r="O351" i="67"/>
  <c r="L351" i="67"/>
  <c r="I351" i="67"/>
  <c r="B351" i="67"/>
  <c r="A351" i="67"/>
  <c r="U350" i="67"/>
  <c r="P350" i="67"/>
  <c r="O350" i="67"/>
  <c r="L350" i="67"/>
  <c r="I350" i="67"/>
  <c r="B350" i="67"/>
  <c r="A350" i="67"/>
  <c r="U349" i="67"/>
  <c r="P349" i="67"/>
  <c r="O349" i="67"/>
  <c r="L349" i="67"/>
  <c r="I349" i="67"/>
  <c r="B349" i="67"/>
  <c r="A349" i="67"/>
  <c r="U348" i="67"/>
  <c r="P348" i="67"/>
  <c r="O348" i="67"/>
  <c r="L348" i="67"/>
  <c r="I348" i="67"/>
  <c r="B348" i="67"/>
  <c r="A348" i="67"/>
  <c r="U347" i="67"/>
  <c r="P347" i="67"/>
  <c r="O347" i="67"/>
  <c r="L347" i="67"/>
  <c r="I347" i="67"/>
  <c r="B347" i="67"/>
  <c r="A347" i="67"/>
  <c r="U346" i="67"/>
  <c r="P346" i="67"/>
  <c r="O346" i="67"/>
  <c r="L346" i="67"/>
  <c r="I346" i="67"/>
  <c r="B346" i="67"/>
  <c r="A346" i="67"/>
  <c r="U345" i="67"/>
  <c r="P345" i="67"/>
  <c r="O345" i="67"/>
  <c r="L345" i="67"/>
  <c r="I345" i="67"/>
  <c r="B345" i="67"/>
  <c r="A345" i="67"/>
  <c r="U344" i="67"/>
  <c r="P344" i="67"/>
  <c r="O344" i="67"/>
  <c r="L344" i="67"/>
  <c r="I344" i="67"/>
  <c r="B344" i="67"/>
  <c r="A344" i="67"/>
  <c r="U343" i="67"/>
  <c r="P343" i="67"/>
  <c r="O343" i="67"/>
  <c r="L343" i="67"/>
  <c r="I343" i="67"/>
  <c r="B343" i="67"/>
  <c r="A343" i="67"/>
  <c r="U342" i="67"/>
  <c r="P342" i="67"/>
  <c r="O342" i="67"/>
  <c r="L342" i="67"/>
  <c r="I342" i="67"/>
  <c r="B342" i="67"/>
  <c r="A342" i="67"/>
  <c r="U341" i="67"/>
  <c r="P341" i="67"/>
  <c r="O341" i="67"/>
  <c r="L341" i="67"/>
  <c r="I341" i="67"/>
  <c r="B341" i="67"/>
  <c r="A341" i="67"/>
  <c r="U340" i="67"/>
  <c r="P340" i="67"/>
  <c r="O340" i="67"/>
  <c r="L340" i="67"/>
  <c r="I340" i="67"/>
  <c r="B340" i="67"/>
  <c r="A340" i="67"/>
  <c r="U339" i="67"/>
  <c r="P339" i="67"/>
  <c r="O339" i="67"/>
  <c r="L339" i="67"/>
  <c r="I339" i="67"/>
  <c r="B339" i="67"/>
  <c r="A339" i="67"/>
  <c r="U338" i="67"/>
  <c r="P338" i="67"/>
  <c r="O338" i="67"/>
  <c r="L338" i="67"/>
  <c r="I338" i="67"/>
  <c r="B338" i="67"/>
  <c r="A338" i="67"/>
  <c r="U337" i="67"/>
  <c r="P337" i="67"/>
  <c r="O337" i="67"/>
  <c r="L337" i="67"/>
  <c r="I337" i="67"/>
  <c r="B337" i="67"/>
  <c r="A337" i="67"/>
  <c r="U336" i="67"/>
  <c r="P336" i="67"/>
  <c r="O336" i="67"/>
  <c r="L336" i="67"/>
  <c r="I336" i="67"/>
  <c r="B336" i="67"/>
  <c r="A336" i="67"/>
  <c r="U335" i="67"/>
  <c r="P335" i="67"/>
  <c r="O335" i="67"/>
  <c r="L335" i="67"/>
  <c r="I335" i="67"/>
  <c r="B335" i="67"/>
  <c r="A335" i="67"/>
  <c r="U334" i="67"/>
  <c r="P334" i="67"/>
  <c r="O334" i="67"/>
  <c r="L334" i="67"/>
  <c r="I334" i="67"/>
  <c r="B334" i="67"/>
  <c r="A334" i="67"/>
  <c r="U333" i="67"/>
  <c r="P333" i="67"/>
  <c r="O333" i="67"/>
  <c r="L333" i="67"/>
  <c r="I333" i="67"/>
  <c r="B333" i="67"/>
  <c r="A333" i="67"/>
  <c r="U332" i="67"/>
  <c r="P332" i="67"/>
  <c r="O332" i="67"/>
  <c r="L332" i="67"/>
  <c r="I332" i="67"/>
  <c r="B332" i="67"/>
  <c r="A332" i="67"/>
  <c r="U331" i="67"/>
  <c r="P331" i="67"/>
  <c r="O331" i="67"/>
  <c r="L331" i="67"/>
  <c r="I331" i="67"/>
  <c r="B331" i="67"/>
  <c r="A331" i="67"/>
  <c r="U330" i="67"/>
  <c r="P330" i="67"/>
  <c r="O330" i="67"/>
  <c r="L330" i="67"/>
  <c r="I330" i="67"/>
  <c r="B330" i="67"/>
  <c r="A330" i="67"/>
  <c r="U329" i="67"/>
  <c r="P329" i="67"/>
  <c r="O329" i="67"/>
  <c r="L329" i="67"/>
  <c r="I329" i="67"/>
  <c r="B329" i="67"/>
  <c r="A329" i="67"/>
  <c r="U328" i="67"/>
  <c r="P328" i="67"/>
  <c r="O328" i="67"/>
  <c r="L328" i="67"/>
  <c r="I328" i="67"/>
  <c r="B328" i="67"/>
  <c r="A328" i="67"/>
  <c r="U327" i="67"/>
  <c r="P327" i="67"/>
  <c r="O327" i="67"/>
  <c r="L327" i="67"/>
  <c r="I327" i="67"/>
  <c r="B327" i="67"/>
  <c r="A327" i="67"/>
  <c r="U326" i="67"/>
  <c r="P326" i="67"/>
  <c r="O326" i="67"/>
  <c r="L326" i="67"/>
  <c r="I326" i="67"/>
  <c r="B326" i="67"/>
  <c r="A326" i="67"/>
  <c r="U325" i="67"/>
  <c r="P325" i="67"/>
  <c r="O325" i="67"/>
  <c r="L325" i="67"/>
  <c r="I325" i="67"/>
  <c r="B325" i="67"/>
  <c r="A325" i="67"/>
  <c r="U324" i="67"/>
  <c r="P324" i="67"/>
  <c r="O324" i="67"/>
  <c r="L324" i="67"/>
  <c r="I324" i="67"/>
  <c r="B324" i="67"/>
  <c r="A324" i="67"/>
  <c r="U323" i="67"/>
  <c r="P323" i="67"/>
  <c r="O323" i="67"/>
  <c r="L323" i="67"/>
  <c r="I323" i="67"/>
  <c r="B323" i="67"/>
  <c r="A323" i="67"/>
  <c r="U322" i="67"/>
  <c r="P322" i="67"/>
  <c r="O322" i="67"/>
  <c r="L322" i="67"/>
  <c r="I322" i="67"/>
  <c r="B322" i="67"/>
  <c r="A322" i="67"/>
  <c r="U321" i="67"/>
  <c r="P321" i="67"/>
  <c r="O321" i="67"/>
  <c r="L321" i="67"/>
  <c r="I321" i="67"/>
  <c r="B321" i="67"/>
  <c r="A321" i="67"/>
  <c r="U320" i="67"/>
  <c r="P320" i="67"/>
  <c r="O320" i="67"/>
  <c r="L320" i="67"/>
  <c r="I320" i="67"/>
  <c r="B320" i="67"/>
  <c r="A320" i="67"/>
  <c r="U319" i="67"/>
  <c r="P319" i="67"/>
  <c r="O319" i="67"/>
  <c r="L319" i="67"/>
  <c r="I319" i="67"/>
  <c r="B319" i="67"/>
  <c r="A319" i="67"/>
  <c r="U318" i="67"/>
  <c r="P318" i="67"/>
  <c r="O318" i="67"/>
  <c r="L318" i="67"/>
  <c r="I318" i="67"/>
  <c r="B318" i="67"/>
  <c r="A318" i="67"/>
  <c r="U317" i="67"/>
  <c r="P317" i="67"/>
  <c r="O317" i="67"/>
  <c r="L317" i="67"/>
  <c r="I317" i="67"/>
  <c r="B317" i="67"/>
  <c r="A317" i="67"/>
  <c r="U316" i="67"/>
  <c r="P316" i="67"/>
  <c r="O316" i="67"/>
  <c r="L316" i="67"/>
  <c r="I316" i="67"/>
  <c r="B316" i="67"/>
  <c r="A316" i="67"/>
  <c r="U315" i="67"/>
  <c r="P315" i="67"/>
  <c r="O315" i="67"/>
  <c r="L315" i="67"/>
  <c r="I315" i="67"/>
  <c r="B315" i="67"/>
  <c r="A315" i="67"/>
  <c r="U314" i="67"/>
  <c r="P314" i="67"/>
  <c r="O314" i="67"/>
  <c r="L314" i="67"/>
  <c r="I314" i="67"/>
  <c r="B314" i="67"/>
  <c r="A314" i="67"/>
  <c r="U313" i="67"/>
  <c r="P313" i="67"/>
  <c r="O313" i="67"/>
  <c r="L313" i="67"/>
  <c r="I313" i="67"/>
  <c r="B313" i="67"/>
  <c r="A313" i="67"/>
  <c r="U312" i="67"/>
  <c r="P312" i="67"/>
  <c r="O312" i="67"/>
  <c r="L312" i="67"/>
  <c r="I312" i="67"/>
  <c r="B312" i="67"/>
  <c r="A312" i="67"/>
  <c r="U311" i="67"/>
  <c r="P311" i="67"/>
  <c r="O311" i="67"/>
  <c r="L311" i="67"/>
  <c r="I311" i="67"/>
  <c r="B311" i="67"/>
  <c r="A311" i="67"/>
  <c r="U310" i="67"/>
  <c r="P310" i="67"/>
  <c r="O310" i="67"/>
  <c r="L310" i="67"/>
  <c r="I310" i="67"/>
  <c r="B310" i="67"/>
  <c r="A310" i="67"/>
  <c r="U309" i="67"/>
  <c r="P309" i="67"/>
  <c r="O309" i="67"/>
  <c r="L309" i="67"/>
  <c r="I309" i="67"/>
  <c r="B309" i="67"/>
  <c r="A309" i="67"/>
  <c r="U308" i="67"/>
  <c r="P308" i="67"/>
  <c r="O308" i="67"/>
  <c r="L308" i="67"/>
  <c r="I308" i="67"/>
  <c r="B308" i="67"/>
  <c r="A308" i="67"/>
  <c r="U307" i="67"/>
  <c r="P307" i="67"/>
  <c r="O307" i="67"/>
  <c r="L307" i="67"/>
  <c r="I307" i="67"/>
  <c r="B307" i="67"/>
  <c r="A307" i="67"/>
  <c r="U306" i="67"/>
  <c r="P306" i="67"/>
  <c r="O306" i="67"/>
  <c r="L306" i="67"/>
  <c r="I306" i="67"/>
  <c r="B306" i="67"/>
  <c r="A306" i="67"/>
  <c r="U305" i="67"/>
  <c r="P305" i="67"/>
  <c r="O305" i="67"/>
  <c r="L305" i="67"/>
  <c r="I305" i="67"/>
  <c r="B305" i="67"/>
  <c r="A305" i="67"/>
  <c r="U304" i="67"/>
  <c r="P304" i="67"/>
  <c r="O304" i="67"/>
  <c r="L304" i="67"/>
  <c r="I304" i="67"/>
  <c r="B304" i="67"/>
  <c r="A304" i="67"/>
  <c r="U303" i="67"/>
  <c r="P303" i="67"/>
  <c r="O303" i="67"/>
  <c r="L303" i="67"/>
  <c r="I303" i="67"/>
  <c r="B303" i="67"/>
  <c r="A303" i="67"/>
  <c r="U302" i="67"/>
  <c r="P302" i="67"/>
  <c r="O302" i="67"/>
  <c r="L302" i="67"/>
  <c r="I302" i="67"/>
  <c r="B302" i="67"/>
  <c r="A302" i="67"/>
  <c r="U301" i="67"/>
  <c r="P301" i="67"/>
  <c r="O301" i="67"/>
  <c r="L301" i="67"/>
  <c r="I301" i="67"/>
  <c r="B301" i="67"/>
  <c r="A301" i="67"/>
  <c r="U300" i="67"/>
  <c r="P300" i="67"/>
  <c r="O300" i="67"/>
  <c r="L300" i="67"/>
  <c r="I300" i="67"/>
  <c r="B300" i="67"/>
  <c r="A300" i="67"/>
  <c r="U299" i="67"/>
  <c r="P299" i="67"/>
  <c r="O299" i="67"/>
  <c r="L299" i="67"/>
  <c r="I299" i="67"/>
  <c r="B299" i="67"/>
  <c r="A299" i="67"/>
  <c r="U298" i="67"/>
  <c r="P298" i="67"/>
  <c r="O298" i="67"/>
  <c r="L298" i="67"/>
  <c r="I298" i="67"/>
  <c r="B298" i="67"/>
  <c r="A298" i="67"/>
  <c r="U297" i="67"/>
  <c r="P297" i="67"/>
  <c r="O297" i="67"/>
  <c r="L297" i="67"/>
  <c r="I297" i="67"/>
  <c r="B297" i="67"/>
  <c r="A297" i="67"/>
  <c r="U296" i="67"/>
  <c r="P296" i="67"/>
  <c r="O296" i="67"/>
  <c r="L296" i="67"/>
  <c r="I296" i="67"/>
  <c r="B296" i="67"/>
  <c r="A296" i="67"/>
  <c r="U295" i="67"/>
  <c r="P295" i="67"/>
  <c r="O295" i="67"/>
  <c r="L295" i="67"/>
  <c r="I295" i="67"/>
  <c r="B295" i="67"/>
  <c r="A295" i="67"/>
  <c r="U294" i="67"/>
  <c r="P294" i="67"/>
  <c r="O294" i="67"/>
  <c r="L294" i="67"/>
  <c r="I294" i="67"/>
  <c r="B294" i="67"/>
  <c r="A294" i="67"/>
  <c r="U293" i="67"/>
  <c r="P293" i="67"/>
  <c r="O293" i="67"/>
  <c r="L293" i="67"/>
  <c r="I293" i="67"/>
  <c r="B293" i="67"/>
  <c r="A293" i="67"/>
  <c r="U292" i="67"/>
  <c r="P292" i="67"/>
  <c r="O292" i="67"/>
  <c r="L292" i="67"/>
  <c r="I292" i="67"/>
  <c r="B292" i="67"/>
  <c r="A292" i="67"/>
  <c r="U291" i="67"/>
  <c r="P291" i="67"/>
  <c r="O291" i="67"/>
  <c r="L291" i="67"/>
  <c r="I291" i="67"/>
  <c r="B291" i="67"/>
  <c r="A291" i="67"/>
  <c r="U290" i="67"/>
  <c r="P290" i="67"/>
  <c r="O290" i="67"/>
  <c r="L290" i="67"/>
  <c r="I290" i="67"/>
  <c r="B290" i="67"/>
  <c r="A290" i="67"/>
  <c r="U289" i="67"/>
  <c r="P289" i="67"/>
  <c r="O289" i="67"/>
  <c r="L289" i="67"/>
  <c r="I289" i="67"/>
  <c r="B289" i="67"/>
  <c r="A289" i="67"/>
  <c r="U288" i="67"/>
  <c r="P288" i="67"/>
  <c r="O288" i="67"/>
  <c r="L288" i="67"/>
  <c r="I288" i="67"/>
  <c r="B288" i="67"/>
  <c r="A288" i="67"/>
  <c r="U287" i="67"/>
  <c r="P287" i="67"/>
  <c r="O287" i="67"/>
  <c r="L287" i="67"/>
  <c r="I287" i="67"/>
  <c r="B287" i="67"/>
  <c r="A287" i="67"/>
  <c r="U286" i="67"/>
  <c r="P286" i="67"/>
  <c r="O286" i="67"/>
  <c r="L286" i="67"/>
  <c r="I286" i="67"/>
  <c r="B286" i="67"/>
  <c r="A286" i="67"/>
  <c r="U285" i="67"/>
  <c r="P285" i="67"/>
  <c r="O285" i="67"/>
  <c r="L285" i="67"/>
  <c r="I285" i="67"/>
  <c r="B285" i="67"/>
  <c r="A285" i="67"/>
  <c r="U284" i="67"/>
  <c r="P284" i="67"/>
  <c r="O284" i="67"/>
  <c r="L284" i="67"/>
  <c r="I284" i="67"/>
  <c r="B284" i="67"/>
  <c r="A284" i="67"/>
  <c r="U283" i="67"/>
  <c r="P283" i="67"/>
  <c r="O283" i="67"/>
  <c r="L283" i="67"/>
  <c r="I283" i="67"/>
  <c r="B283" i="67"/>
  <c r="A283" i="67"/>
  <c r="U282" i="67"/>
  <c r="P282" i="67"/>
  <c r="O282" i="67"/>
  <c r="L282" i="67"/>
  <c r="I282" i="67"/>
  <c r="B282" i="67"/>
  <c r="A282" i="67"/>
  <c r="U281" i="67"/>
  <c r="P281" i="67"/>
  <c r="O281" i="67"/>
  <c r="L281" i="67"/>
  <c r="I281" i="67"/>
  <c r="B281" i="67"/>
  <c r="A281" i="67"/>
  <c r="U280" i="67"/>
  <c r="P280" i="67"/>
  <c r="O280" i="67"/>
  <c r="L280" i="67"/>
  <c r="I280" i="67"/>
  <c r="B280" i="67"/>
  <c r="A280" i="67"/>
  <c r="U279" i="67"/>
  <c r="P279" i="67"/>
  <c r="O279" i="67"/>
  <c r="L279" i="67"/>
  <c r="I279" i="67"/>
  <c r="B279" i="67"/>
  <c r="A279" i="67"/>
  <c r="U278" i="67"/>
  <c r="P278" i="67"/>
  <c r="O278" i="67"/>
  <c r="L278" i="67"/>
  <c r="I278" i="67"/>
  <c r="B278" i="67"/>
  <c r="A278" i="67"/>
  <c r="U277" i="67"/>
  <c r="P277" i="67"/>
  <c r="O277" i="67"/>
  <c r="L277" i="67"/>
  <c r="I277" i="67"/>
  <c r="B277" i="67"/>
  <c r="A277" i="67"/>
  <c r="U276" i="67"/>
  <c r="P276" i="67"/>
  <c r="O276" i="67"/>
  <c r="L276" i="67"/>
  <c r="I276" i="67"/>
  <c r="B276" i="67"/>
  <c r="A276" i="67"/>
  <c r="U275" i="67"/>
  <c r="P275" i="67"/>
  <c r="O275" i="67"/>
  <c r="L275" i="67"/>
  <c r="I275" i="67"/>
  <c r="B275" i="67"/>
  <c r="A275" i="67"/>
  <c r="U274" i="67"/>
  <c r="P274" i="67"/>
  <c r="O274" i="67"/>
  <c r="L274" i="67"/>
  <c r="I274" i="67"/>
  <c r="B274" i="67"/>
  <c r="A274" i="67"/>
  <c r="U273" i="67"/>
  <c r="P273" i="67"/>
  <c r="O273" i="67"/>
  <c r="L273" i="67"/>
  <c r="I273" i="67"/>
  <c r="B273" i="67"/>
  <c r="A273" i="67"/>
  <c r="U272" i="67"/>
  <c r="P272" i="67"/>
  <c r="O272" i="67"/>
  <c r="L272" i="67"/>
  <c r="I272" i="67"/>
  <c r="B272" i="67"/>
  <c r="A272" i="67"/>
  <c r="U271" i="67"/>
  <c r="P271" i="67"/>
  <c r="O271" i="67"/>
  <c r="L271" i="67"/>
  <c r="I271" i="67"/>
  <c r="B271" i="67"/>
  <c r="A271" i="67"/>
  <c r="U270" i="67"/>
  <c r="P270" i="67"/>
  <c r="O270" i="67"/>
  <c r="L270" i="67"/>
  <c r="I270" i="67"/>
  <c r="B270" i="67"/>
  <c r="A270" i="67"/>
  <c r="U269" i="67"/>
  <c r="P269" i="67"/>
  <c r="O269" i="67"/>
  <c r="L269" i="67"/>
  <c r="I269" i="67"/>
  <c r="B269" i="67"/>
  <c r="A269" i="67"/>
  <c r="U268" i="67"/>
  <c r="P268" i="67"/>
  <c r="O268" i="67"/>
  <c r="L268" i="67"/>
  <c r="I268" i="67"/>
  <c r="B268" i="67"/>
  <c r="A268" i="67"/>
  <c r="U267" i="67"/>
  <c r="P267" i="67"/>
  <c r="O267" i="67"/>
  <c r="L267" i="67"/>
  <c r="I267" i="67"/>
  <c r="B267" i="67"/>
  <c r="A267" i="67"/>
  <c r="U266" i="67"/>
  <c r="P266" i="67"/>
  <c r="O266" i="67"/>
  <c r="L266" i="67"/>
  <c r="I266" i="67"/>
  <c r="B266" i="67"/>
  <c r="A266" i="67"/>
  <c r="U265" i="67"/>
  <c r="P265" i="67"/>
  <c r="O265" i="67"/>
  <c r="L265" i="67"/>
  <c r="I265" i="67"/>
  <c r="B265" i="67"/>
  <c r="A265" i="67"/>
  <c r="U264" i="67"/>
  <c r="P264" i="67"/>
  <c r="O264" i="67"/>
  <c r="L264" i="67"/>
  <c r="I264" i="67"/>
  <c r="B264" i="67"/>
  <c r="A264" i="67"/>
  <c r="U263" i="67"/>
  <c r="P263" i="67"/>
  <c r="O263" i="67"/>
  <c r="L263" i="67"/>
  <c r="I263" i="67"/>
  <c r="B263" i="67"/>
  <c r="A263" i="67"/>
  <c r="U262" i="67"/>
  <c r="P262" i="67"/>
  <c r="O262" i="67"/>
  <c r="L262" i="67"/>
  <c r="I262" i="67"/>
  <c r="B262" i="67"/>
  <c r="A262" i="67"/>
  <c r="U261" i="67"/>
  <c r="P261" i="67"/>
  <c r="O261" i="67"/>
  <c r="L261" i="67"/>
  <c r="I261" i="67"/>
  <c r="B261" i="67"/>
  <c r="A261" i="67"/>
  <c r="U260" i="67"/>
  <c r="P260" i="67"/>
  <c r="O260" i="67"/>
  <c r="L260" i="67"/>
  <c r="I260" i="67"/>
  <c r="B260" i="67"/>
  <c r="A260" i="67"/>
  <c r="U259" i="67"/>
  <c r="P259" i="67"/>
  <c r="O259" i="67"/>
  <c r="L259" i="67"/>
  <c r="I259" i="67"/>
  <c r="B259" i="67"/>
  <c r="A259" i="67"/>
  <c r="U258" i="67"/>
  <c r="P258" i="67"/>
  <c r="O258" i="67"/>
  <c r="L258" i="67"/>
  <c r="I258" i="67"/>
  <c r="B258" i="67"/>
  <c r="A258" i="67"/>
  <c r="U257" i="67"/>
  <c r="P257" i="67"/>
  <c r="O257" i="67"/>
  <c r="L257" i="67"/>
  <c r="I257" i="67"/>
  <c r="B257" i="67"/>
  <c r="A257" i="67"/>
  <c r="U256" i="67"/>
  <c r="P256" i="67"/>
  <c r="O256" i="67"/>
  <c r="L256" i="67"/>
  <c r="I256" i="67"/>
  <c r="B256" i="67"/>
  <c r="A256" i="67"/>
  <c r="U255" i="67"/>
  <c r="P255" i="67"/>
  <c r="O255" i="67"/>
  <c r="L255" i="67"/>
  <c r="I255" i="67"/>
  <c r="B255" i="67"/>
  <c r="A255" i="67"/>
  <c r="U254" i="67"/>
  <c r="P254" i="67"/>
  <c r="O254" i="67"/>
  <c r="L254" i="67"/>
  <c r="I254" i="67"/>
  <c r="B254" i="67"/>
  <c r="A254" i="67"/>
  <c r="U253" i="67"/>
  <c r="P253" i="67"/>
  <c r="O253" i="67"/>
  <c r="L253" i="67"/>
  <c r="I253" i="67"/>
  <c r="B253" i="67"/>
  <c r="A253" i="67"/>
  <c r="U252" i="67"/>
  <c r="P252" i="67"/>
  <c r="O252" i="67"/>
  <c r="L252" i="67"/>
  <c r="I252" i="67"/>
  <c r="B252" i="67"/>
  <c r="A252" i="67"/>
  <c r="U251" i="67"/>
  <c r="P251" i="67"/>
  <c r="O251" i="67"/>
  <c r="L251" i="67"/>
  <c r="I251" i="67"/>
  <c r="B251" i="67"/>
  <c r="A251" i="67"/>
  <c r="U250" i="67"/>
  <c r="P250" i="67"/>
  <c r="O250" i="67"/>
  <c r="L250" i="67"/>
  <c r="I250" i="67"/>
  <c r="B250" i="67"/>
  <c r="A250" i="67"/>
  <c r="U249" i="67"/>
  <c r="P249" i="67"/>
  <c r="O249" i="67"/>
  <c r="L249" i="67"/>
  <c r="I249" i="67"/>
  <c r="B249" i="67"/>
  <c r="A249" i="67"/>
  <c r="U248" i="67"/>
  <c r="P248" i="67"/>
  <c r="O248" i="67"/>
  <c r="L248" i="67"/>
  <c r="I248" i="67"/>
  <c r="B248" i="67"/>
  <c r="A248" i="67"/>
  <c r="U247" i="67"/>
  <c r="P247" i="67"/>
  <c r="O247" i="67"/>
  <c r="L247" i="67"/>
  <c r="I247" i="67"/>
  <c r="B247" i="67"/>
  <c r="A247" i="67"/>
  <c r="U246" i="67"/>
  <c r="P246" i="67"/>
  <c r="O246" i="67"/>
  <c r="L246" i="67"/>
  <c r="I246" i="67"/>
  <c r="B246" i="67"/>
  <c r="A246" i="67"/>
  <c r="U245" i="67"/>
  <c r="P245" i="67"/>
  <c r="O245" i="67"/>
  <c r="L245" i="67"/>
  <c r="I245" i="67"/>
  <c r="B245" i="67"/>
  <c r="A245" i="67"/>
  <c r="U244" i="67"/>
  <c r="P244" i="67"/>
  <c r="O244" i="67"/>
  <c r="L244" i="67"/>
  <c r="I244" i="67"/>
  <c r="B244" i="67"/>
  <c r="A244" i="67"/>
  <c r="U243" i="67"/>
  <c r="P243" i="67"/>
  <c r="O243" i="67"/>
  <c r="L243" i="67"/>
  <c r="I243" i="67"/>
  <c r="B243" i="67"/>
  <c r="A243" i="67"/>
  <c r="U242" i="67"/>
  <c r="P242" i="67"/>
  <c r="O242" i="67"/>
  <c r="L242" i="67"/>
  <c r="I242" i="67"/>
  <c r="B242" i="67"/>
  <c r="A242" i="67"/>
  <c r="U241" i="67"/>
  <c r="P241" i="67"/>
  <c r="O241" i="67"/>
  <c r="L241" i="67"/>
  <c r="I241" i="67"/>
  <c r="B241" i="67"/>
  <c r="A241" i="67"/>
  <c r="U240" i="67"/>
  <c r="P240" i="67"/>
  <c r="O240" i="67"/>
  <c r="L240" i="67"/>
  <c r="I240" i="67"/>
  <c r="B240" i="67"/>
  <c r="A240" i="67"/>
  <c r="U239" i="67"/>
  <c r="P239" i="67"/>
  <c r="O239" i="67"/>
  <c r="L239" i="67"/>
  <c r="I239" i="67"/>
  <c r="B239" i="67"/>
  <c r="A239" i="67"/>
  <c r="U238" i="67"/>
  <c r="P238" i="67"/>
  <c r="O238" i="67"/>
  <c r="L238" i="67"/>
  <c r="I238" i="67"/>
  <c r="B238" i="67"/>
  <c r="A238" i="67"/>
  <c r="U237" i="67"/>
  <c r="P237" i="67"/>
  <c r="O237" i="67"/>
  <c r="L237" i="67"/>
  <c r="I237" i="67"/>
  <c r="B237" i="67"/>
  <c r="A237" i="67"/>
  <c r="U236" i="67"/>
  <c r="P236" i="67"/>
  <c r="O236" i="67"/>
  <c r="L236" i="67"/>
  <c r="I236" i="67"/>
  <c r="B236" i="67"/>
  <c r="A236" i="67"/>
  <c r="U235" i="67"/>
  <c r="P235" i="67"/>
  <c r="O235" i="67"/>
  <c r="L235" i="67"/>
  <c r="I235" i="67"/>
  <c r="B235" i="67"/>
  <c r="A235" i="67"/>
  <c r="U234" i="67"/>
  <c r="P234" i="67"/>
  <c r="O234" i="67"/>
  <c r="L234" i="67"/>
  <c r="I234" i="67"/>
  <c r="B234" i="67"/>
  <c r="A234" i="67"/>
  <c r="U233" i="67"/>
  <c r="P233" i="67"/>
  <c r="O233" i="67"/>
  <c r="L233" i="67"/>
  <c r="I233" i="67"/>
  <c r="B233" i="67"/>
  <c r="A233" i="67"/>
  <c r="U232" i="67"/>
  <c r="P232" i="67"/>
  <c r="O232" i="67"/>
  <c r="L232" i="67"/>
  <c r="I232" i="67"/>
  <c r="B232" i="67"/>
  <c r="A232" i="67"/>
  <c r="U231" i="67"/>
  <c r="P231" i="67"/>
  <c r="O231" i="67"/>
  <c r="L231" i="67"/>
  <c r="I231" i="67"/>
  <c r="B231" i="67"/>
  <c r="A231" i="67"/>
  <c r="U230" i="67"/>
  <c r="P230" i="67"/>
  <c r="O230" i="67"/>
  <c r="L230" i="67"/>
  <c r="I230" i="67"/>
  <c r="B230" i="67"/>
  <c r="A230" i="67"/>
  <c r="U229" i="67"/>
  <c r="P229" i="67"/>
  <c r="O229" i="67"/>
  <c r="L229" i="67"/>
  <c r="I229" i="67"/>
  <c r="B229" i="67"/>
  <c r="A229" i="67"/>
  <c r="U228" i="67"/>
  <c r="P228" i="67"/>
  <c r="O228" i="67"/>
  <c r="L228" i="67"/>
  <c r="I228" i="67"/>
  <c r="B228" i="67"/>
  <c r="A228" i="67"/>
  <c r="U227" i="67"/>
  <c r="P227" i="67"/>
  <c r="O227" i="67"/>
  <c r="L227" i="67"/>
  <c r="I227" i="67"/>
  <c r="B227" i="67"/>
  <c r="A227" i="67"/>
  <c r="U226" i="67"/>
  <c r="P226" i="67"/>
  <c r="O226" i="67"/>
  <c r="L226" i="67"/>
  <c r="I226" i="67"/>
  <c r="B226" i="67"/>
  <c r="A226" i="67"/>
  <c r="U225" i="67"/>
  <c r="P225" i="67"/>
  <c r="O225" i="67"/>
  <c r="L225" i="67"/>
  <c r="I225" i="67"/>
  <c r="B225" i="67"/>
  <c r="A225" i="67"/>
  <c r="U224" i="67"/>
  <c r="P224" i="67"/>
  <c r="O224" i="67"/>
  <c r="L224" i="67"/>
  <c r="I224" i="67"/>
  <c r="B224" i="67"/>
  <c r="A224" i="67"/>
  <c r="U223" i="67"/>
  <c r="P223" i="67"/>
  <c r="O223" i="67"/>
  <c r="L223" i="67"/>
  <c r="I223" i="67"/>
  <c r="B223" i="67"/>
  <c r="A223" i="67"/>
  <c r="U222" i="67"/>
  <c r="P222" i="67"/>
  <c r="O222" i="67"/>
  <c r="L222" i="67"/>
  <c r="I222" i="67"/>
  <c r="B222" i="67"/>
  <c r="A222" i="67"/>
  <c r="U221" i="67"/>
  <c r="P221" i="67"/>
  <c r="O221" i="67"/>
  <c r="L221" i="67"/>
  <c r="I221" i="67"/>
  <c r="B221" i="67"/>
  <c r="A221" i="67"/>
  <c r="U220" i="67"/>
  <c r="P220" i="67"/>
  <c r="O220" i="67"/>
  <c r="L220" i="67"/>
  <c r="I220" i="67"/>
  <c r="B220" i="67"/>
  <c r="A220" i="67"/>
  <c r="U219" i="67"/>
  <c r="P219" i="67"/>
  <c r="O219" i="67"/>
  <c r="L219" i="67"/>
  <c r="I219" i="67"/>
  <c r="B219" i="67"/>
  <c r="A219" i="67"/>
  <c r="U218" i="67"/>
  <c r="P218" i="67"/>
  <c r="O218" i="67"/>
  <c r="L218" i="67"/>
  <c r="I218" i="67"/>
  <c r="B218" i="67"/>
  <c r="A218" i="67"/>
  <c r="U217" i="67"/>
  <c r="P217" i="67"/>
  <c r="O217" i="67"/>
  <c r="L217" i="67"/>
  <c r="I217" i="67"/>
  <c r="B217" i="67"/>
  <c r="A217" i="67"/>
  <c r="U216" i="67"/>
  <c r="P216" i="67"/>
  <c r="O216" i="67"/>
  <c r="L216" i="67"/>
  <c r="I216" i="67"/>
  <c r="B216" i="67"/>
  <c r="A216" i="67"/>
  <c r="U215" i="67"/>
  <c r="P215" i="67"/>
  <c r="O215" i="67"/>
  <c r="L215" i="67"/>
  <c r="I215" i="67"/>
  <c r="B215" i="67"/>
  <c r="A215" i="67"/>
  <c r="U214" i="67"/>
  <c r="P214" i="67"/>
  <c r="O214" i="67"/>
  <c r="L214" i="67"/>
  <c r="I214" i="67"/>
  <c r="B214" i="67"/>
  <c r="A214" i="67"/>
  <c r="U213" i="67"/>
  <c r="P213" i="67"/>
  <c r="O213" i="67"/>
  <c r="L213" i="67"/>
  <c r="I213" i="67"/>
  <c r="B213" i="67"/>
  <c r="A213" i="67"/>
  <c r="U212" i="67"/>
  <c r="P212" i="67"/>
  <c r="O212" i="67"/>
  <c r="L212" i="67"/>
  <c r="I212" i="67"/>
  <c r="B212" i="67"/>
  <c r="A212" i="67"/>
  <c r="U211" i="67"/>
  <c r="P211" i="67"/>
  <c r="O211" i="67"/>
  <c r="L211" i="67"/>
  <c r="I211" i="67"/>
  <c r="B211" i="67"/>
  <c r="A211" i="67"/>
  <c r="U210" i="67"/>
  <c r="P210" i="67"/>
  <c r="O210" i="67"/>
  <c r="L210" i="67"/>
  <c r="I210" i="67"/>
  <c r="B210" i="67"/>
  <c r="A210" i="67"/>
  <c r="U209" i="67"/>
  <c r="P209" i="67"/>
  <c r="O209" i="67"/>
  <c r="L209" i="67"/>
  <c r="I209" i="67"/>
  <c r="B209" i="67"/>
  <c r="A209" i="67"/>
  <c r="U208" i="67"/>
  <c r="P208" i="67"/>
  <c r="O208" i="67"/>
  <c r="L208" i="67"/>
  <c r="I208" i="67"/>
  <c r="B208" i="67"/>
  <c r="A208" i="67"/>
  <c r="U207" i="67"/>
  <c r="P207" i="67"/>
  <c r="O207" i="67"/>
  <c r="L207" i="67"/>
  <c r="I207" i="67"/>
  <c r="B207" i="67"/>
  <c r="A207" i="67"/>
  <c r="U206" i="67"/>
  <c r="P206" i="67"/>
  <c r="O206" i="67"/>
  <c r="L206" i="67"/>
  <c r="I206" i="67"/>
  <c r="B206" i="67"/>
  <c r="A206" i="67"/>
  <c r="U205" i="67"/>
  <c r="P205" i="67"/>
  <c r="O205" i="67"/>
  <c r="L205" i="67"/>
  <c r="I205" i="67"/>
  <c r="B205" i="67"/>
  <c r="A205" i="67"/>
  <c r="U204" i="67"/>
  <c r="P204" i="67"/>
  <c r="O204" i="67"/>
  <c r="L204" i="67"/>
  <c r="I204" i="67"/>
  <c r="B204" i="67"/>
  <c r="A204" i="67"/>
  <c r="U203" i="67"/>
  <c r="P203" i="67"/>
  <c r="O203" i="67"/>
  <c r="L203" i="67"/>
  <c r="I203" i="67"/>
  <c r="B203" i="67"/>
  <c r="A203" i="67"/>
  <c r="U202" i="67"/>
  <c r="P202" i="67"/>
  <c r="O202" i="67"/>
  <c r="L202" i="67"/>
  <c r="I202" i="67"/>
  <c r="B202" i="67"/>
  <c r="A202" i="67"/>
  <c r="U201" i="67"/>
  <c r="P201" i="67"/>
  <c r="O201" i="67"/>
  <c r="L201" i="67"/>
  <c r="I201" i="67"/>
  <c r="B201" i="67"/>
  <c r="A201" i="67"/>
  <c r="U200" i="67"/>
  <c r="P200" i="67"/>
  <c r="O200" i="67"/>
  <c r="L200" i="67"/>
  <c r="I200" i="67"/>
  <c r="B200" i="67"/>
  <c r="A200" i="67"/>
  <c r="U199" i="67"/>
  <c r="P199" i="67"/>
  <c r="O199" i="67"/>
  <c r="L199" i="67"/>
  <c r="I199" i="67"/>
  <c r="B199" i="67"/>
  <c r="A199" i="67"/>
  <c r="U198" i="67"/>
  <c r="P198" i="67"/>
  <c r="O198" i="67"/>
  <c r="L198" i="67"/>
  <c r="I198" i="67"/>
  <c r="B198" i="67"/>
  <c r="A198" i="67"/>
  <c r="U197" i="67"/>
  <c r="P197" i="67"/>
  <c r="O197" i="67"/>
  <c r="L197" i="67"/>
  <c r="I197" i="67"/>
  <c r="B197" i="67"/>
  <c r="A197" i="67"/>
  <c r="U196" i="67"/>
  <c r="P196" i="67"/>
  <c r="O196" i="67"/>
  <c r="L196" i="67"/>
  <c r="I196" i="67"/>
  <c r="B196" i="67"/>
  <c r="A196" i="67"/>
  <c r="U195" i="67"/>
  <c r="P195" i="67"/>
  <c r="O195" i="67"/>
  <c r="L195" i="67"/>
  <c r="I195" i="67"/>
  <c r="B195" i="67"/>
  <c r="A195" i="67"/>
  <c r="U194" i="67"/>
  <c r="P194" i="67"/>
  <c r="O194" i="67"/>
  <c r="L194" i="67"/>
  <c r="I194" i="67"/>
  <c r="B194" i="67"/>
  <c r="A194" i="67"/>
  <c r="U193" i="67"/>
  <c r="P193" i="67"/>
  <c r="O193" i="67"/>
  <c r="L193" i="67"/>
  <c r="I193" i="67"/>
  <c r="B193" i="67"/>
  <c r="A193" i="67"/>
  <c r="U192" i="67"/>
  <c r="P192" i="67"/>
  <c r="O192" i="67"/>
  <c r="L192" i="67"/>
  <c r="I192" i="67"/>
  <c r="B192" i="67"/>
  <c r="A192" i="67"/>
  <c r="U191" i="67"/>
  <c r="P191" i="67"/>
  <c r="O191" i="67"/>
  <c r="L191" i="67"/>
  <c r="I191" i="67"/>
  <c r="B191" i="67"/>
  <c r="A191" i="67"/>
  <c r="U190" i="67"/>
  <c r="P190" i="67"/>
  <c r="O190" i="67"/>
  <c r="L190" i="67"/>
  <c r="I190" i="67"/>
  <c r="B190" i="67"/>
  <c r="A190" i="67"/>
  <c r="U189" i="67"/>
  <c r="P189" i="67"/>
  <c r="O189" i="67"/>
  <c r="L189" i="67"/>
  <c r="I189" i="67"/>
  <c r="B189" i="67"/>
  <c r="A189" i="67"/>
  <c r="U188" i="67"/>
  <c r="P188" i="67"/>
  <c r="O188" i="67"/>
  <c r="L188" i="67"/>
  <c r="I188" i="67"/>
  <c r="B188" i="67"/>
  <c r="A188" i="67"/>
  <c r="U187" i="67"/>
  <c r="P187" i="67"/>
  <c r="O187" i="67"/>
  <c r="L187" i="67"/>
  <c r="I187" i="67"/>
  <c r="B187" i="67"/>
  <c r="A187" i="67"/>
  <c r="U186" i="67"/>
  <c r="P186" i="67"/>
  <c r="O186" i="67"/>
  <c r="L186" i="67"/>
  <c r="I186" i="67"/>
  <c r="B186" i="67"/>
  <c r="A186" i="67"/>
  <c r="U185" i="67"/>
  <c r="P185" i="67"/>
  <c r="O185" i="67"/>
  <c r="L185" i="67"/>
  <c r="I185" i="67"/>
  <c r="B185" i="67"/>
  <c r="A185" i="67"/>
  <c r="U184" i="67"/>
  <c r="P184" i="67"/>
  <c r="O184" i="67"/>
  <c r="L184" i="67"/>
  <c r="I184" i="67"/>
  <c r="B184" i="67"/>
  <c r="A184" i="67"/>
  <c r="U183" i="67"/>
  <c r="P183" i="67"/>
  <c r="O183" i="67"/>
  <c r="L183" i="67"/>
  <c r="I183" i="67"/>
  <c r="B183" i="67"/>
  <c r="A183" i="67"/>
  <c r="U182" i="67"/>
  <c r="P182" i="67"/>
  <c r="O182" i="67"/>
  <c r="L182" i="67"/>
  <c r="I182" i="67"/>
  <c r="B182" i="67"/>
  <c r="A182" i="67"/>
  <c r="U181" i="67"/>
  <c r="P181" i="67"/>
  <c r="O181" i="67"/>
  <c r="L181" i="67"/>
  <c r="I181" i="67"/>
  <c r="B181" i="67"/>
  <c r="A181" i="67"/>
  <c r="U180" i="67"/>
  <c r="P180" i="67"/>
  <c r="O180" i="67"/>
  <c r="L180" i="67"/>
  <c r="I180" i="67"/>
  <c r="B180" i="67"/>
  <c r="A180" i="67"/>
  <c r="U179" i="67"/>
  <c r="P179" i="67"/>
  <c r="O179" i="67"/>
  <c r="L179" i="67"/>
  <c r="I179" i="67"/>
  <c r="B179" i="67"/>
  <c r="A179" i="67"/>
  <c r="U178" i="67"/>
  <c r="P178" i="67"/>
  <c r="O178" i="67"/>
  <c r="L178" i="67"/>
  <c r="I178" i="67"/>
  <c r="B178" i="67"/>
  <c r="A178" i="67"/>
  <c r="U177" i="67"/>
  <c r="P177" i="67"/>
  <c r="O177" i="67"/>
  <c r="L177" i="67"/>
  <c r="I177" i="67"/>
  <c r="B177" i="67"/>
  <c r="A177" i="67"/>
  <c r="U176" i="67"/>
  <c r="P176" i="67"/>
  <c r="O176" i="67"/>
  <c r="L176" i="67"/>
  <c r="I176" i="67"/>
  <c r="B176" i="67"/>
  <c r="A176" i="67"/>
  <c r="U175" i="67"/>
  <c r="P175" i="67"/>
  <c r="O175" i="67"/>
  <c r="L175" i="67"/>
  <c r="I175" i="67"/>
  <c r="B175" i="67"/>
  <c r="A175" i="67"/>
  <c r="U174" i="67"/>
  <c r="P174" i="67"/>
  <c r="O174" i="67"/>
  <c r="L174" i="67"/>
  <c r="I174" i="67"/>
  <c r="B174" i="67"/>
  <c r="A174" i="67"/>
  <c r="U173" i="67"/>
  <c r="P173" i="67"/>
  <c r="O173" i="67"/>
  <c r="L173" i="67"/>
  <c r="I173" i="67"/>
  <c r="B173" i="67"/>
  <c r="A173" i="67"/>
  <c r="U172" i="67"/>
  <c r="P172" i="67"/>
  <c r="O172" i="67"/>
  <c r="L172" i="67"/>
  <c r="I172" i="67"/>
  <c r="B172" i="67"/>
  <c r="A172" i="67"/>
  <c r="U171" i="67"/>
  <c r="P171" i="67"/>
  <c r="O171" i="67"/>
  <c r="L171" i="67"/>
  <c r="I171" i="67"/>
  <c r="B171" i="67"/>
  <c r="A171" i="67"/>
  <c r="U170" i="67"/>
  <c r="P170" i="67"/>
  <c r="O170" i="67"/>
  <c r="L170" i="67"/>
  <c r="I170" i="67"/>
  <c r="B170" i="67"/>
  <c r="A170" i="67"/>
  <c r="U169" i="67"/>
  <c r="P169" i="67"/>
  <c r="O169" i="67"/>
  <c r="L169" i="67"/>
  <c r="I169" i="67"/>
  <c r="B169" i="67"/>
  <c r="A169" i="67"/>
  <c r="U168" i="67"/>
  <c r="P168" i="67"/>
  <c r="O168" i="67"/>
  <c r="L168" i="67"/>
  <c r="I168" i="67"/>
  <c r="B168" i="67"/>
  <c r="A168" i="67"/>
  <c r="U167" i="67"/>
  <c r="P167" i="67"/>
  <c r="O167" i="67"/>
  <c r="L167" i="67"/>
  <c r="I167" i="67"/>
  <c r="B167" i="67"/>
  <c r="A167" i="67"/>
  <c r="U166" i="67"/>
  <c r="P166" i="67"/>
  <c r="O166" i="67"/>
  <c r="L166" i="67"/>
  <c r="I166" i="67"/>
  <c r="B166" i="67"/>
  <c r="A166" i="67"/>
  <c r="U165" i="67"/>
  <c r="P165" i="67"/>
  <c r="O165" i="67"/>
  <c r="L165" i="67"/>
  <c r="I165" i="67"/>
  <c r="B165" i="67"/>
  <c r="A165" i="67"/>
  <c r="U164" i="67"/>
  <c r="P164" i="67"/>
  <c r="O164" i="67"/>
  <c r="L164" i="67"/>
  <c r="I164" i="67"/>
  <c r="B164" i="67"/>
  <c r="A164" i="67"/>
  <c r="U163" i="67"/>
  <c r="P163" i="67"/>
  <c r="O163" i="67"/>
  <c r="L163" i="67"/>
  <c r="I163" i="67"/>
  <c r="B163" i="67"/>
  <c r="A163" i="67"/>
  <c r="U162" i="67"/>
  <c r="P162" i="67"/>
  <c r="O162" i="67"/>
  <c r="L162" i="67"/>
  <c r="I162" i="67"/>
  <c r="B162" i="67"/>
  <c r="A162" i="67"/>
  <c r="U161" i="67"/>
  <c r="P161" i="67"/>
  <c r="O161" i="67"/>
  <c r="L161" i="67"/>
  <c r="I161" i="67"/>
  <c r="B161" i="67"/>
  <c r="A161" i="67"/>
  <c r="U160" i="67"/>
  <c r="P160" i="67"/>
  <c r="O160" i="67"/>
  <c r="L160" i="67"/>
  <c r="I160" i="67"/>
  <c r="B160" i="67"/>
  <c r="A160" i="67"/>
  <c r="U159" i="67"/>
  <c r="P159" i="67"/>
  <c r="O159" i="67"/>
  <c r="L159" i="67"/>
  <c r="I159" i="67"/>
  <c r="B159" i="67"/>
  <c r="A159" i="67"/>
  <c r="U158" i="67"/>
  <c r="P158" i="67"/>
  <c r="O158" i="67"/>
  <c r="L158" i="67"/>
  <c r="I158" i="67"/>
  <c r="B158" i="67"/>
  <c r="A158" i="67"/>
  <c r="U157" i="67"/>
  <c r="P157" i="67"/>
  <c r="O157" i="67"/>
  <c r="L157" i="67"/>
  <c r="I157" i="67"/>
  <c r="B157" i="67"/>
  <c r="A157" i="67"/>
  <c r="U156" i="67"/>
  <c r="P156" i="67"/>
  <c r="O156" i="67"/>
  <c r="L156" i="67"/>
  <c r="I156" i="67"/>
  <c r="B156" i="67"/>
  <c r="A156" i="67"/>
  <c r="U155" i="67"/>
  <c r="P155" i="67"/>
  <c r="O155" i="67"/>
  <c r="L155" i="67"/>
  <c r="I155" i="67"/>
  <c r="B155" i="67"/>
  <c r="A155" i="67"/>
  <c r="U154" i="67"/>
  <c r="P154" i="67"/>
  <c r="O154" i="67"/>
  <c r="L154" i="67"/>
  <c r="I154" i="67"/>
  <c r="B154" i="67"/>
  <c r="A154" i="67"/>
  <c r="U153" i="67"/>
  <c r="P153" i="67"/>
  <c r="O153" i="67"/>
  <c r="L153" i="67"/>
  <c r="I153" i="67"/>
  <c r="B153" i="67"/>
  <c r="A153" i="67"/>
  <c r="U152" i="67"/>
  <c r="P152" i="67"/>
  <c r="O152" i="67"/>
  <c r="L152" i="67"/>
  <c r="I152" i="67"/>
  <c r="B152" i="67"/>
  <c r="A152" i="67"/>
  <c r="U151" i="67"/>
  <c r="P151" i="67"/>
  <c r="O151" i="67"/>
  <c r="L151" i="67"/>
  <c r="I151" i="67"/>
  <c r="B151" i="67"/>
  <c r="A151" i="67"/>
  <c r="U150" i="67"/>
  <c r="P150" i="67"/>
  <c r="O150" i="67"/>
  <c r="L150" i="67"/>
  <c r="I150" i="67"/>
  <c r="B150" i="67"/>
  <c r="A150" i="67"/>
  <c r="U149" i="67"/>
  <c r="P149" i="67"/>
  <c r="O149" i="67"/>
  <c r="L149" i="67"/>
  <c r="I149" i="67"/>
  <c r="B149" i="67"/>
  <c r="A149" i="67"/>
  <c r="U148" i="67"/>
  <c r="P148" i="67"/>
  <c r="O148" i="67"/>
  <c r="L148" i="67"/>
  <c r="I148" i="67"/>
  <c r="B148" i="67"/>
  <c r="A148" i="67"/>
  <c r="U147" i="67"/>
  <c r="P147" i="67"/>
  <c r="O147" i="67"/>
  <c r="L147" i="67"/>
  <c r="I147" i="67"/>
  <c r="B147" i="67"/>
  <c r="A147" i="67"/>
  <c r="U146" i="67"/>
  <c r="P146" i="67"/>
  <c r="O146" i="67"/>
  <c r="L146" i="67"/>
  <c r="I146" i="67"/>
  <c r="B146" i="67"/>
  <c r="A146" i="67"/>
  <c r="U145" i="67"/>
  <c r="P145" i="67"/>
  <c r="O145" i="67"/>
  <c r="L145" i="67"/>
  <c r="I145" i="67"/>
  <c r="B145" i="67"/>
  <c r="A145" i="67"/>
  <c r="U144" i="67"/>
  <c r="P144" i="67"/>
  <c r="O144" i="67"/>
  <c r="L144" i="67"/>
  <c r="I144" i="67"/>
  <c r="B144" i="67"/>
  <c r="A144" i="67"/>
  <c r="U143" i="67"/>
  <c r="P143" i="67"/>
  <c r="O143" i="67"/>
  <c r="L143" i="67"/>
  <c r="I143" i="67"/>
  <c r="B143" i="67"/>
  <c r="A143" i="67"/>
  <c r="U142" i="67"/>
  <c r="P142" i="67"/>
  <c r="O142" i="67"/>
  <c r="L142" i="67"/>
  <c r="I142" i="67"/>
  <c r="B142" i="67"/>
  <c r="A142" i="67"/>
  <c r="U141" i="67"/>
  <c r="P141" i="67"/>
  <c r="O141" i="67"/>
  <c r="L141" i="67"/>
  <c r="I141" i="67"/>
  <c r="B141" i="67"/>
  <c r="A141" i="67"/>
  <c r="U140" i="67"/>
  <c r="P140" i="67"/>
  <c r="O140" i="67"/>
  <c r="L140" i="67"/>
  <c r="I140" i="67"/>
  <c r="B140" i="67"/>
  <c r="A140" i="67"/>
  <c r="U139" i="67"/>
  <c r="P139" i="67"/>
  <c r="O139" i="67"/>
  <c r="L139" i="67"/>
  <c r="I139" i="67"/>
  <c r="B139" i="67"/>
  <c r="A139" i="67"/>
  <c r="U138" i="67"/>
  <c r="P138" i="67"/>
  <c r="O138" i="67"/>
  <c r="L138" i="67"/>
  <c r="I138" i="67"/>
  <c r="B138" i="67"/>
  <c r="A138" i="67"/>
  <c r="U137" i="67"/>
  <c r="P137" i="67"/>
  <c r="O137" i="67"/>
  <c r="L137" i="67"/>
  <c r="I137" i="67"/>
  <c r="B137" i="67"/>
  <c r="A137" i="67"/>
  <c r="U136" i="67"/>
  <c r="P136" i="67"/>
  <c r="O136" i="67"/>
  <c r="L136" i="67"/>
  <c r="I136" i="67"/>
  <c r="B136" i="67"/>
  <c r="A136" i="67"/>
  <c r="U135" i="67"/>
  <c r="P135" i="67"/>
  <c r="O135" i="67"/>
  <c r="L135" i="67"/>
  <c r="I135" i="67"/>
  <c r="B135" i="67"/>
  <c r="A135" i="67"/>
  <c r="U134" i="67"/>
  <c r="P134" i="67"/>
  <c r="O134" i="67"/>
  <c r="L134" i="67"/>
  <c r="I134" i="67"/>
  <c r="B134" i="67"/>
  <c r="A134" i="67"/>
  <c r="U133" i="67"/>
  <c r="P133" i="67"/>
  <c r="O133" i="67"/>
  <c r="L133" i="67"/>
  <c r="I133" i="67"/>
  <c r="B133" i="67"/>
  <c r="A133" i="67"/>
  <c r="U132" i="67"/>
  <c r="P132" i="67"/>
  <c r="O132" i="67"/>
  <c r="L132" i="67"/>
  <c r="I132" i="67"/>
  <c r="B132" i="67"/>
  <c r="A132" i="67"/>
  <c r="U131" i="67"/>
  <c r="P131" i="67"/>
  <c r="O131" i="67"/>
  <c r="L131" i="67"/>
  <c r="I131" i="67"/>
  <c r="B131" i="67"/>
  <c r="A131" i="67"/>
  <c r="U130" i="67"/>
  <c r="P130" i="67"/>
  <c r="O130" i="67"/>
  <c r="L130" i="67"/>
  <c r="I130" i="67"/>
  <c r="B130" i="67"/>
  <c r="A130" i="67"/>
  <c r="U129" i="67"/>
  <c r="P129" i="67"/>
  <c r="O129" i="67"/>
  <c r="L129" i="67"/>
  <c r="I129" i="67"/>
  <c r="B129" i="67"/>
  <c r="A129" i="67"/>
  <c r="U128" i="67"/>
  <c r="P128" i="67"/>
  <c r="O128" i="67"/>
  <c r="L128" i="67"/>
  <c r="I128" i="67"/>
  <c r="B128" i="67"/>
  <c r="A128" i="67"/>
  <c r="U127" i="67"/>
  <c r="P127" i="67"/>
  <c r="O127" i="67"/>
  <c r="L127" i="67"/>
  <c r="I127" i="67"/>
  <c r="B127" i="67"/>
  <c r="A127" i="67"/>
  <c r="U126" i="67"/>
  <c r="P126" i="67"/>
  <c r="O126" i="67"/>
  <c r="L126" i="67"/>
  <c r="I126" i="67"/>
  <c r="B126" i="67"/>
  <c r="A126" i="67"/>
  <c r="U125" i="67"/>
  <c r="P125" i="67"/>
  <c r="O125" i="67"/>
  <c r="L125" i="67"/>
  <c r="I125" i="67"/>
  <c r="B125" i="67"/>
  <c r="A125" i="67"/>
  <c r="U124" i="67"/>
  <c r="P124" i="67"/>
  <c r="O124" i="67"/>
  <c r="L124" i="67"/>
  <c r="I124" i="67"/>
  <c r="B124" i="67"/>
  <c r="A124" i="67"/>
  <c r="U123" i="67"/>
  <c r="P123" i="67"/>
  <c r="O123" i="67"/>
  <c r="L123" i="67"/>
  <c r="I123" i="67"/>
  <c r="B123" i="67"/>
  <c r="A123" i="67"/>
  <c r="U122" i="67"/>
  <c r="P122" i="67"/>
  <c r="O122" i="67"/>
  <c r="L122" i="67"/>
  <c r="I122" i="67"/>
  <c r="B122" i="67"/>
  <c r="A122" i="67"/>
  <c r="U121" i="67"/>
  <c r="P121" i="67"/>
  <c r="O121" i="67"/>
  <c r="L121" i="67"/>
  <c r="I121" i="67"/>
  <c r="B121" i="67"/>
  <c r="A121" i="67"/>
  <c r="U120" i="67"/>
  <c r="P120" i="67"/>
  <c r="O120" i="67"/>
  <c r="L120" i="67"/>
  <c r="I120" i="67"/>
  <c r="B120" i="67"/>
  <c r="A120" i="67"/>
  <c r="U119" i="67"/>
  <c r="P119" i="67"/>
  <c r="O119" i="67"/>
  <c r="L119" i="67"/>
  <c r="I119" i="67"/>
  <c r="B119" i="67"/>
  <c r="A119" i="67"/>
  <c r="U118" i="67"/>
  <c r="P118" i="67"/>
  <c r="O118" i="67"/>
  <c r="L118" i="67"/>
  <c r="I118" i="67"/>
  <c r="B118" i="67"/>
  <c r="A118" i="67"/>
  <c r="U117" i="67"/>
  <c r="P117" i="67"/>
  <c r="O117" i="67"/>
  <c r="L117" i="67"/>
  <c r="I117" i="67"/>
  <c r="B117" i="67"/>
  <c r="A117" i="67"/>
  <c r="U116" i="67"/>
  <c r="P116" i="67"/>
  <c r="O116" i="67"/>
  <c r="L116" i="67"/>
  <c r="I116" i="67"/>
  <c r="B116" i="67"/>
  <c r="A116" i="67"/>
  <c r="U115" i="67"/>
  <c r="P115" i="67"/>
  <c r="O115" i="67"/>
  <c r="L115" i="67"/>
  <c r="I115" i="67"/>
  <c r="B115" i="67"/>
  <c r="A115" i="67"/>
  <c r="U114" i="67"/>
  <c r="P114" i="67"/>
  <c r="O114" i="67"/>
  <c r="L114" i="67"/>
  <c r="I114" i="67"/>
  <c r="B114" i="67"/>
  <c r="A114" i="67"/>
  <c r="U113" i="67"/>
  <c r="P113" i="67"/>
  <c r="O113" i="67"/>
  <c r="L113" i="67"/>
  <c r="I113" i="67"/>
  <c r="B113" i="67"/>
  <c r="A113" i="67"/>
  <c r="U112" i="67"/>
  <c r="P112" i="67"/>
  <c r="O112" i="67"/>
  <c r="L112" i="67"/>
  <c r="I112" i="67"/>
  <c r="B112" i="67"/>
  <c r="A112" i="67"/>
  <c r="U111" i="67"/>
  <c r="P111" i="67"/>
  <c r="O111" i="67"/>
  <c r="L111" i="67"/>
  <c r="I111" i="67"/>
  <c r="B111" i="67"/>
  <c r="A111" i="67"/>
  <c r="U110" i="67"/>
  <c r="P110" i="67"/>
  <c r="O110" i="67"/>
  <c r="L110" i="67"/>
  <c r="I110" i="67"/>
  <c r="B110" i="67"/>
  <c r="A110" i="67"/>
  <c r="U109" i="67"/>
  <c r="P109" i="67"/>
  <c r="O109" i="67"/>
  <c r="L109" i="67"/>
  <c r="I109" i="67"/>
  <c r="B109" i="67"/>
  <c r="A109" i="67"/>
  <c r="U108" i="67"/>
  <c r="P108" i="67"/>
  <c r="O108" i="67"/>
  <c r="L108" i="67"/>
  <c r="I108" i="67"/>
  <c r="B108" i="67"/>
  <c r="A108" i="67"/>
  <c r="U107" i="67"/>
  <c r="P107" i="67"/>
  <c r="O107" i="67"/>
  <c r="L107" i="67"/>
  <c r="I107" i="67"/>
  <c r="B107" i="67"/>
  <c r="A107" i="67"/>
  <c r="U106" i="67"/>
  <c r="P106" i="67"/>
  <c r="O106" i="67"/>
  <c r="L106" i="67"/>
  <c r="I106" i="67"/>
  <c r="B106" i="67"/>
  <c r="A106" i="67"/>
  <c r="U105" i="67"/>
  <c r="P105" i="67"/>
  <c r="O105" i="67"/>
  <c r="L105" i="67"/>
  <c r="I105" i="67"/>
  <c r="B105" i="67"/>
  <c r="A105" i="67"/>
  <c r="U104" i="67"/>
  <c r="P104" i="67"/>
  <c r="O104" i="67"/>
  <c r="L104" i="67"/>
  <c r="I104" i="67"/>
  <c r="B104" i="67"/>
  <c r="A104" i="67"/>
  <c r="U103" i="67"/>
  <c r="P103" i="67"/>
  <c r="O103" i="67"/>
  <c r="L103" i="67"/>
  <c r="I103" i="67"/>
  <c r="B103" i="67"/>
  <c r="A103" i="67"/>
  <c r="U102" i="67"/>
  <c r="P102" i="67"/>
  <c r="O102" i="67"/>
  <c r="L102" i="67"/>
  <c r="I102" i="67"/>
  <c r="B102" i="67"/>
  <c r="A102" i="67"/>
  <c r="U101" i="67"/>
  <c r="P101" i="67"/>
  <c r="O101" i="67"/>
  <c r="L101" i="67"/>
  <c r="I101" i="67"/>
  <c r="B101" i="67"/>
  <c r="A101" i="67"/>
  <c r="U100" i="67"/>
  <c r="P100" i="67"/>
  <c r="O100" i="67"/>
  <c r="L100" i="67"/>
  <c r="I100" i="67"/>
  <c r="B100" i="67"/>
  <c r="A100" i="67"/>
  <c r="U99" i="67"/>
  <c r="P99" i="67"/>
  <c r="O99" i="67"/>
  <c r="L99" i="67"/>
  <c r="I99" i="67"/>
  <c r="B99" i="67"/>
  <c r="A99" i="67"/>
  <c r="U98" i="67"/>
  <c r="P98" i="67"/>
  <c r="O98" i="67"/>
  <c r="L98" i="67"/>
  <c r="I98" i="67"/>
  <c r="B98" i="67"/>
  <c r="A98" i="67"/>
  <c r="U97" i="67"/>
  <c r="P97" i="67"/>
  <c r="O97" i="67"/>
  <c r="L97" i="67"/>
  <c r="I97" i="67"/>
  <c r="B97" i="67"/>
  <c r="A97" i="67"/>
  <c r="U96" i="67"/>
  <c r="P96" i="67"/>
  <c r="O96" i="67"/>
  <c r="L96" i="67"/>
  <c r="I96" i="67"/>
  <c r="B96" i="67"/>
  <c r="A96" i="67"/>
  <c r="U95" i="67"/>
  <c r="P95" i="67"/>
  <c r="O95" i="67"/>
  <c r="L95" i="67"/>
  <c r="I95" i="67"/>
  <c r="B95" i="67"/>
  <c r="A95" i="67"/>
  <c r="U94" i="67"/>
  <c r="P94" i="67"/>
  <c r="O94" i="67"/>
  <c r="L94" i="67"/>
  <c r="I94" i="67"/>
  <c r="B94" i="67"/>
  <c r="A94" i="67"/>
  <c r="U93" i="67"/>
  <c r="P93" i="67"/>
  <c r="O93" i="67"/>
  <c r="L93" i="67"/>
  <c r="I93" i="67"/>
  <c r="B93" i="67"/>
  <c r="A93" i="67"/>
  <c r="U92" i="67"/>
  <c r="P92" i="67"/>
  <c r="O92" i="67"/>
  <c r="L92" i="67"/>
  <c r="I92" i="67"/>
  <c r="B92" i="67"/>
  <c r="A92" i="67"/>
  <c r="U91" i="67"/>
  <c r="P91" i="67"/>
  <c r="O91" i="67"/>
  <c r="L91" i="67"/>
  <c r="I91" i="67"/>
  <c r="B91" i="67"/>
  <c r="A91" i="67"/>
  <c r="U90" i="67"/>
  <c r="P90" i="67"/>
  <c r="O90" i="67"/>
  <c r="L90" i="67"/>
  <c r="I90" i="67"/>
  <c r="B90" i="67"/>
  <c r="A90" i="67"/>
  <c r="P89" i="67"/>
  <c r="O89" i="67"/>
  <c r="L89" i="67"/>
  <c r="I89" i="67"/>
  <c r="B89" i="67"/>
  <c r="A89" i="67"/>
  <c r="P88" i="67"/>
  <c r="O88" i="67"/>
  <c r="L88" i="67"/>
  <c r="I88" i="67"/>
  <c r="B88" i="67"/>
  <c r="A88" i="67"/>
  <c r="P87" i="67"/>
  <c r="O87" i="67"/>
  <c r="L87" i="67"/>
  <c r="I87" i="67"/>
  <c r="B87" i="67"/>
  <c r="A87" i="67"/>
  <c r="P86" i="67"/>
  <c r="O86" i="67"/>
  <c r="L86" i="67"/>
  <c r="I86" i="67"/>
  <c r="B86" i="67"/>
  <c r="A86" i="67"/>
  <c r="P85" i="67"/>
  <c r="O85" i="67"/>
  <c r="L85" i="67"/>
  <c r="I85" i="67"/>
  <c r="B85" i="67"/>
  <c r="A85" i="67"/>
  <c r="P84" i="67"/>
  <c r="O84" i="67"/>
  <c r="L84" i="67"/>
  <c r="I84" i="67"/>
  <c r="B84" i="67"/>
  <c r="A84" i="67"/>
  <c r="P83" i="67"/>
  <c r="O83" i="67"/>
  <c r="L83" i="67"/>
  <c r="I83" i="67"/>
  <c r="B83" i="67"/>
  <c r="A83" i="67"/>
  <c r="P82" i="67"/>
  <c r="O82" i="67"/>
  <c r="L82" i="67"/>
  <c r="I82" i="67"/>
  <c r="B82" i="67"/>
  <c r="A82" i="67"/>
  <c r="P81" i="67"/>
  <c r="O81" i="67"/>
  <c r="L81" i="67"/>
  <c r="I81" i="67"/>
  <c r="B81" i="67"/>
  <c r="A81" i="67"/>
  <c r="P80" i="67"/>
  <c r="O80" i="67"/>
  <c r="L80" i="67"/>
  <c r="I80" i="67"/>
  <c r="B80" i="67"/>
  <c r="A80" i="67"/>
  <c r="P79" i="67"/>
  <c r="O79" i="67"/>
  <c r="L79" i="67"/>
  <c r="I79" i="67"/>
  <c r="B79" i="67"/>
  <c r="A79" i="67"/>
  <c r="P78" i="67"/>
  <c r="O78" i="67"/>
  <c r="L78" i="67"/>
  <c r="I78" i="67"/>
  <c r="B78" i="67"/>
  <c r="A78" i="67"/>
  <c r="P77" i="67"/>
  <c r="O77" i="67"/>
  <c r="L77" i="67"/>
  <c r="I77" i="67"/>
  <c r="B77" i="67"/>
  <c r="A77" i="67"/>
  <c r="P76" i="67"/>
  <c r="O76" i="67"/>
  <c r="L76" i="67"/>
  <c r="I76" i="67"/>
  <c r="B76" i="67"/>
  <c r="A76" i="67"/>
  <c r="P75" i="67"/>
  <c r="O75" i="67"/>
  <c r="L75" i="67"/>
  <c r="I75" i="67"/>
  <c r="B75" i="67"/>
  <c r="A75" i="67"/>
  <c r="P74" i="67"/>
  <c r="O74" i="67"/>
  <c r="L74" i="67"/>
  <c r="I74" i="67"/>
  <c r="B74" i="67"/>
  <c r="A74" i="67"/>
  <c r="P73" i="67"/>
  <c r="O73" i="67"/>
  <c r="L73" i="67"/>
  <c r="I73" i="67"/>
  <c r="B73" i="67"/>
  <c r="A73" i="67"/>
  <c r="P72" i="67"/>
  <c r="O72" i="67"/>
  <c r="L72" i="67"/>
  <c r="I72" i="67"/>
  <c r="B72" i="67"/>
  <c r="A72" i="67"/>
  <c r="P71" i="67"/>
  <c r="O71" i="67"/>
  <c r="L71" i="67"/>
  <c r="I71" i="67"/>
  <c r="B71" i="67"/>
  <c r="A71" i="67"/>
  <c r="P70" i="67"/>
  <c r="O70" i="67"/>
  <c r="L70" i="67"/>
  <c r="I70" i="67"/>
  <c r="B70" i="67"/>
  <c r="A70" i="67"/>
  <c r="P69" i="67"/>
  <c r="O69" i="67"/>
  <c r="L69" i="67"/>
  <c r="I69" i="67"/>
  <c r="B69" i="67"/>
  <c r="A69" i="67"/>
  <c r="P68" i="67"/>
  <c r="O68" i="67"/>
  <c r="L68" i="67"/>
  <c r="I68" i="67"/>
  <c r="B68" i="67"/>
  <c r="A68" i="67"/>
  <c r="P67" i="67"/>
  <c r="O67" i="67"/>
  <c r="L67" i="67"/>
  <c r="I67" i="67"/>
  <c r="B67" i="67"/>
  <c r="A67" i="67"/>
  <c r="P66" i="67"/>
  <c r="O66" i="67"/>
  <c r="L66" i="67"/>
  <c r="I66" i="67"/>
  <c r="B66" i="67"/>
  <c r="A66" i="67"/>
  <c r="P65" i="67"/>
  <c r="O65" i="67"/>
  <c r="L65" i="67"/>
  <c r="I65" i="67"/>
  <c r="B65" i="67"/>
  <c r="A65" i="67"/>
  <c r="P64" i="67"/>
  <c r="O64" i="67"/>
  <c r="L64" i="67"/>
  <c r="I64" i="67"/>
  <c r="B64" i="67"/>
  <c r="A64" i="67"/>
  <c r="P63" i="67"/>
  <c r="O63" i="67"/>
  <c r="L63" i="67"/>
  <c r="I63" i="67"/>
  <c r="B63" i="67"/>
  <c r="A63" i="67"/>
  <c r="P62" i="67"/>
  <c r="O62" i="67"/>
  <c r="L62" i="67"/>
  <c r="I62" i="67"/>
  <c r="B62" i="67"/>
  <c r="A62" i="67"/>
  <c r="P61" i="67"/>
  <c r="O61" i="67"/>
  <c r="L61" i="67"/>
  <c r="I61" i="67"/>
  <c r="B61" i="67"/>
  <c r="A61" i="67"/>
  <c r="P60" i="67"/>
  <c r="O60" i="67"/>
  <c r="L60" i="67"/>
  <c r="I60" i="67"/>
  <c r="B60" i="67"/>
  <c r="A60" i="67"/>
  <c r="P59" i="67"/>
  <c r="O59" i="67"/>
  <c r="L59" i="67"/>
  <c r="I59" i="67"/>
  <c r="B59" i="67"/>
  <c r="A59" i="67"/>
  <c r="P58" i="67"/>
  <c r="O58" i="67"/>
  <c r="L58" i="67"/>
  <c r="I58" i="67"/>
  <c r="B58" i="67"/>
  <c r="A58" i="67"/>
  <c r="P57" i="67"/>
  <c r="O57" i="67"/>
  <c r="L57" i="67"/>
  <c r="I57" i="67"/>
  <c r="B57" i="67"/>
  <c r="A57" i="67"/>
  <c r="P56" i="67"/>
  <c r="O56" i="67"/>
  <c r="L56" i="67"/>
  <c r="I56" i="67"/>
  <c r="B56" i="67"/>
  <c r="A56" i="67"/>
  <c r="P55" i="67"/>
  <c r="O55" i="67"/>
  <c r="L55" i="67"/>
  <c r="I55" i="67"/>
  <c r="B55" i="67"/>
  <c r="A55" i="67"/>
  <c r="P54" i="67"/>
  <c r="O54" i="67"/>
  <c r="L54" i="67"/>
  <c r="I54" i="67"/>
  <c r="B54" i="67"/>
  <c r="A54" i="67"/>
  <c r="P53" i="67"/>
  <c r="O53" i="67"/>
  <c r="L53" i="67"/>
  <c r="I53" i="67"/>
  <c r="B53" i="67"/>
  <c r="A53" i="67"/>
  <c r="P52" i="67"/>
  <c r="O52" i="67"/>
  <c r="L52" i="67"/>
  <c r="I52" i="67"/>
  <c r="B52" i="67"/>
  <c r="A52" i="67"/>
  <c r="P51" i="67"/>
  <c r="O51" i="67"/>
  <c r="L51" i="67"/>
  <c r="I51" i="67"/>
  <c r="B51" i="67"/>
  <c r="A51" i="67"/>
  <c r="P50" i="67"/>
  <c r="O50" i="67"/>
  <c r="L50" i="67"/>
  <c r="I50" i="67"/>
  <c r="B50" i="67"/>
  <c r="A50" i="67"/>
  <c r="P49" i="67"/>
  <c r="O49" i="67"/>
  <c r="L49" i="67"/>
  <c r="I49" i="67"/>
  <c r="B49" i="67"/>
  <c r="A49" i="67"/>
  <c r="P48" i="67"/>
  <c r="O48" i="67"/>
  <c r="L48" i="67"/>
  <c r="I48" i="67"/>
  <c r="B48" i="67"/>
  <c r="A48" i="67"/>
  <c r="P47" i="67"/>
  <c r="O47" i="67"/>
  <c r="L47" i="67"/>
  <c r="I47" i="67"/>
  <c r="B47" i="67"/>
  <c r="A47" i="67"/>
  <c r="P46" i="67"/>
  <c r="O46" i="67"/>
  <c r="L46" i="67"/>
  <c r="I46" i="67"/>
  <c r="B46" i="67"/>
  <c r="A46" i="67"/>
  <c r="P45" i="67"/>
  <c r="O45" i="67"/>
  <c r="L45" i="67"/>
  <c r="I45" i="67"/>
  <c r="B45" i="67"/>
  <c r="A45" i="67"/>
  <c r="P44" i="67"/>
  <c r="O44" i="67"/>
  <c r="L44" i="67"/>
  <c r="I44" i="67"/>
  <c r="B44" i="67"/>
  <c r="A44" i="67"/>
  <c r="P43" i="67"/>
  <c r="O43" i="67"/>
  <c r="L43" i="67"/>
  <c r="I43" i="67"/>
  <c r="B43" i="67"/>
  <c r="A43" i="67"/>
  <c r="P42" i="67"/>
  <c r="O42" i="67"/>
  <c r="L42" i="67"/>
  <c r="I42" i="67"/>
  <c r="B42" i="67"/>
  <c r="A42" i="67"/>
  <c r="P41" i="67"/>
  <c r="O41" i="67"/>
  <c r="L41" i="67"/>
  <c r="I41" i="67"/>
  <c r="B41" i="67"/>
  <c r="A41" i="67"/>
  <c r="P40" i="67"/>
  <c r="O40" i="67"/>
  <c r="L40" i="67"/>
  <c r="I40" i="67"/>
  <c r="B40" i="67"/>
  <c r="A40" i="67"/>
  <c r="P39" i="67"/>
  <c r="O39" i="67"/>
  <c r="L39" i="67"/>
  <c r="I39" i="67"/>
  <c r="B39" i="67"/>
  <c r="A39" i="67"/>
  <c r="P38" i="67"/>
  <c r="O38" i="67"/>
  <c r="L38" i="67"/>
  <c r="I38" i="67"/>
  <c r="B38" i="67"/>
  <c r="A38" i="67"/>
  <c r="P37" i="67"/>
  <c r="O37" i="67"/>
  <c r="L37" i="67"/>
  <c r="I37" i="67"/>
  <c r="B37" i="67"/>
  <c r="A37" i="67"/>
  <c r="P36" i="67"/>
  <c r="O36" i="67"/>
  <c r="L36" i="67"/>
  <c r="I36" i="67"/>
  <c r="B36" i="67"/>
  <c r="A36" i="67"/>
  <c r="P35" i="67"/>
  <c r="O35" i="67"/>
  <c r="L35" i="67"/>
  <c r="I35" i="67"/>
  <c r="B35" i="67"/>
  <c r="A35" i="67"/>
  <c r="P34" i="67"/>
  <c r="O34" i="67"/>
  <c r="L34" i="67"/>
  <c r="I34" i="67"/>
  <c r="B34" i="67"/>
  <c r="A34" i="67"/>
  <c r="P33" i="67"/>
  <c r="O33" i="67"/>
  <c r="L33" i="67"/>
  <c r="I33" i="67"/>
  <c r="B33" i="67"/>
  <c r="A33" i="67"/>
  <c r="P32" i="67"/>
  <c r="O32" i="67"/>
  <c r="L32" i="67"/>
  <c r="I32" i="67"/>
  <c r="B32" i="67"/>
  <c r="A32" i="67"/>
  <c r="P31" i="67"/>
  <c r="O31" i="67"/>
  <c r="L31" i="67"/>
  <c r="I31" i="67"/>
  <c r="B31" i="67"/>
  <c r="A31" i="67"/>
  <c r="P30" i="67"/>
  <c r="O30" i="67"/>
  <c r="L30" i="67"/>
  <c r="I30" i="67"/>
  <c r="B30" i="67"/>
  <c r="A30" i="67"/>
  <c r="P29" i="67"/>
  <c r="O29" i="67"/>
  <c r="L29" i="67"/>
  <c r="I29" i="67"/>
  <c r="B29" i="67"/>
  <c r="A29" i="67"/>
  <c r="P28" i="67"/>
  <c r="O28" i="67"/>
  <c r="L28" i="67"/>
  <c r="I28" i="67"/>
  <c r="B28" i="67"/>
  <c r="A28" i="67"/>
  <c r="P27" i="67"/>
  <c r="O27" i="67"/>
  <c r="L27" i="67"/>
  <c r="I27" i="67"/>
  <c r="B27" i="67"/>
  <c r="A27" i="67"/>
  <c r="P26" i="67"/>
  <c r="O26" i="67"/>
  <c r="L26" i="67"/>
  <c r="I26" i="67"/>
  <c r="B26" i="67"/>
  <c r="A26" i="67"/>
  <c r="P25" i="67"/>
  <c r="O25" i="67"/>
  <c r="L25" i="67"/>
  <c r="I25" i="67"/>
  <c r="B25" i="67"/>
  <c r="A25" i="67"/>
  <c r="P24" i="67"/>
  <c r="O24" i="67"/>
  <c r="L24" i="67"/>
  <c r="I24" i="67"/>
  <c r="B24" i="67"/>
  <c r="A24" i="67"/>
  <c r="P23" i="67"/>
  <c r="O23" i="67"/>
  <c r="L23" i="67"/>
  <c r="I23" i="67"/>
  <c r="B23" i="67"/>
  <c r="A23" i="67"/>
  <c r="P22" i="67"/>
  <c r="O22" i="67"/>
  <c r="L22" i="67"/>
  <c r="I22" i="67"/>
  <c r="B22" i="67"/>
  <c r="A22" i="67"/>
  <c r="P21" i="67"/>
  <c r="O21" i="67"/>
  <c r="L21" i="67"/>
  <c r="I21" i="67"/>
  <c r="B21" i="67"/>
  <c r="A21" i="67"/>
  <c r="P20" i="67"/>
  <c r="O20" i="67"/>
  <c r="L20" i="67"/>
  <c r="I20" i="67"/>
  <c r="B20" i="67"/>
  <c r="A20" i="67"/>
  <c r="P19" i="67"/>
  <c r="O19" i="67"/>
  <c r="L19" i="67"/>
  <c r="I19" i="67"/>
  <c r="B19" i="67"/>
  <c r="A19" i="67"/>
  <c r="P18" i="67"/>
  <c r="O18" i="67"/>
  <c r="L18" i="67"/>
  <c r="I18" i="67"/>
  <c r="B18" i="67"/>
  <c r="A18" i="67"/>
  <c r="P17" i="67"/>
  <c r="O17" i="67"/>
  <c r="L17" i="67"/>
  <c r="I17" i="67"/>
  <c r="B17" i="67"/>
  <c r="A17" i="67"/>
  <c r="P16" i="67"/>
  <c r="O16" i="67"/>
  <c r="L16" i="67"/>
  <c r="I16" i="67"/>
  <c r="B16" i="67"/>
  <c r="A16" i="67"/>
  <c r="P15" i="67"/>
  <c r="O15" i="67"/>
  <c r="L15" i="67"/>
  <c r="I15" i="67"/>
  <c r="B15" i="67"/>
  <c r="A15" i="67"/>
  <c r="P14" i="67"/>
  <c r="O14" i="67"/>
  <c r="L14" i="67"/>
  <c r="I14" i="67"/>
  <c r="B14" i="67"/>
  <c r="A14" i="67"/>
  <c r="P13" i="67"/>
  <c r="O13" i="67"/>
  <c r="L13" i="67"/>
  <c r="I13" i="67"/>
  <c r="B13" i="67"/>
  <c r="A13" i="67"/>
  <c r="P12" i="67"/>
  <c r="O12" i="67"/>
  <c r="L12" i="67"/>
  <c r="I12" i="67"/>
  <c r="B12" i="67"/>
  <c r="A12" i="67"/>
  <c r="P11" i="67"/>
  <c r="O11" i="67"/>
  <c r="L11" i="67"/>
  <c r="I11" i="67"/>
  <c r="B11" i="67"/>
  <c r="A11" i="67"/>
  <c r="P10" i="67"/>
  <c r="O10" i="67"/>
  <c r="L10" i="67"/>
  <c r="I10" i="67"/>
  <c r="B10" i="67"/>
  <c r="A10" i="67"/>
  <c r="N6" i="67"/>
  <c r="M6" i="67"/>
  <c r="K6" i="67"/>
  <c r="J6" i="67"/>
  <c r="H6" i="67"/>
  <c r="G6" i="67"/>
  <c r="N3" i="67"/>
  <c r="M3" i="67"/>
  <c r="K3" i="67"/>
  <c r="J3" i="67"/>
  <c r="AB9" i="61" l="1"/>
  <c r="AC9" i="61" s="1"/>
  <c r="AE8" i="67" a="1"/>
  <c r="AE8" i="67" s="1"/>
  <c r="AE12" i="67" a="1"/>
  <c r="AE12" i="67" s="1"/>
  <c r="AE16" i="67" a="1"/>
  <c r="AE16" i="67" s="1"/>
  <c r="AE20" i="67" a="1"/>
  <c r="AE20" i="67" s="1"/>
  <c r="AE24" i="67" a="1"/>
  <c r="AE24" i="67" s="1"/>
  <c r="B12" i="56"/>
  <c r="B13" i="56"/>
  <c r="B14" i="56"/>
  <c r="B11" i="56"/>
  <c r="B7" i="56"/>
  <c r="AE10" i="67" a="1"/>
  <c r="AE10" i="67" s="1"/>
  <c r="AE14" i="67" a="1"/>
  <c r="AE14" i="67" s="1"/>
  <c r="AE18" i="67" a="1"/>
  <c r="AE18" i="67" s="1"/>
  <c r="AE22" i="67" a="1"/>
  <c r="AE22" i="67" s="1"/>
  <c r="AE26" i="67" a="1"/>
  <c r="AE26" i="67" s="1"/>
  <c r="I22" i="70"/>
  <c r="E22" i="70"/>
  <c r="L22" i="70"/>
  <c r="H22" i="70"/>
  <c r="K22" i="70"/>
  <c r="K15" i="70"/>
  <c r="G15" i="70"/>
  <c r="J22" i="70"/>
  <c r="D22" i="70"/>
  <c r="N15" i="70"/>
  <c r="J15" i="70"/>
  <c r="F15" i="70"/>
  <c r="D15" i="70"/>
  <c r="E37" i="70"/>
  <c r="G22" i="70"/>
  <c r="M15" i="70"/>
  <c r="I15" i="70"/>
  <c r="E15" i="70"/>
  <c r="E11" i="70"/>
  <c r="L7" i="70"/>
  <c r="J37" i="70"/>
  <c r="J24" i="70"/>
  <c r="L17" i="70"/>
  <c r="H15" i="70"/>
  <c r="I28" i="70"/>
  <c r="D24" i="70"/>
  <c r="I32" i="70"/>
  <c r="F22" i="70"/>
  <c r="L15" i="70"/>
  <c r="I7" i="70"/>
  <c r="AE7" i="67" a="1"/>
  <c r="AE7" i="67" s="1"/>
  <c r="AE11" i="67" a="1"/>
  <c r="AE11" i="67" s="1"/>
  <c r="AE15" i="67" a="1"/>
  <c r="AE15" i="67" s="1"/>
  <c r="AE19" i="67" a="1"/>
  <c r="AE19" i="67" s="1"/>
  <c r="AE23" i="67" a="1"/>
  <c r="AE23" i="67" s="1"/>
  <c r="E25" i="48"/>
  <c r="D25" i="48"/>
  <c r="L6" i="67"/>
  <c r="AE9" i="67" a="1"/>
  <c r="AE9" i="67" s="1"/>
  <c r="AE13" i="67" a="1"/>
  <c r="AE13" i="67" s="1"/>
  <c r="AE17" i="67" a="1"/>
  <c r="AE17" i="67" s="1"/>
  <c r="AE21" i="67" a="1"/>
  <c r="AE21" i="67" s="1"/>
  <c r="AE25" i="67" a="1"/>
  <c r="AE25" i="67" s="1"/>
  <c r="O6" i="67"/>
  <c r="B10" i="56"/>
  <c r="I6" i="67"/>
  <c r="N46" i="66"/>
  <c r="N16" i="66"/>
  <c r="N15" i="66" s="1"/>
  <c r="J18" i="66"/>
  <c r="N18" i="66"/>
  <c r="E17" i="48"/>
  <c r="E15" i="48"/>
  <c r="E13" i="48"/>
  <c r="E12" i="48"/>
  <c r="E11" i="48"/>
  <c r="E10" i="48"/>
  <c r="E9" i="48"/>
  <c r="D11" i="48"/>
  <c r="D9" i="48"/>
  <c r="E18" i="48"/>
  <c r="E16" i="48"/>
  <c r="E14" i="48"/>
  <c r="D18" i="48"/>
  <c r="D17" i="48"/>
  <c r="D16" i="48"/>
  <c r="D15" i="48"/>
  <c r="D14" i="48"/>
  <c r="D13" i="48"/>
  <c r="D12" i="48"/>
  <c r="D10" i="48"/>
  <c r="M46" i="66"/>
  <c r="G46" i="66"/>
  <c r="L45" i="66"/>
  <c r="H45" i="66"/>
  <c r="D45" i="66"/>
  <c r="M44" i="66"/>
  <c r="I44" i="66"/>
  <c r="E44" i="66"/>
  <c r="N42" i="66"/>
  <c r="J42" i="66"/>
  <c r="F42" i="66"/>
  <c r="O41" i="66"/>
  <c r="K41" i="66"/>
  <c r="G41" i="66"/>
  <c r="P40" i="66"/>
  <c r="L40" i="66"/>
  <c r="H40" i="66"/>
  <c r="D40" i="66"/>
  <c r="M39" i="66"/>
  <c r="I39" i="66"/>
  <c r="E39" i="66"/>
  <c r="N38" i="66"/>
  <c r="J38" i="66"/>
  <c r="F38" i="66"/>
  <c r="O36" i="66"/>
  <c r="K36" i="66"/>
  <c r="G36" i="66"/>
  <c r="P35" i="66"/>
  <c r="L35" i="66"/>
  <c r="H35" i="66"/>
  <c r="D35" i="66"/>
  <c r="M34" i="66"/>
  <c r="I34" i="66"/>
  <c r="E34" i="66"/>
  <c r="N33" i="66"/>
  <c r="J33" i="66"/>
  <c r="F33" i="66"/>
  <c r="O31" i="66"/>
  <c r="K31" i="66"/>
  <c r="G31" i="66"/>
  <c r="P30" i="66"/>
  <c r="L30" i="66"/>
  <c r="H30" i="66"/>
  <c r="D30" i="66"/>
  <c r="M29" i="66"/>
  <c r="I29" i="66"/>
  <c r="E29" i="66"/>
  <c r="N27" i="66"/>
  <c r="J27" i="66"/>
  <c r="F27" i="66"/>
  <c r="G26" i="66"/>
  <c r="L25" i="66"/>
  <c r="H25" i="66"/>
  <c r="D25" i="66"/>
  <c r="M23" i="66"/>
  <c r="M22" i="66" s="1"/>
  <c r="I23" i="66"/>
  <c r="I22" i="66" s="1"/>
  <c r="E23" i="66"/>
  <c r="E22" i="66" s="1"/>
  <c r="N21" i="66"/>
  <c r="J21" i="66"/>
  <c r="F21" i="66"/>
  <c r="O20" i="66"/>
  <c r="K20" i="66"/>
  <c r="G20" i="66"/>
  <c r="P19" i="66"/>
  <c r="L19" i="66"/>
  <c r="H19" i="66"/>
  <c r="D19" i="66"/>
  <c r="H18" i="66"/>
  <c r="D18" i="66"/>
  <c r="H16" i="66"/>
  <c r="H15" i="66" s="1"/>
  <c r="D16" i="66"/>
  <c r="D15" i="66" s="1"/>
  <c r="M14" i="66"/>
  <c r="I14" i="66"/>
  <c r="E14" i="66"/>
  <c r="L46" i="66"/>
  <c r="F46" i="66"/>
  <c r="G45" i="66"/>
  <c r="P44" i="66"/>
  <c r="L44" i="66"/>
  <c r="H44" i="66"/>
  <c r="D44" i="66"/>
  <c r="M42" i="66"/>
  <c r="I42" i="66"/>
  <c r="E42" i="66"/>
  <c r="N41" i="66"/>
  <c r="J41" i="66"/>
  <c r="F41" i="66"/>
  <c r="O40" i="66"/>
  <c r="K40" i="66"/>
  <c r="G40" i="66"/>
  <c r="P39" i="66"/>
  <c r="L39" i="66"/>
  <c r="H39" i="66"/>
  <c r="D39" i="66"/>
  <c r="M38" i="66"/>
  <c r="I38" i="66"/>
  <c r="E38" i="66"/>
  <c r="N36" i="66"/>
  <c r="J36" i="66"/>
  <c r="F36" i="66"/>
  <c r="O35" i="66"/>
  <c r="K35" i="66"/>
  <c r="G35" i="66"/>
  <c r="L34" i="66"/>
  <c r="H34" i="66"/>
  <c r="D34" i="66"/>
  <c r="M33" i="66"/>
  <c r="I33" i="66"/>
  <c r="E33" i="66"/>
  <c r="N31" i="66"/>
  <c r="J31" i="66"/>
  <c r="F31" i="66"/>
  <c r="O30" i="66"/>
  <c r="K30" i="66"/>
  <c r="G30" i="66"/>
  <c r="L29" i="66"/>
  <c r="H29" i="66"/>
  <c r="D29" i="66"/>
  <c r="M27" i="66"/>
  <c r="I27" i="66"/>
  <c r="E27" i="66"/>
  <c r="N26" i="66"/>
  <c r="J26" i="66"/>
  <c r="F26" i="66"/>
  <c r="G25" i="66"/>
  <c r="L23" i="66"/>
  <c r="L22" i="66" s="1"/>
  <c r="H23" i="66"/>
  <c r="H22" i="66" s="1"/>
  <c r="D23" i="66"/>
  <c r="D22" i="66" s="1"/>
  <c r="M21" i="66"/>
  <c r="I21" i="66"/>
  <c r="E21" i="66"/>
  <c r="N20" i="66"/>
  <c r="J20" i="66"/>
  <c r="F20" i="66"/>
  <c r="O19" i="66"/>
  <c r="K19" i="66"/>
  <c r="G19" i="66"/>
  <c r="M18" i="66"/>
  <c r="G18" i="66"/>
  <c r="M16" i="66"/>
  <c r="M15" i="66" s="1"/>
  <c r="G16" i="66"/>
  <c r="G15" i="66" s="1"/>
  <c r="P14" i="66"/>
  <c r="L14" i="66"/>
  <c r="H14" i="66"/>
  <c r="D14" i="66"/>
  <c r="I13" i="66"/>
  <c r="E13" i="66"/>
  <c r="N12" i="66"/>
  <c r="J12" i="66"/>
  <c r="F12" i="66"/>
  <c r="O10" i="66"/>
  <c r="I46" i="66"/>
  <c r="E46" i="66"/>
  <c r="N45" i="66"/>
  <c r="F45" i="66"/>
  <c r="O44" i="66"/>
  <c r="K44" i="66"/>
  <c r="G44" i="66"/>
  <c r="P42" i="66"/>
  <c r="L42" i="66"/>
  <c r="H42" i="66"/>
  <c r="D42" i="66"/>
  <c r="M41" i="66"/>
  <c r="I41" i="66"/>
  <c r="E41" i="66"/>
  <c r="N40" i="66"/>
  <c r="J40" i="66"/>
  <c r="F40" i="66"/>
  <c r="O39" i="66"/>
  <c r="K39" i="66"/>
  <c r="G39" i="66"/>
  <c r="P38" i="66"/>
  <c r="L38" i="66"/>
  <c r="H38" i="66"/>
  <c r="D38" i="66"/>
  <c r="M36" i="66"/>
  <c r="I36" i="66"/>
  <c r="E36" i="66"/>
  <c r="N35" i="66"/>
  <c r="J35" i="66"/>
  <c r="F35" i="66"/>
  <c r="K34" i="66"/>
  <c r="G34" i="66"/>
  <c r="P33" i="66"/>
  <c r="L33" i="66"/>
  <c r="H33" i="66"/>
  <c r="D33" i="66"/>
  <c r="M31" i="66"/>
  <c r="I31" i="66"/>
  <c r="E31" i="66"/>
  <c r="N30" i="66"/>
  <c r="J30" i="66"/>
  <c r="F30" i="66"/>
  <c r="G29" i="66"/>
  <c r="G28" i="66" s="1"/>
  <c r="P27" i="66"/>
  <c r="L27" i="66"/>
  <c r="H27" i="66"/>
  <c r="D27" i="66"/>
  <c r="M26" i="66"/>
  <c r="I26" i="66"/>
  <c r="E26" i="66"/>
  <c r="N25" i="66"/>
  <c r="J25" i="66"/>
  <c r="F25" i="66"/>
  <c r="G23" i="66"/>
  <c r="G22" i="66" s="1"/>
  <c r="P21" i="66"/>
  <c r="L21" i="66"/>
  <c r="H21" i="66"/>
  <c r="D21" i="66"/>
  <c r="M20" i="66"/>
  <c r="I20" i="66"/>
  <c r="E20" i="66"/>
  <c r="N19" i="66"/>
  <c r="J19" i="66"/>
  <c r="F19" i="66"/>
  <c r="L18" i="66"/>
  <c r="F18" i="66"/>
  <c r="L16" i="66"/>
  <c r="L15" i="66" s="1"/>
  <c r="F16" i="66"/>
  <c r="F15" i="66" s="1"/>
  <c r="O14" i="66"/>
  <c r="K14" i="66"/>
  <c r="G14" i="66"/>
  <c r="N13" i="66"/>
  <c r="H13" i="66"/>
  <c r="D13" i="66"/>
  <c r="M12" i="66"/>
  <c r="I12" i="66"/>
  <c r="E12" i="66"/>
  <c r="N10" i="66"/>
  <c r="J10" i="66"/>
  <c r="H46" i="66"/>
  <c r="E45" i="66"/>
  <c r="O42" i="66"/>
  <c r="L41" i="66"/>
  <c r="I40" i="66"/>
  <c r="F39" i="66"/>
  <c r="P36" i="66"/>
  <c r="M35" i="66"/>
  <c r="J34" i="66"/>
  <c r="G33" i="66"/>
  <c r="D31" i="66"/>
  <c r="N29" i="66"/>
  <c r="K27" i="66"/>
  <c r="H26" i="66"/>
  <c r="E25" i="66"/>
  <c r="O21" i="66"/>
  <c r="L20" i="66"/>
  <c r="I19" i="66"/>
  <c r="I16" i="66"/>
  <c r="I15" i="66" s="1"/>
  <c r="F14" i="66"/>
  <c r="F13" i="66"/>
  <c r="K12" i="66"/>
  <c r="P10" i="66"/>
  <c r="I10" i="66"/>
  <c r="E10" i="66"/>
  <c r="N9" i="66"/>
  <c r="J9" i="66"/>
  <c r="F9" i="66"/>
  <c r="O8" i="66"/>
  <c r="K8" i="66"/>
  <c r="G8" i="66"/>
  <c r="J39" i="66"/>
  <c r="N34" i="66"/>
  <c r="E30" i="66"/>
  <c r="I25" i="66"/>
  <c r="E18" i="66"/>
  <c r="L12" i="66"/>
  <c r="F10" i="66"/>
  <c r="G9" i="66"/>
  <c r="H8" i="66"/>
  <c r="D46" i="66"/>
  <c r="N44" i="66"/>
  <c r="K42" i="66"/>
  <c r="H41" i="66"/>
  <c r="E40" i="66"/>
  <c r="O38" i="66"/>
  <c r="L36" i="66"/>
  <c r="I35" i="66"/>
  <c r="F34" i="66"/>
  <c r="P31" i="66"/>
  <c r="M30" i="66"/>
  <c r="J29" i="66"/>
  <c r="G27" i="66"/>
  <c r="D26" i="66"/>
  <c r="N23" i="66"/>
  <c r="N22" i="66" s="1"/>
  <c r="K21" i="66"/>
  <c r="H20" i="66"/>
  <c r="E19" i="66"/>
  <c r="E16" i="66"/>
  <c r="E15" i="66" s="1"/>
  <c r="M13" i="66"/>
  <c r="P12" i="66"/>
  <c r="H12" i="66"/>
  <c r="M10" i="66"/>
  <c r="H10" i="66"/>
  <c r="D10" i="66"/>
  <c r="M9" i="66"/>
  <c r="I9" i="66"/>
  <c r="E9" i="66"/>
  <c r="N8" i="66"/>
  <c r="J8" i="66"/>
  <c r="F8" i="66"/>
  <c r="F44" i="66"/>
  <c r="F43" i="66" s="1"/>
  <c r="M40" i="66"/>
  <c r="D36" i="66"/>
  <c r="H31" i="66"/>
  <c r="L26" i="66"/>
  <c r="P20" i="66"/>
  <c r="J14" i="66"/>
  <c r="D12" i="66"/>
  <c r="O9" i="66"/>
  <c r="P8" i="66"/>
  <c r="D8" i="66"/>
  <c r="M45" i="66"/>
  <c r="J44" i="66"/>
  <c r="G42" i="66"/>
  <c r="D41" i="66"/>
  <c r="N39" i="66"/>
  <c r="K38" i="66"/>
  <c r="H36" i="66"/>
  <c r="E35" i="66"/>
  <c r="O33" i="66"/>
  <c r="L31" i="66"/>
  <c r="I30" i="66"/>
  <c r="F29" i="66"/>
  <c r="M25" i="66"/>
  <c r="J23" i="66"/>
  <c r="J22" i="66" s="1"/>
  <c r="G21" i="66"/>
  <c r="D20" i="66"/>
  <c r="I18" i="66"/>
  <c r="N14" i="66"/>
  <c r="L13" i="66"/>
  <c r="O12" i="66"/>
  <c r="G12" i="66"/>
  <c r="L10" i="66"/>
  <c r="G10" i="66"/>
  <c r="P9" i="66"/>
  <c r="L9" i="66"/>
  <c r="H9" i="66"/>
  <c r="D9" i="66"/>
  <c r="M8" i="66"/>
  <c r="I8" i="66"/>
  <c r="E8" i="66"/>
  <c r="I45" i="66"/>
  <c r="P41" i="66"/>
  <c r="G38" i="66"/>
  <c r="K33" i="66"/>
  <c r="O27" i="66"/>
  <c r="F23" i="66"/>
  <c r="F22" i="66" s="1"/>
  <c r="M19" i="66"/>
  <c r="G13" i="66"/>
  <c r="K10" i="66"/>
  <c r="K9" i="66"/>
  <c r="L8" i="66"/>
  <c r="E33" i="60"/>
  <c r="E30" i="60"/>
  <c r="E28" i="60"/>
  <c r="E26" i="60"/>
  <c r="E24" i="60"/>
  <c r="E22" i="60"/>
  <c r="E20" i="60"/>
  <c r="E18" i="60"/>
  <c r="E16" i="60"/>
  <c r="E14" i="60"/>
  <c r="E12" i="60"/>
  <c r="E10" i="60"/>
  <c r="E8" i="60"/>
  <c r="D17" i="60"/>
  <c r="D14" i="60"/>
  <c r="D11" i="60"/>
  <c r="D8" i="60"/>
  <c r="D33" i="60"/>
  <c r="D32" i="60"/>
  <c r="D31" i="60"/>
  <c r="D30" i="60"/>
  <c r="D29" i="60"/>
  <c r="D28" i="60"/>
  <c r="D27" i="60"/>
  <c r="D26" i="60"/>
  <c r="D25" i="60"/>
  <c r="D24" i="60"/>
  <c r="D23" i="60"/>
  <c r="D22" i="60"/>
  <c r="D21" i="60"/>
  <c r="D20" i="60"/>
  <c r="D18" i="60"/>
  <c r="D15" i="60"/>
  <c r="D12" i="60"/>
  <c r="D9" i="60"/>
  <c r="E32" i="60"/>
  <c r="E31" i="60"/>
  <c r="E29" i="60"/>
  <c r="E27" i="60"/>
  <c r="E25" i="60"/>
  <c r="E23" i="60"/>
  <c r="E21" i="60"/>
  <c r="E19" i="60"/>
  <c r="E17" i="60"/>
  <c r="E15" i="60"/>
  <c r="E13" i="60"/>
  <c r="E11" i="60"/>
  <c r="E9" i="60"/>
  <c r="D19" i="60"/>
  <c r="D16" i="60"/>
  <c r="D13" i="60"/>
  <c r="D10" i="60"/>
  <c r="J16" i="66"/>
  <c r="J15" i="66" s="1"/>
  <c r="J13" i="66"/>
  <c r="K16" i="66"/>
  <c r="K15" i="66" s="1"/>
  <c r="J46" i="66"/>
  <c r="Z7" i="67"/>
  <c r="L11" i="66" l="1"/>
  <c r="E11" i="66"/>
  <c r="H11" i="56"/>
  <c r="H14" i="56"/>
  <c r="H13" i="56"/>
  <c r="N24" i="66"/>
  <c r="I11" i="70"/>
  <c r="H17" i="70"/>
  <c r="M37" i="70"/>
  <c r="K43" i="70"/>
  <c r="D37" i="70"/>
  <c r="M7" i="66"/>
  <c r="H11" i="70"/>
  <c r="F17" i="70"/>
  <c r="H7" i="70"/>
  <c r="J45" i="66"/>
  <c r="J43" i="66" s="1"/>
  <c r="I43" i="70"/>
  <c r="I7" i="68"/>
  <c r="K7" i="68" s="1"/>
  <c r="E24" i="68"/>
  <c r="E7" i="68"/>
  <c r="K7" i="70"/>
  <c r="E7" i="70"/>
  <c r="J32" i="70"/>
  <c r="E32" i="70"/>
  <c r="N37" i="70"/>
  <c r="H43" i="70"/>
  <c r="F7" i="70"/>
  <c r="K11" i="70"/>
  <c r="K28" i="70"/>
  <c r="H32" i="70"/>
  <c r="M7" i="70"/>
  <c r="L11" i="70"/>
  <c r="D17" i="70"/>
  <c r="D11" i="70"/>
  <c r="I17" i="70"/>
  <c r="M32" i="70"/>
  <c r="J7" i="70"/>
  <c r="F32" i="70"/>
  <c r="G24" i="70"/>
  <c r="D28" i="70"/>
  <c r="G32" i="70"/>
  <c r="G37" i="70"/>
  <c r="L43" i="70"/>
  <c r="H24" i="70"/>
  <c r="L32" i="70"/>
  <c r="M43" i="66"/>
  <c r="I25" i="68"/>
  <c r="J25" i="68" s="1"/>
  <c r="D24" i="68"/>
  <c r="E7" i="69"/>
  <c r="D7" i="68"/>
  <c r="G7" i="70"/>
  <c r="L28" i="70"/>
  <c r="F11" i="70"/>
  <c r="F43" i="70"/>
  <c r="N7" i="70"/>
  <c r="E17" i="70"/>
  <c r="I24" i="70"/>
  <c r="H28" i="70"/>
  <c r="N32" i="70"/>
  <c r="I37" i="70"/>
  <c r="G43" i="70"/>
  <c r="D43" i="70"/>
  <c r="K24" i="70"/>
  <c r="F28" i="70"/>
  <c r="K32" i="70"/>
  <c r="K37" i="70"/>
  <c r="G17" i="70"/>
  <c r="L24" i="70"/>
  <c r="H37" i="70"/>
  <c r="E43" i="70"/>
  <c r="D7" i="69"/>
  <c r="E24" i="70"/>
  <c r="D32" i="70"/>
  <c r="J11" i="70"/>
  <c r="F24" i="70"/>
  <c r="E28" i="70"/>
  <c r="F37" i="70"/>
  <c r="D7" i="70"/>
  <c r="G11" i="70"/>
  <c r="J17" i="70"/>
  <c r="J43" i="70"/>
  <c r="J28" i="70"/>
  <c r="K17" i="70"/>
  <c r="G28" i="70"/>
  <c r="L37" i="70"/>
  <c r="E37" i="66"/>
  <c r="D43" i="66"/>
  <c r="M24" i="66"/>
  <c r="E24" i="66"/>
  <c r="J28" i="66"/>
  <c r="L7" i="66"/>
  <c r="P7" i="66"/>
  <c r="G11" i="66"/>
  <c r="I17" i="66"/>
  <c r="I28" i="66"/>
  <c r="I7" i="66"/>
  <c r="G32" i="66"/>
  <c r="H32" i="66"/>
  <c r="G24" i="66"/>
  <c r="N7" i="66"/>
  <c r="E17" i="66"/>
  <c r="N28" i="66"/>
  <c r="F24" i="66"/>
  <c r="D37" i="66"/>
  <c r="I43" i="66"/>
  <c r="N11" i="66"/>
  <c r="I11" i="66"/>
  <c r="K37" i="66"/>
  <c r="J11" i="66"/>
  <c r="O37" i="66"/>
  <c r="K26" i="66"/>
  <c r="L28" i="66"/>
  <c r="N17" i="66"/>
  <c r="F7" i="66"/>
  <c r="I24" i="66"/>
  <c r="G7" i="66"/>
  <c r="D11" i="66"/>
  <c r="F17" i="66"/>
  <c r="J24" i="66"/>
  <c r="L32" i="66"/>
  <c r="H37" i="66"/>
  <c r="G43" i="66"/>
  <c r="G17" i="66"/>
  <c r="D28" i="66"/>
  <c r="M32" i="66"/>
  <c r="I37" i="66"/>
  <c r="H43" i="66"/>
  <c r="D24" i="66"/>
  <c r="M28" i="66"/>
  <c r="F32" i="66"/>
  <c r="J17" i="66"/>
  <c r="N37" i="66"/>
  <c r="G37" i="66"/>
  <c r="F28" i="66"/>
  <c r="D7" i="66"/>
  <c r="J7" i="66"/>
  <c r="H11" i="66"/>
  <c r="K7" i="66"/>
  <c r="L17" i="66"/>
  <c r="L37" i="66"/>
  <c r="F11" i="66"/>
  <c r="M17" i="66"/>
  <c r="H28" i="66"/>
  <c r="M37" i="66"/>
  <c r="L43" i="66"/>
  <c r="D17" i="66"/>
  <c r="H24" i="66"/>
  <c r="J32" i="66"/>
  <c r="F37" i="66"/>
  <c r="E43" i="66"/>
  <c r="H7" i="66"/>
  <c r="I32" i="66"/>
  <c r="K32" i="66"/>
  <c r="E7" i="66"/>
  <c r="O7" i="66"/>
  <c r="D32" i="66"/>
  <c r="P37" i="66"/>
  <c r="E32" i="66"/>
  <c r="M11" i="66"/>
  <c r="H17" i="66"/>
  <c r="L24" i="66"/>
  <c r="E28" i="66"/>
  <c r="N32" i="66"/>
  <c r="J37" i="66"/>
  <c r="N43" i="66"/>
  <c r="X7" i="67"/>
  <c r="K13" i="66"/>
  <c r="K11" i="66" s="1"/>
  <c r="AA7" i="67"/>
  <c r="M28" i="70"/>
  <c r="K25" i="66"/>
  <c r="V6" i="67"/>
  <c r="M11" i="70" l="1"/>
  <c r="O34" i="66"/>
  <c r="O32" i="66" s="1"/>
  <c r="I24" i="68"/>
  <c r="J24" i="68" s="1"/>
  <c r="H10" i="56"/>
  <c r="B8" i="56"/>
  <c r="B6" i="56" s="1"/>
  <c r="H12" i="56"/>
  <c r="I6" i="70"/>
  <c r="G6" i="70"/>
  <c r="L6" i="70"/>
  <c r="H6" i="70"/>
  <c r="H2" i="70" s="1"/>
  <c r="E6" i="70"/>
  <c r="F6" i="70"/>
  <c r="O25" i="66"/>
  <c r="M24" i="70"/>
  <c r="O23" i="66"/>
  <c r="O22" i="66" s="1"/>
  <c r="M22" i="70"/>
  <c r="E3" i="68"/>
  <c r="I8" i="68"/>
  <c r="K8" i="68" s="1"/>
  <c r="J6" i="70"/>
  <c r="K6" i="70"/>
  <c r="M7" i="68"/>
  <c r="N10" i="68" s="1"/>
  <c r="N14" i="68" s="1"/>
  <c r="M17" i="70"/>
  <c r="N43" i="70"/>
  <c r="D6" i="70"/>
  <c r="E3" i="69"/>
  <c r="O16" i="66"/>
  <c r="O15" i="66" s="1"/>
  <c r="K24" i="66"/>
  <c r="O29" i="66"/>
  <c r="O28" i="66" s="1"/>
  <c r="L6" i="66"/>
  <c r="G6" i="66"/>
  <c r="K18" i="66"/>
  <c r="K17" i="66" s="1"/>
  <c r="K23" i="66"/>
  <c r="K22" i="66" s="1"/>
  <c r="N6" i="66"/>
  <c r="K29" i="66"/>
  <c r="K28" i="66" s="1"/>
  <c r="P45" i="66"/>
  <c r="O26" i="66"/>
  <c r="K45" i="66"/>
  <c r="O45" i="66"/>
  <c r="M6" i="66"/>
  <c r="H6" i="66"/>
  <c r="I6" i="66"/>
  <c r="D6" i="66"/>
  <c r="E6" i="66"/>
  <c r="F6" i="66"/>
  <c r="J6" i="66"/>
  <c r="K46" i="66"/>
  <c r="AB7" i="67"/>
  <c r="P34" i="66" s="1"/>
  <c r="P32" i="66" s="1"/>
  <c r="O13" i="66"/>
  <c r="O11" i="66" s="1"/>
  <c r="N22" i="70"/>
  <c r="O18" i="66"/>
  <c r="O17" i="66" s="1"/>
  <c r="O46" i="66"/>
  <c r="N28" i="70"/>
  <c r="AA6" i="67"/>
  <c r="W6" i="67"/>
  <c r="C3" i="64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A2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T2" i="70" l="1"/>
  <c r="C6" i="56"/>
  <c r="H9" i="56"/>
  <c r="I9" i="56" s="1"/>
  <c r="O24" i="66"/>
  <c r="AC7" i="67"/>
  <c r="H7" i="56"/>
  <c r="H8" i="56"/>
  <c r="M43" i="70"/>
  <c r="M6" i="70" s="1"/>
  <c r="Y3" i="72"/>
  <c r="P25" i="66"/>
  <c r="N24" i="70"/>
  <c r="P13" i="66"/>
  <c r="P11" i="66" s="1"/>
  <c r="N11" i="70"/>
  <c r="P16" i="66"/>
  <c r="P15" i="66" s="1"/>
  <c r="N17" i="70"/>
  <c r="P18" i="66"/>
  <c r="P17" i="66" s="1"/>
  <c r="P23" i="66"/>
  <c r="P22" i="66" s="1"/>
  <c r="K43" i="66"/>
  <c r="K6" i="66" s="1"/>
  <c r="O43" i="66"/>
  <c r="X6" i="67"/>
  <c r="X3" i="67" s="1"/>
  <c r="P29" i="66"/>
  <c r="P28" i="66" s="1"/>
  <c r="P26" i="66"/>
  <c r="P46" i="66"/>
  <c r="P43" i="66" s="1"/>
  <c r="AB6" i="67"/>
  <c r="AC6" i="67" s="1"/>
  <c r="W3" i="67"/>
  <c r="B377" i="61"/>
  <c r="B375" i="61"/>
  <c r="B373" i="61"/>
  <c r="B371" i="61"/>
  <c r="B369" i="61"/>
  <c r="B367" i="61"/>
  <c r="B365" i="61"/>
  <c r="B363" i="61"/>
  <c r="B361" i="61"/>
  <c r="B359" i="61"/>
  <c r="B357" i="61"/>
  <c r="B355" i="61"/>
  <c r="B353" i="61"/>
  <c r="B351" i="61"/>
  <c r="B349" i="61"/>
  <c r="B347" i="61"/>
  <c r="B345" i="61"/>
  <c r="B343" i="61"/>
  <c r="B341" i="61"/>
  <c r="B339" i="61"/>
  <c r="B337" i="61"/>
  <c r="B335" i="61"/>
  <c r="B333" i="61"/>
  <c r="B331" i="61"/>
  <c r="B329" i="61"/>
  <c r="B327" i="61"/>
  <c r="B325" i="61"/>
  <c r="B323" i="61"/>
  <c r="B321" i="61"/>
  <c r="B319" i="61"/>
  <c r="B317" i="61"/>
  <c r="B315" i="61"/>
  <c r="B313" i="61"/>
  <c r="B311" i="61"/>
  <c r="B309" i="61"/>
  <c r="B307" i="61"/>
  <c r="B305" i="61"/>
  <c r="B303" i="61"/>
  <c r="B301" i="61"/>
  <c r="B299" i="61"/>
  <c r="B297" i="61"/>
  <c r="B295" i="61"/>
  <c r="B293" i="61"/>
  <c r="B291" i="61"/>
  <c r="B289" i="61"/>
  <c r="B287" i="61"/>
  <c r="B285" i="61"/>
  <c r="B283" i="61"/>
  <c r="B281" i="61"/>
  <c r="B279" i="61"/>
  <c r="B277" i="61"/>
  <c r="B275" i="61"/>
  <c r="B273" i="61"/>
  <c r="B271" i="61"/>
  <c r="B269" i="61"/>
  <c r="B267" i="61"/>
  <c r="B265" i="61"/>
  <c r="B263" i="61"/>
  <c r="B261" i="61"/>
  <c r="B259" i="61"/>
  <c r="B257" i="61"/>
  <c r="B255" i="61"/>
  <c r="B253" i="61"/>
  <c r="B251" i="61"/>
  <c r="B249" i="61"/>
  <c r="B247" i="61"/>
  <c r="B245" i="61"/>
  <c r="B243" i="61"/>
  <c r="B241" i="61"/>
  <c r="B239" i="61"/>
  <c r="B237" i="61"/>
  <c r="B235" i="61"/>
  <c r="B233" i="61"/>
  <c r="B231" i="61"/>
  <c r="B229" i="61"/>
  <c r="B227" i="61"/>
  <c r="B225" i="61"/>
  <c r="B223" i="61"/>
  <c r="B221" i="61"/>
  <c r="B219" i="61"/>
  <c r="B217" i="61"/>
  <c r="B215" i="61"/>
  <c r="B213" i="61"/>
  <c r="B211" i="61"/>
  <c r="B209" i="61"/>
  <c r="A377" i="61"/>
  <c r="A375" i="61"/>
  <c r="A373" i="61"/>
  <c r="A371" i="61"/>
  <c r="A369" i="61"/>
  <c r="A367" i="61"/>
  <c r="A365" i="61"/>
  <c r="A363" i="61"/>
  <c r="A361" i="61"/>
  <c r="A359" i="61"/>
  <c r="A357" i="61"/>
  <c r="A355" i="61"/>
  <c r="A353" i="61"/>
  <c r="A351" i="61"/>
  <c r="A349" i="61"/>
  <c r="A347" i="61"/>
  <c r="A345" i="61"/>
  <c r="A343" i="61"/>
  <c r="A341" i="61"/>
  <c r="A339" i="61"/>
  <c r="A337" i="61"/>
  <c r="A335" i="61"/>
  <c r="A333" i="61"/>
  <c r="A331" i="61"/>
  <c r="A329" i="61"/>
  <c r="A327" i="61"/>
  <c r="A325" i="61"/>
  <c r="A323" i="61"/>
  <c r="A321" i="61"/>
  <c r="A319" i="61"/>
  <c r="A317" i="61"/>
  <c r="A315" i="61"/>
  <c r="A313" i="61"/>
  <c r="A311" i="61"/>
  <c r="A309" i="61"/>
  <c r="A307" i="61"/>
  <c r="A305" i="61"/>
  <c r="A303" i="61"/>
  <c r="A301" i="61"/>
  <c r="A299" i="61"/>
  <c r="A297" i="61"/>
  <c r="A295" i="61"/>
  <c r="A293" i="61"/>
  <c r="A291" i="61"/>
  <c r="A289" i="61"/>
  <c r="A287" i="61"/>
  <c r="A285" i="61"/>
  <c r="A283" i="61"/>
  <c r="A281" i="61"/>
  <c r="A279" i="61"/>
  <c r="A277" i="61"/>
  <c r="A275" i="61"/>
  <c r="A273" i="61"/>
  <c r="A271" i="61"/>
  <c r="A269" i="61"/>
  <c r="A267" i="61"/>
  <c r="A265" i="61"/>
  <c r="A263" i="61"/>
  <c r="A261" i="61"/>
  <c r="A259" i="61"/>
  <c r="A257" i="61"/>
  <c r="A255" i="61"/>
  <c r="A253" i="61"/>
  <c r="A251" i="61"/>
  <c r="A249" i="61"/>
  <c r="A247" i="61"/>
  <c r="A245" i="61"/>
  <c r="A243" i="61"/>
  <c r="B378" i="61"/>
  <c r="B376" i="61"/>
  <c r="B374" i="61"/>
  <c r="B372" i="61"/>
  <c r="B370" i="61"/>
  <c r="B368" i="61"/>
  <c r="B366" i="61"/>
  <c r="B364" i="61"/>
  <c r="B362" i="61"/>
  <c r="B360" i="61"/>
  <c r="B358" i="61"/>
  <c r="B356" i="61"/>
  <c r="B354" i="61"/>
  <c r="B352" i="61"/>
  <c r="B350" i="61"/>
  <c r="B348" i="61"/>
  <c r="B346" i="61"/>
  <c r="B344" i="61"/>
  <c r="B342" i="61"/>
  <c r="B340" i="61"/>
  <c r="B338" i="61"/>
  <c r="B336" i="61"/>
  <c r="B334" i="61"/>
  <c r="B332" i="61"/>
  <c r="B330" i="61"/>
  <c r="B328" i="61"/>
  <c r="B326" i="61"/>
  <c r="B324" i="61"/>
  <c r="B322" i="61"/>
  <c r="B320" i="61"/>
  <c r="B318" i="61"/>
  <c r="B316" i="61"/>
  <c r="B314" i="61"/>
  <c r="B312" i="61"/>
  <c r="B310" i="61"/>
  <c r="B308" i="61"/>
  <c r="B306" i="61"/>
  <c r="B304" i="61"/>
  <c r="B302" i="61"/>
  <c r="B300" i="61"/>
  <c r="B298" i="61"/>
  <c r="B296" i="61"/>
  <c r="B294" i="61"/>
  <c r="B292" i="61"/>
  <c r="B290" i="61"/>
  <c r="B288" i="61"/>
  <c r="B286" i="61"/>
  <c r="B284" i="61"/>
  <c r="B282" i="61"/>
  <c r="B280" i="61"/>
  <c r="B278" i="61"/>
  <c r="B276" i="61"/>
  <c r="B274" i="61"/>
  <c r="B272" i="61"/>
  <c r="B270" i="61"/>
  <c r="B268" i="61"/>
  <c r="B266" i="61"/>
  <c r="B264" i="61"/>
  <c r="B262" i="61"/>
  <c r="B260" i="61"/>
  <c r="B258" i="61"/>
  <c r="B256" i="61"/>
  <c r="B254" i="61"/>
  <c r="B252" i="61"/>
  <c r="B250" i="61"/>
  <c r="B248" i="61"/>
  <c r="B246" i="61"/>
  <c r="B244" i="61"/>
  <c r="B242" i="61"/>
  <c r="B240" i="61"/>
  <c r="B238" i="61"/>
  <c r="B236" i="61"/>
  <c r="B234" i="61"/>
  <c r="B232" i="61"/>
  <c r="B230" i="61"/>
  <c r="A378" i="61"/>
  <c r="A376" i="61"/>
  <c r="A374" i="61"/>
  <c r="A372" i="61"/>
  <c r="A370" i="61"/>
  <c r="A368" i="61"/>
  <c r="A366" i="61"/>
  <c r="A364" i="61"/>
  <c r="A362" i="61"/>
  <c r="A360" i="61"/>
  <c r="A358" i="61"/>
  <c r="A356" i="61"/>
  <c r="A354" i="61"/>
  <c r="A352" i="61"/>
  <c r="A350" i="61"/>
  <c r="A348" i="61"/>
  <c r="A346" i="61"/>
  <c r="A344" i="61"/>
  <c r="A342" i="61"/>
  <c r="A340" i="61"/>
  <c r="A338" i="61"/>
  <c r="A336" i="61"/>
  <c r="A334" i="61"/>
  <c r="A332" i="61"/>
  <c r="A330" i="61"/>
  <c r="A328" i="61"/>
  <c r="A326" i="61"/>
  <c r="A324" i="61"/>
  <c r="A322" i="61"/>
  <c r="A320" i="61"/>
  <c r="A318" i="61"/>
  <c r="A316" i="61"/>
  <c r="A314" i="61"/>
  <c r="A312" i="61"/>
  <c r="A310" i="61"/>
  <c r="A308" i="61"/>
  <c r="A306" i="61"/>
  <c r="A304" i="61"/>
  <c r="A302" i="61"/>
  <c r="A300" i="61"/>
  <c r="A298" i="61"/>
  <c r="A296" i="61"/>
  <c r="A294" i="61"/>
  <c r="A292" i="61"/>
  <c r="A290" i="61"/>
  <c r="A288" i="61"/>
  <c r="A286" i="61"/>
  <c r="A284" i="61"/>
  <c r="A282" i="61"/>
  <c r="A280" i="61"/>
  <c r="A278" i="61"/>
  <c r="A276" i="61"/>
  <c r="A274" i="61"/>
  <c r="A272" i="61"/>
  <c r="A270" i="61"/>
  <c r="A268" i="61"/>
  <c r="A266" i="61"/>
  <c r="A264" i="61"/>
  <c r="A262" i="61"/>
  <c r="A260" i="61"/>
  <c r="A258" i="61"/>
  <c r="A256" i="61"/>
  <c r="A254" i="61"/>
  <c r="A252" i="61"/>
  <c r="A250" i="61"/>
  <c r="A248" i="61"/>
  <c r="A246" i="61"/>
  <c r="A244" i="61"/>
  <c r="A242" i="61"/>
  <c r="A240" i="61"/>
  <c r="A238" i="61"/>
  <c r="A236" i="61"/>
  <c r="A234" i="61"/>
  <c r="A232" i="61"/>
  <c r="A230" i="61"/>
  <c r="A228" i="61"/>
  <c r="A226" i="61"/>
  <c r="A224" i="61"/>
  <c r="A222" i="61"/>
  <c r="A237" i="61"/>
  <c r="A229" i="61"/>
  <c r="A225" i="61"/>
  <c r="A221" i="61"/>
  <c r="B218" i="61"/>
  <c r="A216" i="61"/>
  <c r="A213" i="61"/>
  <c r="B210" i="61"/>
  <c r="A208" i="61"/>
  <c r="A206" i="61"/>
  <c r="A204" i="61"/>
  <c r="A202" i="61"/>
  <c r="A200" i="61"/>
  <c r="A198" i="61"/>
  <c r="A196" i="61"/>
  <c r="A194" i="61"/>
  <c r="A192" i="61"/>
  <c r="A190" i="61"/>
  <c r="A188" i="61"/>
  <c r="A186" i="61"/>
  <c r="A184" i="61"/>
  <c r="A182" i="61"/>
  <c r="A180" i="61"/>
  <c r="A178" i="61"/>
  <c r="A176" i="61"/>
  <c r="A174" i="61"/>
  <c r="A172" i="61"/>
  <c r="A170" i="61"/>
  <c r="A168" i="61"/>
  <c r="A166" i="61"/>
  <c r="A164" i="61"/>
  <c r="A162" i="61"/>
  <c r="A160" i="61"/>
  <c r="A158" i="61"/>
  <c r="A156" i="61"/>
  <c r="A154" i="61"/>
  <c r="A152" i="61"/>
  <c r="A150" i="61"/>
  <c r="A148" i="61"/>
  <c r="A146" i="61"/>
  <c r="A144" i="61"/>
  <c r="A142" i="61"/>
  <c r="A140" i="61"/>
  <c r="A138" i="61"/>
  <c r="A136" i="61"/>
  <c r="A134" i="61"/>
  <c r="A132" i="61"/>
  <c r="A130" i="61"/>
  <c r="A128" i="61"/>
  <c r="A126" i="61"/>
  <c r="A124" i="61"/>
  <c r="A122" i="61"/>
  <c r="A120" i="61"/>
  <c r="A118" i="61"/>
  <c r="A116" i="61"/>
  <c r="A114" i="61"/>
  <c r="A112" i="61"/>
  <c r="A110" i="61"/>
  <c r="A108" i="61"/>
  <c r="A106" i="61"/>
  <c r="A104" i="61"/>
  <c r="A102" i="61"/>
  <c r="A100" i="61"/>
  <c r="A98" i="61"/>
  <c r="A96" i="61"/>
  <c r="A94" i="61"/>
  <c r="A92" i="61"/>
  <c r="A90" i="61"/>
  <c r="A88" i="61"/>
  <c r="A86" i="61"/>
  <c r="A84" i="61"/>
  <c r="A82" i="61"/>
  <c r="A80" i="61"/>
  <c r="A78" i="61"/>
  <c r="A76" i="61"/>
  <c r="A74" i="61"/>
  <c r="A72" i="61"/>
  <c r="A70" i="61"/>
  <c r="A68" i="61"/>
  <c r="A66" i="61"/>
  <c r="A64" i="61"/>
  <c r="A62" i="61"/>
  <c r="A60" i="61"/>
  <c r="A58" i="61"/>
  <c r="A56" i="61"/>
  <c r="A54" i="61"/>
  <c r="A52" i="61"/>
  <c r="A50" i="61"/>
  <c r="A235" i="61"/>
  <c r="B228" i="61"/>
  <c r="B224" i="61"/>
  <c r="B220" i="61"/>
  <c r="A218" i="61"/>
  <c r="A215" i="61"/>
  <c r="B212" i="61"/>
  <c r="A210" i="61"/>
  <c r="B207" i="61"/>
  <c r="B205" i="61"/>
  <c r="B203" i="61"/>
  <c r="B201" i="61"/>
  <c r="B199" i="61"/>
  <c r="B197" i="61"/>
  <c r="B195" i="61"/>
  <c r="B193" i="61"/>
  <c r="B191" i="61"/>
  <c r="B189" i="61"/>
  <c r="B187" i="61"/>
  <c r="B185" i="61"/>
  <c r="B183" i="61"/>
  <c r="B181" i="61"/>
  <c r="B179" i="61"/>
  <c r="B177" i="61"/>
  <c r="B175" i="61"/>
  <c r="B173" i="61"/>
  <c r="B171" i="61"/>
  <c r="B169" i="61"/>
  <c r="B167" i="61"/>
  <c r="B165" i="61"/>
  <c r="B163" i="61"/>
  <c r="B161" i="61"/>
  <c r="B159" i="61"/>
  <c r="B157" i="61"/>
  <c r="B155" i="61"/>
  <c r="B153" i="61"/>
  <c r="B151" i="61"/>
  <c r="B149" i="61"/>
  <c r="B147" i="61"/>
  <c r="B145" i="61"/>
  <c r="B143" i="61"/>
  <c r="B141" i="61"/>
  <c r="B139" i="61"/>
  <c r="B137" i="61"/>
  <c r="B135" i="61"/>
  <c r="B133" i="61"/>
  <c r="B131" i="61"/>
  <c r="B129" i="61"/>
  <c r="B127" i="61"/>
  <c r="B125" i="61"/>
  <c r="B123" i="61"/>
  <c r="B121" i="61"/>
  <c r="B119" i="61"/>
  <c r="B117" i="61"/>
  <c r="B115" i="61"/>
  <c r="B113" i="61"/>
  <c r="B111" i="61"/>
  <c r="B109" i="61"/>
  <c r="B107" i="61"/>
  <c r="B105" i="61"/>
  <c r="B103" i="61"/>
  <c r="B101" i="61"/>
  <c r="B99" i="61"/>
  <c r="B97" i="61"/>
  <c r="B95" i="61"/>
  <c r="B93" i="61"/>
  <c r="B91" i="61"/>
  <c r="B89" i="61"/>
  <c r="B87" i="61"/>
  <c r="B85" i="61"/>
  <c r="B83" i="61"/>
  <c r="B81" i="61"/>
  <c r="B79" i="61"/>
  <c r="B77" i="61"/>
  <c r="B75" i="61"/>
  <c r="B73" i="61"/>
  <c r="B71" i="61"/>
  <c r="B69" i="61"/>
  <c r="A241" i="61"/>
  <c r="A233" i="61"/>
  <c r="A227" i="61"/>
  <c r="A223" i="61"/>
  <c r="A220" i="61"/>
  <c r="A217" i="61"/>
  <c r="B214" i="61"/>
  <c r="A212" i="61"/>
  <c r="A209" i="61"/>
  <c r="A207" i="61"/>
  <c r="A205" i="61"/>
  <c r="A203" i="61"/>
  <c r="A201" i="61"/>
  <c r="A199" i="61"/>
  <c r="A197" i="61"/>
  <c r="A195" i="61"/>
  <c r="A193" i="61"/>
  <c r="A191" i="61"/>
  <c r="A189" i="61"/>
  <c r="A187" i="61"/>
  <c r="A185" i="61"/>
  <c r="A183" i="61"/>
  <c r="A181" i="61"/>
  <c r="A179" i="61"/>
  <c r="A177" i="61"/>
  <c r="A175" i="61"/>
  <c r="A173" i="61"/>
  <c r="A171" i="61"/>
  <c r="A169" i="61"/>
  <c r="A167" i="61"/>
  <c r="A165" i="61"/>
  <c r="A163" i="61"/>
  <c r="A161" i="61"/>
  <c r="A159" i="61"/>
  <c r="A157" i="61"/>
  <c r="A155" i="61"/>
  <c r="A153" i="61"/>
  <c r="A151" i="61"/>
  <c r="A149" i="61"/>
  <c r="A147" i="61"/>
  <c r="A145" i="61"/>
  <c r="A143" i="61"/>
  <c r="A141" i="61"/>
  <c r="A139" i="61"/>
  <c r="A137" i="61"/>
  <c r="A135" i="61"/>
  <c r="A133" i="61"/>
  <c r="A131" i="61"/>
  <c r="A129" i="61"/>
  <c r="A127" i="61"/>
  <c r="A125" i="61"/>
  <c r="A123" i="61"/>
  <c r="A121" i="61"/>
  <c r="A119" i="61"/>
  <c r="A117" i="61"/>
  <c r="A115" i="61"/>
  <c r="A113" i="61"/>
  <c r="A111" i="61"/>
  <c r="A109" i="61"/>
  <c r="A107" i="61"/>
  <c r="A105" i="61"/>
  <c r="A103" i="61"/>
  <c r="A101" i="61"/>
  <c r="AE101" i="61" s="1" a="1"/>
  <c r="AE101" i="61" s="1"/>
  <c r="A99" i="61"/>
  <c r="A97" i="61"/>
  <c r="A95" i="61"/>
  <c r="A93" i="61"/>
  <c r="AE93" i="61" s="1" a="1"/>
  <c r="AE93" i="61" s="1"/>
  <c r="A91" i="61"/>
  <c r="A89" i="61"/>
  <c r="A87" i="61"/>
  <c r="A85" i="61"/>
  <c r="AE85" i="61" s="1" a="1"/>
  <c r="AE85" i="61" s="1"/>
  <c r="A83" i="61"/>
  <c r="A81" i="61"/>
  <c r="A79" i="61"/>
  <c r="A77" i="61"/>
  <c r="AE77" i="61" s="1" a="1"/>
  <c r="AE77" i="61" s="1"/>
  <c r="A75" i="61"/>
  <c r="A73" i="61"/>
  <c r="A239" i="61"/>
  <c r="A231" i="61"/>
  <c r="B226" i="61"/>
  <c r="B222" i="61"/>
  <c r="A219" i="61"/>
  <c r="B216" i="61"/>
  <c r="A214" i="61"/>
  <c r="A211" i="61"/>
  <c r="B208" i="61"/>
  <c r="B206" i="61"/>
  <c r="B204" i="61"/>
  <c r="B202" i="61"/>
  <c r="B200" i="61"/>
  <c r="B198" i="61"/>
  <c r="B196" i="61"/>
  <c r="B194" i="61"/>
  <c r="B192" i="61"/>
  <c r="B190" i="61"/>
  <c r="B188" i="61"/>
  <c r="B186" i="61"/>
  <c r="B184" i="61"/>
  <c r="B182" i="61"/>
  <c r="B180" i="61"/>
  <c r="B178" i="61"/>
  <c r="B176" i="61"/>
  <c r="B174" i="61"/>
  <c r="B172" i="61"/>
  <c r="B170" i="61"/>
  <c r="B168" i="61"/>
  <c r="B166" i="61"/>
  <c r="B164" i="61"/>
  <c r="B162" i="61"/>
  <c r="B160" i="61"/>
  <c r="B158" i="61"/>
  <c r="B156" i="61"/>
  <c r="B154" i="61"/>
  <c r="B152" i="61"/>
  <c r="B150" i="61"/>
  <c r="B148" i="61"/>
  <c r="B146" i="61"/>
  <c r="B144" i="61"/>
  <c r="B142" i="61"/>
  <c r="B140" i="61"/>
  <c r="B138" i="61"/>
  <c r="B136" i="61"/>
  <c r="B134" i="61"/>
  <c r="B132" i="61"/>
  <c r="B130" i="61"/>
  <c r="B128" i="61"/>
  <c r="B126" i="61"/>
  <c r="B124" i="61"/>
  <c r="B122" i="61"/>
  <c r="B120" i="61"/>
  <c r="B118" i="61"/>
  <c r="B116" i="61"/>
  <c r="B114" i="61"/>
  <c r="B112" i="61"/>
  <c r="B110" i="61"/>
  <c r="B108" i="61"/>
  <c r="B106" i="61"/>
  <c r="B104" i="61"/>
  <c r="B102" i="61"/>
  <c r="B100" i="61"/>
  <c r="B98" i="61"/>
  <c r="B96" i="61"/>
  <c r="B94" i="61"/>
  <c r="B92" i="61"/>
  <c r="B90" i="61"/>
  <c r="B88" i="61"/>
  <c r="B86" i="61"/>
  <c r="B84" i="61"/>
  <c r="B82" i="61"/>
  <c r="B80" i="61"/>
  <c r="B78" i="61"/>
  <c r="B76" i="61"/>
  <c r="B74" i="61"/>
  <c r="B72" i="61"/>
  <c r="B70" i="61"/>
  <c r="B68" i="61"/>
  <c r="B66" i="61"/>
  <c r="B64" i="61"/>
  <c r="B62" i="61"/>
  <c r="B60" i="61"/>
  <c r="B58" i="61"/>
  <c r="B56" i="61"/>
  <c r="B67" i="61"/>
  <c r="B63" i="61"/>
  <c r="B59" i="61"/>
  <c r="B55" i="61"/>
  <c r="A53" i="61"/>
  <c r="B50" i="61"/>
  <c r="A48" i="61"/>
  <c r="A46" i="61"/>
  <c r="A44" i="61"/>
  <c r="A42" i="61"/>
  <c r="A40" i="61"/>
  <c r="A38" i="61"/>
  <c r="A36" i="61"/>
  <c r="A34" i="61"/>
  <c r="A32" i="61"/>
  <c r="A30" i="61"/>
  <c r="A28" i="61"/>
  <c r="A26" i="61"/>
  <c r="A24" i="61"/>
  <c r="A22" i="61"/>
  <c r="A20" i="61"/>
  <c r="A18" i="61"/>
  <c r="A16" i="61"/>
  <c r="A14" i="61"/>
  <c r="A12" i="61"/>
  <c r="A11" i="61"/>
  <c r="A67" i="61"/>
  <c r="A63" i="61"/>
  <c r="AE63" i="61" s="1" a="1"/>
  <c r="AE63" i="61" s="1"/>
  <c r="A59" i="61"/>
  <c r="A55" i="61"/>
  <c r="B52" i="61"/>
  <c r="B49" i="61"/>
  <c r="B47" i="61"/>
  <c r="B45" i="61"/>
  <c r="B43" i="61"/>
  <c r="B41" i="61"/>
  <c r="B39" i="61"/>
  <c r="B37" i="61"/>
  <c r="B35" i="61"/>
  <c r="B33" i="61"/>
  <c r="B31" i="61"/>
  <c r="B29" i="61"/>
  <c r="B27" i="61"/>
  <c r="B25" i="61"/>
  <c r="B23" i="61"/>
  <c r="B21" i="61"/>
  <c r="B19" i="61"/>
  <c r="B17" i="61"/>
  <c r="B15" i="61"/>
  <c r="B13" i="61"/>
  <c r="B11" i="61"/>
  <c r="A15" i="61"/>
  <c r="AE15" i="61" s="1" a="1"/>
  <c r="AE15" i="61" s="1"/>
  <c r="A71" i="61"/>
  <c r="B65" i="61"/>
  <c r="B61" i="61"/>
  <c r="B57" i="61"/>
  <c r="B54" i="61"/>
  <c r="B51" i="61"/>
  <c r="A49" i="61"/>
  <c r="A47" i="61"/>
  <c r="A45" i="61"/>
  <c r="A43" i="61"/>
  <c r="AE43" i="61" s="1" a="1"/>
  <c r="AE43" i="61" s="1"/>
  <c r="A41" i="61"/>
  <c r="A39" i="61"/>
  <c r="A37" i="61"/>
  <c r="A35" i="61"/>
  <c r="AE35" i="61" s="1" a="1"/>
  <c r="AE35" i="61" s="1"/>
  <c r="A33" i="61"/>
  <c r="A31" i="61"/>
  <c r="A29" i="61"/>
  <c r="A27" i="61"/>
  <c r="AE27" i="61" s="1" a="1"/>
  <c r="AE27" i="61" s="1"/>
  <c r="A25" i="61"/>
  <c r="A23" i="61"/>
  <c r="A21" i="61"/>
  <c r="A19" i="61"/>
  <c r="AE19" i="61" s="1" a="1"/>
  <c r="AE19" i="61" s="1"/>
  <c r="A17" i="61"/>
  <c r="A13" i="61"/>
  <c r="AE13" i="61" s="1" a="1"/>
  <c r="AE13" i="61" s="1"/>
  <c r="A69" i="61"/>
  <c r="AE69" i="61" s="1" a="1"/>
  <c r="AE69" i="61" s="1"/>
  <c r="A65" i="61"/>
  <c r="A61" i="61"/>
  <c r="A57" i="61"/>
  <c r="B53" i="61"/>
  <c r="A51" i="61"/>
  <c r="B48" i="61"/>
  <c r="B46" i="61"/>
  <c r="B44" i="61"/>
  <c r="B42" i="61"/>
  <c r="B40" i="61"/>
  <c r="B38" i="61"/>
  <c r="B36" i="61"/>
  <c r="B34" i="61"/>
  <c r="B32" i="61"/>
  <c r="B30" i="61"/>
  <c r="B28" i="61"/>
  <c r="B26" i="61"/>
  <c r="B24" i="61"/>
  <c r="B22" i="61"/>
  <c r="B20" i="61"/>
  <c r="B18" i="61"/>
  <c r="B16" i="61"/>
  <c r="B14" i="61"/>
  <c r="B12" i="61"/>
  <c r="O6" i="66" l="1"/>
  <c r="AE61" i="61" a="1"/>
  <c r="AE61" i="61" s="1"/>
  <c r="AE23" i="61" a="1"/>
  <c r="AE23" i="61" s="1"/>
  <c r="AE31" i="61" a="1"/>
  <c r="AE31" i="61" s="1"/>
  <c r="AE39" i="61" a="1"/>
  <c r="AE39" i="61" s="1"/>
  <c r="AE47" i="61" a="1"/>
  <c r="AE47" i="61" s="1"/>
  <c r="AE55" i="61" a="1"/>
  <c r="AE55" i="61" s="1"/>
  <c r="AE87" i="61" a="1"/>
  <c r="AE87" i="61" s="1"/>
  <c r="AE95" i="61" a="1"/>
  <c r="AE95" i="61" s="1"/>
  <c r="AE73" i="61" a="1"/>
  <c r="AE73" i="61" s="1"/>
  <c r="AE81" i="61" a="1"/>
  <c r="AE81" i="61" s="1"/>
  <c r="AE89" i="61" a="1"/>
  <c r="AE89" i="61" s="1"/>
  <c r="AE97" i="61" a="1"/>
  <c r="AE97" i="61" s="1"/>
  <c r="AE79" i="61" a="1"/>
  <c r="AE79" i="61" s="1"/>
  <c r="AE103" i="61" a="1"/>
  <c r="AE103" i="61" s="1"/>
  <c r="AE71" i="61" a="1"/>
  <c r="AE71" i="61" s="1"/>
  <c r="H6" i="56"/>
  <c r="AE16" i="61" a="1"/>
  <c r="AE16" i="61" s="1"/>
  <c r="AE32" i="61" a="1"/>
  <c r="AE32" i="61" s="1"/>
  <c r="AE48" i="61" a="1"/>
  <c r="AE48" i="61" s="1"/>
  <c r="AE52" i="61" a="1"/>
  <c r="AE52" i="61" s="1"/>
  <c r="AE60" i="61" a="1"/>
  <c r="AE60" i="61" s="1"/>
  <c r="AE68" i="61" a="1"/>
  <c r="AE68" i="61" s="1"/>
  <c r="AE76" i="61" a="1"/>
  <c r="AE76" i="61" s="1"/>
  <c r="AE84" i="61" a="1"/>
  <c r="AE84" i="61" s="1"/>
  <c r="AE92" i="61" a="1"/>
  <c r="AE92" i="61" s="1"/>
  <c r="AE100" i="61" a="1"/>
  <c r="AE100" i="61" s="1"/>
  <c r="AE8" i="61" a="1"/>
  <c r="AE8" i="61" s="1"/>
  <c r="AE24" i="61" a="1"/>
  <c r="AE24" i="61" s="1"/>
  <c r="AE40" i="61" a="1"/>
  <c r="AE40" i="61" s="1"/>
  <c r="AE57" i="61" a="1"/>
  <c r="AE57" i="61" s="1"/>
  <c r="AE7" i="61" a="1"/>
  <c r="AE7" i="61" s="1"/>
  <c r="AE21" i="61" a="1"/>
  <c r="AE21" i="61" s="1"/>
  <c r="AE29" i="61" a="1"/>
  <c r="AE29" i="61" s="1"/>
  <c r="AE37" i="61" a="1"/>
  <c r="AE37" i="61" s="1"/>
  <c r="AE45" i="61" a="1"/>
  <c r="AE45" i="61" s="1"/>
  <c r="AE67" i="61" a="1"/>
  <c r="AE67" i="61" s="1"/>
  <c r="AE10" i="61" a="1"/>
  <c r="AE10" i="61" s="1"/>
  <c r="AE18" i="61" a="1"/>
  <c r="AE18" i="61" s="1"/>
  <c r="AE26" i="61" a="1"/>
  <c r="AE26" i="61" s="1"/>
  <c r="AE34" i="61" a="1"/>
  <c r="AE34" i="61" s="1"/>
  <c r="AE42" i="61" a="1"/>
  <c r="AE42" i="61" s="1"/>
  <c r="AE75" i="61" a="1"/>
  <c r="AE75" i="61" s="1"/>
  <c r="AE83" i="61" a="1"/>
  <c r="AE83" i="61" s="1"/>
  <c r="AE91" i="61" a="1"/>
  <c r="AE91" i="61" s="1"/>
  <c r="AE99" i="61" a="1"/>
  <c r="AE99" i="61" s="1"/>
  <c r="AE54" i="61" a="1"/>
  <c r="AE54" i="61" s="1"/>
  <c r="AE62" i="61" a="1"/>
  <c r="AE62" i="61" s="1"/>
  <c r="AE70" i="61" a="1"/>
  <c r="AE70" i="61" s="1"/>
  <c r="AE78" i="61" a="1"/>
  <c r="AE78" i="61" s="1"/>
  <c r="AE86" i="61" a="1"/>
  <c r="AE86" i="61" s="1"/>
  <c r="AE94" i="61" a="1"/>
  <c r="AE94" i="61" s="1"/>
  <c r="AE102" i="61" a="1"/>
  <c r="AE102" i="61" s="1"/>
  <c r="AE9" i="61" a="1"/>
  <c r="AE9" i="61" s="1"/>
  <c r="AE11" i="61" a="1"/>
  <c r="AE11" i="61" s="1"/>
  <c r="AE12" i="61" a="1"/>
  <c r="AE12" i="61" s="1"/>
  <c r="AE20" i="61" a="1"/>
  <c r="AE20" i="61" s="1"/>
  <c r="AE28" i="61" a="1"/>
  <c r="AE28" i="61" s="1"/>
  <c r="AE36" i="61" a="1"/>
  <c r="AE36" i="61" s="1"/>
  <c r="AE44" i="61" a="1"/>
  <c r="AE44" i="61" s="1"/>
  <c r="AE53" i="61" a="1"/>
  <c r="AE53" i="61" s="1"/>
  <c r="AE56" i="61" a="1"/>
  <c r="AE56" i="61" s="1"/>
  <c r="AE64" i="61" a="1"/>
  <c r="AE64" i="61" s="1"/>
  <c r="AE72" i="61" a="1"/>
  <c r="AE72" i="61" s="1"/>
  <c r="AE80" i="61" a="1"/>
  <c r="AE80" i="61" s="1"/>
  <c r="AE88" i="61" a="1"/>
  <c r="AE88" i="61" s="1"/>
  <c r="AE96" i="61" a="1"/>
  <c r="AE96" i="61" s="1"/>
  <c r="AE51" i="61" a="1"/>
  <c r="AE51" i="61" s="1"/>
  <c r="AE65" i="61" a="1"/>
  <c r="AE65" i="61" s="1"/>
  <c r="AE17" i="61" a="1"/>
  <c r="AE17" i="61" s="1"/>
  <c r="AE25" i="61" a="1"/>
  <c r="AE25" i="61" s="1"/>
  <c r="AE33" i="61" a="1"/>
  <c r="AE33" i="61" s="1"/>
  <c r="AE41" i="61" a="1"/>
  <c r="AE41" i="61" s="1"/>
  <c r="AE49" i="61" a="1"/>
  <c r="AE49" i="61" s="1"/>
  <c r="AE59" i="61" a="1"/>
  <c r="AE59" i="61" s="1"/>
  <c r="AE14" i="61" a="1"/>
  <c r="AE14" i="61" s="1"/>
  <c r="AE22" i="61" a="1"/>
  <c r="AE22" i="61" s="1"/>
  <c r="AE30" i="61" a="1"/>
  <c r="AE30" i="61" s="1"/>
  <c r="AE38" i="61" a="1"/>
  <c r="AE38" i="61" s="1"/>
  <c r="AE46" i="61" a="1"/>
  <c r="AE46" i="61" s="1"/>
  <c r="AE50" i="61" a="1"/>
  <c r="AE50" i="61" s="1"/>
  <c r="AE58" i="61" a="1"/>
  <c r="AE58" i="61" s="1"/>
  <c r="AE66" i="61" a="1"/>
  <c r="AE66" i="61" s="1"/>
  <c r="AE74" i="61" a="1"/>
  <c r="AE74" i="61" s="1"/>
  <c r="AE82" i="61" a="1"/>
  <c r="AE82" i="61" s="1"/>
  <c r="AE90" i="61" a="1"/>
  <c r="AE90" i="61" s="1"/>
  <c r="AE98" i="61" a="1"/>
  <c r="AE98" i="61" s="1"/>
  <c r="P24" i="66"/>
  <c r="P6" i="66" s="1"/>
  <c r="N6" i="70"/>
  <c r="Y2" i="70"/>
  <c r="M2" i="70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AA46" i="66"/>
  <c r="U46" i="66"/>
  <c r="Z45" i="66"/>
  <c r="V45" i="66"/>
  <c r="R45" i="66"/>
  <c r="AA44" i="66"/>
  <c r="S44" i="66"/>
  <c r="AB42" i="66"/>
  <c r="X42" i="66"/>
  <c r="T42" i="66"/>
  <c r="AC41" i="66"/>
  <c r="Y41" i="66"/>
  <c r="U41" i="66"/>
  <c r="Z40" i="66"/>
  <c r="V40" i="66"/>
  <c r="R40" i="66"/>
  <c r="AA39" i="66"/>
  <c r="W39" i="66"/>
  <c r="S39" i="66"/>
  <c r="AB38" i="66"/>
  <c r="X38" i="66"/>
  <c r="T38" i="66"/>
  <c r="U36" i="66"/>
  <c r="Z35" i="66"/>
  <c r="V35" i="66"/>
  <c r="R35" i="66"/>
  <c r="AA34" i="66"/>
  <c r="S34" i="66"/>
  <c r="AB33" i="66"/>
  <c r="X33" i="66"/>
  <c r="T33" i="66"/>
  <c r="AC31" i="66"/>
  <c r="Y31" i="66"/>
  <c r="U31" i="66"/>
  <c r="Z30" i="66"/>
  <c r="V30" i="66"/>
  <c r="R30" i="66"/>
  <c r="AA29" i="66"/>
  <c r="S29" i="66"/>
  <c r="AB27" i="66"/>
  <c r="X27" i="66"/>
  <c r="T27" i="66"/>
  <c r="U26" i="66"/>
  <c r="Z25" i="66"/>
  <c r="V25" i="66"/>
  <c r="R25" i="66"/>
  <c r="AA23" i="66"/>
  <c r="AA22" i="66" s="1"/>
  <c r="S23" i="66"/>
  <c r="S22" i="66" s="1"/>
  <c r="AB21" i="66"/>
  <c r="X21" i="66"/>
  <c r="T21" i="66"/>
  <c r="U20" i="66"/>
  <c r="Z19" i="66"/>
  <c r="V19" i="66"/>
  <c r="R19" i="66"/>
  <c r="S18" i="66"/>
  <c r="Z16" i="66"/>
  <c r="Z15" i="66" s="1"/>
  <c r="T16" i="66"/>
  <c r="T15" i="66" s="1"/>
  <c r="U14" i="66"/>
  <c r="V13" i="66"/>
  <c r="R13" i="66"/>
  <c r="AA12" i="66"/>
  <c r="W12" i="66"/>
  <c r="S12" i="66"/>
  <c r="Z46" i="66"/>
  <c r="T46" i="66"/>
  <c r="U45" i="66"/>
  <c r="Z44" i="66"/>
  <c r="V44" i="66"/>
  <c r="R44" i="66"/>
  <c r="AA42" i="66"/>
  <c r="W42" i="66"/>
  <c r="S42" i="66"/>
  <c r="AB41" i="66"/>
  <c r="X41" i="66"/>
  <c r="T41" i="66"/>
  <c r="U40" i="66"/>
  <c r="AD39" i="66"/>
  <c r="Z39" i="66"/>
  <c r="V39" i="66"/>
  <c r="R39" i="66"/>
  <c r="AA38" i="66"/>
  <c r="W38" i="66"/>
  <c r="S38" i="66"/>
  <c r="T36" i="66"/>
  <c r="U35" i="66"/>
  <c r="Z34" i="66"/>
  <c r="V34" i="66"/>
  <c r="R34" i="66"/>
  <c r="AA33" i="66"/>
  <c r="W33" i="66"/>
  <c r="S33" i="66"/>
  <c r="AB31" i="66"/>
  <c r="X31" i="66"/>
  <c r="T31" i="66"/>
  <c r="U30" i="66"/>
  <c r="Z29" i="66"/>
  <c r="V29" i="66"/>
  <c r="R29" i="66"/>
  <c r="AA27" i="66"/>
  <c r="W27" i="66"/>
  <c r="S27" i="66"/>
  <c r="T26" i="66"/>
  <c r="U25" i="66"/>
  <c r="Z23" i="66"/>
  <c r="Z22" i="66" s="1"/>
  <c r="V23" i="66"/>
  <c r="V22" i="66" s="1"/>
  <c r="R23" i="66"/>
  <c r="R22" i="66" s="1"/>
  <c r="AA21" i="66"/>
  <c r="W21" i="66"/>
  <c r="S21" i="66"/>
  <c r="T20" i="66"/>
  <c r="U19" i="66"/>
  <c r="V18" i="66"/>
  <c r="R18" i="66"/>
  <c r="V46" i="66"/>
  <c r="R46" i="66"/>
  <c r="AA45" i="66"/>
  <c r="S45" i="66"/>
  <c r="T44" i="66"/>
  <c r="AC42" i="66"/>
  <c r="Y42" i="66"/>
  <c r="U42" i="66"/>
  <c r="AD41" i="66"/>
  <c r="Z41" i="66"/>
  <c r="V41" i="66"/>
  <c r="R41" i="66"/>
  <c r="AA40" i="66"/>
  <c r="S40" i="66"/>
  <c r="AB39" i="66"/>
  <c r="X39" i="66"/>
  <c r="T39" i="66"/>
  <c r="AC38" i="66"/>
  <c r="Y38" i="66"/>
  <c r="U38" i="66"/>
  <c r="Z36" i="66"/>
  <c r="V36" i="66"/>
  <c r="R36" i="66"/>
  <c r="AA35" i="66"/>
  <c r="S35" i="66"/>
  <c r="T34" i="66"/>
  <c r="AC33" i="66"/>
  <c r="Y33" i="66"/>
  <c r="U33" i="66"/>
  <c r="AD31" i="66"/>
  <c r="Z31" i="66"/>
  <c r="V31" i="66"/>
  <c r="R31" i="66"/>
  <c r="AA30" i="66"/>
  <c r="S30" i="66"/>
  <c r="T29" i="66"/>
  <c r="AC27" i="66"/>
  <c r="Y27" i="66"/>
  <c r="U27" i="66"/>
  <c r="Z26" i="66"/>
  <c r="V26" i="66"/>
  <c r="R26" i="66"/>
  <c r="AA25" i="66"/>
  <c r="S25" i="66"/>
  <c r="T23" i="66"/>
  <c r="T22" i="66" s="1"/>
  <c r="AC21" i="66"/>
  <c r="Y21" i="66"/>
  <c r="U21" i="66"/>
  <c r="Z20" i="66"/>
  <c r="V20" i="66"/>
  <c r="R20" i="66"/>
  <c r="AA19" i="66"/>
  <c r="S19" i="66"/>
  <c r="Z18" i="66"/>
  <c r="T18" i="66"/>
  <c r="AA16" i="66"/>
  <c r="AA15" i="66" s="1"/>
  <c r="U16" i="66"/>
  <c r="U15" i="66" s="1"/>
  <c r="Z14" i="66"/>
  <c r="V14" i="66"/>
  <c r="R14" i="66"/>
  <c r="S13" i="66"/>
  <c r="AB12" i="66"/>
  <c r="X12" i="66"/>
  <c r="T12" i="66"/>
  <c r="AC10" i="66"/>
  <c r="S46" i="66"/>
  <c r="Z42" i="66"/>
  <c r="W41" i="66"/>
  <c r="T40" i="66"/>
  <c r="AD38" i="66"/>
  <c r="AA36" i="66"/>
  <c r="U34" i="66"/>
  <c r="R33" i="66"/>
  <c r="V27" i="66"/>
  <c r="S26" i="66"/>
  <c r="Z21" i="66"/>
  <c r="T19" i="66"/>
  <c r="T14" i="66"/>
  <c r="U13" i="66"/>
  <c r="Z12" i="66"/>
  <c r="R12" i="66"/>
  <c r="Z10" i="66"/>
  <c r="V10" i="66"/>
  <c r="R10" i="66"/>
  <c r="AA9" i="66"/>
  <c r="S9" i="66"/>
  <c r="T8" i="66"/>
  <c r="S8" i="66"/>
  <c r="Y39" i="66"/>
  <c r="W31" i="66"/>
  <c r="AD27" i="66"/>
  <c r="R21" i="66"/>
  <c r="U18" i="66"/>
  <c r="AD12" i="66"/>
  <c r="AB10" i="66"/>
  <c r="T10" i="66"/>
  <c r="V8" i="66"/>
  <c r="V42" i="66"/>
  <c r="S41" i="66"/>
  <c r="AC39" i="66"/>
  <c r="Z38" i="66"/>
  <c r="T35" i="66"/>
  <c r="AD33" i="66"/>
  <c r="AA31" i="66"/>
  <c r="U29" i="66"/>
  <c r="R27" i="66"/>
  <c r="V21" i="66"/>
  <c r="S20" i="66"/>
  <c r="AA18" i="66"/>
  <c r="V16" i="66"/>
  <c r="V15" i="66" s="1"/>
  <c r="AA14" i="66"/>
  <c r="S14" i="66"/>
  <c r="T13" i="66"/>
  <c r="Y12" i="66"/>
  <c r="AD10" i="66"/>
  <c r="Y10" i="66"/>
  <c r="U10" i="66"/>
  <c r="Z9" i="66"/>
  <c r="V9" i="66"/>
  <c r="AA8" i="66"/>
  <c r="R42" i="66"/>
  <c r="V38" i="66"/>
  <c r="Z33" i="66"/>
  <c r="T45" i="66"/>
  <c r="AD42" i="66"/>
  <c r="AA41" i="66"/>
  <c r="U39" i="66"/>
  <c r="R38" i="66"/>
  <c r="V33" i="66"/>
  <c r="S31" i="66"/>
  <c r="Z27" i="66"/>
  <c r="T25" i="66"/>
  <c r="AD21" i="66"/>
  <c r="AA20" i="66"/>
  <c r="R16" i="66"/>
  <c r="R15" i="66" s="1"/>
  <c r="Z13" i="66"/>
  <c r="AC12" i="66"/>
  <c r="U12" i="66"/>
  <c r="AA10" i="66"/>
  <c r="W10" i="66"/>
  <c r="S10" i="66"/>
  <c r="T9" i="66"/>
  <c r="U8" i="66"/>
  <c r="R9" i="66"/>
  <c r="U44" i="66"/>
  <c r="S36" i="66"/>
  <c r="T30" i="66"/>
  <c r="AA26" i="66"/>
  <c r="U23" i="66"/>
  <c r="U22" i="66" s="1"/>
  <c r="S16" i="66"/>
  <c r="S15" i="66" s="1"/>
  <c r="AA13" i="66"/>
  <c r="V12" i="66"/>
  <c r="X10" i="66"/>
  <c r="U9" i="66"/>
  <c r="Z8" i="66"/>
  <c r="R8" i="66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AB3" i="67"/>
  <c r="AC3" i="67"/>
  <c r="P194" i="61"/>
  <c r="O194" i="61"/>
  <c r="L194" i="61"/>
  <c r="I194" i="61"/>
  <c r="P193" i="61"/>
  <c r="O193" i="61"/>
  <c r="L193" i="61"/>
  <c r="I193" i="61"/>
  <c r="P192" i="61"/>
  <c r="O192" i="61"/>
  <c r="L192" i="61"/>
  <c r="I192" i="61"/>
  <c r="P191" i="61"/>
  <c r="O191" i="61"/>
  <c r="L191" i="61"/>
  <c r="I191" i="61"/>
  <c r="P190" i="61"/>
  <c r="O190" i="61"/>
  <c r="L190" i="61"/>
  <c r="I190" i="61"/>
  <c r="P189" i="61"/>
  <c r="O189" i="61"/>
  <c r="L189" i="61"/>
  <c r="I189" i="61"/>
  <c r="P188" i="61"/>
  <c r="O188" i="61"/>
  <c r="L188" i="61"/>
  <c r="I188" i="61"/>
  <c r="P187" i="61"/>
  <c r="O187" i="61"/>
  <c r="L187" i="61"/>
  <c r="I187" i="61"/>
  <c r="P186" i="61"/>
  <c r="O186" i="61"/>
  <c r="L186" i="61"/>
  <c r="I186" i="61"/>
  <c r="P185" i="61"/>
  <c r="O185" i="61"/>
  <c r="L185" i="61"/>
  <c r="I185" i="61"/>
  <c r="P184" i="61"/>
  <c r="O184" i="61"/>
  <c r="L184" i="61"/>
  <c r="I184" i="61"/>
  <c r="P183" i="61"/>
  <c r="O183" i="61"/>
  <c r="L183" i="61"/>
  <c r="I183" i="61"/>
  <c r="P182" i="61"/>
  <c r="O182" i="61"/>
  <c r="L182" i="61"/>
  <c r="I182" i="61"/>
  <c r="P181" i="61"/>
  <c r="O181" i="61"/>
  <c r="L181" i="61"/>
  <c r="I181" i="61"/>
  <c r="P180" i="61"/>
  <c r="O180" i="61"/>
  <c r="L180" i="61"/>
  <c r="I180" i="61"/>
  <c r="P179" i="61"/>
  <c r="O179" i="61"/>
  <c r="L179" i="61"/>
  <c r="I179" i="61"/>
  <c r="P178" i="61"/>
  <c r="O178" i="61"/>
  <c r="L178" i="61"/>
  <c r="I178" i="61"/>
  <c r="P177" i="61"/>
  <c r="O177" i="61"/>
  <c r="L177" i="61"/>
  <c r="I177" i="61"/>
  <c r="P176" i="61"/>
  <c r="O176" i="61"/>
  <c r="L176" i="61"/>
  <c r="I176" i="61"/>
  <c r="P175" i="61"/>
  <c r="O175" i="61"/>
  <c r="L175" i="61"/>
  <c r="I175" i="61"/>
  <c r="P174" i="61"/>
  <c r="O174" i="61"/>
  <c r="L174" i="61"/>
  <c r="I174" i="61"/>
  <c r="P173" i="61"/>
  <c r="O173" i="61"/>
  <c r="L173" i="61"/>
  <c r="I173" i="61"/>
  <c r="P172" i="61"/>
  <c r="O172" i="61"/>
  <c r="L172" i="61"/>
  <c r="I172" i="61"/>
  <c r="P171" i="61"/>
  <c r="O171" i="61"/>
  <c r="L171" i="61"/>
  <c r="I171" i="61"/>
  <c r="P170" i="61"/>
  <c r="O170" i="61"/>
  <c r="L170" i="61"/>
  <c r="I170" i="61"/>
  <c r="P169" i="61"/>
  <c r="O169" i="61"/>
  <c r="L169" i="61"/>
  <c r="I169" i="61"/>
  <c r="P168" i="61"/>
  <c r="O168" i="61"/>
  <c r="L168" i="61"/>
  <c r="I168" i="61"/>
  <c r="P167" i="61"/>
  <c r="O167" i="61"/>
  <c r="L167" i="61"/>
  <c r="I167" i="61"/>
  <c r="P166" i="61"/>
  <c r="O166" i="61"/>
  <c r="L166" i="61"/>
  <c r="I166" i="61"/>
  <c r="P165" i="61"/>
  <c r="O165" i="61"/>
  <c r="L165" i="61"/>
  <c r="I165" i="61"/>
  <c r="P164" i="61"/>
  <c r="O164" i="61"/>
  <c r="L164" i="61"/>
  <c r="I164" i="61"/>
  <c r="P163" i="61"/>
  <c r="O163" i="61"/>
  <c r="L163" i="61"/>
  <c r="I163" i="61"/>
  <c r="P162" i="61"/>
  <c r="O162" i="61"/>
  <c r="L162" i="61"/>
  <c r="I162" i="61"/>
  <c r="P161" i="61"/>
  <c r="O161" i="61"/>
  <c r="L161" i="61"/>
  <c r="I161" i="61"/>
  <c r="P160" i="61"/>
  <c r="O160" i="61"/>
  <c r="L160" i="61"/>
  <c r="I160" i="61"/>
  <c r="P159" i="61"/>
  <c r="O159" i="61"/>
  <c r="L159" i="61"/>
  <c r="I159" i="61"/>
  <c r="P158" i="61"/>
  <c r="O158" i="61"/>
  <c r="L158" i="61"/>
  <c r="I158" i="61"/>
  <c r="P157" i="61"/>
  <c r="O157" i="61"/>
  <c r="L157" i="61"/>
  <c r="I157" i="61"/>
  <c r="P156" i="61"/>
  <c r="O156" i="61"/>
  <c r="L156" i="61"/>
  <c r="I156" i="61"/>
  <c r="P155" i="61"/>
  <c r="O155" i="61"/>
  <c r="L155" i="61"/>
  <c r="I155" i="61"/>
  <c r="P154" i="61"/>
  <c r="O154" i="61"/>
  <c r="L154" i="61"/>
  <c r="I154" i="61"/>
  <c r="P153" i="61"/>
  <c r="O153" i="61"/>
  <c r="L153" i="61"/>
  <c r="I153" i="61"/>
  <c r="P152" i="61"/>
  <c r="O152" i="61"/>
  <c r="L152" i="61"/>
  <c r="I152" i="61"/>
  <c r="P151" i="61"/>
  <c r="O151" i="61"/>
  <c r="L151" i="61"/>
  <c r="I151" i="61"/>
  <c r="P150" i="61"/>
  <c r="O150" i="61"/>
  <c r="L150" i="61"/>
  <c r="I150" i="61"/>
  <c r="P149" i="61"/>
  <c r="O149" i="61"/>
  <c r="L149" i="61"/>
  <c r="I149" i="61"/>
  <c r="P148" i="61"/>
  <c r="O148" i="61"/>
  <c r="L148" i="61"/>
  <c r="I148" i="61"/>
  <c r="P147" i="61"/>
  <c r="O147" i="61"/>
  <c r="L147" i="61"/>
  <c r="I147" i="61"/>
  <c r="P146" i="61"/>
  <c r="O146" i="61"/>
  <c r="L146" i="61"/>
  <c r="I146" i="61"/>
  <c r="P145" i="61"/>
  <c r="O145" i="61"/>
  <c r="L145" i="61"/>
  <c r="I145" i="61"/>
  <c r="P144" i="61"/>
  <c r="O144" i="61"/>
  <c r="L144" i="61"/>
  <c r="I144" i="61"/>
  <c r="P143" i="61"/>
  <c r="O143" i="61"/>
  <c r="L143" i="61"/>
  <c r="I143" i="61"/>
  <c r="P142" i="61"/>
  <c r="O142" i="61"/>
  <c r="L142" i="61"/>
  <c r="I142" i="61"/>
  <c r="P141" i="61"/>
  <c r="O141" i="61"/>
  <c r="L141" i="61"/>
  <c r="I141" i="61"/>
  <c r="P140" i="61"/>
  <c r="O140" i="61"/>
  <c r="L140" i="61"/>
  <c r="I140" i="61"/>
  <c r="P139" i="61"/>
  <c r="O139" i="61"/>
  <c r="L139" i="61"/>
  <c r="I139" i="61"/>
  <c r="P138" i="61"/>
  <c r="O138" i="61"/>
  <c r="L138" i="61"/>
  <c r="I138" i="61"/>
  <c r="P137" i="61"/>
  <c r="O137" i="61"/>
  <c r="L137" i="61"/>
  <c r="I137" i="61"/>
  <c r="P136" i="61"/>
  <c r="O136" i="61"/>
  <c r="L136" i="61"/>
  <c r="I136" i="61"/>
  <c r="P135" i="61"/>
  <c r="O135" i="61"/>
  <c r="L135" i="61"/>
  <c r="I135" i="61"/>
  <c r="P134" i="61"/>
  <c r="O134" i="61"/>
  <c r="L134" i="61"/>
  <c r="I134" i="61"/>
  <c r="P133" i="61"/>
  <c r="O133" i="61"/>
  <c r="L133" i="61"/>
  <c r="I133" i="61"/>
  <c r="P132" i="61"/>
  <c r="O132" i="61"/>
  <c r="L132" i="61"/>
  <c r="I132" i="61"/>
  <c r="P131" i="61"/>
  <c r="O131" i="61"/>
  <c r="L131" i="61"/>
  <c r="I131" i="61"/>
  <c r="P130" i="61"/>
  <c r="O130" i="61"/>
  <c r="L130" i="61"/>
  <c r="I130" i="61"/>
  <c r="P129" i="61"/>
  <c r="O129" i="61"/>
  <c r="L129" i="61"/>
  <c r="I129" i="61"/>
  <c r="P128" i="61"/>
  <c r="O128" i="61"/>
  <c r="L128" i="61"/>
  <c r="I128" i="61"/>
  <c r="P127" i="61"/>
  <c r="O127" i="61"/>
  <c r="L127" i="61"/>
  <c r="I127" i="61"/>
  <c r="P126" i="61"/>
  <c r="O126" i="61"/>
  <c r="L126" i="61"/>
  <c r="I126" i="61"/>
  <c r="P125" i="61"/>
  <c r="O125" i="61"/>
  <c r="L125" i="61"/>
  <c r="I125" i="61"/>
  <c r="P124" i="61"/>
  <c r="O124" i="61"/>
  <c r="L124" i="61"/>
  <c r="I124" i="61"/>
  <c r="P123" i="61"/>
  <c r="O123" i="61"/>
  <c r="L123" i="61"/>
  <c r="I123" i="61"/>
  <c r="P122" i="61"/>
  <c r="O122" i="61"/>
  <c r="L122" i="61"/>
  <c r="I122" i="61"/>
  <c r="P121" i="61"/>
  <c r="O121" i="61"/>
  <c r="L121" i="61"/>
  <c r="I121" i="61"/>
  <c r="P120" i="61"/>
  <c r="O120" i="61"/>
  <c r="L120" i="61"/>
  <c r="I120" i="61"/>
  <c r="P119" i="61"/>
  <c r="O119" i="61"/>
  <c r="L119" i="61"/>
  <c r="I119" i="61"/>
  <c r="P118" i="61"/>
  <c r="O118" i="61"/>
  <c r="L118" i="61"/>
  <c r="I118" i="61"/>
  <c r="P117" i="61"/>
  <c r="O117" i="61"/>
  <c r="L117" i="61"/>
  <c r="I117" i="61"/>
  <c r="P116" i="61"/>
  <c r="O116" i="61"/>
  <c r="L116" i="61"/>
  <c r="I116" i="61"/>
  <c r="P115" i="61"/>
  <c r="O115" i="61"/>
  <c r="L115" i="61"/>
  <c r="I115" i="61"/>
  <c r="P114" i="61"/>
  <c r="O114" i="61"/>
  <c r="L114" i="61"/>
  <c r="I114" i="61"/>
  <c r="P113" i="61"/>
  <c r="O113" i="61"/>
  <c r="L113" i="61"/>
  <c r="I113" i="61"/>
  <c r="P112" i="61"/>
  <c r="O112" i="61"/>
  <c r="L112" i="61"/>
  <c r="I112" i="61"/>
  <c r="P111" i="61"/>
  <c r="O111" i="61"/>
  <c r="L111" i="61"/>
  <c r="I111" i="61"/>
  <c r="P110" i="61"/>
  <c r="O110" i="61"/>
  <c r="L110" i="61"/>
  <c r="I110" i="61"/>
  <c r="P109" i="61"/>
  <c r="O109" i="61"/>
  <c r="L109" i="61"/>
  <c r="I109" i="61"/>
  <c r="P108" i="61"/>
  <c r="O108" i="61"/>
  <c r="L108" i="61"/>
  <c r="I108" i="61"/>
  <c r="P107" i="61"/>
  <c r="O107" i="61"/>
  <c r="L107" i="61"/>
  <c r="I107" i="61"/>
  <c r="P106" i="61"/>
  <c r="O106" i="61"/>
  <c r="L106" i="61"/>
  <c r="I106" i="61"/>
  <c r="P105" i="61"/>
  <c r="O105" i="61"/>
  <c r="L105" i="61"/>
  <c r="I105" i="61"/>
  <c r="P104" i="61"/>
  <c r="O104" i="61"/>
  <c r="L104" i="61"/>
  <c r="I104" i="61"/>
  <c r="P103" i="61"/>
  <c r="O103" i="61"/>
  <c r="L103" i="61"/>
  <c r="I103" i="61"/>
  <c r="P102" i="61"/>
  <c r="O102" i="61"/>
  <c r="L102" i="61"/>
  <c r="I102" i="61"/>
  <c r="P101" i="61"/>
  <c r="O101" i="61"/>
  <c r="L101" i="61"/>
  <c r="I101" i="61"/>
  <c r="P100" i="61"/>
  <c r="O100" i="61"/>
  <c r="L100" i="61"/>
  <c r="I100" i="61"/>
  <c r="P99" i="61"/>
  <c r="O99" i="61"/>
  <c r="L99" i="61"/>
  <c r="I99" i="61"/>
  <c r="P98" i="61"/>
  <c r="O98" i="61"/>
  <c r="L98" i="61"/>
  <c r="I98" i="61"/>
  <c r="P97" i="61"/>
  <c r="O97" i="61"/>
  <c r="L97" i="61"/>
  <c r="I97" i="61"/>
  <c r="P96" i="61"/>
  <c r="O96" i="61"/>
  <c r="L96" i="61"/>
  <c r="I96" i="61"/>
  <c r="P95" i="61"/>
  <c r="O95" i="61"/>
  <c r="L95" i="61"/>
  <c r="I95" i="61"/>
  <c r="P94" i="61"/>
  <c r="O94" i="61"/>
  <c r="L94" i="61"/>
  <c r="I94" i="61"/>
  <c r="P93" i="61"/>
  <c r="O93" i="61"/>
  <c r="L93" i="61"/>
  <c r="I93" i="61"/>
  <c r="P92" i="61"/>
  <c r="O92" i="61"/>
  <c r="L92" i="61"/>
  <c r="I92" i="61"/>
  <c r="P91" i="61"/>
  <c r="O91" i="61"/>
  <c r="L91" i="61"/>
  <c r="I91" i="61"/>
  <c r="P90" i="61"/>
  <c r="O90" i="61"/>
  <c r="L90" i="61"/>
  <c r="I90" i="61"/>
  <c r="P89" i="61"/>
  <c r="O89" i="61"/>
  <c r="L89" i="61"/>
  <c r="I89" i="61"/>
  <c r="P88" i="61"/>
  <c r="O88" i="61"/>
  <c r="L88" i="61"/>
  <c r="I88" i="61"/>
  <c r="P87" i="61"/>
  <c r="O87" i="61"/>
  <c r="L87" i="61"/>
  <c r="I87" i="61"/>
  <c r="P86" i="61"/>
  <c r="O86" i="61"/>
  <c r="L86" i="61"/>
  <c r="I86" i="61"/>
  <c r="P85" i="61"/>
  <c r="O85" i="61"/>
  <c r="L85" i="61"/>
  <c r="I85" i="61"/>
  <c r="P84" i="61"/>
  <c r="O84" i="61"/>
  <c r="L84" i="61"/>
  <c r="I84" i="61"/>
  <c r="P83" i="61"/>
  <c r="O83" i="61"/>
  <c r="AB40" i="66" s="1"/>
  <c r="L83" i="61"/>
  <c r="W40" i="66" s="1"/>
  <c r="I83" i="61"/>
  <c r="P82" i="61"/>
  <c r="O82" i="61"/>
  <c r="L82" i="61"/>
  <c r="I82" i="61"/>
  <c r="P81" i="61"/>
  <c r="O81" i="61"/>
  <c r="L81" i="61"/>
  <c r="I81" i="61"/>
  <c r="P80" i="61"/>
  <c r="O80" i="61"/>
  <c r="L80" i="61"/>
  <c r="I80" i="61"/>
  <c r="P79" i="61"/>
  <c r="O79" i="61"/>
  <c r="L79" i="61"/>
  <c r="I79" i="61"/>
  <c r="P78" i="61"/>
  <c r="O78" i="61"/>
  <c r="L78" i="61"/>
  <c r="I78" i="61"/>
  <c r="P77" i="61"/>
  <c r="O77" i="61"/>
  <c r="L77" i="61"/>
  <c r="I77" i="61"/>
  <c r="P76" i="61"/>
  <c r="O76" i="61"/>
  <c r="L76" i="61"/>
  <c r="I76" i="61"/>
  <c r="P75" i="61"/>
  <c r="O75" i="61"/>
  <c r="L75" i="61"/>
  <c r="I75" i="61"/>
  <c r="P74" i="61"/>
  <c r="O74" i="61"/>
  <c r="L74" i="61"/>
  <c r="I74" i="61"/>
  <c r="P73" i="61"/>
  <c r="O73" i="61"/>
  <c r="L73" i="61"/>
  <c r="I73" i="61"/>
  <c r="P72" i="61"/>
  <c r="O72" i="61"/>
  <c r="L72" i="61"/>
  <c r="I72" i="61"/>
  <c r="P71" i="61"/>
  <c r="O71" i="61"/>
  <c r="L71" i="61"/>
  <c r="I71" i="61"/>
  <c r="P70" i="61"/>
  <c r="O70" i="61"/>
  <c r="L70" i="61"/>
  <c r="I70" i="61"/>
  <c r="P69" i="61"/>
  <c r="O69" i="61"/>
  <c r="L69" i="61"/>
  <c r="I69" i="61"/>
  <c r="P68" i="61"/>
  <c r="O68" i="61"/>
  <c r="L68" i="61"/>
  <c r="I68" i="61"/>
  <c r="P67" i="61"/>
  <c r="O67" i="61"/>
  <c r="L67" i="61"/>
  <c r="I67" i="61"/>
  <c r="P66" i="61"/>
  <c r="O66" i="61"/>
  <c r="L66" i="61"/>
  <c r="I66" i="61"/>
  <c r="P65" i="61"/>
  <c r="O65" i="61"/>
  <c r="L65" i="61"/>
  <c r="I65" i="61"/>
  <c r="P64" i="61"/>
  <c r="O64" i="61"/>
  <c r="L64" i="61"/>
  <c r="I64" i="61"/>
  <c r="P63" i="61"/>
  <c r="O63" i="61"/>
  <c r="L63" i="61"/>
  <c r="I63" i="61"/>
  <c r="P62" i="61"/>
  <c r="O62" i="61"/>
  <c r="L62" i="61"/>
  <c r="I62" i="61"/>
  <c r="P61" i="61"/>
  <c r="O61" i="61"/>
  <c r="L61" i="61"/>
  <c r="I61" i="61"/>
  <c r="P60" i="61"/>
  <c r="O60" i="61"/>
  <c r="L60" i="61"/>
  <c r="I60" i="61"/>
  <c r="P59" i="61"/>
  <c r="O59" i="61"/>
  <c r="L59" i="61"/>
  <c r="I59" i="61"/>
  <c r="P58" i="61"/>
  <c r="O58" i="61"/>
  <c r="L58" i="61"/>
  <c r="I58" i="61"/>
  <c r="P57" i="61"/>
  <c r="O57" i="61"/>
  <c r="L57" i="61"/>
  <c r="I57" i="61"/>
  <c r="P56" i="61"/>
  <c r="O56" i="61"/>
  <c r="L56" i="61"/>
  <c r="I56" i="61"/>
  <c r="P55" i="61"/>
  <c r="O55" i="61"/>
  <c r="L55" i="61"/>
  <c r="I55" i="61"/>
  <c r="P54" i="61"/>
  <c r="O54" i="61"/>
  <c r="L54" i="61"/>
  <c r="I54" i="61"/>
  <c r="P53" i="61"/>
  <c r="O53" i="61"/>
  <c r="L53" i="61"/>
  <c r="I53" i="61"/>
  <c r="P52" i="61"/>
  <c r="O52" i="61"/>
  <c r="L52" i="61"/>
  <c r="I52" i="61"/>
  <c r="P51" i="61"/>
  <c r="O51" i="61"/>
  <c r="L51" i="61"/>
  <c r="I51" i="61"/>
  <c r="P50" i="61"/>
  <c r="O50" i="61"/>
  <c r="L50" i="61"/>
  <c r="I50" i="61"/>
  <c r="P49" i="61"/>
  <c r="O49" i="61"/>
  <c r="L49" i="61"/>
  <c r="I49" i="61"/>
  <c r="P48" i="61"/>
  <c r="O48" i="61"/>
  <c r="L48" i="61"/>
  <c r="I48" i="61"/>
  <c r="P47" i="61"/>
  <c r="O47" i="61"/>
  <c r="L47" i="61"/>
  <c r="I47" i="61"/>
  <c r="P46" i="61"/>
  <c r="O46" i="61"/>
  <c r="L46" i="61"/>
  <c r="I46" i="61"/>
  <c r="P45" i="61"/>
  <c r="O45" i="61"/>
  <c r="L45" i="61"/>
  <c r="I45" i="61"/>
  <c r="P44" i="61"/>
  <c r="O44" i="61"/>
  <c r="L44" i="61"/>
  <c r="I44" i="61"/>
  <c r="P43" i="61"/>
  <c r="O43" i="61"/>
  <c r="L43" i="61"/>
  <c r="I43" i="61"/>
  <c r="P42" i="61"/>
  <c r="O42" i="61"/>
  <c r="L42" i="61"/>
  <c r="I42" i="61"/>
  <c r="P41" i="61"/>
  <c r="O41" i="61"/>
  <c r="L41" i="61"/>
  <c r="I41" i="61"/>
  <c r="P40" i="61"/>
  <c r="O40" i="61"/>
  <c r="L40" i="61"/>
  <c r="I40" i="61"/>
  <c r="P39" i="61"/>
  <c r="O39" i="61"/>
  <c r="L39" i="61"/>
  <c r="I39" i="61"/>
  <c r="P38" i="61"/>
  <c r="O38" i="61"/>
  <c r="L38" i="61"/>
  <c r="I38" i="61"/>
  <c r="P37" i="61"/>
  <c r="O37" i="61"/>
  <c r="L37" i="61"/>
  <c r="I37" i="61"/>
  <c r="P36" i="61"/>
  <c r="O36" i="61"/>
  <c r="L36" i="61"/>
  <c r="I36" i="61"/>
  <c r="P35" i="61"/>
  <c r="O35" i="61"/>
  <c r="L35" i="61"/>
  <c r="I35" i="61"/>
  <c r="P34" i="61"/>
  <c r="O34" i="61"/>
  <c r="AB20" i="66" s="1"/>
  <c r="L34" i="61"/>
  <c r="W20" i="66" s="1"/>
  <c r="I34" i="61"/>
  <c r="P33" i="61"/>
  <c r="O33" i="61"/>
  <c r="AB18" i="66" s="1"/>
  <c r="L33" i="61"/>
  <c r="W18" i="66" s="1"/>
  <c r="I33" i="61"/>
  <c r="P32" i="61"/>
  <c r="O32" i="61"/>
  <c r="L32" i="61"/>
  <c r="I32" i="61"/>
  <c r="P31" i="61"/>
  <c r="O31" i="61"/>
  <c r="L31" i="61"/>
  <c r="I31" i="61"/>
  <c r="P30" i="61"/>
  <c r="O30" i="61"/>
  <c r="L30" i="61"/>
  <c r="I30" i="61"/>
  <c r="P29" i="61"/>
  <c r="O29" i="61"/>
  <c r="L29" i="61"/>
  <c r="I29" i="61"/>
  <c r="P28" i="61"/>
  <c r="O28" i="61"/>
  <c r="L28" i="61"/>
  <c r="I28" i="61"/>
  <c r="P27" i="61"/>
  <c r="O27" i="61"/>
  <c r="L27" i="61"/>
  <c r="I27" i="61"/>
  <c r="P26" i="61"/>
  <c r="O26" i="61"/>
  <c r="L26" i="61"/>
  <c r="I26" i="61"/>
  <c r="P25" i="61"/>
  <c r="O25" i="61"/>
  <c r="L25" i="61"/>
  <c r="I25" i="61"/>
  <c r="P24" i="61"/>
  <c r="O24" i="61"/>
  <c r="L24" i="61"/>
  <c r="I24" i="61"/>
  <c r="P23" i="61"/>
  <c r="O23" i="61"/>
  <c r="L23" i="61"/>
  <c r="I23" i="61"/>
  <c r="P22" i="61"/>
  <c r="O22" i="61"/>
  <c r="L22" i="61"/>
  <c r="I22" i="61"/>
  <c r="P21" i="61"/>
  <c r="O21" i="61"/>
  <c r="L21" i="61"/>
  <c r="I21" i="61"/>
  <c r="P20" i="61"/>
  <c r="O20" i="61"/>
  <c r="L20" i="61"/>
  <c r="I20" i="61"/>
  <c r="P19" i="61"/>
  <c r="O19" i="61"/>
  <c r="L19" i="61"/>
  <c r="I19" i="61"/>
  <c r="P18" i="61"/>
  <c r="O18" i="61"/>
  <c r="L18" i="61"/>
  <c r="I18" i="61"/>
  <c r="P17" i="61"/>
  <c r="O17" i="61"/>
  <c r="L17" i="61"/>
  <c r="I17" i="61"/>
  <c r="P16" i="61"/>
  <c r="O16" i="61"/>
  <c r="AB14" i="66" s="1"/>
  <c r="L16" i="61"/>
  <c r="W14" i="66" s="1"/>
  <c r="I16" i="61"/>
  <c r="P15" i="61"/>
  <c r="O15" i="61"/>
  <c r="L15" i="61"/>
  <c r="I15" i="61"/>
  <c r="P14" i="61"/>
  <c r="O14" i="61"/>
  <c r="L14" i="61"/>
  <c r="I14" i="61"/>
  <c r="P13" i="61"/>
  <c r="O13" i="61"/>
  <c r="L13" i="61"/>
  <c r="I13" i="61"/>
  <c r="P12" i="61"/>
  <c r="O12" i="61"/>
  <c r="L12" i="61"/>
  <c r="I12" i="61"/>
  <c r="V7" i="61"/>
  <c r="N3" i="61"/>
  <c r="M3" i="61"/>
  <c r="K3" i="61"/>
  <c r="J3" i="61"/>
  <c r="W7" i="61" l="1"/>
  <c r="D11" i="56"/>
  <c r="AB44" i="66"/>
  <c r="I6" i="56"/>
  <c r="H5" i="56"/>
  <c r="I5" i="56" s="1"/>
  <c r="AE6" i="61"/>
  <c r="AB23" i="66"/>
  <c r="AB22" i="66" s="1"/>
  <c r="AB25" i="66"/>
  <c r="W44" i="66"/>
  <c r="AB36" i="66"/>
  <c r="AB16" i="66"/>
  <c r="AB15" i="66" s="1"/>
  <c r="AB13" i="66"/>
  <c r="AB11" i="66" s="1"/>
  <c r="AB19" i="66"/>
  <c r="AB17" i="66" s="1"/>
  <c r="AB30" i="66"/>
  <c r="AB34" i="66"/>
  <c r="AB45" i="66"/>
  <c r="AB46" i="66"/>
  <c r="W34" i="66"/>
  <c r="U11" i="66"/>
  <c r="W13" i="66"/>
  <c r="W11" i="66" s="1"/>
  <c r="W30" i="66"/>
  <c r="W16" i="66"/>
  <c r="W15" i="66" s="1"/>
  <c r="W19" i="66"/>
  <c r="W17" i="66" s="1"/>
  <c r="W23" i="66"/>
  <c r="W22" i="66" s="1"/>
  <c r="W25" i="66"/>
  <c r="W36" i="66"/>
  <c r="W45" i="66"/>
  <c r="W46" i="66"/>
  <c r="T24" i="66"/>
  <c r="U43" i="66"/>
  <c r="U28" i="66"/>
  <c r="Z43" i="66"/>
  <c r="Z32" i="66"/>
  <c r="R37" i="66"/>
  <c r="V37" i="66"/>
  <c r="V7" i="66"/>
  <c r="R7" i="66"/>
  <c r="V32" i="66"/>
  <c r="Z7" i="66"/>
  <c r="V11" i="66"/>
  <c r="U7" i="66"/>
  <c r="Z37" i="66"/>
  <c r="U17" i="66"/>
  <c r="R32" i="66"/>
  <c r="T7" i="66"/>
  <c r="S24" i="66"/>
  <c r="U32" i="66"/>
  <c r="V28" i="66"/>
  <c r="AA37" i="66"/>
  <c r="AB37" i="66"/>
  <c r="AA43" i="66"/>
  <c r="R11" i="66"/>
  <c r="T17" i="66"/>
  <c r="U37" i="66"/>
  <c r="T43" i="66"/>
  <c r="Z28" i="66"/>
  <c r="S32" i="66"/>
  <c r="AA11" i="66"/>
  <c r="R24" i="66"/>
  <c r="AA28" i="66"/>
  <c r="T32" i="66"/>
  <c r="AA7" i="66"/>
  <c r="AA17" i="66"/>
  <c r="Z11" i="66"/>
  <c r="T11" i="66"/>
  <c r="Z17" i="66"/>
  <c r="AA24" i="66"/>
  <c r="T28" i="66"/>
  <c r="R17" i="66"/>
  <c r="U24" i="66"/>
  <c r="S37" i="66"/>
  <c r="R43" i="66"/>
  <c r="S17" i="66"/>
  <c r="V24" i="66"/>
  <c r="T37" i="66"/>
  <c r="S43" i="66"/>
  <c r="S7" i="66"/>
  <c r="V17" i="66"/>
  <c r="R28" i="66"/>
  <c r="AA32" i="66"/>
  <c r="W37" i="66"/>
  <c r="V43" i="66"/>
  <c r="S11" i="66"/>
  <c r="Z24" i="66"/>
  <c r="S28" i="66"/>
  <c r="Z7" i="61"/>
  <c r="AC20" i="66"/>
  <c r="H16" i="56"/>
  <c r="H20" i="56" s="1"/>
  <c r="P378" i="61"/>
  <c r="P377" i="61"/>
  <c r="P376" i="61"/>
  <c r="P375" i="61"/>
  <c r="P374" i="61"/>
  <c r="P373" i="61"/>
  <c r="P372" i="61"/>
  <c r="P371" i="61"/>
  <c r="P370" i="61"/>
  <c r="P369" i="61"/>
  <c r="P368" i="61"/>
  <c r="P367" i="61"/>
  <c r="P366" i="61"/>
  <c r="P365" i="61"/>
  <c r="P364" i="61"/>
  <c r="P363" i="61"/>
  <c r="P362" i="61"/>
  <c r="P361" i="61"/>
  <c r="P360" i="61"/>
  <c r="P359" i="61"/>
  <c r="P358" i="61"/>
  <c r="P357" i="61"/>
  <c r="P356" i="61"/>
  <c r="P355" i="61"/>
  <c r="P354" i="61"/>
  <c r="P353" i="61"/>
  <c r="P352" i="61"/>
  <c r="P351" i="61"/>
  <c r="P350" i="61"/>
  <c r="P349" i="61"/>
  <c r="P348" i="61"/>
  <c r="P347" i="61"/>
  <c r="P346" i="61"/>
  <c r="P345" i="61"/>
  <c r="P344" i="61"/>
  <c r="P343" i="61"/>
  <c r="P342" i="61"/>
  <c r="P341" i="61"/>
  <c r="P340" i="61"/>
  <c r="P339" i="61"/>
  <c r="P338" i="61"/>
  <c r="P337" i="61"/>
  <c r="P336" i="61"/>
  <c r="P335" i="61"/>
  <c r="P334" i="61"/>
  <c r="P333" i="61"/>
  <c r="P332" i="61"/>
  <c r="P331" i="61"/>
  <c r="P330" i="61"/>
  <c r="P329" i="61"/>
  <c r="P328" i="61"/>
  <c r="P327" i="61"/>
  <c r="P326" i="61"/>
  <c r="P325" i="61"/>
  <c r="P324" i="61"/>
  <c r="P323" i="61"/>
  <c r="P322" i="61"/>
  <c r="P321" i="61"/>
  <c r="P320" i="61"/>
  <c r="P319" i="61"/>
  <c r="P318" i="61"/>
  <c r="P317" i="61"/>
  <c r="P316" i="61"/>
  <c r="P315" i="61"/>
  <c r="P314" i="61"/>
  <c r="P313" i="61"/>
  <c r="P312" i="61"/>
  <c r="P311" i="61"/>
  <c r="P310" i="61"/>
  <c r="P309" i="61"/>
  <c r="P308" i="61"/>
  <c r="P307" i="61"/>
  <c r="P306" i="61"/>
  <c r="P305" i="61"/>
  <c r="P304" i="61"/>
  <c r="P303" i="61"/>
  <c r="P302" i="61"/>
  <c r="P301" i="61"/>
  <c r="P300" i="61"/>
  <c r="P299" i="61"/>
  <c r="P298" i="61"/>
  <c r="P297" i="61"/>
  <c r="P296" i="61"/>
  <c r="P295" i="61"/>
  <c r="P294" i="61"/>
  <c r="P293" i="61"/>
  <c r="P292" i="61"/>
  <c r="P291" i="61"/>
  <c r="P290" i="61"/>
  <c r="P289" i="61"/>
  <c r="P288" i="61"/>
  <c r="P287" i="61"/>
  <c r="P286" i="61"/>
  <c r="P285" i="61"/>
  <c r="P284" i="61"/>
  <c r="P283" i="61"/>
  <c r="P282" i="61"/>
  <c r="P281" i="61"/>
  <c r="P280" i="61"/>
  <c r="P279" i="61"/>
  <c r="P278" i="61"/>
  <c r="P277" i="61"/>
  <c r="P276" i="61"/>
  <c r="P275" i="61"/>
  <c r="P274" i="61"/>
  <c r="P273" i="61"/>
  <c r="P272" i="61"/>
  <c r="P271" i="61"/>
  <c r="P270" i="61"/>
  <c r="P269" i="61"/>
  <c r="P268" i="61"/>
  <c r="P267" i="61"/>
  <c r="P266" i="61"/>
  <c r="P265" i="61"/>
  <c r="P264" i="61"/>
  <c r="P263" i="61"/>
  <c r="P262" i="61"/>
  <c r="P261" i="61"/>
  <c r="P260" i="61"/>
  <c r="P259" i="61"/>
  <c r="P258" i="61"/>
  <c r="P257" i="61"/>
  <c r="P256" i="61"/>
  <c r="P255" i="61"/>
  <c r="P254" i="61"/>
  <c r="P253" i="61"/>
  <c r="P252" i="61"/>
  <c r="P251" i="61"/>
  <c r="P250" i="61"/>
  <c r="P249" i="61"/>
  <c r="P248" i="61"/>
  <c r="P247" i="61"/>
  <c r="P246" i="61"/>
  <c r="P245" i="61"/>
  <c r="P244" i="61"/>
  <c r="P243" i="61"/>
  <c r="P242" i="61"/>
  <c r="P241" i="61"/>
  <c r="P240" i="61"/>
  <c r="P239" i="61"/>
  <c r="P238" i="61"/>
  <c r="P237" i="61"/>
  <c r="P236" i="61"/>
  <c r="P235" i="61"/>
  <c r="P234" i="61"/>
  <c r="P233" i="61"/>
  <c r="P232" i="61"/>
  <c r="P231" i="61"/>
  <c r="P230" i="61"/>
  <c r="P229" i="61"/>
  <c r="P228" i="61"/>
  <c r="P227" i="61"/>
  <c r="P226" i="61"/>
  <c r="P225" i="61"/>
  <c r="P224" i="61"/>
  <c r="P223" i="61"/>
  <c r="P222" i="61"/>
  <c r="P221" i="61"/>
  <c r="P220" i="61"/>
  <c r="P219" i="61"/>
  <c r="P218" i="61"/>
  <c r="P217" i="61"/>
  <c r="P216" i="61"/>
  <c r="P215" i="61"/>
  <c r="P214" i="61"/>
  <c r="P213" i="61"/>
  <c r="P212" i="61"/>
  <c r="P211" i="61"/>
  <c r="P210" i="61"/>
  <c r="P209" i="61"/>
  <c r="P208" i="61"/>
  <c r="P207" i="61"/>
  <c r="P206" i="61"/>
  <c r="P205" i="61"/>
  <c r="P204" i="61"/>
  <c r="P203" i="61"/>
  <c r="P202" i="61"/>
  <c r="P201" i="61"/>
  <c r="P200" i="61"/>
  <c r="P199" i="61"/>
  <c r="P198" i="61"/>
  <c r="P197" i="61"/>
  <c r="P196" i="61"/>
  <c r="P195" i="61"/>
  <c r="P11" i="61"/>
  <c r="P10" i="61"/>
  <c r="O378" i="61"/>
  <c r="O377" i="61"/>
  <c r="O376" i="61"/>
  <c r="O375" i="61"/>
  <c r="O374" i="61"/>
  <c r="O373" i="61"/>
  <c r="O372" i="61"/>
  <c r="O371" i="61"/>
  <c r="O370" i="61"/>
  <c r="O369" i="61"/>
  <c r="O368" i="61"/>
  <c r="O367" i="61"/>
  <c r="O366" i="61"/>
  <c r="O365" i="61"/>
  <c r="O364" i="61"/>
  <c r="O363" i="61"/>
  <c r="O362" i="61"/>
  <c r="O361" i="61"/>
  <c r="O360" i="61"/>
  <c r="O359" i="61"/>
  <c r="O358" i="61"/>
  <c r="O357" i="61"/>
  <c r="O356" i="61"/>
  <c r="O355" i="61"/>
  <c r="O354" i="61"/>
  <c r="O353" i="61"/>
  <c r="O352" i="61"/>
  <c r="O351" i="61"/>
  <c r="O350" i="61"/>
  <c r="O349" i="61"/>
  <c r="O348" i="61"/>
  <c r="O347" i="61"/>
  <c r="O346" i="61"/>
  <c r="O345" i="61"/>
  <c r="O344" i="61"/>
  <c r="O343" i="61"/>
  <c r="O342" i="61"/>
  <c r="O341" i="61"/>
  <c r="O340" i="61"/>
  <c r="O339" i="61"/>
  <c r="O338" i="61"/>
  <c r="O337" i="61"/>
  <c r="O336" i="61"/>
  <c r="O335" i="61"/>
  <c r="O334" i="61"/>
  <c r="O333" i="61"/>
  <c r="O332" i="61"/>
  <c r="O331" i="61"/>
  <c r="O330" i="61"/>
  <c r="O329" i="61"/>
  <c r="O328" i="61"/>
  <c r="O327" i="61"/>
  <c r="O326" i="61"/>
  <c r="O325" i="61"/>
  <c r="O324" i="61"/>
  <c r="O323" i="61"/>
  <c r="O322" i="61"/>
  <c r="O321" i="61"/>
  <c r="O320" i="61"/>
  <c r="O319" i="61"/>
  <c r="O318" i="61"/>
  <c r="O317" i="61"/>
  <c r="O316" i="61"/>
  <c r="O315" i="61"/>
  <c r="O314" i="61"/>
  <c r="O313" i="61"/>
  <c r="O312" i="61"/>
  <c r="O311" i="61"/>
  <c r="O310" i="61"/>
  <c r="O309" i="61"/>
  <c r="O308" i="61"/>
  <c r="O307" i="61"/>
  <c r="O306" i="61"/>
  <c r="O305" i="61"/>
  <c r="O304" i="61"/>
  <c r="O303" i="61"/>
  <c r="O302" i="61"/>
  <c r="O301" i="61"/>
  <c r="O300" i="61"/>
  <c r="O299" i="61"/>
  <c r="O298" i="61"/>
  <c r="O297" i="61"/>
  <c r="O296" i="61"/>
  <c r="O295" i="61"/>
  <c r="O294" i="61"/>
  <c r="O293" i="61"/>
  <c r="O292" i="61"/>
  <c r="O291" i="61"/>
  <c r="O290" i="61"/>
  <c r="O289" i="61"/>
  <c r="O288" i="61"/>
  <c r="O287" i="61"/>
  <c r="O286" i="61"/>
  <c r="O285" i="61"/>
  <c r="O284" i="61"/>
  <c r="O283" i="61"/>
  <c r="O282" i="61"/>
  <c r="O281" i="61"/>
  <c r="O280" i="61"/>
  <c r="O279" i="61"/>
  <c r="O278" i="61"/>
  <c r="O277" i="61"/>
  <c r="O276" i="61"/>
  <c r="O275" i="61"/>
  <c r="O274" i="61"/>
  <c r="O273" i="61"/>
  <c r="O272" i="61"/>
  <c r="O271" i="61"/>
  <c r="O270" i="61"/>
  <c r="O269" i="61"/>
  <c r="O268" i="61"/>
  <c r="O267" i="61"/>
  <c r="O266" i="61"/>
  <c r="O265" i="61"/>
  <c r="O264" i="61"/>
  <c r="O263" i="61"/>
  <c r="O262" i="61"/>
  <c r="O261" i="61"/>
  <c r="O260" i="61"/>
  <c r="O259" i="61"/>
  <c r="O258" i="61"/>
  <c r="O257" i="61"/>
  <c r="O256" i="61"/>
  <c r="O255" i="61"/>
  <c r="O254" i="61"/>
  <c r="O253" i="61"/>
  <c r="O252" i="61"/>
  <c r="O251" i="61"/>
  <c r="O250" i="61"/>
  <c r="O249" i="61"/>
  <c r="O248" i="61"/>
  <c r="O247" i="61"/>
  <c r="O246" i="61"/>
  <c r="O245" i="61"/>
  <c r="O244" i="61"/>
  <c r="O243" i="61"/>
  <c r="O242" i="61"/>
  <c r="O241" i="61"/>
  <c r="O240" i="61"/>
  <c r="O239" i="61"/>
  <c r="O238" i="61"/>
  <c r="O237" i="61"/>
  <c r="O236" i="61"/>
  <c r="O235" i="61"/>
  <c r="O234" i="61"/>
  <c r="O233" i="61"/>
  <c r="O232" i="61"/>
  <c r="O231" i="61"/>
  <c r="O230" i="61"/>
  <c r="O229" i="61"/>
  <c r="O228" i="61"/>
  <c r="O227" i="61"/>
  <c r="O226" i="61"/>
  <c r="O225" i="61"/>
  <c r="O224" i="61"/>
  <c r="O223" i="61"/>
  <c r="O222" i="61"/>
  <c r="O221" i="61"/>
  <c r="O220" i="61"/>
  <c r="O219" i="61"/>
  <c r="O218" i="61"/>
  <c r="O217" i="61"/>
  <c r="O216" i="61"/>
  <c r="O215" i="61"/>
  <c r="O214" i="61"/>
  <c r="O213" i="61"/>
  <c r="O212" i="61"/>
  <c r="O211" i="61"/>
  <c r="O210" i="61"/>
  <c r="O209" i="61"/>
  <c r="O208" i="61"/>
  <c r="O207" i="61"/>
  <c r="O206" i="61"/>
  <c r="O205" i="61"/>
  <c r="O204" i="61"/>
  <c r="O203" i="61"/>
  <c r="O202" i="61"/>
  <c r="O201" i="61"/>
  <c r="O200" i="61"/>
  <c r="O199" i="61"/>
  <c r="O198" i="61"/>
  <c r="O197" i="61"/>
  <c r="O196" i="61"/>
  <c r="O195" i="61"/>
  <c r="O11" i="61"/>
  <c r="O10" i="61"/>
  <c r="AB35" i="66" s="1"/>
  <c r="AB29" i="66"/>
  <c r="L378" i="61"/>
  <c r="L377" i="61"/>
  <c r="L376" i="61"/>
  <c r="L375" i="61"/>
  <c r="L374" i="61"/>
  <c r="L373" i="61"/>
  <c r="L372" i="61"/>
  <c r="L371" i="61"/>
  <c r="L370" i="61"/>
  <c r="L369" i="61"/>
  <c r="L368" i="61"/>
  <c r="L367" i="61"/>
  <c r="L366" i="61"/>
  <c r="L365" i="61"/>
  <c r="L364" i="61"/>
  <c r="L363" i="61"/>
  <c r="L362" i="61"/>
  <c r="L361" i="61"/>
  <c r="L360" i="61"/>
  <c r="L359" i="61"/>
  <c r="L358" i="61"/>
  <c r="L357" i="61"/>
  <c r="L356" i="61"/>
  <c r="L355" i="61"/>
  <c r="L354" i="61"/>
  <c r="L353" i="61"/>
  <c r="L352" i="61"/>
  <c r="L351" i="61"/>
  <c r="L350" i="61"/>
  <c r="L349" i="61"/>
  <c r="L348" i="61"/>
  <c r="L347" i="61"/>
  <c r="L346" i="61"/>
  <c r="L345" i="61"/>
  <c r="L344" i="61"/>
  <c r="L343" i="61"/>
  <c r="L342" i="61"/>
  <c r="L341" i="61"/>
  <c r="L340" i="61"/>
  <c r="L339" i="61"/>
  <c r="L338" i="61"/>
  <c r="L337" i="61"/>
  <c r="L336" i="61"/>
  <c r="L335" i="61"/>
  <c r="L334" i="61"/>
  <c r="L333" i="61"/>
  <c r="L332" i="61"/>
  <c r="L331" i="61"/>
  <c r="L330" i="61"/>
  <c r="L329" i="61"/>
  <c r="L328" i="61"/>
  <c r="L327" i="61"/>
  <c r="L326" i="61"/>
  <c r="L325" i="61"/>
  <c r="L324" i="61"/>
  <c r="L323" i="61"/>
  <c r="L322" i="61"/>
  <c r="L321" i="61"/>
  <c r="L320" i="61"/>
  <c r="L319" i="61"/>
  <c r="L318" i="61"/>
  <c r="L317" i="61"/>
  <c r="L316" i="61"/>
  <c r="L315" i="61"/>
  <c r="L314" i="61"/>
  <c r="L313" i="61"/>
  <c r="L312" i="61"/>
  <c r="L311" i="61"/>
  <c r="L310" i="61"/>
  <c r="L309" i="61"/>
  <c r="L308" i="61"/>
  <c r="L307" i="61"/>
  <c r="L306" i="61"/>
  <c r="L305" i="61"/>
  <c r="L304" i="61"/>
  <c r="L303" i="61"/>
  <c r="L302" i="61"/>
  <c r="L301" i="61"/>
  <c r="L300" i="61"/>
  <c r="L299" i="61"/>
  <c r="L298" i="61"/>
  <c r="L297" i="61"/>
  <c r="L296" i="61"/>
  <c r="L295" i="61"/>
  <c r="L294" i="61"/>
  <c r="L293" i="61"/>
  <c r="L292" i="61"/>
  <c r="L291" i="61"/>
  <c r="L290" i="61"/>
  <c r="L289" i="61"/>
  <c r="L288" i="61"/>
  <c r="L287" i="61"/>
  <c r="L286" i="61"/>
  <c r="L285" i="61"/>
  <c r="L284" i="61"/>
  <c r="L283" i="61"/>
  <c r="L282" i="61"/>
  <c r="L281" i="61"/>
  <c r="L280" i="61"/>
  <c r="L279" i="61"/>
  <c r="L278" i="61"/>
  <c r="L277" i="61"/>
  <c r="L276" i="61"/>
  <c r="L275" i="61"/>
  <c r="L274" i="61"/>
  <c r="L273" i="61"/>
  <c r="L272" i="61"/>
  <c r="L271" i="61"/>
  <c r="L270" i="61"/>
  <c r="L269" i="61"/>
  <c r="L268" i="61"/>
  <c r="L267" i="61"/>
  <c r="L266" i="61"/>
  <c r="L265" i="61"/>
  <c r="L264" i="61"/>
  <c r="L263" i="61"/>
  <c r="L262" i="61"/>
  <c r="L261" i="61"/>
  <c r="L260" i="61"/>
  <c r="L259" i="61"/>
  <c r="L258" i="61"/>
  <c r="L257" i="61"/>
  <c r="L256" i="61"/>
  <c r="L255" i="61"/>
  <c r="L254" i="61"/>
  <c r="L253" i="61"/>
  <c r="L252" i="61"/>
  <c r="L251" i="61"/>
  <c r="L250" i="61"/>
  <c r="L249" i="61"/>
  <c r="L248" i="61"/>
  <c r="L247" i="61"/>
  <c r="L246" i="61"/>
  <c r="L245" i="61"/>
  <c r="L244" i="61"/>
  <c r="L243" i="61"/>
  <c r="L242" i="61"/>
  <c r="L241" i="61"/>
  <c r="L240" i="61"/>
  <c r="L239" i="61"/>
  <c r="L238" i="61"/>
  <c r="L237" i="61"/>
  <c r="L236" i="61"/>
  <c r="L235" i="61"/>
  <c r="L234" i="61"/>
  <c r="L233" i="61"/>
  <c r="L232" i="61"/>
  <c r="L231" i="61"/>
  <c r="L230" i="61"/>
  <c r="L229" i="61"/>
  <c r="L228" i="61"/>
  <c r="L227" i="61"/>
  <c r="L226" i="61"/>
  <c r="L225" i="61"/>
  <c r="L224" i="61"/>
  <c r="L223" i="61"/>
  <c r="L222" i="61"/>
  <c r="L221" i="61"/>
  <c r="L220" i="61"/>
  <c r="L219" i="61"/>
  <c r="L218" i="61"/>
  <c r="L217" i="61"/>
  <c r="L216" i="61"/>
  <c r="L215" i="61"/>
  <c r="L214" i="61"/>
  <c r="L213" i="61"/>
  <c r="L212" i="61"/>
  <c r="L211" i="61"/>
  <c r="L210" i="61"/>
  <c r="L209" i="61"/>
  <c r="L208" i="61"/>
  <c r="L207" i="61"/>
  <c r="L206" i="61"/>
  <c r="L205" i="61"/>
  <c r="L204" i="61"/>
  <c r="L203" i="61"/>
  <c r="L202" i="61"/>
  <c r="L201" i="61"/>
  <c r="L200" i="61"/>
  <c r="L199" i="61"/>
  <c r="L198" i="61"/>
  <c r="L197" i="61"/>
  <c r="L196" i="61"/>
  <c r="L195" i="61"/>
  <c r="L11" i="61"/>
  <c r="L10" i="61"/>
  <c r="W35" i="66" s="1"/>
  <c r="W29" i="66"/>
  <c r="I378" i="61"/>
  <c r="I377" i="61"/>
  <c r="I376" i="61"/>
  <c r="I375" i="61"/>
  <c r="I374" i="61"/>
  <c r="I373" i="61"/>
  <c r="I372" i="61"/>
  <c r="I371" i="61"/>
  <c r="I370" i="61"/>
  <c r="I369" i="61"/>
  <c r="I368" i="61"/>
  <c r="I367" i="61"/>
  <c r="I366" i="61"/>
  <c r="I365" i="61"/>
  <c r="I364" i="61"/>
  <c r="I363" i="61"/>
  <c r="I362" i="61"/>
  <c r="I361" i="61"/>
  <c r="I360" i="61"/>
  <c r="I359" i="61"/>
  <c r="I358" i="61"/>
  <c r="I357" i="61"/>
  <c r="I356" i="61"/>
  <c r="I355" i="61"/>
  <c r="I354" i="61"/>
  <c r="I353" i="61"/>
  <c r="I352" i="61"/>
  <c r="I351" i="61"/>
  <c r="I350" i="61"/>
  <c r="I349" i="61"/>
  <c r="I348" i="61"/>
  <c r="I347" i="61"/>
  <c r="I346" i="61"/>
  <c r="I345" i="61"/>
  <c r="I344" i="61"/>
  <c r="I343" i="61"/>
  <c r="I342" i="61"/>
  <c r="I341" i="61"/>
  <c r="I340" i="61"/>
  <c r="I339" i="61"/>
  <c r="I338" i="61"/>
  <c r="I337" i="61"/>
  <c r="I336" i="61"/>
  <c r="I335" i="61"/>
  <c r="I334" i="61"/>
  <c r="I333" i="61"/>
  <c r="I332" i="61"/>
  <c r="I331" i="61"/>
  <c r="I330" i="61"/>
  <c r="I329" i="61"/>
  <c r="I328" i="61"/>
  <c r="I327" i="61"/>
  <c r="I326" i="61"/>
  <c r="I325" i="61"/>
  <c r="I324" i="61"/>
  <c r="I323" i="61"/>
  <c r="I322" i="61"/>
  <c r="I321" i="61"/>
  <c r="I320" i="61"/>
  <c r="I319" i="61"/>
  <c r="I318" i="61"/>
  <c r="I317" i="61"/>
  <c r="I316" i="61"/>
  <c r="I315" i="61"/>
  <c r="I314" i="61"/>
  <c r="I313" i="61"/>
  <c r="I312" i="61"/>
  <c r="I311" i="61"/>
  <c r="I310" i="61"/>
  <c r="I309" i="61"/>
  <c r="I308" i="61"/>
  <c r="I307" i="61"/>
  <c r="I306" i="61"/>
  <c r="I305" i="61"/>
  <c r="I304" i="61"/>
  <c r="I303" i="61"/>
  <c r="I302" i="61"/>
  <c r="I301" i="61"/>
  <c r="I300" i="61"/>
  <c r="I299" i="61"/>
  <c r="I298" i="61"/>
  <c r="I297" i="61"/>
  <c r="I296" i="61"/>
  <c r="I295" i="61"/>
  <c r="I294" i="61"/>
  <c r="I293" i="61"/>
  <c r="I292" i="61"/>
  <c r="I291" i="61"/>
  <c r="I290" i="61"/>
  <c r="I289" i="61"/>
  <c r="I288" i="61"/>
  <c r="I287" i="61"/>
  <c r="I286" i="61"/>
  <c r="I285" i="61"/>
  <c r="I284" i="61"/>
  <c r="I283" i="61"/>
  <c r="I282" i="61"/>
  <c r="I281" i="61"/>
  <c r="I280" i="61"/>
  <c r="I279" i="61"/>
  <c r="I278" i="61"/>
  <c r="I277" i="61"/>
  <c r="I276" i="61"/>
  <c r="I275" i="61"/>
  <c r="I274" i="61"/>
  <c r="I273" i="61"/>
  <c r="I272" i="61"/>
  <c r="I271" i="61"/>
  <c r="I270" i="61"/>
  <c r="I269" i="61"/>
  <c r="I268" i="61"/>
  <c r="I267" i="61"/>
  <c r="I266" i="61"/>
  <c r="I265" i="61"/>
  <c r="I264" i="61"/>
  <c r="I263" i="61"/>
  <c r="I262" i="61"/>
  <c r="I261" i="61"/>
  <c r="I260" i="61"/>
  <c r="I259" i="61"/>
  <c r="I258" i="61"/>
  <c r="I257" i="61"/>
  <c r="I256" i="61"/>
  <c r="I255" i="61"/>
  <c r="I254" i="61"/>
  <c r="I253" i="61"/>
  <c r="I252" i="61"/>
  <c r="I251" i="61"/>
  <c r="I250" i="61"/>
  <c r="I249" i="61"/>
  <c r="I248" i="61"/>
  <c r="I247" i="61"/>
  <c r="I246" i="61"/>
  <c r="I245" i="61"/>
  <c r="I244" i="61"/>
  <c r="I243" i="61"/>
  <c r="I242" i="61"/>
  <c r="I241" i="61"/>
  <c r="I240" i="61"/>
  <c r="I239" i="61"/>
  <c r="I238" i="61"/>
  <c r="I237" i="61"/>
  <c r="I236" i="61"/>
  <c r="I235" i="61"/>
  <c r="I234" i="61"/>
  <c r="I233" i="61"/>
  <c r="I232" i="61"/>
  <c r="I231" i="61"/>
  <c r="I230" i="61"/>
  <c r="I229" i="61"/>
  <c r="I228" i="61"/>
  <c r="I227" i="61"/>
  <c r="I226" i="61"/>
  <c r="I225" i="61"/>
  <c r="I224" i="61"/>
  <c r="I223" i="61"/>
  <c r="I222" i="61"/>
  <c r="I221" i="61"/>
  <c r="I220" i="61"/>
  <c r="I219" i="61"/>
  <c r="I218" i="61"/>
  <c r="I217" i="61"/>
  <c r="I216" i="61"/>
  <c r="I215" i="61"/>
  <c r="I214" i="61"/>
  <c r="I213" i="61"/>
  <c r="I212" i="61"/>
  <c r="I211" i="61"/>
  <c r="I210" i="61"/>
  <c r="I209" i="61"/>
  <c r="I208" i="61"/>
  <c r="I207" i="61"/>
  <c r="I206" i="61"/>
  <c r="I205" i="61"/>
  <c r="I204" i="61"/>
  <c r="I203" i="61"/>
  <c r="I202" i="61"/>
  <c r="I201" i="61"/>
  <c r="I200" i="61"/>
  <c r="I199" i="61"/>
  <c r="I198" i="61"/>
  <c r="I197" i="61"/>
  <c r="I196" i="61"/>
  <c r="I195" i="61"/>
  <c r="I11" i="61"/>
  <c r="I10" i="61"/>
  <c r="H6" i="61"/>
  <c r="J6" i="61"/>
  <c r="K6" i="61"/>
  <c r="M6" i="61"/>
  <c r="N6" i="61"/>
  <c r="G25" i="48" s="1"/>
  <c r="G6" i="61"/>
  <c r="X40" i="66" l="1"/>
  <c r="X37" i="66" s="1"/>
  <c r="X14" i="66"/>
  <c r="X35" i="66"/>
  <c r="X36" i="66"/>
  <c r="AB28" i="66"/>
  <c r="W28" i="66"/>
  <c r="J13" i="56"/>
  <c r="J14" i="56"/>
  <c r="K14" i="56" s="1"/>
  <c r="AB32" i="66"/>
  <c r="AC44" i="66"/>
  <c r="AC30" i="66"/>
  <c r="F25" i="48"/>
  <c r="X13" i="66"/>
  <c r="X11" i="66" s="1"/>
  <c r="W32" i="66"/>
  <c r="J10" i="56"/>
  <c r="D12" i="56"/>
  <c r="D10" i="56"/>
  <c r="D7" i="56"/>
  <c r="W43" i="66"/>
  <c r="AB43" i="66"/>
  <c r="X20" i="66"/>
  <c r="AD9" i="66"/>
  <c r="AC9" i="66"/>
  <c r="X45" i="66"/>
  <c r="Y8" i="66"/>
  <c r="X23" i="66"/>
  <c r="X22" i="66" s="1"/>
  <c r="X19" i="66"/>
  <c r="X9" i="66"/>
  <c r="X16" i="66"/>
  <c r="X15" i="66" s="1"/>
  <c r="X29" i="66"/>
  <c r="W9" i="66"/>
  <c r="AB9" i="66"/>
  <c r="AD30" i="66"/>
  <c r="AD14" i="66"/>
  <c r="AC14" i="66"/>
  <c r="AC19" i="66"/>
  <c r="Y44" i="66"/>
  <c r="X44" i="66"/>
  <c r="X26" i="66"/>
  <c r="AC25" i="66"/>
  <c r="AC23" i="66"/>
  <c r="AC22" i="66" s="1"/>
  <c r="X30" i="66"/>
  <c r="X25" i="66"/>
  <c r="Y14" i="66"/>
  <c r="X34" i="66"/>
  <c r="X18" i="66"/>
  <c r="X8" i="66"/>
  <c r="U6" i="66"/>
  <c r="Z6" i="66"/>
  <c r="AA6" i="66"/>
  <c r="V6" i="66"/>
  <c r="R6" i="66"/>
  <c r="S6" i="66"/>
  <c r="T6" i="66"/>
  <c r="Y9" i="66"/>
  <c r="X46" i="66"/>
  <c r="X7" i="61"/>
  <c r="Y13" i="66"/>
  <c r="Y18" i="66"/>
  <c r="AA7" i="61"/>
  <c r="AB7" i="61" s="1"/>
  <c r="I6" i="61"/>
  <c r="V6" i="61"/>
  <c r="J11" i="56" l="1"/>
  <c r="AC35" i="66"/>
  <c r="J12" i="56"/>
  <c r="K12" i="56" s="1"/>
  <c r="AC26" i="66"/>
  <c r="AC24" i="66" s="1"/>
  <c r="X32" i="66"/>
  <c r="AC40" i="66"/>
  <c r="AC37" i="66" s="1"/>
  <c r="K13" i="56"/>
  <c r="K11" i="56"/>
  <c r="D8" i="56"/>
  <c r="D6" i="56" s="1"/>
  <c r="AC34" i="66"/>
  <c r="K10" i="56"/>
  <c r="J9" i="56"/>
  <c r="X24" i="66"/>
  <c r="X7" i="66"/>
  <c r="AD16" i="66"/>
  <c r="AD15" i="66" s="1"/>
  <c r="AC36" i="66"/>
  <c r="Y7" i="66"/>
  <c r="AC16" i="66"/>
  <c r="AC15" i="66" s="1"/>
  <c r="X43" i="66"/>
  <c r="Y11" i="66"/>
  <c r="X17" i="66"/>
  <c r="AD23" i="66"/>
  <c r="AD22" i="66" s="1"/>
  <c r="Y40" i="66"/>
  <c r="Y37" i="66" s="1"/>
  <c r="AC46" i="66"/>
  <c r="Y34" i="66"/>
  <c r="Y25" i="66"/>
  <c r="AD19" i="66"/>
  <c r="Y29" i="66"/>
  <c r="AD25" i="66"/>
  <c r="AD13" i="66"/>
  <c r="AD11" i="66" s="1"/>
  <c r="AD8" i="66"/>
  <c r="AD7" i="66" s="1"/>
  <c r="Y35" i="66"/>
  <c r="Y30" i="66"/>
  <c r="AD44" i="66"/>
  <c r="Y26" i="66"/>
  <c r="Y19" i="66"/>
  <c r="AC13" i="66"/>
  <c r="AC11" i="66" s="1"/>
  <c r="AC8" i="66"/>
  <c r="AC7" i="66" s="1"/>
  <c r="AD20" i="66"/>
  <c r="Y20" i="66"/>
  <c r="Y23" i="66"/>
  <c r="Y22" i="66" s="1"/>
  <c r="AC29" i="66"/>
  <c r="AC28" i="66" s="1"/>
  <c r="Y36" i="66"/>
  <c r="AC45" i="66"/>
  <c r="AD46" i="66"/>
  <c r="AD26" i="66"/>
  <c r="Y16" i="66"/>
  <c r="Y15" i="66" s="1"/>
  <c r="X28" i="66"/>
  <c r="Y45" i="66"/>
  <c r="V3" i="61"/>
  <c r="V3" i="67"/>
  <c r="AC18" i="66"/>
  <c r="AC17" i="66" s="1"/>
  <c r="Y46" i="66"/>
  <c r="AA6" i="61"/>
  <c r="AD18" i="66"/>
  <c r="AC7" i="61"/>
  <c r="W6" i="61"/>
  <c r="AC32" i="66" l="1"/>
  <c r="J7" i="56"/>
  <c r="K9" i="56"/>
  <c r="Y3" i="71"/>
  <c r="E6" i="56"/>
  <c r="J8" i="56"/>
  <c r="J6" i="56" s="1"/>
  <c r="X6" i="66"/>
  <c r="Y43" i="66"/>
  <c r="AD17" i="66"/>
  <c r="Y17" i="66"/>
  <c r="Y32" i="66"/>
  <c r="AD35" i="66"/>
  <c r="Y28" i="66"/>
  <c r="AD36" i="66"/>
  <c r="AD34" i="66"/>
  <c r="AC43" i="66"/>
  <c r="AD29" i="66"/>
  <c r="AD28" i="66" s="1"/>
  <c r="AD40" i="66"/>
  <c r="AD37" i="66" s="1"/>
  <c r="AD24" i="66"/>
  <c r="Y24" i="66"/>
  <c r="AD45" i="66"/>
  <c r="AD43" i="66" s="1"/>
  <c r="AA3" i="61"/>
  <c r="AA3" i="67"/>
  <c r="AB6" i="61"/>
  <c r="AC6" i="61" s="1"/>
  <c r="AC6" i="66" l="1"/>
  <c r="O2" i="66" s="1"/>
  <c r="J5" i="56"/>
  <c r="K6" i="56"/>
  <c r="X2" i="66"/>
  <c r="J2" i="66"/>
  <c r="Y6" i="66"/>
  <c r="AD32" i="66"/>
  <c r="AD6" i="66" s="1"/>
  <c r="AC2" i="66" l="1"/>
  <c r="AB26" i="66"/>
  <c r="AB24" i="66" s="1"/>
  <c r="W26" i="66"/>
  <c r="W24" i="66" s="1"/>
  <c r="L6" i="61" l="1"/>
  <c r="W8" i="66"/>
  <c r="W7" i="66" s="1"/>
  <c r="W6" i="66" s="1"/>
  <c r="O6" i="61"/>
  <c r="AB8" i="66"/>
  <c r="AB7" i="66" s="1"/>
  <c r="AB6" i="66" s="1"/>
  <c r="C24" i="48"/>
  <c r="H26" i="48"/>
  <c r="I26" i="48"/>
  <c r="J26" i="48" s="1"/>
  <c r="N26" i="60"/>
  <c r="N30" i="60" s="1"/>
  <c r="J26" i="60"/>
  <c r="I26" i="60"/>
  <c r="D67" i="60"/>
  <c r="E39" i="60"/>
  <c r="E40" i="60"/>
  <c r="E41" i="60"/>
  <c r="E42" i="60"/>
  <c r="E43" i="60"/>
  <c r="E44" i="60"/>
  <c r="E45" i="60"/>
  <c r="E46" i="60"/>
  <c r="E47" i="60"/>
  <c r="E48" i="60"/>
  <c r="E49" i="60"/>
  <c r="E50" i="60"/>
  <c r="E51" i="60"/>
  <c r="E52" i="60"/>
  <c r="E53" i="60"/>
  <c r="E54" i="60"/>
  <c r="E55" i="60"/>
  <c r="E56" i="60"/>
  <c r="E57" i="60"/>
  <c r="E58" i="60"/>
  <c r="E59" i="60"/>
  <c r="E60" i="60"/>
  <c r="E61" i="60"/>
  <c r="E62" i="60"/>
  <c r="E63" i="60"/>
  <c r="E64" i="60"/>
  <c r="E65" i="60"/>
  <c r="E66" i="60"/>
  <c r="C67" i="60"/>
  <c r="E67" i="60" l="1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E38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X6" i="61" l="1"/>
  <c r="X3" i="61" s="1"/>
  <c r="W3" i="61"/>
  <c r="AB3" i="61"/>
  <c r="K5" i="56" s="1"/>
  <c r="AC3" i="6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B9" i="56" l="1"/>
  <c r="C9" i="56" s="1"/>
  <c r="E10" i="56"/>
  <c r="E12" i="56"/>
  <c r="E14" i="56"/>
  <c r="E11" i="56"/>
  <c r="E13" i="56"/>
  <c r="D9" i="56"/>
  <c r="E9" i="56" l="1"/>
  <c r="D5" i="56" l="1"/>
  <c r="E5" i="56" s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B5" i="56"/>
  <c r="C5" i="56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H18" i="56" l="1"/>
  <c r="F7" i="48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S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Administrator</author>
  </authors>
  <commentList>
    <comment ref="U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<sst xmlns="http://schemas.openxmlformats.org/spreadsheetml/2006/main" count="2151" uniqueCount="708">
  <si>
    <t>감액</t>
    <phoneticPr fontId="2" type="noConversion"/>
  </si>
  <si>
    <t>증액</t>
    <phoneticPr fontId="2" type="noConversion"/>
  </si>
  <si>
    <t>도 비</t>
    <phoneticPr fontId="2" type="noConversion"/>
  </si>
  <si>
    <t>국비 등</t>
    <phoneticPr fontId="2" type="noConversion"/>
  </si>
  <si>
    <t>부서명</t>
    <phoneticPr fontId="6" type="noConversion"/>
  </si>
  <si>
    <t>예산안
페이지</t>
    <phoneticPr fontId="6" type="noConversion"/>
  </si>
  <si>
    <t>재원</t>
    <phoneticPr fontId="6" type="noConversion"/>
  </si>
  <si>
    <t>□세입예산</t>
    <phoneticPr fontId="6" type="noConversion"/>
  </si>
  <si>
    <t>상임위 재원별 증감액</t>
    <phoneticPr fontId="6" type="noConversion"/>
  </si>
  <si>
    <t>(단위 : 천원)</t>
    <phoneticPr fontId="6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</si>
  <si>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</si>
  <si>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</si>
  <si>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</si>
  <si>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</si>
  <si>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</si>
  <si>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</si>
  <si>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</si>
  <si>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</si>
  <si>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</si>
  <si>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</si>
  <si>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</si>
  <si>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</si>
  <si>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</si>
  <si>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</si>
  <si>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</si>
  <si>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</si>
  <si>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</si>
  <si>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</si>
  <si>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</si>
  <si>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</si>
  <si>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</si>
  <si>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</si>
  <si>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</si>
  <si>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</si>
  <si>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</si>
  <si>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</si>
  <si>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</si>
  <si>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</si>
  <si>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</si>
  <si>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</si>
  <si>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</si>
  <si>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</si>
  <si>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</si>
  <si>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</si>
  <si>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</si>
  <si>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</si>
  <si>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</si>
  <si>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</si>
  <si>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</si>
  <si>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</si>
  <si>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</si>
  <si>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</si>
  <si>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</si>
  <si>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</si>
  <si>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</si>
  <si>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</si>
  <si>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</si>
  <si>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</si>
  <si>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</si>
  <si>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□세출예산</t>
    <phoneticPr fontId="6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</si>
  <si>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</si>
  <si>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</si>
  <si>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</si>
  <si>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6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</si>
  <si>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</si>
  <si>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</si>
  <si>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</si>
  <si>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</si>
  <si>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</si>
  <si>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6" type="noConversion"/>
  </si>
  <si>
    <t>복지여성실</t>
  </si>
  <si>
    <t>북부여성비전센터</t>
  </si>
  <si>
    <t>세입 = 세출</t>
    <phoneticPr fontId="2" type="noConversion"/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</si>
  <si>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</si>
  <si>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</si>
  <si>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</si>
  <si>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</si>
  <si>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</si>
  <si>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</si>
  <si>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예결위 재원별 증감액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</si>
  <si>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</si>
  <si>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예산안
페이지</t>
    <phoneticPr fontId="6" type="noConversion"/>
  </si>
  <si>
    <t>광특</t>
    <phoneticPr fontId="2" type="noConversion"/>
  </si>
  <si>
    <t>분권</t>
    <phoneticPr fontId="2" type="noConversion"/>
  </si>
  <si>
    <t>장애인복지과</t>
  </si>
  <si>
    <t>사회복지담당관</t>
  </si>
  <si>
    <t>의존계</t>
    <phoneticPr fontId="2" type="noConversion"/>
  </si>
  <si>
    <t>가족여성담당관</t>
  </si>
  <si>
    <t>여성가족과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</si>
  <si>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</si>
  <si>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</si>
  <si>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</si>
  <si>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- 의존도비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</si>
  <si>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</si>
  <si>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</si>
  <si>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</si>
  <si>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</si>
  <si>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</si>
  <si>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</si>
  <si>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</si>
  <si>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</si>
  <si>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</si>
  <si>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</si>
  <si>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</si>
  <si>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</si>
  <si>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</si>
  <si>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철도물류국</t>
  </si>
  <si>
    <t>안전행정실</t>
  </si>
  <si>
    <t>균형발전국</t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</si>
  <si>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</si>
  <si>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</si>
  <si>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</si>
  <si>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</si>
  <si>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</si>
  <si>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</si>
  <si>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</si>
  <si>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경제투자실</t>
  </si>
  <si>
    <t>대외협력담당관</t>
  </si>
  <si>
    <t>평생교육국</t>
  </si>
  <si>
    <t>교통건설국</t>
  </si>
  <si>
    <t>소방재난본부</t>
  </si>
  <si>
    <t>팔당수질개선본부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</si>
  <si>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</si>
  <si>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</si>
  <si>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</si>
  <si>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</si>
  <si>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</si>
  <si>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</si>
  <si>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</si>
  <si>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</si>
  <si>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</si>
  <si>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</si>
  <si>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</si>
  <si>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</si>
  <si>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비고(부대의견)</t>
    <phoneticPr fontId="6" type="noConversion"/>
  </si>
  <si>
    <t>기정액
(나)</t>
    <phoneticPr fontId="6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</si>
  <si>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(마=나+다+라)</t>
    </r>
    <phoneticPr fontId="6" type="noConversion"/>
  </si>
  <si>
    <t>제2회 추경
예산안
(가)</t>
    <phoneticPr fontId="6" type="noConversion"/>
  </si>
  <si>
    <t>제2회 추경
증감액
(다=가-나)</t>
    <phoneticPr fontId="6" type="noConversion"/>
  </si>
  <si>
    <t>상임위 제2회 추경 
예산안 조정액(라)</t>
    <phoneticPr fontId="6" type="noConversion"/>
  </si>
  <si>
    <t>예결위 제2회 추경 
예산안 조정액(라)</t>
    <phoneticPr fontId="6" type="noConversion"/>
  </si>
  <si>
    <t>실국명</t>
    <phoneticPr fontId="6" type="noConversion"/>
  </si>
  <si>
    <t>편성
구분</t>
    <phoneticPr fontId="2" type="noConversion"/>
  </si>
  <si>
    <t>세부사업명 및 부기명</t>
    <phoneticPr fontId="2" type="noConversion"/>
  </si>
  <si>
    <t>동의대상</t>
    <phoneticPr fontId="2" type="noConversion"/>
  </si>
  <si>
    <t>위원회
부서별 정렬</t>
    <phoneticPr fontId="2" type="noConversion"/>
  </si>
  <si>
    <t>정렬순서</t>
    <phoneticPr fontId="83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</si>
  <si>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</si>
  <si>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</si>
  <si>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</si>
  <si>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</si>
  <si>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</si>
  <si>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</si>
  <si>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</si>
  <si>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</si>
  <si>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</si>
  <si>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</si>
  <si>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</si>
  <si>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</si>
  <si>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</si>
  <si>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</si>
  <si>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</si>
  <si>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</si>
  <si>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</si>
  <si>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</si>
  <si>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</si>
  <si>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</si>
  <si>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</si>
  <si>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</si>
  <si>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</si>
  <si>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</si>
  <si>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</si>
  <si>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</si>
  <si>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</si>
  <si>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</si>
  <si>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</si>
  <si>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</si>
  <si>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</si>
  <si>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</si>
  <si>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</si>
  <si>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</si>
  <si>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</si>
  <si>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</si>
  <si>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</si>
  <si>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</si>
  <si>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</si>
  <si>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</si>
  <si>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</si>
  <si>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</si>
  <si>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</si>
  <si>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</si>
  <si>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</si>
  <si>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</si>
  <si>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</si>
  <si>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</si>
  <si>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</si>
  <si>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</si>
  <si>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</si>
  <si>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</si>
  <si>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</si>
  <si>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</si>
  <si>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</si>
  <si>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</si>
  <si>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</si>
  <si>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</si>
  <si>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</si>
  <si>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</si>
  <si>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</si>
  <si>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</si>
  <si>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</si>
  <si>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</si>
  <si>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</si>
  <si>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</si>
  <si>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</si>
  <si>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</si>
  <si>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</si>
  <si>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</si>
  <si>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</si>
  <si>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</si>
  <si>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</si>
  <si>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</si>
  <si>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</si>
  <si>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</si>
  <si>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</si>
  <si>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</si>
  <si>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</si>
  <si>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</si>
  <si>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</si>
  <si>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</si>
  <si>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</si>
  <si>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</si>
  <si>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</si>
  <si>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</si>
  <si>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</si>
  <si>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</si>
  <si>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</si>
  <si>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</si>
  <si>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</si>
  <si>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</si>
  <si>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</si>
  <si>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</si>
  <si>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</si>
  <si>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</si>
  <si>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</si>
  <si>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</si>
  <si>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</si>
  <si>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</si>
  <si>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</si>
  <si>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</si>
  <si>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</si>
  <si>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</si>
  <si>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</si>
  <si>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</si>
  <si>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</si>
  <si>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</si>
  <si>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</si>
  <si>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</si>
  <si>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</si>
  <si>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</si>
  <si>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</si>
  <si>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</si>
  <si>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</si>
  <si>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</si>
  <si>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</si>
  <si>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</si>
  <si>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</si>
  <si>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</si>
  <si>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</si>
  <si>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</si>
  <si>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</si>
  <si>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</si>
  <si>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</si>
  <si>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</si>
  <si>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</si>
  <si>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</si>
  <si>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</si>
  <si>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</si>
  <si>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</si>
  <si>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</si>
  <si>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</si>
  <si>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</si>
  <si>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</si>
  <si>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</si>
  <si>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</si>
  <si>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</si>
  <si>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</si>
  <si>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</si>
  <si>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</si>
  <si>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</si>
  <si>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</si>
  <si>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</si>
  <si>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</si>
  <si>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</si>
  <si>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</si>
  <si>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</si>
  <si>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</si>
  <si>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</si>
  <si>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</si>
  <si>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</si>
  <si>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</si>
  <si>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</si>
  <si>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</si>
  <si>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</si>
  <si>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</si>
  <si>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</si>
  <si>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</si>
  <si>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</si>
  <si>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</si>
  <si>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</si>
  <si>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</si>
  <si>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</si>
  <si>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</si>
  <si>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</si>
  <si>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</si>
  <si>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</si>
  <si>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</si>
  <si>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</si>
  <si>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</si>
  <si>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</si>
  <si>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</si>
  <si>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</si>
  <si>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</si>
  <si>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</si>
  <si>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</si>
  <si>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</si>
  <si>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</si>
  <si>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</si>
  <si>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</si>
  <si>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</si>
  <si>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</si>
  <si>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</si>
  <si>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</si>
  <si>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</si>
  <si>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</si>
  <si>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</si>
  <si>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</si>
  <si>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</si>
  <si>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</si>
  <si>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</si>
  <si>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</si>
  <si>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</si>
  <si>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</si>
  <si>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</si>
  <si>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</si>
  <si>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</si>
  <si>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</si>
  <si>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</si>
  <si>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</si>
  <si>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</si>
  <si>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</si>
  <si>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</si>
  <si>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</si>
  <si>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</si>
  <si>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</si>
  <si>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</si>
  <si>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</si>
  <si>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</si>
  <si>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</si>
  <si>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</si>
  <si>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</si>
  <si>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</si>
  <si>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</si>
  <si>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</si>
  <si>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</si>
  <si>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</si>
  <si>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</si>
  <si>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</si>
  <si>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</si>
  <si>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</si>
  <si>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</si>
  <si>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</si>
  <si>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</si>
  <si>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</si>
  <si>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</si>
  <si>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</si>
  <si>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</si>
  <si>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</si>
  <si>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</si>
  <si>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</si>
  <si>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</si>
  <si>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</si>
  <si>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</si>
  <si>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</si>
  <si>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</si>
  <si>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</si>
  <si>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</si>
  <si>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</si>
  <si>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</si>
  <si>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</si>
  <si>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</si>
  <si>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</si>
  <si>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</si>
  <si>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</si>
  <si>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</si>
  <si>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</si>
  <si>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</si>
  <si>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</si>
  <si>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</si>
  <si>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</si>
  <si>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</si>
  <si>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</si>
  <si>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</si>
  <si>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</si>
  <si>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</si>
  <si>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</si>
  <si>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</si>
  <si>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</si>
  <si>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</si>
  <si>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</si>
  <si>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</si>
  <si>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</si>
  <si>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</si>
  <si>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83" type="noConversion"/>
  </si>
  <si>
    <t>실국명</t>
    <phoneticPr fontId="83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</si>
  <si>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</si>
  <si>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</si>
  <si>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</si>
  <si>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</si>
  <si>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</si>
  <si>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</si>
  <si>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</si>
  <si>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</si>
  <si>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</si>
  <si>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</si>
  <si>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</si>
  <si>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</si>
  <si>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</si>
  <si>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</si>
  <si>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</si>
  <si>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</si>
  <si>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</si>
  <si>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</si>
  <si>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</si>
  <si>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</si>
  <si>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</si>
  <si>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</si>
  <si>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</si>
  <si>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</si>
  <si>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</si>
  <si>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</si>
  <si>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</si>
  <si>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</si>
  <si>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</si>
  <si>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</si>
  <si>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</si>
  <si>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</si>
  <si>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</si>
  <si>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</si>
  <si>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</si>
  <si>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</si>
  <si>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</si>
  <si>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</si>
  <si>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</si>
  <si>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</si>
  <si>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</si>
  <si>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</si>
  <si>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</si>
  <si>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</si>
  <si>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</si>
  <si>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</si>
  <si>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</si>
  <si>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</si>
  <si>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</si>
  <si>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</si>
  <si>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</si>
  <si>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</si>
  <si>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</si>
  <si>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</si>
  <si>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</si>
  <si>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</si>
  <si>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</si>
  <si>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</si>
  <si>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</si>
  <si>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</si>
  <si>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</si>
  <si>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</si>
  <si>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</si>
  <si>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</si>
  <si>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</si>
  <si>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</si>
  <si>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</si>
  <si>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</si>
  <si>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</si>
  <si>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</si>
  <si>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</si>
  <si>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</si>
  <si>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</si>
  <si>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</si>
  <si>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</si>
  <si>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</si>
  <si>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</si>
  <si>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</si>
  <si>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</si>
  <si>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</si>
  <si>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</si>
  <si>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</si>
  <si>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</si>
  <si>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</si>
  <si>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</si>
  <si>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</si>
  <si>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</si>
  <si>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</si>
  <si>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</si>
  <si>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</si>
  <si>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</si>
  <si>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</si>
  <si>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</si>
  <si>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</si>
  <si>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</si>
  <si>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</si>
  <si>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</si>
  <si>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</si>
  <si>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</si>
  <si>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</si>
  <si>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</si>
  <si>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</si>
  <si>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</si>
  <si>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</si>
  <si>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</si>
  <si>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</si>
  <si>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</si>
  <si>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</si>
  <si>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</si>
  <si>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83" type="noConversion"/>
  </si>
  <si>
    <t>실국명 조정</t>
    <phoneticPr fontId="83" type="noConversion"/>
  </si>
  <si>
    <t>위원회명 조정</t>
    <phoneticPr fontId="83" type="noConversion"/>
  </si>
  <si>
    <t>실과명 조정</t>
    <phoneticPr fontId="83" type="noConversion"/>
  </si>
  <si>
    <t>실과명</t>
    <phoneticPr fontId="83" type="noConversion"/>
  </si>
  <si>
    <t>제2회 추경
예산안
(가)</t>
    <phoneticPr fontId="6" type="noConversion"/>
  </si>
  <si>
    <t>기정액
(나)</t>
    <phoneticPr fontId="6" type="noConversion"/>
  </si>
  <si>
    <t>제2회 추경
증감액
(다=가-나)</t>
    <phoneticPr fontId="6" type="noConversion"/>
  </si>
  <si>
    <t>위원회 및 실국명</t>
    <phoneticPr fontId="2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</si>
  <si>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</si>
  <si>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</si>
  <si>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</si>
  <si>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안전행정위원회</t>
    <phoneticPr fontId="2" type="noConversion"/>
  </si>
  <si>
    <t>문화체육관광국</t>
    <phoneticPr fontId="2" type="noConversion"/>
  </si>
  <si>
    <t>문화체육관광위원회</t>
    <phoneticPr fontId="2" type="noConversion"/>
  </si>
  <si>
    <t>농정해양위원회</t>
    <phoneticPr fontId="2" type="noConversion"/>
  </si>
  <si>
    <t>보건복지위원회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</si>
  <si>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</si>
  <si>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</si>
  <si>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여성가족교육협력위원회</t>
    <phoneticPr fontId="2" type="noConversion"/>
  </si>
  <si>
    <t>광특</t>
    <phoneticPr fontId="2" type="noConversion"/>
  </si>
  <si>
    <t>기금</t>
    <phoneticPr fontId="2" type="noConversion"/>
  </si>
  <si>
    <t>특교</t>
    <phoneticPr fontId="2" type="noConversion"/>
  </si>
  <si>
    <t>2014재원</t>
    <phoneticPr fontId="2" type="noConversion"/>
  </si>
  <si>
    <t>2015재원</t>
    <phoneticPr fontId="2" type="noConversion"/>
  </si>
  <si>
    <t>지특</t>
    <phoneticPr fontId="2" type="noConversion"/>
  </si>
  <si>
    <t>분권</t>
    <phoneticPr fontId="2" type="noConversion"/>
  </si>
  <si>
    <t>도비</t>
    <phoneticPr fontId="2" type="noConversion"/>
  </si>
  <si>
    <t>여성가족교육협력위원회</t>
    <phoneticPr fontId="6" type="noConversion"/>
  </si>
  <si>
    <t>2회추경 예비비</t>
    <phoneticPr fontId="2" type="noConversion"/>
  </si>
  <si>
    <t>특교</t>
    <phoneticPr fontId="2" type="noConversion"/>
  </si>
  <si>
    <t>국도비
등
여부</t>
    <phoneticPr fontId="2" type="noConversion"/>
  </si>
  <si>
    <t>위원회명</t>
    <phoneticPr fontId="6" type="noConversion"/>
  </si>
  <si>
    <t>사업명</t>
    <phoneticPr fontId="2" type="noConversion"/>
  </si>
  <si>
    <t>2014년도 제2회 일반회계 및 특별회계 추가경정 세입·세출 예산안</t>
    <phoneticPr fontId="6" type="noConversion"/>
  </si>
  <si>
    <t>2015년도 경기도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</si>
  <si>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</si>
  <si>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</si>
  <si>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r>
      <t xml:space="preserve">2014년도 제2회 추경 경기도 일반회계 </t>
    </r>
    <r>
      <rPr>
        <b/>
        <sz val="18"/>
        <color rgb="FFFF0000"/>
        <rFont val="맑은 고딕"/>
        <family val="3"/>
        <charset val="129"/>
        <scheme val="minor"/>
      </rPr>
      <t>세입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</si>
  <si>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2014년도 제2회 추경 경기도 일반회계 </t>
    </r>
    <r>
      <rPr>
        <b/>
        <sz val="18"/>
        <color rgb="FFFF0000"/>
        <rFont val="맑은 고딕"/>
        <family val="3"/>
        <charset val="129"/>
        <scheme val="minor"/>
      </rPr>
      <t>세출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</si>
  <si>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2015년도 경기도 일반 및 특별회계 세입·세출 예산안[전체예산총괄]</t>
    <phoneticPr fontId="6" type="noConversion"/>
  </si>
  <si>
    <t>2014년도 제2회 추경 경기도 일반회계 세입 세출 총괄표</t>
    <phoneticPr fontId="6" type="noConversion"/>
  </si>
  <si>
    <t>2015년도 경기도 일반회계 세입 세출 총괄표</t>
    <phoneticPr fontId="6" type="noConversion"/>
  </si>
  <si>
    <r>
      <t xml:space="preserve">2015년도 경기도 일반회계 </t>
    </r>
    <r>
      <rPr>
        <b/>
        <sz val="18"/>
        <color rgb="FF0000FF"/>
        <rFont val="맑은 고딕"/>
        <family val="3"/>
        <charset val="129"/>
        <scheme val="minor"/>
      </rPr>
      <t>세입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</si>
  <si>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2015년도 경기도 일반회계 </t>
    </r>
    <r>
      <rPr>
        <b/>
        <sz val="18"/>
        <color rgb="FF0000FF"/>
        <rFont val="맑은 고딕"/>
        <family val="3"/>
        <charset val="129"/>
        <scheme val="minor"/>
      </rPr>
      <t>세출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</si>
  <si>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신규</t>
    <phoneticPr fontId="2" type="noConversion"/>
  </si>
  <si>
    <t>본예산</t>
    <phoneticPr fontId="2" type="noConversion"/>
  </si>
  <si>
    <t>2회추경</t>
    <phoneticPr fontId="2" type="noConversion"/>
  </si>
  <si>
    <t>1회추경</t>
    <phoneticPr fontId="2" type="noConversion"/>
  </si>
  <si>
    <t>2회추경 검증</t>
    <phoneticPr fontId="2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</si>
  <si>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</si>
  <si>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</si>
  <si>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</si>
  <si>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</si>
  <si>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</si>
  <si>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/>
  </si>
  <si>
    <t>187</t>
    <phoneticPr fontId="2" type="noConversion"/>
  </si>
  <si>
    <t>선택입력</t>
    <phoneticPr fontId="2" type="noConversion"/>
  </si>
  <si>
    <t>예산안
(가)</t>
    <phoneticPr fontId="6" type="noConversion"/>
  </si>
  <si>
    <t>상임위 예산안
조정액(나)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</si>
  <si>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(다=가+나)</t>
    </r>
    <phoneticPr fontId="6" type="noConversion"/>
  </si>
  <si>
    <t>예결위 예산안
조정액(라)</t>
    <phoneticPr fontId="6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</si>
  <si>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(마=가+라)</t>
    </r>
    <phoneticPr fontId="6" type="noConversion"/>
  </si>
  <si>
    <t>C열 부서명
입력하면 자동
입력 됩니다</t>
    <phoneticPr fontId="2" type="noConversion"/>
  </si>
  <si>
    <t>예산안의 사업명과 동일하게 입력하세요</t>
    <phoneticPr fontId="2" type="noConversion"/>
  </si>
  <si>
    <t>예산안의 세부사업명 및
부기명과 동일하게 입력하세요</t>
    <phoneticPr fontId="2" type="noConversion"/>
  </si>
  <si>
    <t>자동
입력</t>
    <phoneticPr fontId="2" type="noConversion"/>
  </si>
  <si>
    <t>건설교통위원회</t>
    <phoneticPr fontId="2" type="noConversion"/>
  </si>
  <si>
    <t>교통국</t>
    <phoneticPr fontId="2" type="noConversion"/>
  </si>
  <si>
    <t>택시정책과</t>
    <phoneticPr fontId="2" type="noConversion"/>
  </si>
  <si>
    <t>택시정책과</t>
    <phoneticPr fontId="2" type="noConversion"/>
  </si>
  <si>
    <t>본예산</t>
    <phoneticPr fontId="2" type="noConversion"/>
  </si>
  <si>
    <t>통합브랜드콜택시 홍보, 교육 및 평가인센티브 지원</t>
    <phoneticPr fontId="2" type="noConversion"/>
  </si>
  <si>
    <t>도비</t>
    <phoneticPr fontId="2" type="noConversion"/>
  </si>
  <si>
    <t>도비</t>
    <phoneticPr fontId="2" type="noConversion"/>
  </si>
  <si>
    <t>굿모닝버스추진단</t>
    <phoneticPr fontId="2" type="noConversion"/>
  </si>
  <si>
    <t>2회추경</t>
    <phoneticPr fontId="2" type="noConversion"/>
  </si>
  <si>
    <t>시내버스 운송업체 재정지원 도비 반환금</t>
    <phoneticPr fontId="2" type="noConversion"/>
  </si>
  <si>
    <t>실제 시,군에 교부되지 않은 집행잔액임, 착오로 도비반환금 반영</t>
    <phoneticPr fontId="2" type="noConversion"/>
  </si>
  <si>
    <t>건설본부</t>
    <phoneticPr fontId="2" type="noConversion"/>
  </si>
  <si>
    <t>건축시설과</t>
    <phoneticPr fontId="2" type="noConversion"/>
  </si>
  <si>
    <t>본예산</t>
    <phoneticPr fontId="2" type="noConversion"/>
  </si>
  <si>
    <t>철도국</t>
    <phoneticPr fontId="2" type="noConversion"/>
  </si>
  <si>
    <t>광역도시철도과</t>
    <phoneticPr fontId="2" type="noConversion"/>
  </si>
  <si>
    <t>송내역 환승센터 건립(국비/지원)</t>
    <phoneticPr fontId="2" type="noConversion"/>
  </si>
  <si>
    <t>교통정책과</t>
    <phoneticPr fontId="2" type="noConversion"/>
  </si>
  <si>
    <t>어르신 운전자 교통안전 제고(자체/직접)</t>
    <phoneticPr fontId="2" type="noConversion"/>
  </si>
  <si>
    <t>수도권교통본부운영경비부담금(자체/직접)</t>
    <phoneticPr fontId="2" type="noConversion"/>
  </si>
  <si>
    <t>마을버스 청소년요금할인 결손보전</t>
    <phoneticPr fontId="2" type="noConversion"/>
  </si>
  <si>
    <t>버스정책과</t>
    <phoneticPr fontId="2" type="noConversion"/>
  </si>
  <si>
    <t>굿모닝버스추진단</t>
    <phoneticPr fontId="2" type="noConversion"/>
  </si>
  <si>
    <t>전액삭감</t>
    <phoneticPr fontId="2" type="noConversion"/>
  </si>
  <si>
    <t>맞춤형 따복버스 시범운행사업(자체/지원)</t>
    <phoneticPr fontId="2" type="noConversion"/>
  </si>
  <si>
    <t>스티커제작 전액삭감</t>
    <phoneticPr fontId="2" type="noConversion"/>
  </si>
  <si>
    <t>통합브랜드 콜택시 지원(자체/지원)</t>
    <phoneticPr fontId="2" type="noConversion"/>
  </si>
  <si>
    <t>택시 CCTV 교체설치(자체/지원)</t>
    <phoneticPr fontId="2" type="noConversion"/>
  </si>
  <si>
    <t>광역교통시설특별회계 검토</t>
    <phoneticPr fontId="2" type="noConversion"/>
  </si>
  <si>
    <t>도비</t>
  </si>
  <si>
    <t>ok</t>
  </si>
  <si>
    <t>@@</t>
  </si>
  <si>
    <t>건설국</t>
    <phoneticPr fontId="2" type="noConversion"/>
  </si>
  <si>
    <t>건설안전과</t>
    <phoneticPr fontId="2" type="noConversion"/>
  </si>
  <si>
    <t>노후교량 성능개선 사업(자체/지원)</t>
    <phoneticPr fontId="2" type="noConversion"/>
  </si>
  <si>
    <t>건설국</t>
    <phoneticPr fontId="2" type="noConversion"/>
  </si>
  <si>
    <t>도로정책과</t>
    <phoneticPr fontId="2" type="noConversion"/>
  </si>
  <si>
    <t>본예산</t>
    <phoneticPr fontId="2" type="noConversion"/>
  </si>
  <si>
    <t>여주~가남 도로확포장공사(자체/직접)</t>
    <phoneticPr fontId="2" type="noConversion"/>
  </si>
  <si>
    <t>안중~신왕 도로확포장공사(자체/직접)</t>
    <phoneticPr fontId="2" type="noConversion"/>
  </si>
  <si>
    <t>용문~단월 도로확포장공사(자체/직접)</t>
    <phoneticPr fontId="2" type="noConversion"/>
  </si>
  <si>
    <t>일죽~대포(1) 도로확포장공사(자체/직접)</t>
    <phoneticPr fontId="2" type="noConversion"/>
  </si>
  <si>
    <t>삼성로 확장공사(자체/지원)</t>
    <phoneticPr fontId="2" type="noConversion"/>
  </si>
  <si>
    <t>제3경인고속화도로 정왕IC개선사업(자체/직접)</t>
    <phoneticPr fontId="2" type="noConversion"/>
  </si>
  <si>
    <t>상습침수지역 하천정비 토론회개최(자체/직접)</t>
    <phoneticPr fontId="2" type="noConversion"/>
  </si>
  <si>
    <t>하천과</t>
    <phoneticPr fontId="2" type="noConversion"/>
  </si>
  <si>
    <t>지방하천개수시군대행사업</t>
    <phoneticPr fontId="2" type="noConversion"/>
  </si>
  <si>
    <t>성남~광주 도로확포장공사(자체/지원)</t>
    <phoneticPr fontId="2" type="noConversion"/>
  </si>
  <si>
    <t>신규</t>
    <phoneticPr fontId="2" type="noConversion"/>
  </si>
  <si>
    <t>하송우~마산 도로확포장공사(자체/직접)</t>
    <phoneticPr fontId="2" type="noConversion"/>
  </si>
  <si>
    <t>월롱~광탄 도로확포장공사(자체/직접)</t>
    <phoneticPr fontId="2" type="noConversion"/>
  </si>
  <si>
    <t>도로건설과</t>
    <phoneticPr fontId="2" type="noConversion"/>
  </si>
  <si>
    <t>구조물 유지관리(자체/직접)</t>
    <phoneticPr fontId="2" type="noConversion"/>
  </si>
  <si>
    <t>지방도 유지관리(자체/직접)</t>
    <phoneticPr fontId="2" type="noConversion"/>
  </si>
  <si>
    <t>지방도 관리(자체/직접)</t>
    <phoneticPr fontId="2" type="noConversion"/>
  </si>
  <si>
    <t>북부도로과</t>
    <phoneticPr fontId="2" type="noConversion"/>
  </si>
  <si>
    <t>군 훈련도로정비(자체/직접)</t>
    <phoneticPr fontId="2" type="noConversion"/>
  </si>
  <si>
    <t>도로건설 관련 업무추진(자체/직접)</t>
    <phoneticPr fontId="2" type="noConversion"/>
  </si>
  <si>
    <t>신청사건립추진단</t>
    <phoneticPr fontId="2" type="noConversion"/>
  </si>
  <si>
    <t>건설교통위원회</t>
    <phoneticPr fontId="2" type="noConversion"/>
  </si>
  <si>
    <t>건설국</t>
    <phoneticPr fontId="2" type="noConversion"/>
  </si>
  <si>
    <t>도로정책과</t>
    <phoneticPr fontId="2" type="noConversion"/>
  </si>
  <si>
    <t>신규</t>
    <phoneticPr fontId="2" type="noConversion"/>
  </si>
  <si>
    <t>2회추경</t>
    <phoneticPr fontId="2" type="noConversion"/>
  </si>
  <si>
    <t>2회추경</t>
    <phoneticPr fontId="2" type="noConversion"/>
  </si>
  <si>
    <t>동탄~기흥2차간 국지도건설(광특/직접)</t>
    <phoneticPr fontId="2" type="noConversion"/>
  </si>
  <si>
    <t>이천~흥천 국지도 건설(광특/직접)</t>
    <phoneticPr fontId="2" type="noConversion"/>
  </si>
  <si>
    <t>법원~상수 국지도 건설(광특/직접)</t>
    <phoneticPr fontId="2" type="noConversion"/>
  </si>
  <si>
    <t>조리~법원 국지도 건설(광특/직접)</t>
    <phoneticPr fontId="2" type="noConversion"/>
  </si>
  <si>
    <t>건설본부</t>
    <phoneticPr fontId="2" type="noConversion"/>
  </si>
  <si>
    <t>도로건설과</t>
    <phoneticPr fontId="2" type="noConversion"/>
  </si>
  <si>
    <t>본예산</t>
    <phoneticPr fontId="2" type="noConversion"/>
  </si>
  <si>
    <t>신규</t>
    <phoneticPr fontId="2" type="noConversion"/>
  </si>
  <si>
    <t>지방도 보도설치(자체/직접)</t>
    <phoneticPr fontId="2" type="noConversion"/>
  </si>
  <si>
    <t>철도물류정책과</t>
    <phoneticPr fontId="2" type="noConversion"/>
  </si>
  <si>
    <t xml:space="preserve">국간 협업추진 </t>
    <phoneticPr fontId="2" type="noConversion"/>
  </si>
  <si>
    <t>광주 등 4개시군</t>
    <phoneticPr fontId="2" type="noConversion"/>
  </si>
  <si>
    <t>시책보전금으로 추진</t>
    <phoneticPr fontId="2" type="noConversion"/>
  </si>
  <si>
    <t>경기도교통연수원운영경비지원(자체/직접)</t>
    <phoneticPr fontId="2" type="noConversion"/>
  </si>
  <si>
    <t>건설본부</t>
    <phoneticPr fontId="2" type="noConversion"/>
  </si>
  <si>
    <t>위험도로 개량(자체/직접)</t>
    <phoneticPr fontId="2" type="noConversion"/>
  </si>
  <si>
    <t>노후교량 개선 예산부족</t>
    <phoneticPr fontId="2" type="noConversion"/>
  </si>
  <si>
    <t>개선공사 적기완공 예산부족</t>
    <phoneticPr fontId="2" type="noConversion"/>
  </si>
  <si>
    <t>시군토론회 1개시군 추가</t>
    <phoneticPr fontId="2" type="noConversion"/>
  </si>
  <si>
    <t>사업비 부족</t>
    <phoneticPr fontId="2" type="noConversion"/>
  </si>
  <si>
    <t>보상비 부족분</t>
    <phoneticPr fontId="2" type="noConversion"/>
  </si>
  <si>
    <t>동막천 20억원 보상비 부족</t>
    <phoneticPr fontId="2" type="noConversion"/>
  </si>
  <si>
    <t>교량, 터널 등 안전예산 부족</t>
    <phoneticPr fontId="2" type="noConversion"/>
  </si>
  <si>
    <t>지방도 안전관리예산 부족</t>
    <phoneticPr fontId="2" type="noConversion"/>
  </si>
  <si>
    <t>공사비, 보상비 부족분</t>
    <phoneticPr fontId="2" type="noConversion"/>
  </si>
  <si>
    <r>
      <t>삼막천 유지용수 공급사업</t>
    </r>
    <r>
      <rPr>
        <sz val="10"/>
        <rFont val="맑은 고딕"/>
        <family val="3"/>
        <charset val="129"/>
        <scheme val="minor"/>
      </rPr>
      <t xml:space="preserve">(자체/직접)
</t>
    </r>
    <r>
      <rPr>
        <sz val="10"/>
        <color rgb="FFFF0000"/>
        <rFont val="맑은 고딕"/>
        <family val="3"/>
        <charset val="129"/>
        <scheme val="minor"/>
      </rPr>
      <t>(삼막천 유지용수 공급사업(자체/지원</t>
    </r>
    <r>
      <rPr>
        <sz val="10"/>
        <rFont val="맑은 고딕"/>
        <family val="3"/>
        <charset val="129"/>
        <scheme val="minor"/>
      </rPr>
      <t>)</t>
    </r>
    <phoneticPr fontId="2" type="noConversion"/>
  </si>
  <si>
    <t>도로 유지관리 우수시군 포상(자체/직접)</t>
    <phoneticPr fontId="2" type="noConversion"/>
  </si>
  <si>
    <t>자치단체등자본이전(자치단체자본보조)안양시 교부</t>
    <phoneticPr fontId="2" type="noConversion"/>
  </si>
  <si>
    <t>지방도 325호선(광주) 
안전예산</t>
    <phoneticPr fontId="2" type="noConversion"/>
  </si>
  <si>
    <t>수해지 도로공사비 부족</t>
    <phoneticPr fontId="2" type="noConversion"/>
  </si>
  <si>
    <t>공단지역 내 기업통근버스 운행 등 사업재검토 후 추진</t>
    <phoneticPr fontId="2" type="noConversion"/>
  </si>
  <si>
    <t>집행부 의견청취</t>
    <phoneticPr fontId="2" type="noConversion"/>
  </si>
  <si>
    <t>사업비 부족</t>
    <phoneticPr fontId="2" type="noConversion"/>
  </si>
  <si>
    <t>하천과</t>
    <phoneticPr fontId="2" type="noConversion"/>
  </si>
  <si>
    <t>오포~포곡(2) 국지도건설(지특,지방채/직접)</t>
    <phoneticPr fontId="2" type="noConversion"/>
  </si>
  <si>
    <t>보상비 부족분</t>
    <phoneticPr fontId="2" type="noConversion"/>
  </si>
  <si>
    <t>경기철도 포럼 운영</t>
    <phoneticPr fontId="2" type="noConversion"/>
  </si>
  <si>
    <t>포럼 확대운영, 국간협업</t>
    <phoneticPr fontId="2" type="noConversion"/>
  </si>
  <si>
    <t>15년 완공추진</t>
    <phoneticPr fontId="2" type="noConversion"/>
  </si>
  <si>
    <t>수도권교통조합 폐지 필요
운영비 전액삭감</t>
    <phoneticPr fontId="2" type="noConversion"/>
  </si>
  <si>
    <t>운영비 부족분
민간경상사업보조 757,000천원
민간단체법정운영비보조1,643,000천원</t>
    <phoneticPr fontId="2" type="noConversion"/>
  </si>
  <si>
    <t>불필요 소모성 경비 삭감</t>
    <phoneticPr fontId="2" type="noConversion"/>
  </si>
  <si>
    <t>업무추진사업비 부족</t>
    <phoneticPr fontId="2" type="noConversion"/>
  </si>
  <si>
    <t>재원변경: 지방채에서 일반회계로 변경</t>
    <phoneticPr fontId="2" type="noConversion"/>
  </si>
  <si>
    <r>
      <t xml:space="preserve">도 신청사 건립사업(지방채/직접)
</t>
    </r>
    <r>
      <rPr>
        <sz val="10"/>
        <color rgb="FFFF0000"/>
        <rFont val="맑은 고딕"/>
        <family val="3"/>
        <charset val="129"/>
        <scheme val="minor"/>
      </rPr>
      <t>(도 신청사 건립사업(자체/직접)</t>
    </r>
    <phoneticPr fontId="2" type="noConversion"/>
  </si>
  <si>
    <t>시군간 경쟁을 통한 도로유지관리강화</t>
    <phoneticPr fontId="2" type="noConversion"/>
  </si>
  <si>
    <t>구리~포천간 고속도로 교차로부분 구조물 선착공</t>
    <phoneticPr fontId="2" type="noConversion"/>
  </si>
  <si>
    <t>이배재터널 공사비 부족</t>
    <phoneticPr fontId="2" type="noConversion"/>
  </si>
  <si>
    <t>예산집중 지원(지역안배 필요)</t>
    <phoneticPr fontId="2" type="noConversion"/>
  </si>
  <si>
    <t>경기도 건설발전 토론회(행사운영비)</t>
    <phoneticPr fontId="2" type="noConversion"/>
  </si>
  <si>
    <t>경기도 교통발전 토론회(행사운영비)</t>
    <phoneticPr fontId="2" type="noConversion"/>
  </si>
  <si>
    <t>청소년할인금액 60원에서 65원으로 대중버스와 균형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</si>
</sst>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;\△#,##0"/>
    <numFmt numFmtId="184" formatCode="#,##0&quot;건&quot;;[Red]&quot;△&quot;#,##0&quot;건&quot;"/>
    <numFmt numFmtId="185" formatCode="#,##0;[Red]\▲#,##0"/>
  </numFmts>
  <fonts count="10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0000CC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sz val="20"/>
      <name val="HY헤드라인M"/>
      <family val="1"/>
      <charset val="129"/>
    </font>
    <font>
      <b/>
      <sz val="9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9"/>
      <color theme="1"/>
      <name val="맑은 고딕"/>
      <family val="3"/>
      <charset val="129"/>
    </font>
    <font>
      <b/>
      <sz val="14"/>
      <name val="맑은 고딕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6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FFFF"/>
        <bgColor indexed="64"/>
      </patternFill>
    </fill>
  </fills>
  <borders count="5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9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1" borderId="1" applyNumberFormat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1" fillId="22" borderId="2" applyNumberFormat="0" applyFon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4" borderId="3" applyNumberFormat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8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21" borderId="9" applyNumberFormat="0" applyAlignment="0" applyProtection="0">
      <alignment vertical="center"/>
    </xf>
    <xf numFmtId="0" fontId="36" fillId="0" borderId="0"/>
    <xf numFmtId="4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37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38" fillId="0" borderId="0" applyFont="0" applyFill="0" applyBorder="0" applyAlignment="0" applyProtection="0"/>
    <xf numFmtId="181" fontId="11" fillId="0" borderId="0" applyFont="0" applyFill="0" applyBorder="0" applyAlignment="0" applyProtection="0"/>
    <xf numFmtId="38" fontId="39" fillId="21" borderId="0" applyNumberFormat="0" applyBorder="0" applyAlignment="0" applyProtection="0"/>
    <xf numFmtId="0" fontId="40" fillId="0" borderId="17" applyNumberFormat="0" applyAlignment="0" applyProtection="0">
      <alignment horizontal="left" vertical="center"/>
    </xf>
    <xf numFmtId="0" fontId="40" fillId="0" borderId="16">
      <alignment horizontal="left" vertical="center"/>
    </xf>
    <xf numFmtId="10" fontId="39" fillId="22" borderId="10" applyNumberFormat="0" applyBorder="0" applyAlignment="0" applyProtection="0"/>
    <xf numFmtId="181" fontId="11" fillId="0" borderId="0"/>
    <xf numFmtId="0" fontId="41" fillId="0" borderId="0"/>
    <xf numFmtId="10" fontId="41" fillId="0" borderId="0" applyFont="0" applyFill="0" applyBorder="0" applyAlignment="0" applyProtection="0"/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9" fontId="58" fillId="0" borderId="0" applyFont="0" applyFill="0" applyAlignment="0" applyProtection="0"/>
    <xf numFmtId="0" fontId="17" fillId="49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0" borderId="3" applyNumberFormat="0" applyAlignment="0" applyProtection="0">
      <alignment vertical="center"/>
    </xf>
    <xf numFmtId="0" fontId="19" fillId="50" borderId="3" applyNumberFormat="0" applyAlignment="0" applyProtection="0">
      <alignment vertical="center"/>
    </xf>
    <xf numFmtId="182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47" borderId="9" applyNumberFormat="0" applyAlignment="0" applyProtection="0">
      <alignment vertical="center"/>
    </xf>
    <xf numFmtId="0" fontId="28" fillId="47" borderId="9" applyNumberFormat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181" fontId="11" fillId="0" borderId="0"/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9" fillId="50" borderId="3" applyNumberFormat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47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1" fillId="0" borderId="0" applyNumberFormat="0" applyFont="0" applyFill="0" applyBorder="0" applyAlignment="0" applyProtection="0"/>
    <xf numFmtId="0" fontId="84" fillId="0" borderId="0">
      <alignment vertical="center"/>
    </xf>
    <xf numFmtId="0" fontId="41" fillId="0" borderId="0" applyNumberFormat="0" applyFont="0" applyFill="0" applyBorder="0" applyAlignment="0" applyProtection="0"/>
  </cellStyleXfs>
  <cellXfs count="345">
    <xf numFmtId="0" fontId="0" fillId="0" borderId="0" xfId="0">
      <alignment vertical="center"/>
    </xf>
    <xf numFmtId="0" fontId="11" fillId="0" borderId="0" xfId="2"/>
    <xf numFmtId="0" fontId="29" fillId="0" borderId="0" xfId="2" applyNumberFormat="1" applyFont="1" applyAlignment="1">
      <alignment horizontal="centerContinuous"/>
    </xf>
    <xf numFmtId="0" fontId="30" fillId="0" borderId="0" xfId="2" applyNumberFormat="1" applyFont="1" applyAlignment="1">
      <alignment horizontal="centerContinuous"/>
    </xf>
    <xf numFmtId="0" fontId="31" fillId="0" borderId="0" xfId="2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left"/>
    </xf>
    <xf numFmtId="0" fontId="32" fillId="0" borderId="0" xfId="2" applyNumberFormat="1" applyFont="1" applyAlignment="1">
      <alignment horizontal="centerContinuous"/>
    </xf>
    <xf numFmtId="0" fontId="11" fillId="0" borderId="0" xfId="2" applyNumberFormat="1" applyAlignment="1">
      <alignment horizontal="centerContinuous"/>
    </xf>
    <xf numFmtId="0" fontId="33" fillId="0" borderId="0" xfId="2" applyNumberFormat="1" applyFont="1" applyAlignment="1">
      <alignment horizontal="centerContinuous"/>
    </xf>
    <xf numFmtId="0" fontId="35" fillId="0" borderId="0" xfId="2" applyFont="1"/>
    <xf numFmtId="176" fontId="3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49" fillId="0" borderId="0" xfId="45" applyNumberFormat="1" applyFont="1" applyFill="1" applyBorder="1" applyAlignment="1">
      <alignment horizontal="right" vertical="center" shrinkToFit="1"/>
    </xf>
    <xf numFmtId="176" fontId="49" fillId="0" borderId="0" xfId="45" applyNumberFormat="1" applyFont="1" applyFill="1" applyBorder="1" applyAlignment="1">
      <alignment horizontal="center" vertical="center" shrinkToFit="1"/>
    </xf>
    <xf numFmtId="176" fontId="30" fillId="0" borderId="0" xfId="2" applyNumberFormat="1" applyFont="1" applyAlignment="1">
      <alignment vertical="center"/>
    </xf>
    <xf numFmtId="176" fontId="57" fillId="0" borderId="0" xfId="2" applyNumberFormat="1" applyFont="1" applyAlignment="1">
      <alignment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49" fillId="0" borderId="10" xfId="45" applyNumberFormat="1" applyFont="1" applyFill="1" applyBorder="1" applyAlignment="1">
      <alignment horizontal="right" vertical="center" shrinkToFit="1"/>
    </xf>
    <xf numFmtId="176" fontId="49" fillId="0" borderId="37" xfId="45" applyNumberFormat="1" applyFont="1" applyFill="1" applyBorder="1" applyAlignment="1">
      <alignment horizontal="right" vertical="center" shrinkToFit="1"/>
    </xf>
    <xf numFmtId="176" fontId="60" fillId="0" borderId="0" xfId="0" applyNumberFormat="1" applyFont="1">
      <alignment vertical="center"/>
    </xf>
    <xf numFmtId="176" fontId="67" fillId="0" borderId="10" xfId="0" applyNumberFormat="1" applyFont="1" applyBorder="1" applyAlignment="1">
      <alignment horizontal="center" vertical="center" shrinkToFit="1"/>
    </xf>
    <xf numFmtId="176" fontId="68" fillId="0" borderId="0" xfId="0" applyNumberFormat="1" applyFont="1">
      <alignment vertical="center"/>
    </xf>
    <xf numFmtId="176" fontId="69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1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71" fillId="0" borderId="10" xfId="0" applyNumberFormat="1" applyFont="1" applyBorder="1" applyAlignment="1">
      <alignment horizontal="center" vertical="center" shrinkToFit="1"/>
    </xf>
    <xf numFmtId="176" fontId="60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176" fontId="70" fillId="52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70" fillId="51" borderId="10" xfId="0" applyNumberFormat="1" applyFont="1" applyFill="1" applyBorder="1" applyAlignment="1">
      <alignment horizontal="center" vertical="center"/>
    </xf>
    <xf numFmtId="176" fontId="70" fillId="53" borderId="10" xfId="0" applyNumberFormat="1" applyFont="1" applyFill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3" fillId="0" borderId="10" xfId="0" applyNumberFormat="1" applyFont="1" applyBorder="1" applyAlignment="1">
      <alignment horizontal="center" vertical="center"/>
    </xf>
    <xf numFmtId="176" fontId="70" fillId="52" borderId="10" xfId="1" applyNumberFormat="1" applyFont="1" applyFill="1" applyBorder="1" applyAlignment="1">
      <alignment horizontal="right" vertical="center"/>
    </xf>
    <xf numFmtId="176" fontId="70" fillId="53" borderId="10" xfId="1" applyNumberFormat="1" applyFont="1" applyFill="1" applyBorder="1" applyAlignment="1">
      <alignment horizontal="right" vertical="center"/>
    </xf>
    <xf numFmtId="176" fontId="77" fillId="0" borderId="10" xfId="0" applyNumberFormat="1" applyFont="1" applyBorder="1" applyAlignment="1">
      <alignment horizontal="center" vertical="center"/>
    </xf>
    <xf numFmtId="176" fontId="77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8" fillId="0" borderId="0" xfId="0" applyNumberFormat="1" applyFont="1">
      <alignment vertical="center"/>
    </xf>
    <xf numFmtId="176" fontId="78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9" fillId="0" borderId="0" xfId="0" applyNumberFormat="1" applyFont="1">
      <alignment vertical="center"/>
    </xf>
    <xf numFmtId="176" fontId="70" fillId="0" borderId="10" xfId="0" applyNumberFormat="1" applyFont="1" applyFill="1" applyBorder="1" applyAlignment="1">
      <alignment horizontal="center" vertical="center"/>
    </xf>
    <xf numFmtId="176" fontId="70" fillId="0" borderId="10" xfId="1" applyNumberFormat="1" applyFont="1" applyFill="1" applyBorder="1" applyAlignment="1">
      <alignment horizontal="right" vertical="center"/>
    </xf>
    <xf numFmtId="176" fontId="69" fillId="0" borderId="0" xfId="0" applyNumberFormat="1" applyFont="1" applyFill="1">
      <alignment vertical="center"/>
    </xf>
    <xf numFmtId="176" fontId="67" fillId="0" borderId="10" xfId="0" applyNumberFormat="1" applyFont="1" applyFill="1" applyBorder="1" applyAlignment="1">
      <alignment horizontal="center" vertical="center" shrinkToFit="1"/>
    </xf>
    <xf numFmtId="176" fontId="72" fillId="0" borderId="0" xfId="0" applyNumberFormat="1" applyFont="1" applyAlignment="1">
      <alignment vertical="center"/>
    </xf>
    <xf numFmtId="176" fontId="81" fillId="0" borderId="0" xfId="2" applyNumberFormat="1" applyFont="1"/>
    <xf numFmtId="176" fontId="46" fillId="0" borderId="10" xfId="2" applyNumberFormat="1" applyFont="1" applyBorder="1" applyAlignment="1">
      <alignment horizontal="center" vertical="center"/>
    </xf>
    <xf numFmtId="176" fontId="46" fillId="0" borderId="25" xfId="2" applyNumberFormat="1" applyFont="1" applyBorder="1" applyAlignment="1">
      <alignment horizontal="center" vertical="center"/>
    </xf>
    <xf numFmtId="176" fontId="46" fillId="0" borderId="0" xfId="2" applyNumberFormat="1" applyFont="1"/>
    <xf numFmtId="176" fontId="10" fillId="0" borderId="0" xfId="0" applyNumberFormat="1" applyFont="1" applyAlignment="1">
      <alignment horizontal="center" vertical="center"/>
    </xf>
    <xf numFmtId="176" fontId="8" fillId="56" borderId="10" xfId="0" applyNumberFormat="1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4" fontId="71" fillId="0" borderId="18" xfId="0" applyNumberFormat="1" applyFont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76" fontId="8" fillId="56" borderId="10" xfId="0" applyNumberFormat="1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84" fontId="67" fillId="0" borderId="0" xfId="0" applyNumberFormat="1" applyFont="1" applyFill="1" applyAlignment="1">
      <alignment horizontal="center" vertical="center"/>
    </xf>
    <xf numFmtId="176" fontId="82" fillId="0" borderId="0" xfId="0" applyNumberFormat="1" applyFont="1">
      <alignment vertical="center"/>
    </xf>
    <xf numFmtId="176" fontId="4" fillId="0" borderId="41" xfId="0" applyNumberFormat="1" applyFont="1" applyBorder="1" applyAlignment="1">
      <alignment vertical="center" wrapText="1"/>
    </xf>
    <xf numFmtId="176" fontId="4" fillId="25" borderId="41" xfId="1" applyNumberFormat="1" applyFont="1" applyFill="1" applyBorder="1" applyAlignment="1">
      <alignment horizontal="right" vertical="center" shrinkToFit="1"/>
    </xf>
    <xf numFmtId="176" fontId="4" fillId="0" borderId="41" xfId="1" applyNumberFormat="1" applyFont="1" applyFill="1" applyBorder="1" applyAlignment="1">
      <alignment horizontal="center" vertical="center" shrinkToFit="1"/>
    </xf>
    <xf numFmtId="176" fontId="3" fillId="0" borderId="42" xfId="0" applyNumberFormat="1" applyFont="1" applyBorder="1">
      <alignment vertical="center"/>
    </xf>
    <xf numFmtId="176" fontId="4" fillId="0" borderId="41" xfId="0" applyNumberFormat="1" applyFont="1" applyFill="1" applyBorder="1" applyAlignment="1">
      <alignment horizontal="center" vertical="center" shrinkToFit="1"/>
    </xf>
    <xf numFmtId="176" fontId="7" fillId="0" borderId="41" xfId="0" applyNumberFormat="1" applyFont="1" applyBorder="1" applyAlignment="1">
      <alignment horizontal="center" vertical="center" shrinkToFit="1"/>
    </xf>
    <xf numFmtId="176" fontId="68" fillId="0" borderId="41" xfId="0" applyNumberFormat="1" applyFont="1" applyBorder="1" applyAlignment="1">
      <alignment horizontal="center" vertical="center" shrinkToFit="1"/>
    </xf>
    <xf numFmtId="176" fontId="4" fillId="0" borderId="41" xfId="1" applyNumberFormat="1" applyFont="1" applyBorder="1" applyAlignment="1">
      <alignment horizontal="center" vertical="center" shrinkToFit="1"/>
    </xf>
    <xf numFmtId="176" fontId="4" fillId="0" borderId="43" xfId="0" applyNumberFormat="1" applyFont="1" applyBorder="1" applyAlignment="1">
      <alignment vertical="center" wrapText="1"/>
    </xf>
    <xf numFmtId="176" fontId="4" fillId="25" borderId="43" xfId="1" applyNumberFormat="1" applyFont="1" applyFill="1" applyBorder="1" applyAlignment="1">
      <alignment horizontal="right" vertical="center" shrinkToFit="1"/>
    </xf>
    <xf numFmtId="176" fontId="4" fillId="0" borderId="43" xfId="1" applyNumberFormat="1" applyFont="1" applyFill="1" applyBorder="1" applyAlignment="1">
      <alignment horizontal="center" vertical="center" shrinkToFit="1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68" fillId="0" borderId="43" xfId="0" applyNumberFormat="1" applyFont="1" applyBorder="1" applyAlignment="1">
      <alignment horizontal="center" vertical="center" shrinkToFit="1"/>
    </xf>
    <xf numFmtId="176" fontId="4" fillId="0" borderId="43" xfId="1" applyNumberFormat="1" applyFont="1" applyBorder="1" applyAlignment="1">
      <alignment horizontal="center" vertical="center" shrinkToFit="1"/>
    </xf>
    <xf numFmtId="176" fontId="68" fillId="0" borderId="44" xfId="0" applyNumberFormat="1" applyFont="1" applyBorder="1">
      <alignment vertical="center"/>
    </xf>
    <xf numFmtId="176" fontId="4" fillId="25" borderId="46" xfId="1" applyNumberFormat="1" applyFont="1" applyFill="1" applyBorder="1" applyAlignment="1">
      <alignment horizontal="right" vertical="center" shrinkToFit="1"/>
    </xf>
    <xf numFmtId="176" fontId="4" fillId="0" borderId="46" xfId="1" applyNumberFormat="1" applyFont="1" applyFill="1" applyBorder="1" applyAlignment="1">
      <alignment horizontal="center" vertical="center" shrinkToFit="1"/>
    </xf>
    <xf numFmtId="176" fontId="3" fillId="0" borderId="47" xfId="0" applyNumberFormat="1" applyFont="1" applyBorder="1">
      <alignment vertical="center"/>
    </xf>
    <xf numFmtId="176" fontId="4" fillId="0" borderId="46" xfId="0" applyNumberFormat="1" applyFont="1" applyFill="1" applyBorder="1" applyAlignment="1">
      <alignment horizontal="center" vertical="center" shrinkToFit="1"/>
    </xf>
    <xf numFmtId="176" fontId="7" fillId="0" borderId="46" xfId="0" applyNumberFormat="1" applyFont="1" applyBorder="1" applyAlignment="1">
      <alignment horizontal="center" vertical="center" shrinkToFit="1"/>
    </xf>
    <xf numFmtId="176" fontId="68" fillId="0" borderId="46" xfId="0" applyNumberFormat="1" applyFont="1" applyBorder="1" applyAlignment="1">
      <alignment horizontal="center" vertical="center" shrinkToFit="1"/>
    </xf>
    <xf numFmtId="176" fontId="4" fillId="0" borderId="46" xfId="1" applyNumberFormat="1" applyFont="1" applyBorder="1" applyAlignment="1">
      <alignment horizontal="center" vertical="center" shrinkToFit="1"/>
    </xf>
    <xf numFmtId="176" fontId="4" fillId="0" borderId="48" xfId="0" applyNumberFormat="1" applyFont="1" applyBorder="1" applyAlignment="1">
      <alignment vertical="center" wrapText="1"/>
    </xf>
    <xf numFmtId="176" fontId="3" fillId="0" borderId="43" xfId="0" applyNumberFormat="1" applyFont="1" applyBorder="1" applyAlignment="1">
      <alignment vertical="center" wrapText="1"/>
    </xf>
    <xf numFmtId="176" fontId="69" fillId="0" borderId="43" xfId="0" applyNumberFormat="1" applyFont="1" applyBorder="1" applyAlignment="1">
      <alignment vertical="center" wrapText="1"/>
    </xf>
    <xf numFmtId="176" fontId="3" fillId="0" borderId="46" xfId="0" applyNumberFormat="1" applyFont="1" applyBorder="1" applyAlignment="1">
      <alignment vertical="center" wrapText="1"/>
    </xf>
    <xf numFmtId="185" fontId="89" fillId="58" borderId="43" xfId="195" applyNumberFormat="1" applyFont="1" applyFill="1" applyBorder="1" applyAlignment="1" applyProtection="1">
      <alignment vertical="center" shrinkToFit="1"/>
      <protection hidden="1"/>
    </xf>
    <xf numFmtId="185" fontId="86" fillId="0" borderId="43" xfId="195" applyNumberFormat="1" applyFont="1" applyFill="1" applyBorder="1" applyAlignment="1" applyProtection="1">
      <alignment horizontal="distributed" vertical="center" shrinkToFit="1"/>
      <protection hidden="1"/>
    </xf>
    <xf numFmtId="185" fontId="89" fillId="0" borderId="43" xfId="195" applyNumberFormat="1" applyFont="1" applyFill="1" applyBorder="1" applyAlignment="1" applyProtection="1">
      <alignment vertical="center" shrinkToFit="1"/>
      <protection hidden="1"/>
    </xf>
    <xf numFmtId="185" fontId="86" fillId="0" borderId="43" xfId="195" applyNumberFormat="1" applyFont="1" applyFill="1" applyBorder="1" applyAlignment="1" applyProtection="1">
      <alignment horizontal="distributed" vertical="center" wrapText="1" shrinkToFit="1"/>
      <protection hidden="1"/>
    </xf>
    <xf numFmtId="185" fontId="90" fillId="0" borderId="43" xfId="195" applyNumberFormat="1" applyFont="1" applyFill="1" applyBorder="1" applyAlignment="1" applyProtection="1">
      <alignment horizontal="distributed" vertical="center" shrinkToFit="1"/>
      <protection hidden="1"/>
    </xf>
    <xf numFmtId="185" fontId="86" fillId="0" borderId="46" xfId="195" applyNumberFormat="1" applyFont="1" applyFill="1" applyBorder="1" applyAlignment="1" applyProtection="1">
      <alignment horizontal="distributed" vertical="center" shrinkToFit="1"/>
      <protection hidden="1"/>
    </xf>
    <xf numFmtId="185" fontId="88" fillId="0" borderId="48" xfId="195" applyNumberFormat="1" applyFont="1" applyFill="1" applyBorder="1" applyAlignment="1" applyProtection="1">
      <alignment vertical="center" shrinkToFit="1"/>
      <protection hidden="1"/>
    </xf>
    <xf numFmtId="176" fontId="8" fillId="53" borderId="10" xfId="0" applyNumberFormat="1" applyFont="1" applyFill="1" applyBorder="1" applyAlignment="1">
      <alignment horizontal="center" vertical="center"/>
    </xf>
    <xf numFmtId="0" fontId="92" fillId="0" borderId="0" xfId="0" applyFont="1">
      <alignment vertical="center"/>
    </xf>
    <xf numFmtId="176" fontId="71" fillId="54" borderId="10" xfId="0" applyNumberFormat="1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85" fontId="89" fillId="0" borderId="46" xfId="195" applyNumberFormat="1" applyFont="1" applyFill="1" applyBorder="1" applyAlignment="1" applyProtection="1">
      <alignment vertical="center" shrinkToFit="1"/>
      <protection hidden="1"/>
    </xf>
    <xf numFmtId="176" fontId="45" fillId="0" borderId="0" xfId="2" applyNumberFormat="1" applyFont="1"/>
    <xf numFmtId="176" fontId="44" fillId="0" borderId="0" xfId="2" applyNumberFormat="1" applyFont="1" applyAlignment="1">
      <alignment horizontal="center" vertical="center" wrapText="1"/>
    </xf>
    <xf numFmtId="176" fontId="44" fillId="0" borderId="0" xfId="2" applyNumberFormat="1" applyFont="1" applyAlignment="1">
      <alignment horizontal="center" vertical="center"/>
    </xf>
    <xf numFmtId="176" fontId="47" fillId="0" borderId="0" xfId="2" applyNumberFormat="1" applyFont="1" applyAlignment="1">
      <alignment vertical="center"/>
    </xf>
    <xf numFmtId="176" fontId="47" fillId="0" borderId="0" xfId="2" applyNumberFormat="1" applyFont="1" applyAlignment="1"/>
    <xf numFmtId="176" fontId="48" fillId="0" borderId="0" xfId="2" applyNumberFormat="1" applyFont="1" applyAlignment="1">
      <alignment vertical="center"/>
    </xf>
    <xf numFmtId="176" fontId="46" fillId="0" borderId="0" xfId="2" applyNumberFormat="1" applyFont="1" applyAlignment="1">
      <alignment vertical="center"/>
    </xf>
    <xf numFmtId="176" fontId="46" fillId="0" borderId="0" xfId="2" applyNumberFormat="1" applyFont="1" applyAlignment="1">
      <alignment horizontal="right" vertical="center"/>
    </xf>
    <xf numFmtId="176" fontId="45" fillId="0" borderId="0" xfId="2" applyNumberFormat="1" applyFont="1" applyAlignment="1">
      <alignment vertical="center"/>
    </xf>
    <xf numFmtId="176" fontId="45" fillId="0" borderId="18" xfId="2" applyNumberFormat="1" applyFont="1" applyBorder="1" applyAlignment="1">
      <alignment vertical="center"/>
    </xf>
    <xf numFmtId="176" fontId="46" fillId="28" borderId="10" xfId="2" applyNumberFormat="1" applyFont="1" applyFill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/>
    </xf>
    <xf numFmtId="176" fontId="45" fillId="0" borderId="14" xfId="2" applyNumberFormat="1" applyFont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 wrapText="1"/>
    </xf>
    <xf numFmtId="176" fontId="45" fillId="0" borderId="10" xfId="2" applyNumberFormat="1" applyFont="1" applyBorder="1" applyAlignment="1">
      <alignment horizontal="center" vertical="center" wrapText="1"/>
    </xf>
    <xf numFmtId="176" fontId="45" fillId="0" borderId="34" xfId="2" applyNumberFormat="1" applyFont="1" applyBorder="1" applyAlignment="1">
      <alignment horizontal="center" vertical="center"/>
    </xf>
    <xf numFmtId="176" fontId="45" fillId="0" borderId="10" xfId="45" applyNumberFormat="1" applyFont="1" applyBorder="1" applyAlignment="1">
      <alignment horizontal="right" vertical="center"/>
    </xf>
    <xf numFmtId="176" fontId="45" fillId="0" borderId="35" xfId="45" applyNumberFormat="1" applyFont="1" applyBorder="1" applyAlignment="1">
      <alignment horizontal="right" vertical="center"/>
    </xf>
    <xf numFmtId="176" fontId="50" fillId="28" borderId="15" xfId="2" applyNumberFormat="1" applyFont="1" applyFill="1" applyBorder="1" applyAlignment="1">
      <alignment horizontal="right" vertical="center"/>
    </xf>
    <xf numFmtId="176" fontId="45" fillId="0" borderId="14" xfId="2" applyNumberFormat="1" applyFont="1" applyBorder="1" applyAlignment="1">
      <alignment horizontal="right" vertical="center"/>
    </xf>
    <xf numFmtId="176" fontId="51" fillId="0" borderId="27" xfId="2" applyNumberFormat="1" applyFont="1" applyBorder="1" applyAlignment="1">
      <alignment vertical="center"/>
    </xf>
    <xf numFmtId="176" fontId="52" fillId="12" borderId="28" xfId="2" applyNumberFormat="1" applyFont="1" applyFill="1" applyBorder="1" applyAlignment="1">
      <alignment vertical="center" wrapText="1"/>
    </xf>
    <xf numFmtId="176" fontId="50" fillId="0" borderId="15" xfId="45" applyNumberFormat="1" applyFont="1" applyBorder="1" applyAlignment="1">
      <alignment vertical="center"/>
    </xf>
    <xf numFmtId="176" fontId="45" fillId="0" borderId="10" xfId="45" applyNumberFormat="1" applyFont="1" applyBorder="1" applyAlignment="1">
      <alignment vertical="center"/>
    </xf>
    <xf numFmtId="176" fontId="45" fillId="0" borderId="10" xfId="2" applyNumberFormat="1" applyFont="1" applyBorder="1" applyAlignment="1">
      <alignment vertical="center"/>
    </xf>
    <xf numFmtId="176" fontId="45" fillId="0" borderId="34" xfId="2" applyNumberFormat="1" applyFont="1" applyBorder="1" applyAlignment="1">
      <alignment horizontal="center" vertical="center" wrapText="1"/>
    </xf>
    <xf numFmtId="176" fontId="50" fillId="28" borderId="16" xfId="2" applyNumberFormat="1" applyFont="1" applyFill="1" applyBorder="1" applyAlignment="1">
      <alignment vertical="center"/>
    </xf>
    <xf numFmtId="176" fontId="45" fillId="0" borderId="16" xfId="2" applyNumberFormat="1" applyFont="1" applyBorder="1" applyAlignment="1">
      <alignment horizontal="center" vertical="center"/>
    </xf>
    <xf numFmtId="176" fontId="51" fillId="0" borderId="0" xfId="2" applyNumberFormat="1" applyFont="1" applyBorder="1" applyAlignment="1">
      <alignment vertical="center"/>
    </xf>
    <xf numFmtId="176" fontId="52" fillId="12" borderId="0" xfId="2" applyNumberFormat="1" applyFont="1" applyFill="1" applyBorder="1" applyAlignment="1">
      <alignment vertical="center" wrapText="1"/>
    </xf>
    <xf numFmtId="176" fontId="50" fillId="0" borderId="0" xfId="45" applyNumberFormat="1" applyFont="1" applyBorder="1" applyAlignment="1">
      <alignment vertical="center"/>
    </xf>
    <xf numFmtId="176" fontId="45" fillId="0" borderId="0" xfId="45" applyNumberFormat="1" applyFont="1" applyBorder="1" applyAlignment="1">
      <alignment vertical="center"/>
    </xf>
    <xf numFmtId="176" fontId="45" fillId="0" borderId="0" xfId="2" applyNumberFormat="1" applyFont="1" applyBorder="1" applyAlignment="1">
      <alignment vertical="center"/>
    </xf>
    <xf numFmtId="176" fontId="45" fillId="0" borderId="34" xfId="2" applyNumberFormat="1" applyFont="1" applyFill="1" applyBorder="1" applyAlignment="1">
      <alignment horizontal="center" vertical="center"/>
    </xf>
    <xf numFmtId="176" fontId="53" fillId="0" borderId="10" xfId="45" applyNumberFormat="1" applyFont="1" applyBorder="1" applyAlignment="1">
      <alignment horizontal="right" vertical="center"/>
    </xf>
    <xf numFmtId="176" fontId="45" fillId="0" borderId="36" xfId="2" applyNumberFormat="1" applyFont="1" applyBorder="1" applyAlignment="1">
      <alignment horizontal="center" vertical="center"/>
    </xf>
    <xf numFmtId="176" fontId="54" fillId="0" borderId="15" xfId="2" applyNumberFormat="1" applyFont="1" applyBorder="1" applyAlignment="1">
      <alignment horizontal="right" vertical="center" wrapText="1"/>
    </xf>
    <xf numFmtId="176" fontId="54" fillId="0" borderId="10" xfId="2" applyNumberFormat="1" applyFont="1" applyBorder="1" applyAlignment="1">
      <alignment horizontal="right" vertical="center" wrapText="1"/>
    </xf>
    <xf numFmtId="176" fontId="53" fillId="8" borderId="29" xfId="2" applyNumberFormat="1" applyFont="1" applyFill="1" applyBorder="1" applyAlignment="1">
      <alignment vertical="center"/>
    </xf>
    <xf numFmtId="176" fontId="45" fillId="0" borderId="0" xfId="2" applyNumberFormat="1" applyFont="1" applyAlignment="1">
      <alignment horizontal="center" wrapText="1"/>
    </xf>
    <xf numFmtId="176" fontId="45" fillId="0" borderId="0" xfId="2" applyNumberFormat="1" applyFont="1" applyAlignment="1">
      <alignment wrapText="1"/>
    </xf>
    <xf numFmtId="176" fontId="61" fillId="0" borderId="0" xfId="2" applyNumberFormat="1" applyFont="1"/>
    <xf numFmtId="176" fontId="51" fillId="0" borderId="0" xfId="2" applyNumberFormat="1" applyFont="1" applyAlignment="1">
      <alignment wrapText="1"/>
    </xf>
    <xf numFmtId="176" fontId="45" fillId="0" borderId="10" xfId="45" applyNumberFormat="1" applyFont="1" applyFill="1" applyBorder="1" applyAlignment="1">
      <alignment horizontal="right" vertical="center"/>
    </xf>
    <xf numFmtId="176" fontId="45" fillId="0" borderId="0" xfId="2" applyNumberFormat="1" applyFont="1" applyFill="1"/>
    <xf numFmtId="176" fontId="46" fillId="0" borderId="0" xfId="2" applyNumberFormat="1" applyFont="1" applyFill="1"/>
    <xf numFmtId="176" fontId="53" fillId="0" borderId="34" xfId="2" applyNumberFormat="1" applyFont="1" applyFill="1" applyBorder="1" applyAlignment="1">
      <alignment horizontal="center" vertical="center"/>
    </xf>
    <xf numFmtId="176" fontId="53" fillId="0" borderId="10" xfId="45" applyNumberFormat="1" applyFont="1" applyFill="1" applyBorder="1" applyAlignment="1">
      <alignment horizontal="right" vertical="center"/>
    </xf>
    <xf numFmtId="176" fontId="53" fillId="0" borderId="0" xfId="2" applyNumberFormat="1" applyFont="1" applyFill="1"/>
    <xf numFmtId="176" fontId="55" fillId="0" borderId="0" xfId="2" applyNumberFormat="1" applyFont="1" applyFill="1"/>
    <xf numFmtId="176" fontId="45" fillId="0" borderId="27" xfId="2" applyNumberFormat="1" applyFont="1" applyFill="1" applyBorder="1" applyAlignment="1">
      <alignment horizontal="center" vertical="center"/>
    </xf>
    <xf numFmtId="176" fontId="45" fillId="0" borderId="37" xfId="45" applyNumberFormat="1" applyFont="1" applyFill="1" applyBorder="1" applyAlignment="1">
      <alignment horizontal="right" vertical="center"/>
    </xf>
    <xf numFmtId="176" fontId="45" fillId="0" borderId="28" xfId="45" applyNumberFormat="1" applyFont="1" applyBorder="1" applyAlignment="1">
      <alignment horizontal="right" vertical="center"/>
    </xf>
    <xf numFmtId="176" fontId="47" fillId="0" borderId="0" xfId="2" applyNumberFormat="1" applyFont="1" applyAlignment="1">
      <alignment horizontal="left" vertical="center"/>
    </xf>
    <xf numFmtId="176" fontId="47" fillId="0" borderId="0" xfId="2" applyNumberFormat="1" applyFont="1" applyAlignment="1">
      <alignment horizontal="right" vertical="center"/>
    </xf>
    <xf numFmtId="176" fontId="45" fillId="0" borderId="27" xfId="2" applyNumberFormat="1" applyFont="1" applyBorder="1" applyAlignment="1">
      <alignment horizontal="center" vertical="center"/>
    </xf>
    <xf numFmtId="176" fontId="45" fillId="0" borderId="37" xfId="45" applyNumberFormat="1" applyFont="1" applyBorder="1" applyAlignment="1">
      <alignment horizontal="right" vertical="center"/>
    </xf>
    <xf numFmtId="176" fontId="56" fillId="0" borderId="30" xfId="2" applyNumberFormat="1" applyFont="1" applyFill="1" applyBorder="1" applyAlignment="1"/>
    <xf numFmtId="176" fontId="46" fillId="0" borderId="10" xfId="2" applyNumberFormat="1" applyFont="1" applyBorder="1" applyAlignment="1">
      <alignment horizontal="center"/>
    </xf>
    <xf numFmtId="176" fontId="5" fillId="0" borderId="10" xfId="2" applyNumberFormat="1" applyFont="1" applyFill="1" applyBorder="1" applyAlignment="1">
      <alignment horizontal="center"/>
    </xf>
    <xf numFmtId="176" fontId="56" fillId="0" borderId="13" xfId="2" applyNumberFormat="1" applyFont="1" applyFill="1" applyBorder="1" applyAlignment="1"/>
    <xf numFmtId="176" fontId="62" fillId="54" borderId="10" xfId="2" applyNumberFormat="1" applyFont="1" applyFill="1" applyBorder="1" applyAlignment="1"/>
    <xf numFmtId="176" fontId="62" fillId="0" borderId="10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45" fillId="27" borderId="0" xfId="2" applyNumberFormat="1" applyFont="1" applyFill="1"/>
    <xf numFmtId="176" fontId="47" fillId="0" borderId="0" xfId="2" applyNumberFormat="1" applyFont="1"/>
    <xf numFmtId="0" fontId="70" fillId="0" borderId="0" xfId="0" applyFont="1" applyAlignment="1">
      <alignment horizontal="center" vertical="center"/>
    </xf>
    <xf numFmtId="185" fontId="93" fillId="54" borderId="10" xfId="195" applyNumberFormat="1" applyFont="1" applyFill="1" applyBorder="1" applyAlignment="1">
      <alignment horizontal="center" vertical="center" wrapText="1"/>
    </xf>
    <xf numFmtId="0" fontId="94" fillId="0" borderId="0" xfId="0" applyFont="1">
      <alignment vertical="center"/>
    </xf>
    <xf numFmtId="185" fontId="93" fillId="56" borderId="10" xfId="195" applyNumberFormat="1" applyFont="1" applyFill="1" applyBorder="1" applyAlignment="1">
      <alignment horizontal="center" vertical="center" wrapText="1"/>
    </xf>
    <xf numFmtId="49" fontId="93" fillId="56" borderId="10" xfId="195" applyNumberFormat="1" applyFont="1" applyFill="1" applyBorder="1" applyAlignment="1">
      <alignment horizontal="center" vertical="center" wrapText="1"/>
    </xf>
    <xf numFmtId="0" fontId="94" fillId="0" borderId="10" xfId="0" applyFont="1" applyBorder="1">
      <alignment vertical="center"/>
    </xf>
    <xf numFmtId="49" fontId="94" fillId="0" borderId="10" xfId="0" applyNumberFormat="1" applyFont="1" applyBorder="1">
      <alignment vertical="center"/>
    </xf>
    <xf numFmtId="49" fontId="95" fillId="0" borderId="10" xfId="0" applyNumberFormat="1" applyFont="1" applyFill="1" applyBorder="1" applyAlignment="1">
      <alignment vertical="center" wrapText="1"/>
    </xf>
    <xf numFmtId="49" fontId="95" fillId="0" borderId="10" xfId="0" applyNumberFormat="1" applyFont="1" applyFill="1" applyBorder="1" applyAlignment="1">
      <alignment horizontal="left" vertical="center" wrapText="1"/>
    </xf>
    <xf numFmtId="49" fontId="94" fillId="0" borderId="10" xfId="196" applyNumberFormat="1" applyFont="1" applyFill="1" applyBorder="1" applyAlignment="1">
      <alignment horizontal="center" vertical="center"/>
    </xf>
    <xf numFmtId="0" fontId="94" fillId="0" borderId="10" xfId="0" applyFont="1" applyFill="1" applyBorder="1" applyAlignment="1">
      <alignment horizontal="center" vertical="center"/>
    </xf>
    <xf numFmtId="49" fontId="94" fillId="0" borderId="0" xfId="0" applyNumberFormat="1" applyFont="1" applyAlignment="1">
      <alignment horizontal="center" vertical="center"/>
    </xf>
    <xf numFmtId="0" fontId="94" fillId="0" borderId="0" xfId="0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wrapText="1"/>
    </xf>
    <xf numFmtId="176" fontId="4" fillId="57" borderId="41" xfId="0" applyNumberFormat="1" applyFont="1" applyFill="1" applyBorder="1" applyAlignment="1" applyProtection="1">
      <alignment vertical="center" wrapText="1"/>
      <protection locked="0"/>
    </xf>
    <xf numFmtId="176" fontId="4" fillId="57" borderId="41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1" xfId="1" applyNumberFormat="1" applyFont="1" applyBorder="1" applyAlignment="1" applyProtection="1">
      <alignment horizontal="right" vertical="center" shrinkToFit="1"/>
      <protection locked="0"/>
    </xf>
    <xf numFmtId="176" fontId="4" fillId="57" borderId="43" xfId="0" applyNumberFormat="1" applyFont="1" applyFill="1" applyBorder="1" applyAlignment="1" applyProtection="1">
      <alignment vertical="center" wrapText="1"/>
      <protection locked="0"/>
    </xf>
    <xf numFmtId="176" fontId="4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3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7" borderId="43" xfId="0" applyNumberFormat="1" applyFont="1" applyFill="1" applyBorder="1" applyAlignment="1" applyProtection="1">
      <alignment vertical="center" wrapText="1"/>
      <protection locked="0"/>
    </xf>
    <xf numFmtId="41" fontId="4" fillId="0" borderId="43" xfId="1" applyFont="1" applyBorder="1" applyAlignment="1" applyProtection="1">
      <alignment horizontal="right" vertical="center" shrinkToFit="1"/>
      <protection locked="0"/>
    </xf>
    <xf numFmtId="176" fontId="4" fillId="0" borderId="43" xfId="1" applyNumberFormat="1" applyFont="1" applyFill="1" applyBorder="1" applyAlignment="1" applyProtection="1">
      <alignment horizontal="right" vertical="center" shrinkToFit="1"/>
      <protection locked="0"/>
    </xf>
    <xf numFmtId="176" fontId="4" fillId="0" borderId="45" xfId="1" applyNumberFormat="1" applyFont="1" applyBorder="1" applyAlignment="1" applyProtection="1">
      <alignment horizontal="right" vertical="center" shrinkToFit="1"/>
      <protection locked="0"/>
    </xf>
    <xf numFmtId="176" fontId="69" fillId="57" borderId="43" xfId="0" applyNumberFormat="1" applyFont="1" applyFill="1" applyBorder="1" applyAlignment="1" applyProtection="1">
      <alignment vertical="center" wrapText="1"/>
      <protection locked="0"/>
    </xf>
    <xf numFmtId="176" fontId="69" fillId="57" borderId="43" xfId="0" applyNumberFormat="1" applyFont="1" applyFill="1" applyBorder="1" applyAlignment="1" applyProtection="1">
      <alignment horizontal="center" vertical="center" wrapText="1"/>
      <protection locked="0"/>
    </xf>
    <xf numFmtId="183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3" fillId="57" borderId="46" xfId="0" applyNumberFormat="1" applyFont="1" applyFill="1" applyBorder="1" applyAlignment="1" applyProtection="1">
      <alignment vertical="center" wrapText="1"/>
      <protection locked="0"/>
    </xf>
    <xf numFmtId="176" fontId="3" fillId="57" borderId="46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6" xfId="1" applyNumberFormat="1" applyFont="1" applyBorder="1" applyAlignment="1" applyProtection="1">
      <alignment horizontal="right" vertical="center" shrinkToFit="1"/>
      <protection locked="0"/>
    </xf>
    <xf numFmtId="176" fontId="4" fillId="26" borderId="43" xfId="1" applyNumberFormat="1" applyFont="1" applyFill="1" applyBorder="1" applyAlignment="1" applyProtection="1">
      <alignment horizontal="right" vertical="center" shrinkToFit="1"/>
      <protection locked="0"/>
    </xf>
    <xf numFmtId="176" fontId="68" fillId="0" borderId="43" xfId="1" applyNumberFormat="1" applyFont="1" applyBorder="1" applyAlignment="1" applyProtection="1">
      <alignment horizontal="right" vertical="center" shrinkToFit="1"/>
      <protection locked="0"/>
    </xf>
    <xf numFmtId="176" fontId="4" fillId="0" borderId="43" xfId="0" applyNumberFormat="1" applyFont="1" applyBorder="1" applyAlignment="1" applyProtection="1">
      <alignment horizontal="right" vertical="center" shrinkToFit="1"/>
      <protection locked="0"/>
    </xf>
    <xf numFmtId="176" fontId="4" fillId="0" borderId="43" xfId="0" applyNumberFormat="1" applyFont="1" applyBorder="1" applyAlignment="1" applyProtection="1">
      <alignment vertical="center" shrinkToFit="1"/>
      <protection locked="0"/>
    </xf>
    <xf numFmtId="176" fontId="4" fillId="0" borderId="41" xfId="0" applyNumberFormat="1" applyFont="1" applyBorder="1" applyAlignment="1" applyProtection="1">
      <alignment horizontal="left" vertical="center" wrapText="1"/>
      <protection locked="0"/>
    </xf>
    <xf numFmtId="176" fontId="4" fillId="0" borderId="43" xfId="0" applyNumberFormat="1" applyFont="1" applyBorder="1" applyAlignment="1" applyProtection="1">
      <alignment horizontal="left" vertical="center" wrapText="1"/>
      <protection locked="0"/>
    </xf>
    <xf numFmtId="176" fontId="4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68" fillId="0" borderId="43" xfId="0" applyNumberFormat="1" applyFont="1" applyBorder="1" applyAlignment="1" applyProtection="1">
      <alignment horizontal="left" vertical="center" wrapText="1"/>
      <protection locked="0"/>
    </xf>
    <xf numFmtId="176" fontId="4" fillId="0" borderId="43" xfId="0" applyNumberFormat="1" applyFont="1" applyFill="1" applyBorder="1" applyAlignment="1" applyProtection="1">
      <alignment vertical="center" wrapText="1"/>
      <protection locked="0"/>
    </xf>
    <xf numFmtId="176" fontId="4" fillId="0" borderId="43" xfId="0" applyNumberFormat="1" applyFont="1" applyBorder="1" applyAlignment="1" applyProtection="1">
      <alignment vertical="center" wrapText="1"/>
      <protection locked="0"/>
    </xf>
    <xf numFmtId="176" fontId="68" fillId="0" borderId="43" xfId="1" applyNumberFormat="1" applyFont="1" applyFill="1" applyBorder="1" applyAlignment="1" applyProtection="1">
      <alignment vertical="center" wrapText="1"/>
      <protection locked="0"/>
    </xf>
    <xf numFmtId="3" fontId="65" fillId="0" borderId="43" xfId="0" applyNumberFormat="1" applyFont="1" applyFill="1" applyBorder="1" applyAlignment="1" applyProtection="1">
      <alignment horizontal="left" vertical="center" wrapText="1"/>
      <protection locked="0"/>
    </xf>
    <xf numFmtId="3" fontId="66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4" fillId="0" borderId="46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41" xfId="0" applyNumberFormat="1" applyFont="1" applyBorder="1" applyAlignment="1" applyProtection="1">
      <alignment horizontal="center" vertical="center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68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6" xfId="0" applyNumberFormat="1" applyFont="1" applyBorder="1" applyAlignment="1" applyProtection="1">
      <alignment horizontal="center" vertical="center"/>
      <protection locked="0"/>
    </xf>
    <xf numFmtId="176" fontId="71" fillId="55" borderId="10" xfId="0" applyNumberFormat="1" applyFont="1" applyFill="1" applyBorder="1" applyAlignment="1">
      <alignment vertical="center"/>
    </xf>
    <xf numFmtId="0" fontId="94" fillId="54" borderId="10" xfId="0" applyFont="1" applyFill="1" applyBorder="1">
      <alignment vertical="center"/>
    </xf>
    <xf numFmtId="49" fontId="94" fillId="54" borderId="10" xfId="0" applyNumberFormat="1" applyFont="1" applyFill="1" applyBorder="1">
      <alignment vertical="center"/>
    </xf>
    <xf numFmtId="0" fontId="94" fillId="54" borderId="0" xfId="0" applyFont="1" applyFill="1">
      <alignment vertical="center"/>
    </xf>
    <xf numFmtId="49" fontId="95" fillId="54" borderId="10" xfId="0" applyNumberFormat="1" applyFont="1" applyFill="1" applyBorder="1" applyAlignment="1">
      <alignment vertical="center" wrapText="1"/>
    </xf>
    <xf numFmtId="49" fontId="95" fillId="54" borderId="10" xfId="0" applyNumberFormat="1" applyFont="1" applyFill="1" applyBorder="1" applyAlignment="1">
      <alignment horizontal="left" vertical="center" wrapText="1"/>
    </xf>
    <xf numFmtId="49" fontId="94" fillId="54" borderId="10" xfId="196" applyNumberFormat="1" applyFont="1" applyFill="1" applyBorder="1" applyAlignment="1">
      <alignment horizontal="center" vertical="center"/>
    </xf>
    <xf numFmtId="0" fontId="94" fillId="54" borderId="10" xfId="0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 wrapText="1"/>
    </xf>
    <xf numFmtId="176" fontId="67" fillId="0" borderId="10" xfId="0" applyNumberFormat="1" applyFont="1" applyBorder="1" applyAlignment="1">
      <alignment horizontal="center" vertical="center" wrapText="1" shrinkToFit="1"/>
    </xf>
    <xf numFmtId="176" fontId="4" fillId="57" borderId="48" xfId="0" applyNumberFormat="1" applyFont="1" applyFill="1" applyBorder="1" applyAlignment="1" applyProtection="1">
      <alignment vertical="center" wrapText="1"/>
      <protection locked="0"/>
    </xf>
    <xf numFmtId="176" fontId="4" fillId="57" borderId="48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8" xfId="1" applyNumberFormat="1" applyFont="1" applyBorder="1" applyAlignment="1" applyProtection="1">
      <alignment horizontal="right" vertical="center" shrinkToFit="1"/>
      <protection locked="0"/>
    </xf>
    <xf numFmtId="176" fontId="4" fillId="25" borderId="48" xfId="1" applyNumberFormat="1" applyFont="1" applyFill="1" applyBorder="1" applyAlignment="1">
      <alignment horizontal="right" vertical="center" shrinkToFit="1"/>
    </xf>
    <xf numFmtId="176" fontId="4" fillId="0" borderId="48" xfId="1" applyNumberFormat="1" applyFont="1" applyFill="1" applyBorder="1" applyAlignment="1">
      <alignment horizontal="center" vertical="center" shrinkToFit="1"/>
    </xf>
    <xf numFmtId="176" fontId="4" fillId="0" borderId="48" xfId="0" applyNumberFormat="1" applyFont="1" applyBorder="1" applyAlignment="1" applyProtection="1">
      <alignment horizontal="left" vertical="center" wrapText="1"/>
      <protection locked="0"/>
    </xf>
    <xf numFmtId="176" fontId="3" fillId="0" borderId="48" xfId="0" applyNumberFormat="1" applyFont="1" applyBorder="1" applyAlignment="1" applyProtection="1">
      <alignment horizontal="center" vertical="center"/>
      <protection locked="0"/>
    </xf>
    <xf numFmtId="176" fontId="68" fillId="0" borderId="48" xfId="0" applyNumberFormat="1" applyFont="1" applyBorder="1" applyAlignment="1">
      <alignment horizontal="center" vertical="center" shrinkToFit="1"/>
    </xf>
    <xf numFmtId="176" fontId="7" fillId="0" borderId="48" xfId="0" applyNumberFormat="1" applyFont="1" applyBorder="1" applyAlignment="1">
      <alignment horizontal="center" vertical="center" shrinkToFit="1"/>
    </xf>
    <xf numFmtId="176" fontId="4" fillId="0" borderId="48" xfId="0" applyNumberFormat="1" applyFont="1" applyFill="1" applyBorder="1" applyAlignment="1">
      <alignment horizontal="center" vertical="center" shrinkToFit="1"/>
    </xf>
    <xf numFmtId="176" fontId="98" fillId="57" borderId="43" xfId="0" applyNumberFormat="1" applyFont="1" applyFill="1" applyBorder="1" applyAlignment="1" applyProtection="1">
      <alignment vertical="center" wrapText="1"/>
      <protection locked="0"/>
    </xf>
    <xf numFmtId="176" fontId="99" fillId="57" borderId="43" xfId="0" applyNumberFormat="1" applyFont="1" applyFill="1" applyBorder="1" applyAlignment="1" applyProtection="1">
      <alignment vertical="center" wrapText="1"/>
      <protection locked="0"/>
    </xf>
    <xf numFmtId="176" fontId="68" fillId="0" borderId="43" xfId="0" applyNumberFormat="1" applyFont="1" applyBorder="1" applyAlignment="1">
      <alignment horizontal="left" vertical="center" shrinkToFit="1"/>
    </xf>
    <xf numFmtId="176" fontId="4" fillId="0" borderId="44" xfId="1" applyNumberFormat="1" applyFont="1" applyBorder="1" applyAlignment="1" applyProtection="1">
      <alignment horizontal="right" vertical="center" shrinkToFit="1"/>
      <protection locked="0"/>
    </xf>
    <xf numFmtId="176" fontId="4" fillId="0" borderId="44" xfId="1" applyNumberFormat="1" applyFont="1" applyFill="1" applyBorder="1" applyAlignment="1">
      <alignment horizontal="center" vertical="center" shrinkToFit="1"/>
    </xf>
    <xf numFmtId="176" fontId="68" fillId="0" borderId="44" xfId="0" applyNumberFormat="1" applyFont="1" applyBorder="1" applyAlignment="1">
      <alignment horizontal="center" vertical="center" shrinkToFit="1"/>
    </xf>
    <xf numFmtId="176" fontId="4" fillId="0" borderId="44" xfId="0" applyNumberFormat="1" applyFont="1" applyFill="1" applyBorder="1" applyAlignment="1">
      <alignment horizontal="center" vertical="center" shrinkToFit="1"/>
    </xf>
    <xf numFmtId="176" fontId="4" fillId="0" borderId="0" xfId="1" applyNumberFormat="1" applyFont="1" applyBorder="1" applyAlignment="1" applyProtection="1">
      <alignment horizontal="right" vertical="center" shrinkToFit="1"/>
      <protection locked="0"/>
    </xf>
    <xf numFmtId="176" fontId="7" fillId="0" borderId="0" xfId="0" applyNumberFormat="1" applyFont="1" applyBorder="1" applyAlignment="1">
      <alignment horizontal="center" vertical="center" shrinkToFit="1"/>
    </xf>
    <xf numFmtId="176" fontId="3" fillId="0" borderId="0" xfId="0" applyNumberFormat="1" applyFont="1" applyBorder="1">
      <alignment vertical="center"/>
    </xf>
    <xf numFmtId="176" fontId="4" fillId="0" borderId="0" xfId="1" applyNumberFormat="1" applyFont="1" applyBorder="1" applyAlignment="1">
      <alignment horizontal="center" vertical="center" shrinkToFit="1"/>
    </xf>
    <xf numFmtId="176" fontId="99" fillId="57" borderId="48" xfId="0" applyNumberFormat="1" applyFont="1" applyFill="1" applyBorder="1" applyAlignment="1" applyProtection="1">
      <alignment vertical="center" wrapText="1"/>
      <protection locked="0"/>
    </xf>
    <xf numFmtId="176" fontId="100" fillId="0" borderId="43" xfId="0" applyNumberFormat="1" applyFont="1" applyBorder="1" applyAlignment="1">
      <alignment horizontal="left" vertical="center" wrapText="1" shrinkToFit="1"/>
    </xf>
    <xf numFmtId="176" fontId="101" fillId="0" borderId="43" xfId="0" applyNumberFormat="1" applyFont="1" applyBorder="1" applyAlignment="1" applyProtection="1">
      <alignment horizontal="left" vertical="center" wrapText="1"/>
      <protection locked="0"/>
    </xf>
    <xf numFmtId="176" fontId="100" fillId="0" borderId="43" xfId="0" applyNumberFormat="1" applyFont="1" applyBorder="1" applyAlignment="1" applyProtection="1">
      <alignment horizontal="left" vertical="center" wrapText="1"/>
      <protection locked="0"/>
    </xf>
    <xf numFmtId="176" fontId="102" fillId="57" borderId="43" xfId="0" applyNumberFormat="1" applyFont="1" applyFill="1" applyBorder="1" applyAlignment="1" applyProtection="1">
      <alignment vertical="center" wrapText="1"/>
      <protection locked="0"/>
    </xf>
    <xf numFmtId="176" fontId="71" fillId="54" borderId="14" xfId="1" applyNumberFormat="1" applyFont="1" applyFill="1" applyBorder="1" applyAlignment="1">
      <alignment horizontal="center" vertical="center"/>
    </xf>
    <xf numFmtId="176" fontId="71" fillId="54" borderId="16" xfId="1" applyNumberFormat="1" applyFont="1" applyFill="1" applyBorder="1" applyAlignment="1">
      <alignment horizontal="center" vertical="center"/>
    </xf>
    <xf numFmtId="176" fontId="71" fillId="54" borderId="15" xfId="1" applyNumberFormat="1" applyFont="1" applyFill="1" applyBorder="1" applyAlignment="1">
      <alignment horizontal="center" vertical="center"/>
    </xf>
    <xf numFmtId="176" fontId="71" fillId="55" borderId="14" xfId="1" applyNumberFormat="1" applyFont="1" applyFill="1" applyBorder="1" applyAlignment="1">
      <alignment horizontal="center" vertical="center"/>
    </xf>
    <xf numFmtId="176" fontId="71" fillId="55" borderId="16" xfId="1" applyNumberFormat="1" applyFont="1" applyFill="1" applyBorder="1" applyAlignment="1">
      <alignment horizontal="center" vertical="center"/>
    </xf>
    <xf numFmtId="176" fontId="71" fillId="55" borderId="15" xfId="1" applyNumberFormat="1" applyFont="1" applyFill="1" applyBorder="1" applyAlignment="1">
      <alignment horizontal="center" vertical="center"/>
    </xf>
    <xf numFmtId="176" fontId="72" fillId="0" borderId="0" xfId="0" applyNumberFormat="1" applyFont="1" applyAlignment="1">
      <alignment horizontal="center" vertical="center"/>
    </xf>
    <xf numFmtId="176" fontId="76" fillId="51" borderId="10" xfId="0" applyNumberFormat="1" applyFont="1" applyFill="1" applyBorder="1" applyAlignment="1">
      <alignment horizontal="center" vertical="center"/>
    </xf>
    <xf numFmtId="176" fontId="76" fillId="0" borderId="10" xfId="0" applyNumberFormat="1" applyFont="1" applyBorder="1" applyAlignment="1">
      <alignment horizontal="center" vertical="center"/>
    </xf>
    <xf numFmtId="176" fontId="70" fillId="51" borderId="11" xfId="0" applyNumberFormat="1" applyFont="1" applyFill="1" applyBorder="1" applyAlignment="1">
      <alignment horizontal="center" vertical="center"/>
    </xf>
    <xf numFmtId="176" fontId="70" fillId="51" borderId="12" xfId="0" applyNumberFormat="1" applyFont="1" applyFill="1" applyBorder="1" applyAlignment="1">
      <alignment horizontal="center" vertical="center"/>
    </xf>
    <xf numFmtId="176" fontId="96" fillId="51" borderId="14" xfId="0" applyNumberFormat="1" applyFont="1" applyFill="1" applyBorder="1" applyAlignment="1">
      <alignment horizontal="center" vertical="center"/>
    </xf>
    <xf numFmtId="176" fontId="96" fillId="51" borderId="16" xfId="0" applyNumberFormat="1" applyFont="1" applyFill="1" applyBorder="1" applyAlignment="1">
      <alignment horizontal="center" vertical="center"/>
    </xf>
    <xf numFmtId="176" fontId="96" fillId="51" borderId="15" xfId="0" applyNumberFormat="1" applyFont="1" applyFill="1" applyBorder="1" applyAlignment="1">
      <alignment horizontal="center" vertical="center"/>
    </xf>
    <xf numFmtId="0" fontId="34" fillId="0" borderId="0" xfId="2" applyNumberFormat="1" applyFont="1" applyAlignment="1">
      <alignment horizontal="center"/>
    </xf>
    <xf numFmtId="0" fontId="32" fillId="0" borderId="0" xfId="2" applyNumberFormat="1" applyFont="1" applyAlignment="1">
      <alignment horizontal="center"/>
    </xf>
    <xf numFmtId="176" fontId="45" fillId="0" borderId="19" xfId="2" applyNumberFormat="1" applyFont="1" applyBorder="1" applyAlignment="1">
      <alignment horizontal="center" vertical="center"/>
    </xf>
    <xf numFmtId="176" fontId="45" fillId="0" borderId="23" xfId="2" applyNumberFormat="1" applyFont="1" applyBorder="1" applyAlignment="1">
      <alignment horizontal="center" vertical="center"/>
    </xf>
    <xf numFmtId="176" fontId="45" fillId="0" borderId="20" xfId="2" applyNumberFormat="1" applyFont="1" applyBorder="1" applyAlignment="1">
      <alignment horizontal="center" vertical="center"/>
    </xf>
    <xf numFmtId="176" fontId="45" fillId="0" borderId="24" xfId="2" applyNumberFormat="1" applyFont="1" applyBorder="1" applyAlignment="1">
      <alignment horizontal="center" vertical="center"/>
    </xf>
    <xf numFmtId="176" fontId="45" fillId="0" borderId="16" xfId="2" applyNumberFormat="1" applyFont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/>
    </xf>
    <xf numFmtId="176" fontId="45" fillId="0" borderId="21" xfId="2" applyNumberFormat="1" applyFont="1" applyBorder="1" applyAlignment="1">
      <alignment horizontal="center" vertical="center"/>
    </xf>
    <xf numFmtId="176" fontId="45" fillId="0" borderId="22" xfId="2" applyNumberFormat="1" applyFont="1" applyBorder="1" applyAlignment="1">
      <alignment horizontal="center" vertical="center"/>
    </xf>
    <xf numFmtId="176" fontId="45" fillId="0" borderId="25" xfId="2" applyNumberFormat="1" applyFont="1" applyBorder="1" applyAlignment="1">
      <alignment horizontal="center" vertical="center"/>
    </xf>
    <xf numFmtId="176" fontId="45" fillId="0" borderId="26" xfId="2" applyNumberFormat="1" applyFont="1" applyBorder="1" applyAlignment="1">
      <alignment horizontal="center" vertical="center"/>
    </xf>
    <xf numFmtId="176" fontId="46" fillId="28" borderId="19" xfId="2" applyNumberFormat="1" applyFont="1" applyFill="1" applyBorder="1" applyAlignment="1">
      <alignment horizontal="center" vertical="center"/>
    </xf>
    <xf numFmtId="176" fontId="46" fillId="28" borderId="23" xfId="2" applyNumberFormat="1" applyFont="1" applyFill="1" applyBorder="1" applyAlignment="1">
      <alignment horizontal="center" vertical="center"/>
    </xf>
    <xf numFmtId="176" fontId="46" fillId="28" borderId="38" xfId="2" applyNumberFormat="1" applyFont="1" applyFill="1" applyBorder="1" applyAlignment="1">
      <alignment horizontal="center" vertical="center" wrapText="1" shrinkToFit="1"/>
    </xf>
    <xf numFmtId="176" fontId="46" fillId="28" borderId="12" xfId="2" applyNumberFormat="1" applyFont="1" applyFill="1" applyBorder="1" applyAlignment="1">
      <alignment horizontal="center" vertical="center" wrapText="1" shrinkToFit="1"/>
    </xf>
    <xf numFmtId="176" fontId="46" fillId="28" borderId="39" xfId="2" applyNumberFormat="1" applyFont="1" applyFill="1" applyBorder="1" applyAlignment="1">
      <alignment horizontal="center" vertical="center"/>
    </xf>
    <xf numFmtId="176" fontId="46" fillId="28" borderId="40" xfId="2" applyNumberFormat="1" applyFont="1" applyFill="1" applyBorder="1" applyAlignment="1">
      <alignment horizontal="center" vertical="center"/>
    </xf>
    <xf numFmtId="176" fontId="46" fillId="28" borderId="20" xfId="2" applyNumberFormat="1" applyFont="1" applyFill="1" applyBorder="1" applyAlignment="1">
      <alignment horizontal="center" vertical="center"/>
    </xf>
    <xf numFmtId="176" fontId="46" fillId="28" borderId="24" xfId="2" applyNumberFormat="1" applyFont="1" applyFill="1" applyBorder="1" applyAlignment="1">
      <alignment horizontal="center" vertical="center"/>
    </xf>
    <xf numFmtId="176" fontId="53" fillId="0" borderId="16" xfId="2" applyNumberFormat="1" applyFont="1" applyBorder="1" applyAlignment="1">
      <alignment horizontal="center" vertical="center" wrapText="1"/>
    </xf>
    <xf numFmtId="176" fontId="53" fillId="0" borderId="15" xfId="2" applyNumberFormat="1" applyFont="1" applyBorder="1" applyAlignment="1">
      <alignment horizontal="center" vertical="center" wrapText="1"/>
    </xf>
    <xf numFmtId="176" fontId="44" fillId="0" borderId="0" xfId="2" quotePrefix="1" applyNumberFormat="1" applyFont="1" applyAlignment="1">
      <alignment horizontal="center" vertical="center" wrapText="1"/>
    </xf>
    <xf numFmtId="176" fontId="44" fillId="0" borderId="0" xfId="2" applyNumberFormat="1" applyFont="1" applyAlignment="1">
      <alignment horizontal="center" vertical="center"/>
    </xf>
    <xf numFmtId="176" fontId="46" fillId="28" borderId="31" xfId="2" applyNumberFormat="1" applyFont="1" applyFill="1" applyBorder="1" applyAlignment="1">
      <alignment horizontal="center" vertical="center"/>
    </xf>
    <xf numFmtId="176" fontId="46" fillId="28" borderId="34" xfId="2" applyNumberFormat="1" applyFont="1" applyFill="1" applyBorder="1" applyAlignment="1">
      <alignment horizontal="center" vertical="center"/>
    </xf>
    <xf numFmtId="176" fontId="46" fillId="28" borderId="32" xfId="2" applyNumberFormat="1" applyFont="1" applyFill="1" applyBorder="1" applyAlignment="1">
      <alignment horizontal="center" vertical="center" shrinkToFit="1"/>
    </xf>
    <xf numFmtId="176" fontId="46" fillId="28" borderId="10" xfId="2" applyNumberFormat="1" applyFont="1" applyFill="1" applyBorder="1" applyAlignment="1">
      <alignment horizontal="center" vertical="center" shrinkToFit="1"/>
    </xf>
    <xf numFmtId="176" fontId="46" fillId="28" borderId="32" xfId="2" applyNumberFormat="1" applyFont="1" applyFill="1" applyBorder="1" applyAlignment="1">
      <alignment horizontal="center" vertical="center"/>
    </xf>
    <xf numFmtId="176" fontId="46" fillId="28" borderId="33" xfId="2" applyNumberFormat="1" applyFont="1" applyFill="1" applyBorder="1" applyAlignment="1">
      <alignment horizontal="center" vertical="center"/>
    </xf>
    <xf numFmtId="176" fontId="46" fillId="28" borderId="35" xfId="2" applyNumberFormat="1" applyFont="1" applyFill="1" applyBorder="1" applyAlignment="1">
      <alignment horizontal="center" vertical="center"/>
    </xf>
    <xf numFmtId="185" fontId="86" fillId="58" borderId="45" xfId="195" applyNumberFormat="1" applyFont="1" applyFill="1" applyBorder="1" applyAlignment="1" applyProtection="1">
      <alignment horizontal="left" vertical="center" shrinkToFit="1"/>
      <protection hidden="1"/>
    </xf>
    <xf numFmtId="185" fontId="86" fillId="58" borderId="50" xfId="195" applyNumberFormat="1" applyFont="1" applyFill="1" applyBorder="1" applyAlignment="1" applyProtection="1">
      <alignment horizontal="left" vertical="center" shrinkToFit="1"/>
      <protection hidden="1"/>
    </xf>
    <xf numFmtId="185" fontId="90" fillId="58" borderId="45" xfId="195" applyNumberFormat="1" applyFont="1" applyFill="1" applyBorder="1" applyAlignment="1" applyProtection="1">
      <alignment horizontal="left" vertical="center" shrinkToFit="1"/>
      <protection hidden="1"/>
    </xf>
    <xf numFmtId="185" fontId="90" fillId="58" borderId="50" xfId="195" applyNumberFormat="1" applyFont="1" applyFill="1" applyBorder="1" applyAlignment="1" applyProtection="1">
      <alignment horizontal="left" vertical="center" shrinkToFit="1"/>
      <protection hidden="1"/>
    </xf>
    <xf numFmtId="176" fontId="74" fillId="53" borderId="10" xfId="0" applyNumberFormat="1" applyFont="1" applyFill="1" applyBorder="1" applyAlignment="1">
      <alignment horizontal="center" vertical="center" wrapText="1"/>
    </xf>
    <xf numFmtId="176" fontId="8" fillId="53" borderId="10" xfId="0" applyNumberFormat="1" applyFont="1" applyFill="1" applyBorder="1" applyAlignment="1">
      <alignment horizontal="center" vertical="center"/>
    </xf>
    <xf numFmtId="176" fontId="5" fillId="53" borderId="10" xfId="0" applyNumberFormat="1" applyFont="1" applyFill="1" applyBorder="1" applyAlignment="1">
      <alignment horizontal="center" vertical="center" wrapText="1"/>
    </xf>
    <xf numFmtId="176" fontId="5" fillId="53" borderId="10" xfId="0" applyNumberFormat="1" applyFont="1" applyFill="1" applyBorder="1" applyAlignment="1">
      <alignment horizontal="center" vertical="center"/>
    </xf>
    <xf numFmtId="185" fontId="86" fillId="0" borderId="49" xfId="195" applyNumberFormat="1" applyFont="1" applyFill="1" applyBorder="1" applyAlignment="1" applyProtection="1">
      <alignment horizontal="center" vertical="center" shrinkToFit="1"/>
      <protection hidden="1"/>
    </xf>
    <xf numFmtId="185" fontId="86" fillId="0" borderId="51" xfId="195" applyNumberFormat="1" applyFont="1" applyFill="1" applyBorder="1" applyAlignment="1" applyProtection="1">
      <alignment horizontal="center" vertical="center" shrinkToFit="1"/>
      <protection hidden="1"/>
    </xf>
    <xf numFmtId="185" fontId="85" fillId="0" borderId="0" xfId="195" quotePrefix="1" applyNumberFormat="1" applyFont="1" applyFill="1" applyBorder="1" applyAlignment="1" applyProtection="1">
      <alignment horizontal="center" vertical="center"/>
      <protection hidden="1"/>
    </xf>
    <xf numFmtId="185" fontId="86" fillId="59" borderId="21" xfId="195" applyNumberFormat="1" applyFont="1" applyFill="1" applyBorder="1" applyAlignment="1" applyProtection="1">
      <alignment horizontal="center" vertical="center"/>
      <protection hidden="1"/>
    </xf>
    <xf numFmtId="185" fontId="86" fillId="59" borderId="22" xfId="195" applyNumberFormat="1" applyFont="1" applyFill="1" applyBorder="1" applyAlignment="1" applyProtection="1">
      <alignment horizontal="center" vertical="center"/>
      <protection hidden="1"/>
    </xf>
    <xf numFmtId="185" fontId="86" fillId="59" borderId="25" xfId="195" applyNumberFormat="1" applyFont="1" applyFill="1" applyBorder="1" applyAlignment="1" applyProtection="1">
      <alignment horizontal="center" vertical="center"/>
      <protection hidden="1"/>
    </xf>
    <xf numFmtId="185" fontId="86" fillId="59" borderId="26" xfId="195" applyNumberFormat="1" applyFont="1" applyFill="1" applyBorder="1" applyAlignment="1" applyProtection="1">
      <alignment horizontal="center" vertical="center"/>
      <protection hidden="1"/>
    </xf>
    <xf numFmtId="185" fontId="86" fillId="59" borderId="52" xfId="195" applyNumberFormat="1" applyFont="1" applyFill="1" applyBorder="1" applyAlignment="1" applyProtection="1">
      <alignment horizontal="center" vertical="center"/>
      <protection hidden="1"/>
    </xf>
    <xf numFmtId="185" fontId="86" fillId="59" borderId="53" xfId="195" applyNumberFormat="1" applyFont="1" applyFill="1" applyBorder="1" applyAlignment="1" applyProtection="1">
      <alignment horizontal="center" vertical="center"/>
      <protection hidden="1"/>
    </xf>
    <xf numFmtId="185" fontId="91" fillId="54" borderId="10" xfId="195" applyNumberFormat="1" applyFont="1" applyFill="1" applyBorder="1" applyAlignment="1" applyProtection="1">
      <alignment horizontal="center" vertical="center"/>
      <protection hidden="1"/>
    </xf>
    <xf numFmtId="185" fontId="86" fillId="59" borderId="10" xfId="195" applyNumberFormat="1" applyFont="1" applyFill="1" applyBorder="1" applyAlignment="1" applyProtection="1">
      <alignment horizontal="center" vertical="center" wrapText="1"/>
      <protection hidden="1"/>
    </xf>
    <xf numFmtId="185" fontId="87" fillId="59" borderId="10" xfId="195" applyNumberFormat="1" applyFont="1" applyFill="1" applyBorder="1" applyAlignment="1" applyProtection="1">
      <alignment horizontal="center" vertical="center"/>
      <protection hidden="1"/>
    </xf>
    <xf numFmtId="176" fontId="74" fillId="53" borderId="10" xfId="0" applyNumberFormat="1" applyFont="1" applyFill="1" applyBorder="1" applyAlignment="1">
      <alignment horizontal="center" vertical="center"/>
    </xf>
    <xf numFmtId="176" fontId="5" fillId="56" borderId="10" xfId="0" applyNumberFormat="1" applyFont="1" applyFill="1" applyBorder="1" applyAlignment="1">
      <alignment horizontal="center" vertical="center" wrapText="1"/>
    </xf>
    <xf numFmtId="176" fontId="5" fillId="56" borderId="10" xfId="0" applyNumberFormat="1" applyFont="1" applyFill="1" applyBorder="1" applyAlignment="1">
      <alignment horizontal="center" vertical="center"/>
    </xf>
    <xf numFmtId="176" fontId="73" fillId="56" borderId="10" xfId="0" applyNumberFormat="1" applyFont="1" applyFill="1" applyBorder="1" applyAlignment="1">
      <alignment horizontal="center" vertical="center"/>
    </xf>
    <xf numFmtId="176" fontId="73" fillId="56" borderId="10" xfId="0" applyNumberFormat="1" applyFont="1" applyFill="1" applyBorder="1" applyAlignment="1">
      <alignment horizontal="center" vertical="center" wrapText="1"/>
    </xf>
    <xf numFmtId="176" fontId="8" fillId="2" borderId="11" xfId="0" applyNumberFormat="1" applyFont="1" applyFill="1" applyBorder="1" applyAlignment="1">
      <alignment horizontal="center" vertical="center" wrapText="1"/>
    </xf>
    <xf numFmtId="176" fontId="8" fillId="2" borderId="12" xfId="0" applyNumberFormat="1" applyFont="1" applyFill="1" applyBorder="1" applyAlignment="1">
      <alignment horizontal="center" vertical="center" wrapText="1"/>
    </xf>
    <xf numFmtId="176" fontId="9" fillId="2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176" fontId="5" fillId="53" borderId="11" xfId="0" applyNumberFormat="1" applyFont="1" applyFill="1" applyBorder="1" applyAlignment="1">
      <alignment horizontal="center" vertical="center"/>
    </xf>
    <xf numFmtId="176" fontId="5" fillId="53" borderId="12" xfId="0" applyNumberFormat="1" applyFont="1" applyFill="1" applyBorder="1" applyAlignment="1">
      <alignment horizontal="center" vertical="center"/>
    </xf>
    <xf numFmtId="176" fontId="5" fillId="56" borderId="11" xfId="0" applyNumberFormat="1" applyFont="1" applyFill="1" applyBorder="1" applyAlignment="1">
      <alignment horizontal="center" vertical="center"/>
    </xf>
    <xf numFmtId="176" fontId="5" fillId="56" borderId="12" xfId="0" applyNumberFormat="1" applyFont="1" applyFill="1" applyBorder="1" applyAlignment="1">
      <alignment horizontal="center" vertical="center"/>
    </xf>
    <xf numFmtId="176" fontId="64" fillId="0" borderId="0" xfId="0" applyNumberFormat="1" applyFont="1" applyAlignment="1">
      <alignment horizontal="center" vertical="center"/>
    </xf>
    <xf numFmtId="176" fontId="76" fillId="0" borderId="0" xfId="0" applyNumberFormat="1" applyFont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 wrapText="1"/>
    </xf>
  </cellXfs>
  <cellStyles count="198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2" xfId="45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3" xfId="187"/>
    <cellStyle name="쉼표 [0] 2 5" xfId="123"/>
    <cellStyle name="쉼표 [0] 2 6" xfId="181"/>
    <cellStyle name="쉼표 [0] 2 6 2" xfId="191"/>
    <cellStyle name="쉼표 [0] 2 7" xfId="186"/>
    <cellStyle name="쉼표 [0] 3" xfId="124"/>
    <cellStyle name="쉼표 [0] 3 2" xfId="183"/>
    <cellStyle name="쉼표 [0] 3 2 2" xfId="193"/>
    <cellStyle name="쉼표 [0] 3 3" xfId="188"/>
    <cellStyle name="쉼표 [0] 4" xfId="179"/>
    <cellStyle name="쉼표 [0] 4 2" xfId="184"/>
    <cellStyle name="쉼표 [0] 4 2 2" xfId="194"/>
    <cellStyle name="쉼표 [0] 4 3" xfId="189"/>
    <cellStyle name="쉼표 [0] 5" xfId="180"/>
    <cellStyle name="쉼표 [0] 5 2" xfId="190"/>
    <cellStyle name="쉼표 [0] 6" xfId="185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3 8" xfId="195"/>
    <cellStyle name="표준 4 8" xfId="196"/>
    <cellStyle name="표준 5" xfId="139"/>
    <cellStyle name="표준 5 2 2" xfId="197"/>
    <cellStyle name="표준 6" xfId="140"/>
  </cellStyles>
  <dxfs count="23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0000FF"/>
      <color rgb="FFCCFFFF"/>
      <color rgb="FFCCECFF"/>
      <color rgb="FFFFFFCC"/>
      <color rgb="FF99FF33"/>
      <color rgb="FF0000CC"/>
      <color rgb="FFFF66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188"/>
  <sheetViews>
    <sheetView workbookViewId="0"/>
  </sheetViews>
  <sheetFormatPr defaultColWidth="9" defaultRowHeight="10.5"/>
  <cols>
    <col min="1" max="1" width="29" style="177" bestFit="1" customWidth="1"/>
    <col min="2" max="2" width="20.375" style="177" bestFit="1" customWidth="1"/>
    <col min="3" max="3" width="18.625" style="177" bestFit="1" customWidth="1"/>
    <col min="4" max="4" width="2.375" style="177" customWidth="1"/>
    <col min="5" max="5" width="18.625" style="177" bestFit="1" customWidth="1"/>
    <col min="6" max="6" width="29" style="177" bestFit="1" customWidth="1"/>
    <col min="7" max="7" width="20.375" style="177" bestFit="1" customWidth="1"/>
    <col min="8" max="8" width="8.5" style="186" bestFit="1" customWidth="1"/>
    <col min="9" max="9" width="8.5" style="187" bestFit="1" customWidth="1"/>
    <col min="10" max="16384" width="9" style="177"/>
  </cols>
  <sheetData>
    <row r="1" spans="1:15" ht="35.25" customHeight="1">
      <c r="A1" s="176" t="s">
        <v>526</v>
      </c>
      <c r="B1" s="176" t="s">
        <v>525</v>
      </c>
      <c r="C1" s="176" t="s">
        <v>524</v>
      </c>
      <c r="E1" s="178" t="s">
        <v>413</v>
      </c>
      <c r="F1" s="178" t="s">
        <v>527</v>
      </c>
      <c r="G1" s="178" t="s">
        <v>412</v>
      </c>
      <c r="H1" s="179" t="s">
        <v>146</v>
      </c>
      <c r="I1" s="178" t="s">
        <v>523</v>
      </c>
      <c r="K1" s="177" t="s">
        <v>546</v>
      </c>
      <c r="L1" s="177" t="s">
        <v>547</v>
      </c>
      <c r="N1" s="177" t="s">
        <v>569</v>
      </c>
      <c r="O1" s="177" t="s">
        <v>570</v>
      </c>
    </row>
    <row r="2" spans="1:15">
      <c r="A2" s="180" t="str">
        <f>IF(COUNT(AND(FIND("북부소방재난본부",$E2),FIND("특수대응단",$F2))),"특수대응단(북부)",IF(COUNT(FIND("작물연구과",$F2)),"작물연구과",IF(COUNT(FIND("원예연구과",$F2)),"원예연구과",IF(COUNT(FIND("환경농업연구과",$F2)),"환경농업연구과",IF(COUNT(FIND("지원기획과",$F2)),"지원기획과",IF(COUNT(FIND("기술보급과",$F2)),"기술보급과",IF(COUNT(FIND("농촌자원과",$F2)),"농촌자원과",IF(COUNT(FIND("종자관리소",$F2)),"종자관리소",IF(COUNT(FIND("버섯연구소",$F2)),"버섯연구소",IF(COUNT(FIND("소득자원연구소",$F2)),"소득자원연구소",IF(COUNT(FIND("선인장다육식물연구소",$F2)),"선인장다육식물연구소",IF(COUNT(FIND("보건연구부",$F2)),"보건연구부",IF(COUNT(FIND("대기연구부",$F2)),"대기연구부",IF(COUNT(FIND("수질연구부",$F2)),"수질연구부",IF(COUNT(FIND("북부지원",$F2)),"북부지원",IF(COUNT(FIND("수원농산물검사소",$F2)),"수원농산물검사소",IF(COUNT(FIND("건설본부(관리과)",$F2)),"관리과",IF(COUNT(FIND("도로건설과",$F2)),"도로건설과",IF(COUNT(FIND("북부도로과",$F2)),"북부도로과",IF(COUNT(FIND("건축시설과",$F2)),"건축시설과",IF(COUNT(FIND("신청사건립추진단",$F2)),"신청사건립추진단",$F2)))))))))))))))))))))</f>
        <v>의회사무처</v>
      </c>
      <c r="B2" s="181" t="str">
        <f t="shared" ref="B2:B33" si="0">G2</f>
        <v>의회운영위원회</v>
      </c>
      <c r="C2" s="180" t="str">
        <f>IF(COUNT(FIND("경기도건설본부",$E2)),"건설본부",IF(COUNT(FIND("경기도농업기술원",$E2)),"농업기술원",IF(COUNT(FIND("경기도보건환경연구원",$E2)),"보건환경연구원",IF(COUNT(FIND("소방재난본부",$E2)),"재난안전본부",IF(COUNT(FIND("경기도소방학교",$E2)),"재난안전본부",IF(COUNT(FIND("경기도인재개발원",$E2)),"인재개발원",IF(COUNT(FIND("북부소방재난본부",$E2)),"재난안전본부",IF(COUNT(FIND("소방서",$E2)),"재난안전본부",$E2))))))))</f>
        <v>의회사무처</v>
      </c>
      <c r="E2" s="182" t="s">
        <v>62</v>
      </c>
      <c r="F2" s="183" t="s">
        <v>62</v>
      </c>
      <c r="G2" s="182" t="s">
        <v>18</v>
      </c>
      <c r="H2" s="184">
        <v>1</v>
      </c>
      <c r="I2" s="185" t="s">
        <v>148</v>
      </c>
      <c r="K2" s="177" t="s">
        <v>550</v>
      </c>
      <c r="L2" s="177" t="s">
        <v>550</v>
      </c>
      <c r="N2" s="177" t="s">
        <v>569</v>
      </c>
      <c r="O2" s="177" t="s">
        <v>570</v>
      </c>
    </row>
    <row r="3" spans="1:15">
      <c r="A3" s="180" t="str">
        <f t="shared" ref="A3:A66" si="1">IF(COUNT(AND(FIND("북부소방재난본부",$E3),FIND("특수대응단",$F3))),"특수대응단(북부)",IF(COUNT(FIND("작물연구과",$F3)),"작물연구과",IF(COUNT(FIND("원예연구과",$F3)),"원예연구과",IF(COUNT(FIND("환경농업연구과",$F3)),"환경농업연구과",IF(COUNT(FIND("지원기획과",$F3)),"지원기획과",IF(COUNT(FIND("기술보급과",$F3)),"기술보급과",IF(COUNT(FIND("농촌자원과",$F3)),"농촌자원과",IF(COUNT(FIND("종자관리소",$F3)),"종자관리소",IF(COUNT(FIND("버섯연구소",$F3)),"버섯연구소",IF(COUNT(FIND("소득자원연구소",$F3)),"소득자원연구소",IF(COUNT(FIND("선인장다육식물연구소",$F3)),"선인장다육식물연구소",IF(COUNT(FIND("보건연구부",$F3)),"보건연구부",IF(COUNT(FIND("대기연구부",$F3)),"대기연구부",IF(COUNT(FIND("수질연구부",$F3)),"수질연구부",IF(COUNT(FIND("북부지원",$F3)),"북부지원",IF(COUNT(FIND("수원농산물검사소",$F3)),"수원농산물검사소",IF(COUNT(FIND("건설본부(관리과)",$F3)),"관리과",IF(COUNT(FIND("도로건설과",$F3)),"도로건설과",IF(COUNT(FIND("북부도로과",$F3)),"북부도로과",IF(COUNT(FIND("건축시설과",$F3)),"건축시설과",IF(COUNT(FIND("신청사건립추진단",$F3)),"신청사건립추진단",$F3)))))))))))))))))))))</f>
        <v>언론담당관</v>
      </c>
      <c r="B3" s="181" t="str">
        <f t="shared" si="0"/>
        <v>의회운영위원회</v>
      </c>
      <c r="C3" s="180" t="str">
        <f t="shared" ref="C3:C66" si="2">IF(COUNT(FIND("경기도건설본부",$E3)),"건설본부",IF(COUNT(FIND("경기도농업기술원",$E3)),"농업기술원",IF(COUNT(FIND("경기도보건환경연구원",$E3)),"보건환경연구원",IF(COUNT(FIND("소방재난본부",$E3)),"재난안전본부",IF(COUNT(FIND("경기도소방학교",$E3)),"재난안전본부",IF(COUNT(FIND("경기도인재개발원",$E3)),"인재개발원",IF(COUNT(FIND("북부소방재난본부",$E3)),"재난안전본부",IF(COUNT(FIND("소방서",$E3)),"재난안전본부",$E3))))))))</f>
        <v>대변인</v>
      </c>
      <c r="E3" s="182" t="s">
        <v>123</v>
      </c>
      <c r="F3" s="183" t="s">
        <v>285</v>
      </c>
      <c r="G3" s="182" t="s">
        <v>18</v>
      </c>
      <c r="H3" s="184">
        <v>2</v>
      </c>
      <c r="I3" s="185" t="s">
        <v>153</v>
      </c>
      <c r="K3" s="177" t="s">
        <v>60</v>
      </c>
      <c r="L3" s="177" t="s">
        <v>60</v>
      </c>
      <c r="N3" s="177" t="s">
        <v>568</v>
      </c>
      <c r="O3" s="177" t="s">
        <v>571</v>
      </c>
    </row>
    <row r="4" spans="1:15">
      <c r="A4" s="180" t="str">
        <f t="shared" si="1"/>
        <v>홍보담당관</v>
      </c>
      <c r="B4" s="181" t="str">
        <f t="shared" si="0"/>
        <v>의회운영위원회</v>
      </c>
      <c r="C4" s="180" t="str">
        <f t="shared" si="2"/>
        <v>대변인</v>
      </c>
      <c r="E4" s="182" t="s">
        <v>123</v>
      </c>
      <c r="F4" s="183" t="s">
        <v>287</v>
      </c>
      <c r="G4" s="182" t="s">
        <v>18</v>
      </c>
      <c r="H4" s="184">
        <v>3</v>
      </c>
      <c r="I4" s="185" t="s">
        <v>155</v>
      </c>
      <c r="K4" s="177" t="s">
        <v>543</v>
      </c>
      <c r="L4" s="177" t="s">
        <v>548</v>
      </c>
      <c r="O4" s="177" t="s">
        <v>569</v>
      </c>
    </row>
    <row r="5" spans="1:15">
      <c r="A5" s="180" t="str">
        <f t="shared" si="1"/>
        <v>소통담당관</v>
      </c>
      <c r="B5" s="181" t="str">
        <f t="shared" si="0"/>
        <v>의회운영위원회</v>
      </c>
      <c r="C5" s="180" t="str">
        <f t="shared" si="2"/>
        <v>대변인</v>
      </c>
      <c r="E5" s="182" t="s">
        <v>123</v>
      </c>
      <c r="F5" s="183" t="s">
        <v>289</v>
      </c>
      <c r="G5" s="182" t="s">
        <v>18</v>
      </c>
      <c r="H5" s="184">
        <v>4</v>
      </c>
      <c r="I5" s="185" t="s">
        <v>157</v>
      </c>
      <c r="K5" s="177" t="s">
        <v>544</v>
      </c>
      <c r="L5" s="177" t="s">
        <v>544</v>
      </c>
      <c r="O5" s="177" t="s">
        <v>568</v>
      </c>
    </row>
    <row r="6" spans="1:15">
      <c r="A6" s="180" t="str">
        <f t="shared" si="1"/>
        <v>대외협력담당관</v>
      </c>
      <c r="B6" s="181" t="str">
        <f t="shared" si="0"/>
        <v>의회운영위원회</v>
      </c>
      <c r="C6" s="180" t="str">
        <f t="shared" si="2"/>
        <v>대외협력담당관</v>
      </c>
      <c r="E6" s="182" t="s">
        <v>117</v>
      </c>
      <c r="F6" s="183" t="s">
        <v>117</v>
      </c>
      <c r="G6" s="182" t="s">
        <v>18</v>
      </c>
      <c r="H6" s="184">
        <v>5</v>
      </c>
      <c r="I6" s="185" t="s">
        <v>166</v>
      </c>
      <c r="K6" s="177" t="s">
        <v>549</v>
      </c>
      <c r="L6" s="177" t="s">
        <v>545</v>
      </c>
    </row>
    <row r="7" spans="1:15">
      <c r="A7" s="180" t="str">
        <f t="shared" si="1"/>
        <v>서울사무소</v>
      </c>
      <c r="B7" s="181" t="str">
        <f t="shared" si="0"/>
        <v>의회운영위원회</v>
      </c>
      <c r="C7" s="180" t="str">
        <f t="shared" si="2"/>
        <v>대외협력담당관</v>
      </c>
      <c r="E7" s="182" t="s">
        <v>117</v>
      </c>
      <c r="F7" s="183" t="s">
        <v>325</v>
      </c>
      <c r="G7" s="182" t="s">
        <v>18</v>
      </c>
      <c r="H7" s="184">
        <v>6</v>
      </c>
      <c r="I7" s="185" t="s">
        <v>168</v>
      </c>
      <c r="K7" s="177" t="s">
        <v>545</v>
      </c>
    </row>
    <row r="8" spans="1:15">
      <c r="A8" s="180" t="str">
        <f t="shared" si="1"/>
        <v>감사총괄담당관</v>
      </c>
      <c r="B8" s="181" t="str">
        <f t="shared" si="0"/>
        <v>기획재정위원회</v>
      </c>
      <c r="C8" s="180" t="str">
        <f t="shared" si="2"/>
        <v>감사관</v>
      </c>
      <c r="E8" s="182" t="s">
        <v>122</v>
      </c>
      <c r="F8" s="183" t="s">
        <v>147</v>
      </c>
      <c r="G8" s="182" t="s">
        <v>19</v>
      </c>
      <c r="H8" s="184">
        <v>7</v>
      </c>
      <c r="I8" s="185" t="s">
        <v>178</v>
      </c>
    </row>
    <row r="9" spans="1:15">
      <c r="A9" s="180" t="str">
        <f t="shared" si="1"/>
        <v>조사담당관</v>
      </c>
      <c r="B9" s="181" t="str">
        <f t="shared" si="0"/>
        <v>기획재정위원회</v>
      </c>
      <c r="C9" s="180" t="str">
        <f t="shared" si="2"/>
        <v>감사관</v>
      </c>
      <c r="E9" s="182" t="s">
        <v>122</v>
      </c>
      <c r="F9" s="183" t="s">
        <v>149</v>
      </c>
      <c r="G9" s="182" t="s">
        <v>19</v>
      </c>
      <c r="H9" s="184">
        <v>8</v>
      </c>
      <c r="I9" s="185" t="s">
        <v>180</v>
      </c>
    </row>
    <row r="10" spans="1:15">
      <c r="A10" s="180" t="str">
        <f t="shared" si="1"/>
        <v>감사담당관</v>
      </c>
      <c r="B10" s="181" t="str">
        <f t="shared" si="0"/>
        <v>기획재정위원회</v>
      </c>
      <c r="C10" s="180" t="str">
        <f t="shared" si="2"/>
        <v>감사관</v>
      </c>
      <c r="E10" s="182" t="s">
        <v>122</v>
      </c>
      <c r="F10" s="183" t="s">
        <v>150</v>
      </c>
      <c r="G10" s="182" t="s">
        <v>19</v>
      </c>
      <c r="H10" s="184">
        <v>9</v>
      </c>
      <c r="I10" s="185" t="s">
        <v>182</v>
      </c>
    </row>
    <row r="11" spans="1:15">
      <c r="A11" s="180" t="str">
        <f t="shared" si="1"/>
        <v>계약심사담당관</v>
      </c>
      <c r="B11" s="181" t="str">
        <f t="shared" si="0"/>
        <v>기획재정위원회</v>
      </c>
      <c r="C11" s="180" t="str">
        <f t="shared" si="2"/>
        <v>감사관</v>
      </c>
      <c r="E11" s="182" t="s">
        <v>122</v>
      </c>
      <c r="F11" s="183" t="s">
        <v>151</v>
      </c>
      <c r="G11" s="182" t="s">
        <v>19</v>
      </c>
      <c r="H11" s="184">
        <v>10</v>
      </c>
      <c r="I11" s="185" t="s">
        <v>184</v>
      </c>
    </row>
    <row r="12" spans="1:15">
      <c r="A12" s="180" t="str">
        <f t="shared" si="1"/>
        <v>기획담당관</v>
      </c>
      <c r="B12" s="181" t="str">
        <f t="shared" si="0"/>
        <v>기획재정위원회</v>
      </c>
      <c r="C12" s="180" t="str">
        <f t="shared" si="2"/>
        <v>기획조정실</v>
      </c>
      <c r="E12" s="182" t="s">
        <v>109</v>
      </c>
      <c r="F12" s="183" t="s">
        <v>152</v>
      </c>
      <c r="G12" s="182" t="s">
        <v>19</v>
      </c>
      <c r="H12" s="184">
        <v>11</v>
      </c>
      <c r="I12" s="185" t="s">
        <v>191</v>
      </c>
    </row>
    <row r="13" spans="1:15">
      <c r="A13" s="180" t="str">
        <f t="shared" si="1"/>
        <v>미래전략담당관</v>
      </c>
      <c r="B13" s="181" t="str">
        <f t="shared" si="0"/>
        <v>기획재정위원회</v>
      </c>
      <c r="C13" s="180" t="str">
        <f t="shared" si="2"/>
        <v>기획조정실</v>
      </c>
      <c r="E13" s="182" t="s">
        <v>109</v>
      </c>
      <c r="F13" s="183" t="s">
        <v>154</v>
      </c>
      <c r="G13" s="182" t="s">
        <v>19</v>
      </c>
      <c r="H13" s="184">
        <v>12</v>
      </c>
      <c r="I13" s="185" t="s">
        <v>193</v>
      </c>
    </row>
    <row r="14" spans="1:15">
      <c r="A14" s="180" t="str">
        <f t="shared" si="1"/>
        <v>예산담당관</v>
      </c>
      <c r="B14" s="181" t="str">
        <f t="shared" si="0"/>
        <v>기획재정위원회</v>
      </c>
      <c r="C14" s="180" t="str">
        <f t="shared" si="2"/>
        <v>기획조정실</v>
      </c>
      <c r="E14" s="182" t="s">
        <v>109</v>
      </c>
      <c r="F14" s="183" t="s">
        <v>156</v>
      </c>
      <c r="G14" s="182" t="s">
        <v>19</v>
      </c>
      <c r="H14" s="184">
        <v>13</v>
      </c>
      <c r="I14" s="185" t="s">
        <v>195</v>
      </c>
    </row>
    <row r="15" spans="1:15">
      <c r="A15" s="180" t="str">
        <f t="shared" si="1"/>
        <v>평가담당관</v>
      </c>
      <c r="B15" s="181" t="str">
        <f t="shared" si="0"/>
        <v>기획재정위원회</v>
      </c>
      <c r="C15" s="180" t="str">
        <f t="shared" si="2"/>
        <v>기획조정실</v>
      </c>
      <c r="E15" s="182" t="s">
        <v>109</v>
      </c>
      <c r="F15" s="183" t="s">
        <v>158</v>
      </c>
      <c r="G15" s="182" t="s">
        <v>19</v>
      </c>
      <c r="H15" s="184">
        <v>14</v>
      </c>
      <c r="I15" s="185" t="s">
        <v>436</v>
      </c>
    </row>
    <row r="16" spans="1:15">
      <c r="A16" s="180" t="str">
        <f t="shared" si="1"/>
        <v>법무담당관</v>
      </c>
      <c r="B16" s="181" t="str">
        <f t="shared" si="0"/>
        <v>기획재정위원회</v>
      </c>
      <c r="C16" s="180" t="str">
        <f t="shared" si="2"/>
        <v>기획조정실</v>
      </c>
      <c r="E16" s="182" t="s">
        <v>109</v>
      </c>
      <c r="F16" s="183" t="s">
        <v>159</v>
      </c>
      <c r="G16" s="182" t="s">
        <v>19</v>
      </c>
      <c r="H16" s="184">
        <v>15</v>
      </c>
      <c r="I16" s="185" t="s">
        <v>437</v>
      </c>
    </row>
    <row r="17" spans="1:9">
      <c r="A17" s="180" t="str">
        <f t="shared" si="1"/>
        <v>규제개혁추진단</v>
      </c>
      <c r="B17" s="181" t="str">
        <f t="shared" si="0"/>
        <v>기획재정위원회</v>
      </c>
      <c r="C17" s="180" t="str">
        <f t="shared" si="2"/>
        <v>기획조정실</v>
      </c>
      <c r="E17" s="182" t="s">
        <v>109</v>
      </c>
      <c r="F17" s="183" t="s">
        <v>160</v>
      </c>
      <c r="G17" s="182" t="s">
        <v>19</v>
      </c>
      <c r="H17" s="184">
        <v>16</v>
      </c>
      <c r="I17" s="185" t="s">
        <v>438</v>
      </c>
    </row>
    <row r="18" spans="1:9">
      <c r="A18" s="180" t="str">
        <f t="shared" si="1"/>
        <v>따복공동체지원단</v>
      </c>
      <c r="B18" s="181" t="str">
        <f t="shared" si="0"/>
        <v>기획재정위원회</v>
      </c>
      <c r="C18" s="180" t="str">
        <f t="shared" si="2"/>
        <v>기획조정실</v>
      </c>
      <c r="E18" s="182" t="s">
        <v>109</v>
      </c>
      <c r="F18" s="183" t="s">
        <v>161</v>
      </c>
      <c r="G18" s="182" t="s">
        <v>19</v>
      </c>
      <c r="H18" s="184">
        <v>17</v>
      </c>
      <c r="I18" s="185" t="s">
        <v>439</v>
      </c>
    </row>
    <row r="19" spans="1:9">
      <c r="A19" s="180" t="str">
        <f t="shared" si="1"/>
        <v>정보기획담당관</v>
      </c>
      <c r="B19" s="181" t="str">
        <f t="shared" si="0"/>
        <v>기획재정위원회</v>
      </c>
      <c r="C19" s="180" t="str">
        <f t="shared" si="2"/>
        <v>기획조정실</v>
      </c>
      <c r="E19" s="182" t="s">
        <v>109</v>
      </c>
      <c r="F19" s="183" t="s">
        <v>162</v>
      </c>
      <c r="G19" s="182" t="s">
        <v>19</v>
      </c>
      <c r="H19" s="184">
        <v>18</v>
      </c>
      <c r="I19" s="185" t="s">
        <v>440</v>
      </c>
    </row>
    <row r="20" spans="1:9">
      <c r="A20" s="180" t="str">
        <f t="shared" si="1"/>
        <v>정보통신보안담당관</v>
      </c>
      <c r="B20" s="181" t="str">
        <f t="shared" si="0"/>
        <v>기획재정위원회</v>
      </c>
      <c r="C20" s="180" t="str">
        <f t="shared" si="2"/>
        <v>기획조정실</v>
      </c>
      <c r="E20" s="182" t="s">
        <v>109</v>
      </c>
      <c r="F20" s="183" t="s">
        <v>163</v>
      </c>
      <c r="G20" s="182" t="s">
        <v>19</v>
      </c>
      <c r="H20" s="184">
        <v>19</v>
      </c>
      <c r="I20" s="185" t="s">
        <v>441</v>
      </c>
    </row>
    <row r="21" spans="1:9">
      <c r="A21" s="180" t="str">
        <f t="shared" si="1"/>
        <v>빅데이터담당관</v>
      </c>
      <c r="B21" s="181" t="str">
        <f t="shared" si="0"/>
        <v>기획재정위원회</v>
      </c>
      <c r="C21" s="180" t="str">
        <f t="shared" si="2"/>
        <v>기획조정실</v>
      </c>
      <c r="E21" s="182" t="s">
        <v>109</v>
      </c>
      <c r="F21" s="183" t="s">
        <v>164</v>
      </c>
      <c r="G21" s="182" t="s">
        <v>19</v>
      </c>
      <c r="H21" s="184">
        <v>20</v>
      </c>
      <c r="I21" s="185" t="s">
        <v>442</v>
      </c>
    </row>
    <row r="22" spans="1:9">
      <c r="A22" s="180" t="str">
        <f t="shared" si="1"/>
        <v>기획예산담당관</v>
      </c>
      <c r="B22" s="181" t="str">
        <f t="shared" si="0"/>
        <v>기획재정위원회</v>
      </c>
      <c r="C22" s="180" t="str">
        <f t="shared" si="2"/>
        <v>균형발전기획실</v>
      </c>
      <c r="E22" s="182" t="s">
        <v>327</v>
      </c>
      <c r="F22" s="183" t="s">
        <v>328</v>
      </c>
      <c r="G22" s="182" t="s">
        <v>19</v>
      </c>
      <c r="H22" s="184">
        <v>21</v>
      </c>
      <c r="I22" s="185" t="s">
        <v>197</v>
      </c>
    </row>
    <row r="23" spans="1:9">
      <c r="A23" s="180" t="str">
        <f t="shared" si="1"/>
        <v>균형발전담당관</v>
      </c>
      <c r="B23" s="181" t="str">
        <f t="shared" si="0"/>
        <v>기획재정위원회</v>
      </c>
      <c r="C23" s="180" t="str">
        <f t="shared" si="2"/>
        <v>균형발전기획실</v>
      </c>
      <c r="E23" s="182" t="s">
        <v>327</v>
      </c>
      <c r="F23" s="183" t="s">
        <v>330</v>
      </c>
      <c r="G23" s="182" t="s">
        <v>19</v>
      </c>
      <c r="H23" s="184">
        <v>22</v>
      </c>
      <c r="I23" s="185" t="s">
        <v>199</v>
      </c>
    </row>
    <row r="24" spans="1:9">
      <c r="A24" s="180" t="str">
        <f t="shared" si="1"/>
        <v>통일기반조성담당관</v>
      </c>
      <c r="B24" s="181" t="str">
        <f t="shared" si="0"/>
        <v>기획재정위원회</v>
      </c>
      <c r="C24" s="180" t="str">
        <f t="shared" si="2"/>
        <v>균형발전기획실</v>
      </c>
      <c r="E24" s="182" t="s">
        <v>327</v>
      </c>
      <c r="F24" s="183" t="s">
        <v>334</v>
      </c>
      <c r="G24" s="182" t="s">
        <v>19</v>
      </c>
      <c r="H24" s="184">
        <v>23</v>
      </c>
      <c r="I24" s="185" t="s">
        <v>201</v>
      </c>
    </row>
    <row r="25" spans="1:9">
      <c r="A25" s="180" t="str">
        <f t="shared" si="1"/>
        <v>DMZ정책담당관</v>
      </c>
      <c r="B25" s="181" t="str">
        <f t="shared" si="0"/>
        <v>기획재정위원회</v>
      </c>
      <c r="C25" s="180" t="str">
        <f t="shared" si="2"/>
        <v>균형발전기획실</v>
      </c>
      <c r="E25" s="182" t="s">
        <v>327</v>
      </c>
      <c r="F25" s="183" t="s">
        <v>336</v>
      </c>
      <c r="G25" s="182" t="s">
        <v>19</v>
      </c>
      <c r="H25" s="184">
        <v>24</v>
      </c>
      <c r="I25" s="185" t="s">
        <v>203</v>
      </c>
    </row>
    <row r="26" spans="1:9">
      <c r="A26" s="180" t="str">
        <f t="shared" si="1"/>
        <v>군관협력담당관</v>
      </c>
      <c r="B26" s="181" t="str">
        <f t="shared" si="0"/>
        <v>기획재정위원회</v>
      </c>
      <c r="C26" s="180" t="str">
        <f t="shared" si="2"/>
        <v>균형발전기획실</v>
      </c>
      <c r="E26" s="182" t="s">
        <v>327</v>
      </c>
      <c r="F26" s="183" t="s">
        <v>340</v>
      </c>
      <c r="G26" s="182" t="s">
        <v>19</v>
      </c>
      <c r="H26" s="184">
        <v>25</v>
      </c>
      <c r="I26" s="185" t="s">
        <v>205</v>
      </c>
    </row>
    <row r="27" spans="1:9">
      <c r="A27" s="180" t="str">
        <f t="shared" si="1"/>
        <v>경제정책과</v>
      </c>
      <c r="B27" s="181" t="str">
        <f t="shared" si="0"/>
        <v>경제과학기술위원회</v>
      </c>
      <c r="C27" s="180" t="str">
        <f t="shared" si="2"/>
        <v>경제실</v>
      </c>
      <c r="E27" s="182" t="s">
        <v>342</v>
      </c>
      <c r="F27" s="183" t="s">
        <v>343</v>
      </c>
      <c r="G27" s="182" t="s">
        <v>10</v>
      </c>
      <c r="H27" s="184">
        <v>26</v>
      </c>
      <c r="I27" s="185" t="s">
        <v>208</v>
      </c>
    </row>
    <row r="28" spans="1:9">
      <c r="A28" s="180" t="str">
        <f t="shared" si="1"/>
        <v>일자리정책과</v>
      </c>
      <c r="B28" s="181" t="str">
        <f t="shared" si="0"/>
        <v>경제과학기술위원회</v>
      </c>
      <c r="C28" s="180" t="str">
        <f t="shared" si="2"/>
        <v>경제실</v>
      </c>
      <c r="E28" s="182" t="s">
        <v>342</v>
      </c>
      <c r="F28" s="183" t="s">
        <v>345</v>
      </c>
      <c r="G28" s="182" t="s">
        <v>10</v>
      </c>
      <c r="H28" s="184">
        <v>27</v>
      </c>
      <c r="I28" s="185" t="s">
        <v>210</v>
      </c>
    </row>
    <row r="29" spans="1:9">
      <c r="A29" s="180" t="str">
        <f t="shared" si="1"/>
        <v>경기일자리센터</v>
      </c>
      <c r="B29" s="181" t="str">
        <f t="shared" si="0"/>
        <v>경제과학기술위원회</v>
      </c>
      <c r="C29" s="180" t="str">
        <f t="shared" si="2"/>
        <v>경제실</v>
      </c>
      <c r="E29" s="182" t="s">
        <v>342</v>
      </c>
      <c r="F29" s="183" t="s">
        <v>347</v>
      </c>
      <c r="G29" s="182" t="s">
        <v>10</v>
      </c>
      <c r="H29" s="184">
        <v>28</v>
      </c>
      <c r="I29" s="185" t="s">
        <v>212</v>
      </c>
    </row>
    <row r="30" spans="1:9">
      <c r="A30" s="180" t="str">
        <f t="shared" si="1"/>
        <v>사회적경제과</v>
      </c>
      <c r="B30" s="181" t="str">
        <f t="shared" si="0"/>
        <v>경제과학기술위원회</v>
      </c>
      <c r="C30" s="180" t="str">
        <f t="shared" si="2"/>
        <v>경제실</v>
      </c>
      <c r="E30" s="182" t="s">
        <v>342</v>
      </c>
      <c r="F30" s="183" t="s">
        <v>349</v>
      </c>
      <c r="G30" s="182" t="s">
        <v>10</v>
      </c>
      <c r="H30" s="184">
        <v>29</v>
      </c>
      <c r="I30" s="185" t="s">
        <v>213</v>
      </c>
    </row>
    <row r="31" spans="1:9">
      <c r="A31" s="180" t="str">
        <f t="shared" si="1"/>
        <v>기업지원과</v>
      </c>
      <c r="B31" s="181" t="str">
        <f t="shared" si="0"/>
        <v>경제과학기술위원회</v>
      </c>
      <c r="C31" s="180" t="str">
        <f t="shared" si="2"/>
        <v>경제실</v>
      </c>
      <c r="E31" s="182" t="s">
        <v>342</v>
      </c>
      <c r="F31" s="183" t="s">
        <v>351</v>
      </c>
      <c r="G31" s="182" t="s">
        <v>10</v>
      </c>
      <c r="H31" s="184">
        <v>30</v>
      </c>
      <c r="I31" s="185" t="s">
        <v>215</v>
      </c>
    </row>
    <row r="32" spans="1:9">
      <c r="A32" s="180" t="str">
        <f t="shared" si="1"/>
        <v>산업정책과</v>
      </c>
      <c r="B32" s="181" t="str">
        <f t="shared" si="0"/>
        <v>경제과학기술위원회</v>
      </c>
      <c r="C32" s="180" t="str">
        <f t="shared" si="2"/>
        <v>경제실</v>
      </c>
      <c r="E32" s="182" t="s">
        <v>342</v>
      </c>
      <c r="F32" s="183" t="s">
        <v>353</v>
      </c>
      <c r="G32" s="182" t="s">
        <v>10</v>
      </c>
      <c r="H32" s="184">
        <v>31</v>
      </c>
      <c r="I32" s="185" t="s">
        <v>217</v>
      </c>
    </row>
    <row r="33" spans="1:9">
      <c r="A33" s="180" t="str">
        <f t="shared" si="1"/>
        <v>특화산업과</v>
      </c>
      <c r="B33" s="181" t="str">
        <f t="shared" si="0"/>
        <v>경제과학기술위원회</v>
      </c>
      <c r="C33" s="180" t="str">
        <f t="shared" si="2"/>
        <v>경제실</v>
      </c>
      <c r="E33" s="182" t="s">
        <v>342</v>
      </c>
      <c r="F33" s="183" t="s">
        <v>355</v>
      </c>
      <c r="G33" s="182" t="s">
        <v>10</v>
      </c>
      <c r="H33" s="184">
        <v>32</v>
      </c>
      <c r="I33" s="185" t="s">
        <v>443</v>
      </c>
    </row>
    <row r="34" spans="1:9">
      <c r="A34" s="180" t="str">
        <f t="shared" si="1"/>
        <v>과학기술과</v>
      </c>
      <c r="B34" s="181" t="str">
        <f t="shared" ref="B34:B65" si="3">G34</f>
        <v>경제과학기술위원회</v>
      </c>
      <c r="C34" s="180" t="str">
        <f t="shared" si="2"/>
        <v>경제실</v>
      </c>
      <c r="E34" s="182" t="s">
        <v>342</v>
      </c>
      <c r="F34" s="183" t="s">
        <v>357</v>
      </c>
      <c r="G34" s="182" t="s">
        <v>10</v>
      </c>
      <c r="H34" s="184">
        <v>33</v>
      </c>
      <c r="I34" s="185" t="s">
        <v>444</v>
      </c>
    </row>
    <row r="35" spans="1:9">
      <c r="A35" s="180" t="str">
        <f t="shared" si="1"/>
        <v>외교정책과</v>
      </c>
      <c r="B35" s="181" t="str">
        <f t="shared" si="3"/>
        <v>경제과학기술위원회</v>
      </c>
      <c r="C35" s="180" t="str">
        <f t="shared" si="2"/>
        <v>경제실</v>
      </c>
      <c r="E35" s="182" t="s">
        <v>342</v>
      </c>
      <c r="F35" s="183" t="s">
        <v>358</v>
      </c>
      <c r="G35" s="182" t="s">
        <v>10</v>
      </c>
      <c r="H35" s="184">
        <v>34</v>
      </c>
      <c r="I35" s="185" t="s">
        <v>445</v>
      </c>
    </row>
    <row r="36" spans="1:9">
      <c r="A36" s="180" t="str">
        <f t="shared" si="1"/>
        <v>국제통상과</v>
      </c>
      <c r="B36" s="181" t="str">
        <f t="shared" si="3"/>
        <v>경제과학기술위원회</v>
      </c>
      <c r="C36" s="180" t="str">
        <f t="shared" si="2"/>
        <v>경제실</v>
      </c>
      <c r="E36" s="182" t="s">
        <v>342</v>
      </c>
      <c r="F36" s="183" t="s">
        <v>359</v>
      </c>
      <c r="G36" s="182" t="s">
        <v>10</v>
      </c>
      <c r="H36" s="184">
        <v>35</v>
      </c>
      <c r="I36" s="185" t="s">
        <v>446</v>
      </c>
    </row>
    <row r="37" spans="1:9">
      <c r="A37" s="180" t="str">
        <f t="shared" si="1"/>
        <v>투자진흥과</v>
      </c>
      <c r="B37" s="181" t="str">
        <f t="shared" si="3"/>
        <v>경제과학기술위원회</v>
      </c>
      <c r="C37" s="180" t="str">
        <f t="shared" si="2"/>
        <v>경제실</v>
      </c>
      <c r="E37" s="182" t="s">
        <v>342</v>
      </c>
      <c r="F37" s="183" t="s">
        <v>360</v>
      </c>
      <c r="G37" s="182" t="s">
        <v>10</v>
      </c>
      <c r="H37" s="184">
        <v>36</v>
      </c>
      <c r="I37" s="185" t="s">
        <v>447</v>
      </c>
    </row>
    <row r="38" spans="1:9">
      <c r="A38" s="180" t="str">
        <f t="shared" si="1"/>
        <v>기술학교</v>
      </c>
      <c r="B38" s="181" t="str">
        <f t="shared" si="3"/>
        <v>경제과학기술위원회</v>
      </c>
      <c r="C38" s="180" t="str">
        <f t="shared" si="2"/>
        <v>경제실</v>
      </c>
      <c r="E38" s="182" t="s">
        <v>342</v>
      </c>
      <c r="F38" s="183" t="s">
        <v>361</v>
      </c>
      <c r="G38" s="182" t="s">
        <v>10</v>
      </c>
      <c r="H38" s="184">
        <v>37</v>
      </c>
      <c r="I38" s="185" t="s">
        <v>448</v>
      </c>
    </row>
    <row r="39" spans="1:9">
      <c r="A39" s="180" t="str">
        <f t="shared" si="1"/>
        <v>총무과</v>
      </c>
      <c r="B39" s="181" t="str">
        <f t="shared" si="3"/>
        <v>안전행정위원회</v>
      </c>
      <c r="C39" s="180" t="str">
        <f t="shared" si="2"/>
        <v>자치행정국</v>
      </c>
      <c r="E39" s="182" t="s">
        <v>111</v>
      </c>
      <c r="F39" s="183" t="s">
        <v>177</v>
      </c>
      <c r="G39" s="182" t="s">
        <v>61</v>
      </c>
      <c r="H39" s="184">
        <v>38</v>
      </c>
      <c r="I39" s="185" t="s">
        <v>220</v>
      </c>
    </row>
    <row r="40" spans="1:9">
      <c r="A40" s="180" t="str">
        <f t="shared" si="1"/>
        <v>자치행정과</v>
      </c>
      <c r="B40" s="181" t="str">
        <f t="shared" si="3"/>
        <v>안전행정위원회</v>
      </c>
      <c r="C40" s="180" t="str">
        <f t="shared" si="2"/>
        <v>자치행정국</v>
      </c>
      <c r="E40" s="182" t="s">
        <v>111</v>
      </c>
      <c r="F40" s="183" t="s">
        <v>179</v>
      </c>
      <c r="G40" s="182" t="s">
        <v>61</v>
      </c>
      <c r="H40" s="184">
        <v>39</v>
      </c>
      <c r="I40" s="185" t="s">
        <v>222</v>
      </c>
    </row>
    <row r="41" spans="1:9">
      <c r="A41" s="180" t="str">
        <f t="shared" si="1"/>
        <v>인사과</v>
      </c>
      <c r="B41" s="181" t="str">
        <f t="shared" si="3"/>
        <v>안전행정위원회</v>
      </c>
      <c r="C41" s="180" t="str">
        <f t="shared" si="2"/>
        <v>자치행정국</v>
      </c>
      <c r="E41" s="182" t="s">
        <v>111</v>
      </c>
      <c r="F41" s="183" t="s">
        <v>181</v>
      </c>
      <c r="G41" s="182" t="s">
        <v>61</v>
      </c>
      <c r="H41" s="184">
        <v>40</v>
      </c>
      <c r="I41" s="185" t="s">
        <v>224</v>
      </c>
    </row>
    <row r="42" spans="1:9">
      <c r="A42" s="180" t="str">
        <f t="shared" si="1"/>
        <v>언제나민원실</v>
      </c>
      <c r="B42" s="181" t="str">
        <f t="shared" si="3"/>
        <v>안전행정위원회</v>
      </c>
      <c r="C42" s="180" t="str">
        <f t="shared" si="2"/>
        <v>자치행정국</v>
      </c>
      <c r="E42" s="182" t="s">
        <v>111</v>
      </c>
      <c r="F42" s="183" t="s">
        <v>183</v>
      </c>
      <c r="G42" s="182" t="s">
        <v>61</v>
      </c>
      <c r="H42" s="184">
        <v>41</v>
      </c>
      <c r="I42" s="185" t="s">
        <v>449</v>
      </c>
    </row>
    <row r="43" spans="1:9">
      <c r="A43" s="180" t="str">
        <f t="shared" si="1"/>
        <v>세정과</v>
      </c>
      <c r="B43" s="181" t="str">
        <f t="shared" si="3"/>
        <v>안전행정위원회</v>
      </c>
      <c r="C43" s="180" t="str">
        <f t="shared" si="2"/>
        <v>자치행정국</v>
      </c>
      <c r="E43" s="182" t="s">
        <v>111</v>
      </c>
      <c r="F43" s="183" t="s">
        <v>185</v>
      </c>
      <c r="G43" s="182" t="s">
        <v>61</v>
      </c>
      <c r="H43" s="184">
        <v>42</v>
      </c>
      <c r="I43" s="185" t="s">
        <v>450</v>
      </c>
    </row>
    <row r="44" spans="1:9">
      <c r="A44" s="180" t="str">
        <f t="shared" si="1"/>
        <v>세원관리과</v>
      </c>
      <c r="B44" s="181" t="str">
        <f t="shared" si="3"/>
        <v>안전행정위원회</v>
      </c>
      <c r="C44" s="180" t="str">
        <f t="shared" si="2"/>
        <v>자치행정국</v>
      </c>
      <c r="E44" s="182" t="s">
        <v>111</v>
      </c>
      <c r="F44" s="183" t="s">
        <v>186</v>
      </c>
      <c r="G44" s="182" t="s">
        <v>61</v>
      </c>
      <c r="H44" s="184">
        <v>43</v>
      </c>
      <c r="I44" s="185" t="s">
        <v>451</v>
      </c>
    </row>
    <row r="45" spans="1:9">
      <c r="A45" s="180" t="str">
        <f t="shared" si="1"/>
        <v>회계과</v>
      </c>
      <c r="B45" s="181" t="str">
        <f t="shared" si="3"/>
        <v>안전행정위원회</v>
      </c>
      <c r="C45" s="180" t="str">
        <f t="shared" si="2"/>
        <v>자치행정국</v>
      </c>
      <c r="E45" s="182" t="s">
        <v>111</v>
      </c>
      <c r="F45" s="183" t="s">
        <v>187</v>
      </c>
      <c r="G45" s="182" t="s">
        <v>61</v>
      </c>
      <c r="H45" s="184">
        <v>44</v>
      </c>
      <c r="I45" s="185" t="s">
        <v>452</v>
      </c>
    </row>
    <row r="46" spans="1:9">
      <c r="A46" s="180" t="str">
        <f t="shared" si="1"/>
        <v>특별사법경찰단</v>
      </c>
      <c r="B46" s="181" t="str">
        <f t="shared" si="3"/>
        <v>안전행정위원회</v>
      </c>
      <c r="C46" s="180" t="str">
        <f t="shared" si="2"/>
        <v>자치행정국</v>
      </c>
      <c r="E46" s="182" t="s">
        <v>111</v>
      </c>
      <c r="F46" s="183" t="s">
        <v>188</v>
      </c>
      <c r="G46" s="182" t="s">
        <v>61</v>
      </c>
      <c r="H46" s="184">
        <v>45</v>
      </c>
      <c r="I46" s="185" t="s">
        <v>453</v>
      </c>
    </row>
    <row r="47" spans="1:9">
      <c r="A47" s="180" t="str">
        <f t="shared" si="1"/>
        <v>소방행정과</v>
      </c>
      <c r="B47" s="181" t="str">
        <f t="shared" si="3"/>
        <v>안전행정위원회</v>
      </c>
      <c r="C47" s="180" t="str">
        <f t="shared" si="2"/>
        <v>재난안전본부</v>
      </c>
      <c r="E47" s="182" t="s">
        <v>225</v>
      </c>
      <c r="F47" s="183" t="s">
        <v>226</v>
      </c>
      <c r="G47" s="182" t="s">
        <v>61</v>
      </c>
      <c r="H47" s="184">
        <v>46</v>
      </c>
      <c r="I47" s="185" t="s">
        <v>227</v>
      </c>
    </row>
    <row r="48" spans="1:9">
      <c r="A48" s="180" t="str">
        <f t="shared" si="1"/>
        <v>재난안전과</v>
      </c>
      <c r="B48" s="181" t="str">
        <f t="shared" si="3"/>
        <v>안전행정위원회</v>
      </c>
      <c r="C48" s="180" t="str">
        <f t="shared" si="2"/>
        <v>재난안전본부</v>
      </c>
      <c r="E48" s="182" t="s">
        <v>225</v>
      </c>
      <c r="F48" s="183" t="s">
        <v>228</v>
      </c>
      <c r="G48" s="182" t="s">
        <v>61</v>
      </c>
      <c r="H48" s="184">
        <v>47</v>
      </c>
      <c r="I48" s="185" t="s">
        <v>229</v>
      </c>
    </row>
    <row r="49" spans="1:9">
      <c r="A49" s="180" t="str">
        <f t="shared" si="1"/>
        <v>재난대응과</v>
      </c>
      <c r="B49" s="181" t="str">
        <f t="shared" si="3"/>
        <v>안전행정위원회</v>
      </c>
      <c r="C49" s="180" t="str">
        <f t="shared" si="2"/>
        <v>재난안전본부</v>
      </c>
      <c r="E49" s="182" t="s">
        <v>225</v>
      </c>
      <c r="F49" s="183" t="s">
        <v>230</v>
      </c>
      <c r="G49" s="182" t="s">
        <v>61</v>
      </c>
      <c r="H49" s="184">
        <v>48</v>
      </c>
      <c r="I49" s="185" t="s">
        <v>231</v>
      </c>
    </row>
    <row r="50" spans="1:9">
      <c r="A50" s="180" t="str">
        <f t="shared" si="1"/>
        <v>재난종합지휘센터</v>
      </c>
      <c r="B50" s="181" t="str">
        <f t="shared" si="3"/>
        <v>안전행정위원회</v>
      </c>
      <c r="C50" s="180" t="str">
        <f t="shared" si="2"/>
        <v>재난안전본부</v>
      </c>
      <c r="E50" s="182" t="s">
        <v>225</v>
      </c>
      <c r="F50" s="183" t="s">
        <v>232</v>
      </c>
      <c r="G50" s="182" t="s">
        <v>61</v>
      </c>
      <c r="H50" s="184">
        <v>49</v>
      </c>
      <c r="I50" s="185" t="s">
        <v>233</v>
      </c>
    </row>
    <row r="51" spans="1:9">
      <c r="A51" s="180" t="str">
        <f t="shared" si="1"/>
        <v>안전교육훈련담당관</v>
      </c>
      <c r="B51" s="181" t="str">
        <f t="shared" si="3"/>
        <v>안전행정위원회</v>
      </c>
      <c r="C51" s="180" t="str">
        <f t="shared" si="2"/>
        <v>재난안전본부</v>
      </c>
      <c r="E51" s="182" t="s">
        <v>225</v>
      </c>
      <c r="F51" s="183" t="s">
        <v>234</v>
      </c>
      <c r="G51" s="182" t="s">
        <v>61</v>
      </c>
      <c r="H51" s="184">
        <v>50</v>
      </c>
      <c r="I51" s="185" t="s">
        <v>235</v>
      </c>
    </row>
    <row r="52" spans="1:9">
      <c r="A52" s="180" t="str">
        <f t="shared" si="1"/>
        <v>청문감사담당관</v>
      </c>
      <c r="B52" s="181" t="str">
        <f t="shared" si="3"/>
        <v>안전행정위원회</v>
      </c>
      <c r="C52" s="180" t="str">
        <f t="shared" si="2"/>
        <v>재난안전본부</v>
      </c>
      <c r="E52" s="182" t="s">
        <v>225</v>
      </c>
      <c r="F52" s="183" t="s">
        <v>236</v>
      </c>
      <c r="G52" s="182" t="s">
        <v>61</v>
      </c>
      <c r="H52" s="184">
        <v>51</v>
      </c>
      <c r="I52" s="185" t="s">
        <v>237</v>
      </c>
    </row>
    <row r="53" spans="1:9">
      <c r="A53" s="180" t="str">
        <f t="shared" si="1"/>
        <v>특수대응단</v>
      </c>
      <c r="B53" s="181" t="str">
        <f t="shared" si="3"/>
        <v>안전행정위원회</v>
      </c>
      <c r="C53" s="180" t="str">
        <f t="shared" si="2"/>
        <v>재난안전본부</v>
      </c>
      <c r="E53" s="182" t="s">
        <v>225</v>
      </c>
      <c r="F53" s="183" t="s">
        <v>238</v>
      </c>
      <c r="G53" s="182" t="s">
        <v>61</v>
      </c>
      <c r="H53" s="184">
        <v>52</v>
      </c>
      <c r="I53" s="185" t="s">
        <v>239</v>
      </c>
    </row>
    <row r="54" spans="1:9">
      <c r="A54" s="180" t="str">
        <f t="shared" si="1"/>
        <v>안전기획과</v>
      </c>
      <c r="B54" s="181" t="str">
        <f t="shared" si="3"/>
        <v>안전행정위원회</v>
      </c>
      <c r="C54" s="180" t="str">
        <f t="shared" si="2"/>
        <v>재난안전본부</v>
      </c>
      <c r="E54" s="182" t="s">
        <v>225</v>
      </c>
      <c r="F54" s="183" t="s">
        <v>240</v>
      </c>
      <c r="G54" s="182" t="s">
        <v>61</v>
      </c>
      <c r="H54" s="184">
        <v>53</v>
      </c>
      <c r="I54" s="185" t="s">
        <v>241</v>
      </c>
    </row>
    <row r="55" spans="1:9">
      <c r="A55" s="180" t="str">
        <f t="shared" si="1"/>
        <v>재난대책과</v>
      </c>
      <c r="B55" s="181" t="str">
        <f t="shared" si="3"/>
        <v>안전행정위원회</v>
      </c>
      <c r="C55" s="180" t="str">
        <f t="shared" si="2"/>
        <v>재난안전본부</v>
      </c>
      <c r="E55" s="182" t="s">
        <v>225</v>
      </c>
      <c r="F55" s="183" t="s">
        <v>242</v>
      </c>
      <c r="G55" s="182" t="s">
        <v>61</v>
      </c>
      <c r="H55" s="184">
        <v>54</v>
      </c>
      <c r="I55" s="185" t="s">
        <v>243</v>
      </c>
    </row>
    <row r="56" spans="1:9">
      <c r="A56" s="180" t="str">
        <f t="shared" si="1"/>
        <v>기동안전점검단</v>
      </c>
      <c r="B56" s="181" t="str">
        <f t="shared" si="3"/>
        <v>안전행정위원회</v>
      </c>
      <c r="C56" s="180" t="str">
        <f t="shared" si="2"/>
        <v>재난안전본부</v>
      </c>
      <c r="E56" s="182" t="s">
        <v>225</v>
      </c>
      <c r="F56" s="183" t="s">
        <v>244</v>
      </c>
      <c r="G56" s="182" t="s">
        <v>61</v>
      </c>
      <c r="H56" s="184">
        <v>55</v>
      </c>
      <c r="I56" s="185" t="s">
        <v>245</v>
      </c>
    </row>
    <row r="57" spans="1:9">
      <c r="A57" s="180" t="str">
        <f t="shared" si="1"/>
        <v>소방행정기획과</v>
      </c>
      <c r="B57" s="181" t="str">
        <f t="shared" si="3"/>
        <v>안전행정위원회</v>
      </c>
      <c r="C57" s="180" t="str">
        <f t="shared" si="2"/>
        <v>재난안전본부</v>
      </c>
      <c r="E57" s="182" t="s">
        <v>124</v>
      </c>
      <c r="F57" s="183" t="s">
        <v>246</v>
      </c>
      <c r="G57" s="182" t="s">
        <v>61</v>
      </c>
      <c r="H57" s="184">
        <v>56</v>
      </c>
      <c r="I57" s="185" t="s">
        <v>247</v>
      </c>
    </row>
    <row r="58" spans="1:9">
      <c r="A58" s="180" t="str">
        <f t="shared" si="1"/>
        <v>특수대응단(북부)</v>
      </c>
      <c r="B58" s="181" t="str">
        <f t="shared" si="3"/>
        <v>안전행정위원회</v>
      </c>
      <c r="C58" s="180" t="str">
        <f t="shared" si="2"/>
        <v>재난안전본부</v>
      </c>
      <c r="E58" s="182" t="s">
        <v>124</v>
      </c>
      <c r="F58" s="183" t="s">
        <v>238</v>
      </c>
      <c r="G58" s="182" t="s">
        <v>61</v>
      </c>
      <c r="H58" s="184">
        <v>57</v>
      </c>
      <c r="I58" s="185" t="s">
        <v>248</v>
      </c>
    </row>
    <row r="59" spans="1:9">
      <c r="A59" s="180" t="str">
        <f t="shared" si="1"/>
        <v>소방학교</v>
      </c>
      <c r="B59" s="181" t="str">
        <f t="shared" si="3"/>
        <v>안전행정위원회</v>
      </c>
      <c r="C59" s="180" t="str">
        <f t="shared" si="2"/>
        <v>재난안전본부</v>
      </c>
      <c r="E59" s="182" t="s">
        <v>129</v>
      </c>
      <c r="F59" s="183" t="s">
        <v>249</v>
      </c>
      <c r="G59" s="182" t="s">
        <v>61</v>
      </c>
      <c r="H59" s="184">
        <v>58</v>
      </c>
      <c r="I59" s="185" t="s">
        <v>284</v>
      </c>
    </row>
    <row r="60" spans="1:9">
      <c r="A60" s="180" t="str">
        <f t="shared" si="1"/>
        <v>수원소방서</v>
      </c>
      <c r="B60" s="181" t="str">
        <f t="shared" si="3"/>
        <v>안전행정위원회</v>
      </c>
      <c r="C60" s="180" t="str">
        <f t="shared" si="2"/>
        <v>재난안전본부</v>
      </c>
      <c r="E60" s="182" t="s">
        <v>130</v>
      </c>
      <c r="F60" s="183" t="s">
        <v>250</v>
      </c>
      <c r="G60" s="182" t="s">
        <v>61</v>
      </c>
      <c r="H60" s="184">
        <v>59</v>
      </c>
      <c r="I60" s="185" t="s">
        <v>286</v>
      </c>
    </row>
    <row r="61" spans="1:9">
      <c r="A61" s="180" t="str">
        <f t="shared" si="1"/>
        <v>성남소방서</v>
      </c>
      <c r="B61" s="181" t="str">
        <f t="shared" si="3"/>
        <v>안전행정위원회</v>
      </c>
      <c r="C61" s="180" t="str">
        <f t="shared" si="2"/>
        <v>재난안전본부</v>
      </c>
      <c r="E61" s="182" t="s">
        <v>130</v>
      </c>
      <c r="F61" s="183" t="s">
        <v>251</v>
      </c>
      <c r="G61" s="182" t="s">
        <v>61</v>
      </c>
      <c r="H61" s="184">
        <v>60</v>
      </c>
      <c r="I61" s="185" t="s">
        <v>288</v>
      </c>
    </row>
    <row r="62" spans="1:9">
      <c r="A62" s="180" t="str">
        <f t="shared" si="1"/>
        <v>분당소방서</v>
      </c>
      <c r="B62" s="181" t="str">
        <f t="shared" si="3"/>
        <v>안전행정위원회</v>
      </c>
      <c r="C62" s="180" t="str">
        <f t="shared" si="2"/>
        <v>재난안전본부</v>
      </c>
      <c r="E62" s="182" t="s">
        <v>130</v>
      </c>
      <c r="F62" s="183" t="s">
        <v>252</v>
      </c>
      <c r="G62" s="182" t="s">
        <v>61</v>
      </c>
      <c r="H62" s="184">
        <v>61</v>
      </c>
      <c r="I62" s="185" t="s">
        <v>290</v>
      </c>
    </row>
    <row r="63" spans="1:9">
      <c r="A63" s="180" t="str">
        <f t="shared" si="1"/>
        <v>부천소방서</v>
      </c>
      <c r="B63" s="181" t="str">
        <f t="shared" si="3"/>
        <v>안전행정위원회</v>
      </c>
      <c r="C63" s="180" t="str">
        <f t="shared" si="2"/>
        <v>재난안전본부</v>
      </c>
      <c r="E63" s="182" t="s">
        <v>130</v>
      </c>
      <c r="F63" s="183" t="s">
        <v>253</v>
      </c>
      <c r="G63" s="182" t="s">
        <v>61</v>
      </c>
      <c r="H63" s="184">
        <v>62</v>
      </c>
      <c r="I63" s="185" t="s">
        <v>454</v>
      </c>
    </row>
    <row r="64" spans="1:9">
      <c r="A64" s="180" t="str">
        <f t="shared" si="1"/>
        <v>안양소방서</v>
      </c>
      <c r="B64" s="181" t="str">
        <f t="shared" si="3"/>
        <v>안전행정위원회</v>
      </c>
      <c r="C64" s="180" t="str">
        <f t="shared" si="2"/>
        <v>재난안전본부</v>
      </c>
      <c r="E64" s="182" t="s">
        <v>130</v>
      </c>
      <c r="F64" s="183" t="s">
        <v>254</v>
      </c>
      <c r="G64" s="182" t="s">
        <v>61</v>
      </c>
      <c r="H64" s="184">
        <v>63</v>
      </c>
      <c r="I64" s="185" t="s">
        <v>455</v>
      </c>
    </row>
    <row r="65" spans="1:9">
      <c r="A65" s="180" t="str">
        <f t="shared" si="1"/>
        <v>안산소방서</v>
      </c>
      <c r="B65" s="181" t="str">
        <f t="shared" si="3"/>
        <v>안전행정위원회</v>
      </c>
      <c r="C65" s="180" t="str">
        <f t="shared" si="2"/>
        <v>재난안전본부</v>
      </c>
      <c r="E65" s="182" t="s">
        <v>130</v>
      </c>
      <c r="F65" s="183" t="s">
        <v>255</v>
      </c>
      <c r="G65" s="182" t="s">
        <v>61</v>
      </c>
      <c r="H65" s="184">
        <v>64</v>
      </c>
      <c r="I65" s="185" t="s">
        <v>456</v>
      </c>
    </row>
    <row r="66" spans="1:9">
      <c r="A66" s="180" t="str">
        <f t="shared" si="1"/>
        <v>용인소방서</v>
      </c>
      <c r="B66" s="181" t="str">
        <f t="shared" ref="B66:B97" si="4">G66</f>
        <v>안전행정위원회</v>
      </c>
      <c r="C66" s="180" t="str">
        <f t="shared" si="2"/>
        <v>재난안전본부</v>
      </c>
      <c r="E66" s="182" t="s">
        <v>130</v>
      </c>
      <c r="F66" s="183" t="s">
        <v>256</v>
      </c>
      <c r="G66" s="182" t="s">
        <v>61</v>
      </c>
      <c r="H66" s="184">
        <v>65</v>
      </c>
      <c r="I66" s="185" t="s">
        <v>457</v>
      </c>
    </row>
    <row r="67" spans="1:9">
      <c r="A67" s="180" t="str">
        <f t="shared" ref="A67:A130" si="5">IF(COUNT(AND(FIND("북부소방재난본부",$E67),FIND("특수대응단",$F67))),"특수대응단(북부)",IF(COUNT(FIND("작물연구과",$F67)),"작물연구과",IF(COUNT(FIND("원예연구과",$F67)),"원예연구과",IF(COUNT(FIND("환경농업연구과",$F67)),"환경농업연구과",IF(COUNT(FIND("지원기획과",$F67)),"지원기획과",IF(COUNT(FIND("기술보급과",$F67)),"기술보급과",IF(COUNT(FIND("농촌자원과",$F67)),"농촌자원과",IF(COUNT(FIND("종자관리소",$F67)),"종자관리소",IF(COUNT(FIND("버섯연구소",$F67)),"버섯연구소",IF(COUNT(FIND("소득자원연구소",$F67)),"소득자원연구소",IF(COUNT(FIND("선인장다육식물연구소",$F67)),"선인장다육식물연구소",IF(COUNT(FIND("보건연구부",$F67)),"보건연구부",IF(COUNT(FIND("대기연구부",$F67)),"대기연구부",IF(COUNT(FIND("수질연구부",$F67)),"수질연구부",IF(COUNT(FIND("북부지원",$F67)),"북부지원",IF(COUNT(FIND("수원농산물검사소",$F67)),"수원농산물검사소",IF(COUNT(FIND("건설본부(관리과)",$F67)),"관리과",IF(COUNT(FIND("도로건설과",$F67)),"도로건설과",IF(COUNT(FIND("북부도로과",$F67)),"북부도로과",IF(COUNT(FIND("건축시설과",$F67)),"건축시설과",IF(COUNT(FIND("신청사건립추진단",$F67)),"신청사건립추진단",$F67)))))))))))))))))))))</f>
        <v>평택소방서</v>
      </c>
      <c r="B67" s="181" t="str">
        <f t="shared" si="4"/>
        <v>안전행정위원회</v>
      </c>
      <c r="C67" s="180" t="str">
        <f t="shared" ref="C67:C130" si="6">IF(COUNT(FIND("경기도건설본부",$E67)),"건설본부",IF(COUNT(FIND("경기도농업기술원",$E67)),"농업기술원",IF(COUNT(FIND("경기도보건환경연구원",$E67)),"보건환경연구원",IF(COUNT(FIND("소방재난본부",$E67)),"재난안전본부",IF(COUNT(FIND("경기도소방학교",$E67)),"재난안전본부",IF(COUNT(FIND("경기도인재개발원",$E67)),"인재개발원",IF(COUNT(FIND("북부소방재난본부",$E67)),"재난안전본부",IF(COUNT(FIND("소방서",$E67)),"재난안전본부",$E67))))))))</f>
        <v>재난안전본부</v>
      </c>
      <c r="E67" s="182" t="s">
        <v>130</v>
      </c>
      <c r="F67" s="183" t="s">
        <v>257</v>
      </c>
      <c r="G67" s="182" t="s">
        <v>61</v>
      </c>
      <c r="H67" s="184">
        <v>66</v>
      </c>
      <c r="I67" s="185" t="s">
        <v>458</v>
      </c>
    </row>
    <row r="68" spans="1:9">
      <c r="A68" s="180" t="str">
        <f t="shared" si="5"/>
        <v>송탄소방서</v>
      </c>
      <c r="B68" s="181" t="str">
        <f t="shared" si="4"/>
        <v>안전행정위원회</v>
      </c>
      <c r="C68" s="180" t="str">
        <f t="shared" si="6"/>
        <v>재난안전본부</v>
      </c>
      <c r="E68" s="182" t="s">
        <v>130</v>
      </c>
      <c r="F68" s="183" t="s">
        <v>258</v>
      </c>
      <c r="G68" s="182" t="s">
        <v>61</v>
      </c>
      <c r="H68" s="184">
        <v>67</v>
      </c>
      <c r="I68" s="185" t="s">
        <v>459</v>
      </c>
    </row>
    <row r="69" spans="1:9">
      <c r="A69" s="180" t="str">
        <f t="shared" si="5"/>
        <v>광명소방서</v>
      </c>
      <c r="B69" s="181" t="str">
        <f t="shared" si="4"/>
        <v>안전행정위원회</v>
      </c>
      <c r="C69" s="180" t="str">
        <f t="shared" si="6"/>
        <v>재난안전본부</v>
      </c>
      <c r="E69" s="182" t="s">
        <v>130</v>
      </c>
      <c r="F69" s="183" t="s">
        <v>259</v>
      </c>
      <c r="G69" s="182" t="s">
        <v>61</v>
      </c>
      <c r="H69" s="184">
        <v>68</v>
      </c>
      <c r="I69" s="185" t="s">
        <v>460</v>
      </c>
    </row>
    <row r="70" spans="1:9">
      <c r="A70" s="180" t="str">
        <f t="shared" si="5"/>
        <v>시흥소방서</v>
      </c>
      <c r="B70" s="181" t="str">
        <f t="shared" si="4"/>
        <v>안전행정위원회</v>
      </c>
      <c r="C70" s="180" t="str">
        <f t="shared" si="6"/>
        <v>재난안전본부</v>
      </c>
      <c r="E70" s="182" t="s">
        <v>130</v>
      </c>
      <c r="F70" s="183" t="s">
        <v>260</v>
      </c>
      <c r="G70" s="182" t="s">
        <v>61</v>
      </c>
      <c r="H70" s="184">
        <v>69</v>
      </c>
      <c r="I70" s="185" t="s">
        <v>461</v>
      </c>
    </row>
    <row r="71" spans="1:9">
      <c r="A71" s="180" t="str">
        <f t="shared" si="5"/>
        <v>군포소방서</v>
      </c>
      <c r="B71" s="181" t="str">
        <f t="shared" si="4"/>
        <v>안전행정위원회</v>
      </c>
      <c r="C71" s="180" t="str">
        <f t="shared" si="6"/>
        <v>재난안전본부</v>
      </c>
      <c r="E71" s="182" t="s">
        <v>130</v>
      </c>
      <c r="F71" s="183" t="s">
        <v>261</v>
      </c>
      <c r="G71" s="182" t="s">
        <v>61</v>
      </c>
      <c r="H71" s="184">
        <v>70</v>
      </c>
      <c r="I71" s="185" t="s">
        <v>462</v>
      </c>
    </row>
    <row r="72" spans="1:9">
      <c r="A72" s="180" t="str">
        <f t="shared" si="5"/>
        <v>화성소방서</v>
      </c>
      <c r="B72" s="181" t="str">
        <f t="shared" si="4"/>
        <v>안전행정위원회</v>
      </c>
      <c r="C72" s="180" t="str">
        <f t="shared" si="6"/>
        <v>재난안전본부</v>
      </c>
      <c r="E72" s="182" t="s">
        <v>130</v>
      </c>
      <c r="F72" s="183" t="s">
        <v>262</v>
      </c>
      <c r="G72" s="182" t="s">
        <v>61</v>
      </c>
      <c r="H72" s="184">
        <v>71</v>
      </c>
      <c r="I72" s="185" t="s">
        <v>463</v>
      </c>
    </row>
    <row r="73" spans="1:9">
      <c r="A73" s="180" t="str">
        <f t="shared" si="5"/>
        <v>이천소방서</v>
      </c>
      <c r="B73" s="181" t="str">
        <f t="shared" si="4"/>
        <v>안전행정위원회</v>
      </c>
      <c r="C73" s="180" t="str">
        <f t="shared" si="6"/>
        <v>재난안전본부</v>
      </c>
      <c r="E73" s="182" t="s">
        <v>130</v>
      </c>
      <c r="F73" s="183" t="s">
        <v>263</v>
      </c>
      <c r="G73" s="182" t="s">
        <v>61</v>
      </c>
      <c r="H73" s="184">
        <v>72</v>
      </c>
      <c r="I73" s="185" t="s">
        <v>464</v>
      </c>
    </row>
    <row r="74" spans="1:9">
      <c r="A74" s="180" t="str">
        <f t="shared" si="5"/>
        <v>김포소방서</v>
      </c>
      <c r="B74" s="181" t="str">
        <f t="shared" si="4"/>
        <v>안전행정위원회</v>
      </c>
      <c r="C74" s="180" t="str">
        <f t="shared" si="6"/>
        <v>재난안전본부</v>
      </c>
      <c r="E74" s="182" t="s">
        <v>130</v>
      </c>
      <c r="F74" s="183" t="s">
        <v>264</v>
      </c>
      <c r="G74" s="182" t="s">
        <v>61</v>
      </c>
      <c r="H74" s="184">
        <v>73</v>
      </c>
      <c r="I74" s="185" t="s">
        <v>465</v>
      </c>
    </row>
    <row r="75" spans="1:9">
      <c r="A75" s="180" t="str">
        <f t="shared" si="5"/>
        <v>광주소방서</v>
      </c>
      <c r="B75" s="181" t="str">
        <f t="shared" si="4"/>
        <v>안전행정위원회</v>
      </c>
      <c r="C75" s="180" t="str">
        <f t="shared" si="6"/>
        <v>재난안전본부</v>
      </c>
      <c r="E75" s="182" t="s">
        <v>130</v>
      </c>
      <c r="F75" s="183" t="s">
        <v>265</v>
      </c>
      <c r="G75" s="182" t="s">
        <v>61</v>
      </c>
      <c r="H75" s="184">
        <v>74</v>
      </c>
      <c r="I75" s="185" t="s">
        <v>466</v>
      </c>
    </row>
    <row r="76" spans="1:9">
      <c r="A76" s="180" t="str">
        <f t="shared" si="5"/>
        <v>안성소방서</v>
      </c>
      <c r="B76" s="181" t="str">
        <f t="shared" si="4"/>
        <v>안전행정위원회</v>
      </c>
      <c r="C76" s="180" t="str">
        <f t="shared" si="6"/>
        <v>재난안전본부</v>
      </c>
      <c r="E76" s="182" t="s">
        <v>130</v>
      </c>
      <c r="F76" s="183" t="s">
        <v>266</v>
      </c>
      <c r="G76" s="182" t="s">
        <v>61</v>
      </c>
      <c r="H76" s="184">
        <v>75</v>
      </c>
      <c r="I76" s="185" t="s">
        <v>467</v>
      </c>
    </row>
    <row r="77" spans="1:9">
      <c r="A77" s="180" t="str">
        <f t="shared" si="5"/>
        <v>하남소방서</v>
      </c>
      <c r="B77" s="181" t="str">
        <f t="shared" si="4"/>
        <v>안전행정위원회</v>
      </c>
      <c r="C77" s="180" t="str">
        <f t="shared" si="6"/>
        <v>재난안전본부</v>
      </c>
      <c r="E77" s="182" t="s">
        <v>130</v>
      </c>
      <c r="F77" s="183" t="s">
        <v>267</v>
      </c>
      <c r="G77" s="182" t="s">
        <v>61</v>
      </c>
      <c r="H77" s="184">
        <v>76</v>
      </c>
      <c r="I77" s="185" t="s">
        <v>468</v>
      </c>
    </row>
    <row r="78" spans="1:9">
      <c r="A78" s="180" t="str">
        <f t="shared" si="5"/>
        <v>의왕소방서</v>
      </c>
      <c r="B78" s="181" t="str">
        <f t="shared" si="4"/>
        <v>안전행정위원회</v>
      </c>
      <c r="C78" s="180" t="str">
        <f t="shared" si="6"/>
        <v>재난안전본부</v>
      </c>
      <c r="E78" s="182" t="s">
        <v>130</v>
      </c>
      <c r="F78" s="183" t="s">
        <v>268</v>
      </c>
      <c r="G78" s="182" t="s">
        <v>61</v>
      </c>
      <c r="H78" s="184">
        <v>77</v>
      </c>
      <c r="I78" s="185" t="s">
        <v>469</v>
      </c>
    </row>
    <row r="79" spans="1:9">
      <c r="A79" s="180" t="str">
        <f t="shared" si="5"/>
        <v>오산소방서</v>
      </c>
      <c r="B79" s="181" t="str">
        <f t="shared" si="4"/>
        <v>안전행정위원회</v>
      </c>
      <c r="C79" s="180" t="str">
        <f t="shared" si="6"/>
        <v>재난안전본부</v>
      </c>
      <c r="E79" s="182" t="s">
        <v>130</v>
      </c>
      <c r="F79" s="183" t="s">
        <v>269</v>
      </c>
      <c r="G79" s="182" t="s">
        <v>61</v>
      </c>
      <c r="H79" s="184">
        <v>78</v>
      </c>
      <c r="I79" s="185" t="s">
        <v>470</v>
      </c>
    </row>
    <row r="80" spans="1:9">
      <c r="A80" s="180" t="str">
        <f t="shared" si="5"/>
        <v>여주소방서</v>
      </c>
      <c r="B80" s="181" t="str">
        <f t="shared" si="4"/>
        <v>안전행정위원회</v>
      </c>
      <c r="C80" s="180" t="str">
        <f t="shared" si="6"/>
        <v>재난안전본부</v>
      </c>
      <c r="E80" s="182" t="s">
        <v>130</v>
      </c>
      <c r="F80" s="183" t="s">
        <v>270</v>
      </c>
      <c r="G80" s="182" t="s">
        <v>61</v>
      </c>
      <c r="H80" s="184">
        <v>79</v>
      </c>
      <c r="I80" s="185" t="s">
        <v>471</v>
      </c>
    </row>
    <row r="81" spans="1:9">
      <c r="A81" s="180" t="str">
        <f t="shared" si="5"/>
        <v>양평소방서</v>
      </c>
      <c r="B81" s="181" t="str">
        <f t="shared" si="4"/>
        <v>안전행정위원회</v>
      </c>
      <c r="C81" s="180" t="str">
        <f t="shared" si="6"/>
        <v>재난안전본부</v>
      </c>
      <c r="E81" s="182" t="s">
        <v>130</v>
      </c>
      <c r="F81" s="183" t="s">
        <v>271</v>
      </c>
      <c r="G81" s="182" t="s">
        <v>61</v>
      </c>
      <c r="H81" s="184">
        <v>80</v>
      </c>
      <c r="I81" s="185" t="s">
        <v>472</v>
      </c>
    </row>
    <row r="82" spans="1:9">
      <c r="A82" s="180" t="str">
        <f t="shared" si="5"/>
        <v>과천소방서</v>
      </c>
      <c r="B82" s="181" t="str">
        <f t="shared" si="4"/>
        <v>안전행정위원회</v>
      </c>
      <c r="C82" s="180" t="str">
        <f t="shared" si="6"/>
        <v>재난안전본부</v>
      </c>
      <c r="E82" s="182" t="s">
        <v>130</v>
      </c>
      <c r="F82" s="183" t="s">
        <v>272</v>
      </c>
      <c r="G82" s="182" t="s">
        <v>61</v>
      </c>
      <c r="H82" s="184">
        <v>81</v>
      </c>
      <c r="I82" s="185" t="s">
        <v>473</v>
      </c>
    </row>
    <row r="83" spans="1:9">
      <c r="A83" s="180" t="str">
        <f t="shared" si="5"/>
        <v>고양소방서</v>
      </c>
      <c r="B83" s="181" t="str">
        <f t="shared" si="4"/>
        <v>안전행정위원회</v>
      </c>
      <c r="C83" s="180" t="str">
        <f t="shared" si="6"/>
        <v>재난안전본부</v>
      </c>
      <c r="E83" s="182" t="s">
        <v>130</v>
      </c>
      <c r="F83" s="183" t="s">
        <v>273</v>
      </c>
      <c r="G83" s="182" t="s">
        <v>61</v>
      </c>
      <c r="H83" s="184">
        <v>82</v>
      </c>
      <c r="I83" s="185" t="s">
        <v>474</v>
      </c>
    </row>
    <row r="84" spans="1:9">
      <c r="A84" s="180" t="str">
        <f t="shared" si="5"/>
        <v>일산소방서</v>
      </c>
      <c r="B84" s="181" t="str">
        <f t="shared" si="4"/>
        <v>안전행정위원회</v>
      </c>
      <c r="C84" s="180" t="str">
        <f t="shared" si="6"/>
        <v>재난안전본부</v>
      </c>
      <c r="E84" s="182" t="s">
        <v>130</v>
      </c>
      <c r="F84" s="183" t="s">
        <v>274</v>
      </c>
      <c r="G84" s="182" t="s">
        <v>61</v>
      </c>
      <c r="H84" s="184">
        <v>83</v>
      </c>
      <c r="I84" s="185" t="s">
        <v>475</v>
      </c>
    </row>
    <row r="85" spans="1:9">
      <c r="A85" s="180" t="str">
        <f t="shared" si="5"/>
        <v>의정부소방서</v>
      </c>
      <c r="B85" s="181" t="str">
        <f t="shared" si="4"/>
        <v>안전행정위원회</v>
      </c>
      <c r="C85" s="180" t="str">
        <f t="shared" si="6"/>
        <v>재난안전본부</v>
      </c>
      <c r="E85" s="182" t="s">
        <v>130</v>
      </c>
      <c r="F85" s="183" t="s">
        <v>275</v>
      </c>
      <c r="G85" s="182" t="s">
        <v>61</v>
      </c>
      <c r="H85" s="184">
        <v>84</v>
      </c>
      <c r="I85" s="185" t="s">
        <v>476</v>
      </c>
    </row>
    <row r="86" spans="1:9">
      <c r="A86" s="180" t="str">
        <f t="shared" si="5"/>
        <v>남양주소방서</v>
      </c>
      <c r="B86" s="181" t="str">
        <f t="shared" si="4"/>
        <v>안전행정위원회</v>
      </c>
      <c r="C86" s="180" t="str">
        <f t="shared" si="6"/>
        <v>재난안전본부</v>
      </c>
      <c r="E86" s="182" t="s">
        <v>130</v>
      </c>
      <c r="F86" s="183" t="s">
        <v>276</v>
      </c>
      <c r="G86" s="182" t="s">
        <v>61</v>
      </c>
      <c r="H86" s="184">
        <v>85</v>
      </c>
      <c r="I86" s="185" t="s">
        <v>477</v>
      </c>
    </row>
    <row r="87" spans="1:9">
      <c r="A87" s="180" t="str">
        <f t="shared" si="5"/>
        <v>파주소방서</v>
      </c>
      <c r="B87" s="181" t="str">
        <f t="shared" si="4"/>
        <v>안전행정위원회</v>
      </c>
      <c r="C87" s="180" t="str">
        <f t="shared" si="6"/>
        <v>재난안전본부</v>
      </c>
      <c r="E87" s="182" t="s">
        <v>130</v>
      </c>
      <c r="F87" s="183" t="s">
        <v>277</v>
      </c>
      <c r="G87" s="182" t="s">
        <v>61</v>
      </c>
      <c r="H87" s="184">
        <v>86</v>
      </c>
      <c r="I87" s="185" t="s">
        <v>478</v>
      </c>
    </row>
    <row r="88" spans="1:9">
      <c r="A88" s="180" t="str">
        <f t="shared" si="5"/>
        <v>구리소방서</v>
      </c>
      <c r="B88" s="181" t="str">
        <f t="shared" si="4"/>
        <v>안전행정위원회</v>
      </c>
      <c r="C88" s="180" t="str">
        <f t="shared" si="6"/>
        <v>재난안전본부</v>
      </c>
      <c r="E88" s="182" t="s">
        <v>130</v>
      </c>
      <c r="F88" s="183" t="s">
        <v>278</v>
      </c>
      <c r="G88" s="182" t="s">
        <v>61</v>
      </c>
      <c r="H88" s="184">
        <v>87</v>
      </c>
      <c r="I88" s="185" t="s">
        <v>479</v>
      </c>
    </row>
    <row r="89" spans="1:9">
      <c r="A89" s="180" t="str">
        <f t="shared" si="5"/>
        <v>포천소방서</v>
      </c>
      <c r="B89" s="181" t="str">
        <f t="shared" si="4"/>
        <v>안전행정위원회</v>
      </c>
      <c r="C89" s="180" t="str">
        <f t="shared" si="6"/>
        <v>재난안전본부</v>
      </c>
      <c r="E89" s="182" t="s">
        <v>130</v>
      </c>
      <c r="F89" s="183" t="s">
        <v>279</v>
      </c>
      <c r="G89" s="182" t="s">
        <v>61</v>
      </c>
      <c r="H89" s="184">
        <v>88</v>
      </c>
      <c r="I89" s="185" t="s">
        <v>480</v>
      </c>
    </row>
    <row r="90" spans="1:9">
      <c r="A90" s="180" t="str">
        <f t="shared" si="5"/>
        <v>양주소방서</v>
      </c>
      <c r="B90" s="181" t="str">
        <f t="shared" si="4"/>
        <v>안전행정위원회</v>
      </c>
      <c r="C90" s="180" t="str">
        <f t="shared" si="6"/>
        <v>재난안전본부</v>
      </c>
      <c r="E90" s="182" t="s">
        <v>130</v>
      </c>
      <c r="F90" s="183" t="s">
        <v>280</v>
      </c>
      <c r="G90" s="182" t="s">
        <v>61</v>
      </c>
      <c r="H90" s="184">
        <v>89</v>
      </c>
      <c r="I90" s="185" t="s">
        <v>481</v>
      </c>
    </row>
    <row r="91" spans="1:9">
      <c r="A91" s="180" t="str">
        <f t="shared" si="5"/>
        <v>동두천소방서</v>
      </c>
      <c r="B91" s="181" t="str">
        <f t="shared" si="4"/>
        <v>안전행정위원회</v>
      </c>
      <c r="C91" s="180" t="str">
        <f t="shared" si="6"/>
        <v>재난안전본부</v>
      </c>
      <c r="E91" s="182" t="s">
        <v>130</v>
      </c>
      <c r="F91" s="183" t="s">
        <v>281</v>
      </c>
      <c r="G91" s="182" t="s">
        <v>61</v>
      </c>
      <c r="H91" s="184">
        <v>90</v>
      </c>
      <c r="I91" s="185" t="s">
        <v>482</v>
      </c>
    </row>
    <row r="92" spans="1:9">
      <c r="A92" s="180" t="str">
        <f t="shared" si="5"/>
        <v>가평소방서</v>
      </c>
      <c r="B92" s="181" t="str">
        <f t="shared" si="4"/>
        <v>안전행정위원회</v>
      </c>
      <c r="C92" s="180" t="str">
        <f t="shared" si="6"/>
        <v>재난안전본부</v>
      </c>
      <c r="E92" s="182" t="s">
        <v>130</v>
      </c>
      <c r="F92" s="183" t="s">
        <v>282</v>
      </c>
      <c r="G92" s="182" t="s">
        <v>61</v>
      </c>
      <c r="H92" s="184">
        <v>91</v>
      </c>
      <c r="I92" s="185" t="s">
        <v>483</v>
      </c>
    </row>
    <row r="93" spans="1:9">
      <c r="A93" s="180" t="str">
        <f t="shared" si="5"/>
        <v>연천소방서</v>
      </c>
      <c r="B93" s="181" t="str">
        <f t="shared" si="4"/>
        <v>안전행정위원회</v>
      </c>
      <c r="C93" s="180" t="str">
        <f t="shared" si="6"/>
        <v>재난안전본부</v>
      </c>
      <c r="E93" s="182" t="s">
        <v>130</v>
      </c>
      <c r="F93" s="183" t="s">
        <v>283</v>
      </c>
      <c r="G93" s="182" t="s">
        <v>61</v>
      </c>
      <c r="H93" s="184">
        <v>92</v>
      </c>
      <c r="I93" s="185" t="s">
        <v>484</v>
      </c>
    </row>
    <row r="94" spans="1:9">
      <c r="A94" s="180" t="str">
        <f t="shared" si="5"/>
        <v>행정관리담당관</v>
      </c>
      <c r="B94" s="181" t="str">
        <f t="shared" si="4"/>
        <v>안전행정위원회</v>
      </c>
      <c r="C94" s="180" t="str">
        <f t="shared" si="6"/>
        <v>균형발전기획실</v>
      </c>
      <c r="E94" s="182" t="s">
        <v>327</v>
      </c>
      <c r="F94" s="183" t="s">
        <v>332</v>
      </c>
      <c r="G94" s="182" t="s">
        <v>61</v>
      </c>
      <c r="H94" s="184">
        <v>93</v>
      </c>
      <c r="I94" s="185" t="s">
        <v>292</v>
      </c>
    </row>
    <row r="95" spans="1:9">
      <c r="A95" s="180" t="str">
        <f t="shared" si="5"/>
        <v>비상기획담당관</v>
      </c>
      <c r="B95" s="181" t="str">
        <f t="shared" si="4"/>
        <v>안전행정위원회</v>
      </c>
      <c r="C95" s="180" t="str">
        <f t="shared" si="6"/>
        <v>균형발전기획실</v>
      </c>
      <c r="E95" s="182" t="s">
        <v>327</v>
      </c>
      <c r="F95" s="183" t="s">
        <v>338</v>
      </c>
      <c r="G95" s="182" t="s">
        <v>61</v>
      </c>
      <c r="H95" s="184">
        <v>94</v>
      </c>
      <c r="I95" s="185" t="s">
        <v>294</v>
      </c>
    </row>
    <row r="96" spans="1:9">
      <c r="A96" s="180" t="str">
        <f t="shared" si="5"/>
        <v>인재개발원</v>
      </c>
      <c r="B96" s="181" t="str">
        <f t="shared" si="4"/>
        <v>안전행정위원회</v>
      </c>
      <c r="C96" s="180" t="str">
        <f t="shared" si="6"/>
        <v>인재개발원</v>
      </c>
      <c r="E96" s="182" t="s">
        <v>126</v>
      </c>
      <c r="F96" s="183" t="s">
        <v>395</v>
      </c>
      <c r="G96" s="182" t="s">
        <v>61</v>
      </c>
      <c r="H96" s="184">
        <v>95</v>
      </c>
      <c r="I96" s="185" t="s">
        <v>300</v>
      </c>
    </row>
    <row r="97" spans="1:9">
      <c r="A97" s="180" t="str">
        <f t="shared" si="5"/>
        <v>문화정책과</v>
      </c>
      <c r="B97" s="181" t="str">
        <f t="shared" si="4"/>
        <v>문화체육관광위원회</v>
      </c>
      <c r="C97" s="180" t="str">
        <f t="shared" si="6"/>
        <v>문화체육관광국</v>
      </c>
      <c r="E97" s="182" t="s">
        <v>112</v>
      </c>
      <c r="F97" s="183" t="s">
        <v>196</v>
      </c>
      <c r="G97" s="182" t="s">
        <v>14</v>
      </c>
      <c r="H97" s="184">
        <v>96</v>
      </c>
      <c r="I97" s="185" t="s">
        <v>306</v>
      </c>
    </row>
    <row r="98" spans="1:9">
      <c r="A98" s="180" t="str">
        <f t="shared" si="5"/>
        <v>종무과</v>
      </c>
      <c r="B98" s="181" t="str">
        <f t="shared" ref="B98:B129" si="7">G98</f>
        <v>문화체육관광위원회</v>
      </c>
      <c r="C98" s="180" t="str">
        <f t="shared" si="6"/>
        <v>문화체육관광국</v>
      </c>
      <c r="E98" s="182" t="s">
        <v>112</v>
      </c>
      <c r="F98" s="183" t="s">
        <v>198</v>
      </c>
      <c r="G98" s="182" t="s">
        <v>14</v>
      </c>
      <c r="H98" s="184">
        <v>97</v>
      </c>
      <c r="I98" s="185" t="s">
        <v>308</v>
      </c>
    </row>
    <row r="99" spans="1:9">
      <c r="A99" s="180" t="str">
        <f t="shared" si="5"/>
        <v>체육과</v>
      </c>
      <c r="B99" s="181" t="str">
        <f t="shared" si="7"/>
        <v>문화체육관광위원회</v>
      </c>
      <c r="C99" s="180" t="str">
        <f t="shared" si="6"/>
        <v>문화체육관광국</v>
      </c>
      <c r="E99" s="182" t="s">
        <v>112</v>
      </c>
      <c r="F99" s="183" t="s">
        <v>200</v>
      </c>
      <c r="G99" s="182" t="s">
        <v>14</v>
      </c>
      <c r="H99" s="184">
        <v>98</v>
      </c>
      <c r="I99" s="185" t="s">
        <v>310</v>
      </c>
    </row>
    <row r="100" spans="1:9">
      <c r="A100" s="180" t="str">
        <f t="shared" si="5"/>
        <v>문화유산과</v>
      </c>
      <c r="B100" s="181" t="str">
        <f t="shared" si="7"/>
        <v>문화체육관광위원회</v>
      </c>
      <c r="C100" s="180" t="str">
        <f t="shared" si="6"/>
        <v>문화체육관광국</v>
      </c>
      <c r="E100" s="182" t="s">
        <v>112</v>
      </c>
      <c r="F100" s="183" t="s">
        <v>202</v>
      </c>
      <c r="G100" s="182" t="s">
        <v>14</v>
      </c>
      <c r="H100" s="184">
        <v>99</v>
      </c>
      <c r="I100" s="185" t="s">
        <v>312</v>
      </c>
    </row>
    <row r="101" spans="1:9">
      <c r="A101" s="180" t="str">
        <f t="shared" si="5"/>
        <v>콘텐츠산업과</v>
      </c>
      <c r="B101" s="181" t="str">
        <f t="shared" si="7"/>
        <v>문화체육관광위원회</v>
      </c>
      <c r="C101" s="180" t="str">
        <f t="shared" si="6"/>
        <v>문화체육관광국</v>
      </c>
      <c r="E101" s="182" t="s">
        <v>112</v>
      </c>
      <c r="F101" s="183" t="s">
        <v>204</v>
      </c>
      <c r="G101" s="182" t="s">
        <v>14</v>
      </c>
      <c r="H101" s="184">
        <v>100</v>
      </c>
      <c r="I101" s="185" t="s">
        <v>314</v>
      </c>
    </row>
    <row r="102" spans="1:9">
      <c r="A102" s="180" t="str">
        <f t="shared" si="5"/>
        <v>관광과</v>
      </c>
      <c r="B102" s="181" t="str">
        <f t="shared" si="7"/>
        <v>문화체육관광위원회</v>
      </c>
      <c r="C102" s="180" t="str">
        <f t="shared" si="6"/>
        <v>문화체육관광국</v>
      </c>
      <c r="E102" s="182" t="s">
        <v>112</v>
      </c>
      <c r="F102" s="183" t="s">
        <v>206</v>
      </c>
      <c r="G102" s="182" t="s">
        <v>14</v>
      </c>
      <c r="H102" s="184">
        <v>101</v>
      </c>
      <c r="I102" s="185" t="s">
        <v>316</v>
      </c>
    </row>
    <row r="103" spans="1:9">
      <c r="A103" s="180" t="str">
        <f t="shared" si="5"/>
        <v>농업정책과</v>
      </c>
      <c r="B103" s="181" t="str">
        <f t="shared" si="7"/>
        <v>농정해양위원회</v>
      </c>
      <c r="C103" s="180" t="str">
        <f t="shared" si="6"/>
        <v>농정해양국</v>
      </c>
      <c r="E103" s="182" t="s">
        <v>65</v>
      </c>
      <c r="F103" s="183" t="s">
        <v>207</v>
      </c>
      <c r="G103" s="182" t="s">
        <v>64</v>
      </c>
      <c r="H103" s="184">
        <v>102</v>
      </c>
      <c r="I103" s="185" t="s">
        <v>317</v>
      </c>
    </row>
    <row r="104" spans="1:9">
      <c r="A104" s="180" t="str">
        <f t="shared" si="5"/>
        <v>해양항만정책과</v>
      </c>
      <c r="B104" s="181" t="str">
        <f t="shared" si="7"/>
        <v>농정해양위원회</v>
      </c>
      <c r="C104" s="180" t="str">
        <f t="shared" si="6"/>
        <v>농정해양국</v>
      </c>
      <c r="E104" s="182" t="s">
        <v>65</v>
      </c>
      <c r="F104" s="183" t="s">
        <v>209</v>
      </c>
      <c r="G104" s="182" t="s">
        <v>64</v>
      </c>
      <c r="H104" s="184">
        <v>103</v>
      </c>
      <c r="I104" s="185" t="s">
        <v>318</v>
      </c>
    </row>
    <row r="105" spans="1:9">
      <c r="A105" s="180" t="str">
        <f t="shared" si="5"/>
        <v>농식품유통과</v>
      </c>
      <c r="B105" s="181" t="str">
        <f t="shared" si="7"/>
        <v>농정해양위원회</v>
      </c>
      <c r="C105" s="180" t="str">
        <f t="shared" si="6"/>
        <v>농정해양국</v>
      </c>
      <c r="E105" s="182" t="s">
        <v>65</v>
      </c>
      <c r="F105" s="183" t="s">
        <v>211</v>
      </c>
      <c r="G105" s="182" t="s">
        <v>64</v>
      </c>
      <c r="H105" s="184">
        <v>104</v>
      </c>
      <c r="I105" s="185" t="s">
        <v>320</v>
      </c>
    </row>
    <row r="106" spans="1:9">
      <c r="A106" s="180" t="str">
        <f t="shared" si="5"/>
        <v>친환경농업과</v>
      </c>
      <c r="B106" s="181" t="str">
        <f t="shared" si="7"/>
        <v>농정해양위원회</v>
      </c>
      <c r="C106" s="180" t="str">
        <f t="shared" si="6"/>
        <v>농정해양국</v>
      </c>
      <c r="E106" s="182" t="s">
        <v>65</v>
      </c>
      <c r="F106" s="183" t="s">
        <v>66</v>
      </c>
      <c r="G106" s="182" t="s">
        <v>64</v>
      </c>
      <c r="H106" s="184">
        <v>105</v>
      </c>
      <c r="I106" s="185" t="s">
        <v>322</v>
      </c>
    </row>
    <row r="107" spans="1:9">
      <c r="A107" s="180" t="str">
        <f t="shared" si="5"/>
        <v>수산과</v>
      </c>
      <c r="B107" s="181" t="str">
        <f t="shared" si="7"/>
        <v>농정해양위원회</v>
      </c>
      <c r="C107" s="180" t="str">
        <f t="shared" si="6"/>
        <v>농정해양국</v>
      </c>
      <c r="E107" s="182" t="s">
        <v>65</v>
      </c>
      <c r="F107" s="183" t="s">
        <v>214</v>
      </c>
      <c r="G107" s="182" t="s">
        <v>64</v>
      </c>
      <c r="H107" s="184">
        <v>106</v>
      </c>
      <c r="I107" s="185" t="s">
        <v>323</v>
      </c>
    </row>
    <row r="108" spans="1:9">
      <c r="A108" s="180" t="str">
        <f t="shared" si="5"/>
        <v>해양수산자원연구소</v>
      </c>
      <c r="B108" s="181" t="str">
        <f t="shared" si="7"/>
        <v>농정해양위원회</v>
      </c>
      <c r="C108" s="180" t="str">
        <f t="shared" si="6"/>
        <v>농정해양국</v>
      </c>
      <c r="E108" s="182" t="s">
        <v>65</v>
      </c>
      <c r="F108" s="183" t="s">
        <v>216</v>
      </c>
      <c r="G108" s="182" t="s">
        <v>64</v>
      </c>
      <c r="H108" s="184">
        <v>107</v>
      </c>
      <c r="I108" s="185" t="s">
        <v>485</v>
      </c>
    </row>
    <row r="109" spans="1:9">
      <c r="A109" s="180" t="str">
        <f t="shared" si="5"/>
        <v>축산정책과</v>
      </c>
      <c r="B109" s="181" t="str">
        <f t="shared" si="7"/>
        <v>농정해양위원회</v>
      </c>
      <c r="C109" s="180" t="str">
        <f t="shared" si="6"/>
        <v>축산산림국</v>
      </c>
      <c r="E109" s="182" t="s">
        <v>67</v>
      </c>
      <c r="F109" s="183" t="s">
        <v>362</v>
      </c>
      <c r="G109" s="182" t="s">
        <v>64</v>
      </c>
      <c r="H109" s="184">
        <v>108</v>
      </c>
      <c r="I109" s="185" t="s">
        <v>324</v>
      </c>
    </row>
    <row r="110" spans="1:9">
      <c r="A110" s="180" t="str">
        <f t="shared" si="5"/>
        <v>동물방역위생과</v>
      </c>
      <c r="B110" s="181" t="str">
        <f t="shared" si="7"/>
        <v>농정해양위원회</v>
      </c>
      <c r="C110" s="180" t="str">
        <f t="shared" si="6"/>
        <v>축산산림국</v>
      </c>
      <c r="E110" s="182" t="s">
        <v>67</v>
      </c>
      <c r="F110" s="183" t="s">
        <v>68</v>
      </c>
      <c r="G110" s="182" t="s">
        <v>64</v>
      </c>
      <c r="H110" s="184">
        <v>109</v>
      </c>
      <c r="I110" s="185" t="s">
        <v>326</v>
      </c>
    </row>
    <row r="111" spans="1:9">
      <c r="A111" s="180" t="str">
        <f t="shared" si="5"/>
        <v>산림과</v>
      </c>
      <c r="B111" s="181" t="str">
        <f t="shared" si="7"/>
        <v>농정해양위원회</v>
      </c>
      <c r="C111" s="180" t="str">
        <f t="shared" si="6"/>
        <v>축산산림국</v>
      </c>
      <c r="E111" s="182" t="s">
        <v>67</v>
      </c>
      <c r="F111" s="183" t="s">
        <v>365</v>
      </c>
      <c r="G111" s="182" t="s">
        <v>64</v>
      </c>
      <c r="H111" s="184">
        <v>110</v>
      </c>
      <c r="I111" s="185" t="s">
        <v>486</v>
      </c>
    </row>
    <row r="112" spans="1:9">
      <c r="A112" s="180" t="str">
        <f t="shared" si="5"/>
        <v>축산위생연구소</v>
      </c>
      <c r="B112" s="181" t="str">
        <f t="shared" si="7"/>
        <v>농정해양위원회</v>
      </c>
      <c r="C112" s="180" t="str">
        <f t="shared" si="6"/>
        <v>축산산림국</v>
      </c>
      <c r="E112" s="182" t="s">
        <v>67</v>
      </c>
      <c r="F112" s="183" t="s">
        <v>367</v>
      </c>
      <c r="G112" s="182" t="s">
        <v>64</v>
      </c>
      <c r="H112" s="184">
        <v>111</v>
      </c>
      <c r="I112" s="185" t="s">
        <v>487</v>
      </c>
    </row>
    <row r="113" spans="1:9">
      <c r="A113" s="180" t="str">
        <f t="shared" si="5"/>
        <v>북부축산위생연구소</v>
      </c>
      <c r="B113" s="181" t="str">
        <f t="shared" si="7"/>
        <v>농정해양위원회</v>
      </c>
      <c r="C113" s="180" t="str">
        <f t="shared" si="6"/>
        <v>축산산림국</v>
      </c>
      <c r="E113" s="182" t="s">
        <v>67</v>
      </c>
      <c r="F113" s="183" t="s">
        <v>368</v>
      </c>
      <c r="G113" s="182" t="s">
        <v>64</v>
      </c>
      <c r="H113" s="184">
        <v>112</v>
      </c>
      <c r="I113" s="185" t="s">
        <v>488</v>
      </c>
    </row>
    <row r="114" spans="1:9">
      <c r="A114" s="180" t="str">
        <f t="shared" si="5"/>
        <v>산림환경연구소</v>
      </c>
      <c r="B114" s="181" t="str">
        <f t="shared" si="7"/>
        <v>농정해양위원회</v>
      </c>
      <c r="C114" s="180" t="str">
        <f t="shared" si="6"/>
        <v>축산산림국</v>
      </c>
      <c r="E114" s="182" t="s">
        <v>67</v>
      </c>
      <c r="F114" s="183" t="s">
        <v>369</v>
      </c>
      <c r="G114" s="182" t="s">
        <v>64</v>
      </c>
      <c r="H114" s="184">
        <v>113</v>
      </c>
      <c r="I114" s="185" t="s">
        <v>489</v>
      </c>
    </row>
    <row r="115" spans="1:9">
      <c r="A115" s="180" t="str">
        <f t="shared" si="5"/>
        <v>농업기술원(총무과)</v>
      </c>
      <c r="B115" s="181" t="str">
        <f t="shared" si="7"/>
        <v>농정해양위원회</v>
      </c>
      <c r="C115" s="180" t="str">
        <f t="shared" si="6"/>
        <v>농업기술원</v>
      </c>
      <c r="E115" s="182" t="s">
        <v>125</v>
      </c>
      <c r="F115" s="183" t="s">
        <v>389</v>
      </c>
      <c r="G115" s="182" t="s">
        <v>64</v>
      </c>
      <c r="H115" s="184">
        <v>114</v>
      </c>
      <c r="I115" s="185" t="s">
        <v>329</v>
      </c>
    </row>
    <row r="116" spans="1:9">
      <c r="A116" s="180" t="str">
        <f t="shared" si="5"/>
        <v>작물연구과</v>
      </c>
      <c r="B116" s="181" t="str">
        <f t="shared" si="7"/>
        <v>농정해양위원회</v>
      </c>
      <c r="C116" s="180" t="str">
        <f t="shared" si="6"/>
        <v>농업기술원</v>
      </c>
      <c r="E116" s="182" t="s">
        <v>125</v>
      </c>
      <c r="F116" s="183" t="s">
        <v>418</v>
      </c>
      <c r="G116" s="182" t="s">
        <v>64</v>
      </c>
      <c r="H116" s="184">
        <v>115</v>
      </c>
      <c r="I116" s="185" t="s">
        <v>331</v>
      </c>
    </row>
    <row r="117" spans="1:9">
      <c r="A117" s="180" t="str">
        <f t="shared" si="5"/>
        <v>원예연구과</v>
      </c>
      <c r="B117" s="181" t="str">
        <f t="shared" si="7"/>
        <v>농정해양위원회</v>
      </c>
      <c r="C117" s="180" t="str">
        <f t="shared" si="6"/>
        <v>농업기술원</v>
      </c>
      <c r="E117" s="182" t="s">
        <v>125</v>
      </c>
      <c r="F117" s="183" t="s">
        <v>419</v>
      </c>
      <c r="G117" s="182" t="s">
        <v>64</v>
      </c>
      <c r="H117" s="184">
        <v>116</v>
      </c>
      <c r="I117" s="185" t="s">
        <v>333</v>
      </c>
    </row>
    <row r="118" spans="1:9">
      <c r="A118" s="180" t="str">
        <f t="shared" si="5"/>
        <v>환경농업연구과</v>
      </c>
      <c r="B118" s="181" t="str">
        <f t="shared" si="7"/>
        <v>농정해양위원회</v>
      </c>
      <c r="C118" s="180" t="str">
        <f t="shared" si="6"/>
        <v>농업기술원</v>
      </c>
      <c r="E118" s="182" t="s">
        <v>125</v>
      </c>
      <c r="F118" s="183" t="s">
        <v>420</v>
      </c>
      <c r="G118" s="182" t="s">
        <v>64</v>
      </c>
      <c r="H118" s="184">
        <v>117</v>
      </c>
      <c r="I118" s="185" t="s">
        <v>335</v>
      </c>
    </row>
    <row r="119" spans="1:9">
      <c r="A119" s="180" t="str">
        <f t="shared" si="5"/>
        <v>지원기획과</v>
      </c>
      <c r="B119" s="181" t="str">
        <f t="shared" si="7"/>
        <v>농정해양위원회</v>
      </c>
      <c r="C119" s="180" t="str">
        <f t="shared" si="6"/>
        <v>농업기술원</v>
      </c>
      <c r="E119" s="182" t="s">
        <v>125</v>
      </c>
      <c r="F119" s="183" t="s">
        <v>421</v>
      </c>
      <c r="G119" s="182" t="s">
        <v>64</v>
      </c>
      <c r="H119" s="184">
        <v>118</v>
      </c>
      <c r="I119" s="185" t="s">
        <v>337</v>
      </c>
    </row>
    <row r="120" spans="1:9">
      <c r="A120" s="180" t="str">
        <f t="shared" si="5"/>
        <v>기술보급과</v>
      </c>
      <c r="B120" s="181" t="str">
        <f t="shared" si="7"/>
        <v>농정해양위원회</v>
      </c>
      <c r="C120" s="180" t="str">
        <f t="shared" si="6"/>
        <v>농업기술원</v>
      </c>
      <c r="E120" s="182" t="s">
        <v>125</v>
      </c>
      <c r="F120" s="183" t="s">
        <v>422</v>
      </c>
      <c r="G120" s="182" t="s">
        <v>64</v>
      </c>
      <c r="H120" s="184">
        <v>119</v>
      </c>
      <c r="I120" s="185" t="s">
        <v>339</v>
      </c>
    </row>
    <row r="121" spans="1:9">
      <c r="A121" s="180" t="str">
        <f t="shared" si="5"/>
        <v>농촌자원과</v>
      </c>
      <c r="B121" s="181" t="str">
        <f t="shared" si="7"/>
        <v>농정해양위원회</v>
      </c>
      <c r="C121" s="180" t="str">
        <f t="shared" si="6"/>
        <v>농업기술원</v>
      </c>
      <c r="E121" s="182" t="s">
        <v>125</v>
      </c>
      <c r="F121" s="183" t="s">
        <v>423</v>
      </c>
      <c r="G121" s="182" t="s">
        <v>64</v>
      </c>
      <c r="H121" s="184">
        <v>120</v>
      </c>
      <c r="I121" s="185" t="s">
        <v>341</v>
      </c>
    </row>
    <row r="122" spans="1:9">
      <c r="A122" s="180" t="str">
        <f t="shared" si="5"/>
        <v>종자관리소</v>
      </c>
      <c r="B122" s="181" t="str">
        <f t="shared" si="7"/>
        <v>농정해양위원회</v>
      </c>
      <c r="C122" s="180" t="str">
        <f t="shared" si="6"/>
        <v>농업기술원</v>
      </c>
      <c r="E122" s="182" t="s">
        <v>125</v>
      </c>
      <c r="F122" s="183" t="s">
        <v>424</v>
      </c>
      <c r="G122" s="182" t="s">
        <v>64</v>
      </c>
      <c r="H122" s="184">
        <v>121</v>
      </c>
      <c r="I122" s="185" t="s">
        <v>490</v>
      </c>
    </row>
    <row r="123" spans="1:9">
      <c r="A123" s="180" t="str">
        <f t="shared" si="5"/>
        <v>버섯연구소</v>
      </c>
      <c r="B123" s="181" t="str">
        <f t="shared" si="7"/>
        <v>농정해양위원회</v>
      </c>
      <c r="C123" s="180" t="str">
        <f t="shared" si="6"/>
        <v>농업기술원</v>
      </c>
      <c r="E123" s="182" t="s">
        <v>125</v>
      </c>
      <c r="F123" s="183" t="s">
        <v>425</v>
      </c>
      <c r="G123" s="182" t="s">
        <v>64</v>
      </c>
      <c r="H123" s="184">
        <v>122</v>
      </c>
      <c r="I123" s="185" t="s">
        <v>491</v>
      </c>
    </row>
    <row r="124" spans="1:9">
      <c r="A124" s="180" t="str">
        <f t="shared" si="5"/>
        <v>소득자원연구소</v>
      </c>
      <c r="B124" s="181" t="str">
        <f t="shared" si="7"/>
        <v>농정해양위원회</v>
      </c>
      <c r="C124" s="180" t="str">
        <f t="shared" si="6"/>
        <v>농업기술원</v>
      </c>
      <c r="E124" s="182" t="s">
        <v>125</v>
      </c>
      <c r="F124" s="183" t="s">
        <v>426</v>
      </c>
      <c r="G124" s="182" t="s">
        <v>64</v>
      </c>
      <c r="H124" s="184">
        <v>123</v>
      </c>
      <c r="I124" s="185" t="s">
        <v>492</v>
      </c>
    </row>
    <row r="125" spans="1:9">
      <c r="A125" s="180" t="str">
        <f t="shared" si="5"/>
        <v>선인장다육식물연구소</v>
      </c>
      <c r="B125" s="181" t="str">
        <f t="shared" si="7"/>
        <v>농정해양위원회</v>
      </c>
      <c r="C125" s="180" t="str">
        <f t="shared" si="6"/>
        <v>농업기술원</v>
      </c>
      <c r="E125" s="182" t="s">
        <v>125</v>
      </c>
      <c r="F125" s="183" t="s">
        <v>427</v>
      </c>
      <c r="G125" s="182" t="s">
        <v>64</v>
      </c>
      <c r="H125" s="184">
        <v>124</v>
      </c>
      <c r="I125" s="185" t="s">
        <v>493</v>
      </c>
    </row>
    <row r="126" spans="1:9">
      <c r="A126" s="180" t="str">
        <f t="shared" si="5"/>
        <v>무한돌봄복지과</v>
      </c>
      <c r="B126" s="181" t="str">
        <f t="shared" si="7"/>
        <v>보건복지위원회</v>
      </c>
      <c r="C126" s="180" t="str">
        <f t="shared" si="6"/>
        <v>보건복지국</v>
      </c>
      <c r="E126" s="182" t="s">
        <v>113</v>
      </c>
      <c r="F126" s="183" t="s">
        <v>291</v>
      </c>
      <c r="G126" s="182" t="s">
        <v>414</v>
      </c>
      <c r="H126" s="184">
        <v>125</v>
      </c>
      <c r="I126" s="185" t="s">
        <v>344</v>
      </c>
    </row>
    <row r="127" spans="1:9">
      <c r="A127" s="180" t="str">
        <f t="shared" si="5"/>
        <v>사회적일자리과</v>
      </c>
      <c r="B127" s="181" t="str">
        <f t="shared" si="7"/>
        <v>보건복지위원회</v>
      </c>
      <c r="C127" s="180" t="str">
        <f t="shared" si="6"/>
        <v>보건복지국</v>
      </c>
      <c r="E127" s="182" t="s">
        <v>113</v>
      </c>
      <c r="F127" s="183" t="s">
        <v>293</v>
      </c>
      <c r="G127" s="182" t="s">
        <v>414</v>
      </c>
      <c r="H127" s="184">
        <v>126</v>
      </c>
      <c r="I127" s="185" t="s">
        <v>346</v>
      </c>
    </row>
    <row r="128" spans="1:9">
      <c r="A128" s="180" t="str">
        <f t="shared" si="5"/>
        <v>노인복지과</v>
      </c>
      <c r="B128" s="181" t="str">
        <f t="shared" si="7"/>
        <v>보건복지위원회</v>
      </c>
      <c r="C128" s="180" t="str">
        <f t="shared" si="6"/>
        <v>보건복지국</v>
      </c>
      <c r="E128" s="182" t="s">
        <v>113</v>
      </c>
      <c r="F128" s="183" t="s">
        <v>295</v>
      </c>
      <c r="G128" s="182" t="s">
        <v>414</v>
      </c>
      <c r="H128" s="184">
        <v>127</v>
      </c>
      <c r="I128" s="185" t="s">
        <v>348</v>
      </c>
    </row>
    <row r="129" spans="1:9">
      <c r="A129" s="180" t="str">
        <f t="shared" si="5"/>
        <v>장애인복지과</v>
      </c>
      <c r="B129" s="181" t="str">
        <f t="shared" si="7"/>
        <v>보건복지위원회</v>
      </c>
      <c r="C129" s="180" t="str">
        <f t="shared" si="6"/>
        <v>보건복지국</v>
      </c>
      <c r="E129" s="182" t="s">
        <v>113</v>
      </c>
      <c r="F129" s="183" t="s">
        <v>84</v>
      </c>
      <c r="G129" s="182" t="s">
        <v>414</v>
      </c>
      <c r="H129" s="184">
        <v>128</v>
      </c>
      <c r="I129" s="185" t="s">
        <v>350</v>
      </c>
    </row>
    <row r="130" spans="1:9">
      <c r="A130" s="180" t="str">
        <f t="shared" si="5"/>
        <v>보건정책과</v>
      </c>
      <c r="B130" s="181" t="str">
        <f t="shared" ref="B130:B161" si="8">G130</f>
        <v>보건복지위원회</v>
      </c>
      <c r="C130" s="180" t="str">
        <f t="shared" si="6"/>
        <v>보건복지국</v>
      </c>
      <c r="E130" s="182" t="s">
        <v>113</v>
      </c>
      <c r="F130" s="183" t="s">
        <v>296</v>
      </c>
      <c r="G130" s="182" t="s">
        <v>414</v>
      </c>
      <c r="H130" s="184">
        <v>129</v>
      </c>
      <c r="I130" s="185" t="s">
        <v>352</v>
      </c>
    </row>
    <row r="131" spans="1:9">
      <c r="A131" s="180" t="str">
        <f t="shared" ref="A131:A188" si="9">IF(COUNT(AND(FIND("북부소방재난본부",$E131),FIND("특수대응단",$F131))),"특수대응단(북부)",IF(COUNT(FIND("작물연구과",$F131)),"작물연구과",IF(COUNT(FIND("원예연구과",$F131)),"원예연구과",IF(COUNT(FIND("환경농업연구과",$F131)),"환경농업연구과",IF(COUNT(FIND("지원기획과",$F131)),"지원기획과",IF(COUNT(FIND("기술보급과",$F131)),"기술보급과",IF(COUNT(FIND("농촌자원과",$F131)),"농촌자원과",IF(COUNT(FIND("종자관리소",$F131)),"종자관리소",IF(COUNT(FIND("버섯연구소",$F131)),"버섯연구소",IF(COUNT(FIND("소득자원연구소",$F131)),"소득자원연구소",IF(COUNT(FIND("선인장다육식물연구소",$F131)),"선인장다육식물연구소",IF(COUNT(FIND("보건연구부",$F131)),"보건연구부",IF(COUNT(FIND("대기연구부",$F131)),"대기연구부",IF(COUNT(FIND("수질연구부",$F131)),"수질연구부",IF(COUNT(FIND("북부지원",$F131)),"북부지원",IF(COUNT(FIND("수원농산물검사소",$F131)),"수원농산물검사소",IF(COUNT(FIND("건설본부(관리과)",$F131)),"관리과",IF(COUNT(FIND("도로건설과",$F131)),"도로건설과",IF(COUNT(FIND("북부도로과",$F131)),"북부도로과",IF(COUNT(FIND("건축시설과",$F131)),"건축시설과",IF(COUNT(FIND("신청사건립추진단",$F131)),"신청사건립추진단",$F131)))))))))))))))))))))</f>
        <v>건강증진과</v>
      </c>
      <c r="B131" s="181" t="str">
        <f t="shared" si="8"/>
        <v>보건복지위원회</v>
      </c>
      <c r="C131" s="180" t="str">
        <f t="shared" ref="C131:C188" si="10">IF(COUNT(FIND("경기도건설본부",$E131)),"건설본부",IF(COUNT(FIND("경기도농업기술원",$E131)),"농업기술원",IF(COUNT(FIND("경기도보건환경연구원",$E131)),"보건환경연구원",IF(COUNT(FIND("소방재난본부",$E131)),"재난안전본부",IF(COUNT(FIND("경기도소방학교",$E131)),"재난안전본부",IF(COUNT(FIND("경기도인재개발원",$E131)),"인재개발원",IF(COUNT(FIND("북부소방재난본부",$E131)),"재난안전본부",IF(COUNT(FIND("소방서",$E131)),"재난안전본부",$E131))))))))</f>
        <v>보건복지국</v>
      </c>
      <c r="E131" s="182" t="s">
        <v>113</v>
      </c>
      <c r="F131" s="183" t="s">
        <v>297</v>
      </c>
      <c r="G131" s="182" t="s">
        <v>414</v>
      </c>
      <c r="H131" s="184">
        <v>130</v>
      </c>
      <c r="I131" s="185" t="s">
        <v>354</v>
      </c>
    </row>
    <row r="132" spans="1:9">
      <c r="A132" s="180" t="str">
        <f t="shared" si="9"/>
        <v>식품안전과</v>
      </c>
      <c r="B132" s="181" t="str">
        <f t="shared" si="8"/>
        <v>보건복지위원회</v>
      </c>
      <c r="C132" s="180" t="str">
        <f t="shared" si="10"/>
        <v>보건복지국</v>
      </c>
      <c r="E132" s="182" t="s">
        <v>113</v>
      </c>
      <c r="F132" s="183" t="s">
        <v>298</v>
      </c>
      <c r="G132" s="182" t="s">
        <v>414</v>
      </c>
      <c r="H132" s="184">
        <v>131</v>
      </c>
      <c r="I132" s="185" t="s">
        <v>356</v>
      </c>
    </row>
    <row r="133" spans="1:9">
      <c r="A133" s="180" t="str">
        <f t="shared" si="9"/>
        <v>사회복지담당관</v>
      </c>
      <c r="B133" s="181" t="str">
        <f t="shared" si="8"/>
        <v>보건복지위원회</v>
      </c>
      <c r="C133" s="180" t="str">
        <f t="shared" si="10"/>
        <v>복지여성실</v>
      </c>
      <c r="E133" s="182" t="s">
        <v>70</v>
      </c>
      <c r="F133" s="183" t="s">
        <v>85</v>
      </c>
      <c r="G133" s="182" t="s">
        <v>414</v>
      </c>
      <c r="H133" s="184">
        <v>132</v>
      </c>
      <c r="I133" s="185" t="s">
        <v>363</v>
      </c>
    </row>
    <row r="134" spans="1:9">
      <c r="A134" s="180" t="str">
        <f t="shared" si="9"/>
        <v>보건위생담당관</v>
      </c>
      <c r="B134" s="181" t="str">
        <f t="shared" si="8"/>
        <v>보건복지위원회</v>
      </c>
      <c r="C134" s="180" t="str">
        <f t="shared" si="10"/>
        <v>복지여성실</v>
      </c>
      <c r="E134" s="182" t="s">
        <v>70</v>
      </c>
      <c r="F134" s="183" t="s">
        <v>321</v>
      </c>
      <c r="G134" s="182" t="s">
        <v>414</v>
      </c>
      <c r="H134" s="184">
        <v>133</v>
      </c>
      <c r="I134" s="185" t="s">
        <v>364</v>
      </c>
    </row>
    <row r="135" spans="1:9">
      <c r="A135" s="180" t="str">
        <f t="shared" si="9"/>
        <v>보건환경연구원(총무과)</v>
      </c>
      <c r="B135" s="181" t="str">
        <f t="shared" si="8"/>
        <v>보건복지위원회</v>
      </c>
      <c r="C135" s="180" t="str">
        <f t="shared" si="10"/>
        <v>보건환경연구원</v>
      </c>
      <c r="E135" s="182" t="s">
        <v>127</v>
      </c>
      <c r="F135" s="183" t="s">
        <v>398</v>
      </c>
      <c r="G135" s="182" t="s">
        <v>414</v>
      </c>
      <c r="H135" s="184">
        <v>134</v>
      </c>
      <c r="I135" s="185" t="s">
        <v>372</v>
      </c>
    </row>
    <row r="136" spans="1:9">
      <c r="A136" s="180" t="str">
        <f t="shared" si="9"/>
        <v>보건연구부</v>
      </c>
      <c r="B136" s="181" t="str">
        <f t="shared" si="8"/>
        <v>보건복지위원회</v>
      </c>
      <c r="C136" s="180" t="str">
        <f t="shared" si="10"/>
        <v>보건환경연구원</v>
      </c>
      <c r="E136" s="182" t="s">
        <v>127</v>
      </c>
      <c r="F136" s="183" t="s">
        <v>415</v>
      </c>
      <c r="G136" s="182" t="s">
        <v>414</v>
      </c>
      <c r="H136" s="184">
        <v>135</v>
      </c>
      <c r="I136" s="185" t="s">
        <v>374</v>
      </c>
    </row>
    <row r="137" spans="1:9">
      <c r="A137" s="225" t="str">
        <f t="shared" si="9"/>
        <v>북부지원</v>
      </c>
      <c r="B137" s="226" t="str">
        <f t="shared" si="8"/>
        <v>보건복지위원회</v>
      </c>
      <c r="C137" s="225" t="str">
        <f t="shared" si="10"/>
        <v>보건환경연구원</v>
      </c>
      <c r="D137" s="227"/>
      <c r="E137" s="228" t="s">
        <v>127</v>
      </c>
      <c r="F137" s="229" t="s">
        <v>416</v>
      </c>
      <c r="G137" s="228" t="s">
        <v>414</v>
      </c>
      <c r="H137" s="230">
        <v>136</v>
      </c>
      <c r="I137" s="231" t="s">
        <v>376</v>
      </c>
    </row>
    <row r="138" spans="1:9">
      <c r="A138" s="180" t="str">
        <f t="shared" si="9"/>
        <v>수원농산물검사소</v>
      </c>
      <c r="B138" s="181" t="str">
        <f t="shared" si="8"/>
        <v>보건복지위원회</v>
      </c>
      <c r="C138" s="180" t="str">
        <f t="shared" si="10"/>
        <v>보건환경연구원</v>
      </c>
      <c r="E138" s="182" t="s">
        <v>127</v>
      </c>
      <c r="F138" s="183" t="s">
        <v>417</v>
      </c>
      <c r="G138" s="182" t="s">
        <v>414</v>
      </c>
      <c r="H138" s="184">
        <v>137</v>
      </c>
      <c r="I138" s="185" t="s">
        <v>378</v>
      </c>
    </row>
    <row r="139" spans="1:9">
      <c r="A139" s="180" t="str">
        <f t="shared" si="9"/>
        <v>철도물류정책과</v>
      </c>
      <c r="B139" s="181" t="str">
        <f t="shared" si="8"/>
        <v>건설교통위원회</v>
      </c>
      <c r="C139" s="180" t="str">
        <f t="shared" si="10"/>
        <v>철도국</v>
      </c>
      <c r="E139" s="182" t="s">
        <v>218</v>
      </c>
      <c r="F139" s="183" t="s">
        <v>219</v>
      </c>
      <c r="G139" s="182" t="s">
        <v>11</v>
      </c>
      <c r="H139" s="184">
        <v>138</v>
      </c>
      <c r="I139" s="185" t="s">
        <v>382</v>
      </c>
    </row>
    <row r="140" spans="1:9">
      <c r="A140" s="180" t="str">
        <f t="shared" si="9"/>
        <v>광역도시철도과</v>
      </c>
      <c r="B140" s="181" t="str">
        <f t="shared" si="8"/>
        <v>건설교통위원회</v>
      </c>
      <c r="C140" s="180" t="str">
        <f t="shared" si="10"/>
        <v>철도국</v>
      </c>
      <c r="E140" s="182" t="s">
        <v>218</v>
      </c>
      <c r="F140" s="183" t="s">
        <v>221</v>
      </c>
      <c r="G140" s="182" t="s">
        <v>11</v>
      </c>
      <c r="H140" s="184">
        <v>139</v>
      </c>
      <c r="I140" s="185" t="s">
        <v>384</v>
      </c>
    </row>
    <row r="141" spans="1:9">
      <c r="A141" s="180" t="str">
        <f t="shared" si="9"/>
        <v>철도건설과</v>
      </c>
      <c r="B141" s="181" t="str">
        <f t="shared" si="8"/>
        <v>건설교통위원회</v>
      </c>
      <c r="C141" s="180" t="str">
        <f t="shared" si="10"/>
        <v>철도국</v>
      </c>
      <c r="E141" s="182" t="s">
        <v>218</v>
      </c>
      <c r="F141" s="183" t="s">
        <v>223</v>
      </c>
      <c r="G141" s="182" t="s">
        <v>11</v>
      </c>
      <c r="H141" s="184">
        <v>140</v>
      </c>
      <c r="I141" s="185" t="s">
        <v>386</v>
      </c>
    </row>
    <row r="142" spans="1:9">
      <c r="A142" s="180" t="str">
        <f t="shared" si="9"/>
        <v>교통정책과</v>
      </c>
      <c r="B142" s="181" t="str">
        <f t="shared" si="8"/>
        <v>건설교통위원회</v>
      </c>
      <c r="C142" s="180" t="str">
        <f t="shared" si="10"/>
        <v>교통국</v>
      </c>
      <c r="E142" s="182" t="s">
        <v>370</v>
      </c>
      <c r="F142" s="183" t="s">
        <v>371</v>
      </c>
      <c r="G142" s="182" t="s">
        <v>11</v>
      </c>
      <c r="H142" s="184">
        <v>141</v>
      </c>
      <c r="I142" s="185" t="s">
        <v>390</v>
      </c>
    </row>
    <row r="143" spans="1:9">
      <c r="A143" s="180" t="str">
        <f t="shared" si="9"/>
        <v>버스정책과</v>
      </c>
      <c r="B143" s="181" t="str">
        <f t="shared" si="8"/>
        <v>건설교통위원회</v>
      </c>
      <c r="C143" s="180" t="str">
        <f t="shared" si="10"/>
        <v>교통국</v>
      </c>
      <c r="E143" s="182" t="s">
        <v>370</v>
      </c>
      <c r="F143" s="183" t="s">
        <v>373</v>
      </c>
      <c r="G143" s="182" t="s">
        <v>11</v>
      </c>
      <c r="H143" s="184">
        <v>142</v>
      </c>
      <c r="I143" s="185" t="s">
        <v>391</v>
      </c>
    </row>
    <row r="144" spans="1:9">
      <c r="A144" s="180" t="str">
        <f t="shared" si="9"/>
        <v>굿모닝버스추진단</v>
      </c>
      <c r="B144" s="181" t="str">
        <f t="shared" si="8"/>
        <v>건설교통위원회</v>
      </c>
      <c r="C144" s="180" t="str">
        <f t="shared" si="10"/>
        <v>교통국</v>
      </c>
      <c r="E144" s="182" t="s">
        <v>370</v>
      </c>
      <c r="F144" s="183" t="s">
        <v>375</v>
      </c>
      <c r="G144" s="182" t="s">
        <v>11</v>
      </c>
      <c r="H144" s="184">
        <v>143</v>
      </c>
      <c r="I144" s="185" t="s">
        <v>392</v>
      </c>
    </row>
    <row r="145" spans="1:9">
      <c r="A145" s="180" t="str">
        <f t="shared" si="9"/>
        <v>택시정책과</v>
      </c>
      <c r="B145" s="181" t="str">
        <f t="shared" si="8"/>
        <v>건설교통위원회</v>
      </c>
      <c r="C145" s="180" t="str">
        <f t="shared" si="10"/>
        <v>교통국</v>
      </c>
      <c r="E145" s="182" t="s">
        <v>370</v>
      </c>
      <c r="F145" s="183" t="s">
        <v>377</v>
      </c>
      <c r="G145" s="182" t="s">
        <v>11</v>
      </c>
      <c r="H145" s="184">
        <v>144</v>
      </c>
      <c r="I145" s="185" t="s">
        <v>393</v>
      </c>
    </row>
    <row r="146" spans="1:9">
      <c r="A146" s="180" t="str">
        <f t="shared" si="9"/>
        <v>교통정보센터</v>
      </c>
      <c r="B146" s="181" t="str">
        <f t="shared" si="8"/>
        <v>건설교통위원회</v>
      </c>
      <c r="C146" s="180" t="str">
        <f t="shared" si="10"/>
        <v>교통국</v>
      </c>
      <c r="E146" s="182" t="s">
        <v>370</v>
      </c>
      <c r="F146" s="183" t="s">
        <v>379</v>
      </c>
      <c r="G146" s="182" t="s">
        <v>11</v>
      </c>
      <c r="H146" s="184">
        <v>145</v>
      </c>
      <c r="I146" s="185" t="s">
        <v>394</v>
      </c>
    </row>
    <row r="147" spans="1:9">
      <c r="A147" s="180" t="str">
        <f t="shared" si="9"/>
        <v>건설안전과</v>
      </c>
      <c r="B147" s="181" t="str">
        <f t="shared" si="8"/>
        <v>건설교통위원회</v>
      </c>
      <c r="C147" s="180" t="str">
        <f t="shared" si="10"/>
        <v>건설국</v>
      </c>
      <c r="E147" s="182" t="s">
        <v>380</v>
      </c>
      <c r="F147" s="183" t="s">
        <v>381</v>
      </c>
      <c r="G147" s="182" t="s">
        <v>11</v>
      </c>
      <c r="H147" s="184">
        <v>146</v>
      </c>
      <c r="I147" s="185" t="s">
        <v>396</v>
      </c>
    </row>
    <row r="148" spans="1:9">
      <c r="A148" s="180" t="str">
        <f t="shared" si="9"/>
        <v>도로정책과</v>
      </c>
      <c r="B148" s="181" t="str">
        <f t="shared" si="8"/>
        <v>건설교통위원회</v>
      </c>
      <c r="C148" s="180" t="str">
        <f t="shared" si="10"/>
        <v>건설국</v>
      </c>
      <c r="E148" s="182" t="s">
        <v>380</v>
      </c>
      <c r="F148" s="183" t="s">
        <v>383</v>
      </c>
      <c r="G148" s="182" t="s">
        <v>11</v>
      </c>
      <c r="H148" s="184">
        <v>147</v>
      </c>
      <c r="I148" s="185" t="s">
        <v>494</v>
      </c>
    </row>
    <row r="149" spans="1:9">
      <c r="A149" s="180" t="str">
        <f t="shared" si="9"/>
        <v>하천과</v>
      </c>
      <c r="B149" s="181" t="str">
        <f t="shared" si="8"/>
        <v>건설교통위원회</v>
      </c>
      <c r="C149" s="180" t="str">
        <f t="shared" si="10"/>
        <v>건설국</v>
      </c>
      <c r="E149" s="182" t="s">
        <v>380</v>
      </c>
      <c r="F149" s="183" t="s">
        <v>385</v>
      </c>
      <c r="G149" s="182" t="s">
        <v>11</v>
      </c>
      <c r="H149" s="184">
        <v>148</v>
      </c>
      <c r="I149" s="185" t="s">
        <v>495</v>
      </c>
    </row>
    <row r="150" spans="1:9">
      <c r="A150" s="180" t="str">
        <f t="shared" si="9"/>
        <v>건설기술과</v>
      </c>
      <c r="B150" s="181" t="str">
        <f t="shared" si="8"/>
        <v>건설교통위원회</v>
      </c>
      <c r="C150" s="180" t="str">
        <f t="shared" si="10"/>
        <v>건설국</v>
      </c>
      <c r="E150" s="182" t="s">
        <v>380</v>
      </c>
      <c r="F150" s="183" t="s">
        <v>387</v>
      </c>
      <c r="G150" s="182" t="s">
        <v>11</v>
      </c>
      <c r="H150" s="184">
        <v>149</v>
      </c>
      <c r="I150" s="185" t="s">
        <v>496</v>
      </c>
    </row>
    <row r="151" spans="1:9">
      <c r="A151" s="180" t="str">
        <f t="shared" si="9"/>
        <v>관리과</v>
      </c>
      <c r="B151" s="181" t="str">
        <f t="shared" si="8"/>
        <v>건설교통위원회</v>
      </c>
      <c r="C151" s="180" t="str">
        <f t="shared" si="10"/>
        <v>건설본부</v>
      </c>
      <c r="E151" s="182" t="s">
        <v>128</v>
      </c>
      <c r="F151" s="183" t="s">
        <v>428</v>
      </c>
      <c r="G151" s="182" t="s">
        <v>11</v>
      </c>
      <c r="H151" s="184">
        <v>150</v>
      </c>
      <c r="I151" s="185" t="s">
        <v>399</v>
      </c>
    </row>
    <row r="152" spans="1:9">
      <c r="A152" s="180" t="str">
        <f t="shared" si="9"/>
        <v>도로건설과</v>
      </c>
      <c r="B152" s="181" t="str">
        <f t="shared" si="8"/>
        <v>건설교통위원회</v>
      </c>
      <c r="C152" s="180" t="str">
        <f t="shared" si="10"/>
        <v>건설본부</v>
      </c>
      <c r="E152" s="182" t="s">
        <v>128</v>
      </c>
      <c r="F152" s="183" t="s">
        <v>429</v>
      </c>
      <c r="G152" s="182" t="s">
        <v>11</v>
      </c>
      <c r="H152" s="184">
        <v>151</v>
      </c>
      <c r="I152" s="185" t="s">
        <v>400</v>
      </c>
    </row>
    <row r="153" spans="1:9">
      <c r="A153" s="180" t="str">
        <f t="shared" si="9"/>
        <v>북부도로과</v>
      </c>
      <c r="B153" s="181" t="str">
        <f t="shared" si="8"/>
        <v>건설교통위원회</v>
      </c>
      <c r="C153" s="180" t="str">
        <f t="shared" si="10"/>
        <v>건설본부</v>
      </c>
      <c r="E153" s="182" t="s">
        <v>128</v>
      </c>
      <c r="F153" s="183" t="s">
        <v>430</v>
      </c>
      <c r="G153" s="182" t="s">
        <v>11</v>
      </c>
      <c r="H153" s="184">
        <v>152</v>
      </c>
      <c r="I153" s="185" t="s">
        <v>401</v>
      </c>
    </row>
    <row r="154" spans="1:9">
      <c r="A154" s="180" t="str">
        <f t="shared" si="9"/>
        <v>건축시설과</v>
      </c>
      <c r="B154" s="181" t="str">
        <f t="shared" si="8"/>
        <v>건설교통위원회</v>
      </c>
      <c r="C154" s="180" t="str">
        <f t="shared" si="10"/>
        <v>건설본부</v>
      </c>
      <c r="E154" s="182" t="s">
        <v>128</v>
      </c>
      <c r="F154" s="183" t="s">
        <v>431</v>
      </c>
      <c r="G154" s="182" t="s">
        <v>11</v>
      </c>
      <c r="H154" s="184">
        <v>153</v>
      </c>
      <c r="I154" s="185" t="s">
        <v>402</v>
      </c>
    </row>
    <row r="155" spans="1:9">
      <c r="A155" s="180" t="str">
        <f t="shared" si="9"/>
        <v>신청사건립추진단</v>
      </c>
      <c r="B155" s="181" t="str">
        <f t="shared" si="8"/>
        <v>건설교통위원회</v>
      </c>
      <c r="C155" s="180" t="str">
        <f t="shared" si="10"/>
        <v>건설본부</v>
      </c>
      <c r="E155" s="182" t="s">
        <v>128</v>
      </c>
      <c r="F155" s="183" t="s">
        <v>432</v>
      </c>
      <c r="G155" s="182" t="s">
        <v>11</v>
      </c>
      <c r="H155" s="184">
        <v>154</v>
      </c>
      <c r="I155" s="185" t="s">
        <v>403</v>
      </c>
    </row>
    <row r="156" spans="1:9">
      <c r="A156" s="180" t="str">
        <f t="shared" si="9"/>
        <v>지역정책과</v>
      </c>
      <c r="B156" s="181" t="str">
        <f t="shared" si="8"/>
        <v>도시환경위원회</v>
      </c>
      <c r="C156" s="180" t="str">
        <f t="shared" si="10"/>
        <v>도시주택실</v>
      </c>
      <c r="E156" s="182" t="s">
        <v>110</v>
      </c>
      <c r="F156" s="183" t="s">
        <v>165</v>
      </c>
      <c r="G156" s="182" t="s">
        <v>12</v>
      </c>
      <c r="H156" s="184">
        <v>155</v>
      </c>
      <c r="I156" s="185" t="s">
        <v>405</v>
      </c>
    </row>
    <row r="157" spans="1:9">
      <c r="A157" s="180" t="str">
        <f t="shared" si="9"/>
        <v>도시정책과</v>
      </c>
      <c r="B157" s="181" t="str">
        <f t="shared" si="8"/>
        <v>도시환경위원회</v>
      </c>
      <c r="C157" s="180" t="str">
        <f t="shared" si="10"/>
        <v>도시주택실</v>
      </c>
      <c r="E157" s="182" t="s">
        <v>110</v>
      </c>
      <c r="F157" s="183" t="s">
        <v>167</v>
      </c>
      <c r="G157" s="182" t="s">
        <v>12</v>
      </c>
      <c r="H157" s="184">
        <v>156</v>
      </c>
      <c r="I157" s="185" t="s">
        <v>497</v>
      </c>
    </row>
    <row r="158" spans="1:9">
      <c r="A158" s="180" t="str">
        <f t="shared" si="9"/>
        <v>도시주택과</v>
      </c>
      <c r="B158" s="181" t="str">
        <f t="shared" si="8"/>
        <v>도시환경위원회</v>
      </c>
      <c r="C158" s="180" t="str">
        <f t="shared" si="10"/>
        <v>도시주택실</v>
      </c>
      <c r="E158" s="182" t="s">
        <v>110</v>
      </c>
      <c r="F158" s="183" t="s">
        <v>169</v>
      </c>
      <c r="G158" s="182" t="s">
        <v>12</v>
      </c>
      <c r="H158" s="184">
        <v>157</v>
      </c>
      <c r="I158" s="185" t="s">
        <v>498</v>
      </c>
    </row>
    <row r="159" spans="1:9">
      <c r="A159" s="180" t="str">
        <f t="shared" si="9"/>
        <v>주택정책과</v>
      </c>
      <c r="B159" s="181" t="str">
        <f t="shared" si="8"/>
        <v>도시환경위원회</v>
      </c>
      <c r="C159" s="180" t="str">
        <f t="shared" si="10"/>
        <v>도시주택실</v>
      </c>
      <c r="E159" s="182" t="s">
        <v>110</v>
      </c>
      <c r="F159" s="183" t="s">
        <v>170</v>
      </c>
      <c r="G159" s="182" t="s">
        <v>12</v>
      </c>
      <c r="H159" s="184">
        <v>158</v>
      </c>
      <c r="I159" s="185" t="s">
        <v>499</v>
      </c>
    </row>
    <row r="160" spans="1:9">
      <c r="A160" s="180" t="str">
        <f t="shared" si="9"/>
        <v>건축디자인과</v>
      </c>
      <c r="B160" s="181" t="str">
        <f t="shared" si="8"/>
        <v>도시환경위원회</v>
      </c>
      <c r="C160" s="180" t="str">
        <f t="shared" si="10"/>
        <v>도시주택실</v>
      </c>
      <c r="E160" s="182" t="s">
        <v>110</v>
      </c>
      <c r="F160" s="183" t="s">
        <v>171</v>
      </c>
      <c r="G160" s="182" t="s">
        <v>12</v>
      </c>
      <c r="H160" s="184">
        <v>159</v>
      </c>
      <c r="I160" s="185" t="s">
        <v>500</v>
      </c>
    </row>
    <row r="161" spans="1:9">
      <c r="A161" s="180" t="str">
        <f t="shared" si="9"/>
        <v>공공택지과</v>
      </c>
      <c r="B161" s="181" t="str">
        <f t="shared" si="8"/>
        <v>도시환경위원회</v>
      </c>
      <c r="C161" s="180" t="str">
        <f t="shared" si="10"/>
        <v>도시주택실</v>
      </c>
      <c r="E161" s="182" t="s">
        <v>110</v>
      </c>
      <c r="F161" s="183" t="s">
        <v>172</v>
      </c>
      <c r="G161" s="182" t="s">
        <v>12</v>
      </c>
      <c r="H161" s="184">
        <v>160</v>
      </c>
      <c r="I161" s="185" t="s">
        <v>501</v>
      </c>
    </row>
    <row r="162" spans="1:9">
      <c r="A162" s="180" t="str">
        <f t="shared" si="9"/>
        <v>토지정보과</v>
      </c>
      <c r="B162" s="181" t="str">
        <f t="shared" ref="B162:B188" si="11">G162</f>
        <v>도시환경위원회</v>
      </c>
      <c r="C162" s="180" t="str">
        <f t="shared" si="10"/>
        <v>도시주택실</v>
      </c>
      <c r="E162" s="182" t="s">
        <v>110</v>
      </c>
      <c r="F162" s="183" t="s">
        <v>173</v>
      </c>
      <c r="G162" s="182" t="s">
        <v>12</v>
      </c>
      <c r="H162" s="184">
        <v>161</v>
      </c>
      <c r="I162" s="185" t="s">
        <v>502</v>
      </c>
    </row>
    <row r="163" spans="1:9">
      <c r="A163" s="180" t="str">
        <f t="shared" si="9"/>
        <v>도시개발과</v>
      </c>
      <c r="B163" s="181" t="str">
        <f t="shared" si="11"/>
        <v>도시환경위원회</v>
      </c>
      <c r="C163" s="180" t="str">
        <f t="shared" si="10"/>
        <v>도시주택실</v>
      </c>
      <c r="E163" s="182" t="s">
        <v>110</v>
      </c>
      <c r="F163" s="183" t="s">
        <v>174</v>
      </c>
      <c r="G163" s="182" t="s">
        <v>12</v>
      </c>
      <c r="H163" s="184">
        <v>162</v>
      </c>
      <c r="I163" s="185" t="s">
        <v>503</v>
      </c>
    </row>
    <row r="164" spans="1:9">
      <c r="A164" s="180" t="str">
        <f t="shared" si="9"/>
        <v>도시재생과</v>
      </c>
      <c r="B164" s="181" t="str">
        <f t="shared" si="11"/>
        <v>도시환경위원회</v>
      </c>
      <c r="C164" s="180" t="str">
        <f t="shared" si="10"/>
        <v>도시주택실</v>
      </c>
      <c r="E164" s="182" t="s">
        <v>110</v>
      </c>
      <c r="F164" s="183" t="s">
        <v>175</v>
      </c>
      <c r="G164" s="182" t="s">
        <v>12</v>
      </c>
      <c r="H164" s="184">
        <v>163</v>
      </c>
      <c r="I164" s="185" t="s">
        <v>504</v>
      </c>
    </row>
    <row r="165" spans="1:9">
      <c r="A165" s="180" t="str">
        <f t="shared" si="9"/>
        <v>도시계획상임기획단</v>
      </c>
      <c r="B165" s="181" t="str">
        <f t="shared" si="11"/>
        <v>도시환경위원회</v>
      </c>
      <c r="C165" s="180" t="str">
        <f t="shared" si="10"/>
        <v>도시주택실</v>
      </c>
      <c r="E165" s="182" t="s">
        <v>110</v>
      </c>
      <c r="F165" s="183" t="s">
        <v>176</v>
      </c>
      <c r="G165" s="182" t="s">
        <v>12</v>
      </c>
      <c r="H165" s="184">
        <v>164</v>
      </c>
      <c r="I165" s="185" t="s">
        <v>505</v>
      </c>
    </row>
    <row r="166" spans="1:9">
      <c r="A166" s="180" t="str">
        <f t="shared" si="9"/>
        <v>환경정책과</v>
      </c>
      <c r="B166" s="181" t="str">
        <f t="shared" si="11"/>
        <v>도시환경위원회</v>
      </c>
      <c r="C166" s="180" t="str">
        <f t="shared" si="10"/>
        <v>환경국</v>
      </c>
      <c r="E166" s="182" t="s">
        <v>114</v>
      </c>
      <c r="F166" s="183" t="s">
        <v>299</v>
      </c>
      <c r="G166" s="182" t="s">
        <v>12</v>
      </c>
      <c r="H166" s="184">
        <v>165</v>
      </c>
      <c r="I166" s="185" t="s">
        <v>407</v>
      </c>
    </row>
    <row r="167" spans="1:9">
      <c r="A167" s="180" t="str">
        <f t="shared" si="9"/>
        <v>기후대기과</v>
      </c>
      <c r="B167" s="181" t="str">
        <f t="shared" si="11"/>
        <v>도시환경위원회</v>
      </c>
      <c r="C167" s="180" t="str">
        <f t="shared" si="10"/>
        <v>환경국</v>
      </c>
      <c r="E167" s="182" t="s">
        <v>114</v>
      </c>
      <c r="F167" s="183" t="s">
        <v>301</v>
      </c>
      <c r="G167" s="182" t="s">
        <v>12</v>
      </c>
      <c r="H167" s="184">
        <v>166</v>
      </c>
      <c r="I167" s="185" t="s">
        <v>408</v>
      </c>
    </row>
    <row r="168" spans="1:9">
      <c r="A168" s="180" t="str">
        <f t="shared" si="9"/>
        <v>환경안전관리과</v>
      </c>
      <c r="B168" s="181" t="str">
        <f t="shared" si="11"/>
        <v>도시환경위원회</v>
      </c>
      <c r="C168" s="180" t="str">
        <f t="shared" si="10"/>
        <v>환경국</v>
      </c>
      <c r="E168" s="182" t="s">
        <v>114</v>
      </c>
      <c r="F168" s="183" t="s">
        <v>302</v>
      </c>
      <c r="G168" s="182" t="s">
        <v>12</v>
      </c>
      <c r="H168" s="184">
        <v>167</v>
      </c>
      <c r="I168" s="185" t="s">
        <v>409</v>
      </c>
    </row>
    <row r="169" spans="1:9">
      <c r="A169" s="180" t="str">
        <f t="shared" si="9"/>
        <v>자원순환과</v>
      </c>
      <c r="B169" s="181" t="str">
        <f t="shared" si="11"/>
        <v>도시환경위원회</v>
      </c>
      <c r="C169" s="180" t="str">
        <f t="shared" si="10"/>
        <v>환경국</v>
      </c>
      <c r="E169" s="182" t="s">
        <v>114</v>
      </c>
      <c r="F169" s="183" t="s">
        <v>303</v>
      </c>
      <c r="G169" s="182" t="s">
        <v>12</v>
      </c>
      <c r="H169" s="184">
        <v>168</v>
      </c>
      <c r="I169" s="185" t="s">
        <v>410</v>
      </c>
    </row>
    <row r="170" spans="1:9">
      <c r="A170" s="180" t="str">
        <f t="shared" si="9"/>
        <v>북부환경관리과</v>
      </c>
      <c r="B170" s="181" t="str">
        <f t="shared" si="11"/>
        <v>도시환경위원회</v>
      </c>
      <c r="C170" s="180" t="str">
        <f t="shared" si="10"/>
        <v>환경국</v>
      </c>
      <c r="E170" s="182" t="s">
        <v>114</v>
      </c>
      <c r="F170" s="183" t="s">
        <v>304</v>
      </c>
      <c r="G170" s="182" t="s">
        <v>12</v>
      </c>
      <c r="H170" s="184">
        <v>169</v>
      </c>
      <c r="I170" s="185" t="s">
        <v>411</v>
      </c>
    </row>
    <row r="171" spans="1:9">
      <c r="A171" s="180" t="str">
        <f t="shared" si="9"/>
        <v>공단환경관리사업소</v>
      </c>
      <c r="B171" s="181" t="str">
        <f t="shared" si="11"/>
        <v>도시환경위원회</v>
      </c>
      <c r="C171" s="180" t="str">
        <f t="shared" si="10"/>
        <v>환경국</v>
      </c>
      <c r="E171" s="182" t="s">
        <v>114</v>
      </c>
      <c r="F171" s="183" t="s">
        <v>305</v>
      </c>
      <c r="G171" s="182" t="s">
        <v>12</v>
      </c>
      <c r="H171" s="184">
        <v>170</v>
      </c>
      <c r="I171" s="185" t="s">
        <v>506</v>
      </c>
    </row>
    <row r="172" spans="1:9">
      <c r="A172" s="180" t="str">
        <f t="shared" si="9"/>
        <v>공원녹지과</v>
      </c>
      <c r="B172" s="181" t="str">
        <f t="shared" si="11"/>
        <v>도시환경위원회</v>
      </c>
      <c r="C172" s="180" t="str">
        <f t="shared" si="10"/>
        <v>축산산림국</v>
      </c>
      <c r="E172" s="182" t="s">
        <v>67</v>
      </c>
      <c r="F172" s="183" t="s">
        <v>366</v>
      </c>
      <c r="G172" s="182" t="s">
        <v>12</v>
      </c>
      <c r="H172" s="184">
        <v>171</v>
      </c>
      <c r="I172" s="185" t="s">
        <v>507</v>
      </c>
    </row>
    <row r="173" spans="1:9">
      <c r="A173" s="180" t="str">
        <f t="shared" si="9"/>
        <v>대기연구부</v>
      </c>
      <c r="B173" s="181" t="str">
        <f t="shared" si="11"/>
        <v>도시환경위원회</v>
      </c>
      <c r="C173" s="180" t="str">
        <f t="shared" si="10"/>
        <v>보건환경연구원</v>
      </c>
      <c r="E173" s="182" t="s">
        <v>127</v>
      </c>
      <c r="F173" s="183" t="s">
        <v>433</v>
      </c>
      <c r="G173" s="182" t="s">
        <v>12</v>
      </c>
      <c r="H173" s="184">
        <v>172</v>
      </c>
      <c r="I173" s="185" t="s">
        <v>508</v>
      </c>
    </row>
    <row r="174" spans="1:9">
      <c r="A174" s="180" t="str">
        <f t="shared" si="9"/>
        <v>수질연구부</v>
      </c>
      <c r="B174" s="181" t="str">
        <f t="shared" si="11"/>
        <v>도시환경위원회</v>
      </c>
      <c r="C174" s="180" t="str">
        <f t="shared" si="10"/>
        <v>보건환경연구원</v>
      </c>
      <c r="E174" s="182" t="s">
        <v>127</v>
      </c>
      <c r="F174" s="183" t="s">
        <v>434</v>
      </c>
      <c r="G174" s="182" t="s">
        <v>12</v>
      </c>
      <c r="H174" s="184">
        <v>173</v>
      </c>
      <c r="I174" s="185" t="s">
        <v>509</v>
      </c>
    </row>
    <row r="175" spans="1:9">
      <c r="A175" s="225" t="str">
        <f t="shared" si="9"/>
        <v>북부지원</v>
      </c>
      <c r="B175" s="226" t="str">
        <f t="shared" ref="B175" si="12">G175</f>
        <v>도시환경위원회</v>
      </c>
      <c r="C175" s="225" t="str">
        <f t="shared" si="10"/>
        <v>보건환경연구원</v>
      </c>
      <c r="D175" s="227"/>
      <c r="E175" s="228" t="s">
        <v>127</v>
      </c>
      <c r="F175" s="229" t="s">
        <v>416</v>
      </c>
      <c r="G175" s="228" t="s">
        <v>12</v>
      </c>
      <c r="H175" s="230" t="s">
        <v>579</v>
      </c>
      <c r="I175" s="231">
        <v>2903</v>
      </c>
    </row>
    <row r="176" spans="1:9">
      <c r="A176" s="180" t="str">
        <f t="shared" si="9"/>
        <v>수자원본부</v>
      </c>
      <c r="B176" s="181" t="str">
        <f t="shared" si="11"/>
        <v>도시환경위원회</v>
      </c>
      <c r="C176" s="180" t="str">
        <f t="shared" si="10"/>
        <v>수자원본부</v>
      </c>
      <c r="E176" s="182" t="s">
        <v>404</v>
      </c>
      <c r="F176" s="183" t="s">
        <v>404</v>
      </c>
      <c r="G176" s="182" t="s">
        <v>12</v>
      </c>
      <c r="H176" s="184">
        <v>174</v>
      </c>
      <c r="I176" s="185" t="s">
        <v>510</v>
      </c>
    </row>
    <row r="177" spans="1:9">
      <c r="A177" s="180" t="str">
        <f t="shared" si="9"/>
        <v>교육정책과</v>
      </c>
      <c r="B177" s="181" t="str">
        <f t="shared" si="11"/>
        <v>여성가족교육협력위원회</v>
      </c>
      <c r="C177" s="180" t="str">
        <f t="shared" si="10"/>
        <v>교육협력국</v>
      </c>
      <c r="E177" s="182" t="s">
        <v>189</v>
      </c>
      <c r="F177" s="183" t="s">
        <v>190</v>
      </c>
      <c r="G177" s="182" t="s">
        <v>435</v>
      </c>
      <c r="H177" s="184">
        <v>175</v>
      </c>
      <c r="I177" s="185" t="s">
        <v>511</v>
      </c>
    </row>
    <row r="178" spans="1:9">
      <c r="A178" s="180" t="str">
        <f t="shared" si="9"/>
        <v>교육협력과</v>
      </c>
      <c r="B178" s="181" t="str">
        <f t="shared" si="11"/>
        <v>여성가족교육협력위원회</v>
      </c>
      <c r="C178" s="180" t="str">
        <f t="shared" si="10"/>
        <v>교육협력국</v>
      </c>
      <c r="E178" s="182" t="s">
        <v>189</v>
      </c>
      <c r="F178" s="183" t="s">
        <v>192</v>
      </c>
      <c r="G178" s="182" t="s">
        <v>435</v>
      </c>
      <c r="H178" s="184">
        <v>176</v>
      </c>
      <c r="I178" s="185" t="s">
        <v>512</v>
      </c>
    </row>
    <row r="179" spans="1:9">
      <c r="A179" s="180" t="str">
        <f t="shared" si="9"/>
        <v>도서관정책과</v>
      </c>
      <c r="B179" s="181" t="str">
        <f t="shared" si="11"/>
        <v>여성가족교육협력위원회</v>
      </c>
      <c r="C179" s="180" t="str">
        <f t="shared" si="10"/>
        <v>교육협력국</v>
      </c>
      <c r="E179" s="182" t="s">
        <v>189</v>
      </c>
      <c r="F179" s="183" t="s">
        <v>194</v>
      </c>
      <c r="G179" s="182" t="s">
        <v>435</v>
      </c>
      <c r="H179" s="184">
        <v>177</v>
      </c>
      <c r="I179" s="185" t="s">
        <v>513</v>
      </c>
    </row>
    <row r="180" spans="1:9">
      <c r="A180" s="180" t="str">
        <f t="shared" si="9"/>
        <v>여성가족과</v>
      </c>
      <c r="B180" s="181" t="str">
        <f t="shared" si="11"/>
        <v>여성가족교육협력위원회</v>
      </c>
      <c r="C180" s="180" t="str">
        <f t="shared" si="10"/>
        <v>여성가족국</v>
      </c>
      <c r="E180" s="182" t="s">
        <v>115</v>
      </c>
      <c r="F180" s="183" t="s">
        <v>88</v>
      </c>
      <c r="G180" s="182" t="s">
        <v>435</v>
      </c>
      <c r="H180" s="184">
        <v>178</v>
      </c>
      <c r="I180" s="185" t="s">
        <v>514</v>
      </c>
    </row>
    <row r="181" spans="1:9">
      <c r="A181" s="180" t="str">
        <f t="shared" si="9"/>
        <v>보육정책과</v>
      </c>
      <c r="B181" s="181" t="str">
        <f t="shared" si="11"/>
        <v>여성가족교육협력위원회</v>
      </c>
      <c r="C181" s="180" t="str">
        <f t="shared" si="10"/>
        <v>여성가족국</v>
      </c>
      <c r="E181" s="182" t="s">
        <v>115</v>
      </c>
      <c r="F181" s="183" t="s">
        <v>307</v>
      </c>
      <c r="G181" s="182" t="s">
        <v>435</v>
      </c>
      <c r="H181" s="184">
        <v>179</v>
      </c>
      <c r="I181" s="185" t="s">
        <v>515</v>
      </c>
    </row>
    <row r="182" spans="1:9">
      <c r="A182" s="180" t="str">
        <f t="shared" si="9"/>
        <v>아동청소년과</v>
      </c>
      <c r="B182" s="181" t="str">
        <f t="shared" si="11"/>
        <v>여성가족교육협력위원회</v>
      </c>
      <c r="C182" s="180" t="str">
        <f t="shared" si="10"/>
        <v>여성가족국</v>
      </c>
      <c r="E182" s="182" t="s">
        <v>115</v>
      </c>
      <c r="F182" s="183" t="s">
        <v>309</v>
      </c>
      <c r="G182" s="182" t="s">
        <v>435</v>
      </c>
      <c r="H182" s="184">
        <v>180</v>
      </c>
      <c r="I182" s="185" t="s">
        <v>516</v>
      </c>
    </row>
    <row r="183" spans="1:9">
      <c r="A183" s="180" t="str">
        <f t="shared" si="9"/>
        <v>다문화가족과</v>
      </c>
      <c r="B183" s="181" t="str">
        <f t="shared" si="11"/>
        <v>여성가족교육협력위원회</v>
      </c>
      <c r="C183" s="180" t="str">
        <f t="shared" si="10"/>
        <v>여성가족국</v>
      </c>
      <c r="E183" s="182" t="s">
        <v>115</v>
      </c>
      <c r="F183" s="183" t="s">
        <v>311</v>
      </c>
      <c r="G183" s="182" t="s">
        <v>435</v>
      </c>
      <c r="H183" s="184">
        <v>181</v>
      </c>
      <c r="I183" s="185" t="s">
        <v>517</v>
      </c>
    </row>
    <row r="184" spans="1:9">
      <c r="A184" s="180" t="str">
        <f t="shared" si="9"/>
        <v>여성비전센터</v>
      </c>
      <c r="B184" s="181" t="str">
        <f t="shared" si="11"/>
        <v>여성가족교육협력위원회</v>
      </c>
      <c r="C184" s="180" t="str">
        <f t="shared" si="10"/>
        <v>여성가족국</v>
      </c>
      <c r="E184" s="182" t="s">
        <v>115</v>
      </c>
      <c r="F184" s="183" t="s">
        <v>313</v>
      </c>
      <c r="G184" s="182" t="s">
        <v>435</v>
      </c>
      <c r="H184" s="184">
        <v>182</v>
      </c>
      <c r="I184" s="185" t="s">
        <v>518</v>
      </c>
    </row>
    <row r="185" spans="1:9">
      <c r="A185" s="180" t="str">
        <f t="shared" si="9"/>
        <v>여성능력개발센터</v>
      </c>
      <c r="B185" s="181" t="str">
        <f t="shared" si="11"/>
        <v>여성가족교육협력위원회</v>
      </c>
      <c r="C185" s="180" t="str">
        <f t="shared" si="10"/>
        <v>여성가족국</v>
      </c>
      <c r="E185" s="182" t="s">
        <v>115</v>
      </c>
      <c r="F185" s="183" t="s">
        <v>315</v>
      </c>
      <c r="G185" s="182" t="s">
        <v>435</v>
      </c>
      <c r="H185" s="184">
        <v>183</v>
      </c>
      <c r="I185" s="185" t="s">
        <v>519</v>
      </c>
    </row>
    <row r="186" spans="1:9">
      <c r="A186" s="180" t="str">
        <f t="shared" si="9"/>
        <v>가족여성담당관</v>
      </c>
      <c r="B186" s="181" t="str">
        <f t="shared" si="11"/>
        <v>여성가족교육협력위원회</v>
      </c>
      <c r="C186" s="180" t="str">
        <f t="shared" si="10"/>
        <v>복지여성실</v>
      </c>
      <c r="E186" s="182" t="s">
        <v>70</v>
      </c>
      <c r="F186" s="183" t="s">
        <v>87</v>
      </c>
      <c r="G186" s="182" t="s">
        <v>435</v>
      </c>
      <c r="H186" s="184">
        <v>184</v>
      </c>
      <c r="I186" s="185" t="s">
        <v>520</v>
      </c>
    </row>
    <row r="187" spans="1:9">
      <c r="A187" s="180" t="str">
        <f t="shared" si="9"/>
        <v>보육청소년담당관</v>
      </c>
      <c r="B187" s="181" t="str">
        <f t="shared" si="11"/>
        <v>여성가족교육협력위원회</v>
      </c>
      <c r="C187" s="180" t="str">
        <f t="shared" si="10"/>
        <v>복지여성실</v>
      </c>
      <c r="E187" s="182" t="s">
        <v>70</v>
      </c>
      <c r="F187" s="183" t="s">
        <v>319</v>
      </c>
      <c r="G187" s="182" t="s">
        <v>435</v>
      </c>
      <c r="H187" s="184">
        <v>185</v>
      </c>
      <c r="I187" s="185" t="s">
        <v>521</v>
      </c>
    </row>
    <row r="188" spans="1:9">
      <c r="A188" s="180" t="str">
        <f t="shared" si="9"/>
        <v>북부여성비전센터</v>
      </c>
      <c r="B188" s="181" t="str">
        <f t="shared" si="11"/>
        <v>여성가족교육협력위원회</v>
      </c>
      <c r="C188" s="180" t="str">
        <f t="shared" si="10"/>
        <v>복지여성실</v>
      </c>
      <c r="E188" s="182" t="s">
        <v>70</v>
      </c>
      <c r="F188" s="182" t="s">
        <v>71</v>
      </c>
      <c r="G188" s="182" t="s">
        <v>435</v>
      </c>
      <c r="H188" s="184">
        <v>186</v>
      </c>
      <c r="I188" s="185" t="s">
        <v>522</v>
      </c>
    </row>
  </sheetData>
  <phoneticPr fontId="2" type="noConversion"/>
  <conditionalFormatting sqref="H1:I1 A1 C1">
    <cfRule type="containsText" dxfId="22" priority="5" operator="containsText" text="@@">
      <formula>NOT(ISERROR(SEARCH("@@",A1)))</formula>
    </cfRule>
  </conditionalFormatting>
  <conditionalFormatting sqref="B1">
    <cfRule type="containsText" dxfId="21" priority="4" operator="containsText" text="@@">
      <formula>NOT(ISERROR(SEARCH("@@",B1)))</formula>
    </cfRule>
  </conditionalFormatting>
  <conditionalFormatting sqref="F1">
    <cfRule type="containsText" dxfId="20" priority="3" operator="containsText" text="@@">
      <formula>NOT(ISERROR(SEARCH("@@",F1)))</formula>
    </cfRule>
  </conditionalFormatting>
  <conditionalFormatting sqref="E1">
    <cfRule type="containsText" dxfId="19" priority="2" operator="containsText" text="@@">
      <formula>NOT(ISERROR(SEARCH("@@",E1)))</formula>
    </cfRule>
  </conditionalFormatting>
  <conditionalFormatting sqref="G1">
    <cfRule type="containsText" dxfId="18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4"/>
  <sheetViews>
    <sheetView zoomScale="90" zoomScaleNormal="90" zoomScaleSheetLayoutView="80" workbookViewId="0">
      <selection sqref="A1:E1"/>
    </sheetView>
  </sheetViews>
  <sheetFormatPr defaultColWidth="9" defaultRowHeight="16.5"/>
  <cols>
    <col min="1" max="2" width="18.875" style="31" customWidth="1"/>
    <col min="3" max="3" width="7.625" style="31" customWidth="1"/>
    <col min="4" max="4" width="18.875" style="31" customWidth="1"/>
    <col min="5" max="5" width="7.625" style="34" customWidth="1"/>
    <col min="6" max="6" width="3.375" style="31" customWidth="1"/>
    <col min="7" max="8" width="18.875" style="31" customWidth="1"/>
    <col min="9" max="9" width="7.625" style="31" customWidth="1"/>
    <col min="10" max="10" width="18.875" style="31" customWidth="1"/>
    <col min="11" max="11" width="7.625" style="34" customWidth="1"/>
    <col min="12" max="16384" width="9" style="31"/>
  </cols>
  <sheetData>
    <row r="1" spans="1:11" ht="33" customHeight="1">
      <c r="A1" s="267" t="s">
        <v>576</v>
      </c>
      <c r="B1" s="267"/>
      <c r="C1" s="267"/>
      <c r="D1" s="267"/>
      <c r="E1" s="267"/>
      <c r="F1" s="54"/>
      <c r="G1" s="268" t="s">
        <v>577</v>
      </c>
      <c r="H1" s="268"/>
      <c r="I1" s="269">
        <v>124682800</v>
      </c>
      <c r="J1" s="269"/>
      <c r="K1" s="269"/>
    </row>
    <row r="2" spans="1:11" s="47" customFormat="1" ht="22.5" customHeight="1">
      <c r="E2" s="48"/>
      <c r="K2" s="48" t="s">
        <v>78</v>
      </c>
    </row>
    <row r="3" spans="1:11" ht="27.95" customHeight="1">
      <c r="A3" s="270" t="s">
        <v>76</v>
      </c>
      <c r="B3" s="272" t="s">
        <v>89</v>
      </c>
      <c r="C3" s="273"/>
      <c r="D3" s="273"/>
      <c r="E3" s="274"/>
      <c r="F3" s="49"/>
      <c r="G3" s="270" t="s">
        <v>76</v>
      </c>
      <c r="H3" s="272" t="s">
        <v>90</v>
      </c>
      <c r="I3" s="273"/>
      <c r="J3" s="273"/>
      <c r="K3" s="274"/>
    </row>
    <row r="4" spans="1:11" ht="27.95" customHeight="1">
      <c r="A4" s="271"/>
      <c r="B4" s="35" t="s">
        <v>74</v>
      </c>
      <c r="C4" s="35" t="s">
        <v>77</v>
      </c>
      <c r="D4" s="35" t="s">
        <v>75</v>
      </c>
      <c r="E4" s="35" t="s">
        <v>77</v>
      </c>
      <c r="G4" s="271"/>
      <c r="H4" s="35" t="s">
        <v>74</v>
      </c>
      <c r="I4" s="35" t="s">
        <v>77</v>
      </c>
      <c r="J4" s="35" t="s">
        <v>75</v>
      </c>
      <c r="K4" s="35" t="s">
        <v>77</v>
      </c>
    </row>
    <row r="5" spans="1:11" s="44" customFormat="1" ht="27.95" customHeight="1">
      <c r="A5" s="36" t="s">
        <v>94</v>
      </c>
      <c r="B5" s="41">
        <f>SUM(B6,B9)</f>
        <v>0</v>
      </c>
      <c r="C5" s="36" t="str">
        <f>IF(B5='15년일입'!U3,"OK","@@")</f>
        <v>OK</v>
      </c>
      <c r="D5" s="41">
        <f>SUM(D6,D9)</f>
        <v>60000</v>
      </c>
      <c r="E5" s="36" t="str">
        <f>IF(D5='15년일출'!U3,"OK","@@")</f>
        <v>OK</v>
      </c>
      <c r="F5" s="31"/>
      <c r="G5" s="36" t="s">
        <v>94</v>
      </c>
      <c r="H5" s="41">
        <f>SUM(H6,H9)</f>
        <v>0</v>
      </c>
      <c r="I5" s="36" t="str">
        <f>IF(H5='15년일입'!Z3,"OK","@@")</f>
        <v>OK</v>
      </c>
      <c r="J5" s="41">
        <f>SUM(J6,J9)</f>
        <v>0</v>
      </c>
      <c r="K5" s="36" t="str">
        <f>IF(J5='15년일출'!Z3,"OK","@@")</f>
        <v>OK</v>
      </c>
    </row>
    <row r="6" spans="1:11" ht="27.95" customHeight="1">
      <c r="A6" s="32" t="s">
        <v>93</v>
      </c>
      <c r="B6" s="40">
        <f>SUM(B7:B8)</f>
        <v>0</v>
      </c>
      <c r="C6" s="32" t="str">
        <f>IF(B6='15년일입'!U6,"OK","@@")</f>
        <v>OK</v>
      </c>
      <c r="D6" s="40">
        <f>SUM(D7:D8)</f>
        <v>60000</v>
      </c>
      <c r="E6" s="32" t="str">
        <f>IF($D$6='15년일출'!$U$6,"OK","@@")</f>
        <v>OK</v>
      </c>
      <c r="G6" s="32" t="s">
        <v>93</v>
      </c>
      <c r="H6" s="40">
        <f>SUM(H7:H8)</f>
        <v>0</v>
      </c>
      <c r="I6" s="32" t="str">
        <f>IF(H6='15년일입'!Z6,"OK","@@")</f>
        <v>OK</v>
      </c>
      <c r="J6" s="40">
        <f>SUM(J7:J8)</f>
        <v>0</v>
      </c>
      <c r="K6" s="32" t="str">
        <f>IF($J6='15년일출'!$Z6,"OK","@@")</f>
        <v>OK</v>
      </c>
    </row>
    <row r="7" spans="1:11" s="44" customFormat="1" ht="27.95" customHeight="1">
      <c r="A7" s="50" t="s">
        <v>574</v>
      </c>
      <c r="B7" s="51">
        <f>SUMIFS('15년일입'!$U$7:$U$1000,'15년일입'!$S$7:$S$1000,"도비")</f>
        <v>0</v>
      </c>
      <c r="C7" s="50"/>
      <c r="D7" s="51">
        <f>SUMIFS('15년일출'!$U$15:$U$1027,'15년일출'!$S$15:$S$1027,"도비")</f>
        <v>60000</v>
      </c>
      <c r="E7" s="50"/>
      <c r="G7" s="50" t="s">
        <v>92</v>
      </c>
      <c r="H7" s="51">
        <f>SUMIFS('15년일입'!$Z$7:$Z$1000,'15년일입'!$X$7:$X$1000,"도비")</f>
        <v>0</v>
      </c>
      <c r="I7" s="50"/>
      <c r="J7" s="51">
        <f>SUMIFS('15년일출'!$Z$15:$Z$1027,'15년일출'!$X$15:$X$1027,"도비")</f>
        <v>0</v>
      </c>
      <c r="K7" s="50"/>
    </row>
    <row r="8" spans="1:11" s="44" customFormat="1" ht="27.95" customHeight="1">
      <c r="A8" s="50" t="s">
        <v>91</v>
      </c>
      <c r="B8" s="51">
        <f>SUMIFS('15년일입'!$U$7:$U$1000,'15년일입'!$S$7:$S$1000,"국비")+SUMIFS('15년일입'!$U$7:$U$1000,'15년일입'!$S$7:$S$1000,"광특")+SUMIFS('15년일입'!$U$7:$U$1000,'15년일입'!$S$7:$S$1000,"기금")+SUMIFS('15년일입'!$U$7:$U$1000,'15년일입'!$S$7:$S$1000,"분권")+SUMIFS('15년일입'!$U$7:$U$1000,'15년일입'!$S$7:$S$1000,"특교")</f>
        <v>0</v>
      </c>
      <c r="C8" s="50"/>
      <c r="D8" s="51">
        <f>SUMIFS('15년일출'!$U$15:$U$1027,'15년일출'!$S$15:$S$1027,"국비")+SUMIFS('15년일출'!$U$15:$U$1027,'15년일출'!$S$15:$S$1027,"광특")+SUMIFS('15년일출'!$U$15:$U$1027,'15년일출'!$S$15:$S$1027,"기금")+SUMIFS('15년일출'!$U$15:$U$1027,'15년일출'!$S$15:$S$1027,"분권")+SUMIFS('15년일출'!$U$15:$U$1027,'15년일출'!$S$15:$S$1027,"특교")</f>
        <v>0</v>
      </c>
      <c r="E8" s="50"/>
      <c r="G8" s="50" t="s">
        <v>91</v>
      </c>
      <c r="H8" s="51">
        <f>SUMIFS('15년일입'!$Z$7:$Z$1000,'15년일입'!$X$7:$X$1000,"국비")+SUMIFS('15년일입'!$Z$7:$Z$1000,'15년일입'!$X$7:$X$1000,"광특")+SUMIFS('15년일입'!$Z$7:$Z$1000,'15년일입'!$X$7:$X$1000,"기금")+SUMIFS('15년일입'!$Z$7:$Z$1000,'15년일입'!$X$7:$X$1000,"분권")+SUMIFS('15년일입'!$Z$7:$Z$1000,'15년일입'!$X$7:$X$1000,"특교")</f>
        <v>0</v>
      </c>
      <c r="I8" s="50"/>
      <c r="J8" s="51">
        <f>SUMIFS('15년일출'!$Z$15:$Z$1027,'15년일출'!$X$15:$X$1027,"국비")+SUMIFS('15년일출'!$Z$15:$Z$1027,'15년일출'!$X$15:$X$1027,"광특")+SUMIFS('15년일출'!$Z$15:$Z$1027,'15년일출'!$X$15:$X$1027,"기금")+SUMIFS('15년일출'!$Z$15:$Z$1027,'15년일출'!$X$15:$X$1027,"분권")+SUMIFS('15년일출'!$Z$15:$Z$1027,'15년일출'!$X$15:$X$1027,"특교")</f>
        <v>0</v>
      </c>
      <c r="K8" s="50"/>
    </row>
    <row r="9" spans="1:11" ht="27.95" customHeight="1">
      <c r="A9" s="32" t="s">
        <v>86</v>
      </c>
      <c r="B9" s="40">
        <f>SUM(B10:B14)</f>
        <v>0</v>
      </c>
      <c r="C9" s="32" t="str">
        <f>IF(B9='15년일입'!T6,"OK","@@")</f>
        <v>OK</v>
      </c>
      <c r="D9" s="40">
        <f>SUM(D10:D14)</f>
        <v>0</v>
      </c>
      <c r="E9" s="32" t="str">
        <f>IF(B9=D9,"OK","@@")</f>
        <v>OK</v>
      </c>
      <c r="G9" s="32" t="s">
        <v>86</v>
      </c>
      <c r="H9" s="40">
        <f>SUM(H10:H14)</f>
        <v>0</v>
      </c>
      <c r="I9" s="32" t="str">
        <f>IF(H9='15년일입'!Y6,"OK","@@")</f>
        <v>OK</v>
      </c>
      <c r="J9" s="40">
        <f>SUM(J10:J14)</f>
        <v>0</v>
      </c>
      <c r="K9" s="32" t="str">
        <f>IF(H9=J9,"OK","@@")</f>
        <v>OK</v>
      </c>
    </row>
    <row r="10" spans="1:11" ht="27.95" customHeight="1">
      <c r="A10" s="42" t="s">
        <v>60</v>
      </c>
      <c r="B10" s="43">
        <f>SUMIFS('15년일입'!$T$7:$T$1000,'15년일입'!$S$7:$S$1000,'15년검증'!$A10)</f>
        <v>0</v>
      </c>
      <c r="C10" s="33"/>
      <c r="D10" s="43">
        <f>SUMIFS('15년일출'!$T$15:$T$1027,'15년일출'!$S$15:$S$1027,'15년검증'!$A10)</f>
        <v>0</v>
      </c>
      <c r="E10" s="33" t="str">
        <f t="shared" ref="E10:E14" si="0">IF(B10=D10,"OK","@@")</f>
        <v>OK</v>
      </c>
      <c r="G10" s="42" t="s">
        <v>60</v>
      </c>
      <c r="H10" s="43">
        <f>SUMIFS('15년일입'!$Y$7:$Y$1000,'15년일입'!$X$7:$X$1000,'15년검증'!$A10)</f>
        <v>0</v>
      </c>
      <c r="I10" s="33"/>
      <c r="J10" s="43">
        <f>SUMIFS('15년일출'!$Y$15:$Y$1027,'15년일출'!$X$15:$X$1027,'15년검증'!$A10)</f>
        <v>0</v>
      </c>
      <c r="K10" s="33" t="str">
        <f t="shared" ref="K10:K14" si="1">IF(H10=J10,"OK","@@")</f>
        <v>OK</v>
      </c>
    </row>
    <row r="11" spans="1:11" ht="27.95" customHeight="1">
      <c r="A11" s="42" t="s">
        <v>82</v>
      </c>
      <c r="B11" s="43">
        <f>SUMIFS('15년일입'!$T$7:$T$1000,'15년일입'!$S$7:$S$1000,'15년검증'!$A11)</f>
        <v>0</v>
      </c>
      <c r="C11" s="33"/>
      <c r="D11" s="43">
        <f>SUMIFS('15년일출'!$T$15:$T$1027,'15년일출'!$S$15:$S$1027,'15년검증'!$A11)</f>
        <v>0</v>
      </c>
      <c r="E11" s="33" t="str">
        <f t="shared" si="0"/>
        <v>OK</v>
      </c>
      <c r="G11" s="42" t="s">
        <v>82</v>
      </c>
      <c r="H11" s="43">
        <f>SUMIFS('15년일입'!$Y$7:$Y$1000,'15년일입'!$X$7:$X$1000,'15년검증'!$A11)</f>
        <v>0</v>
      </c>
      <c r="I11" s="33"/>
      <c r="J11" s="43">
        <f>SUMIFS('15년일출'!$Y$15:$Y$1027,'15년일출'!$X$15:$X$1027,'15년검증'!$A11)</f>
        <v>0</v>
      </c>
      <c r="K11" s="33" t="str">
        <f t="shared" si="1"/>
        <v>OK</v>
      </c>
    </row>
    <row r="12" spans="1:11" ht="27.95" customHeight="1">
      <c r="A12" s="42" t="s">
        <v>73</v>
      </c>
      <c r="B12" s="43">
        <f>SUMIFS('15년일입'!$T$7:$T$1000,'15년일입'!$S$7:$S$1000,'15년검증'!$A12)</f>
        <v>0</v>
      </c>
      <c r="C12" s="33"/>
      <c r="D12" s="43">
        <f>SUMIFS('15년일출'!$T$15:$T$1027,'15년일출'!$S$15:$S$1027,'15년검증'!$A12)</f>
        <v>0</v>
      </c>
      <c r="E12" s="33" t="str">
        <f t="shared" si="0"/>
        <v>OK</v>
      </c>
      <c r="G12" s="42" t="s">
        <v>73</v>
      </c>
      <c r="H12" s="43">
        <f>SUMIFS('15년일입'!$Y$7:$Y$1000,'15년일입'!$X$7:$X$1000,'15년검증'!$A12)</f>
        <v>0</v>
      </c>
      <c r="I12" s="33"/>
      <c r="J12" s="43">
        <f>SUMIFS('15년일출'!$Y$15:$Y$1027,'15년일출'!$X$15:$X$1027,'15년검증'!$A12)</f>
        <v>0</v>
      </c>
      <c r="K12" s="33" t="str">
        <f t="shared" si="1"/>
        <v>OK</v>
      </c>
    </row>
    <row r="13" spans="1:11" ht="27.95" customHeight="1">
      <c r="A13" s="42" t="s">
        <v>83</v>
      </c>
      <c r="B13" s="43">
        <f>SUMIFS('15년일입'!$T$7:$T$1000,'15년일입'!$S$7:$S$1000,'15년검증'!$A13)</f>
        <v>0</v>
      </c>
      <c r="C13" s="33"/>
      <c r="D13" s="43">
        <f>SUMIFS('15년일출'!$T$15:$T$1027,'15년일출'!$S$15:$S$1027,'15년검증'!$A13)</f>
        <v>0</v>
      </c>
      <c r="E13" s="33" t="str">
        <f t="shared" si="0"/>
        <v>OK</v>
      </c>
      <c r="G13" s="42" t="s">
        <v>83</v>
      </c>
      <c r="H13" s="43">
        <f>SUMIFS('15년일입'!$Y$7:$Y$1000,'15년일입'!$X$7:$X$1000,'15년검증'!$A13)</f>
        <v>0</v>
      </c>
      <c r="I13" s="33"/>
      <c r="J13" s="43">
        <f>SUMIFS('15년일출'!$Y$15:$Y$1027,'15년일출'!$X$15:$X$1027,'15년검증'!$A13)</f>
        <v>0</v>
      </c>
      <c r="K13" s="33" t="str">
        <f t="shared" si="1"/>
        <v>OK</v>
      </c>
    </row>
    <row r="14" spans="1:11" ht="27.95" customHeight="1">
      <c r="A14" s="42" t="s">
        <v>545</v>
      </c>
      <c r="B14" s="43">
        <f>SUMIFS('15년일입'!$T$7:$T$1000,'15년일입'!$S$7:$S$1000,'15년검증'!$A14)</f>
        <v>0</v>
      </c>
      <c r="C14" s="33"/>
      <c r="D14" s="43">
        <f>SUMIFS('15년일출'!$T$15:$T$1027,'15년일출'!$S$15:$S$1027,'15년검증'!$A14)</f>
        <v>0</v>
      </c>
      <c r="E14" s="33" t="str">
        <f t="shared" si="0"/>
        <v>OK</v>
      </c>
      <c r="G14" s="42" t="s">
        <v>545</v>
      </c>
      <c r="H14" s="43">
        <f>SUMIFS('15년일입'!$Y$7:$Y$1000,'15년일입'!$X$7:$X$1000,'15년검증'!$A14)</f>
        <v>0</v>
      </c>
      <c r="I14" s="33"/>
      <c r="J14" s="43">
        <f>SUMIFS('15년일출'!$Y$15:$Y$1027,'15년일출'!$X$15:$X$1027,'15년검증'!$A14)</f>
        <v>0</v>
      </c>
      <c r="K14" s="33" t="str">
        <f t="shared" si="1"/>
        <v>OK</v>
      </c>
    </row>
    <row r="15" spans="1:11" ht="27.95" customHeight="1"/>
    <row r="16" spans="1:11" ht="27.95" customHeight="1">
      <c r="F16" s="45"/>
      <c r="G16" s="106" t="s">
        <v>573</v>
      </c>
      <c r="H16" s="261" t="e">
        <f>INDEX('15년일출'!Z15:Z1027,MATCH("*예비비*",'15년일출'!F15:F1027,0))</f>
        <v>#N/A</v>
      </c>
      <c r="I16" s="262"/>
      <c r="J16" s="262"/>
      <c r="K16" s="263"/>
    </row>
    <row r="17" spans="1:11" ht="27.95" customHeight="1"/>
    <row r="18" spans="1:11" ht="27.95" customHeight="1">
      <c r="F18" s="45"/>
      <c r="H18" s="261">
        <f>H5-J5</f>
        <v>0</v>
      </c>
      <c r="I18" s="262"/>
      <c r="J18" s="262"/>
      <c r="K18" s="263"/>
    </row>
    <row r="19" spans="1:11" ht="27.95" customHeight="1">
      <c r="A19" s="45"/>
      <c r="B19" s="45"/>
      <c r="C19" s="45"/>
      <c r="D19" s="45"/>
      <c r="E19" s="46"/>
      <c r="F19" s="45"/>
      <c r="G19" s="45"/>
      <c r="H19" s="45"/>
      <c r="I19" s="45"/>
      <c r="J19" s="45"/>
      <c r="K19" s="46"/>
    </row>
    <row r="20" spans="1:11" ht="27.95" customHeight="1">
      <c r="F20" s="45"/>
      <c r="G20" s="224" t="s">
        <v>575</v>
      </c>
      <c r="H20" s="264" t="e">
        <f>I1+H16</f>
        <v>#N/A</v>
      </c>
      <c r="I20" s="265"/>
      <c r="J20" s="265"/>
      <c r="K20" s="266"/>
    </row>
    <row r="21" spans="1:11" ht="27.95" customHeight="1"/>
    <row r="22" spans="1:11" ht="27.95" customHeight="1"/>
    <row r="23" spans="1:11" ht="27.95" customHeight="1"/>
    <row r="24" spans="1:11" ht="27.95" customHeight="1"/>
  </sheetData>
  <mergeCells count="10">
    <mergeCell ref="H16:K16"/>
    <mergeCell ref="H18:K18"/>
    <mergeCell ref="H20:K20"/>
    <mergeCell ref="A1:E1"/>
    <mergeCell ref="G1:H1"/>
    <mergeCell ref="I1:K1"/>
    <mergeCell ref="A3:A4"/>
    <mergeCell ref="B3:E3"/>
    <mergeCell ref="G3:G4"/>
    <mergeCell ref="H3:K3"/>
  </mergeCells>
  <phoneticPr fontId="2" type="noConversion"/>
  <pageMargins left="0.7" right="0.7" top="0.75" bottom="0.75" header="0.3" footer="0.3"/>
  <pageSetup paperSize="9" scale="8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4"/>
  <sheetViews>
    <sheetView zoomScale="90" zoomScaleNormal="90" zoomScaleSheetLayoutView="80" workbookViewId="0">
      <selection activeCell="J10" sqref="J10"/>
    </sheetView>
  </sheetViews>
  <sheetFormatPr defaultColWidth="9" defaultRowHeight="16.5"/>
  <cols>
    <col min="1" max="2" width="18.875" style="31" customWidth="1"/>
    <col min="3" max="3" width="7.625" style="31" customWidth="1"/>
    <col min="4" max="4" width="18.875" style="31" customWidth="1"/>
    <col min="5" max="5" width="7.625" style="34" customWidth="1"/>
    <col min="6" max="6" width="3.375" style="31" customWidth="1"/>
    <col min="7" max="8" width="18.875" style="31" customWidth="1"/>
    <col min="9" max="9" width="7.625" style="31" customWidth="1"/>
    <col min="10" max="10" width="18.875" style="31" customWidth="1"/>
    <col min="11" max="11" width="7.625" style="34" customWidth="1"/>
    <col min="12" max="16384" width="9" style="31"/>
  </cols>
  <sheetData>
    <row r="1" spans="1:11" ht="33" customHeight="1">
      <c r="A1" s="267" t="s">
        <v>572</v>
      </c>
      <c r="B1" s="267"/>
      <c r="C1" s="267"/>
      <c r="D1" s="267"/>
      <c r="E1" s="267"/>
      <c r="F1" s="54"/>
      <c r="G1" s="268" t="s">
        <v>552</v>
      </c>
      <c r="H1" s="268"/>
      <c r="I1" s="269">
        <v>22466366</v>
      </c>
      <c r="J1" s="269"/>
      <c r="K1" s="269"/>
    </row>
    <row r="2" spans="1:11" s="47" customFormat="1" ht="22.5" customHeight="1">
      <c r="E2" s="48"/>
      <c r="K2" s="48" t="s">
        <v>78</v>
      </c>
    </row>
    <row r="3" spans="1:11" ht="27.95" customHeight="1">
      <c r="A3" s="270" t="s">
        <v>76</v>
      </c>
      <c r="B3" s="272" t="s">
        <v>89</v>
      </c>
      <c r="C3" s="273"/>
      <c r="D3" s="273"/>
      <c r="E3" s="274"/>
      <c r="F3" s="49"/>
      <c r="G3" s="270" t="s">
        <v>76</v>
      </c>
      <c r="H3" s="272" t="s">
        <v>90</v>
      </c>
      <c r="I3" s="273"/>
      <c r="J3" s="273"/>
      <c r="K3" s="274"/>
    </row>
    <row r="4" spans="1:11" ht="27.95" customHeight="1">
      <c r="A4" s="271"/>
      <c r="B4" s="35" t="s">
        <v>74</v>
      </c>
      <c r="C4" s="35" t="s">
        <v>77</v>
      </c>
      <c r="D4" s="35" t="s">
        <v>75</v>
      </c>
      <c r="E4" s="35" t="s">
        <v>77</v>
      </c>
      <c r="G4" s="271"/>
      <c r="H4" s="35" t="s">
        <v>74</v>
      </c>
      <c r="I4" s="35" t="s">
        <v>77</v>
      </c>
      <c r="J4" s="35" t="s">
        <v>75</v>
      </c>
      <c r="K4" s="35" t="s">
        <v>77</v>
      </c>
    </row>
    <row r="5" spans="1:11" s="44" customFormat="1" ht="27.95" customHeight="1">
      <c r="A5" s="36" t="s">
        <v>94</v>
      </c>
      <c r="B5" s="41">
        <f>SUM(B6,B9)</f>
        <v>-36110</v>
      </c>
      <c r="C5" s="36" t="str">
        <f>IF(B5='2추일입'!W3,"OK","@@")</f>
        <v>OK</v>
      </c>
      <c r="D5" s="41">
        <f>SUM(D6,D9)</f>
        <v>0</v>
      </c>
      <c r="E5" s="36" t="str">
        <f>IF(D5='2추일출'!W3,"OK","@@")</f>
        <v>OK</v>
      </c>
      <c r="F5" s="31"/>
      <c r="G5" s="36" t="s">
        <v>94</v>
      </c>
      <c r="H5" s="41">
        <f>SUM(H6,H9)</f>
        <v>0</v>
      </c>
      <c r="I5" s="36" t="str">
        <f>IF(H5='2추일입'!AB3,"OK","@@")</f>
        <v>OK</v>
      </c>
      <c r="J5" s="41">
        <f>SUM(J6,J9)</f>
        <v>0</v>
      </c>
      <c r="K5" s="36" t="str">
        <f>IF(J5='2추일출'!AB3,"OK","@@")</f>
        <v>OK</v>
      </c>
    </row>
    <row r="6" spans="1:11" ht="27.95" customHeight="1">
      <c r="A6" s="32" t="s">
        <v>93</v>
      </c>
      <c r="B6" s="40">
        <f>SUM(B7:B8)</f>
        <v>-36110</v>
      </c>
      <c r="C6" s="32" t="str">
        <f>IF(B6='2추일입'!W6,"OK","@@")</f>
        <v>OK</v>
      </c>
      <c r="D6" s="40">
        <f>SUM(D7:D8)</f>
        <v>0</v>
      </c>
      <c r="E6" s="32" t="str">
        <f>IF($D$6='2추일출'!$W$6,"OK","@@")</f>
        <v>OK</v>
      </c>
      <c r="G6" s="32" t="s">
        <v>93</v>
      </c>
      <c r="H6" s="40">
        <f>SUM(H7:H8)</f>
        <v>0</v>
      </c>
      <c r="I6" s="32" t="str">
        <f>IF(H6='2추일입'!AB6,"OK","@@")</f>
        <v>OK</v>
      </c>
      <c r="J6" s="40">
        <f>SUM(J7:J8)</f>
        <v>0</v>
      </c>
      <c r="K6" s="32" t="str">
        <f>IF($J6='2추일출'!$AB6,"OK","@@")</f>
        <v>OK</v>
      </c>
    </row>
    <row r="7" spans="1:11" s="44" customFormat="1" ht="27.95" customHeight="1">
      <c r="A7" s="50" t="s">
        <v>574</v>
      </c>
      <c r="B7" s="51">
        <f>SUMIFS('2추일입'!$W$7:$W$1000,'2추일입'!$U$7:$U$1000,"도비")</f>
        <v>-36110</v>
      </c>
      <c r="C7" s="50"/>
      <c r="D7" s="51">
        <f>SUMIFS('2추일출'!$W$7:$W$1000,'2추일출'!$U$7:$U$1000,"도비")</f>
        <v>0</v>
      </c>
      <c r="E7" s="50"/>
      <c r="G7" s="50" t="s">
        <v>92</v>
      </c>
      <c r="H7" s="51">
        <f>SUMIFS('2추일입'!$AB$7:$AB$1000,'2추일입'!$Z$7:$Z$1000,"도비")</f>
        <v>0</v>
      </c>
      <c r="I7" s="50"/>
      <c r="J7" s="51">
        <f>SUMIFS('2추일출'!$AB$7:$AB$1000,'2추일출'!$Z$7:$Z$1000,"도비")</f>
        <v>0</v>
      </c>
      <c r="K7" s="50"/>
    </row>
    <row r="8" spans="1:11" s="44" customFormat="1" ht="27.95" customHeight="1">
      <c r="A8" s="50" t="s">
        <v>91</v>
      </c>
      <c r="B8" s="51">
        <f>SUMIFS('2추일입'!$W$7:$W$1000,'2추일입'!$U$7:$U$1000,"국비")+SUMIFS('2추일입'!$W$7:$W$1000,'2추일입'!$U$7:$U$1000,"광특")+SUMIFS('2추일입'!$W$7:$W$1000,'2추일입'!$U$7:$U$1000,"기금")+SUMIFS('2추일입'!$W$7:$W$1000,'2추일입'!$U$7:$U$1000,"분권")+SUMIFS('2추일입'!$W$7:$W$1000,'2추일입'!$U$7:$U$1000,"특교")</f>
        <v>0</v>
      </c>
      <c r="C8" s="50"/>
      <c r="D8" s="51">
        <f>SUMIFS('2추일출'!$W$7:$W$1000,'2추일출'!$U$7:$U$1000,"국비")+SUMIFS('2추일출'!$W$7:$W$1000,'2추일출'!$U$7:$U$1000,"광특")+SUMIFS('2추일출'!$W$7:$W$1000,'2추일출'!$U$7:$U$1000,"기금")+SUMIFS('2추일출'!$W$7:$W$1000,'2추일출'!$U$7:$U$1000,"분권")+SUMIFS('2추일출'!$W$7:$W$1000,'2추일출'!$U$7:$U$1000,"특교")</f>
        <v>0</v>
      </c>
      <c r="E8" s="50"/>
      <c r="G8" s="50" t="s">
        <v>91</v>
      </c>
      <c r="H8" s="51">
        <f>SUMIFS('2추일입'!$AB$7:$AB$1000,'2추일입'!$Z$7:$Z$1000,"국비")+SUMIFS('2추일입'!$AB$7:$AB$1000,'2추일입'!$Z$7:$Z$1000,"광특")+SUMIFS('2추일입'!$AB$7:$AB$1000,'2추일입'!$Z$7:$Z$1000,"기금")+SUMIFS('2추일입'!$AB$7:$AB$1000,'2추일입'!$Z$7:$Z$1000,"분권")+SUMIFS('2추일입'!$AB$7:$AB$1000,'2추일입'!$Z$7:$Z$1000,"특교")</f>
        <v>0</v>
      </c>
      <c r="I8" s="50"/>
      <c r="J8" s="51">
        <f>SUMIFS('2추일출'!$AB$7:$AB$1000,'2추일출'!$Z$7:$Z$1000,"국비")+SUMIFS('2추일출'!$AB$7:$AB$1000,'2추일출'!$Z$7:$Z$1000,"광특")+SUMIFS('2추일출'!$AB$7:$AB$1000,'2추일출'!$Z$7:$Z$1000,"기금")+SUMIFS('2추일출'!$AB$7:$AB$1000,'2추일출'!$Z$7:$Z$1000,"분권")+SUMIFS('2추일출'!$AB$7:$AB$1000,'2추일출'!$Z$7:$Z$1000,"특교")</f>
        <v>0</v>
      </c>
      <c r="K8" s="50"/>
    </row>
    <row r="9" spans="1:11" ht="27.95" customHeight="1">
      <c r="A9" s="32" t="s">
        <v>86</v>
      </c>
      <c r="B9" s="40">
        <f>SUM(B10:B14)</f>
        <v>0</v>
      </c>
      <c r="C9" s="32" t="str">
        <f>IF(B9='2추일입'!V6,"OK","@@")</f>
        <v>OK</v>
      </c>
      <c r="D9" s="40">
        <f>SUM(D10:D14)</f>
        <v>0</v>
      </c>
      <c r="E9" s="32" t="str">
        <f>IF(B9=D9,"OK","@@")</f>
        <v>OK</v>
      </c>
      <c r="G9" s="32" t="s">
        <v>86</v>
      </c>
      <c r="H9" s="40">
        <f>SUM(H10:H14)</f>
        <v>0</v>
      </c>
      <c r="I9" s="32" t="str">
        <f>IF(H9='2추일입'!AA6,"OK","@@")</f>
        <v>OK</v>
      </c>
      <c r="J9" s="40">
        <f>SUM(J10:J14)</f>
        <v>0</v>
      </c>
      <c r="K9" s="32" t="str">
        <f>IF(H9=J9,"OK","@@")</f>
        <v>OK</v>
      </c>
    </row>
    <row r="10" spans="1:11" ht="27.95" customHeight="1">
      <c r="A10" s="42" t="s">
        <v>60</v>
      </c>
      <c r="B10" s="43">
        <f>SUMIFS('2추일입'!$V$7:$V$1000,'2추일입'!$U$7:$U$1000,'2추검증'!$A10)</f>
        <v>0</v>
      </c>
      <c r="C10" s="33"/>
      <c r="D10" s="43">
        <f>SUMIFS('2추일출'!$V$7:$V$1000,'2추일출'!$U$7:$U$1000,'2추검증'!$A10)</f>
        <v>0</v>
      </c>
      <c r="E10" s="33" t="str">
        <f t="shared" ref="E10:E14" si="0">IF(B10=D10,"OK","@@")</f>
        <v>OK</v>
      </c>
      <c r="G10" s="42" t="s">
        <v>60</v>
      </c>
      <c r="H10" s="43">
        <f>SUMIFS('2추일입'!$AA$7:$AA$1000,'2추일입'!$Z$7:$Z$1000,'2추검증'!$A10)</f>
        <v>0</v>
      </c>
      <c r="I10" s="33"/>
      <c r="J10" s="43">
        <f>SUMIFS('2추일출'!$AA$7:$AA$1000,'2추일출'!$Z$7:$Z$1000,'2추검증'!$A10)</f>
        <v>0</v>
      </c>
      <c r="K10" s="33" t="str">
        <f t="shared" ref="K10:K14" si="1">IF(H10=J10,"OK","@@")</f>
        <v>OK</v>
      </c>
    </row>
    <row r="11" spans="1:11" ht="27.95" customHeight="1">
      <c r="A11" s="42" t="s">
        <v>82</v>
      </c>
      <c r="B11" s="43">
        <f>SUMIFS('2추일입'!$V$7:$V$1000,'2추일입'!$U$7:$U$1000,'2추검증'!$A11)</f>
        <v>0</v>
      </c>
      <c r="C11" s="33"/>
      <c r="D11" s="43">
        <f>SUMIFS('2추일출'!$V$7:$V$1000,'2추일출'!$U$7:$U$1000,'2추검증'!$A11)</f>
        <v>0</v>
      </c>
      <c r="E11" s="33" t="str">
        <f t="shared" si="0"/>
        <v>OK</v>
      </c>
      <c r="G11" s="42" t="s">
        <v>82</v>
      </c>
      <c r="H11" s="43">
        <f>SUMIFS('2추일입'!$AA$7:$AA$1000,'2추일입'!$Z$7:$Z$1000,'2추검증'!$A11)</f>
        <v>0</v>
      </c>
      <c r="I11" s="33"/>
      <c r="J11" s="43">
        <f>SUMIFS('2추일출'!$AA$7:$AA$1000,'2추일출'!$Z$7:$Z$1000,'2추검증'!$A11)</f>
        <v>0</v>
      </c>
      <c r="K11" s="33" t="str">
        <f t="shared" si="1"/>
        <v>OK</v>
      </c>
    </row>
    <row r="12" spans="1:11" ht="27.95" customHeight="1">
      <c r="A12" s="42" t="s">
        <v>73</v>
      </c>
      <c r="B12" s="43">
        <f>SUMIFS('2추일입'!$V$7:$V$1000,'2추일입'!$U$7:$U$1000,'2추검증'!$A12)</f>
        <v>0</v>
      </c>
      <c r="C12" s="33"/>
      <c r="D12" s="43">
        <f>SUMIFS('2추일출'!$V$7:$V$1000,'2추일출'!$U$7:$U$1000,'2추검증'!$A12)</f>
        <v>0</v>
      </c>
      <c r="E12" s="33" t="str">
        <f t="shared" si="0"/>
        <v>OK</v>
      </c>
      <c r="G12" s="42" t="s">
        <v>73</v>
      </c>
      <c r="H12" s="43">
        <f>SUMIFS('2추일입'!$AA$7:$AA$1000,'2추일입'!$Z$7:$Z$1000,'2추검증'!$A12)</f>
        <v>0</v>
      </c>
      <c r="I12" s="33"/>
      <c r="J12" s="43">
        <f>SUMIFS('2추일출'!$AA$7:$AA$1000,'2추일출'!$Z$7:$Z$1000,'2추검증'!$A12)</f>
        <v>0</v>
      </c>
      <c r="K12" s="33" t="str">
        <f t="shared" si="1"/>
        <v>OK</v>
      </c>
    </row>
    <row r="13" spans="1:11" ht="27.95" customHeight="1">
      <c r="A13" s="42" t="s">
        <v>83</v>
      </c>
      <c r="B13" s="43">
        <f>SUMIFS('2추일입'!$V$7:$V$1000,'2추일입'!$U$7:$U$1000,'2추검증'!$A13)</f>
        <v>0</v>
      </c>
      <c r="C13" s="33"/>
      <c r="D13" s="43">
        <f>SUMIFS('2추일출'!$V$7:$V$1000,'2추일출'!$U$7:$U$1000,'2추검증'!$A13)</f>
        <v>0</v>
      </c>
      <c r="E13" s="33" t="str">
        <f t="shared" si="0"/>
        <v>OK</v>
      </c>
      <c r="G13" s="42" t="s">
        <v>83</v>
      </c>
      <c r="H13" s="43">
        <f>SUMIFS('2추일입'!$AA$7:$AA$1000,'2추일입'!$Z$7:$Z$1000,'2추검증'!$A13)</f>
        <v>0</v>
      </c>
      <c r="I13" s="33"/>
      <c r="J13" s="43">
        <f>SUMIFS('2추일출'!$AA$7:$AA$1000,'2추일출'!$Z$7:$Z$1000,'2추검증'!$A13)</f>
        <v>0</v>
      </c>
      <c r="K13" s="33" t="str">
        <f t="shared" si="1"/>
        <v>OK</v>
      </c>
    </row>
    <row r="14" spans="1:11" ht="27.95" customHeight="1">
      <c r="A14" s="42" t="s">
        <v>553</v>
      </c>
      <c r="B14" s="43">
        <f>SUMIFS('2추일입'!$V$7:$V$1000,'2추일입'!$U$7:$U$1000,'2추검증'!$A14)</f>
        <v>0</v>
      </c>
      <c r="C14" s="33"/>
      <c r="D14" s="43">
        <f>SUMIFS('2추일출'!$V$7:$V$1000,'2추일출'!$U$7:$U$1000,'2추검증'!$A14)</f>
        <v>0</v>
      </c>
      <c r="E14" s="33" t="str">
        <f t="shared" si="0"/>
        <v>OK</v>
      </c>
      <c r="G14" s="42" t="s">
        <v>545</v>
      </c>
      <c r="H14" s="43">
        <f>SUMIFS('2추일입'!$AA$7:$AA$1000,'2추일입'!$Z$7:$Z$1000,'2추검증'!$A14)</f>
        <v>0</v>
      </c>
      <c r="I14" s="33"/>
      <c r="J14" s="43">
        <f>SUMIFS('2추일출'!$AA$7:$AA$1000,'2추일출'!$Z$7:$Z$1000,'2추검증'!$A14)</f>
        <v>0</v>
      </c>
      <c r="K14" s="33" t="str">
        <f t="shared" si="1"/>
        <v>OK</v>
      </c>
    </row>
    <row r="15" spans="1:11" ht="27.95" customHeight="1"/>
    <row r="16" spans="1:11" ht="27.95" customHeight="1">
      <c r="F16" s="45"/>
      <c r="G16" s="106" t="s">
        <v>573</v>
      </c>
      <c r="H16" s="261" t="e">
        <f>INDEX('2추일출'!AB7:AB1000,MATCH("*예비비*",'2추일출'!F7:F1000,0))</f>
        <v>#N/A</v>
      </c>
      <c r="I16" s="262"/>
      <c r="J16" s="262"/>
      <c r="K16" s="263"/>
    </row>
    <row r="17" spans="1:11" ht="27.95" customHeight="1"/>
    <row r="18" spans="1:11" ht="27.95" customHeight="1">
      <c r="F18" s="45"/>
      <c r="H18" s="261">
        <f>H5-J5</f>
        <v>0</v>
      </c>
      <c r="I18" s="262"/>
      <c r="J18" s="262"/>
      <c r="K18" s="263"/>
    </row>
    <row r="19" spans="1:11" ht="27.95" customHeight="1">
      <c r="A19" s="45"/>
      <c r="B19" s="45"/>
      <c r="C19" s="45"/>
      <c r="D19" s="45"/>
      <c r="E19" s="46"/>
      <c r="F19" s="45"/>
      <c r="G19" s="45"/>
      <c r="H19" s="45"/>
      <c r="I19" s="45"/>
      <c r="J19" s="45"/>
      <c r="K19" s="46"/>
    </row>
    <row r="20" spans="1:11" ht="27.95" customHeight="1">
      <c r="F20" s="45"/>
      <c r="G20" s="224" t="s">
        <v>575</v>
      </c>
      <c r="H20" s="264" t="e">
        <f>I1-H16</f>
        <v>#N/A</v>
      </c>
      <c r="I20" s="265"/>
      <c r="J20" s="265"/>
      <c r="K20" s="266"/>
    </row>
    <row r="21" spans="1:11" ht="27.95" customHeight="1"/>
    <row r="22" spans="1:11" ht="27.95" customHeight="1"/>
    <row r="23" spans="1:11" ht="27.95" customHeight="1"/>
    <row r="24" spans="1:11" ht="27.95" customHeight="1"/>
  </sheetData>
  <mergeCells count="10">
    <mergeCell ref="H20:K20"/>
    <mergeCell ref="H16:K16"/>
    <mergeCell ref="G3:G4"/>
    <mergeCell ref="A1:E1"/>
    <mergeCell ref="G1:H1"/>
    <mergeCell ref="I1:K1"/>
    <mergeCell ref="H18:K18"/>
    <mergeCell ref="B3:E3"/>
    <mergeCell ref="A3:A4"/>
    <mergeCell ref="H3:K3"/>
  </mergeCells>
  <phoneticPr fontId="2" type="noConversion"/>
  <pageMargins left="0.7" right="0.7" top="0.75" bottom="0.75" header="0.3" footer="0.3"/>
  <pageSetup paperSize="9" scale="8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ColWidth="9"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557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63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275" t="s">
        <v>58</v>
      </c>
      <c r="E16" s="275"/>
      <c r="F16" s="275"/>
      <c r="G16" s="275"/>
      <c r="H16" s="275"/>
      <c r="I16" s="275"/>
      <c r="J16" s="275"/>
      <c r="K16" s="275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ColWidth="9"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557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276" t="s">
        <v>57</v>
      </c>
      <c r="B4" s="276"/>
      <c r="C4" s="276"/>
      <c r="D4" s="276"/>
      <c r="E4" s="276"/>
      <c r="F4" s="276"/>
      <c r="G4" s="276"/>
      <c r="H4" s="276"/>
      <c r="I4" s="276"/>
      <c r="J4" s="276"/>
      <c r="K4" s="276"/>
      <c r="L4" s="276"/>
      <c r="M4" s="276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275" t="s">
        <v>58</v>
      </c>
      <c r="E16" s="275"/>
      <c r="F16" s="275"/>
      <c r="G16" s="275"/>
      <c r="H16" s="275"/>
      <c r="I16" s="275"/>
      <c r="J16" s="275"/>
      <c r="K16" s="275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ColWidth="9"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557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57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275" t="s">
        <v>58</v>
      </c>
      <c r="C33" s="275"/>
      <c r="D33" s="275"/>
      <c r="E33" s="275"/>
      <c r="F33" s="275"/>
      <c r="G33" s="275"/>
      <c r="H33" s="275"/>
      <c r="I33" s="275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ColWidth="9"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557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57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275" t="s">
        <v>58</v>
      </c>
      <c r="C24" s="275"/>
      <c r="D24" s="275"/>
      <c r="E24" s="275"/>
      <c r="F24" s="275"/>
      <c r="G24" s="275"/>
      <c r="H24" s="275"/>
      <c r="I24" s="275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ColWidth="9"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9" hidden="1" customWidth="1"/>
    <col min="10" max="10" width="16" style="109" hidden="1" customWidth="1"/>
    <col min="11" max="11" width="14.625" style="109" hidden="1" customWidth="1"/>
    <col min="12" max="12" width="21.75" style="109" hidden="1" customWidth="1"/>
    <col min="13" max="14" width="14.75" style="109" hidden="1" customWidth="1"/>
    <col min="15" max="15" width="12.25" style="109" hidden="1" customWidth="1"/>
    <col min="16" max="16" width="13.375" style="109" hidden="1" customWidth="1"/>
    <col min="17" max="16384" width="9" style="58"/>
  </cols>
  <sheetData>
    <row r="1" spans="2:16" ht="33" customHeight="1">
      <c r="B1" s="297" t="s">
        <v>558</v>
      </c>
      <c r="C1" s="298"/>
      <c r="D1" s="298"/>
      <c r="E1" s="298"/>
      <c r="F1" s="298"/>
      <c r="G1" s="298"/>
      <c r="H1" s="298"/>
    </row>
    <row r="2" spans="2:16" ht="12.75" customHeight="1">
      <c r="B2" s="110"/>
      <c r="C2" s="111"/>
      <c r="D2" s="111"/>
      <c r="E2" s="111"/>
      <c r="F2" s="111"/>
      <c r="G2" s="111"/>
      <c r="H2" s="111"/>
    </row>
    <row r="3" spans="2:16" ht="23.25" customHeight="1">
      <c r="B3" s="112" t="s">
        <v>21</v>
      </c>
      <c r="C3" s="113"/>
      <c r="D3" s="56" t="s">
        <v>132</v>
      </c>
      <c r="E3" s="56">
        <f>SUM(D7:E7)</f>
        <v>0</v>
      </c>
      <c r="F3" s="56" t="s">
        <v>133</v>
      </c>
      <c r="G3" s="56">
        <f>SUM(F7:G7)</f>
        <v>0</v>
      </c>
      <c r="H3" s="57"/>
    </row>
    <row r="4" spans="2:16" s="115" customFormat="1" ht="18" customHeight="1" thickBot="1">
      <c r="B4" s="114"/>
      <c r="H4" s="116" t="s">
        <v>22</v>
      </c>
      <c r="I4" s="117"/>
      <c r="J4" s="117"/>
      <c r="K4" s="117"/>
      <c r="L4" s="117"/>
      <c r="M4" s="118" t="s">
        <v>23</v>
      </c>
      <c r="N4" s="117"/>
      <c r="O4" s="118" t="s">
        <v>24</v>
      </c>
      <c r="P4" s="118"/>
    </row>
    <row r="5" spans="2:16" ht="33" customHeight="1">
      <c r="B5" s="299" t="s">
        <v>25</v>
      </c>
      <c r="C5" s="301" t="s">
        <v>26</v>
      </c>
      <c r="D5" s="303" t="s">
        <v>27</v>
      </c>
      <c r="E5" s="303"/>
      <c r="F5" s="303" t="s">
        <v>28</v>
      </c>
      <c r="G5" s="303"/>
      <c r="H5" s="304" t="s">
        <v>29</v>
      </c>
      <c r="I5" s="281" t="s">
        <v>30</v>
      </c>
      <c r="J5" s="281"/>
      <c r="K5" s="277" t="s">
        <v>31</v>
      </c>
      <c r="L5" s="279" t="s">
        <v>32</v>
      </c>
      <c r="M5" s="281" t="s">
        <v>33</v>
      </c>
      <c r="N5" s="282"/>
      <c r="O5" s="283" t="s">
        <v>34</v>
      </c>
      <c r="P5" s="284"/>
    </row>
    <row r="6" spans="2:16" ht="33" customHeight="1">
      <c r="B6" s="300"/>
      <c r="C6" s="302"/>
      <c r="D6" s="119" t="s">
        <v>35</v>
      </c>
      <c r="E6" s="119" t="s">
        <v>36</v>
      </c>
      <c r="F6" s="119" t="s">
        <v>35</v>
      </c>
      <c r="G6" s="119" t="s">
        <v>36</v>
      </c>
      <c r="H6" s="305"/>
      <c r="I6" s="120" t="s">
        <v>37</v>
      </c>
      <c r="J6" s="121" t="s">
        <v>38</v>
      </c>
      <c r="K6" s="278"/>
      <c r="L6" s="280"/>
      <c r="M6" s="122" t="s">
        <v>37</v>
      </c>
      <c r="N6" s="123" t="s">
        <v>38</v>
      </c>
      <c r="O6" s="285"/>
      <c r="P6" s="286"/>
    </row>
    <row r="7" spans="2:16" ht="45" customHeight="1" thickBot="1">
      <c r="B7" s="124" t="s">
        <v>39</v>
      </c>
      <c r="C7" s="125">
        <f t="shared" ref="C7:H7" si="0">SUM(C8:C18)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26">
        <f t="shared" si="0"/>
        <v>0</v>
      </c>
      <c r="I7" s="127">
        <f>E25+D25</f>
        <v>0</v>
      </c>
      <c r="J7" s="128">
        <f>F25+G25</f>
        <v>0</v>
      </c>
      <c r="K7" s="129">
        <f>I7-J7</f>
        <v>0</v>
      </c>
      <c r="L7" s="130" t="s">
        <v>40</v>
      </c>
      <c r="M7" s="131">
        <f>D24+E24</f>
        <v>0</v>
      </c>
      <c r="N7" s="132">
        <f>F24+G24</f>
        <v>0</v>
      </c>
      <c r="O7" s="133">
        <v>0</v>
      </c>
      <c r="P7" s="133">
        <v>0</v>
      </c>
    </row>
    <row r="8" spans="2:16" ht="45" hidden="1" customHeight="1" thickBot="1">
      <c r="B8" s="134" t="s">
        <v>41</v>
      </c>
      <c r="C8" s="125">
        <v>0</v>
      </c>
      <c r="D8" s="20"/>
      <c r="E8" s="20"/>
      <c r="F8" s="20"/>
      <c r="G8" s="20"/>
      <c r="H8" s="126">
        <f>C8-F8+G8</f>
        <v>0</v>
      </c>
      <c r="I8" s="135">
        <f>D7+E7</f>
        <v>0</v>
      </c>
      <c r="J8" s="136">
        <f>F7+G7</f>
        <v>0</v>
      </c>
      <c r="K8" s="137">
        <f>I8-J8</f>
        <v>0</v>
      </c>
      <c r="L8" s="138"/>
      <c r="M8" s="139"/>
      <c r="N8" s="140"/>
      <c r="O8" s="141"/>
      <c r="P8" s="141"/>
    </row>
    <row r="9" spans="2:16" ht="45" customHeight="1">
      <c r="B9" s="142" t="s">
        <v>98</v>
      </c>
      <c r="C9" s="143"/>
      <c r="D9" s="20">
        <f>SUMIFS('15년일입'!$K$7:$K$1000,'15년일입'!$A$7:$A$1000,'15년총괄표'!$B9)</f>
        <v>0</v>
      </c>
      <c r="E9" s="20">
        <f>SUMIFS('15년일입'!$L$7:$L$1000,'15년일입'!$A$7:$A$1000,'15년총괄표'!$B9)</f>
        <v>0</v>
      </c>
      <c r="F9" s="20">
        <f>SUMIFS('15년일출'!$K$15:$K$1027,'15년일출'!$A$15:$A$1027,'15년총괄표'!$B9)</f>
        <v>0</v>
      </c>
      <c r="G9" s="20">
        <f>SUMIFS('15년일출'!$L$15:$L$1027,'15년일출'!$A$15:$A$1027,'15년총괄표'!$B9)</f>
        <v>0</v>
      </c>
      <c r="H9" s="126">
        <f>C9+F9+G9</f>
        <v>0</v>
      </c>
      <c r="I9" s="295" t="s">
        <v>42</v>
      </c>
      <c r="J9" s="296"/>
      <c r="K9" s="117"/>
      <c r="N9" s="144" t="s">
        <v>43</v>
      </c>
    </row>
    <row r="10" spans="2:16" ht="45" customHeight="1" thickBot="1">
      <c r="B10" s="142" t="s">
        <v>99</v>
      </c>
      <c r="C10" s="125"/>
      <c r="D10" s="20">
        <f>SUMIFS('15년일입'!$K$7:$K$1000,'15년일입'!$A$7:$A$1000,'15년총괄표'!$B10)</f>
        <v>0</v>
      </c>
      <c r="E10" s="20">
        <f>SUMIFS('15년일입'!$L$7:$L$1000,'15년일입'!$A$7:$A$1000,'15년총괄표'!$B10)</f>
        <v>0</v>
      </c>
      <c r="F10" s="20">
        <f>SUMIFS('15년일출'!$K$15:$K$1027,'15년일출'!$A$15:$A$1027,'15년총괄표'!$B10)</f>
        <v>0</v>
      </c>
      <c r="G10" s="20">
        <f>SUMIFS('15년일출'!$L$15:$L$1027,'15년일출'!$A$15:$A$1027,'15년총괄표'!$B10)</f>
        <v>0</v>
      </c>
      <c r="H10" s="126">
        <f t="shared" ref="H10:H18" si="1">C10+F10+G10</f>
        <v>0</v>
      </c>
      <c r="I10" s="145" t="e">
        <f>#REF!+#REF!</f>
        <v>#REF!</v>
      </c>
      <c r="J10" s="146" t="e">
        <f>#REF!+#REF!</f>
        <v>#REF!</v>
      </c>
      <c r="K10" s="117"/>
      <c r="N10" s="147">
        <f>M7-N7</f>
        <v>0</v>
      </c>
    </row>
    <row r="11" spans="2:16" ht="45" customHeight="1">
      <c r="B11" s="142" t="s">
        <v>100</v>
      </c>
      <c r="C11" s="125"/>
      <c r="D11" s="20">
        <f>SUMIFS('15년일입'!$K$7:$K$1000,'15년일입'!$A$7:$A$1000,'15년총괄표'!$B11)</f>
        <v>0</v>
      </c>
      <c r="E11" s="20">
        <f>SUMIFS('15년일입'!$L$7:$L$1000,'15년일입'!$A$7:$A$1000,'15년총괄표'!$B11)</f>
        <v>0</v>
      </c>
      <c r="F11" s="20">
        <f>SUMIFS('15년일출'!$K$15:$K$1027,'15년일출'!$A$15:$A$1027,'15년총괄표'!$B11)</f>
        <v>0</v>
      </c>
      <c r="G11" s="20">
        <f>SUMIFS('15년일출'!$L$15:$L$1027,'15년일출'!$A$15:$A$1027,'15년총괄표'!$B11)</f>
        <v>0</v>
      </c>
      <c r="H11" s="126">
        <f t="shared" si="1"/>
        <v>0</v>
      </c>
      <c r="J11" s="148"/>
      <c r="K11" s="149"/>
    </row>
    <row r="12" spans="2:16" ht="45" customHeight="1">
      <c r="B12" s="142" t="s">
        <v>101</v>
      </c>
      <c r="C12" s="125"/>
      <c r="D12" s="20">
        <f>SUMIFS('15년일입'!$K$7:$K$1000,'15년일입'!$A$7:$A$1000,'15년총괄표'!$B12)</f>
        <v>0</v>
      </c>
      <c r="E12" s="20">
        <f>SUMIFS('15년일입'!$L$7:$L$1000,'15년일입'!$A$7:$A$1000,'15년총괄표'!$B12)</f>
        <v>0</v>
      </c>
      <c r="F12" s="20">
        <f>SUMIFS('15년일출'!$K$15:$K$1027,'15년일출'!$A$15:$A$1027,'15년총괄표'!$B12)</f>
        <v>0</v>
      </c>
      <c r="G12" s="20">
        <f>SUMIFS('15년일출'!$L$15:$L$1027,'15년일출'!$A$15:$A$1027,'15년총괄표'!$B12)</f>
        <v>0</v>
      </c>
      <c r="H12" s="126">
        <f t="shared" si="1"/>
        <v>0</v>
      </c>
      <c r="J12" s="150"/>
      <c r="L12" s="151"/>
      <c r="M12" s="151"/>
    </row>
    <row r="13" spans="2:16" ht="45" customHeight="1">
      <c r="B13" s="142" t="s">
        <v>102</v>
      </c>
      <c r="C13" s="125"/>
      <c r="D13" s="20">
        <f>SUMIFS('15년일입'!$K$7:$K$1000,'15년일입'!$A$7:$A$1000,'15년총괄표'!$B13)</f>
        <v>0</v>
      </c>
      <c r="E13" s="20">
        <f>SUMIFS('15년일입'!$L$7:$L$1000,'15년일입'!$A$7:$A$1000,'15년총괄표'!$B13)</f>
        <v>0</v>
      </c>
      <c r="F13" s="20">
        <f>SUMIFS('15년일출'!$K$15:$K$1027,'15년일출'!$A$15:$A$1027,'15년총괄표'!$B13)</f>
        <v>0</v>
      </c>
      <c r="G13" s="20">
        <f>SUMIFS('15년일출'!$L$15:$L$1027,'15년일출'!$A$15:$A$1027,'15년총괄표'!$B13)</f>
        <v>0</v>
      </c>
      <c r="H13" s="126">
        <f t="shared" si="1"/>
        <v>0</v>
      </c>
      <c r="K13" s="15"/>
      <c r="L13" s="16"/>
      <c r="N13" s="109" t="s">
        <v>44</v>
      </c>
    </row>
    <row r="14" spans="2:16" s="154" customFormat="1" ht="45" customHeight="1">
      <c r="B14" s="142" t="s">
        <v>103</v>
      </c>
      <c r="C14" s="152"/>
      <c r="D14" s="20">
        <f>SUMIFS('15년일입'!$K$7:$K$1000,'15년일입'!$A$7:$A$1000,'15년총괄표'!$B14)</f>
        <v>0</v>
      </c>
      <c r="E14" s="20">
        <f>SUMIFS('15년일입'!$L$7:$L$1000,'15년일입'!$A$7:$A$1000,'15년총괄표'!$B14)</f>
        <v>0</v>
      </c>
      <c r="F14" s="20">
        <f>SUMIFS('15년일출'!$K$15:$K$1027,'15년일출'!$A$15:$A$1027,'15년총괄표'!$B14)</f>
        <v>0</v>
      </c>
      <c r="G14" s="20">
        <f>SUMIFS('15년일출'!$L$15:$L$1027,'15년일출'!$A$15:$A$1027,'15년총괄표'!$B14)</f>
        <v>0</v>
      </c>
      <c r="H14" s="126">
        <f t="shared" si="1"/>
        <v>0</v>
      </c>
      <c r="I14" s="153"/>
      <c r="J14" s="153"/>
      <c r="K14" s="15"/>
      <c r="L14" s="16"/>
      <c r="M14" s="139"/>
      <c r="N14" s="140">
        <f>N10-K7</f>
        <v>0</v>
      </c>
      <c r="O14" s="153"/>
      <c r="P14" s="153"/>
    </row>
    <row r="15" spans="2:16" s="154" customFormat="1" ht="45" customHeight="1">
      <c r="B15" s="142" t="s">
        <v>69</v>
      </c>
      <c r="C15" s="152"/>
      <c r="D15" s="20">
        <f>SUMIFS('15년일입'!$K$7:$K$1000,'15년일입'!$A$7:$A$1000,'15년총괄표'!$B15)</f>
        <v>0</v>
      </c>
      <c r="E15" s="20">
        <f>SUMIFS('15년일입'!$L$7:$L$1000,'15년일입'!$A$7:$A$1000,'15년총괄표'!$B15)</f>
        <v>0</v>
      </c>
      <c r="F15" s="20">
        <f>SUMIFS('15년일출'!$K$15:$K$1027,'15년일출'!$A$15:$A$1027,'15년총괄표'!$B15)</f>
        <v>0</v>
      </c>
      <c r="G15" s="20">
        <f>SUMIFS('15년일출'!$L$15:$L$1027,'15년일출'!$A$15:$A$1027,'15년총괄표'!$B15)</f>
        <v>0</v>
      </c>
      <c r="H15" s="126">
        <f t="shared" si="1"/>
        <v>0</v>
      </c>
      <c r="I15" s="153"/>
      <c r="J15" s="153"/>
      <c r="K15" s="15"/>
      <c r="L15" s="16"/>
      <c r="M15" s="153"/>
      <c r="N15" s="153"/>
      <c r="O15" s="153"/>
      <c r="P15" s="153"/>
    </row>
    <row r="16" spans="2:16" s="154" customFormat="1" ht="45" customHeight="1">
      <c r="B16" s="142" t="s">
        <v>104</v>
      </c>
      <c r="C16" s="152"/>
      <c r="D16" s="20">
        <f>SUMIFS('15년일입'!$K$7:$K$1000,'15년일입'!$A$7:$A$1000,'15년총괄표'!$B16)</f>
        <v>0</v>
      </c>
      <c r="E16" s="20">
        <f>SUMIFS('15년일입'!$L$7:$L$1000,'15년일입'!$A$7:$A$1000,'15년총괄표'!$B16)</f>
        <v>0</v>
      </c>
      <c r="F16" s="20">
        <f>SUMIFS('15년일출'!$K$15:$K$1027,'15년일출'!$A$15:$A$1027,'15년총괄표'!$B16)</f>
        <v>0</v>
      </c>
      <c r="G16" s="20">
        <f>SUMIFS('15년일출'!$L$15:$L$1027,'15년일출'!$A$15:$A$1027,'15년총괄표'!$B16)</f>
        <v>0</v>
      </c>
      <c r="H16" s="126">
        <f t="shared" si="1"/>
        <v>0</v>
      </c>
      <c r="I16" s="153"/>
      <c r="J16" s="153"/>
      <c r="K16" s="15"/>
      <c r="L16" s="16"/>
      <c r="M16" s="153"/>
      <c r="N16" s="153"/>
      <c r="O16" s="153"/>
      <c r="P16" s="153"/>
    </row>
    <row r="17" spans="2:16" s="158" customFormat="1" ht="45" customHeight="1">
      <c r="B17" s="155" t="s">
        <v>105</v>
      </c>
      <c r="C17" s="156"/>
      <c r="D17" s="20">
        <f>SUMIFS('15년일입'!$K$7:$K$1000,'15년일입'!$A$7:$A$1000,'15년총괄표'!$B17)</f>
        <v>0</v>
      </c>
      <c r="E17" s="20">
        <f>SUMIFS('15년일입'!$L$7:$L$1000,'15년일입'!$A$7:$A$1000,'15년총괄표'!$B17)</f>
        <v>0</v>
      </c>
      <c r="F17" s="20">
        <f>SUMIFS('15년일출'!$K$15:$K$1027,'15년일출'!$A$15:$A$1027,'15년총괄표'!$B17)</f>
        <v>0</v>
      </c>
      <c r="G17" s="20">
        <f>SUMIFS('15년일출'!$L$15:$L$1027,'15년일출'!$A$15:$A$1027,'15년총괄표'!$B17)</f>
        <v>0</v>
      </c>
      <c r="H17" s="126">
        <f t="shared" si="1"/>
        <v>0</v>
      </c>
      <c r="I17" s="157"/>
      <c r="J17" s="157"/>
      <c r="K17" s="15"/>
      <c r="L17" s="16"/>
      <c r="M17" s="157"/>
      <c r="N17" s="157"/>
      <c r="O17" s="157"/>
      <c r="P17" s="157"/>
    </row>
    <row r="18" spans="2:16" s="154" customFormat="1" ht="45" customHeight="1" thickBot="1">
      <c r="B18" s="159" t="s">
        <v>551</v>
      </c>
      <c r="C18" s="160"/>
      <c r="D18" s="21">
        <f>SUMIFS('15년일입'!$K$7:$K$1000,'15년일입'!$A$7:$A$1000,'15년총괄표'!$B18)</f>
        <v>0</v>
      </c>
      <c r="E18" s="21">
        <f>SUMIFS('15년일입'!$L$7:$L$1000,'15년일입'!$A$7:$A$1000,'15년총괄표'!$B18)</f>
        <v>0</v>
      </c>
      <c r="F18" s="21">
        <f>SUMIFS('15년일출'!$K$15:$K$1027,'15년일출'!$A$15:$A$1027,'15년총괄표'!$B18)</f>
        <v>0</v>
      </c>
      <c r="G18" s="21">
        <f>SUMIFS('15년일출'!$L$15:$L$1027,'15년일출'!$A$15:$A$1027,'15년총괄표'!$B18)</f>
        <v>0</v>
      </c>
      <c r="H18" s="161">
        <f t="shared" si="1"/>
        <v>0</v>
      </c>
      <c r="I18" s="153"/>
      <c r="J18" s="153"/>
      <c r="K18" s="15"/>
      <c r="L18" s="16"/>
      <c r="M18" s="153"/>
      <c r="N18" s="153"/>
      <c r="O18" s="153"/>
      <c r="P18" s="153"/>
    </row>
    <row r="19" spans="2:16" ht="18" customHeight="1">
      <c r="B19" s="115"/>
      <c r="C19" s="115"/>
      <c r="D19" s="115"/>
      <c r="E19" s="115"/>
      <c r="F19" s="115"/>
      <c r="G19" s="115"/>
      <c r="H19" s="115"/>
      <c r="K19" s="15"/>
      <c r="L19" s="16"/>
    </row>
    <row r="20" spans="2:16" ht="20.25">
      <c r="B20" s="162" t="s">
        <v>45</v>
      </c>
      <c r="C20" s="112"/>
      <c r="D20" s="112"/>
      <c r="E20" s="112"/>
      <c r="F20" s="112"/>
      <c r="G20" s="112"/>
      <c r="H20" s="163"/>
      <c r="K20" s="15"/>
      <c r="L20" s="16"/>
    </row>
    <row r="21" spans="2:16" ht="19.5" thickBot="1">
      <c r="B21" s="114"/>
      <c r="C21" s="115"/>
      <c r="D21" s="115"/>
      <c r="E21" s="115"/>
      <c r="F21" s="115"/>
      <c r="G21" s="115"/>
      <c r="H21" s="116" t="s">
        <v>15</v>
      </c>
    </row>
    <row r="22" spans="2:16" ht="33" customHeight="1">
      <c r="B22" s="287" t="s">
        <v>46</v>
      </c>
      <c r="C22" s="289" t="s">
        <v>47</v>
      </c>
      <c r="D22" s="291" t="s">
        <v>27</v>
      </c>
      <c r="E22" s="292"/>
      <c r="F22" s="291" t="s">
        <v>28</v>
      </c>
      <c r="G22" s="292"/>
      <c r="H22" s="293" t="s">
        <v>29</v>
      </c>
    </row>
    <row r="23" spans="2:16" ht="33" customHeight="1">
      <c r="B23" s="288"/>
      <c r="C23" s="290"/>
      <c r="D23" s="119" t="s">
        <v>35</v>
      </c>
      <c r="E23" s="119" t="s">
        <v>36</v>
      </c>
      <c r="F23" s="119" t="s">
        <v>35</v>
      </c>
      <c r="G23" s="119" t="s">
        <v>36</v>
      </c>
      <c r="H23" s="294"/>
      <c r="I23" s="109" t="s">
        <v>48</v>
      </c>
    </row>
    <row r="24" spans="2:16" ht="45" customHeight="1">
      <c r="B24" s="124" t="s">
        <v>49</v>
      </c>
      <c r="C24" s="125">
        <f t="shared" ref="C24:G24" si="2">SUM(C25:C26)</f>
        <v>0</v>
      </c>
      <c r="D24" s="20">
        <f t="shared" si="2"/>
        <v>0</v>
      </c>
      <c r="E24" s="125">
        <f t="shared" si="2"/>
        <v>0</v>
      </c>
      <c r="F24" s="20">
        <f t="shared" si="2"/>
        <v>0</v>
      </c>
      <c r="G24" s="125">
        <f t="shared" si="2"/>
        <v>0</v>
      </c>
      <c r="H24" s="126">
        <f>SUM(H25:H26)</f>
        <v>0</v>
      </c>
      <c r="I24" s="117">
        <f>C24+D24+E24</f>
        <v>0</v>
      </c>
      <c r="J24" s="117">
        <f>I24-H24</f>
        <v>0</v>
      </c>
      <c r="K24" s="117" t="s">
        <v>50</v>
      </c>
    </row>
    <row r="25" spans="2:16" ht="45" customHeight="1">
      <c r="B25" s="124" t="s">
        <v>16</v>
      </c>
      <c r="C25" s="125"/>
      <c r="D25" s="20">
        <f>'15년일입'!$K$6</f>
        <v>0</v>
      </c>
      <c r="E25" s="20">
        <f>'15년일입'!$L$6</f>
        <v>0</v>
      </c>
      <c r="F25" s="20">
        <f>'15년일출'!$K$6</f>
        <v>0</v>
      </c>
      <c r="G25" s="20">
        <f>'15년일출'!$L$6</f>
        <v>0</v>
      </c>
      <c r="H25" s="126">
        <f>C25+F25+G25</f>
        <v>0</v>
      </c>
      <c r="I25" s="117">
        <f>C25+D25+E25</f>
        <v>0</v>
      </c>
      <c r="J25" s="117">
        <f>I25-H25</f>
        <v>0</v>
      </c>
      <c r="K25" s="117" t="s">
        <v>50</v>
      </c>
    </row>
    <row r="26" spans="2:16" ht="45" customHeight="1" thickBot="1">
      <c r="B26" s="164" t="s">
        <v>51</v>
      </c>
      <c r="C26" s="165"/>
      <c r="D26" s="21"/>
      <c r="E26" s="21"/>
      <c r="F26" s="21"/>
      <c r="G26" s="21"/>
      <c r="H26" s="161">
        <f>C26+F26+G26</f>
        <v>0</v>
      </c>
      <c r="I26" s="117">
        <f>C26+D26+E26</f>
        <v>0</v>
      </c>
      <c r="J26" s="117">
        <f>I26-H26</f>
        <v>0</v>
      </c>
      <c r="K26" s="117" t="s">
        <v>50</v>
      </c>
    </row>
    <row r="27" spans="2:16" ht="9" customHeight="1">
      <c r="B27" s="115"/>
      <c r="C27" s="115"/>
      <c r="D27" s="115"/>
      <c r="E27" s="115"/>
      <c r="F27" s="115"/>
      <c r="G27" s="115"/>
      <c r="H27" s="115"/>
    </row>
    <row r="28" spans="2:16" ht="20.25" hidden="1" customHeight="1"/>
    <row r="29" spans="2:16" ht="20.25" hidden="1" customHeight="1"/>
    <row r="30" spans="2:16" ht="14.25" hidden="1">
      <c r="B30" s="166" t="s">
        <v>17</v>
      </c>
      <c r="C30" s="167" t="s">
        <v>52</v>
      </c>
      <c r="D30" s="168" t="s">
        <v>53</v>
      </c>
      <c r="E30" s="167" t="s">
        <v>54</v>
      </c>
      <c r="G30" s="109"/>
      <c r="H30" s="109"/>
      <c r="O30" s="58"/>
      <c r="P30" s="58"/>
    </row>
    <row r="31" spans="2:16" ht="15" hidden="1">
      <c r="B31" s="169" t="s">
        <v>18</v>
      </c>
      <c r="C31" s="170">
        <v>39922113</v>
      </c>
      <c r="D31" s="171"/>
      <c r="E31" s="171">
        <f>SUM(C31:D31)</f>
        <v>39922113</v>
      </c>
      <c r="G31" s="109"/>
      <c r="H31" s="109"/>
      <c r="O31" s="58"/>
      <c r="P31" s="58"/>
    </row>
    <row r="32" spans="2:16" ht="15" hidden="1">
      <c r="B32" s="169" t="s">
        <v>19</v>
      </c>
      <c r="C32" s="170">
        <v>3302571667</v>
      </c>
      <c r="D32" s="170">
        <v>1780946434</v>
      </c>
      <c r="E32" s="171">
        <f t="shared" ref="E32:E41" si="3">SUM(C32:D32)</f>
        <v>5083518101</v>
      </c>
      <c r="G32" s="109"/>
      <c r="H32" s="109"/>
      <c r="O32" s="58"/>
      <c r="P32" s="58"/>
    </row>
    <row r="33" spans="2:16" ht="15" hidden="1">
      <c r="B33" s="169" t="s">
        <v>10</v>
      </c>
      <c r="C33" s="170">
        <v>155329320</v>
      </c>
      <c r="D33" s="170">
        <v>384743740</v>
      </c>
      <c r="E33" s="171">
        <f t="shared" si="3"/>
        <v>540073060</v>
      </c>
      <c r="G33" s="109"/>
      <c r="H33" s="109"/>
      <c r="O33" s="58"/>
      <c r="P33" s="58"/>
    </row>
    <row r="34" spans="2:16" ht="15" hidden="1">
      <c r="B34" s="172" t="s">
        <v>61</v>
      </c>
      <c r="C34" s="170">
        <v>1142858974</v>
      </c>
      <c r="D34" s="171"/>
      <c r="E34" s="171">
        <f t="shared" si="3"/>
        <v>1142858974</v>
      </c>
      <c r="G34" s="109"/>
      <c r="H34" s="109"/>
      <c r="O34" s="58"/>
      <c r="P34" s="58"/>
    </row>
    <row r="35" spans="2:16" ht="15" hidden="1">
      <c r="B35" s="169" t="s">
        <v>14</v>
      </c>
      <c r="C35" s="170">
        <v>224243208</v>
      </c>
      <c r="D35" s="170">
        <v>52484400</v>
      </c>
      <c r="E35" s="171">
        <f t="shared" si="3"/>
        <v>276727608</v>
      </c>
      <c r="G35" s="109"/>
      <c r="H35" s="109"/>
      <c r="O35" s="58"/>
      <c r="P35" s="58"/>
    </row>
    <row r="36" spans="2:16" ht="15" hidden="1">
      <c r="B36" s="172" t="s">
        <v>96</v>
      </c>
      <c r="C36" s="170">
        <v>466978999</v>
      </c>
      <c r="D36" s="171"/>
      <c r="E36" s="171">
        <f t="shared" si="3"/>
        <v>466978999</v>
      </c>
      <c r="G36" s="109"/>
      <c r="H36" s="109"/>
      <c r="O36" s="58"/>
      <c r="P36" s="58"/>
    </row>
    <row r="37" spans="2:16" ht="15" hidden="1">
      <c r="B37" s="172" t="s">
        <v>97</v>
      </c>
      <c r="C37" s="170">
        <v>3254006708</v>
      </c>
      <c r="D37" s="171"/>
      <c r="E37" s="171">
        <f t="shared" si="3"/>
        <v>3254006708</v>
      </c>
      <c r="G37" s="109"/>
      <c r="H37" s="109"/>
      <c r="O37" s="58"/>
      <c r="P37" s="58"/>
    </row>
    <row r="38" spans="2:16" ht="15" hidden="1">
      <c r="B38" s="169" t="s">
        <v>11</v>
      </c>
      <c r="C38" s="170">
        <v>1220859831</v>
      </c>
      <c r="D38" s="171"/>
      <c r="E38" s="171">
        <f t="shared" si="3"/>
        <v>1220859831</v>
      </c>
      <c r="G38" s="109"/>
      <c r="H38" s="109"/>
      <c r="O38" s="58"/>
      <c r="P38" s="58"/>
    </row>
    <row r="39" spans="2:16" ht="15" hidden="1">
      <c r="B39" s="169" t="s">
        <v>12</v>
      </c>
      <c r="C39" s="170">
        <v>866963933</v>
      </c>
      <c r="D39" s="170">
        <v>28360000</v>
      </c>
      <c r="E39" s="171">
        <f t="shared" si="3"/>
        <v>895323933</v>
      </c>
      <c r="G39" s="109"/>
      <c r="H39" s="109"/>
      <c r="O39" s="58"/>
      <c r="P39" s="58"/>
    </row>
    <row r="40" spans="2:16" ht="15" hidden="1">
      <c r="B40" s="169" t="s">
        <v>13</v>
      </c>
      <c r="C40" s="170">
        <v>4882582917</v>
      </c>
      <c r="D40" s="171"/>
      <c r="E40" s="171">
        <f t="shared" si="3"/>
        <v>4882582917</v>
      </c>
      <c r="G40" s="109"/>
      <c r="H40" s="109"/>
      <c r="O40" s="58"/>
      <c r="P40" s="58"/>
    </row>
    <row r="41" spans="2:16" ht="15" hidden="1">
      <c r="B41" s="169" t="s">
        <v>20</v>
      </c>
      <c r="C41" s="171">
        <f>SUM(C31:C40)</f>
        <v>15556317670</v>
      </c>
      <c r="D41" s="171">
        <f>SUM(D31:D40)</f>
        <v>2246534574</v>
      </c>
      <c r="E41" s="171">
        <f t="shared" si="3"/>
        <v>17802852244</v>
      </c>
      <c r="G41" s="109"/>
      <c r="H41" s="109"/>
      <c r="O41" s="58"/>
      <c r="P41" s="58"/>
    </row>
    <row r="42" spans="2:16" hidden="1"/>
    <row r="43" spans="2:16" hidden="1">
      <c r="B43" s="17" t="s">
        <v>55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149" t="s">
        <v>56</v>
      </c>
    </row>
    <row r="290" spans="9:11">
      <c r="I290" s="173"/>
      <c r="K290" s="109">
        <v>-50000</v>
      </c>
    </row>
  </sheetData>
  <mergeCells count="17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7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ColWidth="9"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9" hidden="1" customWidth="1"/>
    <col min="10" max="10" width="16" style="109" hidden="1" customWidth="1"/>
    <col min="11" max="11" width="14.625" style="109" hidden="1" customWidth="1"/>
    <col min="12" max="12" width="21.75" style="109" hidden="1" customWidth="1"/>
    <col min="13" max="14" width="14.75" style="109" hidden="1" customWidth="1"/>
    <col min="15" max="15" width="12.25" style="109" hidden="1" customWidth="1"/>
    <col min="16" max="16" width="13.375" style="109" hidden="1" customWidth="1"/>
    <col min="17" max="16384" width="9" style="58"/>
  </cols>
  <sheetData>
    <row r="1" spans="2:16" ht="33" customHeight="1">
      <c r="B1" s="297" t="s">
        <v>563</v>
      </c>
      <c r="C1" s="298"/>
      <c r="D1" s="298"/>
      <c r="E1" s="298"/>
      <c r="F1" s="298"/>
      <c r="G1" s="298"/>
      <c r="H1" s="298"/>
    </row>
    <row r="2" spans="2:16" ht="12.75" customHeight="1">
      <c r="B2" s="110"/>
      <c r="C2" s="111"/>
      <c r="D2" s="111"/>
      <c r="E2" s="111"/>
      <c r="F2" s="111"/>
      <c r="G2" s="111"/>
      <c r="H2" s="111"/>
    </row>
    <row r="3" spans="2:16" ht="23.25" customHeight="1">
      <c r="B3" s="112" t="s">
        <v>131</v>
      </c>
      <c r="C3" s="113"/>
      <c r="D3" s="174"/>
      <c r="E3" s="55">
        <f>SUM(D7:E7)</f>
        <v>0</v>
      </c>
      <c r="F3" s="55"/>
      <c r="G3" s="55">
        <f>SUM(F7:G7)</f>
        <v>0</v>
      </c>
    </row>
    <row r="4" spans="2:16" s="115" customFormat="1" ht="18" customHeight="1" thickBot="1">
      <c r="B4" s="114"/>
      <c r="H4" s="116" t="s">
        <v>22</v>
      </c>
      <c r="I4" s="117"/>
      <c r="J4" s="117"/>
      <c r="K4" s="117"/>
      <c r="L4" s="117"/>
      <c r="M4" s="118" t="s">
        <v>23</v>
      </c>
      <c r="N4" s="117"/>
      <c r="O4" s="118" t="s">
        <v>24</v>
      </c>
      <c r="P4" s="118"/>
    </row>
    <row r="5" spans="2:16" ht="24" customHeight="1">
      <c r="B5" s="299" t="s">
        <v>25</v>
      </c>
      <c r="C5" s="301" t="s">
        <v>26</v>
      </c>
      <c r="D5" s="303" t="s">
        <v>27</v>
      </c>
      <c r="E5" s="303"/>
      <c r="F5" s="303" t="s">
        <v>28</v>
      </c>
      <c r="G5" s="303"/>
      <c r="H5" s="304" t="s">
        <v>29</v>
      </c>
      <c r="I5" s="281" t="s">
        <v>30</v>
      </c>
      <c r="J5" s="281"/>
      <c r="K5" s="277" t="s">
        <v>31</v>
      </c>
      <c r="L5" s="279" t="s">
        <v>32</v>
      </c>
      <c r="M5" s="281" t="s">
        <v>33</v>
      </c>
      <c r="N5" s="282"/>
      <c r="O5" s="283" t="s">
        <v>34</v>
      </c>
      <c r="P5" s="284"/>
    </row>
    <row r="6" spans="2:16" ht="24" customHeight="1">
      <c r="B6" s="300"/>
      <c r="C6" s="302"/>
      <c r="D6" s="119" t="s">
        <v>35</v>
      </c>
      <c r="E6" s="119" t="s">
        <v>36</v>
      </c>
      <c r="F6" s="119" t="s">
        <v>35</v>
      </c>
      <c r="G6" s="119" t="s">
        <v>36</v>
      </c>
      <c r="H6" s="305"/>
      <c r="I6" s="120" t="s">
        <v>37</v>
      </c>
      <c r="J6" s="121" t="s">
        <v>38</v>
      </c>
      <c r="K6" s="278"/>
      <c r="L6" s="280"/>
      <c r="M6" s="122" t="s">
        <v>37</v>
      </c>
      <c r="N6" s="123" t="s">
        <v>38</v>
      </c>
      <c r="O6" s="285"/>
      <c r="P6" s="286"/>
    </row>
    <row r="7" spans="2:16" ht="38.25" customHeight="1" thickBot="1">
      <c r="B7" s="124" t="s">
        <v>39</v>
      </c>
      <c r="C7" s="125">
        <f t="shared" ref="C7:H7" si="0">SUM(C8:C33)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26">
        <f t="shared" si="0"/>
        <v>0</v>
      </c>
      <c r="I7" s="127" t="e">
        <f>#REF!+#REF!</f>
        <v>#REF!</v>
      </c>
      <c r="J7" s="128" t="e">
        <f>#REF!+#REF!</f>
        <v>#REF!</v>
      </c>
      <c r="K7" s="129" t="e">
        <f>I7-J7</f>
        <v>#REF!</v>
      </c>
      <c r="L7" s="130" t="s">
        <v>40</v>
      </c>
      <c r="M7" s="131" t="e">
        <f>#REF!+#REF!</f>
        <v>#REF!</v>
      </c>
      <c r="N7" s="132" t="e">
        <f>#REF!+#REF!</f>
        <v>#REF!</v>
      </c>
      <c r="O7" s="133">
        <v>0</v>
      </c>
      <c r="P7" s="133">
        <v>0</v>
      </c>
    </row>
    <row r="8" spans="2:16" ht="38.25" customHeight="1">
      <c r="B8" s="142" t="s">
        <v>122</v>
      </c>
      <c r="C8" s="143"/>
      <c r="D8" s="20">
        <f>SUMIFS('15년일입'!$K$7:$K$1000,'15년일입'!$B$7:$B$1000,'15년총괄표(실국별)'!$B8)</f>
        <v>0</v>
      </c>
      <c r="E8" s="20">
        <f>SUMIFS('15년일입'!$L$7:$L$1000,'15년일입'!$B$7:$B$1000,'15년총괄표(실국별)'!$B8)</f>
        <v>0</v>
      </c>
      <c r="F8" s="20">
        <f>SUMIFS('15년일출'!$K$15:$K$1027,'15년일출'!$B$15:$B$1027,'15년총괄표(실국별)'!$B8)</f>
        <v>0</v>
      </c>
      <c r="G8" s="20">
        <f>SUMIFS('15년일출'!$L$15:$L$1027,'15년일출'!$B$15:$B$1027,'15년총괄표(실국별)'!$B8)</f>
        <v>0</v>
      </c>
      <c r="H8" s="126">
        <f>C8+F8+G8</f>
        <v>0</v>
      </c>
      <c r="I8" s="295" t="s">
        <v>42</v>
      </c>
      <c r="J8" s="296"/>
      <c r="K8" s="117"/>
      <c r="N8" s="144" t="s">
        <v>43</v>
      </c>
    </row>
    <row r="9" spans="2:16" ht="38.25" customHeight="1" thickBot="1">
      <c r="B9" s="142" t="s">
        <v>109</v>
      </c>
      <c r="C9" s="125"/>
      <c r="D9" s="20">
        <f>SUMIFS('15년일입'!$K$7:$K$1000,'15년일입'!$B$7:$B$1000,'15년총괄표(실국별)'!$B9)</f>
        <v>0</v>
      </c>
      <c r="E9" s="20">
        <f>SUMIFS('15년일입'!$L$7:$L$1000,'15년일입'!$B$7:$B$1000,'15년총괄표(실국별)'!$B9)</f>
        <v>0</v>
      </c>
      <c r="F9" s="20">
        <f>SUMIFS('15년일출'!$K$15:$K$1027,'15년일출'!$B$15:$B$1027,'15년총괄표(실국별)'!$B9)</f>
        <v>0</v>
      </c>
      <c r="G9" s="20">
        <f>SUMIFS('15년일출'!$L$15:$L$1027,'15년일출'!$B$15:$B$1027,'15년총괄표(실국별)'!$B9)</f>
        <v>0</v>
      </c>
      <c r="H9" s="126">
        <f t="shared" ref="H9:H33" si="1">C9+F9+G9</f>
        <v>0</v>
      </c>
      <c r="I9" s="145" t="e">
        <f>#REF!+#REF!</f>
        <v>#REF!</v>
      </c>
      <c r="J9" s="146" t="e">
        <f>#REF!+#REF!</f>
        <v>#REF!</v>
      </c>
      <c r="K9" s="117"/>
      <c r="N9" s="147" t="e">
        <f>#REF!-#REF!</f>
        <v>#REF!</v>
      </c>
    </row>
    <row r="10" spans="2:16" ht="38.25" customHeight="1" thickBot="1">
      <c r="B10" s="142" t="s">
        <v>110</v>
      </c>
      <c r="C10" s="125"/>
      <c r="D10" s="20">
        <f>SUMIFS('15년일입'!$K$7:$K$1000,'15년일입'!$B$7:$B$1000,'15년총괄표(실국별)'!$B10)</f>
        <v>0</v>
      </c>
      <c r="E10" s="20">
        <f>SUMIFS('15년일입'!$L$7:$L$1000,'15년일입'!$B$7:$B$1000,'15년총괄표(실국별)'!$B10)</f>
        <v>0</v>
      </c>
      <c r="F10" s="20">
        <f>SUMIFS('15년일출'!$K$15:$K$1027,'15년일출'!$B$15:$B$1027,'15년총괄표(실국별)'!$B10)</f>
        <v>0</v>
      </c>
      <c r="G10" s="20">
        <f>SUMIFS('15년일출'!$L$15:$L$1027,'15년일출'!$B$15:$B$1027,'15년총괄표(실국별)'!$B10)</f>
        <v>0</v>
      </c>
      <c r="H10" s="126">
        <f t="shared" si="1"/>
        <v>0</v>
      </c>
      <c r="I10" s="145" t="e">
        <f>#REF!+#REF!</f>
        <v>#REF!</v>
      </c>
      <c r="J10" s="146" t="e">
        <f>#REF!+#REF!</f>
        <v>#REF!</v>
      </c>
      <c r="K10" s="117"/>
      <c r="N10" s="147" t="e">
        <f>#REF!-#REF!</f>
        <v>#REF!</v>
      </c>
    </row>
    <row r="11" spans="2:16" ht="38.25" customHeight="1">
      <c r="B11" s="142" t="s">
        <v>111</v>
      </c>
      <c r="C11" s="125"/>
      <c r="D11" s="20">
        <f>SUMIFS('15년일입'!$K$7:$K$1000,'15년일입'!$B$7:$B$1000,'15년총괄표(실국별)'!$B11)</f>
        <v>0</v>
      </c>
      <c r="E11" s="20">
        <f>SUMIFS('15년일입'!$L$7:$L$1000,'15년일입'!$B$7:$B$1000,'15년총괄표(실국별)'!$B11)</f>
        <v>0</v>
      </c>
      <c r="F11" s="20">
        <f>SUMIFS('15년일출'!$K$15:$K$1027,'15년일출'!$B$15:$B$1027,'15년총괄표(실국별)'!$B11)</f>
        <v>0</v>
      </c>
      <c r="G11" s="20">
        <f>SUMIFS('15년일출'!$L$15:$L$1027,'15년일출'!$B$15:$B$1027,'15년총괄표(실국별)'!$B11)</f>
        <v>0</v>
      </c>
      <c r="H11" s="126">
        <f t="shared" si="1"/>
        <v>0</v>
      </c>
      <c r="J11" s="148"/>
      <c r="K11" s="149"/>
    </row>
    <row r="12" spans="2:16" ht="38.25" customHeight="1">
      <c r="B12" s="142" t="s">
        <v>189</v>
      </c>
      <c r="C12" s="125"/>
      <c r="D12" s="20">
        <f>SUMIFS('15년일입'!$K$7:$K$1000,'15년일입'!$B$7:$B$1000,'15년총괄표(실국별)'!$B12)</f>
        <v>0</v>
      </c>
      <c r="E12" s="20">
        <f>SUMIFS('15년일입'!$L$7:$L$1000,'15년일입'!$B$7:$B$1000,'15년총괄표(실국별)'!$B12)</f>
        <v>0</v>
      </c>
      <c r="F12" s="20">
        <f>SUMIFS('15년일출'!$K$15:$K$1027,'15년일출'!$B$15:$B$1027,'15년총괄표(실국별)'!$B12)</f>
        <v>0</v>
      </c>
      <c r="G12" s="20">
        <f>SUMIFS('15년일출'!$L$15:$L$1027,'15년일출'!$B$15:$B$1027,'15년총괄표(실국별)'!$B12)</f>
        <v>0</v>
      </c>
      <c r="H12" s="126">
        <f t="shared" si="1"/>
        <v>0</v>
      </c>
      <c r="J12" s="150"/>
      <c r="L12" s="151"/>
      <c r="M12" s="151"/>
    </row>
    <row r="13" spans="2:16" ht="38.25" customHeight="1">
      <c r="B13" s="142" t="s">
        <v>112</v>
      </c>
      <c r="C13" s="125"/>
      <c r="D13" s="20">
        <f>SUMIFS('15년일입'!$K$7:$K$1000,'15년일입'!$B$7:$B$1000,'15년총괄표(실국별)'!$B13)</f>
        <v>0</v>
      </c>
      <c r="E13" s="20">
        <f>SUMIFS('15년일입'!$L$7:$L$1000,'15년일입'!$B$7:$B$1000,'15년총괄표(실국별)'!$B13)</f>
        <v>0</v>
      </c>
      <c r="F13" s="20">
        <f>SUMIFS('15년일출'!$K$15:$K$1027,'15년일출'!$B$15:$B$1027,'15년총괄표(실국별)'!$B13)</f>
        <v>0</v>
      </c>
      <c r="G13" s="20">
        <f>SUMIFS('15년일출'!$L$15:$L$1027,'15년일출'!$B$15:$B$1027,'15년총괄표(실국별)'!$B13)</f>
        <v>0</v>
      </c>
      <c r="H13" s="126">
        <f t="shared" si="1"/>
        <v>0</v>
      </c>
      <c r="K13" s="15"/>
      <c r="L13" s="16"/>
      <c r="N13" s="109" t="s">
        <v>44</v>
      </c>
    </row>
    <row r="14" spans="2:16" s="154" customFormat="1" ht="38.25" customHeight="1">
      <c r="B14" s="142" t="s">
        <v>65</v>
      </c>
      <c r="C14" s="152"/>
      <c r="D14" s="20">
        <f>SUMIFS('15년일입'!$K$7:$K$1000,'15년일입'!$B$7:$B$1000,'15년총괄표(실국별)'!$B14)</f>
        <v>0</v>
      </c>
      <c r="E14" s="20">
        <f>SUMIFS('15년일입'!$L$7:$L$1000,'15년일입'!$B$7:$B$1000,'15년총괄표(실국별)'!$B14)</f>
        <v>0</v>
      </c>
      <c r="F14" s="20">
        <f>SUMIFS('15년일출'!$K$15:$K$1027,'15년일출'!$B$15:$B$1027,'15년총괄표(실국별)'!$B14)</f>
        <v>0</v>
      </c>
      <c r="G14" s="20">
        <f>SUMIFS('15년일출'!$L$15:$L$1027,'15년일출'!$B$15:$B$1027,'15년총괄표(실국별)'!$B14)</f>
        <v>0</v>
      </c>
      <c r="H14" s="126">
        <f t="shared" si="1"/>
        <v>0</v>
      </c>
      <c r="I14" s="153"/>
      <c r="J14" s="153"/>
      <c r="K14" s="15"/>
      <c r="L14" s="16"/>
      <c r="M14" s="139"/>
      <c r="N14" s="140" t="e">
        <f>N10-#REF!</f>
        <v>#REF!</v>
      </c>
      <c r="O14" s="153"/>
      <c r="P14" s="153"/>
    </row>
    <row r="15" spans="2:16" s="154" customFormat="1" ht="38.25" customHeight="1">
      <c r="B15" s="142" t="s">
        <v>218</v>
      </c>
      <c r="C15" s="152"/>
      <c r="D15" s="20">
        <f>SUMIFS('15년일입'!$K$7:$K$1000,'15년일입'!$B$7:$B$1000,'15년총괄표(실국별)'!$B15)</f>
        <v>0</v>
      </c>
      <c r="E15" s="20">
        <f>SUMIFS('15년일입'!$L$7:$L$1000,'15년일입'!$B$7:$B$1000,'15년총괄표(실국별)'!$B15)</f>
        <v>0</v>
      </c>
      <c r="F15" s="20">
        <f>SUMIFS('15년일출'!$K$15:$K$1027,'15년일출'!$B$15:$B$1027,'15년총괄표(실국별)'!$B15)</f>
        <v>0</v>
      </c>
      <c r="G15" s="20">
        <f>SUMIFS('15년일출'!$L$15:$L$1027,'15년일출'!$B$15:$B$1027,'15년총괄표(실국별)'!$B15)</f>
        <v>0</v>
      </c>
      <c r="H15" s="126">
        <f t="shared" si="1"/>
        <v>0</v>
      </c>
      <c r="I15" s="153"/>
      <c r="J15" s="153"/>
      <c r="K15" s="15"/>
      <c r="L15" s="16"/>
      <c r="M15" s="153"/>
      <c r="N15" s="153"/>
      <c r="O15" s="153"/>
      <c r="P15" s="153"/>
    </row>
    <row r="16" spans="2:16" s="154" customFormat="1" ht="38.25" customHeight="1">
      <c r="B16" s="142" t="s">
        <v>225</v>
      </c>
      <c r="C16" s="152"/>
      <c r="D16" s="20">
        <f>SUMIFS('15년일입'!$K$7:$K$1000,'15년일입'!$B$7:$B$1000,'15년총괄표(실국별)'!$B16)</f>
        <v>0</v>
      </c>
      <c r="E16" s="20">
        <f>SUMIFS('15년일입'!$L$7:$L$1000,'15년일입'!$B$7:$B$1000,'15년총괄표(실국별)'!$B16)</f>
        <v>0</v>
      </c>
      <c r="F16" s="20">
        <f>SUMIFS('15년일출'!$K$15:$K$1027,'15년일출'!$B$15:$B$1027,'15년총괄표(실국별)'!$B16)</f>
        <v>0</v>
      </c>
      <c r="G16" s="20">
        <f>SUMIFS('15년일출'!$L$15:$L$1027,'15년일출'!$B$15:$B$1027,'15년총괄표(실국별)'!$B16)</f>
        <v>0</v>
      </c>
      <c r="H16" s="126">
        <f t="shared" si="1"/>
        <v>0</v>
      </c>
      <c r="I16" s="153"/>
      <c r="J16" s="153"/>
      <c r="K16" s="15"/>
      <c r="L16" s="16"/>
      <c r="M16" s="153"/>
      <c r="N16" s="153"/>
      <c r="O16" s="153"/>
      <c r="P16" s="153"/>
    </row>
    <row r="17" spans="2:16" s="158" customFormat="1" ht="38.25" customHeight="1">
      <c r="B17" s="155" t="s">
        <v>62</v>
      </c>
      <c r="C17" s="156"/>
      <c r="D17" s="20">
        <f>SUMIFS('15년일입'!$K$7:$K$1000,'15년일입'!$B$7:$B$1000,'15년총괄표(실국별)'!$B17)</f>
        <v>0</v>
      </c>
      <c r="E17" s="20">
        <f>SUMIFS('15년일입'!$L$7:$L$1000,'15년일입'!$B$7:$B$1000,'15년총괄표(실국별)'!$B17)</f>
        <v>0</v>
      </c>
      <c r="F17" s="20">
        <f>SUMIFS('15년일출'!$K$15:$K$1027,'15년일출'!$B$15:$B$1027,'15년총괄표(실국별)'!$B17)</f>
        <v>0</v>
      </c>
      <c r="G17" s="20">
        <f>SUMIFS('15년일출'!$L$15:$L$1027,'15년일출'!$B$15:$B$1027,'15년총괄표(실국별)'!$B17)</f>
        <v>0</v>
      </c>
      <c r="H17" s="126">
        <f t="shared" si="1"/>
        <v>0</v>
      </c>
      <c r="I17" s="157"/>
      <c r="J17" s="157"/>
      <c r="K17" s="15"/>
      <c r="L17" s="16"/>
      <c r="M17" s="157"/>
      <c r="N17" s="157"/>
      <c r="O17" s="157"/>
      <c r="P17" s="157"/>
    </row>
    <row r="18" spans="2:16" ht="38.25" customHeight="1" thickBot="1">
      <c r="B18" s="142" t="s">
        <v>123</v>
      </c>
      <c r="C18" s="125"/>
      <c r="D18" s="20">
        <f>SUMIFS('15년일입'!$K$7:$K$1000,'15년일입'!$B$7:$B$1000,'15년총괄표(실국별)'!$B18)</f>
        <v>0</v>
      </c>
      <c r="E18" s="20">
        <f>SUMIFS('15년일입'!$L$7:$L$1000,'15년일입'!$B$7:$B$1000,'15년총괄표(실국별)'!$B18)</f>
        <v>0</v>
      </c>
      <c r="F18" s="20">
        <f>SUMIFS('15년일출'!$K$15:$K$1027,'15년일출'!$B$15:$B$1027,'15년총괄표(실국별)'!$B18)</f>
        <v>0</v>
      </c>
      <c r="G18" s="20">
        <f>SUMIFS('15년일출'!$L$15:$L$1027,'15년일출'!$B$15:$B$1027,'15년총괄표(실국별)'!$B18)</f>
        <v>0</v>
      </c>
      <c r="H18" s="126">
        <f t="shared" si="1"/>
        <v>0</v>
      </c>
      <c r="I18" s="145" t="e">
        <f>#REF!+#REF!</f>
        <v>#REF!</v>
      </c>
      <c r="J18" s="146" t="e">
        <f>#REF!+#REF!</f>
        <v>#REF!</v>
      </c>
      <c r="K18" s="117"/>
      <c r="N18" s="147" t="e">
        <f>#REF!-#REF!</f>
        <v>#REF!</v>
      </c>
    </row>
    <row r="19" spans="2:16" ht="38.25" customHeight="1">
      <c r="B19" s="142" t="s">
        <v>117</v>
      </c>
      <c r="C19" s="125"/>
      <c r="D19" s="20">
        <f>SUMIFS('15년일입'!$K$7:$K$1000,'15년일입'!$B$7:$B$1000,'15년총괄표(실국별)'!$B19)</f>
        <v>0</v>
      </c>
      <c r="E19" s="20">
        <f>SUMIFS('15년일입'!$L$7:$L$1000,'15년일입'!$B$7:$B$1000,'15년총괄표(실국별)'!$B19)</f>
        <v>0</v>
      </c>
      <c r="F19" s="20">
        <f>SUMIFS('15년일출'!$K$15:$K$1027,'15년일출'!$B$15:$B$1027,'15년총괄표(실국별)'!$B19)</f>
        <v>0</v>
      </c>
      <c r="G19" s="20">
        <f>SUMIFS('15년일출'!$L$15:$L$1027,'15년일출'!$B$15:$B$1027,'15년총괄표(실국별)'!$B19)</f>
        <v>0</v>
      </c>
      <c r="H19" s="126">
        <f t="shared" si="1"/>
        <v>0</v>
      </c>
      <c r="J19" s="148"/>
      <c r="K19" s="149"/>
    </row>
    <row r="20" spans="2:16" ht="38.25" customHeight="1">
      <c r="B20" s="142" t="s">
        <v>113</v>
      </c>
      <c r="C20" s="125"/>
      <c r="D20" s="20">
        <f>SUMIFS('15년일입'!$K$7:$K$1000,'15년일입'!$B$7:$B$1000,'15년총괄표(실국별)'!$B20)</f>
        <v>0</v>
      </c>
      <c r="E20" s="20">
        <f>SUMIFS('15년일입'!$L$7:$L$1000,'15년일입'!$B$7:$B$1000,'15년총괄표(실국별)'!$B20)</f>
        <v>0</v>
      </c>
      <c r="F20" s="20">
        <f>SUMIFS('15년일출'!$K$15:$K$1027,'15년일출'!$B$15:$B$1027,'15년총괄표(실국별)'!$B20)</f>
        <v>0</v>
      </c>
      <c r="G20" s="20">
        <f>SUMIFS('15년일출'!$L$15:$L$1027,'15년일출'!$B$15:$B$1027,'15년총괄표(실국별)'!$B20)</f>
        <v>0</v>
      </c>
      <c r="H20" s="126">
        <f t="shared" si="1"/>
        <v>0</v>
      </c>
      <c r="J20" s="150"/>
      <c r="L20" s="151"/>
      <c r="M20" s="151"/>
    </row>
    <row r="21" spans="2:16" ht="38.25" customHeight="1">
      <c r="B21" s="142" t="s">
        <v>114</v>
      </c>
      <c r="C21" s="125"/>
      <c r="D21" s="20">
        <f>SUMIFS('15년일입'!$K$7:$K$1000,'15년일입'!$B$7:$B$1000,'15년총괄표(실국별)'!$B21)</f>
        <v>0</v>
      </c>
      <c r="E21" s="20">
        <f>SUMIFS('15년일입'!$L$7:$L$1000,'15년일입'!$B$7:$B$1000,'15년총괄표(실국별)'!$B21)</f>
        <v>0</v>
      </c>
      <c r="F21" s="20">
        <f>SUMIFS('15년일출'!$K$15:$K$1027,'15년일출'!$B$15:$B$1027,'15년총괄표(실국별)'!$B21)</f>
        <v>0</v>
      </c>
      <c r="G21" s="20">
        <f>SUMIFS('15년일출'!$L$15:$L$1027,'15년일출'!$B$15:$B$1027,'15년총괄표(실국별)'!$B21)</f>
        <v>0</v>
      </c>
      <c r="H21" s="126">
        <f t="shared" si="1"/>
        <v>0</v>
      </c>
      <c r="K21" s="15"/>
      <c r="L21" s="16"/>
      <c r="N21" s="109" t="s">
        <v>44</v>
      </c>
    </row>
    <row r="22" spans="2:16" s="154" customFormat="1" ht="38.25" customHeight="1">
      <c r="B22" s="142" t="s">
        <v>115</v>
      </c>
      <c r="C22" s="152"/>
      <c r="D22" s="20">
        <f>SUMIFS('15년일입'!$K$7:$K$1000,'15년일입'!$B$7:$B$1000,'15년총괄표(실국별)'!$B22)</f>
        <v>0</v>
      </c>
      <c r="E22" s="20">
        <f>SUMIFS('15년일입'!$L$7:$L$1000,'15년일입'!$B$7:$B$1000,'15년총괄표(실국별)'!$B22)</f>
        <v>0</v>
      </c>
      <c r="F22" s="20">
        <f>SUMIFS('15년일출'!$K$15:$K$1027,'15년일출'!$B$15:$B$1027,'15년총괄표(실국별)'!$B22)</f>
        <v>0</v>
      </c>
      <c r="G22" s="20">
        <f>SUMIFS('15년일출'!$L$15:$L$1027,'15년일출'!$B$15:$B$1027,'15년총괄표(실국별)'!$B22)</f>
        <v>0</v>
      </c>
      <c r="H22" s="126">
        <f t="shared" si="1"/>
        <v>0</v>
      </c>
      <c r="I22" s="153"/>
      <c r="J22" s="153"/>
      <c r="K22" s="15"/>
      <c r="L22" s="16"/>
      <c r="M22" s="139"/>
      <c r="N22" s="140" t="e">
        <f>N18-#REF!</f>
        <v>#REF!</v>
      </c>
      <c r="O22" s="153"/>
      <c r="P22" s="153"/>
    </row>
    <row r="23" spans="2:16" s="154" customFormat="1" ht="38.25" customHeight="1">
      <c r="B23" s="142" t="s">
        <v>388</v>
      </c>
      <c r="C23" s="152"/>
      <c r="D23" s="20">
        <f>SUMIFS('15년일입'!$K$7:$K$1000,'15년일입'!$B$7:$B$1000,'15년총괄표(실국별)'!$B23)</f>
        <v>0</v>
      </c>
      <c r="E23" s="20">
        <f>SUMIFS('15년일입'!$L$7:$L$1000,'15년일입'!$B$7:$B$1000,'15년총괄표(실국별)'!$B23)</f>
        <v>0</v>
      </c>
      <c r="F23" s="20">
        <f>SUMIFS('15년일출'!$K$15:$K$1027,'15년일출'!$B$15:$B$1027,'15년총괄표(실국별)'!$B23)</f>
        <v>0</v>
      </c>
      <c r="G23" s="20">
        <f>SUMIFS('15년일출'!$L$15:$L$1027,'15년일출'!$B$15:$B$1027,'15년총괄표(실국별)'!$B23)</f>
        <v>0</v>
      </c>
      <c r="H23" s="126">
        <f t="shared" si="1"/>
        <v>0</v>
      </c>
      <c r="I23" s="153"/>
      <c r="J23" s="153"/>
      <c r="K23" s="15"/>
      <c r="L23" s="16"/>
      <c r="M23" s="153"/>
      <c r="N23" s="153"/>
      <c r="O23" s="153"/>
      <c r="P23" s="153"/>
    </row>
    <row r="24" spans="2:16" s="154" customFormat="1" ht="38.25" customHeight="1">
      <c r="B24" s="142" t="s">
        <v>395</v>
      </c>
      <c r="C24" s="152"/>
      <c r="D24" s="20">
        <f>SUMIFS('15년일입'!$K$7:$K$1000,'15년일입'!$B$7:$B$1000,'15년총괄표(실국별)'!$B24)</f>
        <v>0</v>
      </c>
      <c r="E24" s="20">
        <f>SUMIFS('15년일입'!$L$7:$L$1000,'15년일입'!$B$7:$B$1000,'15년총괄표(실국별)'!$B24)</f>
        <v>0</v>
      </c>
      <c r="F24" s="20">
        <f>SUMIFS('15년일출'!$K$15:$K$1027,'15년일출'!$B$15:$B$1027,'15년총괄표(실국별)'!$B24)</f>
        <v>0</v>
      </c>
      <c r="G24" s="20">
        <f>SUMIFS('15년일출'!$L$15:$L$1027,'15년일출'!$B$15:$B$1027,'15년총괄표(실국별)'!$B24)</f>
        <v>0</v>
      </c>
      <c r="H24" s="126">
        <f t="shared" si="1"/>
        <v>0</v>
      </c>
      <c r="I24" s="153"/>
      <c r="J24" s="153"/>
      <c r="K24" s="15"/>
      <c r="L24" s="16"/>
      <c r="M24" s="153"/>
      <c r="N24" s="153"/>
      <c r="O24" s="153"/>
      <c r="P24" s="153"/>
    </row>
    <row r="25" spans="2:16" s="158" customFormat="1" ht="38.25" customHeight="1">
      <c r="B25" s="155" t="s">
        <v>397</v>
      </c>
      <c r="C25" s="156"/>
      <c r="D25" s="20">
        <f>SUMIFS('15년일입'!$K$7:$K$1000,'15년일입'!$B$7:$B$1000,'15년총괄표(실국별)'!$B25)</f>
        <v>0</v>
      </c>
      <c r="E25" s="20">
        <f>SUMIFS('15년일입'!$L$7:$L$1000,'15년일입'!$B$7:$B$1000,'15년총괄표(실국별)'!$B25)</f>
        <v>0</v>
      </c>
      <c r="F25" s="20">
        <f>SUMIFS('15년일출'!$K$15:$K$1027,'15년일출'!$B$15:$B$1027,'15년총괄표(실국별)'!$B25)</f>
        <v>0</v>
      </c>
      <c r="G25" s="20">
        <f>SUMIFS('15년일출'!$L$15:$L$1027,'15년일출'!$B$15:$B$1027,'15년총괄표(실국별)'!$B25)</f>
        <v>0</v>
      </c>
      <c r="H25" s="126">
        <f t="shared" si="1"/>
        <v>0</v>
      </c>
      <c r="I25" s="157"/>
      <c r="J25" s="157"/>
      <c r="K25" s="15"/>
      <c r="L25" s="16"/>
      <c r="M25" s="157"/>
      <c r="N25" s="157"/>
      <c r="O25" s="157"/>
      <c r="P25" s="157"/>
    </row>
    <row r="26" spans="2:16" ht="38.25" customHeight="1" thickBot="1">
      <c r="B26" s="142" t="s">
        <v>404</v>
      </c>
      <c r="C26" s="125"/>
      <c r="D26" s="20">
        <f>SUMIFS('15년일입'!$K$7:$K$1000,'15년일입'!$B$7:$B$1000,'15년총괄표(실국별)'!$B26)</f>
        <v>0</v>
      </c>
      <c r="E26" s="20">
        <f>SUMIFS('15년일입'!$L$7:$L$1000,'15년일입'!$B$7:$B$1000,'15년총괄표(실국별)'!$B26)</f>
        <v>0</v>
      </c>
      <c r="F26" s="20">
        <f>SUMIFS('15년일출'!$K$15:$K$1027,'15년일출'!$B$15:$B$1027,'15년총괄표(실국별)'!$B26)</f>
        <v>0</v>
      </c>
      <c r="G26" s="20">
        <f>SUMIFS('15년일출'!$L$15:$L$1027,'15년일출'!$B$15:$B$1027,'15년총괄표(실국별)'!$B26)</f>
        <v>0</v>
      </c>
      <c r="H26" s="126">
        <f t="shared" si="1"/>
        <v>0</v>
      </c>
      <c r="I26" s="145" t="e">
        <f>#REF!+#REF!</f>
        <v>#REF!</v>
      </c>
      <c r="J26" s="146" t="e">
        <f>#REF!+#REF!</f>
        <v>#REF!</v>
      </c>
      <c r="K26" s="117"/>
      <c r="N26" s="147">
        <f>M2-N2</f>
        <v>0</v>
      </c>
    </row>
    <row r="27" spans="2:16" ht="38.25" customHeight="1">
      <c r="B27" s="142" t="s">
        <v>70</v>
      </c>
      <c r="C27" s="125"/>
      <c r="D27" s="20">
        <f>SUMIFS('15년일입'!$K$7:$K$1000,'15년일입'!$B$7:$B$1000,'15년총괄표(실국별)'!$B27)</f>
        <v>0</v>
      </c>
      <c r="E27" s="20">
        <f>SUMIFS('15년일입'!$L$7:$L$1000,'15년일입'!$B$7:$B$1000,'15년총괄표(실국별)'!$B27)</f>
        <v>0</v>
      </c>
      <c r="F27" s="20">
        <f>SUMIFS('15년일출'!$K$15:$K$1027,'15년일출'!$B$15:$B$1027,'15년총괄표(실국별)'!$B27)</f>
        <v>0</v>
      </c>
      <c r="G27" s="20">
        <f>SUMIFS('15년일출'!$L$15:$L$1027,'15년일출'!$B$15:$B$1027,'15년총괄표(실국별)'!$B27)</f>
        <v>0</v>
      </c>
      <c r="H27" s="126">
        <f t="shared" si="1"/>
        <v>0</v>
      </c>
      <c r="J27" s="148"/>
      <c r="K27" s="149"/>
    </row>
    <row r="28" spans="2:16" ht="38.25" customHeight="1">
      <c r="B28" s="142" t="s">
        <v>327</v>
      </c>
      <c r="C28" s="125"/>
      <c r="D28" s="20">
        <f>SUMIFS('15년일입'!$K$7:$K$1000,'15년일입'!$B$7:$B$1000,'15년총괄표(실국별)'!$B28)</f>
        <v>0</v>
      </c>
      <c r="E28" s="20">
        <f>SUMIFS('15년일입'!$L$7:$L$1000,'15년일입'!$B$7:$B$1000,'15년총괄표(실국별)'!$B28)</f>
        <v>0</v>
      </c>
      <c r="F28" s="20">
        <f>SUMIFS('15년일출'!$K$15:$K$1027,'15년일출'!$B$15:$B$1027,'15년총괄표(실국별)'!$B28)</f>
        <v>0</v>
      </c>
      <c r="G28" s="20">
        <f>SUMIFS('15년일출'!$L$15:$L$1027,'15년일출'!$B$15:$B$1027,'15년총괄표(실국별)'!$B28)</f>
        <v>0</v>
      </c>
      <c r="H28" s="126">
        <f t="shared" si="1"/>
        <v>0</v>
      </c>
      <c r="J28" s="150"/>
      <c r="L28" s="151"/>
      <c r="M28" s="151"/>
    </row>
    <row r="29" spans="2:16" ht="38.25" customHeight="1">
      <c r="B29" s="142" t="s">
        <v>342</v>
      </c>
      <c r="C29" s="125"/>
      <c r="D29" s="20">
        <f>SUMIFS('15년일입'!$K$7:$K$1000,'15년일입'!$B$7:$B$1000,'15년총괄표(실국별)'!$B29)</f>
        <v>0</v>
      </c>
      <c r="E29" s="20">
        <f>SUMIFS('15년일입'!$L$7:$L$1000,'15년일입'!$B$7:$B$1000,'15년총괄표(실국별)'!$B29)</f>
        <v>0</v>
      </c>
      <c r="F29" s="20">
        <f>SUMIFS('15년일출'!$K$15:$K$1027,'15년일출'!$B$15:$B$1027,'15년총괄표(실국별)'!$B29)</f>
        <v>0</v>
      </c>
      <c r="G29" s="20">
        <f>SUMIFS('15년일출'!$L$15:$L$1027,'15년일출'!$B$15:$B$1027,'15년총괄표(실국별)'!$B29)</f>
        <v>0</v>
      </c>
      <c r="H29" s="126">
        <f t="shared" si="1"/>
        <v>0</v>
      </c>
      <c r="K29" s="15"/>
      <c r="L29" s="16"/>
      <c r="N29" s="109" t="s">
        <v>44</v>
      </c>
    </row>
    <row r="30" spans="2:16" s="154" customFormat="1" ht="38.25" customHeight="1">
      <c r="B30" s="142" t="s">
        <v>67</v>
      </c>
      <c r="C30" s="152"/>
      <c r="D30" s="20">
        <f>SUMIFS('15년일입'!$K$7:$K$1000,'15년일입'!$B$7:$B$1000,'15년총괄표(실국별)'!$B30)</f>
        <v>0</v>
      </c>
      <c r="E30" s="20">
        <f>SUMIFS('15년일입'!$L$7:$L$1000,'15년일입'!$B$7:$B$1000,'15년총괄표(실국별)'!$B30)</f>
        <v>0</v>
      </c>
      <c r="F30" s="20">
        <f>SUMIFS('15년일출'!$K$15:$K$1027,'15년일출'!$B$15:$B$1027,'15년총괄표(실국별)'!$B30)</f>
        <v>0</v>
      </c>
      <c r="G30" s="20">
        <f>SUMIFS('15년일출'!$L$15:$L$1027,'15년일출'!$B$15:$B$1027,'15년총괄표(실국별)'!$B30)</f>
        <v>0</v>
      </c>
      <c r="H30" s="126">
        <f t="shared" si="1"/>
        <v>0</v>
      </c>
      <c r="I30" s="153"/>
      <c r="J30" s="153"/>
      <c r="K30" s="15"/>
      <c r="L30" s="16"/>
      <c r="M30" s="139"/>
      <c r="N30" s="140">
        <f>N26-K2</f>
        <v>0</v>
      </c>
      <c r="O30" s="153"/>
      <c r="P30" s="153"/>
    </row>
    <row r="31" spans="2:16" ht="38.25" customHeight="1" thickBot="1">
      <c r="B31" s="142" t="s">
        <v>370</v>
      </c>
      <c r="C31" s="125"/>
      <c r="D31" s="20">
        <f>SUMIFS('15년일입'!$K$7:$K$1000,'15년일입'!$B$7:$B$1000,'15년총괄표(실국별)'!$B31)</f>
        <v>0</v>
      </c>
      <c r="E31" s="20">
        <f>SUMIFS('15년일입'!$L$7:$L$1000,'15년일입'!$B$7:$B$1000,'15년총괄표(실국별)'!$B31)</f>
        <v>0</v>
      </c>
      <c r="F31" s="20">
        <f>SUMIFS('15년일출'!$K$15:$K$1027,'15년일출'!$B$15:$B$1027,'15년총괄표(실국별)'!$B31)</f>
        <v>0</v>
      </c>
      <c r="G31" s="20">
        <f>SUMIFS('15년일출'!$L$15:$L$1027,'15년일출'!$B$15:$B$1027,'15년총괄표(실국별)'!$B31)</f>
        <v>0</v>
      </c>
      <c r="H31" s="126">
        <f t="shared" si="1"/>
        <v>0</v>
      </c>
      <c r="I31" s="145" t="e">
        <f>#REF!+#REF!</f>
        <v>#REF!</v>
      </c>
      <c r="J31" s="146" t="e">
        <f>#REF!+#REF!</f>
        <v>#REF!</v>
      </c>
      <c r="K31" s="117"/>
      <c r="N31" s="147" t="e">
        <f>M7-N7</f>
        <v>#REF!</v>
      </c>
    </row>
    <row r="32" spans="2:16" ht="38.25" customHeight="1">
      <c r="B32" s="142" t="s">
        <v>380</v>
      </c>
      <c r="C32" s="125"/>
      <c r="D32" s="20">
        <f>SUMIFS('15년일입'!$K$7:$K$1000,'15년일입'!$B$7:$B$1000,'15년총괄표(실국별)'!$B32)</f>
        <v>0</v>
      </c>
      <c r="E32" s="20">
        <f>SUMIFS('15년일입'!$L$7:$L$1000,'15년일입'!$B$7:$B$1000,'15년총괄표(실국별)'!$B32)</f>
        <v>0</v>
      </c>
      <c r="F32" s="20">
        <f>SUMIFS('15년일출'!$K$15:$K$1027,'15년일출'!$B$15:$B$1027,'15년총괄표(실국별)'!$B32)</f>
        <v>0</v>
      </c>
      <c r="G32" s="20">
        <f>SUMIFS('15년일출'!$L$15:$L$1027,'15년일출'!$B$15:$B$1027,'15년총괄표(실국별)'!$B32)</f>
        <v>0</v>
      </c>
      <c r="H32" s="126">
        <f t="shared" si="1"/>
        <v>0</v>
      </c>
      <c r="J32" s="148"/>
      <c r="K32" s="149"/>
    </row>
    <row r="33" spans="2:16" ht="38.25" customHeight="1" thickBot="1">
      <c r="B33" s="159" t="s">
        <v>406</v>
      </c>
      <c r="C33" s="165"/>
      <c r="D33" s="21">
        <f>SUMIFS('15년일입'!$K$7:$K$1000,'15년일입'!$B$7:$B$1000,'15년총괄표(실국별)'!$B33)</f>
        <v>0</v>
      </c>
      <c r="E33" s="21">
        <f>SUMIFS('15년일입'!$L$7:$L$1000,'15년일입'!$B$7:$B$1000,'15년총괄표(실국별)'!$B33)</f>
        <v>0</v>
      </c>
      <c r="F33" s="21">
        <f>SUMIFS('15년일출'!$K$15:$K$1027,'15년일출'!$B$15:$B$1027,'15년총괄표(실국별)'!$B33)</f>
        <v>0</v>
      </c>
      <c r="G33" s="21">
        <f>SUMIFS('15년일출'!$L$15:$L$1027,'15년일출'!$B$15:$B$1027,'15년총괄표(실국별)'!$B33)</f>
        <v>0</v>
      </c>
      <c r="H33" s="161">
        <f t="shared" si="1"/>
        <v>0</v>
      </c>
      <c r="J33" s="150"/>
      <c r="L33" s="151"/>
      <c r="M33" s="151"/>
    </row>
    <row r="34" spans="2:16" ht="18" customHeight="1">
      <c r="B34" s="115"/>
      <c r="C34" s="115"/>
      <c r="D34" s="115"/>
      <c r="E34" s="115"/>
      <c r="F34" s="115"/>
      <c r="G34" s="115"/>
      <c r="H34" s="115"/>
      <c r="K34" s="15"/>
      <c r="L34" s="16"/>
    </row>
    <row r="35" spans="2:16" ht="20.25" customHeight="1"/>
    <row r="36" spans="2:16" ht="20.25" customHeight="1"/>
    <row r="37" spans="2:16" ht="14.25">
      <c r="B37" s="166" t="s">
        <v>17</v>
      </c>
      <c r="C37" s="167" t="s">
        <v>52</v>
      </c>
      <c r="D37" s="168" t="s">
        <v>53</v>
      </c>
      <c r="E37" s="167" t="s">
        <v>54</v>
      </c>
      <c r="G37" s="109"/>
      <c r="H37" s="109"/>
      <c r="O37" s="58"/>
      <c r="P37" s="58"/>
    </row>
    <row r="38" spans="2:16" ht="15">
      <c r="B38" s="169" t="s">
        <v>122</v>
      </c>
      <c r="C38" s="170">
        <v>914581</v>
      </c>
      <c r="D38" s="171"/>
      <c r="E38" s="171">
        <f>SUM(C38:D38)</f>
        <v>914581</v>
      </c>
      <c r="G38" s="109"/>
      <c r="H38" s="109"/>
      <c r="O38" s="58"/>
      <c r="P38" s="58"/>
    </row>
    <row r="39" spans="2:16" ht="15">
      <c r="B39" s="169" t="s">
        <v>109</v>
      </c>
      <c r="C39" s="170">
        <v>3119807801</v>
      </c>
      <c r="D39" s="170">
        <v>1780946434</v>
      </c>
      <c r="E39" s="171">
        <f t="shared" ref="E39:E67" si="2">SUM(C39:D39)</f>
        <v>4900754235</v>
      </c>
      <c r="H39" s="109"/>
      <c r="O39" s="58"/>
      <c r="P39" s="58"/>
    </row>
    <row r="40" spans="2:16" ht="15">
      <c r="B40" s="169" t="s">
        <v>110</v>
      </c>
      <c r="C40" s="170">
        <v>190109521</v>
      </c>
      <c r="D40" s="170">
        <v>28360000</v>
      </c>
      <c r="E40" s="171">
        <f t="shared" si="2"/>
        <v>218469521</v>
      </c>
      <c r="H40" s="109"/>
      <c r="O40" s="58"/>
      <c r="P40" s="58"/>
    </row>
    <row r="41" spans="2:16" ht="15">
      <c r="B41" s="172" t="s">
        <v>111</v>
      </c>
      <c r="C41" s="170">
        <v>544196314</v>
      </c>
      <c r="D41" s="171"/>
      <c r="E41" s="171">
        <f t="shared" si="2"/>
        <v>544196314</v>
      </c>
      <c r="G41" s="109"/>
      <c r="H41" s="109"/>
      <c r="O41" s="58"/>
      <c r="P41" s="58"/>
    </row>
    <row r="42" spans="2:16" ht="15">
      <c r="B42" s="169" t="s">
        <v>112</v>
      </c>
      <c r="C42" s="170">
        <v>224243208</v>
      </c>
      <c r="D42" s="170">
        <v>52484400</v>
      </c>
      <c r="E42" s="171">
        <f t="shared" si="2"/>
        <v>276727608</v>
      </c>
      <c r="H42" s="109"/>
      <c r="O42" s="58"/>
      <c r="P42" s="58"/>
    </row>
    <row r="43" spans="2:16" ht="15">
      <c r="B43" s="172" t="s">
        <v>65</v>
      </c>
      <c r="C43" s="170">
        <v>249710070</v>
      </c>
      <c r="D43" s="171"/>
      <c r="E43" s="171">
        <f t="shared" si="2"/>
        <v>249710070</v>
      </c>
      <c r="G43" s="109"/>
      <c r="H43" s="109"/>
      <c r="O43" s="58"/>
      <c r="P43" s="58"/>
    </row>
    <row r="44" spans="2:16" ht="15">
      <c r="B44" s="172" t="s">
        <v>113</v>
      </c>
      <c r="C44" s="170">
        <v>2571625696</v>
      </c>
      <c r="D44" s="171"/>
      <c r="E44" s="171">
        <f t="shared" si="2"/>
        <v>2571625696</v>
      </c>
      <c r="G44" s="109"/>
      <c r="H44" s="109"/>
      <c r="O44" s="58"/>
      <c r="P44" s="58"/>
    </row>
    <row r="45" spans="2:16" ht="15">
      <c r="B45" s="169" t="s">
        <v>114</v>
      </c>
      <c r="C45" s="170">
        <v>94671441</v>
      </c>
      <c r="D45" s="171"/>
      <c r="E45" s="171">
        <f t="shared" si="2"/>
        <v>94671441</v>
      </c>
      <c r="G45" s="109"/>
      <c r="H45" s="109"/>
      <c r="O45" s="58"/>
      <c r="P45" s="58"/>
    </row>
    <row r="46" spans="2:16" ht="15">
      <c r="B46" s="169" t="s">
        <v>106</v>
      </c>
      <c r="C46" s="170">
        <v>107956457</v>
      </c>
      <c r="E46" s="171">
        <f t="shared" si="2"/>
        <v>107956457</v>
      </c>
      <c r="H46" s="109"/>
      <c r="O46" s="58"/>
      <c r="P46" s="58"/>
    </row>
    <row r="47" spans="2:16" ht="15">
      <c r="B47" s="169" t="s">
        <v>115</v>
      </c>
      <c r="C47" s="170">
        <v>1879955306</v>
      </c>
      <c r="D47" s="171"/>
      <c r="E47" s="171">
        <f t="shared" si="2"/>
        <v>1879955306</v>
      </c>
      <c r="G47" s="109"/>
      <c r="H47" s="109"/>
      <c r="O47" s="58"/>
      <c r="P47" s="58"/>
    </row>
    <row r="48" spans="2:16" ht="15">
      <c r="B48" s="169" t="s">
        <v>120</v>
      </c>
      <c r="C48" s="170">
        <v>475412376</v>
      </c>
      <c r="D48" s="171"/>
      <c r="E48" s="171">
        <f t="shared" si="2"/>
        <v>475412376</v>
      </c>
      <c r="G48" s="109"/>
      <c r="H48" s="109"/>
      <c r="O48" s="58"/>
      <c r="P48" s="58"/>
    </row>
    <row r="49" spans="2:5" ht="15">
      <c r="B49" s="169" t="s">
        <v>116</v>
      </c>
      <c r="C49" s="170">
        <v>148252370</v>
      </c>
      <c r="D49" s="170">
        <v>384743740</v>
      </c>
      <c r="E49" s="171">
        <f t="shared" si="2"/>
        <v>532996110</v>
      </c>
    </row>
    <row r="50" spans="2:5" ht="15">
      <c r="B50" s="169" t="s">
        <v>123</v>
      </c>
      <c r="C50" s="170">
        <v>9607826</v>
      </c>
      <c r="E50" s="171">
        <f t="shared" si="2"/>
        <v>9607826</v>
      </c>
    </row>
    <row r="51" spans="2:5" ht="15">
      <c r="B51" s="169" t="s">
        <v>117</v>
      </c>
      <c r="C51" s="170">
        <v>384069</v>
      </c>
      <c r="E51" s="171">
        <f t="shared" si="2"/>
        <v>384069</v>
      </c>
    </row>
    <row r="52" spans="2:5" ht="15">
      <c r="B52" s="169" t="s">
        <v>70</v>
      </c>
      <c r="C52" s="170">
        <v>1353512493</v>
      </c>
      <c r="E52" s="171">
        <f t="shared" si="2"/>
        <v>1353512493</v>
      </c>
    </row>
    <row r="53" spans="2:5" ht="15">
      <c r="B53" s="169" t="s">
        <v>107</v>
      </c>
      <c r="C53" s="170">
        <v>69450506</v>
      </c>
      <c r="E53" s="171">
        <f t="shared" si="2"/>
        <v>69450506</v>
      </c>
    </row>
    <row r="54" spans="2:5" ht="15">
      <c r="B54" s="169" t="s">
        <v>108</v>
      </c>
      <c r="C54" s="170">
        <v>173302168</v>
      </c>
      <c r="E54" s="171">
        <f t="shared" si="2"/>
        <v>173302168</v>
      </c>
    </row>
    <row r="55" spans="2:5" ht="15">
      <c r="B55" s="169" t="s">
        <v>118</v>
      </c>
      <c r="C55" s="170">
        <v>2325292998</v>
      </c>
      <c r="E55" s="171">
        <f t="shared" si="2"/>
        <v>2325292998</v>
      </c>
    </row>
    <row r="56" spans="2:5" ht="15">
      <c r="B56" s="169" t="s">
        <v>67</v>
      </c>
      <c r="C56" s="170">
        <v>193048941</v>
      </c>
      <c r="E56" s="171">
        <f t="shared" si="2"/>
        <v>193048941</v>
      </c>
    </row>
    <row r="57" spans="2:5" ht="15">
      <c r="B57" s="169" t="s">
        <v>119</v>
      </c>
      <c r="C57" s="170">
        <v>866196185</v>
      </c>
      <c r="E57" s="171">
        <f t="shared" si="2"/>
        <v>866196185</v>
      </c>
    </row>
    <row r="58" spans="2:5" ht="15">
      <c r="B58" s="169" t="s">
        <v>124</v>
      </c>
      <c r="C58" s="170">
        <v>1402108</v>
      </c>
      <c r="E58" s="171">
        <f t="shared" si="2"/>
        <v>1402108</v>
      </c>
    </row>
    <row r="59" spans="2:5" ht="15">
      <c r="B59" s="169" t="s">
        <v>62</v>
      </c>
      <c r="C59" s="170">
        <v>29930218</v>
      </c>
      <c r="E59" s="171">
        <f t="shared" si="2"/>
        <v>29930218</v>
      </c>
    </row>
    <row r="60" spans="2:5" ht="15">
      <c r="B60" s="169" t="s">
        <v>125</v>
      </c>
      <c r="C60" s="170">
        <v>39275302</v>
      </c>
      <c r="E60" s="171">
        <f t="shared" si="2"/>
        <v>39275302</v>
      </c>
    </row>
    <row r="61" spans="2:5" ht="15">
      <c r="B61" s="169" t="s">
        <v>126</v>
      </c>
      <c r="C61" s="170">
        <v>8910247</v>
      </c>
      <c r="E61" s="171">
        <f t="shared" si="2"/>
        <v>8910247</v>
      </c>
    </row>
    <row r="62" spans="2:5" ht="15">
      <c r="B62" s="169" t="s">
        <v>127</v>
      </c>
      <c r="C62" s="170">
        <v>9409184</v>
      </c>
      <c r="E62" s="171">
        <f t="shared" si="2"/>
        <v>9409184</v>
      </c>
    </row>
    <row r="63" spans="2:5" ht="15">
      <c r="B63" s="169" t="s">
        <v>121</v>
      </c>
      <c r="C63" s="170">
        <v>563921605</v>
      </c>
      <c r="E63" s="171">
        <f t="shared" si="2"/>
        <v>563921605</v>
      </c>
    </row>
    <row r="64" spans="2:5" ht="15">
      <c r="B64" s="169" t="s">
        <v>128</v>
      </c>
      <c r="C64" s="170">
        <v>246707189</v>
      </c>
      <c r="E64" s="171">
        <f t="shared" si="2"/>
        <v>246707189</v>
      </c>
    </row>
    <row r="65" spans="2:5" ht="15">
      <c r="B65" s="169" t="s">
        <v>129</v>
      </c>
      <c r="C65" s="170">
        <v>5137721</v>
      </c>
      <c r="E65" s="171">
        <f t="shared" si="2"/>
        <v>5137721</v>
      </c>
    </row>
    <row r="66" spans="2:5" ht="15">
      <c r="B66" s="169" t="s">
        <v>130</v>
      </c>
      <c r="C66" s="170">
        <v>53973769</v>
      </c>
      <c r="E66" s="171">
        <f t="shared" si="2"/>
        <v>53973769</v>
      </c>
    </row>
    <row r="67" spans="2:5" ht="15">
      <c r="B67" s="169" t="s">
        <v>20</v>
      </c>
      <c r="C67" s="171">
        <f>SUM(C38:C66)</f>
        <v>15556317670</v>
      </c>
      <c r="D67" s="171">
        <f>SUM(D38:D66)</f>
        <v>2246534574</v>
      </c>
      <c r="E67" s="171">
        <f t="shared" si="2"/>
        <v>17802852244</v>
      </c>
    </row>
    <row r="167" spans="1:20" s="109" customFormat="1" ht="24">
      <c r="A167" s="58"/>
      <c r="B167" s="58"/>
      <c r="C167" s="58"/>
      <c r="D167" s="58"/>
      <c r="E167" s="58"/>
      <c r="F167" s="58"/>
      <c r="G167" s="58"/>
      <c r="H167" s="58"/>
      <c r="I167" s="149" t="s">
        <v>56</v>
      </c>
      <c r="Q167" s="58"/>
      <c r="R167" s="58"/>
      <c r="S167" s="58"/>
      <c r="T167" s="58"/>
    </row>
    <row r="297" spans="1:20" s="109" customFormat="1">
      <c r="A297" s="58"/>
      <c r="B297" s="58"/>
      <c r="C297" s="58"/>
      <c r="D297" s="58"/>
      <c r="E297" s="58"/>
      <c r="F297" s="58"/>
      <c r="G297" s="58"/>
      <c r="H297" s="58"/>
      <c r="I297" s="173"/>
      <c r="K297" s="109">
        <v>-50000</v>
      </c>
      <c r="Q297" s="58"/>
      <c r="R297" s="58"/>
      <c r="S297" s="58"/>
      <c r="T297" s="58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Z46"/>
  <sheetViews>
    <sheetView tabSelected="1" topLeftCell="G1" zoomScale="90" zoomScaleNormal="90" workbookViewId="0">
      <selection activeCell="U32" sqref="U32"/>
    </sheetView>
  </sheetViews>
  <sheetFormatPr defaultRowHeight="16.5"/>
  <cols>
    <col min="1" max="1" width="3.125" hidden="1" customWidth="1"/>
    <col min="2" max="2" width="2.875" customWidth="1"/>
    <col min="3" max="3" width="14.375" customWidth="1"/>
    <col min="4" max="4" width="16.625" customWidth="1"/>
    <col min="5" max="6" width="12.625" customWidth="1"/>
    <col min="7" max="7" width="16.625" customWidth="1"/>
    <col min="8" max="9" width="12.625" customWidth="1"/>
    <col min="10" max="11" width="12.625" hidden="1" customWidth="1"/>
    <col min="12" max="12" width="16.625" hidden="1" customWidth="1"/>
    <col min="13" max="14" width="12.625" hidden="1" customWidth="1"/>
    <col min="15" max="15" width="1.875" customWidth="1"/>
    <col min="16" max="16" width="16.625" customWidth="1"/>
    <col min="17" max="18" width="12.625" customWidth="1"/>
    <col min="19" max="19" width="16.625" customWidth="1"/>
    <col min="20" max="21" width="12.625" customWidth="1"/>
    <col min="22" max="23" width="12.625" hidden="1" customWidth="1"/>
    <col min="24" max="24" width="16.625" hidden="1" customWidth="1"/>
    <col min="25" max="26" width="12.625" hidden="1" customWidth="1"/>
  </cols>
  <sheetData>
    <row r="1" spans="1:26" ht="25.5">
      <c r="B1" s="316" t="s">
        <v>565</v>
      </c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</row>
    <row r="2" spans="1:26">
      <c r="H2" s="175" t="str">
        <f>IF(H6=T6,"OK","@@")</f>
        <v>OK</v>
      </c>
      <c r="I2" s="175"/>
      <c r="J2" s="175"/>
      <c r="K2" s="175"/>
      <c r="L2" s="175"/>
      <c r="M2" s="175" t="str">
        <f>IF(M6=Y6,"OK","@@")</f>
        <v>OK</v>
      </c>
      <c r="T2" s="175" t="str">
        <f>IF(T6=H6,"OK","@@")</f>
        <v>OK</v>
      </c>
      <c r="U2" s="175"/>
      <c r="V2" s="175"/>
      <c r="W2" s="175"/>
      <c r="X2" s="175"/>
      <c r="Y2" s="175" t="str">
        <f>IF(Y6=M6,"OK","@@")</f>
        <v>OK</v>
      </c>
      <c r="Z2" s="175"/>
    </row>
    <row r="3" spans="1:26" ht="18.75" customHeight="1">
      <c r="B3" s="317" t="s">
        <v>531</v>
      </c>
      <c r="C3" s="318"/>
      <c r="D3" s="323" t="s">
        <v>74</v>
      </c>
      <c r="E3" s="323"/>
      <c r="F3" s="323"/>
      <c r="G3" s="323"/>
      <c r="H3" s="323"/>
      <c r="I3" s="323"/>
      <c r="J3" s="323"/>
      <c r="K3" s="323"/>
      <c r="L3" s="323"/>
      <c r="M3" s="323"/>
      <c r="N3" s="323"/>
      <c r="P3" s="323" t="s">
        <v>75</v>
      </c>
      <c r="Q3" s="323"/>
      <c r="R3" s="323"/>
      <c r="S3" s="323"/>
      <c r="T3" s="323"/>
      <c r="U3" s="323"/>
      <c r="V3" s="323"/>
      <c r="W3" s="323"/>
      <c r="X3" s="323"/>
      <c r="Y3" s="323"/>
      <c r="Z3" s="323"/>
    </row>
    <row r="4" spans="1:26" ht="27.75" customHeight="1">
      <c r="B4" s="319"/>
      <c r="C4" s="320"/>
      <c r="D4" s="324" t="s">
        <v>581</v>
      </c>
      <c r="E4" s="310" t="s">
        <v>582</v>
      </c>
      <c r="F4" s="311"/>
      <c r="G4" s="312" t="s">
        <v>583</v>
      </c>
      <c r="H4" s="326" t="s">
        <v>8</v>
      </c>
      <c r="I4" s="311"/>
      <c r="J4" s="330" t="s">
        <v>584</v>
      </c>
      <c r="K4" s="329"/>
      <c r="L4" s="327" t="s">
        <v>585</v>
      </c>
      <c r="M4" s="329" t="s">
        <v>79</v>
      </c>
      <c r="N4" s="329"/>
      <c r="P4" s="324" t="s">
        <v>581</v>
      </c>
      <c r="Q4" s="310" t="s">
        <v>582</v>
      </c>
      <c r="R4" s="311"/>
      <c r="S4" s="312" t="s">
        <v>583</v>
      </c>
      <c r="T4" s="326" t="s">
        <v>8</v>
      </c>
      <c r="U4" s="311"/>
      <c r="V4" s="330" t="s">
        <v>584</v>
      </c>
      <c r="W4" s="329"/>
      <c r="X4" s="327" t="s">
        <v>585</v>
      </c>
      <c r="Y4" s="329" t="s">
        <v>79</v>
      </c>
      <c r="Z4" s="329"/>
    </row>
    <row r="5" spans="1:26" ht="18.75" customHeight="1">
      <c r="B5" s="321"/>
      <c r="C5" s="322"/>
      <c r="D5" s="325"/>
      <c r="E5" s="107" t="s">
        <v>0</v>
      </c>
      <c r="F5" s="107" t="s">
        <v>1</v>
      </c>
      <c r="G5" s="313"/>
      <c r="H5" s="107" t="s">
        <v>3</v>
      </c>
      <c r="I5" s="107" t="s">
        <v>2</v>
      </c>
      <c r="J5" s="65" t="s">
        <v>0</v>
      </c>
      <c r="K5" s="65" t="s">
        <v>1</v>
      </c>
      <c r="L5" s="328"/>
      <c r="M5" s="65" t="s">
        <v>3</v>
      </c>
      <c r="N5" s="65" t="s">
        <v>2</v>
      </c>
      <c r="P5" s="325"/>
      <c r="Q5" s="232" t="s">
        <v>0</v>
      </c>
      <c r="R5" s="232" t="s">
        <v>1</v>
      </c>
      <c r="S5" s="313"/>
      <c r="T5" s="232" t="s">
        <v>3</v>
      </c>
      <c r="U5" s="232" t="s">
        <v>2</v>
      </c>
      <c r="V5" s="65" t="s">
        <v>0</v>
      </c>
      <c r="W5" s="65" t="s">
        <v>1</v>
      </c>
      <c r="X5" s="328"/>
      <c r="Y5" s="65" t="s">
        <v>3</v>
      </c>
      <c r="Z5" s="65" t="s">
        <v>2</v>
      </c>
    </row>
    <row r="6" spans="1:26">
      <c r="B6" s="314" t="s">
        <v>39</v>
      </c>
      <c r="C6" s="315"/>
      <c r="D6" s="103">
        <f>SUM(D7:D46)/2</f>
        <v>0</v>
      </c>
      <c r="E6" s="103">
        <f t="shared" ref="E6:N6" si="0">SUM(E7:E46)/2</f>
        <v>0</v>
      </c>
      <c r="F6" s="103">
        <f t="shared" si="0"/>
        <v>0</v>
      </c>
      <c r="G6" s="103">
        <f t="shared" si="0"/>
        <v>0</v>
      </c>
      <c r="H6" s="103">
        <f t="shared" si="0"/>
        <v>0</v>
      </c>
      <c r="I6" s="103">
        <f t="shared" si="0"/>
        <v>0</v>
      </c>
      <c r="J6" s="103">
        <f t="shared" si="0"/>
        <v>0</v>
      </c>
      <c r="K6" s="103">
        <f t="shared" si="0"/>
        <v>0</v>
      </c>
      <c r="L6" s="103">
        <f t="shared" si="0"/>
        <v>0</v>
      </c>
      <c r="M6" s="103">
        <f t="shared" si="0"/>
        <v>0</v>
      </c>
      <c r="N6" s="103">
        <f t="shared" si="0"/>
        <v>0</v>
      </c>
      <c r="P6" s="103">
        <f>SUM(P7:P46)/2</f>
        <v>96233420</v>
      </c>
      <c r="Q6" s="103">
        <f t="shared" ref="Q6:Z6" si="1">SUM(Q7:Q46)/2</f>
        <v>-5271380</v>
      </c>
      <c r="R6" s="103">
        <f t="shared" si="1"/>
        <v>24269500</v>
      </c>
      <c r="S6" s="103">
        <f t="shared" si="1"/>
        <v>115231540</v>
      </c>
      <c r="T6" s="103">
        <f t="shared" si="1"/>
        <v>0</v>
      </c>
      <c r="U6" s="103">
        <f t="shared" si="1"/>
        <v>60000</v>
      </c>
      <c r="V6" s="103">
        <f t="shared" si="1"/>
        <v>0</v>
      </c>
      <c r="W6" s="103">
        <f t="shared" si="1"/>
        <v>0</v>
      </c>
      <c r="X6" s="103">
        <f t="shared" si="1"/>
        <v>21367000</v>
      </c>
      <c r="Y6" s="103">
        <f t="shared" si="1"/>
        <v>0</v>
      </c>
      <c r="Z6" s="103">
        <f t="shared" si="1"/>
        <v>0</v>
      </c>
    </row>
    <row r="7" spans="1:26" ht="16.5" customHeight="1">
      <c r="A7" s="105"/>
      <c r="B7" s="306" t="s">
        <v>18</v>
      </c>
      <c r="C7" s="307"/>
      <c r="D7" s="97">
        <f>SUM(D8:D10)</f>
        <v>0</v>
      </c>
      <c r="E7" s="97">
        <f t="shared" ref="E7:N7" si="2">SUM(E8:E10)</f>
        <v>0</v>
      </c>
      <c r="F7" s="97">
        <f t="shared" si="2"/>
        <v>0</v>
      </c>
      <c r="G7" s="97">
        <f t="shared" si="2"/>
        <v>0</v>
      </c>
      <c r="H7" s="97">
        <f t="shared" si="2"/>
        <v>0</v>
      </c>
      <c r="I7" s="97">
        <f t="shared" si="2"/>
        <v>0</v>
      </c>
      <c r="J7" s="97">
        <f t="shared" si="2"/>
        <v>0</v>
      </c>
      <c r="K7" s="97">
        <f t="shared" si="2"/>
        <v>0</v>
      </c>
      <c r="L7" s="97">
        <f t="shared" si="2"/>
        <v>0</v>
      </c>
      <c r="M7" s="97">
        <f t="shared" si="2"/>
        <v>0</v>
      </c>
      <c r="N7" s="97">
        <f t="shared" si="2"/>
        <v>0</v>
      </c>
      <c r="P7" s="97">
        <f>SUM(P8:P10)</f>
        <v>0</v>
      </c>
      <c r="Q7" s="97">
        <f t="shared" ref="Q7:Z7" si="3">SUM(Q8:Q10)</f>
        <v>0</v>
      </c>
      <c r="R7" s="97">
        <f t="shared" si="3"/>
        <v>0</v>
      </c>
      <c r="S7" s="97">
        <f t="shared" si="3"/>
        <v>0</v>
      </c>
      <c r="T7" s="97">
        <f t="shared" si="3"/>
        <v>0</v>
      </c>
      <c r="U7" s="97">
        <f t="shared" si="3"/>
        <v>0</v>
      </c>
      <c r="V7" s="97">
        <f t="shared" si="3"/>
        <v>0</v>
      </c>
      <c r="W7" s="97">
        <f t="shared" si="3"/>
        <v>0</v>
      </c>
      <c r="X7" s="97">
        <f t="shared" si="3"/>
        <v>0</v>
      </c>
      <c r="Y7" s="97">
        <f t="shared" si="3"/>
        <v>0</v>
      </c>
      <c r="Z7" s="97">
        <f t="shared" si="3"/>
        <v>0</v>
      </c>
    </row>
    <row r="8" spans="1:26" ht="16.5" customHeight="1">
      <c r="A8" s="105" t="s">
        <v>532</v>
      </c>
      <c r="B8" s="98"/>
      <c r="C8" s="98" t="s">
        <v>62</v>
      </c>
      <c r="D8" s="99">
        <f>SUMIFS('15년일입'!$G$7:$G$1000,'15년일입'!$A$7:$A$1000,'15년위원회별'!$A8,'15년일입'!$B$7:$B$1000,'15년위원회별'!$C8)</f>
        <v>0</v>
      </c>
      <c r="E8" s="99">
        <f>SUMIFS('15년일입'!$H$7:$H$1000,'15년일입'!$A$7:$A$1000,'15년위원회별'!$A8,'15년일입'!$B$7:$B$1000,'15년위원회별'!$C8)</f>
        <v>0</v>
      </c>
      <c r="F8" s="99">
        <f>SUMIFS('15년일입'!$I$7:$I$1000,'15년일입'!$A$7:$A$1000,'15년위원회별'!$A8,'15년일입'!$B$7:$B$1000,'15년위원회별'!$C8)</f>
        <v>0</v>
      </c>
      <c r="G8" s="99">
        <f>SUMIFS('15년일입'!$J$7:$J$1000,'15년일입'!$A$7:$A$1000,'15년위원회별'!$A8,'15년일입'!$B$7:$B$1000,'15년위원회별'!$C8)</f>
        <v>0</v>
      </c>
      <c r="H8" s="99">
        <f>SUMIFS('15년일입'!$T$7:$T$1000,'15년일입'!$A$7:$A$1000,'15년위원회별'!$A8,'15년일입'!$B$7:$B$1000,'15년위원회별'!$C8)</f>
        <v>0</v>
      </c>
      <c r="I8" s="99">
        <f>SUMIFS('15년일입'!$U$7:$U$1000,'15년일입'!$A$7:$A$1000,'15년위원회별'!$A8,'15년일입'!$B$7:$B$1000,'15년위원회별'!$C8)</f>
        <v>0</v>
      </c>
      <c r="J8" s="99">
        <f>SUMIFS('15년일입'!$K$7:$K$1000,'15년일입'!$A$7:$A$1000,'15년위원회별'!$A8,'15년일입'!$B$7:$B$1000,'15년위원회별'!$C8)</f>
        <v>0</v>
      </c>
      <c r="K8" s="99">
        <f>SUMIFS('15년일입'!$L$7:$L$1000,'15년일입'!$A$7:$A$1000,'15년위원회별'!$A8,'15년일입'!$B$7:$B$1000,'15년위원회별'!$C8)</f>
        <v>0</v>
      </c>
      <c r="L8" s="99">
        <f>SUMIFS('15년일입'!$M$7:$M$1000,'15년일입'!$A$7:$A$1000,'15년위원회별'!$A8,'15년일입'!$B$7:$B$1000,'15년위원회별'!$C8)</f>
        <v>0</v>
      </c>
      <c r="M8" s="99">
        <f>SUMIFS('15년일입'!$Y$7:$Y$1000,'15년일입'!$A$7:$A$1000,'15년위원회별'!$A8,'15년일입'!$B$7:$B$1000,'15년위원회별'!$C8)</f>
        <v>0</v>
      </c>
      <c r="N8" s="99">
        <f>SUMIFS('15년일입'!$Z$7:$Z$1000,'15년일입'!$A$7:$A$1000,'15년위원회별'!$A8,'15년일입'!$B$7:$B$1000,'15년위원회별'!$C8)</f>
        <v>0</v>
      </c>
      <c r="P8" s="99">
        <f>SUMIFS('15년일출'!$G$15:$G$1027,'15년일출'!$A$15:$A$1027,'15년위원회별'!$A8,'15년일출'!$B$15:$B$1027,'15년위원회별'!$C8)</f>
        <v>0</v>
      </c>
      <c r="Q8" s="99">
        <f>SUMIFS('15년일출'!$H$15:$H$1027,'15년일출'!$A$15:$A$1027,'15년위원회별'!$A8,'15년일출'!$B$15:$B$1027,'15년위원회별'!$C8)</f>
        <v>0</v>
      </c>
      <c r="R8" s="99">
        <f>SUMIFS('15년일출'!$I$15:$I$1027,'15년일출'!$A$15:$A$1027,'15년위원회별'!$A8,'15년일출'!$B$15:$B$1027,'15년위원회별'!$C8)</f>
        <v>0</v>
      </c>
      <c r="S8" s="99">
        <f>SUMIFS('15년일출'!$J$15:$J$1027,'15년일출'!$A$15:$A$1027,'15년위원회별'!$A8,'15년일출'!$B$15:$B$1027,'15년위원회별'!$C8)</f>
        <v>0</v>
      </c>
      <c r="T8" s="99">
        <f>SUMIFS('15년일출'!$T$15:$T$1027,'15년일출'!$A$15:$A$1027,'15년위원회별'!$A8,'15년일출'!$B$15:$B$1027,'15년위원회별'!$C8)</f>
        <v>0</v>
      </c>
      <c r="U8" s="99">
        <f>SUMIFS('15년일출'!$U$15:$U$1027,'15년일출'!$A$15:$A$1027,'15년위원회별'!$A8,'15년일출'!$B$15:$B$1027,'15년위원회별'!$C8)</f>
        <v>0</v>
      </c>
      <c r="V8" s="99">
        <f>SUMIFS('15년일출'!$K$15:$K$1027,'15년일출'!$A$15:$A$1027,'15년위원회별'!$A8,'15년일출'!$B$15:$B$1027,'15년위원회별'!$C8)</f>
        <v>0</v>
      </c>
      <c r="W8" s="99">
        <f>SUMIFS('15년일출'!$L$15:$L$1027,'15년일출'!$A$15:$A$1027,'15년위원회별'!$A8,'15년일출'!$B$15:$B$1027,'15년위원회별'!$C8)</f>
        <v>0</v>
      </c>
      <c r="X8" s="99">
        <f>SUMIFS('15년일출'!$M$15:$M$1027,'15년일출'!$A$15:$A$1027,'15년위원회별'!$A8,'15년일출'!$B$15:$B$1027,'15년위원회별'!$C8)</f>
        <v>0</v>
      </c>
      <c r="Y8" s="99">
        <f>SUMIFS('15년일출'!$Y$15:$Y$1027,'15년일출'!$A$15:$A$1027,'15년위원회별'!$A8,'15년일출'!$B$15:$B$1027,'15년위원회별'!$C8)</f>
        <v>0</v>
      </c>
      <c r="Z8" s="99">
        <f>SUMIFS('15년일출'!$Z$15:$Z$1027,'15년일출'!$A$15:$A$1027,'15년위원회별'!$A8,'15년일출'!$B$15:$B$1027,'15년위원회별'!$C8)</f>
        <v>0</v>
      </c>
    </row>
    <row r="9" spans="1:26" ht="16.5" customHeight="1">
      <c r="A9" s="105" t="s">
        <v>532</v>
      </c>
      <c r="B9" s="98"/>
      <c r="C9" s="98" t="s">
        <v>123</v>
      </c>
      <c r="D9" s="99">
        <f>SUMIFS('15년일입'!$G$7:$G$1000,'15년일입'!$A$7:$A$1000,'15년위원회별'!$A9,'15년일입'!$B$7:$B$1000,'15년위원회별'!$C9)</f>
        <v>0</v>
      </c>
      <c r="E9" s="99">
        <f>SUMIFS('15년일입'!$H$7:$H$1000,'15년일입'!$A$7:$A$1000,'15년위원회별'!$A9,'15년일입'!$B$7:$B$1000,'15년위원회별'!$C9)</f>
        <v>0</v>
      </c>
      <c r="F9" s="99">
        <f>SUMIFS('15년일입'!$I$7:$I$1000,'15년일입'!$A$7:$A$1000,'15년위원회별'!$A9,'15년일입'!$B$7:$B$1000,'15년위원회별'!$C9)</f>
        <v>0</v>
      </c>
      <c r="G9" s="99">
        <f>SUMIFS('15년일입'!$J$7:$J$1000,'15년일입'!$A$7:$A$1000,'15년위원회별'!$A9,'15년일입'!$B$7:$B$1000,'15년위원회별'!$C9)</f>
        <v>0</v>
      </c>
      <c r="H9" s="99">
        <f>SUMIFS('15년일입'!$T$7:$T$1000,'15년일입'!$A$7:$A$1000,'15년위원회별'!$A9,'15년일입'!$B$7:$B$1000,'15년위원회별'!$C9)</f>
        <v>0</v>
      </c>
      <c r="I9" s="99">
        <f>SUMIFS('15년일입'!$U$7:$U$1000,'15년일입'!$A$7:$A$1000,'15년위원회별'!$A9,'15년일입'!$B$7:$B$1000,'15년위원회별'!$C9)</f>
        <v>0</v>
      </c>
      <c r="J9" s="99">
        <f>SUMIFS('15년일입'!$K$7:$K$1000,'15년일입'!$A$7:$A$1000,'15년위원회별'!$A9,'15년일입'!$B$7:$B$1000,'15년위원회별'!$C9)</f>
        <v>0</v>
      </c>
      <c r="K9" s="99">
        <f>SUMIFS('15년일입'!$L$7:$L$1000,'15년일입'!$A$7:$A$1000,'15년위원회별'!$A9,'15년일입'!$B$7:$B$1000,'15년위원회별'!$C9)</f>
        <v>0</v>
      </c>
      <c r="L9" s="99">
        <f>SUMIFS('15년일입'!$M$7:$M$1000,'15년일입'!$A$7:$A$1000,'15년위원회별'!$A9,'15년일입'!$B$7:$B$1000,'15년위원회별'!$C9)</f>
        <v>0</v>
      </c>
      <c r="M9" s="99">
        <f>SUMIFS('15년일입'!$Y$7:$Y$1000,'15년일입'!$A$7:$A$1000,'15년위원회별'!$A9,'15년일입'!$B$7:$B$1000,'15년위원회별'!$C9)</f>
        <v>0</v>
      </c>
      <c r="N9" s="99">
        <f>SUMIFS('15년일입'!$Z$7:$Z$1000,'15년일입'!$A$7:$A$1000,'15년위원회별'!$A9,'15년일입'!$B$7:$B$1000,'15년위원회별'!$C9)</f>
        <v>0</v>
      </c>
      <c r="P9" s="99">
        <f>SUMIFS('15년일출'!$G$15:$G$1027,'15년일출'!$A$15:$A$1027,'15년위원회별'!$A9,'15년일출'!$B$15:$B$1027,'15년위원회별'!$C9)</f>
        <v>0</v>
      </c>
      <c r="Q9" s="99">
        <f>SUMIFS('15년일출'!$H$15:$H$1027,'15년일출'!$A$15:$A$1027,'15년위원회별'!$A9,'15년일출'!$B$15:$B$1027,'15년위원회별'!$C9)</f>
        <v>0</v>
      </c>
      <c r="R9" s="99">
        <f>SUMIFS('15년일출'!$I$15:$I$1027,'15년일출'!$A$15:$A$1027,'15년위원회별'!$A9,'15년일출'!$B$15:$B$1027,'15년위원회별'!$C9)</f>
        <v>0</v>
      </c>
      <c r="S9" s="99">
        <f>SUMIFS('15년일출'!$J$15:$J$1027,'15년일출'!$A$15:$A$1027,'15년위원회별'!$A9,'15년일출'!$B$15:$B$1027,'15년위원회별'!$C9)</f>
        <v>0</v>
      </c>
      <c r="T9" s="99">
        <f>SUMIFS('15년일출'!$T$15:$T$1027,'15년일출'!$A$15:$A$1027,'15년위원회별'!$A9,'15년일출'!$B$15:$B$1027,'15년위원회별'!$C9)</f>
        <v>0</v>
      </c>
      <c r="U9" s="99">
        <f>SUMIFS('15년일출'!$U$15:$U$1027,'15년일출'!$A$15:$A$1027,'15년위원회별'!$A9,'15년일출'!$B$15:$B$1027,'15년위원회별'!$C9)</f>
        <v>0</v>
      </c>
      <c r="V9" s="99">
        <f>SUMIFS('15년일출'!$K$15:$K$1027,'15년일출'!$A$15:$A$1027,'15년위원회별'!$A9,'15년일출'!$B$15:$B$1027,'15년위원회별'!$C9)</f>
        <v>0</v>
      </c>
      <c r="W9" s="99">
        <f>SUMIFS('15년일출'!$L$15:$L$1027,'15년일출'!$A$15:$A$1027,'15년위원회별'!$A9,'15년일출'!$B$15:$B$1027,'15년위원회별'!$C9)</f>
        <v>0</v>
      </c>
      <c r="X9" s="99">
        <f>SUMIFS('15년일출'!$M$15:$M$1027,'15년일출'!$A$15:$A$1027,'15년위원회별'!$A9,'15년일출'!$B$15:$B$1027,'15년위원회별'!$C9)</f>
        <v>0</v>
      </c>
      <c r="Y9" s="99">
        <f>SUMIFS('15년일출'!$Y$15:$Y$1027,'15년일출'!$A$15:$A$1027,'15년위원회별'!$A9,'15년일출'!$B$15:$B$1027,'15년위원회별'!$C9)</f>
        <v>0</v>
      </c>
      <c r="Z9" s="99">
        <f>SUMIFS('15년일출'!$Z$15:$Z$1027,'15년일출'!$A$15:$A$1027,'15년위원회별'!$A9,'15년일출'!$B$15:$B$1027,'15년위원회별'!$C9)</f>
        <v>0</v>
      </c>
    </row>
    <row r="10" spans="1:26" ht="16.5" customHeight="1">
      <c r="A10" s="105" t="s">
        <v>532</v>
      </c>
      <c r="B10" s="98"/>
      <c r="C10" s="98" t="s">
        <v>117</v>
      </c>
      <c r="D10" s="99">
        <f>SUMIFS('15년일입'!$G$7:$G$1000,'15년일입'!$A$7:$A$1000,'15년위원회별'!$A10,'15년일입'!$B$7:$B$1000,'15년위원회별'!$C10)</f>
        <v>0</v>
      </c>
      <c r="E10" s="99">
        <f>SUMIFS('15년일입'!$H$7:$H$1000,'15년일입'!$A$7:$A$1000,'15년위원회별'!$A10,'15년일입'!$B$7:$B$1000,'15년위원회별'!$C10)</f>
        <v>0</v>
      </c>
      <c r="F10" s="99">
        <f>SUMIFS('15년일입'!$I$7:$I$1000,'15년일입'!$A$7:$A$1000,'15년위원회별'!$A10,'15년일입'!$B$7:$B$1000,'15년위원회별'!$C10)</f>
        <v>0</v>
      </c>
      <c r="G10" s="99">
        <f>SUMIFS('15년일입'!$J$7:$J$1000,'15년일입'!$A$7:$A$1000,'15년위원회별'!$A10,'15년일입'!$B$7:$B$1000,'15년위원회별'!$C10)</f>
        <v>0</v>
      </c>
      <c r="H10" s="99">
        <f>SUMIFS('15년일입'!$T$7:$T$1000,'15년일입'!$A$7:$A$1000,'15년위원회별'!$A10,'15년일입'!$B$7:$B$1000,'15년위원회별'!$C10)</f>
        <v>0</v>
      </c>
      <c r="I10" s="99">
        <f>SUMIFS('15년일입'!$U$7:$U$1000,'15년일입'!$A$7:$A$1000,'15년위원회별'!$A10,'15년일입'!$B$7:$B$1000,'15년위원회별'!$C10)</f>
        <v>0</v>
      </c>
      <c r="J10" s="99">
        <f>SUMIFS('15년일입'!$K$7:$K$1000,'15년일입'!$A$7:$A$1000,'15년위원회별'!$A10,'15년일입'!$B$7:$B$1000,'15년위원회별'!$C10)</f>
        <v>0</v>
      </c>
      <c r="K10" s="99">
        <f>SUMIFS('15년일입'!$L$7:$L$1000,'15년일입'!$A$7:$A$1000,'15년위원회별'!$A10,'15년일입'!$B$7:$B$1000,'15년위원회별'!$C10)</f>
        <v>0</v>
      </c>
      <c r="L10" s="99">
        <f>SUMIFS('15년일입'!$M$7:$M$1000,'15년일입'!$A$7:$A$1000,'15년위원회별'!$A10,'15년일입'!$B$7:$B$1000,'15년위원회별'!$C10)</f>
        <v>0</v>
      </c>
      <c r="M10" s="99">
        <f>SUMIFS('15년일입'!$Y$7:$Y$1000,'15년일입'!$A$7:$A$1000,'15년위원회별'!$A10,'15년일입'!$B$7:$B$1000,'15년위원회별'!$C10)</f>
        <v>0</v>
      </c>
      <c r="N10" s="99">
        <f>SUMIFS('15년일입'!$Z$7:$Z$1000,'15년일입'!$A$7:$A$1000,'15년위원회별'!$A10,'15년일입'!$B$7:$B$1000,'15년위원회별'!$C10)</f>
        <v>0</v>
      </c>
      <c r="P10" s="99">
        <f>SUMIFS('15년일출'!$G$15:$G$1027,'15년일출'!$A$15:$A$1027,'15년위원회별'!$A10,'15년일출'!$B$15:$B$1027,'15년위원회별'!$C10)</f>
        <v>0</v>
      </c>
      <c r="Q10" s="99">
        <f>SUMIFS('15년일출'!$H$15:$H$1027,'15년일출'!$A$15:$A$1027,'15년위원회별'!$A10,'15년일출'!$B$15:$B$1027,'15년위원회별'!$C10)</f>
        <v>0</v>
      </c>
      <c r="R10" s="99">
        <f>SUMIFS('15년일출'!$I$15:$I$1027,'15년일출'!$A$15:$A$1027,'15년위원회별'!$A10,'15년일출'!$B$15:$B$1027,'15년위원회별'!$C10)</f>
        <v>0</v>
      </c>
      <c r="S10" s="99">
        <f>SUMIFS('15년일출'!$J$15:$J$1027,'15년일출'!$A$15:$A$1027,'15년위원회별'!$A10,'15년일출'!$B$15:$B$1027,'15년위원회별'!$C10)</f>
        <v>0</v>
      </c>
      <c r="T10" s="99">
        <f>SUMIFS('15년일출'!$T$15:$T$1027,'15년일출'!$A$15:$A$1027,'15년위원회별'!$A10,'15년일출'!$B$15:$B$1027,'15년위원회별'!$C10)</f>
        <v>0</v>
      </c>
      <c r="U10" s="99">
        <f>SUMIFS('15년일출'!$U$15:$U$1027,'15년일출'!$A$15:$A$1027,'15년위원회별'!$A10,'15년일출'!$B$15:$B$1027,'15년위원회별'!$C10)</f>
        <v>0</v>
      </c>
      <c r="V10" s="99">
        <f>SUMIFS('15년일출'!$K$15:$K$1027,'15년일출'!$A$15:$A$1027,'15년위원회별'!$A10,'15년일출'!$B$15:$B$1027,'15년위원회별'!$C10)</f>
        <v>0</v>
      </c>
      <c r="W10" s="99">
        <f>SUMIFS('15년일출'!$L$15:$L$1027,'15년일출'!$A$15:$A$1027,'15년위원회별'!$A10,'15년일출'!$B$15:$B$1027,'15년위원회별'!$C10)</f>
        <v>0</v>
      </c>
      <c r="X10" s="99">
        <f>SUMIFS('15년일출'!$M$15:$M$1027,'15년일출'!$A$15:$A$1027,'15년위원회별'!$A10,'15년일출'!$B$15:$B$1027,'15년위원회별'!$C10)</f>
        <v>0</v>
      </c>
      <c r="Y10" s="99">
        <f>SUMIFS('15년일출'!$Y$15:$Y$1027,'15년일출'!$A$15:$A$1027,'15년위원회별'!$A10,'15년일출'!$B$15:$B$1027,'15년위원회별'!$C10)</f>
        <v>0</v>
      </c>
      <c r="Z10" s="99">
        <f>SUMIFS('15년일출'!$Z$15:$Z$1027,'15년일출'!$A$15:$A$1027,'15년위원회별'!$A10,'15년일출'!$B$15:$B$1027,'15년위원회별'!$C10)</f>
        <v>0</v>
      </c>
    </row>
    <row r="11" spans="1:26" ht="16.5" customHeight="1">
      <c r="B11" s="306" t="s">
        <v>19</v>
      </c>
      <c r="C11" s="307"/>
      <c r="D11" s="97">
        <f>SUM(D12:D14)</f>
        <v>0</v>
      </c>
      <c r="E11" s="97">
        <f t="shared" ref="E11:N11" si="4">SUM(E12:E14)</f>
        <v>0</v>
      </c>
      <c r="F11" s="97">
        <f t="shared" si="4"/>
        <v>0</v>
      </c>
      <c r="G11" s="97">
        <f t="shared" si="4"/>
        <v>0</v>
      </c>
      <c r="H11" s="97">
        <f t="shared" si="4"/>
        <v>0</v>
      </c>
      <c r="I11" s="97">
        <f t="shared" si="4"/>
        <v>0</v>
      </c>
      <c r="J11" s="97">
        <f t="shared" si="4"/>
        <v>0</v>
      </c>
      <c r="K11" s="97">
        <f t="shared" si="4"/>
        <v>0</v>
      </c>
      <c r="L11" s="97">
        <f t="shared" si="4"/>
        <v>0</v>
      </c>
      <c r="M11" s="97">
        <f t="shared" si="4"/>
        <v>0</v>
      </c>
      <c r="N11" s="97">
        <f t="shared" si="4"/>
        <v>0</v>
      </c>
      <c r="P11" s="97">
        <f>SUM(P12:P14)</f>
        <v>0</v>
      </c>
      <c r="Q11" s="97">
        <f t="shared" ref="Q11:Z11" si="5">SUM(Q12:Q14)</f>
        <v>0</v>
      </c>
      <c r="R11" s="97">
        <f t="shared" si="5"/>
        <v>0</v>
      </c>
      <c r="S11" s="97">
        <f t="shared" si="5"/>
        <v>0</v>
      </c>
      <c r="T11" s="97">
        <f t="shared" si="5"/>
        <v>0</v>
      </c>
      <c r="U11" s="97">
        <f t="shared" si="5"/>
        <v>0</v>
      </c>
      <c r="V11" s="97">
        <f t="shared" si="5"/>
        <v>0</v>
      </c>
      <c r="W11" s="97">
        <f t="shared" si="5"/>
        <v>0</v>
      </c>
      <c r="X11" s="97">
        <f t="shared" si="5"/>
        <v>0</v>
      </c>
      <c r="Y11" s="97">
        <f t="shared" si="5"/>
        <v>0</v>
      </c>
      <c r="Z11" s="97">
        <f t="shared" si="5"/>
        <v>0</v>
      </c>
    </row>
    <row r="12" spans="1:26" ht="16.5" customHeight="1">
      <c r="A12" s="105" t="s">
        <v>533</v>
      </c>
      <c r="B12" s="98"/>
      <c r="C12" s="98" t="s">
        <v>122</v>
      </c>
      <c r="D12" s="99">
        <f>SUMIFS('15년일입'!$G$7:$G$1000,'15년일입'!$A$7:$A$1000,'15년위원회별'!$A12,'15년일입'!$B$7:$B$1000,'15년위원회별'!$C12)</f>
        <v>0</v>
      </c>
      <c r="E12" s="99">
        <f>SUMIFS('15년일입'!$H$7:$H$1000,'15년일입'!$A$7:$A$1000,'15년위원회별'!$A12,'15년일입'!$B$7:$B$1000,'15년위원회별'!$C12)</f>
        <v>0</v>
      </c>
      <c r="F12" s="99">
        <f>SUMIFS('15년일입'!$I$7:$I$1000,'15년일입'!$A$7:$A$1000,'15년위원회별'!$A12,'15년일입'!$B$7:$B$1000,'15년위원회별'!$C12)</f>
        <v>0</v>
      </c>
      <c r="G12" s="99">
        <f>SUMIFS('15년일입'!$J$7:$J$1000,'15년일입'!$A$7:$A$1000,'15년위원회별'!$A12,'15년일입'!$B$7:$B$1000,'15년위원회별'!$C12)</f>
        <v>0</v>
      </c>
      <c r="H12" s="99">
        <f>SUMIFS('15년일입'!$T$7:$T$1000,'15년일입'!$A$7:$A$1000,'15년위원회별'!$A12,'15년일입'!$B$7:$B$1000,'15년위원회별'!$C12)</f>
        <v>0</v>
      </c>
      <c r="I12" s="99">
        <f>SUMIFS('15년일입'!$U$7:$U$1000,'15년일입'!$A$7:$A$1000,'15년위원회별'!$A12,'15년일입'!$B$7:$B$1000,'15년위원회별'!$C12)</f>
        <v>0</v>
      </c>
      <c r="J12" s="99">
        <f>SUMIFS('15년일입'!$K$7:$K$1000,'15년일입'!$A$7:$A$1000,'15년위원회별'!$A12,'15년일입'!$B$7:$B$1000,'15년위원회별'!$C12)</f>
        <v>0</v>
      </c>
      <c r="K12" s="99">
        <f>SUMIFS('15년일입'!$L$7:$L$1000,'15년일입'!$A$7:$A$1000,'15년위원회별'!$A12,'15년일입'!$B$7:$B$1000,'15년위원회별'!$C12)</f>
        <v>0</v>
      </c>
      <c r="L12" s="99">
        <f>SUMIFS('15년일입'!$M$7:$M$1000,'15년일입'!$A$7:$A$1000,'15년위원회별'!$A12,'15년일입'!$B$7:$B$1000,'15년위원회별'!$C12)</f>
        <v>0</v>
      </c>
      <c r="M12" s="99">
        <f>SUMIFS('15년일입'!$Y$7:$Y$1000,'15년일입'!$A$7:$A$1000,'15년위원회별'!$A12,'15년일입'!$B$7:$B$1000,'15년위원회별'!$C12)</f>
        <v>0</v>
      </c>
      <c r="N12" s="99">
        <f>SUMIFS('15년일입'!$Z$7:$Z$1000,'15년일입'!$A$7:$A$1000,'15년위원회별'!$A12,'15년일입'!$B$7:$B$1000,'15년위원회별'!$C12)</f>
        <v>0</v>
      </c>
      <c r="P12" s="99">
        <f>SUMIFS('15년일출'!$G$15:$G$1027,'15년일출'!$A$15:$A$1027,'15년위원회별'!$A12,'15년일출'!$B$15:$B$1027,'15년위원회별'!$C12)</f>
        <v>0</v>
      </c>
      <c r="Q12" s="99">
        <f>SUMIFS('15년일출'!$H$15:$H$1027,'15년일출'!$A$15:$A$1027,'15년위원회별'!$A12,'15년일출'!$B$15:$B$1027,'15년위원회별'!$C12)</f>
        <v>0</v>
      </c>
      <c r="R12" s="99">
        <f>SUMIFS('15년일출'!$I$15:$I$1027,'15년일출'!$A$15:$A$1027,'15년위원회별'!$A12,'15년일출'!$B$15:$B$1027,'15년위원회별'!$C12)</f>
        <v>0</v>
      </c>
      <c r="S12" s="99">
        <f>SUMIFS('15년일출'!$J$15:$J$1027,'15년일출'!$A$15:$A$1027,'15년위원회별'!$A12,'15년일출'!$B$15:$B$1027,'15년위원회별'!$C12)</f>
        <v>0</v>
      </c>
      <c r="T12" s="99">
        <f>SUMIFS('15년일출'!$T$15:$T$1027,'15년일출'!$A$15:$A$1027,'15년위원회별'!$A12,'15년일출'!$B$15:$B$1027,'15년위원회별'!$C12)</f>
        <v>0</v>
      </c>
      <c r="U12" s="99">
        <f>SUMIFS('15년일출'!$U$15:$U$1027,'15년일출'!$A$15:$A$1027,'15년위원회별'!$A12,'15년일출'!$B$15:$B$1027,'15년위원회별'!$C12)</f>
        <v>0</v>
      </c>
      <c r="V12" s="99">
        <f>SUMIFS('15년일출'!$K$15:$K$1027,'15년일출'!$A$15:$A$1027,'15년위원회별'!$A12,'15년일출'!$B$15:$B$1027,'15년위원회별'!$C12)</f>
        <v>0</v>
      </c>
      <c r="W12" s="99">
        <f>SUMIFS('15년일출'!$L$15:$L$1027,'15년일출'!$A$15:$A$1027,'15년위원회별'!$A12,'15년일출'!$B$15:$B$1027,'15년위원회별'!$C12)</f>
        <v>0</v>
      </c>
      <c r="X12" s="99">
        <f>SUMIFS('15년일출'!$M$15:$M$1027,'15년일출'!$A$15:$A$1027,'15년위원회별'!$A12,'15년일출'!$B$15:$B$1027,'15년위원회별'!$C12)</f>
        <v>0</v>
      </c>
      <c r="Y12" s="99">
        <f>SUMIFS('15년일출'!$Y$15:$Y$1027,'15년일출'!$A$15:$A$1027,'15년위원회별'!$A12,'15년일출'!$B$15:$B$1027,'15년위원회별'!$C12)</f>
        <v>0</v>
      </c>
      <c r="Z12" s="99">
        <f>SUMIFS('15년일출'!$Z$15:$Z$1027,'15년일출'!$A$15:$A$1027,'15년위원회별'!$A12,'15년일출'!$B$15:$B$1027,'15년위원회별'!$C12)</f>
        <v>0</v>
      </c>
    </row>
    <row r="13" spans="1:26" ht="16.5" customHeight="1">
      <c r="A13" s="105" t="s">
        <v>533</v>
      </c>
      <c r="B13" s="98"/>
      <c r="C13" s="98" t="s">
        <v>109</v>
      </c>
      <c r="D13" s="99">
        <f>SUMIFS('15년일입'!$G$7:$G$1000,'15년일입'!$A$7:$A$1000,'15년위원회별'!$A13,'15년일입'!$B$7:$B$1000,'15년위원회별'!$C13)</f>
        <v>0</v>
      </c>
      <c r="E13" s="99">
        <f>SUMIFS('15년일입'!$H$7:$H$1000,'15년일입'!$A$7:$A$1000,'15년위원회별'!$A13,'15년일입'!$B$7:$B$1000,'15년위원회별'!$C13)</f>
        <v>0</v>
      </c>
      <c r="F13" s="99">
        <f>SUMIFS('15년일입'!$I$7:$I$1000,'15년일입'!$A$7:$A$1000,'15년위원회별'!$A13,'15년일입'!$B$7:$B$1000,'15년위원회별'!$C13)</f>
        <v>0</v>
      </c>
      <c r="G13" s="99">
        <f>SUMIFS('15년일입'!$J$7:$J$1000,'15년일입'!$A$7:$A$1000,'15년위원회별'!$A13,'15년일입'!$B$7:$B$1000,'15년위원회별'!$C13)</f>
        <v>0</v>
      </c>
      <c r="H13" s="99">
        <f>SUMIFS('15년일입'!$T$7:$T$1000,'15년일입'!$A$7:$A$1000,'15년위원회별'!$A13,'15년일입'!$B$7:$B$1000,'15년위원회별'!$C13)</f>
        <v>0</v>
      </c>
      <c r="I13" s="99">
        <f>SUMIFS('15년일입'!$U$7:$U$1000,'15년일입'!$A$7:$A$1000,'15년위원회별'!$A13,'15년일입'!$B$7:$B$1000,'15년위원회별'!$C13)</f>
        <v>0</v>
      </c>
      <c r="J13" s="99">
        <f>SUMIFS('15년일입'!$K$7:$K$1000,'15년일입'!$A$7:$A$1000,'15년위원회별'!$A13,'15년일입'!$B$7:$B$1000,'15년위원회별'!$C13)</f>
        <v>0</v>
      </c>
      <c r="K13" s="99">
        <f>SUMIFS('15년일입'!$L$7:$L$1000,'15년일입'!$A$7:$A$1000,'15년위원회별'!$A13,'15년일입'!$B$7:$B$1000,'15년위원회별'!$C13)</f>
        <v>0</v>
      </c>
      <c r="L13" s="99">
        <f>SUMIFS('15년일입'!$M$7:$M$1000,'15년일입'!$A$7:$A$1000,'15년위원회별'!$A13,'15년일입'!$B$7:$B$1000,'15년위원회별'!$C13)</f>
        <v>0</v>
      </c>
      <c r="M13" s="99">
        <f>SUMIFS('15년일입'!$Y$7:$Y$1000,'15년일입'!$A$7:$A$1000,'15년위원회별'!$A13,'15년일입'!$B$7:$B$1000,'15년위원회별'!$C13)</f>
        <v>0</v>
      </c>
      <c r="N13" s="99">
        <f>SUMIFS('15년일입'!$Z$7:$Z$1000,'15년일입'!$A$7:$A$1000,'15년위원회별'!$A13,'15년일입'!$B$7:$B$1000,'15년위원회별'!$C13)</f>
        <v>0</v>
      </c>
      <c r="P13" s="99">
        <f>SUMIFS('15년일출'!$G$15:$G$1027,'15년일출'!$A$15:$A$1027,'15년위원회별'!$A13,'15년일출'!$B$15:$B$1027,'15년위원회별'!$C13)</f>
        <v>0</v>
      </c>
      <c r="Q13" s="99">
        <f>SUMIFS('15년일출'!$H$15:$H$1027,'15년일출'!$A$15:$A$1027,'15년위원회별'!$A13,'15년일출'!$B$15:$B$1027,'15년위원회별'!$C13)</f>
        <v>0</v>
      </c>
      <c r="R13" s="99">
        <f>SUMIFS('15년일출'!$I$15:$I$1027,'15년일출'!$A$15:$A$1027,'15년위원회별'!$A13,'15년일출'!$B$15:$B$1027,'15년위원회별'!$C13)</f>
        <v>0</v>
      </c>
      <c r="S13" s="99">
        <f>SUMIFS('15년일출'!$J$15:$J$1027,'15년일출'!$A$15:$A$1027,'15년위원회별'!$A13,'15년일출'!$B$15:$B$1027,'15년위원회별'!$C13)</f>
        <v>0</v>
      </c>
      <c r="T13" s="99">
        <f>SUMIFS('15년일출'!$T$15:$T$1027,'15년일출'!$A$15:$A$1027,'15년위원회별'!$A13,'15년일출'!$B$15:$B$1027,'15년위원회별'!$C13)</f>
        <v>0</v>
      </c>
      <c r="U13" s="99">
        <f>SUMIFS('15년일출'!$U$15:$U$1027,'15년일출'!$A$15:$A$1027,'15년위원회별'!$A13,'15년일출'!$B$15:$B$1027,'15년위원회별'!$C13)</f>
        <v>0</v>
      </c>
      <c r="V13" s="99">
        <f>SUMIFS('15년일출'!$K$15:$K$1027,'15년일출'!$A$15:$A$1027,'15년위원회별'!$A13,'15년일출'!$B$15:$B$1027,'15년위원회별'!$C13)</f>
        <v>0</v>
      </c>
      <c r="W13" s="99">
        <f>SUMIFS('15년일출'!$L$15:$L$1027,'15년일출'!$A$15:$A$1027,'15년위원회별'!$A13,'15년일출'!$B$15:$B$1027,'15년위원회별'!$C13)</f>
        <v>0</v>
      </c>
      <c r="X13" s="99">
        <f>SUMIFS('15년일출'!$M$15:$M$1027,'15년일출'!$A$15:$A$1027,'15년위원회별'!$A13,'15년일출'!$B$15:$B$1027,'15년위원회별'!$C13)</f>
        <v>0</v>
      </c>
      <c r="Y13" s="99">
        <f>SUMIFS('15년일출'!$Y$15:$Y$1027,'15년일출'!$A$15:$A$1027,'15년위원회별'!$A13,'15년일출'!$B$15:$B$1027,'15년위원회별'!$C13)</f>
        <v>0</v>
      </c>
      <c r="Z13" s="99">
        <f>SUMIFS('15년일출'!$Z$15:$Z$1027,'15년일출'!$A$15:$A$1027,'15년위원회별'!$A13,'15년일출'!$B$15:$B$1027,'15년위원회별'!$C13)</f>
        <v>0</v>
      </c>
    </row>
    <row r="14" spans="1:26" ht="16.5" customHeight="1">
      <c r="A14" s="105" t="s">
        <v>533</v>
      </c>
      <c r="B14" s="98"/>
      <c r="C14" s="98" t="s">
        <v>327</v>
      </c>
      <c r="D14" s="99">
        <f>SUMIFS('15년일입'!$G$7:$G$1000,'15년일입'!$A$7:$A$1000,'15년위원회별'!$A14,'15년일입'!$B$7:$B$1000,'15년위원회별'!$C14)</f>
        <v>0</v>
      </c>
      <c r="E14" s="99">
        <f>SUMIFS('15년일입'!$H$7:$H$1000,'15년일입'!$A$7:$A$1000,'15년위원회별'!$A14,'15년일입'!$B$7:$B$1000,'15년위원회별'!$C14)</f>
        <v>0</v>
      </c>
      <c r="F14" s="99">
        <f>SUMIFS('15년일입'!$I$7:$I$1000,'15년일입'!$A$7:$A$1000,'15년위원회별'!$A14,'15년일입'!$B$7:$B$1000,'15년위원회별'!$C14)</f>
        <v>0</v>
      </c>
      <c r="G14" s="99">
        <f>SUMIFS('15년일입'!$J$7:$J$1000,'15년일입'!$A$7:$A$1000,'15년위원회별'!$A14,'15년일입'!$B$7:$B$1000,'15년위원회별'!$C14)</f>
        <v>0</v>
      </c>
      <c r="H14" s="99">
        <f>SUMIFS('15년일입'!$T$7:$T$1000,'15년일입'!$A$7:$A$1000,'15년위원회별'!$A14,'15년일입'!$B$7:$B$1000,'15년위원회별'!$C14)</f>
        <v>0</v>
      </c>
      <c r="I14" s="99">
        <f>SUMIFS('15년일입'!$U$7:$U$1000,'15년일입'!$A$7:$A$1000,'15년위원회별'!$A14,'15년일입'!$B$7:$B$1000,'15년위원회별'!$C14)</f>
        <v>0</v>
      </c>
      <c r="J14" s="99">
        <f>SUMIFS('15년일입'!$K$7:$K$1000,'15년일입'!$A$7:$A$1000,'15년위원회별'!$A14,'15년일입'!$B$7:$B$1000,'15년위원회별'!$C14)</f>
        <v>0</v>
      </c>
      <c r="K14" s="99">
        <f>SUMIFS('15년일입'!$L$7:$L$1000,'15년일입'!$A$7:$A$1000,'15년위원회별'!$A14,'15년일입'!$B$7:$B$1000,'15년위원회별'!$C14)</f>
        <v>0</v>
      </c>
      <c r="L14" s="99">
        <f>SUMIFS('15년일입'!$M$7:$M$1000,'15년일입'!$A$7:$A$1000,'15년위원회별'!$A14,'15년일입'!$B$7:$B$1000,'15년위원회별'!$C14)</f>
        <v>0</v>
      </c>
      <c r="M14" s="99">
        <f>SUMIFS('15년일입'!$Y$7:$Y$1000,'15년일입'!$A$7:$A$1000,'15년위원회별'!$A14,'15년일입'!$B$7:$B$1000,'15년위원회별'!$C14)</f>
        <v>0</v>
      </c>
      <c r="N14" s="99">
        <f>SUMIFS('15년일입'!$Z$7:$Z$1000,'15년일입'!$A$7:$A$1000,'15년위원회별'!$A14,'15년일입'!$B$7:$B$1000,'15년위원회별'!$C14)</f>
        <v>0</v>
      </c>
      <c r="P14" s="99">
        <f>SUMIFS('15년일출'!$G$15:$G$1027,'15년일출'!$A$15:$A$1027,'15년위원회별'!$A14,'15년일출'!$B$15:$B$1027,'15년위원회별'!$C14)</f>
        <v>0</v>
      </c>
      <c r="Q14" s="99">
        <f>SUMIFS('15년일출'!$H$15:$H$1027,'15년일출'!$A$15:$A$1027,'15년위원회별'!$A14,'15년일출'!$B$15:$B$1027,'15년위원회별'!$C14)</f>
        <v>0</v>
      </c>
      <c r="R14" s="99">
        <f>SUMIFS('15년일출'!$I$15:$I$1027,'15년일출'!$A$15:$A$1027,'15년위원회별'!$A14,'15년일출'!$B$15:$B$1027,'15년위원회별'!$C14)</f>
        <v>0</v>
      </c>
      <c r="S14" s="99">
        <f>SUMIFS('15년일출'!$J$15:$J$1027,'15년일출'!$A$15:$A$1027,'15년위원회별'!$A14,'15년일출'!$B$15:$B$1027,'15년위원회별'!$C14)</f>
        <v>0</v>
      </c>
      <c r="T14" s="99">
        <f>SUMIFS('15년일출'!$T$15:$T$1027,'15년일출'!$A$15:$A$1027,'15년위원회별'!$A14,'15년일출'!$B$15:$B$1027,'15년위원회별'!$C14)</f>
        <v>0</v>
      </c>
      <c r="U14" s="99">
        <f>SUMIFS('15년일출'!$U$15:$U$1027,'15년일출'!$A$15:$A$1027,'15년위원회별'!$A14,'15년일출'!$B$15:$B$1027,'15년위원회별'!$C14)</f>
        <v>0</v>
      </c>
      <c r="V14" s="99">
        <f>SUMIFS('15년일출'!$K$15:$K$1027,'15년일출'!$A$15:$A$1027,'15년위원회별'!$A14,'15년일출'!$B$15:$B$1027,'15년위원회별'!$C14)</f>
        <v>0</v>
      </c>
      <c r="W14" s="99">
        <f>SUMIFS('15년일출'!$L$15:$L$1027,'15년일출'!$A$15:$A$1027,'15년위원회별'!$A14,'15년일출'!$B$15:$B$1027,'15년위원회별'!$C14)</f>
        <v>0</v>
      </c>
      <c r="X14" s="99">
        <f>SUMIFS('15년일출'!$M$15:$M$1027,'15년일출'!$A$15:$A$1027,'15년위원회별'!$A14,'15년일출'!$B$15:$B$1027,'15년위원회별'!$C14)</f>
        <v>0</v>
      </c>
      <c r="Y14" s="99">
        <f>SUMIFS('15년일출'!$Y$15:$Y$1027,'15년일출'!$A$15:$A$1027,'15년위원회별'!$A14,'15년일출'!$B$15:$B$1027,'15년위원회별'!$C14)</f>
        <v>0</v>
      </c>
      <c r="Z14" s="99">
        <f>SUMIFS('15년일출'!$Z$15:$Z$1027,'15년일출'!$A$15:$A$1027,'15년위원회별'!$A14,'15년일출'!$B$15:$B$1027,'15년위원회별'!$C14)</f>
        <v>0</v>
      </c>
    </row>
    <row r="15" spans="1:26" ht="16.5" customHeight="1">
      <c r="B15" s="306" t="s">
        <v>534</v>
      </c>
      <c r="C15" s="307"/>
      <c r="D15" s="97">
        <f>SUM(D16)</f>
        <v>0</v>
      </c>
      <c r="E15" s="97">
        <f t="shared" ref="E15:N15" si="6">SUM(E16)</f>
        <v>0</v>
      </c>
      <c r="F15" s="97">
        <f t="shared" si="6"/>
        <v>0</v>
      </c>
      <c r="G15" s="97">
        <f t="shared" si="6"/>
        <v>0</v>
      </c>
      <c r="H15" s="97">
        <f t="shared" si="6"/>
        <v>0</v>
      </c>
      <c r="I15" s="97">
        <f t="shared" si="6"/>
        <v>0</v>
      </c>
      <c r="J15" s="97">
        <f t="shared" si="6"/>
        <v>0</v>
      </c>
      <c r="K15" s="97">
        <f t="shared" si="6"/>
        <v>0</v>
      </c>
      <c r="L15" s="97">
        <f t="shared" si="6"/>
        <v>0</v>
      </c>
      <c r="M15" s="97">
        <f t="shared" si="6"/>
        <v>0</v>
      </c>
      <c r="N15" s="97">
        <f t="shared" si="6"/>
        <v>0</v>
      </c>
      <c r="P15" s="97">
        <f>SUM(P16)</f>
        <v>0</v>
      </c>
      <c r="Q15" s="97">
        <f t="shared" ref="Q15:Z15" si="7">SUM(Q16)</f>
        <v>0</v>
      </c>
      <c r="R15" s="97">
        <f t="shared" si="7"/>
        <v>0</v>
      </c>
      <c r="S15" s="97">
        <f t="shared" si="7"/>
        <v>0</v>
      </c>
      <c r="T15" s="97">
        <f t="shared" si="7"/>
        <v>0</v>
      </c>
      <c r="U15" s="97">
        <f t="shared" si="7"/>
        <v>0</v>
      </c>
      <c r="V15" s="97">
        <f t="shared" si="7"/>
        <v>0</v>
      </c>
      <c r="W15" s="97">
        <f t="shared" si="7"/>
        <v>0</v>
      </c>
      <c r="X15" s="97">
        <f t="shared" si="7"/>
        <v>0</v>
      </c>
      <c r="Y15" s="97">
        <f t="shared" si="7"/>
        <v>0</v>
      </c>
      <c r="Z15" s="97">
        <f t="shared" si="7"/>
        <v>0</v>
      </c>
    </row>
    <row r="16" spans="1:26" ht="16.5" customHeight="1">
      <c r="A16" s="105" t="s">
        <v>534</v>
      </c>
      <c r="B16" s="98"/>
      <c r="C16" s="98" t="s">
        <v>342</v>
      </c>
      <c r="D16" s="99">
        <f>SUMIFS('15년일입'!$G$7:$G$1000,'15년일입'!$A$7:$A$1000,'15년위원회별'!$A16,'15년일입'!$B$7:$B$1000,'15년위원회별'!$C16)</f>
        <v>0</v>
      </c>
      <c r="E16" s="99">
        <f>SUMIFS('15년일입'!$H$7:$H$1000,'15년일입'!$A$7:$A$1000,'15년위원회별'!$A16,'15년일입'!$B$7:$B$1000,'15년위원회별'!$C16)</f>
        <v>0</v>
      </c>
      <c r="F16" s="99">
        <f>SUMIFS('15년일입'!$I$7:$I$1000,'15년일입'!$A$7:$A$1000,'15년위원회별'!$A16,'15년일입'!$B$7:$B$1000,'15년위원회별'!$C16)</f>
        <v>0</v>
      </c>
      <c r="G16" s="99">
        <f>SUMIFS('15년일입'!$J$7:$J$1000,'15년일입'!$A$7:$A$1000,'15년위원회별'!$A16,'15년일입'!$B$7:$B$1000,'15년위원회별'!$C16)</f>
        <v>0</v>
      </c>
      <c r="H16" s="99">
        <f>SUMIFS('15년일입'!$T$7:$T$1000,'15년일입'!$A$7:$A$1000,'15년위원회별'!$A16,'15년일입'!$B$7:$B$1000,'15년위원회별'!$C16)</f>
        <v>0</v>
      </c>
      <c r="I16" s="99">
        <f>SUMIFS('15년일입'!$U$7:$U$1000,'15년일입'!$A$7:$A$1000,'15년위원회별'!$A16,'15년일입'!$B$7:$B$1000,'15년위원회별'!$C16)</f>
        <v>0</v>
      </c>
      <c r="J16" s="99">
        <f>SUMIFS('15년일입'!$K$7:$K$1000,'15년일입'!$A$7:$A$1000,'15년위원회별'!$A16,'15년일입'!$B$7:$B$1000,'15년위원회별'!$C16)</f>
        <v>0</v>
      </c>
      <c r="K16" s="99">
        <f>SUMIFS('15년일입'!$L$7:$L$1000,'15년일입'!$A$7:$A$1000,'15년위원회별'!$A16,'15년일입'!$B$7:$B$1000,'15년위원회별'!$C16)</f>
        <v>0</v>
      </c>
      <c r="L16" s="99">
        <f>SUMIFS('15년일입'!$M$7:$M$1000,'15년일입'!$A$7:$A$1000,'15년위원회별'!$A16,'15년일입'!$B$7:$B$1000,'15년위원회별'!$C16)</f>
        <v>0</v>
      </c>
      <c r="M16" s="99">
        <f>SUMIFS('15년일입'!$Y$7:$Y$1000,'15년일입'!$A$7:$A$1000,'15년위원회별'!$A16,'15년일입'!$B$7:$B$1000,'15년위원회별'!$C16)</f>
        <v>0</v>
      </c>
      <c r="N16" s="99">
        <f>SUMIFS('15년일입'!$Z$7:$Z$1000,'15년일입'!$A$7:$A$1000,'15년위원회별'!$A16,'15년일입'!$B$7:$B$1000,'15년위원회별'!$C16)</f>
        <v>0</v>
      </c>
      <c r="P16" s="99">
        <f>SUMIFS('15년일출'!$G$15:$G$1027,'15년일출'!$A$15:$A$1027,'15년위원회별'!$A16,'15년일출'!$B$15:$B$1027,'15년위원회별'!$C16)</f>
        <v>0</v>
      </c>
      <c r="Q16" s="99">
        <f>SUMIFS('15년일출'!$H$15:$H$1027,'15년일출'!$A$15:$A$1027,'15년위원회별'!$A16,'15년일출'!$B$15:$B$1027,'15년위원회별'!$C16)</f>
        <v>0</v>
      </c>
      <c r="R16" s="99">
        <f>SUMIFS('15년일출'!$I$15:$I$1027,'15년일출'!$A$15:$A$1027,'15년위원회별'!$A16,'15년일출'!$B$15:$B$1027,'15년위원회별'!$C16)</f>
        <v>0</v>
      </c>
      <c r="S16" s="99">
        <f>SUMIFS('15년일출'!$J$15:$J$1027,'15년일출'!$A$15:$A$1027,'15년위원회별'!$A16,'15년일출'!$B$15:$B$1027,'15년위원회별'!$C16)</f>
        <v>0</v>
      </c>
      <c r="T16" s="99">
        <f>SUMIFS('15년일출'!$T$15:$T$1027,'15년일출'!$A$15:$A$1027,'15년위원회별'!$A16,'15년일출'!$B$15:$B$1027,'15년위원회별'!$C16)</f>
        <v>0</v>
      </c>
      <c r="U16" s="99">
        <f>SUMIFS('15년일출'!$U$15:$U$1027,'15년일출'!$A$15:$A$1027,'15년위원회별'!$A16,'15년일출'!$B$15:$B$1027,'15년위원회별'!$C16)</f>
        <v>0</v>
      </c>
      <c r="V16" s="99">
        <f>SUMIFS('15년일출'!$K$15:$K$1027,'15년일출'!$A$15:$A$1027,'15년위원회별'!$A16,'15년일출'!$B$15:$B$1027,'15년위원회별'!$C16)</f>
        <v>0</v>
      </c>
      <c r="W16" s="99">
        <f>SUMIFS('15년일출'!$L$15:$L$1027,'15년일출'!$A$15:$A$1027,'15년위원회별'!$A16,'15년일출'!$B$15:$B$1027,'15년위원회별'!$C16)</f>
        <v>0</v>
      </c>
      <c r="X16" s="99">
        <f>SUMIFS('15년일출'!$M$15:$M$1027,'15년일출'!$A$15:$A$1027,'15년위원회별'!$A16,'15년일출'!$B$15:$B$1027,'15년위원회별'!$C16)</f>
        <v>0</v>
      </c>
      <c r="Y16" s="99">
        <f>SUMIFS('15년일출'!$Y$15:$Y$1027,'15년일출'!$A$15:$A$1027,'15년위원회별'!$A16,'15년일출'!$B$15:$B$1027,'15년위원회별'!$C16)</f>
        <v>0</v>
      </c>
      <c r="Z16" s="99">
        <f>SUMIFS('15년일출'!$Z$15:$Z$1027,'15년일출'!$A$15:$A$1027,'15년위원회별'!$A16,'15년일출'!$B$15:$B$1027,'15년위원회별'!$C16)</f>
        <v>0</v>
      </c>
    </row>
    <row r="17" spans="1:26" ht="16.5" customHeight="1">
      <c r="B17" s="306" t="s">
        <v>61</v>
      </c>
      <c r="C17" s="307"/>
      <c r="D17" s="97">
        <f>SUM(D18:D21)</f>
        <v>0</v>
      </c>
      <c r="E17" s="97">
        <f t="shared" ref="E17:N17" si="8">SUM(E18:E21)</f>
        <v>0</v>
      </c>
      <c r="F17" s="97">
        <f t="shared" si="8"/>
        <v>0</v>
      </c>
      <c r="G17" s="97">
        <f t="shared" si="8"/>
        <v>0</v>
      </c>
      <c r="H17" s="97">
        <f t="shared" si="8"/>
        <v>0</v>
      </c>
      <c r="I17" s="97">
        <f t="shared" si="8"/>
        <v>0</v>
      </c>
      <c r="J17" s="97">
        <f t="shared" si="8"/>
        <v>0</v>
      </c>
      <c r="K17" s="97">
        <f t="shared" si="8"/>
        <v>0</v>
      </c>
      <c r="L17" s="97">
        <f t="shared" si="8"/>
        <v>0</v>
      </c>
      <c r="M17" s="97">
        <f t="shared" si="8"/>
        <v>0</v>
      </c>
      <c r="N17" s="97">
        <f t="shared" si="8"/>
        <v>0</v>
      </c>
      <c r="P17" s="97">
        <f>SUM(P18:P21)</f>
        <v>0</v>
      </c>
      <c r="Q17" s="97">
        <f t="shared" ref="Q17:Z17" si="9">SUM(Q18:Q21)</f>
        <v>0</v>
      </c>
      <c r="R17" s="97">
        <f t="shared" si="9"/>
        <v>0</v>
      </c>
      <c r="S17" s="97">
        <f t="shared" si="9"/>
        <v>0</v>
      </c>
      <c r="T17" s="97">
        <f t="shared" si="9"/>
        <v>0</v>
      </c>
      <c r="U17" s="97">
        <f t="shared" si="9"/>
        <v>0</v>
      </c>
      <c r="V17" s="97">
        <f t="shared" si="9"/>
        <v>0</v>
      </c>
      <c r="W17" s="97">
        <f t="shared" si="9"/>
        <v>0</v>
      </c>
      <c r="X17" s="97">
        <f t="shared" si="9"/>
        <v>0</v>
      </c>
      <c r="Y17" s="97">
        <f t="shared" si="9"/>
        <v>0</v>
      </c>
      <c r="Z17" s="97">
        <f t="shared" si="9"/>
        <v>0</v>
      </c>
    </row>
    <row r="18" spans="1:26" ht="16.5" customHeight="1">
      <c r="A18" s="105" t="s">
        <v>61</v>
      </c>
      <c r="B18" s="98"/>
      <c r="C18" s="98" t="s">
        <v>111</v>
      </c>
      <c r="D18" s="99">
        <f>SUMIFS('15년일입'!$G$7:$G$1000,'15년일입'!$A$7:$A$1000,'15년위원회별'!$A18,'15년일입'!$B$7:$B$1000,'15년위원회별'!$C18)</f>
        <v>0</v>
      </c>
      <c r="E18" s="99">
        <f>SUMIFS('15년일입'!$H$7:$H$1000,'15년일입'!$A$7:$A$1000,'15년위원회별'!$A18,'15년일입'!$B$7:$B$1000,'15년위원회별'!$C18)</f>
        <v>0</v>
      </c>
      <c r="F18" s="99">
        <f>SUMIFS('15년일입'!$I$7:$I$1000,'15년일입'!$A$7:$A$1000,'15년위원회별'!$A18,'15년일입'!$B$7:$B$1000,'15년위원회별'!$C18)</f>
        <v>0</v>
      </c>
      <c r="G18" s="99">
        <f>SUMIFS('15년일입'!$J$7:$J$1000,'15년일입'!$A$7:$A$1000,'15년위원회별'!$A18,'15년일입'!$B$7:$B$1000,'15년위원회별'!$C18)</f>
        <v>0</v>
      </c>
      <c r="H18" s="99">
        <f>SUMIFS('15년일입'!$T$7:$T$1000,'15년일입'!$A$7:$A$1000,'15년위원회별'!$A18,'15년일입'!$B$7:$B$1000,'15년위원회별'!$C18)</f>
        <v>0</v>
      </c>
      <c r="I18" s="99">
        <f>SUMIFS('15년일입'!$U$7:$U$1000,'15년일입'!$A$7:$A$1000,'15년위원회별'!$A18,'15년일입'!$B$7:$B$1000,'15년위원회별'!$C18)</f>
        <v>0</v>
      </c>
      <c r="J18" s="99">
        <f>SUMIFS('15년일입'!$K$7:$K$1000,'15년일입'!$A$7:$A$1000,'15년위원회별'!$A18,'15년일입'!$B$7:$B$1000,'15년위원회별'!$C18)</f>
        <v>0</v>
      </c>
      <c r="K18" s="99">
        <f>SUMIFS('15년일입'!$L$7:$L$1000,'15년일입'!$A$7:$A$1000,'15년위원회별'!$A18,'15년일입'!$B$7:$B$1000,'15년위원회별'!$C18)</f>
        <v>0</v>
      </c>
      <c r="L18" s="99">
        <f>SUMIFS('15년일입'!$M$7:$M$1000,'15년일입'!$A$7:$A$1000,'15년위원회별'!$A18,'15년일입'!$B$7:$B$1000,'15년위원회별'!$C18)</f>
        <v>0</v>
      </c>
      <c r="M18" s="99">
        <f>SUMIFS('15년일입'!$Y$7:$Y$1000,'15년일입'!$A$7:$A$1000,'15년위원회별'!$A18,'15년일입'!$B$7:$B$1000,'15년위원회별'!$C18)</f>
        <v>0</v>
      </c>
      <c r="N18" s="99">
        <f>SUMIFS('15년일입'!$Z$7:$Z$1000,'15년일입'!$A$7:$A$1000,'15년위원회별'!$A18,'15년일입'!$B$7:$B$1000,'15년위원회별'!$C18)</f>
        <v>0</v>
      </c>
      <c r="P18" s="99">
        <f>SUMIFS('15년일출'!$G$15:$G$1027,'15년일출'!$A$15:$A$1027,'15년위원회별'!$A18,'15년일출'!$B$15:$B$1027,'15년위원회별'!$C18)</f>
        <v>0</v>
      </c>
      <c r="Q18" s="99">
        <f>SUMIFS('15년일출'!$H$15:$H$1027,'15년일출'!$A$15:$A$1027,'15년위원회별'!$A18,'15년일출'!$B$15:$B$1027,'15년위원회별'!$C18)</f>
        <v>0</v>
      </c>
      <c r="R18" s="99">
        <f>SUMIFS('15년일출'!$I$15:$I$1027,'15년일출'!$A$15:$A$1027,'15년위원회별'!$A18,'15년일출'!$B$15:$B$1027,'15년위원회별'!$C18)</f>
        <v>0</v>
      </c>
      <c r="S18" s="99">
        <f>SUMIFS('15년일출'!$J$15:$J$1027,'15년일출'!$A$15:$A$1027,'15년위원회별'!$A18,'15년일출'!$B$15:$B$1027,'15년위원회별'!$C18)</f>
        <v>0</v>
      </c>
      <c r="T18" s="99">
        <f>SUMIFS('15년일출'!$T$15:$T$1027,'15년일출'!$A$15:$A$1027,'15년위원회별'!$A18,'15년일출'!$B$15:$B$1027,'15년위원회별'!$C18)</f>
        <v>0</v>
      </c>
      <c r="U18" s="99">
        <f>SUMIFS('15년일출'!$U$15:$U$1027,'15년일출'!$A$15:$A$1027,'15년위원회별'!$A18,'15년일출'!$B$15:$B$1027,'15년위원회별'!$C18)</f>
        <v>0</v>
      </c>
      <c r="V18" s="99">
        <f>SUMIFS('15년일출'!$K$15:$K$1027,'15년일출'!$A$15:$A$1027,'15년위원회별'!$A18,'15년일출'!$B$15:$B$1027,'15년위원회별'!$C18)</f>
        <v>0</v>
      </c>
      <c r="W18" s="99">
        <f>SUMIFS('15년일출'!$L$15:$L$1027,'15년일출'!$A$15:$A$1027,'15년위원회별'!$A18,'15년일출'!$B$15:$B$1027,'15년위원회별'!$C18)</f>
        <v>0</v>
      </c>
      <c r="X18" s="99">
        <f>SUMIFS('15년일출'!$M$15:$M$1027,'15년일출'!$A$15:$A$1027,'15년위원회별'!$A18,'15년일출'!$B$15:$B$1027,'15년위원회별'!$C18)</f>
        <v>0</v>
      </c>
      <c r="Y18" s="99">
        <f>SUMIFS('15년일출'!$Y$15:$Y$1027,'15년일출'!$A$15:$A$1027,'15년위원회별'!$A18,'15년일출'!$B$15:$B$1027,'15년위원회별'!$C18)</f>
        <v>0</v>
      </c>
      <c r="Z18" s="99">
        <f>SUMIFS('15년일출'!$Z$15:$Z$1027,'15년일출'!$A$15:$A$1027,'15년위원회별'!$A18,'15년일출'!$B$15:$B$1027,'15년위원회별'!$C18)</f>
        <v>0</v>
      </c>
    </row>
    <row r="19" spans="1:26" ht="16.5" customHeight="1">
      <c r="A19" t="s">
        <v>61</v>
      </c>
      <c r="B19" s="98"/>
      <c r="C19" s="98" t="s">
        <v>225</v>
      </c>
      <c r="D19" s="99">
        <f>SUMIFS('15년일입'!$G$7:$G$1000,'15년일입'!$A$7:$A$1000,'15년위원회별'!$A19,'15년일입'!$B$7:$B$1000,'15년위원회별'!$C19)</f>
        <v>0</v>
      </c>
      <c r="E19" s="99">
        <f>SUMIFS('15년일입'!$H$7:$H$1000,'15년일입'!$A$7:$A$1000,'15년위원회별'!$A19,'15년일입'!$B$7:$B$1000,'15년위원회별'!$C19)</f>
        <v>0</v>
      </c>
      <c r="F19" s="99">
        <f>SUMIFS('15년일입'!$I$7:$I$1000,'15년일입'!$A$7:$A$1000,'15년위원회별'!$A19,'15년일입'!$B$7:$B$1000,'15년위원회별'!$C19)</f>
        <v>0</v>
      </c>
      <c r="G19" s="99">
        <f>SUMIFS('15년일입'!$J$7:$J$1000,'15년일입'!$A$7:$A$1000,'15년위원회별'!$A19,'15년일입'!$B$7:$B$1000,'15년위원회별'!$C19)</f>
        <v>0</v>
      </c>
      <c r="H19" s="99">
        <f>SUMIFS('15년일입'!$T$7:$T$1000,'15년일입'!$A$7:$A$1000,'15년위원회별'!$A19,'15년일입'!$B$7:$B$1000,'15년위원회별'!$C19)</f>
        <v>0</v>
      </c>
      <c r="I19" s="99">
        <f>SUMIFS('15년일입'!$U$7:$U$1000,'15년일입'!$A$7:$A$1000,'15년위원회별'!$A19,'15년일입'!$B$7:$B$1000,'15년위원회별'!$C19)</f>
        <v>0</v>
      </c>
      <c r="J19" s="99">
        <f>SUMIFS('15년일입'!$K$7:$K$1000,'15년일입'!$A$7:$A$1000,'15년위원회별'!$A19,'15년일입'!$B$7:$B$1000,'15년위원회별'!$C19)</f>
        <v>0</v>
      </c>
      <c r="K19" s="99">
        <f>SUMIFS('15년일입'!$L$7:$L$1000,'15년일입'!$A$7:$A$1000,'15년위원회별'!$A19,'15년일입'!$B$7:$B$1000,'15년위원회별'!$C19)</f>
        <v>0</v>
      </c>
      <c r="L19" s="99">
        <f>SUMIFS('15년일입'!$M$7:$M$1000,'15년일입'!$A$7:$A$1000,'15년위원회별'!$A19,'15년일입'!$B$7:$B$1000,'15년위원회별'!$C19)</f>
        <v>0</v>
      </c>
      <c r="M19" s="99">
        <f>SUMIFS('15년일입'!$Y$7:$Y$1000,'15년일입'!$A$7:$A$1000,'15년위원회별'!$A19,'15년일입'!$B$7:$B$1000,'15년위원회별'!$C19)</f>
        <v>0</v>
      </c>
      <c r="N19" s="99">
        <f>SUMIFS('15년일입'!$Z$7:$Z$1000,'15년일입'!$A$7:$A$1000,'15년위원회별'!$A19,'15년일입'!$B$7:$B$1000,'15년위원회별'!$C19)</f>
        <v>0</v>
      </c>
      <c r="P19" s="99">
        <f>SUMIFS('15년일출'!$G$15:$G$1027,'15년일출'!$A$15:$A$1027,'15년위원회별'!$A19,'15년일출'!$B$15:$B$1027,'15년위원회별'!$C19)</f>
        <v>0</v>
      </c>
      <c r="Q19" s="99">
        <f>SUMIFS('15년일출'!$H$15:$H$1027,'15년일출'!$A$15:$A$1027,'15년위원회별'!$A19,'15년일출'!$B$15:$B$1027,'15년위원회별'!$C19)</f>
        <v>0</v>
      </c>
      <c r="R19" s="99">
        <f>SUMIFS('15년일출'!$I$15:$I$1027,'15년일출'!$A$15:$A$1027,'15년위원회별'!$A19,'15년일출'!$B$15:$B$1027,'15년위원회별'!$C19)</f>
        <v>0</v>
      </c>
      <c r="S19" s="99">
        <f>SUMIFS('15년일출'!$J$15:$J$1027,'15년일출'!$A$15:$A$1027,'15년위원회별'!$A19,'15년일출'!$B$15:$B$1027,'15년위원회별'!$C19)</f>
        <v>0</v>
      </c>
      <c r="T19" s="99">
        <f>SUMIFS('15년일출'!$T$15:$T$1027,'15년일출'!$A$15:$A$1027,'15년위원회별'!$A19,'15년일출'!$B$15:$B$1027,'15년위원회별'!$C19)</f>
        <v>0</v>
      </c>
      <c r="U19" s="99">
        <f>SUMIFS('15년일출'!$U$15:$U$1027,'15년일출'!$A$15:$A$1027,'15년위원회별'!$A19,'15년일출'!$B$15:$B$1027,'15년위원회별'!$C19)</f>
        <v>0</v>
      </c>
      <c r="V19" s="99">
        <f>SUMIFS('15년일출'!$K$15:$K$1027,'15년일출'!$A$15:$A$1027,'15년위원회별'!$A19,'15년일출'!$B$15:$B$1027,'15년위원회별'!$C19)</f>
        <v>0</v>
      </c>
      <c r="W19" s="99">
        <f>SUMIFS('15년일출'!$L$15:$L$1027,'15년일출'!$A$15:$A$1027,'15년위원회별'!$A19,'15년일출'!$B$15:$B$1027,'15년위원회별'!$C19)</f>
        <v>0</v>
      </c>
      <c r="X19" s="99">
        <f>SUMIFS('15년일출'!$M$15:$M$1027,'15년일출'!$A$15:$A$1027,'15년위원회별'!$A19,'15년일출'!$B$15:$B$1027,'15년위원회별'!$C19)</f>
        <v>0</v>
      </c>
      <c r="Y19" s="99">
        <f>SUMIFS('15년일출'!$Y$15:$Y$1027,'15년일출'!$A$15:$A$1027,'15년위원회별'!$A19,'15년일출'!$B$15:$B$1027,'15년위원회별'!$C19)</f>
        <v>0</v>
      </c>
      <c r="Z19" s="99">
        <f>SUMIFS('15년일출'!$Z$15:$Z$1027,'15년일출'!$A$15:$A$1027,'15년위원회별'!$A19,'15년일출'!$B$15:$B$1027,'15년위원회별'!$C19)</f>
        <v>0</v>
      </c>
    </row>
    <row r="20" spans="1:26" ht="16.5" customHeight="1">
      <c r="A20" s="105" t="s">
        <v>61</v>
      </c>
      <c r="B20" s="100"/>
      <c r="C20" s="100" t="s">
        <v>327</v>
      </c>
      <c r="D20" s="99">
        <f>SUMIFS('15년일입'!$G$7:$G$1000,'15년일입'!$A$7:$A$1000,'15년위원회별'!$A20,'15년일입'!$B$7:$B$1000,'15년위원회별'!$C20)</f>
        <v>0</v>
      </c>
      <c r="E20" s="99">
        <f>SUMIFS('15년일입'!$H$7:$H$1000,'15년일입'!$A$7:$A$1000,'15년위원회별'!$A20,'15년일입'!$B$7:$B$1000,'15년위원회별'!$C20)</f>
        <v>0</v>
      </c>
      <c r="F20" s="99">
        <f>SUMIFS('15년일입'!$I$7:$I$1000,'15년일입'!$A$7:$A$1000,'15년위원회별'!$A20,'15년일입'!$B$7:$B$1000,'15년위원회별'!$C20)</f>
        <v>0</v>
      </c>
      <c r="G20" s="99">
        <f>SUMIFS('15년일입'!$J$7:$J$1000,'15년일입'!$A$7:$A$1000,'15년위원회별'!$A20,'15년일입'!$B$7:$B$1000,'15년위원회별'!$C20)</f>
        <v>0</v>
      </c>
      <c r="H20" s="99">
        <f>SUMIFS('15년일입'!$T$7:$T$1000,'15년일입'!$A$7:$A$1000,'15년위원회별'!$A20,'15년일입'!$B$7:$B$1000,'15년위원회별'!$C20)</f>
        <v>0</v>
      </c>
      <c r="I20" s="99">
        <f>SUMIFS('15년일입'!$U$7:$U$1000,'15년일입'!$A$7:$A$1000,'15년위원회별'!$A20,'15년일입'!$B$7:$B$1000,'15년위원회별'!$C20)</f>
        <v>0</v>
      </c>
      <c r="J20" s="99">
        <f>SUMIFS('15년일입'!$K$7:$K$1000,'15년일입'!$A$7:$A$1000,'15년위원회별'!$A20,'15년일입'!$B$7:$B$1000,'15년위원회별'!$C20)</f>
        <v>0</v>
      </c>
      <c r="K20" s="99">
        <f>SUMIFS('15년일입'!$L$7:$L$1000,'15년일입'!$A$7:$A$1000,'15년위원회별'!$A20,'15년일입'!$B$7:$B$1000,'15년위원회별'!$C20)</f>
        <v>0</v>
      </c>
      <c r="L20" s="99">
        <f>SUMIFS('15년일입'!$M$7:$M$1000,'15년일입'!$A$7:$A$1000,'15년위원회별'!$A20,'15년일입'!$B$7:$B$1000,'15년위원회별'!$C20)</f>
        <v>0</v>
      </c>
      <c r="M20" s="99">
        <f>SUMIFS('15년일입'!$Y$7:$Y$1000,'15년일입'!$A$7:$A$1000,'15년위원회별'!$A20,'15년일입'!$B$7:$B$1000,'15년위원회별'!$C20)</f>
        <v>0</v>
      </c>
      <c r="N20" s="99">
        <f>SUMIFS('15년일입'!$Z$7:$Z$1000,'15년일입'!$A$7:$A$1000,'15년위원회별'!$A20,'15년일입'!$B$7:$B$1000,'15년위원회별'!$C20)</f>
        <v>0</v>
      </c>
      <c r="P20" s="99">
        <f>SUMIFS('15년일출'!$G$15:$G$1027,'15년일출'!$A$15:$A$1027,'15년위원회별'!$A20,'15년일출'!$B$15:$B$1027,'15년위원회별'!$C20)</f>
        <v>0</v>
      </c>
      <c r="Q20" s="99">
        <f>SUMIFS('15년일출'!$H$15:$H$1027,'15년일출'!$A$15:$A$1027,'15년위원회별'!$A20,'15년일출'!$B$15:$B$1027,'15년위원회별'!$C20)</f>
        <v>0</v>
      </c>
      <c r="R20" s="99">
        <f>SUMIFS('15년일출'!$I$15:$I$1027,'15년일출'!$A$15:$A$1027,'15년위원회별'!$A20,'15년일출'!$B$15:$B$1027,'15년위원회별'!$C20)</f>
        <v>0</v>
      </c>
      <c r="S20" s="99">
        <f>SUMIFS('15년일출'!$J$15:$J$1027,'15년일출'!$A$15:$A$1027,'15년위원회별'!$A20,'15년일출'!$B$15:$B$1027,'15년위원회별'!$C20)</f>
        <v>0</v>
      </c>
      <c r="T20" s="99">
        <f>SUMIFS('15년일출'!$T$15:$T$1027,'15년일출'!$A$15:$A$1027,'15년위원회별'!$A20,'15년일출'!$B$15:$B$1027,'15년위원회별'!$C20)</f>
        <v>0</v>
      </c>
      <c r="U20" s="99">
        <f>SUMIFS('15년일출'!$U$15:$U$1027,'15년일출'!$A$15:$A$1027,'15년위원회별'!$A20,'15년일출'!$B$15:$B$1027,'15년위원회별'!$C20)</f>
        <v>0</v>
      </c>
      <c r="V20" s="99">
        <f>SUMIFS('15년일출'!$K$15:$K$1027,'15년일출'!$A$15:$A$1027,'15년위원회별'!$A20,'15년일출'!$B$15:$B$1027,'15년위원회별'!$C20)</f>
        <v>0</v>
      </c>
      <c r="W20" s="99">
        <f>SUMIFS('15년일출'!$L$15:$L$1027,'15년일출'!$A$15:$A$1027,'15년위원회별'!$A20,'15년일출'!$B$15:$B$1027,'15년위원회별'!$C20)</f>
        <v>0</v>
      </c>
      <c r="X20" s="99">
        <f>SUMIFS('15년일출'!$M$15:$M$1027,'15년일출'!$A$15:$A$1027,'15년위원회별'!$A20,'15년일출'!$B$15:$B$1027,'15년위원회별'!$C20)</f>
        <v>0</v>
      </c>
      <c r="Y20" s="99">
        <f>SUMIFS('15년일출'!$Y$15:$Y$1027,'15년일출'!$A$15:$A$1027,'15년위원회별'!$A20,'15년일출'!$B$15:$B$1027,'15년위원회별'!$C20)</f>
        <v>0</v>
      </c>
      <c r="Z20" s="99">
        <f>SUMIFS('15년일출'!$Z$15:$Z$1027,'15년일출'!$A$15:$A$1027,'15년위원회별'!$A20,'15년일출'!$B$15:$B$1027,'15년위원회별'!$C20)</f>
        <v>0</v>
      </c>
    </row>
    <row r="21" spans="1:26" ht="16.5" customHeight="1">
      <c r="A21" t="s">
        <v>61</v>
      </c>
      <c r="B21" s="98"/>
      <c r="C21" s="98" t="s">
        <v>395</v>
      </c>
      <c r="D21" s="99">
        <f>SUMIFS('15년일입'!$G$7:$G$1000,'15년일입'!$A$7:$A$1000,'15년위원회별'!$A21,'15년일입'!$B$7:$B$1000,'15년위원회별'!$C21)</f>
        <v>0</v>
      </c>
      <c r="E21" s="99">
        <f>SUMIFS('15년일입'!$H$7:$H$1000,'15년일입'!$A$7:$A$1000,'15년위원회별'!$A21,'15년일입'!$B$7:$B$1000,'15년위원회별'!$C21)</f>
        <v>0</v>
      </c>
      <c r="F21" s="99">
        <f>SUMIFS('15년일입'!$I$7:$I$1000,'15년일입'!$A$7:$A$1000,'15년위원회별'!$A21,'15년일입'!$B$7:$B$1000,'15년위원회별'!$C21)</f>
        <v>0</v>
      </c>
      <c r="G21" s="99">
        <f>SUMIFS('15년일입'!$J$7:$J$1000,'15년일입'!$A$7:$A$1000,'15년위원회별'!$A21,'15년일입'!$B$7:$B$1000,'15년위원회별'!$C21)</f>
        <v>0</v>
      </c>
      <c r="H21" s="99">
        <f>SUMIFS('15년일입'!$T$7:$T$1000,'15년일입'!$A$7:$A$1000,'15년위원회별'!$A21,'15년일입'!$B$7:$B$1000,'15년위원회별'!$C21)</f>
        <v>0</v>
      </c>
      <c r="I21" s="99">
        <f>SUMIFS('15년일입'!$U$7:$U$1000,'15년일입'!$A$7:$A$1000,'15년위원회별'!$A21,'15년일입'!$B$7:$B$1000,'15년위원회별'!$C21)</f>
        <v>0</v>
      </c>
      <c r="J21" s="99">
        <f>SUMIFS('15년일입'!$K$7:$K$1000,'15년일입'!$A$7:$A$1000,'15년위원회별'!$A21,'15년일입'!$B$7:$B$1000,'15년위원회별'!$C21)</f>
        <v>0</v>
      </c>
      <c r="K21" s="99">
        <f>SUMIFS('15년일입'!$L$7:$L$1000,'15년일입'!$A$7:$A$1000,'15년위원회별'!$A21,'15년일입'!$B$7:$B$1000,'15년위원회별'!$C21)</f>
        <v>0</v>
      </c>
      <c r="L21" s="99">
        <f>SUMIFS('15년일입'!$M$7:$M$1000,'15년일입'!$A$7:$A$1000,'15년위원회별'!$A21,'15년일입'!$B$7:$B$1000,'15년위원회별'!$C21)</f>
        <v>0</v>
      </c>
      <c r="M21" s="99">
        <f>SUMIFS('15년일입'!$Y$7:$Y$1000,'15년일입'!$A$7:$A$1000,'15년위원회별'!$A21,'15년일입'!$B$7:$B$1000,'15년위원회별'!$C21)</f>
        <v>0</v>
      </c>
      <c r="N21" s="99">
        <f>SUMIFS('15년일입'!$Z$7:$Z$1000,'15년일입'!$A$7:$A$1000,'15년위원회별'!$A21,'15년일입'!$B$7:$B$1000,'15년위원회별'!$C21)</f>
        <v>0</v>
      </c>
      <c r="P21" s="99">
        <f>SUMIFS('15년일출'!$G$15:$G$1027,'15년일출'!$A$15:$A$1027,'15년위원회별'!$A21,'15년일출'!$B$15:$B$1027,'15년위원회별'!$C21)</f>
        <v>0</v>
      </c>
      <c r="Q21" s="99">
        <f>SUMIFS('15년일출'!$H$15:$H$1027,'15년일출'!$A$15:$A$1027,'15년위원회별'!$A21,'15년일출'!$B$15:$B$1027,'15년위원회별'!$C21)</f>
        <v>0</v>
      </c>
      <c r="R21" s="99">
        <f>SUMIFS('15년일출'!$I$15:$I$1027,'15년일출'!$A$15:$A$1027,'15년위원회별'!$A21,'15년일출'!$B$15:$B$1027,'15년위원회별'!$C21)</f>
        <v>0</v>
      </c>
      <c r="S21" s="99">
        <f>SUMIFS('15년일출'!$J$15:$J$1027,'15년일출'!$A$15:$A$1027,'15년위원회별'!$A21,'15년일출'!$B$15:$B$1027,'15년위원회별'!$C21)</f>
        <v>0</v>
      </c>
      <c r="T21" s="99">
        <f>SUMIFS('15년일출'!$T$15:$T$1027,'15년일출'!$A$15:$A$1027,'15년위원회별'!$A21,'15년일출'!$B$15:$B$1027,'15년위원회별'!$C21)</f>
        <v>0</v>
      </c>
      <c r="U21" s="99">
        <f>SUMIFS('15년일출'!$U$15:$U$1027,'15년일출'!$A$15:$A$1027,'15년위원회별'!$A21,'15년일출'!$B$15:$B$1027,'15년위원회별'!$C21)</f>
        <v>0</v>
      </c>
      <c r="V21" s="99">
        <f>SUMIFS('15년일출'!$K$15:$K$1027,'15년일출'!$A$15:$A$1027,'15년위원회별'!$A21,'15년일출'!$B$15:$B$1027,'15년위원회별'!$C21)</f>
        <v>0</v>
      </c>
      <c r="W21" s="99">
        <f>SUMIFS('15년일출'!$L$15:$L$1027,'15년일출'!$A$15:$A$1027,'15년위원회별'!$A21,'15년일출'!$B$15:$B$1027,'15년위원회별'!$C21)</f>
        <v>0</v>
      </c>
      <c r="X21" s="99">
        <f>SUMIFS('15년일출'!$M$15:$M$1027,'15년일출'!$A$15:$A$1027,'15년위원회별'!$A21,'15년일출'!$B$15:$B$1027,'15년위원회별'!$C21)</f>
        <v>0</v>
      </c>
      <c r="Y21" s="99">
        <f>SUMIFS('15년일출'!$Y$15:$Y$1027,'15년일출'!$A$15:$A$1027,'15년위원회별'!$A21,'15년일출'!$B$15:$B$1027,'15년위원회별'!$C21)</f>
        <v>0</v>
      </c>
      <c r="Z21" s="99">
        <f>SUMIFS('15년일출'!$Z$15:$Z$1027,'15년일출'!$A$15:$A$1027,'15년위원회별'!$A21,'15년일출'!$B$15:$B$1027,'15년위원회별'!$C21)</f>
        <v>0</v>
      </c>
    </row>
    <row r="22" spans="1:26" ht="16.5" customHeight="1">
      <c r="A22" s="105"/>
      <c r="B22" s="306" t="s">
        <v>14</v>
      </c>
      <c r="C22" s="307"/>
      <c r="D22" s="97">
        <f>SUM(D23)</f>
        <v>0</v>
      </c>
      <c r="E22" s="97">
        <f t="shared" ref="E22:N22" si="10">SUM(E23)</f>
        <v>0</v>
      </c>
      <c r="F22" s="97">
        <f t="shared" si="10"/>
        <v>0</v>
      </c>
      <c r="G22" s="97">
        <f t="shared" si="10"/>
        <v>0</v>
      </c>
      <c r="H22" s="97">
        <f t="shared" si="10"/>
        <v>0</v>
      </c>
      <c r="I22" s="97">
        <f t="shared" si="10"/>
        <v>0</v>
      </c>
      <c r="J22" s="97">
        <f t="shared" si="10"/>
        <v>0</v>
      </c>
      <c r="K22" s="97">
        <f t="shared" si="10"/>
        <v>0</v>
      </c>
      <c r="L22" s="97">
        <f t="shared" si="10"/>
        <v>0</v>
      </c>
      <c r="M22" s="97">
        <f t="shared" si="10"/>
        <v>0</v>
      </c>
      <c r="N22" s="97">
        <f t="shared" si="10"/>
        <v>0</v>
      </c>
      <c r="P22" s="97">
        <f>SUM(P23)</f>
        <v>0</v>
      </c>
      <c r="Q22" s="97">
        <f t="shared" ref="Q22:Z22" si="11">SUM(Q23)</f>
        <v>0</v>
      </c>
      <c r="R22" s="97">
        <f t="shared" si="11"/>
        <v>0</v>
      </c>
      <c r="S22" s="97">
        <f t="shared" si="11"/>
        <v>0</v>
      </c>
      <c r="T22" s="97">
        <f t="shared" si="11"/>
        <v>0</v>
      </c>
      <c r="U22" s="97">
        <f t="shared" si="11"/>
        <v>0</v>
      </c>
      <c r="V22" s="97">
        <f t="shared" si="11"/>
        <v>0</v>
      </c>
      <c r="W22" s="97">
        <f t="shared" si="11"/>
        <v>0</v>
      </c>
      <c r="X22" s="97">
        <f t="shared" si="11"/>
        <v>0</v>
      </c>
      <c r="Y22" s="97">
        <f t="shared" si="11"/>
        <v>0</v>
      </c>
      <c r="Z22" s="97">
        <f t="shared" si="11"/>
        <v>0</v>
      </c>
    </row>
    <row r="23" spans="1:26" ht="16.5" customHeight="1">
      <c r="A23" t="s">
        <v>537</v>
      </c>
      <c r="B23" s="98"/>
      <c r="C23" s="98" t="s">
        <v>536</v>
      </c>
      <c r="D23" s="99">
        <f>SUMIFS('15년일입'!$G$7:$G$1000,'15년일입'!$A$7:$A$1000,'15년위원회별'!$A23,'15년일입'!$B$7:$B$1000,'15년위원회별'!$C23)</f>
        <v>0</v>
      </c>
      <c r="E23" s="99">
        <f>SUMIFS('15년일입'!$H$7:$H$1000,'15년일입'!$A$7:$A$1000,'15년위원회별'!$A23,'15년일입'!$B$7:$B$1000,'15년위원회별'!$C23)</f>
        <v>0</v>
      </c>
      <c r="F23" s="99">
        <f>SUMIFS('15년일입'!$I$7:$I$1000,'15년일입'!$A$7:$A$1000,'15년위원회별'!$A23,'15년일입'!$B$7:$B$1000,'15년위원회별'!$C23)</f>
        <v>0</v>
      </c>
      <c r="G23" s="99">
        <f>SUMIFS('15년일입'!$J$7:$J$1000,'15년일입'!$A$7:$A$1000,'15년위원회별'!$A23,'15년일입'!$B$7:$B$1000,'15년위원회별'!$C23)</f>
        <v>0</v>
      </c>
      <c r="H23" s="99">
        <f>SUMIFS('15년일입'!$T$7:$T$1000,'15년일입'!$A$7:$A$1000,'15년위원회별'!$A23,'15년일입'!$B$7:$B$1000,'15년위원회별'!$C23)</f>
        <v>0</v>
      </c>
      <c r="I23" s="99">
        <f>SUMIFS('15년일입'!$U$7:$U$1000,'15년일입'!$A$7:$A$1000,'15년위원회별'!$A23,'15년일입'!$B$7:$B$1000,'15년위원회별'!$C23)</f>
        <v>0</v>
      </c>
      <c r="J23" s="99">
        <f>SUMIFS('15년일입'!$K$7:$K$1000,'15년일입'!$A$7:$A$1000,'15년위원회별'!$A23,'15년일입'!$B$7:$B$1000,'15년위원회별'!$C23)</f>
        <v>0</v>
      </c>
      <c r="K23" s="99">
        <f>SUMIFS('15년일입'!$L$7:$L$1000,'15년일입'!$A$7:$A$1000,'15년위원회별'!$A23,'15년일입'!$B$7:$B$1000,'15년위원회별'!$C23)</f>
        <v>0</v>
      </c>
      <c r="L23" s="99">
        <f>SUMIFS('15년일입'!$M$7:$M$1000,'15년일입'!$A$7:$A$1000,'15년위원회별'!$A23,'15년일입'!$B$7:$B$1000,'15년위원회별'!$C23)</f>
        <v>0</v>
      </c>
      <c r="M23" s="99">
        <f>SUMIFS('15년일입'!$Y$7:$Y$1000,'15년일입'!$A$7:$A$1000,'15년위원회별'!$A23,'15년일입'!$B$7:$B$1000,'15년위원회별'!$C23)</f>
        <v>0</v>
      </c>
      <c r="N23" s="99">
        <f>SUMIFS('15년일입'!$Z$7:$Z$1000,'15년일입'!$A$7:$A$1000,'15년위원회별'!$A23,'15년일입'!$B$7:$B$1000,'15년위원회별'!$C23)</f>
        <v>0</v>
      </c>
      <c r="P23" s="99">
        <f>SUMIFS('15년일출'!$G$15:$G$1027,'15년일출'!$A$15:$A$1027,'15년위원회별'!$A23,'15년일출'!$B$15:$B$1027,'15년위원회별'!$C23)</f>
        <v>0</v>
      </c>
      <c r="Q23" s="99">
        <f>SUMIFS('15년일출'!$H$15:$H$1027,'15년일출'!$A$15:$A$1027,'15년위원회별'!$A23,'15년일출'!$B$15:$B$1027,'15년위원회별'!$C23)</f>
        <v>0</v>
      </c>
      <c r="R23" s="99">
        <f>SUMIFS('15년일출'!$I$15:$I$1027,'15년일출'!$A$15:$A$1027,'15년위원회별'!$A23,'15년일출'!$B$15:$B$1027,'15년위원회별'!$C23)</f>
        <v>0</v>
      </c>
      <c r="S23" s="99">
        <f>SUMIFS('15년일출'!$J$15:$J$1027,'15년일출'!$A$15:$A$1027,'15년위원회별'!$A23,'15년일출'!$B$15:$B$1027,'15년위원회별'!$C23)</f>
        <v>0</v>
      </c>
      <c r="T23" s="99">
        <f>SUMIFS('15년일출'!$T$15:$T$1027,'15년일출'!$A$15:$A$1027,'15년위원회별'!$A23,'15년일출'!$B$15:$B$1027,'15년위원회별'!$C23)</f>
        <v>0</v>
      </c>
      <c r="U23" s="99">
        <f>SUMIFS('15년일출'!$U$15:$U$1027,'15년일출'!$A$15:$A$1027,'15년위원회별'!$A23,'15년일출'!$B$15:$B$1027,'15년위원회별'!$C23)</f>
        <v>0</v>
      </c>
      <c r="V23" s="99">
        <f>SUMIFS('15년일출'!$K$15:$K$1027,'15년일출'!$A$15:$A$1027,'15년위원회별'!$A23,'15년일출'!$B$15:$B$1027,'15년위원회별'!$C23)</f>
        <v>0</v>
      </c>
      <c r="W23" s="99">
        <f>SUMIFS('15년일출'!$L$15:$L$1027,'15년일출'!$A$15:$A$1027,'15년위원회별'!$A23,'15년일출'!$B$15:$B$1027,'15년위원회별'!$C23)</f>
        <v>0</v>
      </c>
      <c r="X23" s="99">
        <f>SUMIFS('15년일출'!$M$15:$M$1027,'15년일출'!$A$15:$A$1027,'15년위원회별'!$A23,'15년일출'!$B$15:$B$1027,'15년위원회별'!$C23)</f>
        <v>0</v>
      </c>
      <c r="Y23" s="99">
        <f>SUMIFS('15년일출'!$Y$15:$Y$1027,'15년일출'!$A$15:$A$1027,'15년위원회별'!$A23,'15년일출'!$B$15:$B$1027,'15년위원회별'!$C23)</f>
        <v>0</v>
      </c>
      <c r="Z23" s="99">
        <f>SUMIFS('15년일출'!$Z$15:$Z$1027,'15년일출'!$A$15:$A$1027,'15년위원회별'!$A23,'15년일출'!$B$15:$B$1027,'15년위원회별'!$C23)</f>
        <v>0</v>
      </c>
    </row>
    <row r="24" spans="1:26" ht="16.5" customHeight="1">
      <c r="B24" s="306" t="s">
        <v>64</v>
      </c>
      <c r="C24" s="307"/>
      <c r="D24" s="97">
        <f>SUM(D25:D27)</f>
        <v>0</v>
      </c>
      <c r="E24" s="97">
        <f t="shared" ref="E24:N24" si="12">SUM(E25:E27)</f>
        <v>0</v>
      </c>
      <c r="F24" s="97">
        <f t="shared" si="12"/>
        <v>0</v>
      </c>
      <c r="G24" s="97">
        <f t="shared" si="12"/>
        <v>0</v>
      </c>
      <c r="H24" s="97">
        <f t="shared" si="12"/>
        <v>0</v>
      </c>
      <c r="I24" s="97">
        <f t="shared" si="12"/>
        <v>0</v>
      </c>
      <c r="J24" s="97">
        <f t="shared" si="12"/>
        <v>0</v>
      </c>
      <c r="K24" s="97">
        <f t="shared" si="12"/>
        <v>0</v>
      </c>
      <c r="L24" s="97">
        <f t="shared" si="12"/>
        <v>0</v>
      </c>
      <c r="M24" s="97">
        <f t="shared" si="12"/>
        <v>0</v>
      </c>
      <c r="N24" s="97">
        <f t="shared" si="12"/>
        <v>0</v>
      </c>
      <c r="P24" s="97">
        <f>SUM(P25:P27)</f>
        <v>0</v>
      </c>
      <c r="Q24" s="97">
        <f t="shared" ref="Q24:Z24" si="13">SUM(Q25:Q27)</f>
        <v>0</v>
      </c>
      <c r="R24" s="97">
        <f t="shared" si="13"/>
        <v>0</v>
      </c>
      <c r="S24" s="97">
        <f t="shared" si="13"/>
        <v>0</v>
      </c>
      <c r="T24" s="97">
        <f t="shared" si="13"/>
        <v>0</v>
      </c>
      <c r="U24" s="97">
        <f t="shared" si="13"/>
        <v>0</v>
      </c>
      <c r="V24" s="97">
        <f t="shared" si="13"/>
        <v>0</v>
      </c>
      <c r="W24" s="97">
        <f t="shared" si="13"/>
        <v>0</v>
      </c>
      <c r="X24" s="97">
        <f t="shared" si="13"/>
        <v>0</v>
      </c>
      <c r="Y24" s="97">
        <f t="shared" si="13"/>
        <v>0</v>
      </c>
      <c r="Z24" s="97">
        <f t="shared" si="13"/>
        <v>0</v>
      </c>
    </row>
    <row r="25" spans="1:26" ht="16.5" customHeight="1">
      <c r="A25" t="s">
        <v>96</v>
      </c>
      <c r="B25" s="98"/>
      <c r="C25" s="98" t="s">
        <v>65</v>
      </c>
      <c r="D25" s="99">
        <f>SUMIFS('15년일입'!$G$7:$G$1000,'15년일입'!$A$7:$A$1000,'15년위원회별'!$A25,'15년일입'!$B$7:$B$1000,'15년위원회별'!$C25)</f>
        <v>0</v>
      </c>
      <c r="E25" s="99">
        <f>SUMIFS('15년일입'!$H$7:$H$1000,'15년일입'!$A$7:$A$1000,'15년위원회별'!$A25,'15년일입'!$B$7:$B$1000,'15년위원회별'!$C25)</f>
        <v>0</v>
      </c>
      <c r="F25" s="99">
        <f>SUMIFS('15년일입'!$I$7:$I$1000,'15년일입'!$A$7:$A$1000,'15년위원회별'!$A25,'15년일입'!$B$7:$B$1000,'15년위원회별'!$C25)</f>
        <v>0</v>
      </c>
      <c r="G25" s="99">
        <f>SUMIFS('15년일입'!$J$7:$J$1000,'15년일입'!$A$7:$A$1000,'15년위원회별'!$A25,'15년일입'!$B$7:$B$1000,'15년위원회별'!$C25)</f>
        <v>0</v>
      </c>
      <c r="H25" s="99">
        <f>SUMIFS('15년일입'!$T$7:$T$1000,'15년일입'!$A$7:$A$1000,'15년위원회별'!$A25,'15년일입'!$B$7:$B$1000,'15년위원회별'!$C25)</f>
        <v>0</v>
      </c>
      <c r="I25" s="99">
        <f>SUMIFS('15년일입'!$U$7:$U$1000,'15년일입'!$A$7:$A$1000,'15년위원회별'!$A25,'15년일입'!$B$7:$B$1000,'15년위원회별'!$C25)</f>
        <v>0</v>
      </c>
      <c r="J25" s="99">
        <f>SUMIFS('15년일입'!$K$7:$K$1000,'15년일입'!$A$7:$A$1000,'15년위원회별'!$A25,'15년일입'!$B$7:$B$1000,'15년위원회별'!$C25)</f>
        <v>0</v>
      </c>
      <c r="K25" s="99">
        <f>SUMIFS('15년일입'!$L$7:$L$1000,'15년일입'!$A$7:$A$1000,'15년위원회별'!$A25,'15년일입'!$B$7:$B$1000,'15년위원회별'!$C25)</f>
        <v>0</v>
      </c>
      <c r="L25" s="99">
        <f>SUMIFS('15년일입'!$M$7:$M$1000,'15년일입'!$A$7:$A$1000,'15년위원회별'!$A25,'15년일입'!$B$7:$B$1000,'15년위원회별'!$C25)</f>
        <v>0</v>
      </c>
      <c r="M25" s="99">
        <f>SUMIFS('15년일입'!$Y$7:$Y$1000,'15년일입'!$A$7:$A$1000,'15년위원회별'!$A25,'15년일입'!$B$7:$B$1000,'15년위원회별'!$C25)</f>
        <v>0</v>
      </c>
      <c r="N25" s="99">
        <f>SUMIFS('15년일입'!$Z$7:$Z$1000,'15년일입'!$A$7:$A$1000,'15년위원회별'!$A25,'15년일입'!$B$7:$B$1000,'15년위원회별'!$C25)</f>
        <v>0</v>
      </c>
      <c r="P25" s="99">
        <f>SUMIFS('15년일출'!$G$15:$G$1027,'15년일출'!$A$15:$A$1027,'15년위원회별'!$A25,'15년일출'!$B$15:$B$1027,'15년위원회별'!$C25)</f>
        <v>0</v>
      </c>
      <c r="Q25" s="99">
        <f>SUMIFS('15년일출'!$H$15:$H$1027,'15년일출'!$A$15:$A$1027,'15년위원회별'!$A25,'15년일출'!$B$15:$B$1027,'15년위원회별'!$C25)</f>
        <v>0</v>
      </c>
      <c r="R25" s="99">
        <f>SUMIFS('15년일출'!$I$15:$I$1027,'15년일출'!$A$15:$A$1027,'15년위원회별'!$A25,'15년일출'!$B$15:$B$1027,'15년위원회별'!$C25)</f>
        <v>0</v>
      </c>
      <c r="S25" s="99">
        <f>SUMIFS('15년일출'!$J$15:$J$1027,'15년일출'!$A$15:$A$1027,'15년위원회별'!$A25,'15년일출'!$B$15:$B$1027,'15년위원회별'!$C25)</f>
        <v>0</v>
      </c>
      <c r="T25" s="99">
        <f>SUMIFS('15년일출'!$T$15:$T$1027,'15년일출'!$A$15:$A$1027,'15년위원회별'!$A25,'15년일출'!$B$15:$B$1027,'15년위원회별'!$C25)</f>
        <v>0</v>
      </c>
      <c r="U25" s="99">
        <f>SUMIFS('15년일출'!$U$15:$U$1027,'15년일출'!$A$15:$A$1027,'15년위원회별'!$A25,'15년일출'!$B$15:$B$1027,'15년위원회별'!$C25)</f>
        <v>0</v>
      </c>
      <c r="V25" s="99">
        <f>SUMIFS('15년일출'!$K$15:$K$1027,'15년일출'!$A$15:$A$1027,'15년위원회별'!$A25,'15년일출'!$B$15:$B$1027,'15년위원회별'!$C25)</f>
        <v>0</v>
      </c>
      <c r="W25" s="99">
        <f>SUMIFS('15년일출'!$L$15:$L$1027,'15년일출'!$A$15:$A$1027,'15년위원회별'!$A25,'15년일출'!$B$15:$B$1027,'15년위원회별'!$C25)</f>
        <v>0</v>
      </c>
      <c r="X25" s="99">
        <f>SUMIFS('15년일출'!$M$15:$M$1027,'15년일출'!$A$15:$A$1027,'15년위원회별'!$A25,'15년일출'!$B$15:$B$1027,'15년위원회별'!$C25)</f>
        <v>0</v>
      </c>
      <c r="Y25" s="99">
        <f>SUMIFS('15년일출'!$Y$15:$Y$1027,'15년일출'!$A$15:$A$1027,'15년위원회별'!$A25,'15년일출'!$B$15:$B$1027,'15년위원회별'!$C25)</f>
        <v>0</v>
      </c>
      <c r="Z25" s="99">
        <f>SUMIFS('15년일출'!$Z$15:$Z$1027,'15년일출'!$A$15:$A$1027,'15년위원회별'!$A25,'15년일출'!$B$15:$B$1027,'15년위원회별'!$C25)</f>
        <v>0</v>
      </c>
    </row>
    <row r="26" spans="1:26" ht="16.5" customHeight="1">
      <c r="A26" t="s">
        <v>96</v>
      </c>
      <c r="B26" s="98"/>
      <c r="C26" s="98" t="s">
        <v>67</v>
      </c>
      <c r="D26" s="99">
        <f>SUMIFS('15년일입'!$G$7:$G$1000,'15년일입'!$A$7:$A$1000,'15년위원회별'!$A26,'15년일입'!$B$7:$B$1000,'15년위원회별'!$C26)</f>
        <v>0</v>
      </c>
      <c r="E26" s="99">
        <f>SUMIFS('15년일입'!$H$7:$H$1000,'15년일입'!$A$7:$A$1000,'15년위원회별'!$A26,'15년일입'!$B$7:$B$1000,'15년위원회별'!$C26)</f>
        <v>0</v>
      </c>
      <c r="F26" s="99">
        <f>SUMIFS('15년일입'!$I$7:$I$1000,'15년일입'!$A$7:$A$1000,'15년위원회별'!$A26,'15년일입'!$B$7:$B$1000,'15년위원회별'!$C26)</f>
        <v>0</v>
      </c>
      <c r="G26" s="99">
        <f>SUMIFS('15년일입'!$J$7:$J$1000,'15년일입'!$A$7:$A$1000,'15년위원회별'!$A26,'15년일입'!$B$7:$B$1000,'15년위원회별'!$C26)</f>
        <v>0</v>
      </c>
      <c r="H26" s="99">
        <f>SUMIFS('15년일입'!$T$7:$T$1000,'15년일입'!$A$7:$A$1000,'15년위원회별'!$A26,'15년일입'!$B$7:$B$1000,'15년위원회별'!$C26)</f>
        <v>0</v>
      </c>
      <c r="I26" s="99">
        <f>SUMIFS('15년일입'!$U$7:$U$1000,'15년일입'!$A$7:$A$1000,'15년위원회별'!$A26,'15년일입'!$B$7:$B$1000,'15년위원회별'!$C26)</f>
        <v>0</v>
      </c>
      <c r="J26" s="99">
        <f>SUMIFS('15년일입'!$K$7:$K$1000,'15년일입'!$A$7:$A$1000,'15년위원회별'!$A26,'15년일입'!$B$7:$B$1000,'15년위원회별'!$C26)</f>
        <v>0</v>
      </c>
      <c r="K26" s="99">
        <f>SUMIFS('15년일입'!$L$7:$L$1000,'15년일입'!$A$7:$A$1000,'15년위원회별'!$A26,'15년일입'!$B$7:$B$1000,'15년위원회별'!$C26)</f>
        <v>0</v>
      </c>
      <c r="L26" s="99">
        <f>SUMIFS('15년일입'!$M$7:$M$1000,'15년일입'!$A$7:$A$1000,'15년위원회별'!$A26,'15년일입'!$B$7:$B$1000,'15년위원회별'!$C26)</f>
        <v>0</v>
      </c>
      <c r="M26" s="99">
        <f>SUMIFS('15년일입'!$Y$7:$Y$1000,'15년일입'!$A$7:$A$1000,'15년위원회별'!$A26,'15년일입'!$B$7:$B$1000,'15년위원회별'!$C26)</f>
        <v>0</v>
      </c>
      <c r="N26" s="99">
        <f>SUMIFS('15년일입'!$Z$7:$Z$1000,'15년일입'!$A$7:$A$1000,'15년위원회별'!$A26,'15년일입'!$B$7:$B$1000,'15년위원회별'!$C26)</f>
        <v>0</v>
      </c>
      <c r="P26" s="99">
        <f>SUMIFS('15년일출'!$G$15:$G$1027,'15년일출'!$A$15:$A$1027,'15년위원회별'!$A26,'15년일출'!$B$15:$B$1027,'15년위원회별'!$C26)</f>
        <v>0</v>
      </c>
      <c r="Q26" s="99">
        <f>SUMIFS('15년일출'!$H$15:$H$1027,'15년일출'!$A$15:$A$1027,'15년위원회별'!$A26,'15년일출'!$B$15:$B$1027,'15년위원회별'!$C26)</f>
        <v>0</v>
      </c>
      <c r="R26" s="99">
        <f>SUMIFS('15년일출'!$I$15:$I$1027,'15년일출'!$A$15:$A$1027,'15년위원회별'!$A26,'15년일출'!$B$15:$B$1027,'15년위원회별'!$C26)</f>
        <v>0</v>
      </c>
      <c r="S26" s="99">
        <f>SUMIFS('15년일출'!$J$15:$J$1027,'15년일출'!$A$15:$A$1027,'15년위원회별'!$A26,'15년일출'!$B$15:$B$1027,'15년위원회별'!$C26)</f>
        <v>0</v>
      </c>
      <c r="T26" s="99">
        <f>SUMIFS('15년일출'!$T$15:$T$1027,'15년일출'!$A$15:$A$1027,'15년위원회별'!$A26,'15년일출'!$B$15:$B$1027,'15년위원회별'!$C26)</f>
        <v>0</v>
      </c>
      <c r="U26" s="99">
        <f>SUMIFS('15년일출'!$U$15:$U$1027,'15년일출'!$A$15:$A$1027,'15년위원회별'!$A26,'15년일출'!$B$15:$B$1027,'15년위원회별'!$C26)</f>
        <v>0</v>
      </c>
      <c r="V26" s="99">
        <f>SUMIFS('15년일출'!$K$15:$K$1027,'15년일출'!$A$15:$A$1027,'15년위원회별'!$A26,'15년일출'!$B$15:$B$1027,'15년위원회별'!$C26)</f>
        <v>0</v>
      </c>
      <c r="W26" s="99">
        <f>SUMIFS('15년일출'!$L$15:$L$1027,'15년일출'!$A$15:$A$1027,'15년위원회별'!$A26,'15년일출'!$B$15:$B$1027,'15년위원회별'!$C26)</f>
        <v>0</v>
      </c>
      <c r="X26" s="99">
        <f>SUMIFS('15년일출'!$M$15:$M$1027,'15년일출'!$A$15:$A$1027,'15년위원회별'!$A26,'15년일출'!$B$15:$B$1027,'15년위원회별'!$C26)</f>
        <v>0</v>
      </c>
      <c r="Y26" s="99">
        <f>SUMIFS('15년일출'!$Y$15:$Y$1027,'15년일출'!$A$15:$A$1027,'15년위원회별'!$A26,'15년일출'!$B$15:$B$1027,'15년위원회별'!$C26)</f>
        <v>0</v>
      </c>
      <c r="Z26" s="99">
        <f>SUMIFS('15년일출'!$Z$15:$Z$1027,'15년일출'!$A$15:$A$1027,'15년위원회별'!$A26,'15년일출'!$B$15:$B$1027,'15년위원회별'!$C26)</f>
        <v>0</v>
      </c>
    </row>
    <row r="27" spans="1:26" ht="16.5" customHeight="1">
      <c r="A27" t="s">
        <v>96</v>
      </c>
      <c r="B27" s="98"/>
      <c r="C27" s="98" t="s">
        <v>388</v>
      </c>
      <c r="D27" s="99">
        <f>SUMIFS('15년일입'!$G$7:$G$1000,'15년일입'!$A$7:$A$1000,'15년위원회별'!$A27,'15년일입'!$B$7:$B$1000,'15년위원회별'!$C27)</f>
        <v>0</v>
      </c>
      <c r="E27" s="99">
        <f>SUMIFS('15년일입'!$H$7:$H$1000,'15년일입'!$A$7:$A$1000,'15년위원회별'!$A27,'15년일입'!$B$7:$B$1000,'15년위원회별'!$C27)</f>
        <v>0</v>
      </c>
      <c r="F27" s="99">
        <f>SUMIFS('15년일입'!$I$7:$I$1000,'15년일입'!$A$7:$A$1000,'15년위원회별'!$A27,'15년일입'!$B$7:$B$1000,'15년위원회별'!$C27)</f>
        <v>0</v>
      </c>
      <c r="G27" s="99">
        <f>SUMIFS('15년일입'!$J$7:$J$1000,'15년일입'!$A$7:$A$1000,'15년위원회별'!$A27,'15년일입'!$B$7:$B$1000,'15년위원회별'!$C27)</f>
        <v>0</v>
      </c>
      <c r="H27" s="99">
        <f>SUMIFS('15년일입'!$T$7:$T$1000,'15년일입'!$A$7:$A$1000,'15년위원회별'!$A27,'15년일입'!$B$7:$B$1000,'15년위원회별'!$C27)</f>
        <v>0</v>
      </c>
      <c r="I27" s="99">
        <f>SUMIFS('15년일입'!$U$7:$U$1000,'15년일입'!$A$7:$A$1000,'15년위원회별'!$A27,'15년일입'!$B$7:$B$1000,'15년위원회별'!$C27)</f>
        <v>0</v>
      </c>
      <c r="J27" s="99">
        <f>SUMIFS('15년일입'!$K$7:$K$1000,'15년일입'!$A$7:$A$1000,'15년위원회별'!$A27,'15년일입'!$B$7:$B$1000,'15년위원회별'!$C27)</f>
        <v>0</v>
      </c>
      <c r="K27" s="99">
        <f>SUMIFS('15년일입'!$L$7:$L$1000,'15년일입'!$A$7:$A$1000,'15년위원회별'!$A27,'15년일입'!$B$7:$B$1000,'15년위원회별'!$C27)</f>
        <v>0</v>
      </c>
      <c r="L27" s="99">
        <f>SUMIFS('15년일입'!$M$7:$M$1000,'15년일입'!$A$7:$A$1000,'15년위원회별'!$A27,'15년일입'!$B$7:$B$1000,'15년위원회별'!$C27)</f>
        <v>0</v>
      </c>
      <c r="M27" s="99">
        <f>SUMIFS('15년일입'!$Y$7:$Y$1000,'15년일입'!$A$7:$A$1000,'15년위원회별'!$A27,'15년일입'!$B$7:$B$1000,'15년위원회별'!$C27)</f>
        <v>0</v>
      </c>
      <c r="N27" s="99">
        <f>SUMIFS('15년일입'!$Z$7:$Z$1000,'15년일입'!$A$7:$A$1000,'15년위원회별'!$A27,'15년일입'!$B$7:$B$1000,'15년위원회별'!$C27)</f>
        <v>0</v>
      </c>
      <c r="P27" s="99">
        <f>SUMIFS('15년일출'!$G$15:$G$1027,'15년일출'!$A$15:$A$1027,'15년위원회별'!$A27,'15년일출'!$B$15:$B$1027,'15년위원회별'!$C27)</f>
        <v>0</v>
      </c>
      <c r="Q27" s="99">
        <f>SUMIFS('15년일출'!$H$15:$H$1027,'15년일출'!$A$15:$A$1027,'15년위원회별'!$A27,'15년일출'!$B$15:$B$1027,'15년위원회별'!$C27)</f>
        <v>0</v>
      </c>
      <c r="R27" s="99">
        <f>SUMIFS('15년일출'!$I$15:$I$1027,'15년일출'!$A$15:$A$1027,'15년위원회별'!$A27,'15년일출'!$B$15:$B$1027,'15년위원회별'!$C27)</f>
        <v>0</v>
      </c>
      <c r="S27" s="99">
        <f>SUMIFS('15년일출'!$J$15:$J$1027,'15년일출'!$A$15:$A$1027,'15년위원회별'!$A27,'15년일출'!$B$15:$B$1027,'15년위원회별'!$C27)</f>
        <v>0</v>
      </c>
      <c r="T27" s="99">
        <f>SUMIFS('15년일출'!$T$15:$T$1027,'15년일출'!$A$15:$A$1027,'15년위원회별'!$A27,'15년일출'!$B$15:$B$1027,'15년위원회별'!$C27)</f>
        <v>0</v>
      </c>
      <c r="U27" s="99">
        <f>SUMIFS('15년일출'!$U$15:$U$1027,'15년일출'!$A$15:$A$1027,'15년위원회별'!$A27,'15년일출'!$B$15:$B$1027,'15년위원회별'!$C27)</f>
        <v>0</v>
      </c>
      <c r="V27" s="99">
        <f>SUMIFS('15년일출'!$K$15:$K$1027,'15년일출'!$A$15:$A$1027,'15년위원회별'!$A27,'15년일출'!$B$15:$B$1027,'15년위원회별'!$C27)</f>
        <v>0</v>
      </c>
      <c r="W27" s="99">
        <f>SUMIFS('15년일출'!$L$15:$L$1027,'15년일출'!$A$15:$A$1027,'15년위원회별'!$A27,'15년일출'!$B$15:$B$1027,'15년위원회별'!$C27)</f>
        <v>0</v>
      </c>
      <c r="X27" s="99">
        <f>SUMIFS('15년일출'!$M$15:$M$1027,'15년일출'!$A$15:$A$1027,'15년위원회별'!$A27,'15년일출'!$B$15:$B$1027,'15년위원회별'!$C27)</f>
        <v>0</v>
      </c>
      <c r="Y27" s="99">
        <f>SUMIFS('15년일출'!$Y$15:$Y$1027,'15년일출'!$A$15:$A$1027,'15년위원회별'!$A27,'15년일출'!$B$15:$B$1027,'15년위원회별'!$C27)</f>
        <v>0</v>
      </c>
      <c r="Z27" s="99">
        <f>SUMIFS('15년일출'!$Z$15:$Z$1027,'15년일출'!$A$15:$A$1027,'15년위원회별'!$A27,'15년일출'!$B$15:$B$1027,'15년위원회별'!$C27)</f>
        <v>0</v>
      </c>
    </row>
    <row r="28" spans="1:26" ht="16.5" customHeight="1">
      <c r="B28" s="308" t="s">
        <v>414</v>
      </c>
      <c r="C28" s="309"/>
      <c r="D28" s="97">
        <f>SUM(D29:D31)</f>
        <v>0</v>
      </c>
      <c r="E28" s="97">
        <f t="shared" ref="E28:N28" si="14">SUM(E29:E31)</f>
        <v>0</v>
      </c>
      <c r="F28" s="97">
        <f t="shared" si="14"/>
        <v>0</v>
      </c>
      <c r="G28" s="97">
        <f t="shared" si="14"/>
        <v>0</v>
      </c>
      <c r="H28" s="97">
        <f t="shared" si="14"/>
        <v>0</v>
      </c>
      <c r="I28" s="97">
        <f t="shared" si="14"/>
        <v>0</v>
      </c>
      <c r="J28" s="97">
        <f t="shared" si="14"/>
        <v>0</v>
      </c>
      <c r="K28" s="97">
        <f t="shared" si="14"/>
        <v>0</v>
      </c>
      <c r="L28" s="97">
        <f t="shared" si="14"/>
        <v>0</v>
      </c>
      <c r="M28" s="97">
        <f t="shared" si="14"/>
        <v>0</v>
      </c>
      <c r="N28" s="97">
        <f t="shared" si="14"/>
        <v>0</v>
      </c>
      <c r="P28" s="97">
        <f>SUM(P29:P31)</f>
        <v>0</v>
      </c>
      <c r="Q28" s="97">
        <f t="shared" ref="Q28:Z28" si="15">SUM(Q29:Q31)</f>
        <v>0</v>
      </c>
      <c r="R28" s="97">
        <f t="shared" si="15"/>
        <v>0</v>
      </c>
      <c r="S28" s="97">
        <f t="shared" si="15"/>
        <v>0</v>
      </c>
      <c r="T28" s="97">
        <f t="shared" si="15"/>
        <v>0</v>
      </c>
      <c r="U28" s="97">
        <f t="shared" si="15"/>
        <v>0</v>
      </c>
      <c r="V28" s="97">
        <f t="shared" si="15"/>
        <v>0</v>
      </c>
      <c r="W28" s="97">
        <f t="shared" si="15"/>
        <v>0</v>
      </c>
      <c r="X28" s="97">
        <f t="shared" si="15"/>
        <v>0</v>
      </c>
      <c r="Y28" s="97">
        <f t="shared" si="15"/>
        <v>0</v>
      </c>
      <c r="Z28" s="97">
        <f t="shared" si="15"/>
        <v>0</v>
      </c>
    </row>
    <row r="29" spans="1:26" ht="16.5" customHeight="1">
      <c r="A29" t="s">
        <v>97</v>
      </c>
      <c r="B29" s="101"/>
      <c r="C29" s="101" t="s">
        <v>113</v>
      </c>
      <c r="D29" s="99">
        <f>SUMIFS('15년일입'!$G$7:$G$1000,'15년일입'!$A$7:$A$1000,'15년위원회별'!$A29,'15년일입'!$B$7:$B$1000,'15년위원회별'!$C29)</f>
        <v>0</v>
      </c>
      <c r="E29" s="99">
        <f>SUMIFS('15년일입'!$H$7:$H$1000,'15년일입'!$A$7:$A$1000,'15년위원회별'!$A29,'15년일입'!$B$7:$B$1000,'15년위원회별'!$C29)</f>
        <v>0</v>
      </c>
      <c r="F29" s="99">
        <f>SUMIFS('15년일입'!$I$7:$I$1000,'15년일입'!$A$7:$A$1000,'15년위원회별'!$A29,'15년일입'!$B$7:$B$1000,'15년위원회별'!$C29)</f>
        <v>0</v>
      </c>
      <c r="G29" s="99">
        <f>SUMIFS('15년일입'!$J$7:$J$1000,'15년일입'!$A$7:$A$1000,'15년위원회별'!$A29,'15년일입'!$B$7:$B$1000,'15년위원회별'!$C29)</f>
        <v>0</v>
      </c>
      <c r="H29" s="99">
        <f>SUMIFS('15년일입'!$T$7:$T$1000,'15년일입'!$A$7:$A$1000,'15년위원회별'!$A29,'15년일입'!$B$7:$B$1000,'15년위원회별'!$C29)</f>
        <v>0</v>
      </c>
      <c r="I29" s="99">
        <f>SUMIFS('15년일입'!$U$7:$U$1000,'15년일입'!$A$7:$A$1000,'15년위원회별'!$A29,'15년일입'!$B$7:$B$1000,'15년위원회별'!$C29)</f>
        <v>0</v>
      </c>
      <c r="J29" s="99">
        <f>SUMIFS('15년일입'!$K$7:$K$1000,'15년일입'!$A$7:$A$1000,'15년위원회별'!$A29,'15년일입'!$B$7:$B$1000,'15년위원회별'!$C29)</f>
        <v>0</v>
      </c>
      <c r="K29" s="99">
        <f>SUMIFS('15년일입'!$L$7:$L$1000,'15년일입'!$A$7:$A$1000,'15년위원회별'!$A29,'15년일입'!$B$7:$B$1000,'15년위원회별'!$C29)</f>
        <v>0</v>
      </c>
      <c r="L29" s="99">
        <f>SUMIFS('15년일입'!$M$7:$M$1000,'15년일입'!$A$7:$A$1000,'15년위원회별'!$A29,'15년일입'!$B$7:$B$1000,'15년위원회별'!$C29)</f>
        <v>0</v>
      </c>
      <c r="M29" s="99">
        <f>SUMIFS('15년일입'!$Y$7:$Y$1000,'15년일입'!$A$7:$A$1000,'15년위원회별'!$A29,'15년일입'!$B$7:$B$1000,'15년위원회별'!$C29)</f>
        <v>0</v>
      </c>
      <c r="N29" s="99">
        <f>SUMIFS('15년일입'!$Z$7:$Z$1000,'15년일입'!$A$7:$A$1000,'15년위원회별'!$A29,'15년일입'!$B$7:$B$1000,'15년위원회별'!$C29)</f>
        <v>0</v>
      </c>
      <c r="P29" s="99">
        <f>SUMIFS('15년일출'!$G$15:$G$1027,'15년일출'!$A$15:$A$1027,'15년위원회별'!$A29,'15년일출'!$B$15:$B$1027,'15년위원회별'!$C29)</f>
        <v>0</v>
      </c>
      <c r="Q29" s="99">
        <f>SUMIFS('15년일출'!$H$15:$H$1027,'15년일출'!$A$15:$A$1027,'15년위원회별'!$A29,'15년일출'!$B$15:$B$1027,'15년위원회별'!$C29)</f>
        <v>0</v>
      </c>
      <c r="R29" s="99">
        <f>SUMIFS('15년일출'!$I$15:$I$1027,'15년일출'!$A$15:$A$1027,'15년위원회별'!$A29,'15년일출'!$B$15:$B$1027,'15년위원회별'!$C29)</f>
        <v>0</v>
      </c>
      <c r="S29" s="99">
        <f>SUMIFS('15년일출'!$J$15:$J$1027,'15년일출'!$A$15:$A$1027,'15년위원회별'!$A29,'15년일출'!$B$15:$B$1027,'15년위원회별'!$C29)</f>
        <v>0</v>
      </c>
      <c r="T29" s="99">
        <f>SUMIFS('15년일출'!$T$15:$T$1027,'15년일출'!$A$15:$A$1027,'15년위원회별'!$A29,'15년일출'!$B$15:$B$1027,'15년위원회별'!$C29)</f>
        <v>0</v>
      </c>
      <c r="U29" s="99">
        <f>SUMIFS('15년일출'!$U$15:$U$1027,'15년일출'!$A$15:$A$1027,'15년위원회별'!$A29,'15년일출'!$B$15:$B$1027,'15년위원회별'!$C29)</f>
        <v>0</v>
      </c>
      <c r="V29" s="99">
        <f>SUMIFS('15년일출'!$K$15:$K$1027,'15년일출'!$A$15:$A$1027,'15년위원회별'!$A29,'15년일출'!$B$15:$B$1027,'15년위원회별'!$C29)</f>
        <v>0</v>
      </c>
      <c r="W29" s="99">
        <f>SUMIFS('15년일출'!$L$15:$L$1027,'15년일출'!$A$15:$A$1027,'15년위원회별'!$A29,'15년일출'!$B$15:$B$1027,'15년위원회별'!$C29)</f>
        <v>0</v>
      </c>
      <c r="X29" s="99">
        <f>SUMIFS('15년일출'!$M$15:$M$1027,'15년일출'!$A$15:$A$1027,'15년위원회별'!$A29,'15년일출'!$B$15:$B$1027,'15년위원회별'!$C29)</f>
        <v>0</v>
      </c>
      <c r="Y29" s="99">
        <f>SUMIFS('15년일출'!$Y$15:$Y$1027,'15년일출'!$A$15:$A$1027,'15년위원회별'!$A29,'15년일출'!$B$15:$B$1027,'15년위원회별'!$C29)</f>
        <v>0</v>
      </c>
      <c r="Z29" s="99">
        <f>SUMIFS('15년일출'!$Z$15:$Z$1027,'15년일출'!$A$15:$A$1027,'15년위원회별'!$A29,'15년일출'!$B$15:$B$1027,'15년위원회별'!$C29)</f>
        <v>0</v>
      </c>
    </row>
    <row r="30" spans="1:26" ht="16.5" customHeight="1">
      <c r="A30" t="s">
        <v>97</v>
      </c>
      <c r="B30" s="98"/>
      <c r="C30" s="98" t="s">
        <v>70</v>
      </c>
      <c r="D30" s="99">
        <f>SUMIFS('15년일입'!$G$7:$G$1000,'15년일입'!$A$7:$A$1000,'15년위원회별'!$A30,'15년일입'!$B$7:$B$1000,'15년위원회별'!$C30)</f>
        <v>0</v>
      </c>
      <c r="E30" s="99">
        <f>SUMIFS('15년일입'!$H$7:$H$1000,'15년일입'!$A$7:$A$1000,'15년위원회별'!$A30,'15년일입'!$B$7:$B$1000,'15년위원회별'!$C30)</f>
        <v>0</v>
      </c>
      <c r="F30" s="99">
        <f>SUMIFS('15년일입'!$I$7:$I$1000,'15년일입'!$A$7:$A$1000,'15년위원회별'!$A30,'15년일입'!$B$7:$B$1000,'15년위원회별'!$C30)</f>
        <v>0</v>
      </c>
      <c r="G30" s="99">
        <f>SUMIFS('15년일입'!$J$7:$J$1000,'15년일입'!$A$7:$A$1000,'15년위원회별'!$A30,'15년일입'!$B$7:$B$1000,'15년위원회별'!$C30)</f>
        <v>0</v>
      </c>
      <c r="H30" s="99">
        <f>SUMIFS('15년일입'!$T$7:$T$1000,'15년일입'!$A$7:$A$1000,'15년위원회별'!$A30,'15년일입'!$B$7:$B$1000,'15년위원회별'!$C30)</f>
        <v>0</v>
      </c>
      <c r="I30" s="99">
        <f>SUMIFS('15년일입'!$U$7:$U$1000,'15년일입'!$A$7:$A$1000,'15년위원회별'!$A30,'15년일입'!$B$7:$B$1000,'15년위원회별'!$C30)</f>
        <v>0</v>
      </c>
      <c r="J30" s="99">
        <f>SUMIFS('15년일입'!$K$7:$K$1000,'15년일입'!$A$7:$A$1000,'15년위원회별'!$A30,'15년일입'!$B$7:$B$1000,'15년위원회별'!$C30)</f>
        <v>0</v>
      </c>
      <c r="K30" s="99">
        <f>SUMIFS('15년일입'!$L$7:$L$1000,'15년일입'!$A$7:$A$1000,'15년위원회별'!$A30,'15년일입'!$B$7:$B$1000,'15년위원회별'!$C30)</f>
        <v>0</v>
      </c>
      <c r="L30" s="99">
        <f>SUMIFS('15년일입'!$M$7:$M$1000,'15년일입'!$A$7:$A$1000,'15년위원회별'!$A30,'15년일입'!$B$7:$B$1000,'15년위원회별'!$C30)</f>
        <v>0</v>
      </c>
      <c r="M30" s="99">
        <f>SUMIFS('15년일입'!$Y$7:$Y$1000,'15년일입'!$A$7:$A$1000,'15년위원회별'!$A30,'15년일입'!$B$7:$B$1000,'15년위원회별'!$C30)</f>
        <v>0</v>
      </c>
      <c r="N30" s="99">
        <f>SUMIFS('15년일입'!$Z$7:$Z$1000,'15년일입'!$A$7:$A$1000,'15년위원회별'!$A30,'15년일입'!$B$7:$B$1000,'15년위원회별'!$C30)</f>
        <v>0</v>
      </c>
      <c r="P30" s="99">
        <f>SUMIFS('15년일출'!$G$15:$G$1027,'15년일출'!$A$15:$A$1027,'15년위원회별'!$A30,'15년일출'!$B$15:$B$1027,'15년위원회별'!$C30)</f>
        <v>0</v>
      </c>
      <c r="Q30" s="99">
        <f>SUMIFS('15년일출'!$H$15:$H$1027,'15년일출'!$A$15:$A$1027,'15년위원회별'!$A30,'15년일출'!$B$15:$B$1027,'15년위원회별'!$C30)</f>
        <v>0</v>
      </c>
      <c r="R30" s="99">
        <f>SUMIFS('15년일출'!$I$15:$I$1027,'15년일출'!$A$15:$A$1027,'15년위원회별'!$A30,'15년일출'!$B$15:$B$1027,'15년위원회별'!$C30)</f>
        <v>0</v>
      </c>
      <c r="S30" s="99">
        <f>SUMIFS('15년일출'!$J$15:$J$1027,'15년일출'!$A$15:$A$1027,'15년위원회별'!$A30,'15년일출'!$B$15:$B$1027,'15년위원회별'!$C30)</f>
        <v>0</v>
      </c>
      <c r="T30" s="99">
        <f>SUMIFS('15년일출'!$T$15:$T$1027,'15년일출'!$A$15:$A$1027,'15년위원회별'!$A30,'15년일출'!$B$15:$B$1027,'15년위원회별'!$C30)</f>
        <v>0</v>
      </c>
      <c r="U30" s="99">
        <f>SUMIFS('15년일출'!$U$15:$U$1027,'15년일출'!$A$15:$A$1027,'15년위원회별'!$A30,'15년일출'!$B$15:$B$1027,'15년위원회별'!$C30)</f>
        <v>0</v>
      </c>
      <c r="V30" s="99">
        <f>SUMIFS('15년일출'!$K$15:$K$1027,'15년일출'!$A$15:$A$1027,'15년위원회별'!$A30,'15년일출'!$B$15:$B$1027,'15년위원회별'!$C30)</f>
        <v>0</v>
      </c>
      <c r="W30" s="99">
        <f>SUMIFS('15년일출'!$L$15:$L$1027,'15년일출'!$A$15:$A$1027,'15년위원회별'!$A30,'15년일출'!$B$15:$B$1027,'15년위원회별'!$C30)</f>
        <v>0</v>
      </c>
      <c r="X30" s="99">
        <f>SUMIFS('15년일출'!$M$15:$M$1027,'15년일출'!$A$15:$A$1027,'15년위원회별'!$A30,'15년일출'!$B$15:$B$1027,'15년위원회별'!$C30)</f>
        <v>0</v>
      </c>
      <c r="Y30" s="99">
        <f>SUMIFS('15년일출'!$Y$15:$Y$1027,'15년일출'!$A$15:$A$1027,'15년위원회별'!$A30,'15년일출'!$B$15:$B$1027,'15년위원회별'!$C30)</f>
        <v>0</v>
      </c>
      <c r="Z30" s="99">
        <f>SUMIFS('15년일출'!$Z$15:$Z$1027,'15년일출'!$A$15:$A$1027,'15년위원회별'!$A30,'15년일출'!$B$15:$B$1027,'15년위원회별'!$C30)</f>
        <v>0</v>
      </c>
    </row>
    <row r="31" spans="1:26" ht="16.5" customHeight="1">
      <c r="A31" t="s">
        <v>97</v>
      </c>
      <c r="B31" s="98"/>
      <c r="C31" s="98" t="s">
        <v>397</v>
      </c>
      <c r="D31" s="99">
        <f>SUMIFS('15년일입'!$G$7:$G$1000,'15년일입'!$A$7:$A$1000,'15년위원회별'!$A31,'15년일입'!$B$7:$B$1000,'15년위원회별'!$C31)</f>
        <v>0</v>
      </c>
      <c r="E31" s="99">
        <f>SUMIFS('15년일입'!$H$7:$H$1000,'15년일입'!$A$7:$A$1000,'15년위원회별'!$A31,'15년일입'!$B$7:$B$1000,'15년위원회별'!$C31)</f>
        <v>0</v>
      </c>
      <c r="F31" s="99">
        <f>SUMIFS('15년일입'!$I$7:$I$1000,'15년일입'!$A$7:$A$1000,'15년위원회별'!$A31,'15년일입'!$B$7:$B$1000,'15년위원회별'!$C31)</f>
        <v>0</v>
      </c>
      <c r="G31" s="99">
        <f>SUMIFS('15년일입'!$J$7:$J$1000,'15년일입'!$A$7:$A$1000,'15년위원회별'!$A31,'15년일입'!$B$7:$B$1000,'15년위원회별'!$C31)</f>
        <v>0</v>
      </c>
      <c r="H31" s="99">
        <f>SUMIFS('15년일입'!$T$7:$T$1000,'15년일입'!$A$7:$A$1000,'15년위원회별'!$A31,'15년일입'!$B$7:$B$1000,'15년위원회별'!$C31)</f>
        <v>0</v>
      </c>
      <c r="I31" s="99">
        <f>SUMIFS('15년일입'!$U$7:$U$1000,'15년일입'!$A$7:$A$1000,'15년위원회별'!$A31,'15년일입'!$B$7:$B$1000,'15년위원회별'!$C31)</f>
        <v>0</v>
      </c>
      <c r="J31" s="99">
        <f>SUMIFS('15년일입'!$K$7:$K$1000,'15년일입'!$A$7:$A$1000,'15년위원회별'!$A31,'15년일입'!$B$7:$B$1000,'15년위원회별'!$C31)</f>
        <v>0</v>
      </c>
      <c r="K31" s="99">
        <f>SUMIFS('15년일입'!$L$7:$L$1000,'15년일입'!$A$7:$A$1000,'15년위원회별'!$A31,'15년일입'!$B$7:$B$1000,'15년위원회별'!$C31)</f>
        <v>0</v>
      </c>
      <c r="L31" s="99">
        <f>SUMIFS('15년일입'!$M$7:$M$1000,'15년일입'!$A$7:$A$1000,'15년위원회별'!$A31,'15년일입'!$B$7:$B$1000,'15년위원회별'!$C31)</f>
        <v>0</v>
      </c>
      <c r="M31" s="99">
        <f>SUMIFS('15년일입'!$Y$7:$Y$1000,'15년일입'!$A$7:$A$1000,'15년위원회별'!$A31,'15년일입'!$B$7:$B$1000,'15년위원회별'!$C31)</f>
        <v>0</v>
      </c>
      <c r="N31" s="99">
        <f>SUMIFS('15년일입'!$Z$7:$Z$1000,'15년일입'!$A$7:$A$1000,'15년위원회별'!$A31,'15년일입'!$B$7:$B$1000,'15년위원회별'!$C31)</f>
        <v>0</v>
      </c>
      <c r="P31" s="99">
        <f>SUMIFS('15년일출'!$G$15:$G$1027,'15년일출'!$A$15:$A$1027,'15년위원회별'!$A31,'15년일출'!$B$15:$B$1027,'15년위원회별'!$C31)</f>
        <v>0</v>
      </c>
      <c r="Q31" s="99">
        <f>SUMIFS('15년일출'!$H$15:$H$1027,'15년일출'!$A$15:$A$1027,'15년위원회별'!$A31,'15년일출'!$B$15:$B$1027,'15년위원회별'!$C31)</f>
        <v>0</v>
      </c>
      <c r="R31" s="99">
        <f>SUMIFS('15년일출'!$I$15:$I$1027,'15년일출'!$A$15:$A$1027,'15년위원회별'!$A31,'15년일출'!$B$15:$B$1027,'15년위원회별'!$C31)</f>
        <v>0</v>
      </c>
      <c r="S31" s="99">
        <f>SUMIFS('15년일출'!$J$15:$J$1027,'15년일출'!$A$15:$A$1027,'15년위원회별'!$A31,'15년일출'!$B$15:$B$1027,'15년위원회별'!$C31)</f>
        <v>0</v>
      </c>
      <c r="T31" s="99">
        <f>SUMIFS('15년일출'!$T$15:$T$1027,'15년일출'!$A$15:$A$1027,'15년위원회별'!$A31,'15년일출'!$B$15:$B$1027,'15년위원회별'!$C31)</f>
        <v>0</v>
      </c>
      <c r="U31" s="99">
        <f>SUMIFS('15년일출'!$U$15:$U$1027,'15년일출'!$A$15:$A$1027,'15년위원회별'!$A31,'15년일출'!$B$15:$B$1027,'15년위원회별'!$C31)</f>
        <v>0</v>
      </c>
      <c r="V31" s="99">
        <f>SUMIFS('15년일출'!$K$15:$K$1027,'15년일출'!$A$15:$A$1027,'15년위원회별'!$A31,'15년일출'!$B$15:$B$1027,'15년위원회별'!$C31)</f>
        <v>0</v>
      </c>
      <c r="W31" s="99">
        <f>SUMIFS('15년일출'!$L$15:$L$1027,'15년일출'!$A$15:$A$1027,'15년위원회별'!$A31,'15년일출'!$B$15:$B$1027,'15년위원회별'!$C31)</f>
        <v>0</v>
      </c>
      <c r="X31" s="99">
        <f>SUMIFS('15년일출'!$M$15:$M$1027,'15년일출'!$A$15:$A$1027,'15년위원회별'!$A31,'15년일출'!$B$15:$B$1027,'15년위원회별'!$C31)</f>
        <v>0</v>
      </c>
      <c r="Y31" s="99">
        <f>SUMIFS('15년일출'!$Y$15:$Y$1027,'15년일출'!$A$15:$A$1027,'15년위원회별'!$A31,'15년일출'!$B$15:$B$1027,'15년위원회별'!$C31)</f>
        <v>0</v>
      </c>
      <c r="Z31" s="99">
        <f>SUMIFS('15년일출'!$Z$15:$Z$1027,'15년일출'!$A$15:$A$1027,'15년위원회별'!$A31,'15년일출'!$B$15:$B$1027,'15년위원회별'!$C31)</f>
        <v>0</v>
      </c>
    </row>
    <row r="32" spans="1:26" ht="16.5" customHeight="1">
      <c r="B32" s="306" t="s">
        <v>11</v>
      </c>
      <c r="C32" s="307"/>
      <c r="D32" s="97">
        <f>SUM(D33:D36)</f>
        <v>0</v>
      </c>
      <c r="E32" s="97">
        <f t="shared" ref="E32:N32" si="16">SUM(E33:E36)</f>
        <v>0</v>
      </c>
      <c r="F32" s="97">
        <f t="shared" si="16"/>
        <v>0</v>
      </c>
      <c r="G32" s="97">
        <f t="shared" si="16"/>
        <v>0</v>
      </c>
      <c r="H32" s="97">
        <f t="shared" si="16"/>
        <v>0</v>
      </c>
      <c r="I32" s="97">
        <f t="shared" si="16"/>
        <v>0</v>
      </c>
      <c r="J32" s="97">
        <f t="shared" si="16"/>
        <v>0</v>
      </c>
      <c r="K32" s="97">
        <f t="shared" si="16"/>
        <v>0</v>
      </c>
      <c r="L32" s="97">
        <f t="shared" si="16"/>
        <v>0</v>
      </c>
      <c r="M32" s="97">
        <f t="shared" si="16"/>
        <v>0</v>
      </c>
      <c r="N32" s="97">
        <f t="shared" si="16"/>
        <v>0</v>
      </c>
      <c r="P32" s="97">
        <f>SUM(P33:P36)</f>
        <v>96233420</v>
      </c>
      <c r="Q32" s="97">
        <f t="shared" ref="Q32:Z32" si="17">SUM(Q33:Q36)</f>
        <v>-5271380</v>
      </c>
      <c r="R32" s="97">
        <f t="shared" si="17"/>
        <v>24269500</v>
      </c>
      <c r="S32" s="97">
        <f t="shared" si="17"/>
        <v>115231540</v>
      </c>
      <c r="T32" s="97">
        <f t="shared" si="17"/>
        <v>0</v>
      </c>
      <c r="U32" s="97">
        <f t="shared" si="17"/>
        <v>60000</v>
      </c>
      <c r="V32" s="97">
        <f t="shared" si="17"/>
        <v>0</v>
      </c>
      <c r="W32" s="97">
        <f t="shared" si="17"/>
        <v>0</v>
      </c>
      <c r="X32" s="97">
        <f t="shared" si="17"/>
        <v>21367000</v>
      </c>
      <c r="Y32" s="97">
        <f t="shared" si="17"/>
        <v>0</v>
      </c>
      <c r="Z32" s="97">
        <f t="shared" si="17"/>
        <v>0</v>
      </c>
    </row>
    <row r="33" spans="1:26" ht="16.5" customHeight="1">
      <c r="A33" t="s">
        <v>540</v>
      </c>
      <c r="B33" s="98"/>
      <c r="C33" s="98" t="s">
        <v>218</v>
      </c>
      <c r="D33" s="99">
        <f>SUMIFS('15년일입'!$G$7:$G$1000,'15년일입'!$A$7:$A$1000,'15년위원회별'!$A33,'15년일입'!$B$7:$B$1000,'15년위원회별'!$C33)</f>
        <v>0</v>
      </c>
      <c r="E33" s="99">
        <f>SUMIFS('15년일입'!$H$7:$H$1000,'15년일입'!$A$7:$A$1000,'15년위원회별'!$A33,'15년일입'!$B$7:$B$1000,'15년위원회별'!$C33)</f>
        <v>0</v>
      </c>
      <c r="F33" s="99">
        <f>SUMIFS('15년일입'!$I$7:$I$1000,'15년일입'!$A$7:$A$1000,'15년위원회별'!$A33,'15년일입'!$B$7:$B$1000,'15년위원회별'!$C33)</f>
        <v>0</v>
      </c>
      <c r="G33" s="99">
        <f>SUMIFS('15년일입'!$J$7:$J$1000,'15년일입'!$A$7:$A$1000,'15년위원회별'!$A33,'15년일입'!$B$7:$B$1000,'15년위원회별'!$C33)</f>
        <v>0</v>
      </c>
      <c r="H33" s="99">
        <f>SUMIFS('15년일입'!$T$7:$T$1000,'15년일입'!$A$7:$A$1000,'15년위원회별'!$A33,'15년일입'!$B$7:$B$1000,'15년위원회별'!$C33)</f>
        <v>0</v>
      </c>
      <c r="I33" s="99">
        <f>SUMIFS('15년일입'!$U$7:$U$1000,'15년일입'!$A$7:$A$1000,'15년위원회별'!$A33,'15년일입'!$B$7:$B$1000,'15년위원회별'!$C33)</f>
        <v>0</v>
      </c>
      <c r="J33" s="99">
        <f>SUMIFS('15년일입'!$K$7:$K$1000,'15년일입'!$A$7:$A$1000,'15년위원회별'!$A33,'15년일입'!$B$7:$B$1000,'15년위원회별'!$C33)</f>
        <v>0</v>
      </c>
      <c r="K33" s="99">
        <f>SUMIFS('15년일입'!$L$7:$L$1000,'15년일입'!$A$7:$A$1000,'15년위원회별'!$A33,'15년일입'!$B$7:$B$1000,'15년위원회별'!$C33)</f>
        <v>0</v>
      </c>
      <c r="L33" s="99">
        <f>SUMIFS('15년일입'!$M$7:$M$1000,'15년일입'!$A$7:$A$1000,'15년위원회별'!$A33,'15년일입'!$B$7:$B$1000,'15년위원회별'!$C33)</f>
        <v>0</v>
      </c>
      <c r="M33" s="99">
        <f>SUMIFS('15년일입'!$Y$7:$Y$1000,'15년일입'!$A$7:$A$1000,'15년위원회별'!$A33,'15년일입'!$B$7:$B$1000,'15년위원회별'!$C33)</f>
        <v>0</v>
      </c>
      <c r="N33" s="99">
        <f>SUMIFS('15년일입'!$Z$7:$Z$1000,'15년일입'!$A$7:$A$1000,'15년위원회별'!$A33,'15년일입'!$B$7:$B$1000,'15년위원회별'!$C33)</f>
        <v>0</v>
      </c>
      <c r="P33" s="99">
        <f>SUMIFS('15년일출'!$G$15:$G$1027,'15년일출'!$A$15:$A$1027,'15년위원회별'!$A33,'15년일출'!$B$15:$B$1027,'15년위원회별'!$C33)</f>
        <v>0</v>
      </c>
      <c r="Q33" s="99">
        <f>SUMIFS('15년일출'!$H$15:$H$1027,'15년일출'!$A$15:$A$1027,'15년위원회별'!$A33,'15년일출'!$B$15:$B$1027,'15년위원회별'!$C33)</f>
        <v>0</v>
      </c>
      <c r="R33" s="99">
        <f>SUMIFS('15년일출'!$I$15:$I$1027,'15년일출'!$A$15:$A$1027,'15년위원회별'!$A33,'15년일출'!$B$15:$B$1027,'15년위원회별'!$C33)</f>
        <v>0</v>
      </c>
      <c r="S33" s="99">
        <f>SUMIFS('15년일출'!$J$15:$J$1027,'15년일출'!$A$15:$A$1027,'15년위원회별'!$A33,'15년일출'!$B$15:$B$1027,'15년위원회별'!$C33)</f>
        <v>0</v>
      </c>
      <c r="T33" s="99">
        <f>SUMIFS('15년일출'!$T$15:$T$1027,'15년일출'!$A$15:$A$1027,'15년위원회별'!$A33,'15년일출'!$B$15:$B$1027,'15년위원회별'!$C33)</f>
        <v>0</v>
      </c>
      <c r="U33" s="99">
        <f>SUMIFS('15년일출'!$U$15:$U$1027,'15년일출'!$A$15:$A$1027,'15년위원회별'!$A33,'15년일출'!$B$15:$B$1027,'15년위원회별'!$C33)</f>
        <v>0</v>
      </c>
      <c r="V33" s="99">
        <f>SUMIFS('15년일출'!$K$15:$K$1027,'15년일출'!$A$15:$A$1027,'15년위원회별'!$A33,'15년일출'!$B$15:$B$1027,'15년위원회별'!$C33)</f>
        <v>0</v>
      </c>
      <c r="W33" s="99">
        <f>SUMIFS('15년일출'!$L$15:$L$1027,'15년일출'!$A$15:$A$1027,'15년위원회별'!$A33,'15년일출'!$B$15:$B$1027,'15년위원회별'!$C33)</f>
        <v>0</v>
      </c>
      <c r="X33" s="99">
        <f>SUMIFS('15년일출'!$M$15:$M$1027,'15년일출'!$A$15:$A$1027,'15년위원회별'!$A33,'15년일출'!$B$15:$B$1027,'15년위원회별'!$C33)</f>
        <v>0</v>
      </c>
      <c r="Y33" s="99">
        <f>SUMIFS('15년일출'!$Y$15:$Y$1027,'15년일출'!$A$15:$A$1027,'15년위원회별'!$A33,'15년일출'!$B$15:$B$1027,'15년위원회별'!$C33)</f>
        <v>0</v>
      </c>
      <c r="Z33" s="99">
        <f>SUMIFS('15년일출'!$Z$15:$Z$1027,'15년일출'!$A$15:$A$1027,'15년위원회별'!$A33,'15년일출'!$B$15:$B$1027,'15년위원회별'!$C33)</f>
        <v>0</v>
      </c>
    </row>
    <row r="34" spans="1:26" ht="16.5" customHeight="1">
      <c r="A34" t="s">
        <v>540</v>
      </c>
      <c r="B34" s="98"/>
      <c r="C34" s="98" t="s">
        <v>370</v>
      </c>
      <c r="D34" s="99">
        <f>SUMIFS('15년일입'!$G$7:$G$1000,'15년일입'!$A$7:$A$1000,'15년위원회별'!$A34,'15년일입'!$B$7:$B$1000,'15년위원회별'!$C34)</f>
        <v>0</v>
      </c>
      <c r="E34" s="99">
        <f>SUMIFS('15년일입'!$H$7:$H$1000,'15년일입'!$A$7:$A$1000,'15년위원회별'!$A34,'15년일입'!$B$7:$B$1000,'15년위원회별'!$C34)</f>
        <v>0</v>
      </c>
      <c r="F34" s="99">
        <f>SUMIFS('15년일입'!$I$7:$I$1000,'15년일입'!$A$7:$A$1000,'15년위원회별'!$A34,'15년일입'!$B$7:$B$1000,'15년위원회별'!$C34)</f>
        <v>0</v>
      </c>
      <c r="G34" s="99">
        <f>SUMIFS('15년일입'!$J$7:$J$1000,'15년일입'!$A$7:$A$1000,'15년위원회별'!$A34,'15년일입'!$B$7:$B$1000,'15년위원회별'!$C34)</f>
        <v>0</v>
      </c>
      <c r="H34" s="99">
        <f>SUMIFS('15년일입'!$T$7:$T$1000,'15년일입'!$A$7:$A$1000,'15년위원회별'!$A34,'15년일입'!$B$7:$B$1000,'15년위원회별'!$C34)</f>
        <v>0</v>
      </c>
      <c r="I34" s="99">
        <f>SUMIFS('15년일입'!$U$7:$U$1000,'15년일입'!$A$7:$A$1000,'15년위원회별'!$A34,'15년일입'!$B$7:$B$1000,'15년위원회별'!$C34)</f>
        <v>0</v>
      </c>
      <c r="J34" s="99">
        <f>SUMIFS('15년일입'!$K$7:$K$1000,'15년일입'!$A$7:$A$1000,'15년위원회별'!$A34,'15년일입'!$B$7:$B$1000,'15년위원회별'!$C34)</f>
        <v>0</v>
      </c>
      <c r="K34" s="99">
        <f>SUMIFS('15년일입'!$L$7:$L$1000,'15년일입'!$A$7:$A$1000,'15년위원회별'!$A34,'15년일입'!$B$7:$B$1000,'15년위원회별'!$C34)</f>
        <v>0</v>
      </c>
      <c r="L34" s="99">
        <f>SUMIFS('15년일입'!$M$7:$M$1000,'15년일입'!$A$7:$A$1000,'15년위원회별'!$A34,'15년일입'!$B$7:$B$1000,'15년위원회별'!$C34)</f>
        <v>0</v>
      </c>
      <c r="M34" s="99">
        <f>SUMIFS('15년일입'!$Y$7:$Y$1000,'15년일입'!$A$7:$A$1000,'15년위원회별'!$A34,'15년일입'!$B$7:$B$1000,'15년위원회별'!$C34)</f>
        <v>0</v>
      </c>
      <c r="N34" s="99">
        <f>SUMIFS('15년일입'!$Z$7:$Z$1000,'15년일입'!$A$7:$A$1000,'15년위원회별'!$A34,'15년일입'!$B$7:$B$1000,'15년위원회별'!$C34)</f>
        <v>0</v>
      </c>
      <c r="P34" s="99">
        <f>SUMIFS('15년일출'!$G$15:$G$1027,'15년일출'!$A$15:$A$1027,'15년위원회별'!$A34,'15년일출'!$B$15:$B$1027,'15년위원회별'!$C34)</f>
        <v>1356920</v>
      </c>
      <c r="Q34" s="99">
        <f>SUMIFS('15년일출'!$H$15:$H$1027,'15년일출'!$A$15:$A$1027,'15년위원회별'!$A34,'15년일출'!$B$15:$B$1027,'15년위원회별'!$C34)</f>
        <v>-271380</v>
      </c>
      <c r="R34" s="99">
        <f>SUMIFS('15년일출'!$I$15:$I$1027,'15년일출'!$A$15:$A$1027,'15년위원회별'!$A34,'15년일출'!$B$15:$B$1027,'15년위원회별'!$C34)</f>
        <v>0</v>
      </c>
      <c r="S34" s="99">
        <f>SUMIFS('15년일출'!$J$15:$J$1027,'15년일출'!$A$15:$A$1027,'15년위원회별'!$A34,'15년일출'!$B$15:$B$1027,'15년위원회별'!$C34)</f>
        <v>1085540</v>
      </c>
      <c r="T34" s="99">
        <f>SUMIFS('15년일출'!$T$15:$T$1027,'15년일출'!$A$15:$A$1027,'15년위원회별'!$A34,'15년일출'!$B$15:$B$1027,'15년위원회별'!$C34)</f>
        <v>0</v>
      </c>
      <c r="U34" s="99">
        <f>SUMIFS('15년일출'!$U$15:$U$1027,'15년일출'!$A$15:$A$1027,'15년위원회별'!$A34,'15년일출'!$B$15:$B$1027,'15년위원회별'!$C34)</f>
        <v>60000</v>
      </c>
      <c r="V34" s="99">
        <f>SUMIFS('15년일출'!$K$15:$K$1027,'15년일출'!$A$15:$A$1027,'15년위원회별'!$A34,'15년일출'!$B$15:$B$1027,'15년위원회별'!$C34)</f>
        <v>0</v>
      </c>
      <c r="W34" s="99">
        <f>SUMIFS('15년일출'!$L$15:$L$1027,'15년일출'!$A$15:$A$1027,'15년위원회별'!$A34,'15년일출'!$B$15:$B$1027,'15년위원회별'!$C34)</f>
        <v>0</v>
      </c>
      <c r="X34" s="99">
        <f>SUMIFS('15년일출'!$M$15:$M$1027,'15년일출'!$A$15:$A$1027,'15년위원회별'!$A34,'15년일출'!$B$15:$B$1027,'15년위원회별'!$C34)</f>
        <v>367000</v>
      </c>
      <c r="Y34" s="99">
        <f>SUMIFS('15년일출'!$Y$15:$Y$1027,'15년일출'!$A$15:$A$1027,'15년위원회별'!$A34,'15년일출'!$B$15:$B$1027,'15년위원회별'!$C34)</f>
        <v>0</v>
      </c>
      <c r="Z34" s="99">
        <f>SUMIFS('15년일출'!$Z$15:$Z$1027,'15년일출'!$A$15:$A$1027,'15년위원회별'!$A34,'15년일출'!$B$15:$B$1027,'15년위원회별'!$C34)</f>
        <v>0</v>
      </c>
    </row>
    <row r="35" spans="1:26" ht="16.5" customHeight="1">
      <c r="A35" t="s">
        <v>11</v>
      </c>
      <c r="B35" s="98"/>
      <c r="C35" s="98" t="s">
        <v>380</v>
      </c>
      <c r="D35" s="99">
        <f>SUMIFS('15년일입'!$G$7:$G$1000,'15년일입'!$A$7:$A$1000,'15년위원회별'!$A35,'15년일입'!$B$7:$B$1000,'15년위원회별'!$C35)</f>
        <v>0</v>
      </c>
      <c r="E35" s="99">
        <f>SUMIFS('15년일입'!$H$7:$H$1000,'15년일입'!$A$7:$A$1000,'15년위원회별'!$A35,'15년일입'!$B$7:$B$1000,'15년위원회별'!$C35)</f>
        <v>0</v>
      </c>
      <c r="F35" s="99">
        <f>SUMIFS('15년일입'!$I$7:$I$1000,'15년일입'!$A$7:$A$1000,'15년위원회별'!$A35,'15년일입'!$B$7:$B$1000,'15년위원회별'!$C35)</f>
        <v>0</v>
      </c>
      <c r="G35" s="99">
        <f>SUMIFS('15년일입'!$J$7:$J$1000,'15년일입'!$A$7:$A$1000,'15년위원회별'!$A35,'15년일입'!$B$7:$B$1000,'15년위원회별'!$C35)</f>
        <v>0</v>
      </c>
      <c r="H35" s="99">
        <f>SUMIFS('15년일입'!$T$7:$T$1000,'15년일입'!$A$7:$A$1000,'15년위원회별'!$A35,'15년일입'!$B$7:$B$1000,'15년위원회별'!$C35)</f>
        <v>0</v>
      </c>
      <c r="I35" s="99">
        <f>SUMIFS('15년일입'!$U$7:$U$1000,'15년일입'!$A$7:$A$1000,'15년위원회별'!$A35,'15년일입'!$B$7:$B$1000,'15년위원회별'!$C35)</f>
        <v>0</v>
      </c>
      <c r="J35" s="99">
        <f>SUMIFS('15년일입'!$K$7:$K$1000,'15년일입'!$A$7:$A$1000,'15년위원회별'!$A35,'15년일입'!$B$7:$B$1000,'15년위원회별'!$C35)</f>
        <v>0</v>
      </c>
      <c r="K35" s="99">
        <f>SUMIFS('15년일입'!$L$7:$L$1000,'15년일입'!$A$7:$A$1000,'15년위원회별'!$A35,'15년일입'!$B$7:$B$1000,'15년위원회별'!$C35)</f>
        <v>0</v>
      </c>
      <c r="L35" s="99">
        <f>SUMIFS('15년일입'!$M$7:$M$1000,'15년일입'!$A$7:$A$1000,'15년위원회별'!$A35,'15년일입'!$B$7:$B$1000,'15년위원회별'!$C35)</f>
        <v>0</v>
      </c>
      <c r="M35" s="99">
        <f>SUMIFS('15년일입'!$Y$7:$Y$1000,'15년일입'!$A$7:$A$1000,'15년위원회별'!$A35,'15년일입'!$B$7:$B$1000,'15년위원회별'!$C35)</f>
        <v>0</v>
      </c>
      <c r="N35" s="99">
        <f>SUMIFS('15년일입'!$Z$7:$Z$1000,'15년일입'!$A$7:$A$1000,'15년위원회별'!$A35,'15년일입'!$B$7:$B$1000,'15년위원회별'!$C35)</f>
        <v>0</v>
      </c>
      <c r="P35" s="99">
        <f>SUMIFS('15년일출'!$G$15:$G$1027,'15년일출'!$A$15:$A$1027,'15년위원회별'!$A35,'15년일출'!$B$15:$B$1027,'15년위원회별'!$C35)</f>
        <v>53890000</v>
      </c>
      <c r="Q35" s="99">
        <f>SUMIFS('15년일출'!$H$15:$H$1027,'15년일출'!$A$15:$A$1027,'15년위원회별'!$A35,'15년일출'!$B$15:$B$1027,'15년위원회별'!$C35)</f>
        <v>-5000000</v>
      </c>
      <c r="R35" s="99">
        <f>SUMIFS('15년일출'!$I$15:$I$1027,'15년일출'!$A$15:$A$1027,'15년위원회별'!$A35,'15년일출'!$B$15:$B$1027,'15년위원회별'!$C35)</f>
        <v>18400000</v>
      </c>
      <c r="S35" s="99">
        <f>SUMIFS('15년일출'!$J$15:$J$1027,'15년일출'!$A$15:$A$1027,'15년위원회별'!$A35,'15년일출'!$B$15:$B$1027,'15년위원회별'!$C35)</f>
        <v>67290000</v>
      </c>
      <c r="T35" s="99">
        <f>SUMIFS('15년일출'!$T$15:$T$1027,'15년일출'!$A$15:$A$1027,'15년위원회별'!$A35,'15년일출'!$B$15:$B$1027,'15년위원회별'!$C35)</f>
        <v>0</v>
      </c>
      <c r="U35" s="99">
        <f>SUMIFS('15년일출'!$U$15:$U$1027,'15년일출'!$A$15:$A$1027,'15년위원회별'!$A35,'15년일출'!$B$15:$B$1027,'15년위원회별'!$C35)</f>
        <v>0</v>
      </c>
      <c r="V35" s="99">
        <f>SUMIFS('15년일출'!$K$15:$K$1027,'15년일출'!$A$15:$A$1027,'15년위원회별'!$A35,'15년일출'!$B$15:$B$1027,'15년위원회별'!$C35)</f>
        <v>0</v>
      </c>
      <c r="W35" s="99">
        <f>SUMIFS('15년일출'!$L$15:$L$1027,'15년일출'!$A$15:$A$1027,'15년위원회별'!$A35,'15년일출'!$B$15:$B$1027,'15년위원회별'!$C35)</f>
        <v>0</v>
      </c>
      <c r="X35" s="99">
        <f>SUMIFS('15년일출'!$M$15:$M$1027,'15년일출'!$A$15:$A$1027,'15년위원회별'!$A35,'15년일출'!$B$15:$B$1027,'15년위원회별'!$C35)</f>
        <v>0</v>
      </c>
      <c r="Y35" s="99">
        <f>SUMIFS('15년일출'!$Y$15:$Y$1027,'15년일출'!$A$15:$A$1027,'15년위원회별'!$A35,'15년일출'!$B$15:$B$1027,'15년위원회별'!$C35)</f>
        <v>0</v>
      </c>
      <c r="Z35" s="99">
        <f>SUMIFS('15년일출'!$Z$15:$Z$1027,'15년일출'!$A$15:$A$1027,'15년위원회별'!$A35,'15년일출'!$B$15:$B$1027,'15년위원회별'!$C35)</f>
        <v>0</v>
      </c>
    </row>
    <row r="36" spans="1:26" ht="16.5" customHeight="1">
      <c r="A36" t="s">
        <v>540</v>
      </c>
      <c r="B36" s="98"/>
      <c r="C36" s="98" t="s">
        <v>406</v>
      </c>
      <c r="D36" s="99">
        <f>SUMIFS('15년일입'!$G$7:$G$1000,'15년일입'!$A$7:$A$1000,'15년위원회별'!$A36,'15년일입'!$B$7:$B$1000,'15년위원회별'!$C36)</f>
        <v>0</v>
      </c>
      <c r="E36" s="99">
        <f>SUMIFS('15년일입'!$H$7:$H$1000,'15년일입'!$A$7:$A$1000,'15년위원회별'!$A36,'15년일입'!$B$7:$B$1000,'15년위원회별'!$C36)</f>
        <v>0</v>
      </c>
      <c r="F36" s="99">
        <f>SUMIFS('15년일입'!$I$7:$I$1000,'15년일입'!$A$7:$A$1000,'15년위원회별'!$A36,'15년일입'!$B$7:$B$1000,'15년위원회별'!$C36)</f>
        <v>0</v>
      </c>
      <c r="G36" s="99">
        <f>SUMIFS('15년일입'!$J$7:$J$1000,'15년일입'!$A$7:$A$1000,'15년위원회별'!$A36,'15년일입'!$B$7:$B$1000,'15년위원회별'!$C36)</f>
        <v>0</v>
      </c>
      <c r="H36" s="99">
        <f>SUMIFS('15년일입'!$T$7:$T$1000,'15년일입'!$A$7:$A$1000,'15년위원회별'!$A36,'15년일입'!$B$7:$B$1000,'15년위원회별'!$C36)</f>
        <v>0</v>
      </c>
      <c r="I36" s="99">
        <f>SUMIFS('15년일입'!$U$7:$U$1000,'15년일입'!$A$7:$A$1000,'15년위원회별'!$A36,'15년일입'!$B$7:$B$1000,'15년위원회별'!$C36)</f>
        <v>0</v>
      </c>
      <c r="J36" s="99">
        <f>SUMIFS('15년일입'!$K$7:$K$1000,'15년일입'!$A$7:$A$1000,'15년위원회별'!$A36,'15년일입'!$B$7:$B$1000,'15년위원회별'!$C36)</f>
        <v>0</v>
      </c>
      <c r="K36" s="99">
        <f>SUMIFS('15년일입'!$L$7:$L$1000,'15년일입'!$A$7:$A$1000,'15년위원회별'!$A36,'15년일입'!$B$7:$B$1000,'15년위원회별'!$C36)</f>
        <v>0</v>
      </c>
      <c r="L36" s="99">
        <f>SUMIFS('15년일입'!$M$7:$M$1000,'15년일입'!$A$7:$A$1000,'15년위원회별'!$A36,'15년일입'!$B$7:$B$1000,'15년위원회별'!$C36)</f>
        <v>0</v>
      </c>
      <c r="M36" s="99">
        <f>SUMIFS('15년일입'!$Y$7:$Y$1000,'15년일입'!$A$7:$A$1000,'15년위원회별'!$A36,'15년일입'!$B$7:$B$1000,'15년위원회별'!$C36)</f>
        <v>0</v>
      </c>
      <c r="N36" s="99">
        <f>SUMIFS('15년일입'!$Z$7:$Z$1000,'15년일입'!$A$7:$A$1000,'15년위원회별'!$A36,'15년일입'!$B$7:$B$1000,'15년위원회별'!$C36)</f>
        <v>0</v>
      </c>
      <c r="P36" s="99">
        <f>SUMIFS('15년일출'!$G$15:$G$1027,'15년일출'!$A$15:$A$1027,'15년위원회별'!$A36,'15년일출'!$B$15:$B$1027,'15년위원회별'!$C36)</f>
        <v>40986500</v>
      </c>
      <c r="Q36" s="99">
        <f>SUMIFS('15년일출'!$H$15:$H$1027,'15년일출'!$A$15:$A$1027,'15년위원회별'!$A36,'15년일출'!$B$15:$B$1027,'15년위원회별'!$C36)</f>
        <v>0</v>
      </c>
      <c r="R36" s="99">
        <f>SUMIFS('15년일출'!$I$15:$I$1027,'15년일출'!$A$15:$A$1027,'15년위원회별'!$A36,'15년일출'!$B$15:$B$1027,'15년위원회별'!$C36)</f>
        <v>5869500</v>
      </c>
      <c r="S36" s="99">
        <f>SUMIFS('15년일출'!$J$15:$J$1027,'15년일출'!$A$15:$A$1027,'15년위원회별'!$A36,'15년일출'!$B$15:$B$1027,'15년위원회별'!$C36)</f>
        <v>46856000</v>
      </c>
      <c r="T36" s="99">
        <f>SUMIFS('15년일출'!$T$15:$T$1027,'15년일출'!$A$15:$A$1027,'15년위원회별'!$A36,'15년일출'!$B$15:$B$1027,'15년위원회별'!$C36)</f>
        <v>0</v>
      </c>
      <c r="U36" s="99">
        <f>SUMIFS('15년일출'!$U$15:$U$1027,'15년일출'!$A$15:$A$1027,'15년위원회별'!$A36,'15년일출'!$B$15:$B$1027,'15년위원회별'!$C36)</f>
        <v>0</v>
      </c>
      <c r="V36" s="99">
        <f>SUMIFS('15년일출'!$K$15:$K$1027,'15년일출'!$A$15:$A$1027,'15년위원회별'!$A36,'15년일출'!$B$15:$B$1027,'15년위원회별'!$C36)</f>
        <v>0</v>
      </c>
      <c r="W36" s="99">
        <f>SUMIFS('15년일출'!$L$15:$L$1027,'15년일출'!$A$15:$A$1027,'15년위원회별'!$A36,'15년일출'!$B$15:$B$1027,'15년위원회별'!$C36)</f>
        <v>0</v>
      </c>
      <c r="X36" s="99">
        <f>SUMIFS('15년일출'!$M$15:$M$1027,'15년일출'!$A$15:$A$1027,'15년위원회별'!$A36,'15년일출'!$B$15:$B$1027,'15년위원회별'!$C36)</f>
        <v>21000000</v>
      </c>
      <c r="Y36" s="99">
        <f>SUMIFS('15년일출'!$Y$15:$Y$1027,'15년일출'!$A$15:$A$1027,'15년위원회별'!$A36,'15년일출'!$B$15:$B$1027,'15년위원회별'!$C36)</f>
        <v>0</v>
      </c>
      <c r="Z36" s="99">
        <f>SUMIFS('15년일출'!$Z$15:$Z$1027,'15년일출'!$A$15:$A$1027,'15년위원회별'!$A36,'15년일출'!$B$15:$B$1027,'15년위원회별'!$C36)</f>
        <v>0</v>
      </c>
    </row>
    <row r="37" spans="1:26" ht="16.5" customHeight="1">
      <c r="B37" s="306" t="s">
        <v>12</v>
      </c>
      <c r="C37" s="307"/>
      <c r="D37" s="97">
        <f>SUM(D38:D42)</f>
        <v>0</v>
      </c>
      <c r="E37" s="97">
        <f t="shared" ref="E37:N37" si="18">SUM(E38:E42)</f>
        <v>0</v>
      </c>
      <c r="F37" s="97">
        <f t="shared" si="18"/>
        <v>0</v>
      </c>
      <c r="G37" s="97">
        <f t="shared" si="18"/>
        <v>0</v>
      </c>
      <c r="H37" s="97">
        <f t="shared" si="18"/>
        <v>0</v>
      </c>
      <c r="I37" s="97">
        <f t="shared" si="18"/>
        <v>0</v>
      </c>
      <c r="J37" s="97">
        <f t="shared" si="18"/>
        <v>0</v>
      </c>
      <c r="K37" s="97">
        <f t="shared" si="18"/>
        <v>0</v>
      </c>
      <c r="L37" s="97">
        <f t="shared" si="18"/>
        <v>0</v>
      </c>
      <c r="M37" s="97">
        <f t="shared" si="18"/>
        <v>0</v>
      </c>
      <c r="N37" s="97">
        <f t="shared" si="18"/>
        <v>0</v>
      </c>
      <c r="P37" s="97">
        <f>SUM(P38:P42)</f>
        <v>0</v>
      </c>
      <c r="Q37" s="97">
        <f t="shared" ref="Q37:Z37" si="19">SUM(Q38:Q42)</f>
        <v>0</v>
      </c>
      <c r="R37" s="97">
        <f t="shared" si="19"/>
        <v>0</v>
      </c>
      <c r="S37" s="97">
        <f t="shared" si="19"/>
        <v>0</v>
      </c>
      <c r="T37" s="97">
        <f t="shared" si="19"/>
        <v>0</v>
      </c>
      <c r="U37" s="97">
        <f t="shared" si="19"/>
        <v>0</v>
      </c>
      <c r="V37" s="97">
        <f t="shared" si="19"/>
        <v>0</v>
      </c>
      <c r="W37" s="97">
        <f t="shared" si="19"/>
        <v>0</v>
      </c>
      <c r="X37" s="97">
        <f t="shared" si="19"/>
        <v>0</v>
      </c>
      <c r="Y37" s="97">
        <f t="shared" si="19"/>
        <v>0</v>
      </c>
      <c r="Z37" s="97">
        <f t="shared" si="19"/>
        <v>0</v>
      </c>
    </row>
    <row r="38" spans="1:26" ht="16.5" customHeight="1">
      <c r="A38" t="s">
        <v>541</v>
      </c>
      <c r="B38" s="98"/>
      <c r="C38" s="98" t="s">
        <v>110</v>
      </c>
      <c r="D38" s="99">
        <f>SUMIFS('15년일입'!$G$7:$G$1000,'15년일입'!$A$7:$A$1000,'15년위원회별'!$A38,'15년일입'!$B$7:$B$1000,'15년위원회별'!$C38)</f>
        <v>0</v>
      </c>
      <c r="E38" s="99">
        <f>SUMIFS('15년일입'!$H$7:$H$1000,'15년일입'!$A$7:$A$1000,'15년위원회별'!$A38,'15년일입'!$B$7:$B$1000,'15년위원회별'!$C38)</f>
        <v>0</v>
      </c>
      <c r="F38" s="99">
        <f>SUMIFS('15년일입'!$I$7:$I$1000,'15년일입'!$A$7:$A$1000,'15년위원회별'!$A38,'15년일입'!$B$7:$B$1000,'15년위원회별'!$C38)</f>
        <v>0</v>
      </c>
      <c r="G38" s="99">
        <f>SUMIFS('15년일입'!$J$7:$J$1000,'15년일입'!$A$7:$A$1000,'15년위원회별'!$A38,'15년일입'!$B$7:$B$1000,'15년위원회별'!$C38)</f>
        <v>0</v>
      </c>
      <c r="H38" s="99">
        <f>SUMIFS('15년일입'!$T$7:$T$1000,'15년일입'!$A$7:$A$1000,'15년위원회별'!$A38,'15년일입'!$B$7:$B$1000,'15년위원회별'!$C38)</f>
        <v>0</v>
      </c>
      <c r="I38" s="99">
        <f>SUMIFS('15년일입'!$U$7:$U$1000,'15년일입'!$A$7:$A$1000,'15년위원회별'!$A38,'15년일입'!$B$7:$B$1000,'15년위원회별'!$C38)</f>
        <v>0</v>
      </c>
      <c r="J38" s="99">
        <f>SUMIFS('15년일입'!$K$7:$K$1000,'15년일입'!$A$7:$A$1000,'15년위원회별'!$A38,'15년일입'!$B$7:$B$1000,'15년위원회별'!$C38)</f>
        <v>0</v>
      </c>
      <c r="K38" s="99">
        <f>SUMIFS('15년일입'!$L$7:$L$1000,'15년일입'!$A$7:$A$1000,'15년위원회별'!$A38,'15년일입'!$B$7:$B$1000,'15년위원회별'!$C38)</f>
        <v>0</v>
      </c>
      <c r="L38" s="99">
        <f>SUMIFS('15년일입'!$M$7:$M$1000,'15년일입'!$A$7:$A$1000,'15년위원회별'!$A38,'15년일입'!$B$7:$B$1000,'15년위원회별'!$C38)</f>
        <v>0</v>
      </c>
      <c r="M38" s="99">
        <f>SUMIFS('15년일입'!$Y$7:$Y$1000,'15년일입'!$A$7:$A$1000,'15년위원회별'!$A38,'15년일입'!$B$7:$B$1000,'15년위원회별'!$C38)</f>
        <v>0</v>
      </c>
      <c r="N38" s="99">
        <f>SUMIFS('15년일입'!$Z$7:$Z$1000,'15년일입'!$A$7:$A$1000,'15년위원회별'!$A38,'15년일입'!$B$7:$B$1000,'15년위원회별'!$C38)</f>
        <v>0</v>
      </c>
      <c r="P38" s="99">
        <f>SUMIFS('15년일출'!$G$15:$G$1027,'15년일출'!$A$15:$A$1027,'15년위원회별'!$A38,'15년일출'!$B$15:$B$1027,'15년위원회별'!$C38)</f>
        <v>0</v>
      </c>
      <c r="Q38" s="99">
        <f>SUMIFS('15년일출'!$H$15:$H$1027,'15년일출'!$A$15:$A$1027,'15년위원회별'!$A38,'15년일출'!$B$15:$B$1027,'15년위원회별'!$C38)</f>
        <v>0</v>
      </c>
      <c r="R38" s="99">
        <f>SUMIFS('15년일출'!$I$15:$I$1027,'15년일출'!$A$15:$A$1027,'15년위원회별'!$A38,'15년일출'!$B$15:$B$1027,'15년위원회별'!$C38)</f>
        <v>0</v>
      </c>
      <c r="S38" s="99">
        <f>SUMIFS('15년일출'!$J$15:$J$1027,'15년일출'!$A$15:$A$1027,'15년위원회별'!$A38,'15년일출'!$B$15:$B$1027,'15년위원회별'!$C38)</f>
        <v>0</v>
      </c>
      <c r="T38" s="99">
        <f>SUMIFS('15년일출'!$T$15:$T$1027,'15년일출'!$A$15:$A$1027,'15년위원회별'!$A38,'15년일출'!$B$15:$B$1027,'15년위원회별'!$C38)</f>
        <v>0</v>
      </c>
      <c r="U38" s="99">
        <f>SUMIFS('15년일출'!$U$15:$U$1027,'15년일출'!$A$15:$A$1027,'15년위원회별'!$A38,'15년일출'!$B$15:$B$1027,'15년위원회별'!$C38)</f>
        <v>0</v>
      </c>
      <c r="V38" s="99">
        <f>SUMIFS('15년일출'!$K$15:$K$1027,'15년일출'!$A$15:$A$1027,'15년위원회별'!$A38,'15년일출'!$B$15:$B$1027,'15년위원회별'!$C38)</f>
        <v>0</v>
      </c>
      <c r="W38" s="99">
        <f>SUMIFS('15년일출'!$L$15:$L$1027,'15년일출'!$A$15:$A$1027,'15년위원회별'!$A38,'15년일출'!$B$15:$B$1027,'15년위원회별'!$C38)</f>
        <v>0</v>
      </c>
      <c r="X38" s="99">
        <f>SUMIFS('15년일출'!$M$15:$M$1027,'15년일출'!$A$15:$A$1027,'15년위원회별'!$A38,'15년일출'!$B$15:$B$1027,'15년위원회별'!$C38)</f>
        <v>0</v>
      </c>
      <c r="Y38" s="99">
        <f>SUMIFS('15년일출'!$Y$15:$Y$1027,'15년일출'!$A$15:$A$1027,'15년위원회별'!$A38,'15년일출'!$B$15:$B$1027,'15년위원회별'!$C38)</f>
        <v>0</v>
      </c>
      <c r="Z38" s="99">
        <f>SUMIFS('15년일출'!$Z$15:$Z$1027,'15년일출'!$A$15:$A$1027,'15년위원회별'!$A38,'15년일출'!$B$15:$B$1027,'15년위원회별'!$C38)</f>
        <v>0</v>
      </c>
    </row>
    <row r="39" spans="1:26" ht="16.5" customHeight="1">
      <c r="A39" t="s">
        <v>541</v>
      </c>
      <c r="B39" s="98"/>
      <c r="C39" s="98" t="s">
        <v>114</v>
      </c>
      <c r="D39" s="99">
        <f>SUMIFS('15년일입'!$G$7:$G$1000,'15년일입'!$A$7:$A$1000,'15년위원회별'!$A39,'15년일입'!$B$7:$B$1000,'15년위원회별'!$C39)</f>
        <v>0</v>
      </c>
      <c r="E39" s="99">
        <f>SUMIFS('15년일입'!$H$7:$H$1000,'15년일입'!$A$7:$A$1000,'15년위원회별'!$A39,'15년일입'!$B$7:$B$1000,'15년위원회별'!$C39)</f>
        <v>0</v>
      </c>
      <c r="F39" s="99">
        <f>SUMIFS('15년일입'!$I$7:$I$1000,'15년일입'!$A$7:$A$1000,'15년위원회별'!$A39,'15년일입'!$B$7:$B$1000,'15년위원회별'!$C39)</f>
        <v>0</v>
      </c>
      <c r="G39" s="99">
        <f>SUMIFS('15년일입'!$J$7:$J$1000,'15년일입'!$A$7:$A$1000,'15년위원회별'!$A39,'15년일입'!$B$7:$B$1000,'15년위원회별'!$C39)</f>
        <v>0</v>
      </c>
      <c r="H39" s="99">
        <f>SUMIFS('15년일입'!$T$7:$T$1000,'15년일입'!$A$7:$A$1000,'15년위원회별'!$A39,'15년일입'!$B$7:$B$1000,'15년위원회별'!$C39)</f>
        <v>0</v>
      </c>
      <c r="I39" s="99">
        <f>SUMIFS('15년일입'!$U$7:$U$1000,'15년일입'!$A$7:$A$1000,'15년위원회별'!$A39,'15년일입'!$B$7:$B$1000,'15년위원회별'!$C39)</f>
        <v>0</v>
      </c>
      <c r="J39" s="99">
        <f>SUMIFS('15년일입'!$K$7:$K$1000,'15년일입'!$A$7:$A$1000,'15년위원회별'!$A39,'15년일입'!$B$7:$B$1000,'15년위원회별'!$C39)</f>
        <v>0</v>
      </c>
      <c r="K39" s="99">
        <f>SUMIFS('15년일입'!$L$7:$L$1000,'15년일입'!$A$7:$A$1000,'15년위원회별'!$A39,'15년일입'!$B$7:$B$1000,'15년위원회별'!$C39)</f>
        <v>0</v>
      </c>
      <c r="L39" s="99">
        <f>SUMIFS('15년일입'!$M$7:$M$1000,'15년일입'!$A$7:$A$1000,'15년위원회별'!$A39,'15년일입'!$B$7:$B$1000,'15년위원회별'!$C39)</f>
        <v>0</v>
      </c>
      <c r="M39" s="99">
        <f>SUMIFS('15년일입'!$Y$7:$Y$1000,'15년일입'!$A$7:$A$1000,'15년위원회별'!$A39,'15년일입'!$B$7:$B$1000,'15년위원회별'!$C39)</f>
        <v>0</v>
      </c>
      <c r="N39" s="99">
        <f>SUMIFS('15년일입'!$Z$7:$Z$1000,'15년일입'!$A$7:$A$1000,'15년위원회별'!$A39,'15년일입'!$B$7:$B$1000,'15년위원회별'!$C39)</f>
        <v>0</v>
      </c>
      <c r="P39" s="99">
        <f>SUMIFS('15년일출'!$G$15:$G$1027,'15년일출'!$A$15:$A$1027,'15년위원회별'!$A39,'15년일출'!$B$15:$B$1027,'15년위원회별'!$C39)</f>
        <v>0</v>
      </c>
      <c r="Q39" s="99">
        <f>SUMIFS('15년일출'!$H$15:$H$1027,'15년일출'!$A$15:$A$1027,'15년위원회별'!$A39,'15년일출'!$B$15:$B$1027,'15년위원회별'!$C39)</f>
        <v>0</v>
      </c>
      <c r="R39" s="99">
        <f>SUMIFS('15년일출'!$I$15:$I$1027,'15년일출'!$A$15:$A$1027,'15년위원회별'!$A39,'15년일출'!$B$15:$B$1027,'15년위원회별'!$C39)</f>
        <v>0</v>
      </c>
      <c r="S39" s="99">
        <f>SUMIFS('15년일출'!$J$15:$J$1027,'15년일출'!$A$15:$A$1027,'15년위원회별'!$A39,'15년일출'!$B$15:$B$1027,'15년위원회별'!$C39)</f>
        <v>0</v>
      </c>
      <c r="T39" s="99">
        <f>SUMIFS('15년일출'!$T$15:$T$1027,'15년일출'!$A$15:$A$1027,'15년위원회별'!$A39,'15년일출'!$B$15:$B$1027,'15년위원회별'!$C39)</f>
        <v>0</v>
      </c>
      <c r="U39" s="99">
        <f>SUMIFS('15년일출'!$U$15:$U$1027,'15년일출'!$A$15:$A$1027,'15년위원회별'!$A39,'15년일출'!$B$15:$B$1027,'15년위원회별'!$C39)</f>
        <v>0</v>
      </c>
      <c r="V39" s="99">
        <f>SUMIFS('15년일출'!$K$15:$K$1027,'15년일출'!$A$15:$A$1027,'15년위원회별'!$A39,'15년일출'!$B$15:$B$1027,'15년위원회별'!$C39)</f>
        <v>0</v>
      </c>
      <c r="W39" s="99">
        <f>SUMIFS('15년일출'!$L$15:$L$1027,'15년일출'!$A$15:$A$1027,'15년위원회별'!$A39,'15년일출'!$B$15:$B$1027,'15년위원회별'!$C39)</f>
        <v>0</v>
      </c>
      <c r="X39" s="99">
        <f>SUMIFS('15년일출'!$M$15:$M$1027,'15년일출'!$A$15:$A$1027,'15년위원회별'!$A39,'15년일출'!$B$15:$B$1027,'15년위원회별'!$C39)</f>
        <v>0</v>
      </c>
      <c r="Y39" s="99">
        <f>SUMIFS('15년일출'!$Y$15:$Y$1027,'15년일출'!$A$15:$A$1027,'15년위원회별'!$A39,'15년일출'!$B$15:$B$1027,'15년위원회별'!$C39)</f>
        <v>0</v>
      </c>
      <c r="Z39" s="99">
        <f>SUMIFS('15년일출'!$Z$15:$Z$1027,'15년일출'!$A$15:$A$1027,'15년위원회별'!$A39,'15년일출'!$B$15:$B$1027,'15년위원회별'!$C39)</f>
        <v>0</v>
      </c>
    </row>
    <row r="40" spans="1:26" ht="16.5" customHeight="1">
      <c r="A40" t="s">
        <v>541</v>
      </c>
      <c r="B40" s="98"/>
      <c r="C40" s="98" t="s">
        <v>67</v>
      </c>
      <c r="D40" s="99">
        <f>SUMIFS('15년일입'!$G$7:$G$1000,'15년일입'!$A$7:$A$1000,'15년위원회별'!$A40,'15년일입'!$B$7:$B$1000,'15년위원회별'!$C40)</f>
        <v>0</v>
      </c>
      <c r="E40" s="99">
        <f>SUMIFS('15년일입'!$H$7:$H$1000,'15년일입'!$A$7:$A$1000,'15년위원회별'!$A40,'15년일입'!$B$7:$B$1000,'15년위원회별'!$C40)</f>
        <v>0</v>
      </c>
      <c r="F40" s="99">
        <f>SUMIFS('15년일입'!$I$7:$I$1000,'15년일입'!$A$7:$A$1000,'15년위원회별'!$A40,'15년일입'!$B$7:$B$1000,'15년위원회별'!$C40)</f>
        <v>0</v>
      </c>
      <c r="G40" s="99">
        <f>SUMIFS('15년일입'!$J$7:$J$1000,'15년일입'!$A$7:$A$1000,'15년위원회별'!$A40,'15년일입'!$B$7:$B$1000,'15년위원회별'!$C40)</f>
        <v>0</v>
      </c>
      <c r="H40" s="99">
        <f>SUMIFS('15년일입'!$T$7:$T$1000,'15년일입'!$A$7:$A$1000,'15년위원회별'!$A40,'15년일입'!$B$7:$B$1000,'15년위원회별'!$C40)</f>
        <v>0</v>
      </c>
      <c r="I40" s="99">
        <f>SUMIFS('15년일입'!$U$7:$U$1000,'15년일입'!$A$7:$A$1000,'15년위원회별'!$A40,'15년일입'!$B$7:$B$1000,'15년위원회별'!$C40)</f>
        <v>0</v>
      </c>
      <c r="J40" s="99">
        <f>SUMIFS('15년일입'!$K$7:$K$1000,'15년일입'!$A$7:$A$1000,'15년위원회별'!$A40,'15년일입'!$B$7:$B$1000,'15년위원회별'!$C40)</f>
        <v>0</v>
      </c>
      <c r="K40" s="99">
        <f>SUMIFS('15년일입'!$L$7:$L$1000,'15년일입'!$A$7:$A$1000,'15년위원회별'!$A40,'15년일입'!$B$7:$B$1000,'15년위원회별'!$C40)</f>
        <v>0</v>
      </c>
      <c r="L40" s="99">
        <f>SUMIFS('15년일입'!$M$7:$M$1000,'15년일입'!$A$7:$A$1000,'15년위원회별'!$A40,'15년일입'!$B$7:$B$1000,'15년위원회별'!$C40)</f>
        <v>0</v>
      </c>
      <c r="M40" s="99">
        <f>SUMIFS('15년일입'!$Y$7:$Y$1000,'15년일입'!$A$7:$A$1000,'15년위원회별'!$A40,'15년일입'!$B$7:$B$1000,'15년위원회별'!$C40)</f>
        <v>0</v>
      </c>
      <c r="N40" s="99">
        <f>SUMIFS('15년일입'!$Z$7:$Z$1000,'15년일입'!$A$7:$A$1000,'15년위원회별'!$A40,'15년일입'!$B$7:$B$1000,'15년위원회별'!$C40)</f>
        <v>0</v>
      </c>
      <c r="P40" s="99">
        <f>SUMIFS('15년일출'!$G$15:$G$1027,'15년일출'!$A$15:$A$1027,'15년위원회별'!$A40,'15년일출'!$B$15:$B$1027,'15년위원회별'!$C40)</f>
        <v>0</v>
      </c>
      <c r="Q40" s="99">
        <f>SUMIFS('15년일출'!$H$15:$H$1027,'15년일출'!$A$15:$A$1027,'15년위원회별'!$A40,'15년일출'!$B$15:$B$1027,'15년위원회별'!$C40)</f>
        <v>0</v>
      </c>
      <c r="R40" s="99">
        <f>SUMIFS('15년일출'!$I$15:$I$1027,'15년일출'!$A$15:$A$1027,'15년위원회별'!$A40,'15년일출'!$B$15:$B$1027,'15년위원회별'!$C40)</f>
        <v>0</v>
      </c>
      <c r="S40" s="99">
        <f>SUMIFS('15년일출'!$J$15:$J$1027,'15년일출'!$A$15:$A$1027,'15년위원회별'!$A40,'15년일출'!$B$15:$B$1027,'15년위원회별'!$C40)</f>
        <v>0</v>
      </c>
      <c r="T40" s="99">
        <f>SUMIFS('15년일출'!$T$15:$T$1027,'15년일출'!$A$15:$A$1027,'15년위원회별'!$A40,'15년일출'!$B$15:$B$1027,'15년위원회별'!$C40)</f>
        <v>0</v>
      </c>
      <c r="U40" s="99">
        <f>SUMIFS('15년일출'!$U$15:$U$1027,'15년일출'!$A$15:$A$1027,'15년위원회별'!$A40,'15년일출'!$B$15:$B$1027,'15년위원회별'!$C40)</f>
        <v>0</v>
      </c>
      <c r="V40" s="99">
        <f>SUMIFS('15년일출'!$K$15:$K$1027,'15년일출'!$A$15:$A$1027,'15년위원회별'!$A40,'15년일출'!$B$15:$B$1027,'15년위원회별'!$C40)</f>
        <v>0</v>
      </c>
      <c r="W40" s="99">
        <f>SUMIFS('15년일출'!$L$15:$L$1027,'15년일출'!$A$15:$A$1027,'15년위원회별'!$A40,'15년일출'!$B$15:$B$1027,'15년위원회별'!$C40)</f>
        <v>0</v>
      </c>
      <c r="X40" s="99">
        <f>SUMIFS('15년일출'!$M$15:$M$1027,'15년일출'!$A$15:$A$1027,'15년위원회별'!$A40,'15년일출'!$B$15:$B$1027,'15년위원회별'!$C40)</f>
        <v>0</v>
      </c>
      <c r="Y40" s="99">
        <f>SUMIFS('15년일출'!$Y$15:$Y$1027,'15년일출'!$A$15:$A$1027,'15년위원회별'!$A40,'15년일출'!$B$15:$B$1027,'15년위원회별'!$C40)</f>
        <v>0</v>
      </c>
      <c r="Z40" s="99">
        <f>SUMIFS('15년일출'!$Z$15:$Z$1027,'15년일출'!$A$15:$A$1027,'15년위원회별'!$A40,'15년일출'!$B$15:$B$1027,'15년위원회별'!$C40)</f>
        <v>0</v>
      </c>
    </row>
    <row r="41" spans="1:26" ht="16.5" customHeight="1">
      <c r="A41" t="s">
        <v>541</v>
      </c>
      <c r="B41" s="98"/>
      <c r="C41" s="98" t="s">
        <v>397</v>
      </c>
      <c r="D41" s="99">
        <f>SUMIFS('15년일입'!$G$7:$G$1000,'15년일입'!$A$7:$A$1000,'15년위원회별'!$A41,'15년일입'!$B$7:$B$1000,'15년위원회별'!$C41)</f>
        <v>0</v>
      </c>
      <c r="E41" s="99">
        <f>SUMIFS('15년일입'!$H$7:$H$1000,'15년일입'!$A$7:$A$1000,'15년위원회별'!$A41,'15년일입'!$B$7:$B$1000,'15년위원회별'!$C41)</f>
        <v>0</v>
      </c>
      <c r="F41" s="99">
        <f>SUMIFS('15년일입'!$I$7:$I$1000,'15년일입'!$A$7:$A$1000,'15년위원회별'!$A41,'15년일입'!$B$7:$B$1000,'15년위원회별'!$C41)</f>
        <v>0</v>
      </c>
      <c r="G41" s="99">
        <f>SUMIFS('15년일입'!$J$7:$J$1000,'15년일입'!$A$7:$A$1000,'15년위원회별'!$A41,'15년일입'!$B$7:$B$1000,'15년위원회별'!$C41)</f>
        <v>0</v>
      </c>
      <c r="H41" s="99">
        <f>SUMIFS('15년일입'!$T$7:$T$1000,'15년일입'!$A$7:$A$1000,'15년위원회별'!$A41,'15년일입'!$B$7:$B$1000,'15년위원회별'!$C41)</f>
        <v>0</v>
      </c>
      <c r="I41" s="99">
        <f>SUMIFS('15년일입'!$U$7:$U$1000,'15년일입'!$A$7:$A$1000,'15년위원회별'!$A41,'15년일입'!$B$7:$B$1000,'15년위원회별'!$C41)</f>
        <v>0</v>
      </c>
      <c r="J41" s="99">
        <f>SUMIFS('15년일입'!$K$7:$K$1000,'15년일입'!$A$7:$A$1000,'15년위원회별'!$A41,'15년일입'!$B$7:$B$1000,'15년위원회별'!$C41)</f>
        <v>0</v>
      </c>
      <c r="K41" s="99">
        <f>SUMIFS('15년일입'!$L$7:$L$1000,'15년일입'!$A$7:$A$1000,'15년위원회별'!$A41,'15년일입'!$B$7:$B$1000,'15년위원회별'!$C41)</f>
        <v>0</v>
      </c>
      <c r="L41" s="99">
        <f>SUMIFS('15년일입'!$M$7:$M$1000,'15년일입'!$A$7:$A$1000,'15년위원회별'!$A41,'15년일입'!$B$7:$B$1000,'15년위원회별'!$C41)</f>
        <v>0</v>
      </c>
      <c r="M41" s="99">
        <f>SUMIFS('15년일입'!$Y$7:$Y$1000,'15년일입'!$A$7:$A$1000,'15년위원회별'!$A41,'15년일입'!$B$7:$B$1000,'15년위원회별'!$C41)</f>
        <v>0</v>
      </c>
      <c r="N41" s="99">
        <f>SUMIFS('15년일입'!$Z$7:$Z$1000,'15년일입'!$A$7:$A$1000,'15년위원회별'!$A41,'15년일입'!$B$7:$B$1000,'15년위원회별'!$C41)</f>
        <v>0</v>
      </c>
      <c r="P41" s="99">
        <f>SUMIFS('15년일출'!$G$15:$G$1027,'15년일출'!$A$15:$A$1027,'15년위원회별'!$A41,'15년일출'!$B$15:$B$1027,'15년위원회별'!$C41)</f>
        <v>0</v>
      </c>
      <c r="Q41" s="99">
        <f>SUMIFS('15년일출'!$H$15:$H$1027,'15년일출'!$A$15:$A$1027,'15년위원회별'!$A41,'15년일출'!$B$15:$B$1027,'15년위원회별'!$C41)</f>
        <v>0</v>
      </c>
      <c r="R41" s="99">
        <f>SUMIFS('15년일출'!$I$15:$I$1027,'15년일출'!$A$15:$A$1027,'15년위원회별'!$A41,'15년일출'!$B$15:$B$1027,'15년위원회별'!$C41)</f>
        <v>0</v>
      </c>
      <c r="S41" s="99">
        <f>SUMIFS('15년일출'!$J$15:$J$1027,'15년일출'!$A$15:$A$1027,'15년위원회별'!$A41,'15년일출'!$B$15:$B$1027,'15년위원회별'!$C41)</f>
        <v>0</v>
      </c>
      <c r="T41" s="99">
        <f>SUMIFS('15년일출'!$T$15:$T$1027,'15년일출'!$A$15:$A$1027,'15년위원회별'!$A41,'15년일출'!$B$15:$B$1027,'15년위원회별'!$C41)</f>
        <v>0</v>
      </c>
      <c r="U41" s="99">
        <f>SUMIFS('15년일출'!$U$15:$U$1027,'15년일출'!$A$15:$A$1027,'15년위원회별'!$A41,'15년일출'!$B$15:$B$1027,'15년위원회별'!$C41)</f>
        <v>0</v>
      </c>
      <c r="V41" s="99">
        <f>SUMIFS('15년일출'!$K$15:$K$1027,'15년일출'!$A$15:$A$1027,'15년위원회별'!$A41,'15년일출'!$B$15:$B$1027,'15년위원회별'!$C41)</f>
        <v>0</v>
      </c>
      <c r="W41" s="99">
        <f>SUMIFS('15년일출'!$L$15:$L$1027,'15년일출'!$A$15:$A$1027,'15년위원회별'!$A41,'15년일출'!$B$15:$B$1027,'15년위원회별'!$C41)</f>
        <v>0</v>
      </c>
      <c r="X41" s="99">
        <f>SUMIFS('15년일출'!$M$15:$M$1027,'15년일출'!$A$15:$A$1027,'15년위원회별'!$A41,'15년일출'!$B$15:$B$1027,'15년위원회별'!$C41)</f>
        <v>0</v>
      </c>
      <c r="Y41" s="99">
        <f>SUMIFS('15년일출'!$Y$15:$Y$1027,'15년일출'!$A$15:$A$1027,'15년위원회별'!$A41,'15년일출'!$B$15:$B$1027,'15년위원회별'!$C41)</f>
        <v>0</v>
      </c>
      <c r="Z41" s="99">
        <f>SUMIFS('15년일출'!$Z$15:$Z$1027,'15년일출'!$A$15:$A$1027,'15년위원회별'!$A41,'15년일출'!$B$15:$B$1027,'15년위원회별'!$C41)</f>
        <v>0</v>
      </c>
    </row>
    <row r="42" spans="1:26" ht="16.5" customHeight="1">
      <c r="A42" t="s">
        <v>541</v>
      </c>
      <c r="B42" s="98"/>
      <c r="C42" s="98" t="s">
        <v>404</v>
      </c>
      <c r="D42" s="99">
        <f>SUMIFS('15년일입'!$G$7:$G$1000,'15년일입'!$A$7:$A$1000,'15년위원회별'!$A42,'15년일입'!$B$7:$B$1000,'15년위원회별'!$C42)</f>
        <v>0</v>
      </c>
      <c r="E42" s="99">
        <f>SUMIFS('15년일입'!$H$7:$H$1000,'15년일입'!$A$7:$A$1000,'15년위원회별'!$A42,'15년일입'!$B$7:$B$1000,'15년위원회별'!$C42)</f>
        <v>0</v>
      </c>
      <c r="F42" s="99">
        <f>SUMIFS('15년일입'!$I$7:$I$1000,'15년일입'!$A$7:$A$1000,'15년위원회별'!$A42,'15년일입'!$B$7:$B$1000,'15년위원회별'!$C42)</f>
        <v>0</v>
      </c>
      <c r="G42" s="99">
        <f>SUMIFS('15년일입'!$J$7:$J$1000,'15년일입'!$A$7:$A$1000,'15년위원회별'!$A42,'15년일입'!$B$7:$B$1000,'15년위원회별'!$C42)</f>
        <v>0</v>
      </c>
      <c r="H42" s="99">
        <f>SUMIFS('15년일입'!$T$7:$T$1000,'15년일입'!$A$7:$A$1000,'15년위원회별'!$A42,'15년일입'!$B$7:$B$1000,'15년위원회별'!$C42)</f>
        <v>0</v>
      </c>
      <c r="I42" s="99">
        <f>SUMIFS('15년일입'!$U$7:$U$1000,'15년일입'!$A$7:$A$1000,'15년위원회별'!$A42,'15년일입'!$B$7:$B$1000,'15년위원회별'!$C42)</f>
        <v>0</v>
      </c>
      <c r="J42" s="99">
        <f>SUMIFS('15년일입'!$K$7:$K$1000,'15년일입'!$A$7:$A$1000,'15년위원회별'!$A42,'15년일입'!$B$7:$B$1000,'15년위원회별'!$C42)</f>
        <v>0</v>
      </c>
      <c r="K42" s="99">
        <f>SUMIFS('15년일입'!$L$7:$L$1000,'15년일입'!$A$7:$A$1000,'15년위원회별'!$A42,'15년일입'!$B$7:$B$1000,'15년위원회별'!$C42)</f>
        <v>0</v>
      </c>
      <c r="L42" s="99">
        <f>SUMIFS('15년일입'!$M$7:$M$1000,'15년일입'!$A$7:$A$1000,'15년위원회별'!$A42,'15년일입'!$B$7:$B$1000,'15년위원회별'!$C42)</f>
        <v>0</v>
      </c>
      <c r="M42" s="99">
        <f>SUMIFS('15년일입'!$Y$7:$Y$1000,'15년일입'!$A$7:$A$1000,'15년위원회별'!$A42,'15년일입'!$B$7:$B$1000,'15년위원회별'!$C42)</f>
        <v>0</v>
      </c>
      <c r="N42" s="99">
        <f>SUMIFS('15년일입'!$Z$7:$Z$1000,'15년일입'!$A$7:$A$1000,'15년위원회별'!$A42,'15년일입'!$B$7:$B$1000,'15년위원회별'!$C42)</f>
        <v>0</v>
      </c>
      <c r="P42" s="99">
        <f>SUMIFS('15년일출'!$G$15:$G$1027,'15년일출'!$A$15:$A$1027,'15년위원회별'!$A42,'15년일출'!$B$15:$B$1027,'15년위원회별'!$C42)</f>
        <v>0</v>
      </c>
      <c r="Q42" s="99">
        <f>SUMIFS('15년일출'!$H$15:$H$1027,'15년일출'!$A$15:$A$1027,'15년위원회별'!$A42,'15년일출'!$B$15:$B$1027,'15년위원회별'!$C42)</f>
        <v>0</v>
      </c>
      <c r="R42" s="99">
        <f>SUMIFS('15년일출'!$I$15:$I$1027,'15년일출'!$A$15:$A$1027,'15년위원회별'!$A42,'15년일출'!$B$15:$B$1027,'15년위원회별'!$C42)</f>
        <v>0</v>
      </c>
      <c r="S42" s="99">
        <f>SUMIFS('15년일출'!$J$15:$J$1027,'15년일출'!$A$15:$A$1027,'15년위원회별'!$A42,'15년일출'!$B$15:$B$1027,'15년위원회별'!$C42)</f>
        <v>0</v>
      </c>
      <c r="T42" s="99">
        <f>SUMIFS('15년일출'!$T$15:$T$1027,'15년일출'!$A$15:$A$1027,'15년위원회별'!$A42,'15년일출'!$B$15:$B$1027,'15년위원회별'!$C42)</f>
        <v>0</v>
      </c>
      <c r="U42" s="99">
        <f>SUMIFS('15년일출'!$U$15:$U$1027,'15년일출'!$A$15:$A$1027,'15년위원회별'!$A42,'15년일출'!$B$15:$B$1027,'15년위원회별'!$C42)</f>
        <v>0</v>
      </c>
      <c r="V42" s="99">
        <f>SUMIFS('15년일출'!$K$15:$K$1027,'15년일출'!$A$15:$A$1027,'15년위원회별'!$A42,'15년일출'!$B$15:$B$1027,'15년위원회별'!$C42)</f>
        <v>0</v>
      </c>
      <c r="W42" s="99">
        <f>SUMIFS('15년일출'!$L$15:$L$1027,'15년일출'!$A$15:$A$1027,'15년위원회별'!$A42,'15년일출'!$B$15:$B$1027,'15년위원회별'!$C42)</f>
        <v>0</v>
      </c>
      <c r="X42" s="99">
        <f>SUMIFS('15년일출'!$M$15:$M$1027,'15년일출'!$A$15:$A$1027,'15년위원회별'!$A42,'15년일출'!$B$15:$B$1027,'15년위원회별'!$C42)</f>
        <v>0</v>
      </c>
      <c r="Y42" s="99">
        <f>SUMIFS('15년일출'!$Y$15:$Y$1027,'15년일출'!$A$15:$A$1027,'15년위원회별'!$A42,'15년일출'!$B$15:$B$1027,'15년위원회별'!$C42)</f>
        <v>0</v>
      </c>
      <c r="Z42" s="99">
        <f>SUMIFS('15년일출'!$Z$15:$Z$1027,'15년일출'!$A$15:$A$1027,'15년위원회별'!$A42,'15년일출'!$B$15:$B$1027,'15년위원회별'!$C42)</f>
        <v>0</v>
      </c>
    </row>
    <row r="43" spans="1:26" ht="16.5" customHeight="1">
      <c r="B43" s="306" t="s">
        <v>435</v>
      </c>
      <c r="C43" s="307"/>
      <c r="D43" s="97">
        <f>SUM(D44:D46)</f>
        <v>0</v>
      </c>
      <c r="E43" s="97">
        <f t="shared" ref="E43:N43" si="20">SUM(E44:E46)</f>
        <v>0</v>
      </c>
      <c r="F43" s="97">
        <f t="shared" si="20"/>
        <v>0</v>
      </c>
      <c r="G43" s="97">
        <f t="shared" si="20"/>
        <v>0</v>
      </c>
      <c r="H43" s="97">
        <f t="shared" si="20"/>
        <v>0</v>
      </c>
      <c r="I43" s="97">
        <f t="shared" si="20"/>
        <v>0</v>
      </c>
      <c r="J43" s="97">
        <f t="shared" si="20"/>
        <v>0</v>
      </c>
      <c r="K43" s="97">
        <f t="shared" si="20"/>
        <v>0</v>
      </c>
      <c r="L43" s="97">
        <f t="shared" si="20"/>
        <v>0</v>
      </c>
      <c r="M43" s="97">
        <f t="shared" si="20"/>
        <v>0</v>
      </c>
      <c r="N43" s="97">
        <f t="shared" si="20"/>
        <v>0</v>
      </c>
      <c r="P43" s="97">
        <f>SUM(P44:P46)</f>
        <v>0</v>
      </c>
      <c r="Q43" s="97">
        <f t="shared" ref="Q43:Z43" si="21">SUM(Q44:Q46)</f>
        <v>0</v>
      </c>
      <c r="R43" s="97">
        <f t="shared" si="21"/>
        <v>0</v>
      </c>
      <c r="S43" s="97">
        <f t="shared" si="21"/>
        <v>0</v>
      </c>
      <c r="T43" s="97">
        <f t="shared" si="21"/>
        <v>0</v>
      </c>
      <c r="U43" s="97">
        <f t="shared" si="21"/>
        <v>0</v>
      </c>
      <c r="V43" s="97">
        <f t="shared" si="21"/>
        <v>0</v>
      </c>
      <c r="W43" s="97">
        <f t="shared" si="21"/>
        <v>0</v>
      </c>
      <c r="X43" s="97">
        <f t="shared" si="21"/>
        <v>0</v>
      </c>
      <c r="Y43" s="97">
        <f t="shared" si="21"/>
        <v>0</v>
      </c>
      <c r="Z43" s="97">
        <f t="shared" si="21"/>
        <v>0</v>
      </c>
    </row>
    <row r="44" spans="1:26" ht="16.5" customHeight="1">
      <c r="A44" t="s">
        <v>542</v>
      </c>
      <c r="B44" s="98"/>
      <c r="C44" s="98" t="s">
        <v>189</v>
      </c>
      <c r="D44" s="99">
        <f>SUMIFS('15년일입'!$G$7:$G$1000,'15년일입'!$A$7:$A$1000,'15년위원회별'!$A44,'15년일입'!$B$7:$B$1000,'15년위원회별'!$C44)</f>
        <v>0</v>
      </c>
      <c r="E44" s="99">
        <f>SUMIFS('15년일입'!$H$7:$H$1000,'15년일입'!$A$7:$A$1000,'15년위원회별'!$A44,'15년일입'!$B$7:$B$1000,'15년위원회별'!$C44)</f>
        <v>0</v>
      </c>
      <c r="F44" s="99">
        <f>SUMIFS('15년일입'!$I$7:$I$1000,'15년일입'!$A$7:$A$1000,'15년위원회별'!$A44,'15년일입'!$B$7:$B$1000,'15년위원회별'!$C44)</f>
        <v>0</v>
      </c>
      <c r="G44" s="99">
        <f>SUMIFS('15년일입'!$J$7:$J$1000,'15년일입'!$A$7:$A$1000,'15년위원회별'!$A44,'15년일입'!$B$7:$B$1000,'15년위원회별'!$C44)</f>
        <v>0</v>
      </c>
      <c r="H44" s="99">
        <f>SUMIFS('15년일입'!$T$7:$T$1000,'15년일입'!$A$7:$A$1000,'15년위원회별'!$A44,'15년일입'!$B$7:$B$1000,'15년위원회별'!$C44)</f>
        <v>0</v>
      </c>
      <c r="I44" s="99">
        <f>SUMIFS('15년일입'!$U$7:$U$1000,'15년일입'!$A$7:$A$1000,'15년위원회별'!$A44,'15년일입'!$B$7:$B$1000,'15년위원회별'!$C44)</f>
        <v>0</v>
      </c>
      <c r="J44" s="99">
        <f>SUMIFS('15년일입'!$K$7:$K$1000,'15년일입'!$A$7:$A$1000,'15년위원회별'!$A44,'15년일입'!$B$7:$B$1000,'15년위원회별'!$C44)</f>
        <v>0</v>
      </c>
      <c r="K44" s="99">
        <f>SUMIFS('15년일입'!$L$7:$L$1000,'15년일입'!$A$7:$A$1000,'15년위원회별'!$A44,'15년일입'!$B$7:$B$1000,'15년위원회별'!$C44)</f>
        <v>0</v>
      </c>
      <c r="L44" s="99">
        <f>SUMIFS('15년일입'!$M$7:$M$1000,'15년일입'!$A$7:$A$1000,'15년위원회별'!$A44,'15년일입'!$B$7:$B$1000,'15년위원회별'!$C44)</f>
        <v>0</v>
      </c>
      <c r="M44" s="99">
        <f>SUMIFS('15년일입'!$Y$7:$Y$1000,'15년일입'!$A$7:$A$1000,'15년위원회별'!$A44,'15년일입'!$B$7:$B$1000,'15년위원회별'!$C44)</f>
        <v>0</v>
      </c>
      <c r="N44" s="99">
        <f>SUMIFS('15년일입'!$Z$7:$Z$1000,'15년일입'!$A$7:$A$1000,'15년위원회별'!$A44,'15년일입'!$B$7:$B$1000,'15년위원회별'!$C44)</f>
        <v>0</v>
      </c>
      <c r="P44" s="99">
        <f>SUMIFS('15년일출'!$G$15:$G$1027,'15년일출'!$A$15:$A$1027,'15년위원회별'!$A44,'15년일출'!$B$15:$B$1027,'15년위원회별'!$C44)</f>
        <v>0</v>
      </c>
      <c r="Q44" s="99">
        <f>SUMIFS('15년일출'!$H$15:$H$1027,'15년일출'!$A$15:$A$1027,'15년위원회별'!$A44,'15년일출'!$B$15:$B$1027,'15년위원회별'!$C44)</f>
        <v>0</v>
      </c>
      <c r="R44" s="99">
        <f>SUMIFS('15년일출'!$I$15:$I$1027,'15년일출'!$A$15:$A$1027,'15년위원회별'!$A44,'15년일출'!$B$15:$B$1027,'15년위원회별'!$C44)</f>
        <v>0</v>
      </c>
      <c r="S44" s="99">
        <f>SUMIFS('15년일출'!$J$15:$J$1027,'15년일출'!$A$15:$A$1027,'15년위원회별'!$A44,'15년일출'!$B$15:$B$1027,'15년위원회별'!$C44)</f>
        <v>0</v>
      </c>
      <c r="T44" s="99">
        <f>SUMIFS('15년일출'!$T$15:$T$1027,'15년일출'!$A$15:$A$1027,'15년위원회별'!$A44,'15년일출'!$B$15:$B$1027,'15년위원회별'!$C44)</f>
        <v>0</v>
      </c>
      <c r="U44" s="99">
        <f>SUMIFS('15년일출'!$U$15:$U$1027,'15년일출'!$A$15:$A$1027,'15년위원회별'!$A44,'15년일출'!$B$15:$B$1027,'15년위원회별'!$C44)</f>
        <v>0</v>
      </c>
      <c r="V44" s="99">
        <f>SUMIFS('15년일출'!$K$15:$K$1027,'15년일출'!$A$15:$A$1027,'15년위원회별'!$A44,'15년일출'!$B$15:$B$1027,'15년위원회별'!$C44)</f>
        <v>0</v>
      </c>
      <c r="W44" s="99">
        <f>SUMIFS('15년일출'!$L$15:$L$1027,'15년일출'!$A$15:$A$1027,'15년위원회별'!$A44,'15년일출'!$B$15:$B$1027,'15년위원회별'!$C44)</f>
        <v>0</v>
      </c>
      <c r="X44" s="99">
        <f>SUMIFS('15년일출'!$M$15:$M$1027,'15년일출'!$A$15:$A$1027,'15년위원회별'!$A44,'15년일출'!$B$15:$B$1027,'15년위원회별'!$C44)</f>
        <v>0</v>
      </c>
      <c r="Y44" s="99">
        <f>SUMIFS('15년일출'!$Y$15:$Y$1027,'15년일출'!$A$15:$A$1027,'15년위원회별'!$A44,'15년일출'!$B$15:$B$1027,'15년위원회별'!$C44)</f>
        <v>0</v>
      </c>
      <c r="Z44" s="99">
        <f>SUMIFS('15년일출'!$Z$15:$Z$1027,'15년일출'!$A$15:$A$1027,'15년위원회별'!$A44,'15년일출'!$B$15:$B$1027,'15년위원회별'!$C44)</f>
        <v>0</v>
      </c>
    </row>
    <row r="45" spans="1:26" ht="16.5" customHeight="1">
      <c r="A45" t="s">
        <v>542</v>
      </c>
      <c r="B45" s="98"/>
      <c r="C45" s="98" t="s">
        <v>115</v>
      </c>
      <c r="D45" s="99">
        <f>SUMIFS('15년일입'!$G$7:$G$1000,'15년일입'!$A$7:$A$1000,'15년위원회별'!$A45,'15년일입'!$B$7:$B$1000,'15년위원회별'!$C45)</f>
        <v>0</v>
      </c>
      <c r="E45" s="99">
        <f>SUMIFS('15년일입'!$H$7:$H$1000,'15년일입'!$A$7:$A$1000,'15년위원회별'!$A45,'15년일입'!$B$7:$B$1000,'15년위원회별'!$C45)</f>
        <v>0</v>
      </c>
      <c r="F45" s="99">
        <f>SUMIFS('15년일입'!$I$7:$I$1000,'15년일입'!$A$7:$A$1000,'15년위원회별'!$A45,'15년일입'!$B$7:$B$1000,'15년위원회별'!$C45)</f>
        <v>0</v>
      </c>
      <c r="G45" s="99">
        <f>SUMIFS('15년일입'!$J$7:$J$1000,'15년일입'!$A$7:$A$1000,'15년위원회별'!$A45,'15년일입'!$B$7:$B$1000,'15년위원회별'!$C45)</f>
        <v>0</v>
      </c>
      <c r="H45" s="99">
        <f>SUMIFS('15년일입'!$T$7:$T$1000,'15년일입'!$A$7:$A$1000,'15년위원회별'!$A45,'15년일입'!$B$7:$B$1000,'15년위원회별'!$C45)</f>
        <v>0</v>
      </c>
      <c r="I45" s="99">
        <f>SUMIFS('15년일입'!$U$7:$U$1000,'15년일입'!$A$7:$A$1000,'15년위원회별'!$A45,'15년일입'!$B$7:$B$1000,'15년위원회별'!$C45)</f>
        <v>0</v>
      </c>
      <c r="J45" s="99">
        <f>SUMIFS('15년일입'!$K$7:$K$1000,'15년일입'!$A$7:$A$1000,'15년위원회별'!$A45,'15년일입'!$B$7:$B$1000,'15년위원회별'!$C45)</f>
        <v>0</v>
      </c>
      <c r="K45" s="99">
        <f>SUMIFS('15년일입'!$L$7:$L$1000,'15년일입'!$A$7:$A$1000,'15년위원회별'!$A45,'15년일입'!$B$7:$B$1000,'15년위원회별'!$C45)</f>
        <v>0</v>
      </c>
      <c r="L45" s="99">
        <f>SUMIFS('15년일입'!$M$7:$M$1000,'15년일입'!$A$7:$A$1000,'15년위원회별'!$A45,'15년일입'!$B$7:$B$1000,'15년위원회별'!$C45)</f>
        <v>0</v>
      </c>
      <c r="M45" s="99">
        <f>SUMIFS('15년일입'!$Y$7:$Y$1000,'15년일입'!$A$7:$A$1000,'15년위원회별'!$A45,'15년일입'!$B$7:$B$1000,'15년위원회별'!$C45)</f>
        <v>0</v>
      </c>
      <c r="N45" s="99">
        <f>SUMIFS('15년일입'!$Z$7:$Z$1000,'15년일입'!$A$7:$A$1000,'15년위원회별'!$A45,'15년일입'!$B$7:$B$1000,'15년위원회별'!$C45)</f>
        <v>0</v>
      </c>
      <c r="P45" s="99">
        <f>SUMIFS('15년일출'!$G$15:$G$1027,'15년일출'!$A$15:$A$1027,'15년위원회별'!$A45,'15년일출'!$B$15:$B$1027,'15년위원회별'!$C45)</f>
        <v>0</v>
      </c>
      <c r="Q45" s="99">
        <f>SUMIFS('15년일출'!$H$15:$H$1027,'15년일출'!$A$15:$A$1027,'15년위원회별'!$A45,'15년일출'!$B$15:$B$1027,'15년위원회별'!$C45)</f>
        <v>0</v>
      </c>
      <c r="R45" s="99">
        <f>SUMIFS('15년일출'!$I$15:$I$1027,'15년일출'!$A$15:$A$1027,'15년위원회별'!$A45,'15년일출'!$B$15:$B$1027,'15년위원회별'!$C45)</f>
        <v>0</v>
      </c>
      <c r="S45" s="99">
        <f>SUMIFS('15년일출'!$J$15:$J$1027,'15년일출'!$A$15:$A$1027,'15년위원회별'!$A45,'15년일출'!$B$15:$B$1027,'15년위원회별'!$C45)</f>
        <v>0</v>
      </c>
      <c r="T45" s="99">
        <f>SUMIFS('15년일출'!$T$15:$T$1027,'15년일출'!$A$15:$A$1027,'15년위원회별'!$A45,'15년일출'!$B$15:$B$1027,'15년위원회별'!$C45)</f>
        <v>0</v>
      </c>
      <c r="U45" s="99">
        <f>SUMIFS('15년일출'!$U$15:$U$1027,'15년일출'!$A$15:$A$1027,'15년위원회별'!$A45,'15년일출'!$B$15:$B$1027,'15년위원회별'!$C45)</f>
        <v>0</v>
      </c>
      <c r="V45" s="99">
        <f>SUMIFS('15년일출'!$K$15:$K$1027,'15년일출'!$A$15:$A$1027,'15년위원회별'!$A45,'15년일출'!$B$15:$B$1027,'15년위원회별'!$C45)</f>
        <v>0</v>
      </c>
      <c r="W45" s="99">
        <f>SUMIFS('15년일출'!$L$15:$L$1027,'15년일출'!$A$15:$A$1027,'15년위원회별'!$A45,'15년일출'!$B$15:$B$1027,'15년위원회별'!$C45)</f>
        <v>0</v>
      </c>
      <c r="X45" s="99">
        <f>SUMIFS('15년일출'!$M$15:$M$1027,'15년일출'!$A$15:$A$1027,'15년위원회별'!$A45,'15년일출'!$B$15:$B$1027,'15년위원회별'!$C45)</f>
        <v>0</v>
      </c>
      <c r="Y45" s="99">
        <f>SUMIFS('15년일출'!$Y$15:$Y$1027,'15년일출'!$A$15:$A$1027,'15년위원회별'!$A45,'15년일출'!$B$15:$B$1027,'15년위원회별'!$C45)</f>
        <v>0</v>
      </c>
      <c r="Z45" s="99">
        <f>SUMIFS('15년일출'!$Z$15:$Z$1027,'15년일출'!$A$15:$A$1027,'15년위원회별'!$A45,'15년일출'!$B$15:$B$1027,'15년위원회별'!$C45)</f>
        <v>0</v>
      </c>
    </row>
    <row r="46" spans="1:26" ht="16.5" customHeight="1">
      <c r="A46" t="s">
        <v>542</v>
      </c>
      <c r="B46" s="102"/>
      <c r="C46" s="102" t="s">
        <v>70</v>
      </c>
      <c r="D46" s="108">
        <f>SUMIFS('15년일입'!$G$7:$G$1000,'15년일입'!$A$7:$A$1000,'15년위원회별'!$A46,'15년일입'!$B$7:$B$1000,'15년위원회별'!$C46)</f>
        <v>0</v>
      </c>
      <c r="E46" s="108">
        <f>SUMIFS('15년일입'!$H$7:$H$1000,'15년일입'!$A$7:$A$1000,'15년위원회별'!$A46,'15년일입'!$B$7:$B$1000,'15년위원회별'!$C46)</f>
        <v>0</v>
      </c>
      <c r="F46" s="108">
        <f>SUMIFS('15년일입'!$I$7:$I$1000,'15년일입'!$A$7:$A$1000,'15년위원회별'!$A46,'15년일입'!$B$7:$B$1000,'15년위원회별'!$C46)</f>
        <v>0</v>
      </c>
      <c r="G46" s="108">
        <f>SUMIFS('15년일입'!$J$7:$J$1000,'15년일입'!$A$7:$A$1000,'15년위원회별'!$A46,'15년일입'!$B$7:$B$1000,'15년위원회별'!$C46)</f>
        <v>0</v>
      </c>
      <c r="H46" s="108">
        <f>SUMIFS('15년일입'!$T$7:$T$1000,'15년일입'!$A$7:$A$1000,'15년위원회별'!$A46,'15년일입'!$B$7:$B$1000,'15년위원회별'!$C46)</f>
        <v>0</v>
      </c>
      <c r="I46" s="108">
        <f>SUMIFS('15년일입'!$U$7:$U$1000,'15년일입'!$A$7:$A$1000,'15년위원회별'!$A46,'15년일입'!$B$7:$B$1000,'15년위원회별'!$C46)</f>
        <v>0</v>
      </c>
      <c r="J46" s="108">
        <f>SUMIFS('15년일입'!$K$7:$K$1000,'15년일입'!$A$7:$A$1000,'15년위원회별'!$A46,'15년일입'!$B$7:$B$1000,'15년위원회별'!$C46)</f>
        <v>0</v>
      </c>
      <c r="K46" s="108">
        <f>SUMIFS('15년일입'!$L$7:$L$1000,'15년일입'!$A$7:$A$1000,'15년위원회별'!$A46,'15년일입'!$B$7:$B$1000,'15년위원회별'!$C46)</f>
        <v>0</v>
      </c>
      <c r="L46" s="108">
        <f>SUMIFS('15년일입'!$M$7:$M$1000,'15년일입'!$A$7:$A$1000,'15년위원회별'!$A46,'15년일입'!$B$7:$B$1000,'15년위원회별'!$C46)</f>
        <v>0</v>
      </c>
      <c r="M46" s="108">
        <f>SUMIFS('15년일입'!$Y$7:$Y$1000,'15년일입'!$A$7:$A$1000,'15년위원회별'!$A46,'15년일입'!$B$7:$B$1000,'15년위원회별'!$C46)</f>
        <v>0</v>
      </c>
      <c r="N46" s="108">
        <f>SUMIFS('15년일입'!$Z$7:$Z$1000,'15년일입'!$A$7:$A$1000,'15년위원회별'!$A46,'15년일입'!$B$7:$B$1000,'15년위원회별'!$C46)</f>
        <v>0</v>
      </c>
      <c r="P46" s="108">
        <f>SUMIFS('15년일출'!$G$15:$G$1027,'15년일출'!$A$15:$A$1027,'15년위원회별'!$A46,'15년일출'!$B$15:$B$1027,'15년위원회별'!$C46)</f>
        <v>0</v>
      </c>
      <c r="Q46" s="108">
        <f>SUMIFS('15년일출'!$H$15:$H$1027,'15년일출'!$A$15:$A$1027,'15년위원회별'!$A46,'15년일출'!$B$15:$B$1027,'15년위원회별'!$C46)</f>
        <v>0</v>
      </c>
      <c r="R46" s="108">
        <f>SUMIFS('15년일출'!$I$15:$I$1027,'15년일출'!$A$15:$A$1027,'15년위원회별'!$A46,'15년일출'!$B$15:$B$1027,'15년위원회별'!$C46)</f>
        <v>0</v>
      </c>
      <c r="S46" s="108">
        <f>SUMIFS('15년일출'!$J$15:$J$1027,'15년일출'!$A$15:$A$1027,'15년위원회별'!$A46,'15년일출'!$B$15:$B$1027,'15년위원회별'!$C46)</f>
        <v>0</v>
      </c>
      <c r="T46" s="108">
        <f>SUMIFS('15년일출'!$T$15:$T$1027,'15년일출'!$A$15:$A$1027,'15년위원회별'!$A46,'15년일출'!$B$15:$B$1027,'15년위원회별'!$C46)</f>
        <v>0</v>
      </c>
      <c r="U46" s="108">
        <f>SUMIFS('15년일출'!$U$15:$U$1027,'15년일출'!$A$15:$A$1027,'15년위원회별'!$A46,'15년일출'!$B$15:$B$1027,'15년위원회별'!$C46)</f>
        <v>0</v>
      </c>
      <c r="V46" s="108">
        <f>SUMIFS('15년일출'!$K$15:$K$1027,'15년일출'!$A$15:$A$1027,'15년위원회별'!$A46,'15년일출'!$B$15:$B$1027,'15년위원회별'!$C46)</f>
        <v>0</v>
      </c>
      <c r="W46" s="108">
        <f>SUMIFS('15년일출'!$L$15:$L$1027,'15년일출'!$A$15:$A$1027,'15년위원회별'!$A46,'15년일출'!$B$15:$B$1027,'15년위원회별'!$C46)</f>
        <v>0</v>
      </c>
      <c r="X46" s="108">
        <f>SUMIFS('15년일출'!$M$15:$M$1027,'15년일출'!$A$15:$A$1027,'15년위원회별'!$A46,'15년일출'!$B$15:$B$1027,'15년위원회별'!$C46)</f>
        <v>0</v>
      </c>
      <c r="Y46" s="108">
        <f>SUMIFS('15년일출'!$Y$15:$Y$1027,'15년일출'!$A$15:$A$1027,'15년위원회별'!$A46,'15년일출'!$B$15:$B$1027,'15년위원회별'!$C46)</f>
        <v>0</v>
      </c>
      <c r="Z46" s="108">
        <f>SUMIFS('15년일출'!$Z$15:$Z$1027,'15년일출'!$A$15:$A$1027,'15년위원회별'!$A46,'15년일출'!$B$15:$B$1027,'15년위원회별'!$C46)</f>
        <v>0</v>
      </c>
    </row>
  </sheetData>
  <mergeCells count="29">
    <mergeCell ref="B1:Z1"/>
    <mergeCell ref="B3:C5"/>
    <mergeCell ref="D3:N3"/>
    <mergeCell ref="P3:Z3"/>
    <mergeCell ref="D4:D5"/>
    <mergeCell ref="E4:F4"/>
    <mergeCell ref="G4:G5"/>
    <mergeCell ref="H4:I4"/>
    <mergeCell ref="X4:X5"/>
    <mergeCell ref="Y4:Z4"/>
    <mergeCell ref="J4:K4"/>
    <mergeCell ref="L4:L5"/>
    <mergeCell ref="M4:N4"/>
    <mergeCell ref="P4:P5"/>
    <mergeCell ref="T4:U4"/>
    <mergeCell ref="V4:W4"/>
    <mergeCell ref="B22:C22"/>
    <mergeCell ref="Q4:R4"/>
    <mergeCell ref="S4:S5"/>
    <mergeCell ref="B15:C15"/>
    <mergeCell ref="B17:C17"/>
    <mergeCell ref="B6:C6"/>
    <mergeCell ref="B7:C7"/>
    <mergeCell ref="B11:C11"/>
    <mergeCell ref="B24:C24"/>
    <mergeCell ref="B28:C28"/>
    <mergeCell ref="B32:C32"/>
    <mergeCell ref="B37:C37"/>
    <mergeCell ref="B43:C43"/>
  </mergeCells>
  <phoneticPr fontId="2" type="noConversion"/>
  <pageMargins left="0.5" right="0.28000000000000003" top="0.4" bottom="0.41" header="0.3" footer="0.3"/>
  <pageSetup paperSize="9" scale="67" fitToWidth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C380"/>
  <sheetViews>
    <sheetView showGridLines="0" zoomScale="90" zoomScaleNormal="90" zoomScaleSheetLayoutView="80" workbookViewId="0">
      <pane xSplit="3" ySplit="6" topLeftCell="D7" activePane="bottomRight" state="frozen"/>
      <selection activeCell="B1" sqref="B1:H1"/>
      <selection pane="topRight" activeCell="B1" sqref="B1:H1"/>
      <selection pane="bottomLeft" activeCell="B1" sqref="B1:H1"/>
      <selection pane="bottomRight" activeCell="A7" sqref="A7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0" width="11.625" style="38" customWidth="1"/>
    <col min="11" max="13" width="11.625" style="38" hidden="1" customWidth="1"/>
    <col min="14" max="14" width="8.375" style="11" hidden="1" customWidth="1"/>
    <col min="15" max="15" width="23.625" style="38" customWidth="1"/>
    <col min="16" max="16" width="3" style="38" customWidth="1"/>
    <col min="17" max="17" width="6.125" style="11" customWidth="1"/>
    <col min="18" max="18" width="3" style="38" customWidth="1"/>
    <col min="19" max="19" width="6.125" style="25" customWidth="1"/>
    <col min="20" max="20" width="11.625" style="38" customWidth="1"/>
    <col min="21" max="21" width="11.125" style="38" customWidth="1"/>
    <col min="22" max="22" width="6" style="11" customWidth="1"/>
    <col min="23" max="23" width="3" style="38" customWidth="1"/>
    <col min="24" max="24" width="6.125" style="52" customWidth="1"/>
    <col min="25" max="25" width="11.625" style="38" customWidth="1"/>
    <col min="26" max="26" width="11.125" style="38" customWidth="1"/>
    <col min="27" max="27" width="6" style="11" customWidth="1"/>
    <col min="28" max="28" width="3" style="38" customWidth="1"/>
    <col min="29" max="29" width="11.625" style="38" customWidth="1"/>
    <col min="30" max="30" width="17.375" style="38" customWidth="1"/>
    <col min="31" max="16384" width="8.75" style="38"/>
  </cols>
  <sheetData>
    <row r="1" spans="1:29" ht="32.25" customHeight="1">
      <c r="A1" s="339" t="s">
        <v>566</v>
      </c>
      <c r="B1" s="339"/>
      <c r="C1" s="339"/>
      <c r="D1" s="339"/>
      <c r="E1" s="339"/>
      <c r="F1" s="339"/>
      <c r="G1" s="340"/>
      <c r="H1" s="339"/>
      <c r="I1" s="339"/>
      <c r="J1" s="339"/>
      <c r="K1" s="339"/>
      <c r="L1" s="339"/>
      <c r="M1" s="339"/>
      <c r="N1" s="339"/>
      <c r="O1" s="339"/>
    </row>
    <row r="2" spans="1:29" ht="20.25">
      <c r="A2" s="12" t="s">
        <v>7</v>
      </c>
      <c r="B2" s="12"/>
      <c r="C2" s="12"/>
      <c r="D2" s="59"/>
      <c r="E2" s="59"/>
      <c r="F2" s="12"/>
      <c r="K2" s="26"/>
      <c r="L2" s="26"/>
      <c r="T2" s="26" t="s">
        <v>72</v>
      </c>
      <c r="U2" s="27"/>
      <c r="Y2" s="26" t="s">
        <v>72</v>
      </c>
      <c r="Z2" s="27"/>
    </row>
    <row r="3" spans="1:29" ht="20.25">
      <c r="H3" s="67">
        <f>COUNTA(H7:H378)</f>
        <v>0</v>
      </c>
      <c r="I3" s="67">
        <f>COUNTA(I7:I378)</f>
        <v>0</v>
      </c>
      <c r="J3" s="68"/>
      <c r="K3" s="67">
        <f>COUNTA(K7:K378)</f>
        <v>0</v>
      </c>
      <c r="L3" s="67">
        <f>COUNTA(L7:L378)</f>
        <v>0</v>
      </c>
      <c r="M3" s="25"/>
      <c r="N3" s="30"/>
      <c r="O3" s="62" t="s">
        <v>9</v>
      </c>
      <c r="T3" s="27" t="str">
        <f>IF(T6='15년일출'!$T$6,"OK","@@")</f>
        <v>OK</v>
      </c>
      <c r="U3" s="38">
        <f>SUM(T6:U6)</f>
        <v>0</v>
      </c>
      <c r="V3" s="27" t="str">
        <f>IF(COUNTIF(V6:V1271,"@@")&gt;0,"@@","OK")</f>
        <v>OK</v>
      </c>
      <c r="Y3" s="27" t="str">
        <f>IF(Y6='2추일출'!$AA$6,"OK","@@")</f>
        <v>OK</v>
      </c>
      <c r="Z3" s="38">
        <f>SUM(Y6:Z6)</f>
        <v>0</v>
      </c>
      <c r="AA3" s="27" t="str">
        <f>IF(COUNTIF(AA6:AA1271,"@@")&gt;0,"@@","OK")</f>
        <v>OK</v>
      </c>
      <c r="AC3" s="63"/>
    </row>
    <row r="4" spans="1:29" ht="30" customHeight="1">
      <c r="A4" s="341" t="s">
        <v>555</v>
      </c>
      <c r="B4" s="341" t="s">
        <v>141</v>
      </c>
      <c r="C4" s="341" t="s">
        <v>4</v>
      </c>
      <c r="D4" s="343" t="s">
        <v>142</v>
      </c>
      <c r="E4" s="344" t="s">
        <v>5</v>
      </c>
      <c r="F4" s="341" t="s">
        <v>556</v>
      </c>
      <c r="G4" s="344" t="s">
        <v>581</v>
      </c>
      <c r="H4" s="310" t="s">
        <v>582</v>
      </c>
      <c r="I4" s="311"/>
      <c r="J4" s="312" t="s">
        <v>583</v>
      </c>
      <c r="K4" s="330" t="s">
        <v>584</v>
      </c>
      <c r="L4" s="329"/>
      <c r="M4" s="327" t="s">
        <v>585</v>
      </c>
      <c r="N4" s="333" t="s">
        <v>144</v>
      </c>
      <c r="O4" s="334" t="s">
        <v>134</v>
      </c>
      <c r="Q4" s="331" t="s">
        <v>554</v>
      </c>
      <c r="S4" s="335" t="s">
        <v>6</v>
      </c>
      <c r="T4" s="326" t="s">
        <v>8</v>
      </c>
      <c r="U4" s="311"/>
      <c r="V4" s="311"/>
      <c r="X4" s="337" t="s">
        <v>6</v>
      </c>
      <c r="Y4" s="329" t="s">
        <v>79</v>
      </c>
      <c r="Z4" s="329"/>
      <c r="AA4" s="329"/>
      <c r="AC4" s="331" t="s">
        <v>145</v>
      </c>
    </row>
    <row r="5" spans="1:29" ht="18" customHeight="1">
      <c r="A5" s="342"/>
      <c r="B5" s="342"/>
      <c r="C5" s="342"/>
      <c r="D5" s="342"/>
      <c r="E5" s="344"/>
      <c r="F5" s="342"/>
      <c r="G5" s="334"/>
      <c r="H5" s="107" t="s">
        <v>0</v>
      </c>
      <c r="I5" s="107" t="s">
        <v>1</v>
      </c>
      <c r="J5" s="313"/>
      <c r="K5" s="65" t="s">
        <v>0</v>
      </c>
      <c r="L5" s="65" t="s">
        <v>1</v>
      </c>
      <c r="M5" s="328"/>
      <c r="N5" s="333"/>
      <c r="O5" s="334"/>
      <c r="Q5" s="332"/>
      <c r="S5" s="336"/>
      <c r="T5" s="107" t="s">
        <v>3</v>
      </c>
      <c r="U5" s="107" t="s">
        <v>2</v>
      </c>
      <c r="V5" s="107" t="s">
        <v>77</v>
      </c>
      <c r="X5" s="338"/>
      <c r="Y5" s="65" t="s">
        <v>3</v>
      </c>
      <c r="Z5" s="65" t="s">
        <v>2</v>
      </c>
      <c r="AA5" s="65" t="s">
        <v>77</v>
      </c>
      <c r="AC5" s="332"/>
    </row>
    <row r="6" spans="1:29" ht="47.25" customHeight="1">
      <c r="A6" s="188" t="s">
        <v>586</v>
      </c>
      <c r="B6" s="188" t="s">
        <v>586</v>
      </c>
      <c r="C6" s="13"/>
      <c r="D6" s="188" t="s">
        <v>580</v>
      </c>
      <c r="E6" s="14"/>
      <c r="F6" s="14" t="s">
        <v>587</v>
      </c>
      <c r="G6" s="19">
        <f>SUBTOTAL(9,G7:G1183)</f>
        <v>0</v>
      </c>
      <c r="H6" s="19">
        <f t="shared" ref="H6:M6" si="0">SUBTOTAL(9,H7:H1183)</f>
        <v>0</v>
      </c>
      <c r="I6" s="19">
        <f t="shared" si="0"/>
        <v>0</v>
      </c>
      <c r="J6" s="19">
        <f t="shared" si="0"/>
        <v>0</v>
      </c>
      <c r="K6" s="19">
        <f t="shared" si="0"/>
        <v>0</v>
      </c>
      <c r="L6" s="19">
        <f t="shared" si="0"/>
        <v>0</v>
      </c>
      <c r="M6" s="19">
        <f t="shared" si="0"/>
        <v>0</v>
      </c>
      <c r="N6" s="37"/>
      <c r="O6" s="28"/>
      <c r="Q6" s="39"/>
      <c r="S6" s="23"/>
      <c r="T6" s="19">
        <f t="shared" ref="T6:U6" si="1">SUBTOTAL(9,T7:T1183)</f>
        <v>0</v>
      </c>
      <c r="U6" s="19">
        <f t="shared" si="1"/>
        <v>0</v>
      </c>
      <c r="V6" s="29" t="str">
        <f>IF((H6+I6)=(T6+U6),"OK","검토")</f>
        <v>OK</v>
      </c>
      <c r="X6" s="53"/>
      <c r="Y6" s="19">
        <f t="shared" ref="Y6:Z6" si="2">SUBTOTAL(9,Y7:Y1183)</f>
        <v>0</v>
      </c>
      <c r="Z6" s="19">
        <f t="shared" si="2"/>
        <v>0</v>
      </c>
      <c r="AA6" s="29" t="str">
        <f>IF((K6+L6)=(Y6+Z6),"OK","검토")</f>
        <v>OK</v>
      </c>
      <c r="AC6" s="37"/>
    </row>
    <row r="7" spans="1:29" ht="31.5" customHeight="1">
      <c r="A7" s="69"/>
      <c r="B7" s="69"/>
      <c r="C7" s="189"/>
      <c r="D7" s="190"/>
      <c r="E7" s="190"/>
      <c r="F7" s="189"/>
      <c r="G7" s="191"/>
      <c r="H7" s="191"/>
      <c r="I7" s="191"/>
      <c r="J7" s="70"/>
      <c r="K7" s="191"/>
      <c r="L7" s="191"/>
      <c r="M7" s="70"/>
      <c r="N7" s="71"/>
      <c r="O7" s="210"/>
      <c r="P7" s="72"/>
      <c r="Q7" s="220"/>
      <c r="R7" s="72"/>
      <c r="S7" s="75"/>
      <c r="T7" s="191"/>
      <c r="U7" s="191"/>
      <c r="V7" s="74"/>
      <c r="W7" s="72"/>
      <c r="X7" s="73"/>
      <c r="Y7" s="194"/>
      <c r="Z7" s="194"/>
      <c r="AA7" s="74"/>
      <c r="AB7" s="72"/>
      <c r="AC7" s="76"/>
    </row>
    <row r="8" spans="1:29" ht="31.5" customHeight="1">
      <c r="A8" s="77"/>
      <c r="B8" s="77"/>
      <c r="C8" s="192"/>
      <c r="D8" s="193"/>
      <c r="E8" s="193"/>
      <c r="F8" s="192"/>
      <c r="G8" s="194"/>
      <c r="H8" s="194"/>
      <c r="I8" s="194"/>
      <c r="J8" s="78"/>
      <c r="K8" s="194"/>
      <c r="L8" s="194"/>
      <c r="M8" s="78"/>
      <c r="N8" s="79"/>
      <c r="O8" s="211"/>
      <c r="P8" s="80"/>
      <c r="Q8" s="221"/>
      <c r="R8" s="80"/>
      <c r="S8" s="83"/>
      <c r="T8" s="194"/>
      <c r="U8" s="194"/>
      <c r="V8" s="82"/>
      <c r="W8" s="80"/>
      <c r="X8" s="81"/>
      <c r="Y8" s="194"/>
      <c r="Z8" s="194"/>
      <c r="AA8" s="82"/>
      <c r="AB8" s="80"/>
      <c r="AC8" s="84"/>
    </row>
    <row r="9" spans="1:29" ht="31.5" customHeight="1">
      <c r="A9" s="77" t="str">
        <f>IFERROR(VLOOKUP('15년일입'!$C9,구분표!$A$2:$C$1001,2,FALSE),"")</f>
        <v/>
      </c>
      <c r="B9" s="77" t="str">
        <f>IFERROR(VLOOKUP('15년일입'!$C9,구분표!$A$2:$C$1001,3,FALSE),"")</f>
        <v/>
      </c>
      <c r="C9" s="192"/>
      <c r="D9" s="193"/>
      <c r="E9" s="193"/>
      <c r="F9" s="192"/>
      <c r="G9" s="194"/>
      <c r="H9" s="194"/>
      <c r="I9" s="194"/>
      <c r="J9" s="78">
        <f t="shared" ref="J9:J71" si="3">SUM(G9+H9+I9)</f>
        <v>0</v>
      </c>
      <c r="K9" s="194"/>
      <c r="L9" s="194"/>
      <c r="M9" s="78">
        <f t="shared" ref="M9:M71" si="4">SUM(G9+K9+L9)</f>
        <v>0</v>
      </c>
      <c r="N9" s="79" t="str">
        <f t="shared" ref="N9:N254" si="5">IF(H9-K9&lt;0,"동의필요","-")</f>
        <v>-</v>
      </c>
      <c r="O9" s="211"/>
      <c r="P9" s="80"/>
      <c r="Q9" s="221"/>
      <c r="R9" s="80"/>
      <c r="S9" s="83"/>
      <c r="T9" s="194">
        <f t="shared" ref="T9:T70" si="6">IF($S9&lt;&gt;"도비",IF($Q9="국도비","직접입력",SUM($H9:$I9)),)</f>
        <v>0</v>
      </c>
      <c r="U9" s="194">
        <f t="shared" ref="U9:U71" si="7">IF($S9="도비",SUM($H9:$I9),IF($Q9="국도비","직접입력",SUM($H9:$I9)-$T9))</f>
        <v>0</v>
      </c>
      <c r="V9" s="82" t="str">
        <f t="shared" ref="V9:V70" si="8">IF($Q9="국도비","ok",IF(($H9+$I9)=($T9+$U9),"ok","검토"))</f>
        <v>ok</v>
      </c>
      <c r="W9" s="80"/>
      <c r="X9" s="81">
        <f t="shared" ref="X9:X71" si="9">$S9</f>
        <v>0</v>
      </c>
      <c r="Y9" s="194">
        <f t="shared" ref="Y9:Y70" si="10">IF($X9&lt;&gt;"도비",IF($Q9="국도비","직접입력",SUM($K9:$L9)),)</f>
        <v>0</v>
      </c>
      <c r="Z9" s="194">
        <f t="shared" ref="Z9:Z70" si="11">IF($X9="도비",SUM($K9:$L9),IF($Q9="국도비","직접입력",SUM($K9:$L9)-$Y9))</f>
        <v>0</v>
      </c>
      <c r="AA9" s="82" t="str">
        <f t="shared" ref="AA9:AA71" si="12">IF($Q9="국도비","ok",IF(($K9+$L9)=($Y9+$Z9),"ok","검토"))</f>
        <v>ok</v>
      </c>
      <c r="AB9" s="80"/>
      <c r="AC9" s="84" t="str">
        <f t="array" ref="AC9">IFERROR(IF($C9="","",INDEX(구분표!$I$2:$I$1001,MATCH(1,(구분표!$B$2:$B$1001='15년일입'!$A9)*(구분표!$C$2:$C$1001='15년일입'!$B9)*(구분표!$A$2:$A$1001='15년일입'!$C9),0))),"@@")</f>
        <v/>
      </c>
    </row>
    <row r="10" spans="1:29" ht="31.5" customHeight="1">
      <c r="A10" s="77" t="str">
        <f>IFERROR(VLOOKUP('15년일입'!$C10,구분표!$A$2:$C$1001,2,FALSE),"")</f>
        <v/>
      </c>
      <c r="B10" s="77" t="str">
        <f>IFERROR(VLOOKUP('15년일입'!$C10,구분표!$A$2:$C$1001,3,FALSE),"")</f>
        <v/>
      </c>
      <c r="C10" s="192"/>
      <c r="D10" s="193"/>
      <c r="E10" s="193"/>
      <c r="F10" s="192"/>
      <c r="G10" s="194"/>
      <c r="H10" s="194"/>
      <c r="I10" s="194"/>
      <c r="J10" s="78">
        <f t="shared" si="3"/>
        <v>0</v>
      </c>
      <c r="K10" s="194"/>
      <c r="L10" s="194"/>
      <c r="M10" s="78">
        <f t="shared" si="4"/>
        <v>0</v>
      </c>
      <c r="N10" s="79" t="str">
        <f t="shared" si="5"/>
        <v>-</v>
      </c>
      <c r="O10" s="211"/>
      <c r="P10" s="80"/>
      <c r="Q10" s="221"/>
      <c r="R10" s="80"/>
      <c r="S10" s="83"/>
      <c r="T10" s="194">
        <f t="shared" si="6"/>
        <v>0</v>
      </c>
      <c r="U10" s="194">
        <f t="shared" si="7"/>
        <v>0</v>
      </c>
      <c r="V10" s="82" t="str">
        <f t="shared" si="8"/>
        <v>ok</v>
      </c>
      <c r="W10" s="80"/>
      <c r="X10" s="81">
        <f t="shared" si="9"/>
        <v>0</v>
      </c>
      <c r="Y10" s="194">
        <f t="shared" si="10"/>
        <v>0</v>
      </c>
      <c r="Z10" s="194">
        <f t="shared" si="11"/>
        <v>0</v>
      </c>
      <c r="AA10" s="82" t="str">
        <f t="shared" si="12"/>
        <v>ok</v>
      </c>
      <c r="AB10" s="80"/>
      <c r="AC10" s="84" t="str">
        <f t="array" ref="AC10">IFERROR(IF($C10="","",INDEX(구분표!$I$2:$I$1001,MATCH(1,(구분표!$B$2:$B$1001='15년일입'!$A10)*(구분표!$C$2:$C$1001='15년일입'!$B10)*(구분표!$A$2:$A$1001='15년일입'!$C10),0))),"@@")</f>
        <v/>
      </c>
    </row>
    <row r="11" spans="1:29" ht="31.5" customHeight="1">
      <c r="A11" s="77" t="str">
        <f>IFERROR(VLOOKUP('15년일입'!$C11,구분표!$A$2:$C$1001,2,FALSE),"")</f>
        <v/>
      </c>
      <c r="B11" s="77" t="str">
        <f>IFERROR(VLOOKUP('15년일입'!$C11,구분표!$A$2:$C$1001,3,FALSE),"")</f>
        <v/>
      </c>
      <c r="C11" s="192"/>
      <c r="D11" s="193"/>
      <c r="E11" s="193"/>
      <c r="F11" s="192"/>
      <c r="G11" s="194"/>
      <c r="H11" s="194"/>
      <c r="I11" s="194"/>
      <c r="J11" s="78">
        <f t="shared" si="3"/>
        <v>0</v>
      </c>
      <c r="K11" s="194"/>
      <c r="L11" s="194"/>
      <c r="M11" s="78">
        <f t="shared" si="4"/>
        <v>0</v>
      </c>
      <c r="N11" s="79" t="str">
        <f t="shared" si="5"/>
        <v>-</v>
      </c>
      <c r="O11" s="211"/>
      <c r="P11" s="80"/>
      <c r="Q11" s="221"/>
      <c r="R11" s="80"/>
      <c r="S11" s="83"/>
      <c r="T11" s="194">
        <f t="shared" si="6"/>
        <v>0</v>
      </c>
      <c r="U11" s="194">
        <f t="shared" si="7"/>
        <v>0</v>
      </c>
      <c r="V11" s="82" t="str">
        <f t="shared" si="8"/>
        <v>ok</v>
      </c>
      <c r="W11" s="80"/>
      <c r="X11" s="81">
        <f t="shared" si="9"/>
        <v>0</v>
      </c>
      <c r="Y11" s="194">
        <f t="shared" si="10"/>
        <v>0</v>
      </c>
      <c r="Z11" s="194">
        <f t="shared" si="11"/>
        <v>0</v>
      </c>
      <c r="AA11" s="82" t="str">
        <f t="shared" si="12"/>
        <v>ok</v>
      </c>
      <c r="AB11" s="80"/>
      <c r="AC11" s="84" t="str">
        <f t="array" ref="AC11">IFERROR(IF($C11="","",INDEX(구분표!$I$2:$I$1001,MATCH(1,(구분표!$B$2:$B$1001='15년일입'!$A11)*(구분표!$C$2:$C$1001='15년일입'!$B11)*(구분표!$A$2:$A$1001='15년일입'!$C11),0))),"@@")</f>
        <v/>
      </c>
    </row>
    <row r="12" spans="1:29" ht="31.5" customHeight="1">
      <c r="A12" s="77" t="str">
        <f>IFERROR(VLOOKUP('15년일입'!$C12,구분표!$A$2:$C$1001,2,FALSE),"")</f>
        <v/>
      </c>
      <c r="B12" s="77" t="str">
        <f>IFERROR(VLOOKUP('15년일입'!$C12,구분표!$A$2:$C$1001,3,FALSE),"")</f>
        <v/>
      </c>
      <c r="C12" s="192"/>
      <c r="D12" s="193"/>
      <c r="E12" s="193"/>
      <c r="F12" s="192"/>
      <c r="G12" s="194"/>
      <c r="H12" s="194"/>
      <c r="I12" s="194"/>
      <c r="J12" s="78">
        <f t="shared" si="3"/>
        <v>0</v>
      </c>
      <c r="K12" s="194"/>
      <c r="L12" s="194"/>
      <c r="M12" s="78">
        <f t="shared" si="4"/>
        <v>0</v>
      </c>
      <c r="N12" s="79" t="str">
        <f t="shared" si="5"/>
        <v>-</v>
      </c>
      <c r="O12" s="211"/>
      <c r="P12" s="80"/>
      <c r="Q12" s="221"/>
      <c r="R12" s="80"/>
      <c r="S12" s="83"/>
      <c r="T12" s="194">
        <f t="shared" si="6"/>
        <v>0</v>
      </c>
      <c r="U12" s="194">
        <f t="shared" si="7"/>
        <v>0</v>
      </c>
      <c r="V12" s="82" t="str">
        <f t="shared" si="8"/>
        <v>ok</v>
      </c>
      <c r="W12" s="80"/>
      <c r="X12" s="81">
        <f t="shared" si="9"/>
        <v>0</v>
      </c>
      <c r="Y12" s="194">
        <f t="shared" si="10"/>
        <v>0</v>
      </c>
      <c r="Z12" s="194">
        <f t="shared" si="11"/>
        <v>0</v>
      </c>
      <c r="AA12" s="82" t="str">
        <f t="shared" si="12"/>
        <v>ok</v>
      </c>
      <c r="AB12" s="80"/>
      <c r="AC12" s="84" t="str">
        <f t="array" ref="AC12">IFERROR(IF($C12="","",INDEX(구분표!$I$2:$I$1001,MATCH(1,(구분표!$B$2:$B$1001='15년일입'!$A12)*(구분표!$C$2:$C$1001='15년일입'!$B12)*(구분표!$A$2:$A$1001='15년일입'!$C12),0))),"@@")</f>
        <v/>
      </c>
    </row>
    <row r="13" spans="1:29" ht="31.5" customHeight="1">
      <c r="A13" s="93" t="str">
        <f>IFERROR(VLOOKUP('15년일입'!$C13,구분표!$A$2:$C$1001,2,FALSE),"")</f>
        <v/>
      </c>
      <c r="B13" s="77" t="str">
        <f>IFERROR(VLOOKUP('15년일입'!$C13,구분표!$A$2:$C$1001,3,FALSE),"")</f>
        <v/>
      </c>
      <c r="C13" s="192"/>
      <c r="D13" s="193"/>
      <c r="E13" s="193"/>
      <c r="F13" s="192"/>
      <c r="G13" s="194"/>
      <c r="H13" s="194"/>
      <c r="I13" s="194"/>
      <c r="J13" s="78">
        <f t="shared" si="3"/>
        <v>0</v>
      </c>
      <c r="K13" s="194"/>
      <c r="L13" s="194"/>
      <c r="M13" s="78">
        <f t="shared" si="4"/>
        <v>0</v>
      </c>
      <c r="N13" s="79" t="str">
        <f t="shared" si="5"/>
        <v>-</v>
      </c>
      <c r="O13" s="211"/>
      <c r="P13" s="80"/>
      <c r="Q13" s="221"/>
      <c r="R13" s="80"/>
      <c r="S13" s="83"/>
      <c r="T13" s="194">
        <f t="shared" si="6"/>
        <v>0</v>
      </c>
      <c r="U13" s="194">
        <f t="shared" si="7"/>
        <v>0</v>
      </c>
      <c r="V13" s="82" t="str">
        <f t="shared" si="8"/>
        <v>ok</v>
      </c>
      <c r="W13" s="80"/>
      <c r="X13" s="81">
        <f t="shared" si="9"/>
        <v>0</v>
      </c>
      <c r="Y13" s="194">
        <f t="shared" si="10"/>
        <v>0</v>
      </c>
      <c r="Z13" s="194">
        <f t="shared" si="11"/>
        <v>0</v>
      </c>
      <c r="AA13" s="82" t="str">
        <f t="shared" si="12"/>
        <v>ok</v>
      </c>
      <c r="AB13" s="80"/>
      <c r="AC13" s="84" t="str">
        <f t="array" ref="AC13">IFERROR(IF($C13="","",INDEX(구분표!$I$2:$I$1001,MATCH(1,(구분표!$B$2:$B$1001='15년일입'!$A13)*(구분표!$C$2:$C$1001='15년일입'!$B13)*(구분표!$A$2:$A$1001='15년일입'!$C13),0))),"@@")</f>
        <v/>
      </c>
    </row>
    <row r="14" spans="1:29" ht="31.5" customHeight="1">
      <c r="A14" s="94" t="str">
        <f>IFERROR(VLOOKUP('15년일입'!$C14,구분표!$A$2:$C$1001,2,FALSE),"")</f>
        <v/>
      </c>
      <c r="B14" s="94" t="str">
        <f>IFERROR(VLOOKUP('15년일입'!$C14,구분표!$A$2:$C$1001,3,FALSE),"")</f>
        <v/>
      </c>
      <c r="C14" s="196"/>
      <c r="D14" s="193"/>
      <c r="E14" s="195"/>
      <c r="F14" s="196"/>
      <c r="G14" s="194"/>
      <c r="H14" s="194"/>
      <c r="I14" s="194"/>
      <c r="J14" s="78">
        <f t="shared" si="3"/>
        <v>0</v>
      </c>
      <c r="K14" s="194"/>
      <c r="L14" s="194"/>
      <c r="M14" s="78">
        <f t="shared" si="4"/>
        <v>0</v>
      </c>
      <c r="N14" s="79" t="str">
        <f t="shared" si="5"/>
        <v>-</v>
      </c>
      <c r="O14" s="211"/>
      <c r="P14" s="80"/>
      <c r="Q14" s="221"/>
      <c r="R14" s="80"/>
      <c r="S14" s="83"/>
      <c r="T14" s="194">
        <f t="shared" si="6"/>
        <v>0</v>
      </c>
      <c r="U14" s="194">
        <f t="shared" si="7"/>
        <v>0</v>
      </c>
      <c r="V14" s="82" t="str">
        <f t="shared" si="8"/>
        <v>ok</v>
      </c>
      <c r="W14" s="80"/>
      <c r="X14" s="81">
        <f t="shared" si="9"/>
        <v>0</v>
      </c>
      <c r="Y14" s="194">
        <f t="shared" si="10"/>
        <v>0</v>
      </c>
      <c r="Z14" s="194">
        <f t="shared" si="11"/>
        <v>0</v>
      </c>
      <c r="AA14" s="82" t="str">
        <f t="shared" si="12"/>
        <v>ok</v>
      </c>
      <c r="AB14" s="80"/>
      <c r="AC14" s="84" t="str">
        <f t="array" ref="AC14">IFERROR(IF($C14="","",INDEX(구분표!$I$2:$I$1001,MATCH(1,(구분표!$B$2:$B$1001='15년일입'!$A14)*(구분표!$C$2:$C$1001='15년일입'!$B14)*(구분표!$A$2:$A$1001='15년일입'!$C14),0))),"@@")</f>
        <v/>
      </c>
    </row>
    <row r="15" spans="1:29" ht="31.5" customHeight="1">
      <c r="A15" s="77" t="str">
        <f>IFERROR(VLOOKUP('15년일입'!$C15,구분표!$A$2:$C$1001,2,FALSE),"")</f>
        <v/>
      </c>
      <c r="B15" s="77" t="str">
        <f>IFERROR(VLOOKUP('15년일입'!$C15,구분표!$A$2:$C$1001,3,FALSE),"")</f>
        <v/>
      </c>
      <c r="C15" s="192"/>
      <c r="D15" s="193"/>
      <c r="E15" s="193"/>
      <c r="F15" s="192"/>
      <c r="G15" s="194"/>
      <c r="H15" s="194"/>
      <c r="I15" s="194"/>
      <c r="J15" s="78">
        <f t="shared" si="3"/>
        <v>0</v>
      </c>
      <c r="K15" s="194"/>
      <c r="L15" s="194"/>
      <c r="M15" s="78">
        <f t="shared" si="4"/>
        <v>0</v>
      </c>
      <c r="N15" s="79" t="str">
        <f t="shared" si="5"/>
        <v>-</v>
      </c>
      <c r="O15" s="211"/>
      <c r="P15" s="80"/>
      <c r="Q15" s="221"/>
      <c r="R15" s="80"/>
      <c r="S15" s="83"/>
      <c r="T15" s="194">
        <f t="shared" si="6"/>
        <v>0</v>
      </c>
      <c r="U15" s="194">
        <f t="shared" si="7"/>
        <v>0</v>
      </c>
      <c r="V15" s="82" t="str">
        <f t="shared" si="8"/>
        <v>ok</v>
      </c>
      <c r="W15" s="80"/>
      <c r="X15" s="81">
        <f t="shared" si="9"/>
        <v>0</v>
      </c>
      <c r="Y15" s="194">
        <f t="shared" si="10"/>
        <v>0</v>
      </c>
      <c r="Z15" s="194">
        <f t="shared" si="11"/>
        <v>0</v>
      </c>
      <c r="AA15" s="82" t="str">
        <f t="shared" si="12"/>
        <v>ok</v>
      </c>
      <c r="AB15" s="80"/>
      <c r="AC15" s="84" t="str">
        <f t="array" ref="AC15">IFERROR(IF($C15="","",INDEX(구분표!$I$2:$I$1001,MATCH(1,(구분표!$B$2:$B$1001='15년일입'!$A15)*(구분표!$C$2:$C$1001='15년일입'!$B15)*(구분표!$A$2:$A$1001='15년일입'!$C15),0))),"@@")</f>
        <v/>
      </c>
    </row>
    <row r="16" spans="1:29" ht="31.5" customHeight="1">
      <c r="A16" s="77" t="str">
        <f>IFERROR(VLOOKUP('15년일입'!$C16,구분표!$A$2:$C$1001,2,FALSE),"")</f>
        <v/>
      </c>
      <c r="B16" s="77" t="str">
        <f>IFERROR(VLOOKUP('15년일입'!$C16,구분표!$A$2:$C$1001,3,FALSE),"")</f>
        <v/>
      </c>
      <c r="C16" s="192"/>
      <c r="D16" s="193"/>
      <c r="E16" s="193"/>
      <c r="F16" s="192"/>
      <c r="G16" s="194"/>
      <c r="H16" s="194"/>
      <c r="I16" s="194"/>
      <c r="J16" s="78">
        <f t="shared" si="3"/>
        <v>0</v>
      </c>
      <c r="K16" s="194"/>
      <c r="L16" s="194"/>
      <c r="M16" s="78">
        <f t="shared" si="4"/>
        <v>0</v>
      </c>
      <c r="N16" s="79" t="str">
        <f t="shared" si="5"/>
        <v>-</v>
      </c>
      <c r="O16" s="211"/>
      <c r="P16" s="80"/>
      <c r="Q16" s="221"/>
      <c r="R16" s="80"/>
      <c r="S16" s="83"/>
      <c r="T16" s="194">
        <f t="shared" si="6"/>
        <v>0</v>
      </c>
      <c r="U16" s="194">
        <f t="shared" si="7"/>
        <v>0</v>
      </c>
      <c r="V16" s="82" t="str">
        <f t="shared" si="8"/>
        <v>ok</v>
      </c>
      <c r="W16" s="80"/>
      <c r="X16" s="81">
        <f t="shared" si="9"/>
        <v>0</v>
      </c>
      <c r="Y16" s="194">
        <f t="shared" si="10"/>
        <v>0</v>
      </c>
      <c r="Z16" s="194">
        <f t="shared" si="11"/>
        <v>0</v>
      </c>
      <c r="AA16" s="82" t="str">
        <f t="shared" si="12"/>
        <v>ok</v>
      </c>
      <c r="AB16" s="80"/>
      <c r="AC16" s="84" t="str">
        <f t="array" ref="AC16">IFERROR(IF($C16="","",INDEX(구분표!$I$2:$I$1001,MATCH(1,(구분표!$B$2:$B$1001='15년일입'!$A16)*(구분표!$C$2:$C$1001='15년일입'!$B16)*(구분표!$A$2:$A$1001='15년일입'!$C16),0))),"@@")</f>
        <v/>
      </c>
    </row>
    <row r="17" spans="1:29" ht="31.5" customHeight="1">
      <c r="A17" s="77" t="str">
        <f>IFERROR(VLOOKUP('15년일입'!$C17,구분표!$A$2:$C$1001,2,FALSE),"")</f>
        <v/>
      </c>
      <c r="B17" s="77" t="str">
        <f>IFERROR(VLOOKUP('15년일입'!$C17,구분표!$A$2:$C$1001,3,FALSE),"")</f>
        <v/>
      </c>
      <c r="C17" s="192"/>
      <c r="D17" s="193"/>
      <c r="E17" s="193"/>
      <c r="F17" s="192"/>
      <c r="G17" s="194"/>
      <c r="H17" s="194"/>
      <c r="I17" s="194"/>
      <c r="J17" s="78">
        <f t="shared" si="3"/>
        <v>0</v>
      </c>
      <c r="K17" s="194"/>
      <c r="L17" s="194"/>
      <c r="M17" s="78">
        <f t="shared" si="4"/>
        <v>0</v>
      </c>
      <c r="N17" s="79" t="str">
        <f t="shared" si="5"/>
        <v>-</v>
      </c>
      <c r="O17" s="212"/>
      <c r="P17" s="80"/>
      <c r="Q17" s="221"/>
      <c r="R17" s="80"/>
      <c r="S17" s="83"/>
      <c r="T17" s="194">
        <f t="shared" si="6"/>
        <v>0</v>
      </c>
      <c r="U17" s="194">
        <f t="shared" si="7"/>
        <v>0</v>
      </c>
      <c r="V17" s="82" t="str">
        <f t="shared" si="8"/>
        <v>ok</v>
      </c>
      <c r="W17" s="80"/>
      <c r="X17" s="81">
        <f t="shared" si="9"/>
        <v>0</v>
      </c>
      <c r="Y17" s="194">
        <f t="shared" si="10"/>
        <v>0</v>
      </c>
      <c r="Z17" s="194">
        <f t="shared" si="11"/>
        <v>0</v>
      </c>
      <c r="AA17" s="82" t="str">
        <f t="shared" si="12"/>
        <v>ok</v>
      </c>
      <c r="AB17" s="80"/>
      <c r="AC17" s="84" t="str">
        <f t="array" ref="AC17">IFERROR(IF($C17="","",INDEX(구분표!$I$2:$I$1001,MATCH(1,(구분표!$B$2:$B$1001='15년일입'!$A17)*(구분표!$C$2:$C$1001='15년일입'!$B17)*(구분표!$A$2:$A$1001='15년일입'!$C17),0))),"@@")</f>
        <v/>
      </c>
    </row>
    <row r="18" spans="1:29" ht="31.5" customHeight="1">
      <c r="A18" s="94" t="str">
        <f>IFERROR(VLOOKUP('15년일입'!$C18,구분표!$A$2:$C$1001,2,FALSE),"")</f>
        <v/>
      </c>
      <c r="B18" s="94" t="str">
        <f>IFERROR(VLOOKUP('15년일입'!$C18,구분표!$A$2:$C$1001,3,FALSE),"")</f>
        <v/>
      </c>
      <c r="C18" s="196"/>
      <c r="D18" s="193"/>
      <c r="E18" s="193"/>
      <c r="F18" s="196"/>
      <c r="G18" s="194"/>
      <c r="H18" s="194"/>
      <c r="I18" s="194"/>
      <c r="J18" s="78">
        <f t="shared" si="3"/>
        <v>0</v>
      </c>
      <c r="K18" s="194"/>
      <c r="L18" s="194"/>
      <c r="M18" s="78">
        <f t="shared" si="4"/>
        <v>0</v>
      </c>
      <c r="N18" s="79" t="str">
        <f t="shared" si="5"/>
        <v>-</v>
      </c>
      <c r="O18" s="212"/>
      <c r="P18" s="80"/>
      <c r="Q18" s="221"/>
      <c r="R18" s="80"/>
      <c r="S18" s="83"/>
      <c r="T18" s="194">
        <f t="shared" si="6"/>
        <v>0</v>
      </c>
      <c r="U18" s="194">
        <f t="shared" si="7"/>
        <v>0</v>
      </c>
      <c r="V18" s="82" t="str">
        <f t="shared" si="8"/>
        <v>ok</v>
      </c>
      <c r="W18" s="80"/>
      <c r="X18" s="81">
        <f t="shared" si="9"/>
        <v>0</v>
      </c>
      <c r="Y18" s="194">
        <f t="shared" si="10"/>
        <v>0</v>
      </c>
      <c r="Z18" s="194">
        <f t="shared" si="11"/>
        <v>0</v>
      </c>
      <c r="AA18" s="82" t="str">
        <f t="shared" si="12"/>
        <v>ok</v>
      </c>
      <c r="AB18" s="80"/>
      <c r="AC18" s="84" t="str">
        <f t="array" ref="AC18">IFERROR(IF($C18="","",INDEX(구분표!$I$2:$I$1001,MATCH(1,(구분표!$B$2:$B$1001='15년일입'!$A18)*(구분표!$C$2:$C$1001='15년일입'!$B18)*(구분표!$A$2:$A$1001='15년일입'!$C18),0))),"@@")</f>
        <v/>
      </c>
    </row>
    <row r="19" spans="1:29" ht="31.5" customHeight="1">
      <c r="A19" s="94" t="str">
        <f>IFERROR(VLOOKUP('15년일입'!$C19,구분표!$A$2:$C$1001,2,FALSE),"")</f>
        <v/>
      </c>
      <c r="B19" s="94" t="str">
        <f>IFERROR(VLOOKUP('15년일입'!$C19,구분표!$A$2:$C$1001,3,FALSE),"")</f>
        <v/>
      </c>
      <c r="C19" s="196"/>
      <c r="D19" s="193"/>
      <c r="E19" s="193"/>
      <c r="F19" s="196"/>
      <c r="G19" s="194"/>
      <c r="H19" s="194"/>
      <c r="I19" s="194"/>
      <c r="J19" s="78">
        <f t="shared" si="3"/>
        <v>0</v>
      </c>
      <c r="K19" s="194"/>
      <c r="L19" s="194"/>
      <c r="M19" s="78">
        <f t="shared" si="4"/>
        <v>0</v>
      </c>
      <c r="N19" s="79" t="str">
        <f t="shared" si="5"/>
        <v>-</v>
      </c>
      <c r="O19" s="212"/>
      <c r="P19" s="80"/>
      <c r="Q19" s="221"/>
      <c r="R19" s="80"/>
      <c r="S19" s="83"/>
      <c r="T19" s="194">
        <f t="shared" si="6"/>
        <v>0</v>
      </c>
      <c r="U19" s="194">
        <f t="shared" si="7"/>
        <v>0</v>
      </c>
      <c r="V19" s="82" t="str">
        <f t="shared" si="8"/>
        <v>ok</v>
      </c>
      <c r="W19" s="80"/>
      <c r="X19" s="81">
        <f t="shared" si="9"/>
        <v>0</v>
      </c>
      <c r="Y19" s="194">
        <f t="shared" si="10"/>
        <v>0</v>
      </c>
      <c r="Z19" s="194">
        <f t="shared" si="11"/>
        <v>0</v>
      </c>
      <c r="AA19" s="82" t="str">
        <f t="shared" si="12"/>
        <v>ok</v>
      </c>
      <c r="AB19" s="80"/>
      <c r="AC19" s="84" t="str">
        <f t="array" ref="AC19">IFERROR(IF($C19="","",INDEX(구분표!$I$2:$I$1001,MATCH(1,(구분표!$B$2:$B$1001='15년일입'!$A19)*(구분표!$C$2:$C$1001='15년일입'!$B19)*(구분표!$A$2:$A$1001='15년일입'!$C19),0))),"@@")</f>
        <v/>
      </c>
    </row>
    <row r="20" spans="1:29" ht="31.5" customHeight="1">
      <c r="A20" s="94" t="str">
        <f>IFERROR(VLOOKUP('15년일입'!$C20,구분표!$A$2:$C$1001,2,FALSE),"")</f>
        <v/>
      </c>
      <c r="B20" s="94" t="str">
        <f>IFERROR(VLOOKUP('15년일입'!$C20,구분표!$A$2:$C$1001,3,FALSE),"")</f>
        <v/>
      </c>
      <c r="C20" s="196"/>
      <c r="D20" s="193"/>
      <c r="E20" s="193"/>
      <c r="F20" s="196"/>
      <c r="G20" s="194"/>
      <c r="H20" s="194"/>
      <c r="I20" s="194"/>
      <c r="J20" s="78">
        <f t="shared" si="3"/>
        <v>0</v>
      </c>
      <c r="K20" s="194"/>
      <c r="L20" s="194"/>
      <c r="M20" s="78">
        <f t="shared" si="4"/>
        <v>0</v>
      </c>
      <c r="N20" s="79" t="str">
        <f t="shared" si="5"/>
        <v>-</v>
      </c>
      <c r="O20" s="212"/>
      <c r="P20" s="80"/>
      <c r="Q20" s="221"/>
      <c r="R20" s="80"/>
      <c r="S20" s="83"/>
      <c r="T20" s="194">
        <f t="shared" si="6"/>
        <v>0</v>
      </c>
      <c r="U20" s="194">
        <f t="shared" si="7"/>
        <v>0</v>
      </c>
      <c r="V20" s="82" t="str">
        <f t="shared" si="8"/>
        <v>ok</v>
      </c>
      <c r="W20" s="80"/>
      <c r="X20" s="81">
        <f t="shared" si="9"/>
        <v>0</v>
      </c>
      <c r="Y20" s="194">
        <f t="shared" si="10"/>
        <v>0</v>
      </c>
      <c r="Z20" s="194">
        <f t="shared" si="11"/>
        <v>0</v>
      </c>
      <c r="AA20" s="82" t="str">
        <f t="shared" si="12"/>
        <v>ok</v>
      </c>
      <c r="AB20" s="80"/>
      <c r="AC20" s="84" t="str">
        <f t="array" ref="AC20">IFERROR(IF($C20="","",INDEX(구분표!$I$2:$I$1001,MATCH(1,(구분표!$B$2:$B$1001='15년일입'!$A20)*(구분표!$C$2:$C$1001='15년일입'!$B20)*(구분표!$A$2:$A$1001='15년일입'!$C20),0))),"@@")</f>
        <v/>
      </c>
    </row>
    <row r="21" spans="1:29" ht="31.5" customHeight="1">
      <c r="A21" s="94" t="str">
        <f>IFERROR(VLOOKUP('15년일입'!$C21,구분표!$A$2:$C$1001,2,FALSE),"")</f>
        <v/>
      </c>
      <c r="B21" s="94" t="str">
        <f>IFERROR(VLOOKUP('15년일입'!$C21,구분표!$A$2:$C$1001,3,FALSE),"")</f>
        <v/>
      </c>
      <c r="C21" s="196"/>
      <c r="D21" s="195"/>
      <c r="E21" s="195"/>
      <c r="F21" s="196"/>
      <c r="G21" s="194"/>
      <c r="H21" s="194"/>
      <c r="I21" s="194"/>
      <c r="J21" s="78">
        <f t="shared" si="3"/>
        <v>0</v>
      </c>
      <c r="K21" s="194"/>
      <c r="L21" s="194"/>
      <c r="M21" s="78">
        <f t="shared" si="4"/>
        <v>0</v>
      </c>
      <c r="N21" s="79" t="str">
        <f t="shared" si="5"/>
        <v>-</v>
      </c>
      <c r="O21" s="212"/>
      <c r="P21" s="80"/>
      <c r="Q21" s="221"/>
      <c r="R21" s="80"/>
      <c r="S21" s="83"/>
      <c r="T21" s="194">
        <f t="shared" si="6"/>
        <v>0</v>
      </c>
      <c r="U21" s="194">
        <f t="shared" si="7"/>
        <v>0</v>
      </c>
      <c r="V21" s="82" t="str">
        <f t="shared" si="8"/>
        <v>ok</v>
      </c>
      <c r="W21" s="80"/>
      <c r="X21" s="81">
        <f t="shared" si="9"/>
        <v>0</v>
      </c>
      <c r="Y21" s="194">
        <f t="shared" si="10"/>
        <v>0</v>
      </c>
      <c r="Z21" s="194">
        <f t="shared" si="11"/>
        <v>0</v>
      </c>
      <c r="AA21" s="82" t="str">
        <f t="shared" si="12"/>
        <v>ok</v>
      </c>
      <c r="AB21" s="80"/>
      <c r="AC21" s="84" t="str">
        <f t="array" ref="AC21">IFERROR(IF($C21="","",INDEX(구분표!$I$2:$I$1001,MATCH(1,(구분표!$B$2:$B$1001='15년일입'!$A21)*(구분표!$C$2:$C$1001='15년일입'!$B21)*(구분표!$A$2:$A$1001='15년일입'!$C21),0))),"@@")</f>
        <v/>
      </c>
    </row>
    <row r="22" spans="1:29" ht="31.5" customHeight="1">
      <c r="A22" s="94" t="str">
        <f>IFERROR(VLOOKUP('15년일입'!$C22,구분표!$A$2:$C$1001,2,FALSE),"")</f>
        <v/>
      </c>
      <c r="B22" s="94" t="str">
        <f>IFERROR(VLOOKUP('15년일입'!$C22,구분표!$A$2:$C$1001,3,FALSE),"")</f>
        <v/>
      </c>
      <c r="C22" s="196"/>
      <c r="D22" s="195"/>
      <c r="E22" s="195"/>
      <c r="F22" s="196"/>
      <c r="G22" s="194"/>
      <c r="H22" s="194"/>
      <c r="I22" s="194"/>
      <c r="J22" s="78">
        <f t="shared" si="3"/>
        <v>0</v>
      </c>
      <c r="K22" s="194"/>
      <c r="L22" s="194"/>
      <c r="M22" s="78">
        <f t="shared" si="4"/>
        <v>0</v>
      </c>
      <c r="N22" s="79" t="str">
        <f t="shared" si="5"/>
        <v>-</v>
      </c>
      <c r="O22" s="212"/>
      <c r="P22" s="80"/>
      <c r="Q22" s="221"/>
      <c r="R22" s="80"/>
      <c r="S22" s="83"/>
      <c r="T22" s="194">
        <f t="shared" si="6"/>
        <v>0</v>
      </c>
      <c r="U22" s="194">
        <f t="shared" si="7"/>
        <v>0</v>
      </c>
      <c r="V22" s="82" t="str">
        <f t="shared" si="8"/>
        <v>ok</v>
      </c>
      <c r="W22" s="80"/>
      <c r="X22" s="81">
        <f t="shared" si="9"/>
        <v>0</v>
      </c>
      <c r="Y22" s="194">
        <f t="shared" si="10"/>
        <v>0</v>
      </c>
      <c r="Z22" s="194">
        <f t="shared" si="11"/>
        <v>0</v>
      </c>
      <c r="AA22" s="82" t="str">
        <f t="shared" si="12"/>
        <v>ok</v>
      </c>
      <c r="AB22" s="80"/>
      <c r="AC22" s="84" t="str">
        <f t="array" ref="AC22">IFERROR(IF($C22="","",INDEX(구분표!$I$2:$I$1001,MATCH(1,(구분표!$B$2:$B$1001='15년일입'!$A22)*(구분표!$C$2:$C$1001='15년일입'!$B22)*(구분표!$A$2:$A$1001='15년일입'!$C22),0))),"@@")</f>
        <v/>
      </c>
    </row>
    <row r="23" spans="1:29" ht="31.5" customHeight="1">
      <c r="A23" s="94" t="str">
        <f>IFERROR(VLOOKUP('15년일입'!$C23,구분표!$A$2:$C$1001,2,FALSE),"")</f>
        <v/>
      </c>
      <c r="B23" s="94" t="str">
        <f>IFERROR(VLOOKUP('15년일입'!$C23,구분표!$A$2:$C$1001,3,FALSE),"")</f>
        <v/>
      </c>
      <c r="C23" s="196"/>
      <c r="D23" s="195"/>
      <c r="E23" s="195"/>
      <c r="F23" s="196"/>
      <c r="G23" s="194"/>
      <c r="H23" s="194"/>
      <c r="I23" s="194"/>
      <c r="J23" s="78">
        <f t="shared" si="3"/>
        <v>0</v>
      </c>
      <c r="K23" s="194"/>
      <c r="L23" s="194"/>
      <c r="M23" s="78">
        <f t="shared" si="4"/>
        <v>0</v>
      </c>
      <c r="N23" s="79" t="str">
        <f t="shared" si="5"/>
        <v>-</v>
      </c>
      <c r="O23" s="212"/>
      <c r="P23" s="80"/>
      <c r="Q23" s="221"/>
      <c r="R23" s="80"/>
      <c r="S23" s="83"/>
      <c r="T23" s="194">
        <f t="shared" si="6"/>
        <v>0</v>
      </c>
      <c r="U23" s="194">
        <f t="shared" si="7"/>
        <v>0</v>
      </c>
      <c r="V23" s="82" t="str">
        <f t="shared" si="8"/>
        <v>ok</v>
      </c>
      <c r="W23" s="80"/>
      <c r="X23" s="81">
        <f t="shared" si="9"/>
        <v>0</v>
      </c>
      <c r="Y23" s="194">
        <f t="shared" si="10"/>
        <v>0</v>
      </c>
      <c r="Z23" s="194">
        <f t="shared" si="11"/>
        <v>0</v>
      </c>
      <c r="AA23" s="82" t="str">
        <f t="shared" si="12"/>
        <v>ok</v>
      </c>
      <c r="AB23" s="80"/>
      <c r="AC23" s="84" t="str">
        <f t="array" ref="AC23">IFERROR(IF($C23="","",INDEX(구분표!$I$2:$I$1001,MATCH(1,(구분표!$B$2:$B$1001='15년일입'!$A23)*(구분표!$C$2:$C$1001='15년일입'!$B23)*(구분표!$A$2:$A$1001='15년일입'!$C23),0))),"@@")</f>
        <v/>
      </c>
    </row>
    <row r="24" spans="1:29" ht="31.5" customHeight="1">
      <c r="A24" s="94" t="str">
        <f>IFERROR(VLOOKUP('15년일입'!$C24,구분표!$A$2:$C$1001,2,FALSE),"")</f>
        <v/>
      </c>
      <c r="B24" s="94" t="str">
        <f>IFERROR(VLOOKUP('15년일입'!$C24,구분표!$A$2:$C$1001,3,FALSE),"")</f>
        <v/>
      </c>
      <c r="C24" s="196"/>
      <c r="D24" s="193"/>
      <c r="E24" s="193"/>
      <c r="F24" s="196"/>
      <c r="G24" s="194"/>
      <c r="H24" s="194"/>
      <c r="I24" s="194"/>
      <c r="J24" s="78">
        <f t="shared" si="3"/>
        <v>0</v>
      </c>
      <c r="K24" s="194"/>
      <c r="L24" s="194"/>
      <c r="M24" s="78">
        <f t="shared" si="4"/>
        <v>0</v>
      </c>
      <c r="N24" s="79" t="str">
        <f t="shared" si="5"/>
        <v>-</v>
      </c>
      <c r="O24" s="212"/>
      <c r="P24" s="80"/>
      <c r="Q24" s="221"/>
      <c r="R24" s="80"/>
      <c r="S24" s="83"/>
      <c r="T24" s="194">
        <f t="shared" si="6"/>
        <v>0</v>
      </c>
      <c r="U24" s="194">
        <f t="shared" si="7"/>
        <v>0</v>
      </c>
      <c r="V24" s="82" t="str">
        <f t="shared" si="8"/>
        <v>ok</v>
      </c>
      <c r="W24" s="80"/>
      <c r="X24" s="81">
        <f t="shared" si="9"/>
        <v>0</v>
      </c>
      <c r="Y24" s="194">
        <f t="shared" si="10"/>
        <v>0</v>
      </c>
      <c r="Z24" s="194">
        <f t="shared" si="11"/>
        <v>0</v>
      </c>
      <c r="AA24" s="82" t="str">
        <f t="shared" si="12"/>
        <v>ok</v>
      </c>
      <c r="AB24" s="80"/>
      <c r="AC24" s="84" t="str">
        <f t="array" ref="AC24">IFERROR(IF($C24="","",INDEX(구분표!$I$2:$I$1001,MATCH(1,(구분표!$B$2:$B$1001='15년일입'!$A24)*(구분표!$C$2:$C$1001='15년일입'!$B24)*(구분표!$A$2:$A$1001='15년일입'!$C24),0))),"@@")</f>
        <v/>
      </c>
    </row>
    <row r="25" spans="1:29" ht="31.5" customHeight="1">
      <c r="A25" s="94" t="str">
        <f>IFERROR(VLOOKUP('15년일입'!$C25,구분표!$A$2:$C$1001,2,FALSE),"")</f>
        <v/>
      </c>
      <c r="B25" s="94" t="str">
        <f>IFERROR(VLOOKUP('15년일입'!$C25,구분표!$A$2:$C$1001,3,FALSE),"")</f>
        <v/>
      </c>
      <c r="C25" s="196"/>
      <c r="D25" s="193"/>
      <c r="E25" s="193"/>
      <c r="F25" s="196"/>
      <c r="G25" s="194"/>
      <c r="H25" s="194"/>
      <c r="I25" s="194"/>
      <c r="J25" s="78">
        <f t="shared" si="3"/>
        <v>0</v>
      </c>
      <c r="K25" s="194"/>
      <c r="L25" s="194"/>
      <c r="M25" s="78">
        <f t="shared" si="4"/>
        <v>0</v>
      </c>
      <c r="N25" s="79" t="str">
        <f t="shared" si="5"/>
        <v>-</v>
      </c>
      <c r="O25" s="212"/>
      <c r="P25" s="80"/>
      <c r="Q25" s="221"/>
      <c r="R25" s="80"/>
      <c r="S25" s="83"/>
      <c r="T25" s="194">
        <f t="shared" si="6"/>
        <v>0</v>
      </c>
      <c r="U25" s="194">
        <f t="shared" si="7"/>
        <v>0</v>
      </c>
      <c r="V25" s="82" t="str">
        <f t="shared" si="8"/>
        <v>ok</v>
      </c>
      <c r="W25" s="80"/>
      <c r="X25" s="81">
        <f t="shared" si="9"/>
        <v>0</v>
      </c>
      <c r="Y25" s="194">
        <f t="shared" si="10"/>
        <v>0</v>
      </c>
      <c r="Z25" s="194">
        <f t="shared" si="11"/>
        <v>0</v>
      </c>
      <c r="AA25" s="82" t="str">
        <f t="shared" si="12"/>
        <v>ok</v>
      </c>
      <c r="AB25" s="80"/>
      <c r="AC25" s="84" t="str">
        <f t="array" ref="AC25">IFERROR(IF($C25="","",INDEX(구분표!$I$2:$I$1001,MATCH(1,(구분표!$B$2:$B$1001='15년일입'!$A25)*(구분표!$C$2:$C$1001='15년일입'!$B25)*(구분표!$A$2:$A$1001='15년일입'!$C25),0))),"@@")</f>
        <v/>
      </c>
    </row>
    <row r="26" spans="1:29" ht="31.5" customHeight="1">
      <c r="A26" s="94" t="str">
        <f>IFERROR(VLOOKUP('15년일입'!$C26,구분표!$A$2:$C$1001,2,FALSE),"")</f>
        <v/>
      </c>
      <c r="B26" s="94" t="str">
        <f>IFERROR(VLOOKUP('15년일입'!$C26,구분표!$A$2:$C$1001,3,FALSE),"")</f>
        <v/>
      </c>
      <c r="C26" s="196"/>
      <c r="D26" s="193"/>
      <c r="E26" s="193"/>
      <c r="F26" s="196"/>
      <c r="G26" s="194"/>
      <c r="H26" s="194"/>
      <c r="I26" s="194"/>
      <c r="J26" s="78">
        <f t="shared" si="3"/>
        <v>0</v>
      </c>
      <c r="K26" s="194"/>
      <c r="L26" s="194"/>
      <c r="M26" s="78">
        <f t="shared" si="4"/>
        <v>0</v>
      </c>
      <c r="N26" s="79" t="str">
        <f t="shared" si="5"/>
        <v>-</v>
      </c>
      <c r="O26" s="212"/>
      <c r="P26" s="80"/>
      <c r="Q26" s="221"/>
      <c r="R26" s="80"/>
      <c r="S26" s="83"/>
      <c r="T26" s="194">
        <f t="shared" si="6"/>
        <v>0</v>
      </c>
      <c r="U26" s="194">
        <f t="shared" si="7"/>
        <v>0</v>
      </c>
      <c r="V26" s="82" t="str">
        <f t="shared" si="8"/>
        <v>ok</v>
      </c>
      <c r="W26" s="80"/>
      <c r="X26" s="81">
        <f t="shared" si="9"/>
        <v>0</v>
      </c>
      <c r="Y26" s="194">
        <f t="shared" si="10"/>
        <v>0</v>
      </c>
      <c r="Z26" s="194">
        <f t="shared" si="11"/>
        <v>0</v>
      </c>
      <c r="AA26" s="82" t="str">
        <f t="shared" si="12"/>
        <v>ok</v>
      </c>
      <c r="AB26" s="80"/>
      <c r="AC26" s="84" t="str">
        <f t="array" ref="AC26">IFERROR(IF($C26="","",INDEX(구분표!$I$2:$I$1001,MATCH(1,(구분표!$B$2:$B$1001='15년일입'!$A26)*(구분표!$C$2:$C$1001='15년일입'!$B26)*(구분표!$A$2:$A$1001='15년일입'!$C26),0))),"@@")</f>
        <v/>
      </c>
    </row>
    <row r="27" spans="1:29" ht="31.5" customHeight="1">
      <c r="A27" s="94" t="str">
        <f>IFERROR(VLOOKUP('15년일입'!$C27,구분표!$A$2:$C$1001,2,FALSE),"")</f>
        <v/>
      </c>
      <c r="B27" s="94" t="str">
        <f>IFERROR(VLOOKUP('15년일입'!$C27,구분표!$A$2:$C$1001,3,FALSE),"")</f>
        <v/>
      </c>
      <c r="C27" s="196"/>
      <c r="D27" s="195"/>
      <c r="E27" s="195"/>
      <c r="F27" s="196"/>
      <c r="G27" s="194"/>
      <c r="H27" s="194"/>
      <c r="I27" s="194"/>
      <c r="J27" s="78">
        <f t="shared" si="3"/>
        <v>0</v>
      </c>
      <c r="K27" s="194"/>
      <c r="L27" s="194"/>
      <c r="M27" s="78">
        <f t="shared" si="4"/>
        <v>0</v>
      </c>
      <c r="N27" s="79" t="str">
        <f t="shared" si="5"/>
        <v>-</v>
      </c>
      <c r="O27" s="212"/>
      <c r="P27" s="80"/>
      <c r="Q27" s="221"/>
      <c r="R27" s="80"/>
      <c r="S27" s="83"/>
      <c r="T27" s="194">
        <f t="shared" si="6"/>
        <v>0</v>
      </c>
      <c r="U27" s="194">
        <f t="shared" si="7"/>
        <v>0</v>
      </c>
      <c r="V27" s="82" t="str">
        <f t="shared" si="8"/>
        <v>ok</v>
      </c>
      <c r="W27" s="80"/>
      <c r="X27" s="81">
        <f t="shared" si="9"/>
        <v>0</v>
      </c>
      <c r="Y27" s="194">
        <f t="shared" si="10"/>
        <v>0</v>
      </c>
      <c r="Z27" s="194">
        <f t="shared" si="11"/>
        <v>0</v>
      </c>
      <c r="AA27" s="82" t="str">
        <f t="shared" si="12"/>
        <v>ok</v>
      </c>
      <c r="AB27" s="80"/>
      <c r="AC27" s="84" t="str">
        <f t="array" ref="AC27">IFERROR(IF($C27="","",INDEX(구분표!$I$2:$I$1001,MATCH(1,(구분표!$B$2:$B$1001='15년일입'!$A27)*(구분표!$C$2:$C$1001='15년일입'!$B27)*(구분표!$A$2:$A$1001='15년일입'!$C27),0))),"@@")</f>
        <v/>
      </c>
    </row>
    <row r="28" spans="1:29" ht="31.5" customHeight="1">
      <c r="A28" s="94" t="str">
        <f>IFERROR(VLOOKUP('15년일입'!$C28,구분표!$A$2:$C$1001,2,FALSE),"")</f>
        <v/>
      </c>
      <c r="B28" s="94" t="str">
        <f>IFERROR(VLOOKUP('15년일입'!$C28,구분표!$A$2:$C$1001,3,FALSE),"")</f>
        <v/>
      </c>
      <c r="C28" s="196"/>
      <c r="D28" s="195"/>
      <c r="E28" s="195"/>
      <c r="F28" s="196"/>
      <c r="G28" s="194"/>
      <c r="H28" s="194"/>
      <c r="I28" s="194"/>
      <c r="J28" s="78">
        <f t="shared" si="3"/>
        <v>0</v>
      </c>
      <c r="K28" s="194"/>
      <c r="L28" s="194"/>
      <c r="M28" s="78">
        <f t="shared" si="4"/>
        <v>0</v>
      </c>
      <c r="N28" s="79" t="str">
        <f t="shared" si="5"/>
        <v>-</v>
      </c>
      <c r="O28" s="212"/>
      <c r="P28" s="80"/>
      <c r="Q28" s="221"/>
      <c r="R28" s="80"/>
      <c r="S28" s="83"/>
      <c r="T28" s="194">
        <f t="shared" si="6"/>
        <v>0</v>
      </c>
      <c r="U28" s="194">
        <f t="shared" si="7"/>
        <v>0</v>
      </c>
      <c r="V28" s="82" t="str">
        <f t="shared" si="8"/>
        <v>ok</v>
      </c>
      <c r="W28" s="80"/>
      <c r="X28" s="81">
        <f t="shared" si="9"/>
        <v>0</v>
      </c>
      <c r="Y28" s="194">
        <f t="shared" si="10"/>
        <v>0</v>
      </c>
      <c r="Z28" s="194">
        <f t="shared" si="11"/>
        <v>0</v>
      </c>
      <c r="AA28" s="82" t="str">
        <f t="shared" si="12"/>
        <v>ok</v>
      </c>
      <c r="AB28" s="80"/>
      <c r="AC28" s="84" t="str">
        <f t="array" ref="AC28">IFERROR(IF($C28="","",INDEX(구분표!$I$2:$I$1001,MATCH(1,(구분표!$B$2:$B$1001='15년일입'!$A28)*(구분표!$C$2:$C$1001='15년일입'!$B28)*(구분표!$A$2:$A$1001='15년일입'!$C28),0))),"@@")</f>
        <v/>
      </c>
    </row>
    <row r="29" spans="1:29" ht="31.5" customHeight="1">
      <c r="A29" s="94" t="str">
        <f>IFERROR(VLOOKUP('15년일입'!$C29,구분표!$A$2:$C$1001,2,FALSE),"")</f>
        <v/>
      </c>
      <c r="B29" s="94" t="str">
        <f>IFERROR(VLOOKUP('15년일입'!$C29,구분표!$A$2:$C$1001,3,FALSE),"")</f>
        <v/>
      </c>
      <c r="C29" s="196"/>
      <c r="D29" s="195"/>
      <c r="E29" s="195"/>
      <c r="F29" s="196"/>
      <c r="G29" s="194"/>
      <c r="H29" s="194"/>
      <c r="I29" s="194"/>
      <c r="J29" s="78">
        <f t="shared" si="3"/>
        <v>0</v>
      </c>
      <c r="K29" s="194"/>
      <c r="L29" s="194"/>
      <c r="M29" s="78">
        <f t="shared" si="4"/>
        <v>0</v>
      </c>
      <c r="N29" s="79" t="str">
        <f t="shared" si="5"/>
        <v>-</v>
      </c>
      <c r="O29" s="212"/>
      <c r="P29" s="80"/>
      <c r="Q29" s="221"/>
      <c r="R29" s="80"/>
      <c r="S29" s="83"/>
      <c r="T29" s="194">
        <f t="shared" si="6"/>
        <v>0</v>
      </c>
      <c r="U29" s="194">
        <f t="shared" si="7"/>
        <v>0</v>
      </c>
      <c r="V29" s="82" t="str">
        <f t="shared" si="8"/>
        <v>ok</v>
      </c>
      <c r="W29" s="80"/>
      <c r="X29" s="81">
        <f t="shared" si="9"/>
        <v>0</v>
      </c>
      <c r="Y29" s="194">
        <f t="shared" si="10"/>
        <v>0</v>
      </c>
      <c r="Z29" s="194">
        <f t="shared" si="11"/>
        <v>0</v>
      </c>
      <c r="AA29" s="82" t="str">
        <f t="shared" si="12"/>
        <v>ok</v>
      </c>
      <c r="AB29" s="80"/>
      <c r="AC29" s="84" t="str">
        <f t="array" ref="AC29">IFERROR(IF($C29="","",INDEX(구분표!$I$2:$I$1001,MATCH(1,(구분표!$B$2:$B$1001='15년일입'!$A29)*(구분표!$C$2:$C$1001='15년일입'!$B29)*(구분표!$A$2:$A$1001='15년일입'!$C29),0))),"@@")</f>
        <v/>
      </c>
    </row>
    <row r="30" spans="1:29" ht="31.5" customHeight="1">
      <c r="A30" s="94" t="str">
        <f>IFERROR(VLOOKUP('15년일입'!$C30,구분표!$A$2:$C$1001,2,FALSE),"")</f>
        <v/>
      </c>
      <c r="B30" s="94" t="str">
        <f>IFERROR(VLOOKUP('15년일입'!$C30,구분표!$A$2:$C$1001,3,FALSE),"")</f>
        <v/>
      </c>
      <c r="C30" s="196"/>
      <c r="D30" s="195"/>
      <c r="E30" s="195"/>
      <c r="F30" s="196"/>
      <c r="G30" s="194"/>
      <c r="H30" s="194"/>
      <c r="I30" s="194"/>
      <c r="J30" s="78">
        <f t="shared" si="3"/>
        <v>0</v>
      </c>
      <c r="K30" s="194"/>
      <c r="L30" s="194"/>
      <c r="M30" s="78">
        <f t="shared" si="4"/>
        <v>0</v>
      </c>
      <c r="N30" s="79" t="str">
        <f t="shared" si="5"/>
        <v>-</v>
      </c>
      <c r="O30" s="212"/>
      <c r="P30" s="80"/>
      <c r="Q30" s="221"/>
      <c r="R30" s="80"/>
      <c r="S30" s="83"/>
      <c r="T30" s="194">
        <f t="shared" si="6"/>
        <v>0</v>
      </c>
      <c r="U30" s="194">
        <f t="shared" si="7"/>
        <v>0</v>
      </c>
      <c r="V30" s="82" t="str">
        <f t="shared" si="8"/>
        <v>ok</v>
      </c>
      <c r="W30" s="80"/>
      <c r="X30" s="81">
        <f t="shared" si="9"/>
        <v>0</v>
      </c>
      <c r="Y30" s="194">
        <f t="shared" si="10"/>
        <v>0</v>
      </c>
      <c r="Z30" s="194">
        <f t="shared" si="11"/>
        <v>0</v>
      </c>
      <c r="AA30" s="82" t="str">
        <f t="shared" si="12"/>
        <v>ok</v>
      </c>
      <c r="AB30" s="80"/>
      <c r="AC30" s="84" t="str">
        <f t="array" ref="AC30">IFERROR(IF($C30="","",INDEX(구분표!$I$2:$I$1001,MATCH(1,(구분표!$B$2:$B$1001='15년일입'!$A30)*(구분표!$C$2:$C$1001='15년일입'!$B30)*(구분표!$A$2:$A$1001='15년일입'!$C30),0))),"@@")</f>
        <v/>
      </c>
    </row>
    <row r="31" spans="1:29" ht="31.5" customHeight="1">
      <c r="A31" s="94" t="str">
        <f>IFERROR(VLOOKUP('15년일입'!$C31,구분표!$A$2:$C$1001,2,FALSE),"")</f>
        <v/>
      </c>
      <c r="B31" s="94" t="str">
        <f>IFERROR(VLOOKUP('15년일입'!$C31,구분표!$A$2:$C$1001,3,FALSE),"")</f>
        <v/>
      </c>
      <c r="C31" s="196"/>
      <c r="D31" s="195"/>
      <c r="E31" s="195"/>
      <c r="F31" s="196"/>
      <c r="G31" s="194"/>
      <c r="H31" s="194"/>
      <c r="I31" s="194"/>
      <c r="J31" s="78">
        <f t="shared" si="3"/>
        <v>0</v>
      </c>
      <c r="K31" s="194"/>
      <c r="L31" s="194"/>
      <c r="M31" s="78">
        <f t="shared" si="4"/>
        <v>0</v>
      </c>
      <c r="N31" s="79" t="str">
        <f t="shared" si="5"/>
        <v>-</v>
      </c>
      <c r="O31" s="212"/>
      <c r="P31" s="80"/>
      <c r="Q31" s="221"/>
      <c r="R31" s="80"/>
      <c r="S31" s="83"/>
      <c r="T31" s="194">
        <f t="shared" si="6"/>
        <v>0</v>
      </c>
      <c r="U31" s="194">
        <f t="shared" si="7"/>
        <v>0</v>
      </c>
      <c r="V31" s="82" t="str">
        <f t="shared" si="8"/>
        <v>ok</v>
      </c>
      <c r="W31" s="80"/>
      <c r="X31" s="81">
        <f t="shared" si="9"/>
        <v>0</v>
      </c>
      <c r="Y31" s="194">
        <f t="shared" si="10"/>
        <v>0</v>
      </c>
      <c r="Z31" s="194">
        <f t="shared" si="11"/>
        <v>0</v>
      </c>
      <c r="AA31" s="82" t="str">
        <f t="shared" si="12"/>
        <v>ok</v>
      </c>
      <c r="AB31" s="80"/>
      <c r="AC31" s="84" t="str">
        <f t="array" ref="AC31">IFERROR(IF($C31="","",INDEX(구분표!$I$2:$I$1001,MATCH(1,(구분표!$B$2:$B$1001='15년일입'!$A31)*(구분표!$C$2:$C$1001='15년일입'!$B31)*(구분표!$A$2:$A$1001='15년일입'!$C31),0))),"@@")</f>
        <v/>
      </c>
    </row>
    <row r="32" spans="1:29" ht="31.5" customHeight="1">
      <c r="A32" s="94" t="str">
        <f>IFERROR(VLOOKUP('15년일입'!$C32,구분표!$A$2:$C$1001,2,FALSE),"")</f>
        <v/>
      </c>
      <c r="B32" s="94" t="str">
        <f>IFERROR(VLOOKUP('15년일입'!$C32,구분표!$A$2:$C$1001,3,FALSE),"")</f>
        <v/>
      </c>
      <c r="C32" s="196"/>
      <c r="D32" s="195"/>
      <c r="E32" s="195"/>
      <c r="F32" s="196"/>
      <c r="G32" s="194"/>
      <c r="H32" s="194"/>
      <c r="I32" s="194"/>
      <c r="J32" s="78">
        <f t="shared" si="3"/>
        <v>0</v>
      </c>
      <c r="K32" s="194"/>
      <c r="L32" s="194"/>
      <c r="M32" s="78">
        <f t="shared" si="4"/>
        <v>0</v>
      </c>
      <c r="N32" s="79" t="str">
        <f t="shared" si="5"/>
        <v>-</v>
      </c>
      <c r="O32" s="211"/>
      <c r="P32" s="80"/>
      <c r="Q32" s="221"/>
      <c r="R32" s="80"/>
      <c r="S32" s="83"/>
      <c r="T32" s="194">
        <f t="shared" si="6"/>
        <v>0</v>
      </c>
      <c r="U32" s="194">
        <f t="shared" si="7"/>
        <v>0</v>
      </c>
      <c r="V32" s="82" t="str">
        <f t="shared" si="8"/>
        <v>ok</v>
      </c>
      <c r="W32" s="80"/>
      <c r="X32" s="81">
        <f t="shared" si="9"/>
        <v>0</v>
      </c>
      <c r="Y32" s="194">
        <f t="shared" si="10"/>
        <v>0</v>
      </c>
      <c r="Z32" s="194">
        <f t="shared" si="11"/>
        <v>0</v>
      </c>
      <c r="AA32" s="82" t="str">
        <f t="shared" si="12"/>
        <v>ok</v>
      </c>
      <c r="AB32" s="80"/>
      <c r="AC32" s="84" t="str">
        <f t="array" ref="AC32">IFERROR(IF($C32="","",INDEX(구분표!$I$2:$I$1001,MATCH(1,(구분표!$B$2:$B$1001='15년일입'!$A32)*(구분표!$C$2:$C$1001='15년일입'!$B32)*(구분표!$A$2:$A$1001='15년일입'!$C32),0))),"@@")</f>
        <v/>
      </c>
    </row>
    <row r="33" spans="1:29" ht="31.5" customHeight="1">
      <c r="A33" s="94" t="str">
        <f>IFERROR(VLOOKUP('15년일입'!$C33,구분표!$A$2:$C$1001,2,FALSE),"")</f>
        <v/>
      </c>
      <c r="B33" s="94" t="str">
        <f>IFERROR(VLOOKUP('15년일입'!$C33,구분표!$A$2:$C$1001,3,FALSE),"")</f>
        <v/>
      </c>
      <c r="C33" s="196"/>
      <c r="D33" s="195"/>
      <c r="E33" s="195"/>
      <c r="F33" s="196"/>
      <c r="G33" s="194"/>
      <c r="H33" s="206"/>
      <c r="I33" s="194"/>
      <c r="J33" s="78">
        <f t="shared" si="3"/>
        <v>0</v>
      </c>
      <c r="K33" s="208"/>
      <c r="L33" s="194"/>
      <c r="M33" s="78">
        <f t="shared" si="4"/>
        <v>0</v>
      </c>
      <c r="N33" s="79" t="str">
        <f t="shared" si="5"/>
        <v>-</v>
      </c>
      <c r="O33" s="211"/>
      <c r="P33" s="80"/>
      <c r="Q33" s="221"/>
      <c r="R33" s="80"/>
      <c r="S33" s="83"/>
      <c r="T33" s="194">
        <f t="shared" si="6"/>
        <v>0</v>
      </c>
      <c r="U33" s="194">
        <f t="shared" si="7"/>
        <v>0</v>
      </c>
      <c r="V33" s="82" t="str">
        <f t="shared" si="8"/>
        <v>ok</v>
      </c>
      <c r="W33" s="80"/>
      <c r="X33" s="81">
        <f t="shared" si="9"/>
        <v>0</v>
      </c>
      <c r="Y33" s="194">
        <f t="shared" si="10"/>
        <v>0</v>
      </c>
      <c r="Z33" s="194">
        <f t="shared" si="11"/>
        <v>0</v>
      </c>
      <c r="AA33" s="82" t="str">
        <f t="shared" si="12"/>
        <v>ok</v>
      </c>
      <c r="AB33" s="80"/>
      <c r="AC33" s="84" t="str">
        <f t="array" ref="AC33">IFERROR(IF($C33="","",INDEX(구분표!$I$2:$I$1001,MATCH(1,(구분표!$B$2:$B$1001='15년일입'!$A33)*(구분표!$C$2:$C$1001='15년일입'!$B33)*(구분표!$A$2:$A$1001='15년일입'!$C33),0))),"@@")</f>
        <v/>
      </c>
    </row>
    <row r="34" spans="1:29" ht="31.5" customHeight="1">
      <c r="A34" s="94" t="str">
        <f>IFERROR(VLOOKUP('15년일입'!$C34,구분표!$A$2:$C$1001,2,FALSE),"")</f>
        <v/>
      </c>
      <c r="B34" s="94" t="str">
        <f>IFERROR(VLOOKUP('15년일입'!$C34,구분표!$A$2:$C$1001,3,FALSE),"")</f>
        <v/>
      </c>
      <c r="C34" s="196"/>
      <c r="D34" s="195"/>
      <c r="E34" s="195"/>
      <c r="F34" s="196"/>
      <c r="G34" s="194"/>
      <c r="H34" s="194"/>
      <c r="I34" s="194"/>
      <c r="J34" s="78">
        <f t="shared" si="3"/>
        <v>0</v>
      </c>
      <c r="K34" s="194"/>
      <c r="L34" s="194"/>
      <c r="M34" s="78">
        <f t="shared" si="4"/>
        <v>0</v>
      </c>
      <c r="N34" s="79" t="str">
        <f t="shared" si="5"/>
        <v>-</v>
      </c>
      <c r="O34" s="213"/>
      <c r="P34" s="80"/>
      <c r="Q34" s="221"/>
      <c r="R34" s="80"/>
      <c r="S34" s="83"/>
      <c r="T34" s="194">
        <f t="shared" si="6"/>
        <v>0</v>
      </c>
      <c r="U34" s="194">
        <f t="shared" si="7"/>
        <v>0</v>
      </c>
      <c r="V34" s="82" t="str">
        <f t="shared" si="8"/>
        <v>ok</v>
      </c>
      <c r="W34" s="80"/>
      <c r="X34" s="81">
        <f t="shared" si="9"/>
        <v>0</v>
      </c>
      <c r="Y34" s="194">
        <f t="shared" si="10"/>
        <v>0</v>
      </c>
      <c r="Z34" s="194">
        <f t="shared" si="11"/>
        <v>0</v>
      </c>
      <c r="AA34" s="82" t="str">
        <f t="shared" si="12"/>
        <v>ok</v>
      </c>
      <c r="AB34" s="80"/>
      <c r="AC34" s="84" t="str">
        <f t="array" ref="AC34">IFERROR(IF($C34="","",INDEX(구분표!$I$2:$I$1001,MATCH(1,(구분표!$B$2:$B$1001='15년일입'!$A34)*(구분표!$C$2:$C$1001='15년일입'!$B34)*(구분표!$A$2:$A$1001='15년일입'!$C34),0))),"@@")</f>
        <v/>
      </c>
    </row>
    <row r="35" spans="1:29" ht="31.5" customHeight="1">
      <c r="A35" s="94" t="str">
        <f>IFERROR(VLOOKUP('15년일입'!$C35,구분표!$A$2:$C$1001,2,FALSE),"")</f>
        <v/>
      </c>
      <c r="B35" s="94" t="str">
        <f>IFERROR(VLOOKUP('15년일입'!$C35,구분표!$A$2:$C$1001,3,FALSE),"")</f>
        <v/>
      </c>
      <c r="C35" s="196"/>
      <c r="D35" s="195"/>
      <c r="E35" s="195"/>
      <c r="F35" s="196"/>
      <c r="G35" s="194"/>
      <c r="H35" s="194"/>
      <c r="I35" s="194"/>
      <c r="J35" s="78">
        <f t="shared" si="3"/>
        <v>0</v>
      </c>
      <c r="K35" s="194"/>
      <c r="L35" s="194"/>
      <c r="M35" s="78">
        <f t="shared" si="4"/>
        <v>0</v>
      </c>
      <c r="N35" s="79" t="str">
        <f t="shared" si="5"/>
        <v>-</v>
      </c>
      <c r="O35" s="212"/>
      <c r="P35" s="80"/>
      <c r="Q35" s="221"/>
      <c r="R35" s="80"/>
      <c r="S35" s="83"/>
      <c r="T35" s="194">
        <f t="shared" si="6"/>
        <v>0</v>
      </c>
      <c r="U35" s="194">
        <f t="shared" si="7"/>
        <v>0</v>
      </c>
      <c r="V35" s="82" t="str">
        <f t="shared" si="8"/>
        <v>ok</v>
      </c>
      <c r="W35" s="80"/>
      <c r="X35" s="81">
        <f t="shared" si="9"/>
        <v>0</v>
      </c>
      <c r="Y35" s="194">
        <f t="shared" si="10"/>
        <v>0</v>
      </c>
      <c r="Z35" s="194">
        <f t="shared" si="11"/>
        <v>0</v>
      </c>
      <c r="AA35" s="82" t="str">
        <f t="shared" si="12"/>
        <v>ok</v>
      </c>
      <c r="AB35" s="80"/>
      <c r="AC35" s="84" t="str">
        <f t="array" ref="AC35">IFERROR(IF($C35="","",INDEX(구분표!$I$2:$I$1001,MATCH(1,(구분표!$B$2:$B$1001='15년일입'!$A35)*(구분표!$C$2:$C$1001='15년일입'!$B35)*(구분표!$A$2:$A$1001='15년일입'!$C35),0))),"@@")</f>
        <v/>
      </c>
    </row>
    <row r="36" spans="1:29" ht="31.5" customHeight="1">
      <c r="A36" s="94" t="str">
        <f>IFERROR(VLOOKUP('15년일입'!$C36,구분표!$A$2:$C$1001,2,FALSE),"")</f>
        <v/>
      </c>
      <c r="B36" s="94" t="str">
        <f>IFERROR(VLOOKUP('15년일입'!$C36,구분표!$A$2:$C$1001,3,FALSE),"")</f>
        <v/>
      </c>
      <c r="C36" s="196"/>
      <c r="D36" s="195"/>
      <c r="E36" s="195"/>
      <c r="F36" s="196"/>
      <c r="G36" s="194"/>
      <c r="H36" s="194"/>
      <c r="I36" s="206"/>
      <c r="J36" s="78">
        <f t="shared" si="3"/>
        <v>0</v>
      </c>
      <c r="K36" s="194"/>
      <c r="L36" s="206"/>
      <c r="M36" s="78">
        <f t="shared" si="4"/>
        <v>0</v>
      </c>
      <c r="N36" s="79" t="str">
        <f t="shared" si="5"/>
        <v>-</v>
      </c>
      <c r="O36" s="212"/>
      <c r="P36" s="80"/>
      <c r="Q36" s="221"/>
      <c r="R36" s="80"/>
      <c r="S36" s="83"/>
      <c r="T36" s="194">
        <f t="shared" si="6"/>
        <v>0</v>
      </c>
      <c r="U36" s="194">
        <f t="shared" si="7"/>
        <v>0</v>
      </c>
      <c r="V36" s="82" t="str">
        <f t="shared" si="8"/>
        <v>ok</v>
      </c>
      <c r="W36" s="80"/>
      <c r="X36" s="81">
        <f t="shared" si="9"/>
        <v>0</v>
      </c>
      <c r="Y36" s="194">
        <f t="shared" si="10"/>
        <v>0</v>
      </c>
      <c r="Z36" s="194">
        <f t="shared" si="11"/>
        <v>0</v>
      </c>
      <c r="AA36" s="82" t="str">
        <f t="shared" si="12"/>
        <v>ok</v>
      </c>
      <c r="AB36" s="80"/>
      <c r="AC36" s="84" t="str">
        <f t="array" ref="AC36">IFERROR(IF($C36="","",INDEX(구분표!$I$2:$I$1001,MATCH(1,(구분표!$B$2:$B$1001='15년일입'!$A36)*(구분표!$C$2:$C$1001='15년일입'!$B36)*(구분표!$A$2:$A$1001='15년일입'!$C36),0))),"@@")</f>
        <v/>
      </c>
    </row>
    <row r="37" spans="1:29" ht="31.5" customHeight="1">
      <c r="A37" s="94" t="str">
        <f>IFERROR(VLOOKUP('15년일입'!$C37,구분표!$A$2:$C$1001,2,FALSE),"")</f>
        <v/>
      </c>
      <c r="B37" s="94" t="str">
        <f>IFERROR(VLOOKUP('15년일입'!$C37,구분표!$A$2:$C$1001,3,FALSE),"")</f>
        <v/>
      </c>
      <c r="C37" s="196"/>
      <c r="D37" s="195"/>
      <c r="E37" s="195"/>
      <c r="F37" s="196"/>
      <c r="G37" s="194"/>
      <c r="H37" s="194"/>
      <c r="I37" s="194"/>
      <c r="J37" s="78">
        <f t="shared" si="3"/>
        <v>0</v>
      </c>
      <c r="K37" s="194"/>
      <c r="L37" s="194"/>
      <c r="M37" s="78">
        <f t="shared" si="4"/>
        <v>0</v>
      </c>
      <c r="N37" s="79" t="str">
        <f t="shared" si="5"/>
        <v>-</v>
      </c>
      <c r="O37" s="212"/>
      <c r="P37" s="80"/>
      <c r="Q37" s="221"/>
      <c r="R37" s="80"/>
      <c r="S37" s="83"/>
      <c r="T37" s="194">
        <f t="shared" si="6"/>
        <v>0</v>
      </c>
      <c r="U37" s="194">
        <f t="shared" si="7"/>
        <v>0</v>
      </c>
      <c r="V37" s="82" t="str">
        <f t="shared" si="8"/>
        <v>ok</v>
      </c>
      <c r="W37" s="80"/>
      <c r="X37" s="81">
        <f t="shared" si="9"/>
        <v>0</v>
      </c>
      <c r="Y37" s="194">
        <f t="shared" si="10"/>
        <v>0</v>
      </c>
      <c r="Z37" s="194">
        <f t="shared" si="11"/>
        <v>0</v>
      </c>
      <c r="AA37" s="82" t="str">
        <f t="shared" si="12"/>
        <v>ok</v>
      </c>
      <c r="AB37" s="80"/>
      <c r="AC37" s="84" t="str">
        <f t="array" ref="AC37">IFERROR(IF($C37="","",INDEX(구분표!$I$2:$I$1001,MATCH(1,(구분표!$B$2:$B$1001='15년일입'!$A37)*(구분표!$C$2:$C$1001='15년일입'!$B37)*(구분표!$A$2:$A$1001='15년일입'!$C37),0))),"@@")</f>
        <v/>
      </c>
    </row>
    <row r="38" spans="1:29" ht="31.5" customHeight="1">
      <c r="A38" s="94" t="str">
        <f>IFERROR(VLOOKUP('15년일입'!$C38,구분표!$A$2:$C$1001,2,FALSE),"")</f>
        <v/>
      </c>
      <c r="B38" s="94" t="str">
        <f>IFERROR(VLOOKUP('15년일입'!$C38,구분표!$A$2:$C$1001,3,FALSE),"")</f>
        <v/>
      </c>
      <c r="C38" s="196"/>
      <c r="D38" s="195"/>
      <c r="E38" s="195"/>
      <c r="F38" s="196"/>
      <c r="G38" s="198"/>
      <c r="H38" s="194"/>
      <c r="I38" s="194"/>
      <c r="J38" s="78">
        <f t="shared" si="3"/>
        <v>0</v>
      </c>
      <c r="K38" s="194"/>
      <c r="L38" s="194"/>
      <c r="M38" s="78">
        <f t="shared" si="4"/>
        <v>0</v>
      </c>
      <c r="N38" s="79" t="str">
        <f t="shared" si="5"/>
        <v>-</v>
      </c>
      <c r="O38" s="212"/>
      <c r="P38" s="80"/>
      <c r="Q38" s="221"/>
      <c r="R38" s="80"/>
      <c r="S38" s="83"/>
      <c r="T38" s="194">
        <f t="shared" si="6"/>
        <v>0</v>
      </c>
      <c r="U38" s="194">
        <f t="shared" si="7"/>
        <v>0</v>
      </c>
      <c r="V38" s="82" t="str">
        <f t="shared" si="8"/>
        <v>ok</v>
      </c>
      <c r="W38" s="80"/>
      <c r="X38" s="81">
        <f t="shared" si="9"/>
        <v>0</v>
      </c>
      <c r="Y38" s="194">
        <f t="shared" si="10"/>
        <v>0</v>
      </c>
      <c r="Z38" s="194">
        <f t="shared" si="11"/>
        <v>0</v>
      </c>
      <c r="AA38" s="82" t="str">
        <f t="shared" si="12"/>
        <v>ok</v>
      </c>
      <c r="AB38" s="80"/>
      <c r="AC38" s="84" t="str">
        <f t="array" ref="AC38">IFERROR(IF($C38="","",INDEX(구분표!$I$2:$I$1001,MATCH(1,(구분표!$B$2:$B$1001='15년일입'!$A38)*(구분표!$C$2:$C$1001='15년일입'!$B38)*(구분표!$A$2:$A$1001='15년일입'!$C38),0))),"@@")</f>
        <v/>
      </c>
    </row>
    <row r="39" spans="1:29" ht="31.5" customHeight="1">
      <c r="A39" s="94" t="str">
        <f>IFERROR(VLOOKUP('15년일입'!$C39,구분표!$A$2:$C$1001,2,FALSE),"")</f>
        <v/>
      </c>
      <c r="B39" s="94" t="str">
        <f>IFERROR(VLOOKUP('15년일입'!$C39,구분표!$A$2:$C$1001,3,FALSE),"")</f>
        <v/>
      </c>
      <c r="C39" s="196"/>
      <c r="D39" s="195"/>
      <c r="E39" s="195"/>
      <c r="F39" s="196"/>
      <c r="G39" s="198"/>
      <c r="H39" s="194"/>
      <c r="I39" s="194"/>
      <c r="J39" s="78">
        <f t="shared" si="3"/>
        <v>0</v>
      </c>
      <c r="K39" s="194"/>
      <c r="L39" s="194"/>
      <c r="M39" s="78">
        <f t="shared" si="4"/>
        <v>0</v>
      </c>
      <c r="N39" s="79" t="str">
        <f t="shared" si="5"/>
        <v>-</v>
      </c>
      <c r="O39" s="212"/>
      <c r="P39" s="80"/>
      <c r="Q39" s="221"/>
      <c r="R39" s="80"/>
      <c r="S39" s="83"/>
      <c r="T39" s="194">
        <f t="shared" si="6"/>
        <v>0</v>
      </c>
      <c r="U39" s="194">
        <f t="shared" si="7"/>
        <v>0</v>
      </c>
      <c r="V39" s="82" t="str">
        <f t="shared" si="8"/>
        <v>ok</v>
      </c>
      <c r="W39" s="80"/>
      <c r="X39" s="81">
        <f t="shared" si="9"/>
        <v>0</v>
      </c>
      <c r="Y39" s="194">
        <f t="shared" si="10"/>
        <v>0</v>
      </c>
      <c r="Z39" s="194">
        <f t="shared" si="11"/>
        <v>0</v>
      </c>
      <c r="AA39" s="82" t="str">
        <f t="shared" si="12"/>
        <v>ok</v>
      </c>
      <c r="AB39" s="80"/>
      <c r="AC39" s="84" t="str">
        <f t="array" ref="AC39">IFERROR(IF($C39="","",INDEX(구분표!$I$2:$I$1001,MATCH(1,(구분표!$B$2:$B$1001='15년일입'!$A39)*(구분표!$C$2:$C$1001='15년일입'!$B39)*(구분표!$A$2:$A$1001='15년일입'!$C39),0))),"@@")</f>
        <v/>
      </c>
    </row>
    <row r="40" spans="1:29" ht="31.5" customHeight="1">
      <c r="A40" s="94" t="str">
        <f>IFERROR(VLOOKUP('15년일입'!$C40,구분표!$A$2:$C$1001,2,FALSE),"")</f>
        <v/>
      </c>
      <c r="B40" s="94" t="str">
        <f>IFERROR(VLOOKUP('15년일입'!$C40,구분표!$A$2:$C$1001,3,FALSE),"")</f>
        <v/>
      </c>
      <c r="C40" s="196"/>
      <c r="D40" s="195"/>
      <c r="E40" s="195"/>
      <c r="F40" s="196"/>
      <c r="G40" s="194"/>
      <c r="H40" s="194"/>
      <c r="I40" s="194"/>
      <c r="J40" s="78">
        <f t="shared" si="3"/>
        <v>0</v>
      </c>
      <c r="K40" s="194"/>
      <c r="L40" s="194"/>
      <c r="M40" s="78">
        <f t="shared" si="4"/>
        <v>0</v>
      </c>
      <c r="N40" s="79" t="str">
        <f t="shared" si="5"/>
        <v>-</v>
      </c>
      <c r="O40" s="212"/>
      <c r="P40" s="80"/>
      <c r="Q40" s="221"/>
      <c r="R40" s="80"/>
      <c r="S40" s="83"/>
      <c r="T40" s="194">
        <f t="shared" si="6"/>
        <v>0</v>
      </c>
      <c r="U40" s="194">
        <f t="shared" si="7"/>
        <v>0</v>
      </c>
      <c r="V40" s="82" t="str">
        <f t="shared" si="8"/>
        <v>ok</v>
      </c>
      <c r="W40" s="80"/>
      <c r="X40" s="81">
        <f t="shared" si="9"/>
        <v>0</v>
      </c>
      <c r="Y40" s="194">
        <f t="shared" si="10"/>
        <v>0</v>
      </c>
      <c r="Z40" s="194">
        <f t="shared" si="11"/>
        <v>0</v>
      </c>
      <c r="AA40" s="82" t="str">
        <f t="shared" si="12"/>
        <v>ok</v>
      </c>
      <c r="AB40" s="80"/>
      <c r="AC40" s="84" t="str">
        <f t="array" ref="AC40">IFERROR(IF($C40="","",INDEX(구분표!$I$2:$I$1001,MATCH(1,(구분표!$B$2:$B$1001='15년일입'!$A40)*(구분표!$C$2:$C$1001='15년일입'!$B40)*(구분표!$A$2:$A$1001='15년일입'!$C40),0))),"@@")</f>
        <v/>
      </c>
    </row>
    <row r="41" spans="1:29" ht="31.5" customHeight="1">
      <c r="A41" s="94" t="str">
        <f>IFERROR(VLOOKUP('15년일입'!$C41,구분표!$A$2:$C$1001,2,FALSE),"")</f>
        <v/>
      </c>
      <c r="B41" s="94" t="str">
        <f>IFERROR(VLOOKUP('15년일입'!$C41,구분표!$A$2:$C$1001,3,FALSE),"")</f>
        <v/>
      </c>
      <c r="C41" s="196"/>
      <c r="D41" s="195"/>
      <c r="E41" s="195"/>
      <c r="F41" s="196"/>
      <c r="G41" s="194"/>
      <c r="H41" s="194"/>
      <c r="I41" s="194"/>
      <c r="J41" s="78">
        <f t="shared" si="3"/>
        <v>0</v>
      </c>
      <c r="K41" s="194"/>
      <c r="L41" s="194"/>
      <c r="M41" s="78">
        <f t="shared" si="4"/>
        <v>0</v>
      </c>
      <c r="N41" s="79" t="str">
        <f t="shared" si="5"/>
        <v>-</v>
      </c>
      <c r="O41" s="212"/>
      <c r="P41" s="80"/>
      <c r="Q41" s="221"/>
      <c r="R41" s="80"/>
      <c r="S41" s="83"/>
      <c r="T41" s="194">
        <f t="shared" si="6"/>
        <v>0</v>
      </c>
      <c r="U41" s="194">
        <f t="shared" si="7"/>
        <v>0</v>
      </c>
      <c r="V41" s="82" t="str">
        <f t="shared" si="8"/>
        <v>ok</v>
      </c>
      <c r="W41" s="80"/>
      <c r="X41" s="81">
        <f t="shared" si="9"/>
        <v>0</v>
      </c>
      <c r="Y41" s="194">
        <f t="shared" si="10"/>
        <v>0</v>
      </c>
      <c r="Z41" s="194">
        <f t="shared" si="11"/>
        <v>0</v>
      </c>
      <c r="AA41" s="82" t="str">
        <f t="shared" si="12"/>
        <v>ok</v>
      </c>
      <c r="AB41" s="80"/>
      <c r="AC41" s="84" t="str">
        <f t="array" ref="AC41">IFERROR(IF($C41="","",INDEX(구분표!$I$2:$I$1001,MATCH(1,(구분표!$B$2:$B$1001='15년일입'!$A41)*(구분표!$C$2:$C$1001='15년일입'!$B41)*(구분표!$A$2:$A$1001='15년일입'!$C41),0))),"@@")</f>
        <v/>
      </c>
    </row>
    <row r="42" spans="1:29" ht="31.5" customHeight="1">
      <c r="A42" s="94" t="str">
        <f>IFERROR(VLOOKUP('15년일입'!$C42,구분표!$A$2:$C$1001,2,FALSE),"")</f>
        <v/>
      </c>
      <c r="B42" s="94" t="str">
        <f>IFERROR(VLOOKUP('15년일입'!$C42,구분표!$A$2:$C$1001,3,FALSE),"")</f>
        <v/>
      </c>
      <c r="C42" s="196"/>
      <c r="D42" s="195"/>
      <c r="E42" s="195"/>
      <c r="F42" s="196"/>
      <c r="G42" s="194"/>
      <c r="H42" s="194"/>
      <c r="I42" s="206"/>
      <c r="J42" s="78">
        <f t="shared" si="3"/>
        <v>0</v>
      </c>
      <c r="K42" s="194"/>
      <c r="L42" s="206"/>
      <c r="M42" s="78">
        <f t="shared" si="4"/>
        <v>0</v>
      </c>
      <c r="N42" s="79" t="str">
        <f t="shared" si="5"/>
        <v>-</v>
      </c>
      <c r="O42" s="211"/>
      <c r="P42" s="80"/>
      <c r="Q42" s="221"/>
      <c r="R42" s="80"/>
      <c r="S42" s="83"/>
      <c r="T42" s="194">
        <f t="shared" si="6"/>
        <v>0</v>
      </c>
      <c r="U42" s="194">
        <f t="shared" si="7"/>
        <v>0</v>
      </c>
      <c r="V42" s="82" t="str">
        <f t="shared" si="8"/>
        <v>ok</v>
      </c>
      <c r="W42" s="80"/>
      <c r="X42" s="81">
        <f t="shared" si="9"/>
        <v>0</v>
      </c>
      <c r="Y42" s="194">
        <f t="shared" si="10"/>
        <v>0</v>
      </c>
      <c r="Z42" s="194">
        <f t="shared" si="11"/>
        <v>0</v>
      </c>
      <c r="AA42" s="82" t="str">
        <f t="shared" si="12"/>
        <v>ok</v>
      </c>
      <c r="AB42" s="80"/>
      <c r="AC42" s="84" t="str">
        <f t="array" ref="AC42">IFERROR(IF($C42="","",INDEX(구분표!$I$2:$I$1001,MATCH(1,(구분표!$B$2:$B$1001='15년일입'!$A42)*(구분표!$C$2:$C$1001='15년일입'!$B42)*(구분표!$A$2:$A$1001='15년일입'!$C42),0))),"@@")</f>
        <v/>
      </c>
    </row>
    <row r="43" spans="1:29" ht="31.5" customHeight="1">
      <c r="A43" s="94" t="str">
        <f>IFERROR(VLOOKUP('15년일입'!$C43,구분표!$A$2:$C$1001,2,FALSE),"")</f>
        <v/>
      </c>
      <c r="B43" s="94" t="str">
        <f>IFERROR(VLOOKUP('15년일입'!$C43,구분표!$A$2:$C$1001,3,FALSE),"")</f>
        <v/>
      </c>
      <c r="C43" s="196"/>
      <c r="D43" s="195"/>
      <c r="E43" s="195"/>
      <c r="F43" s="196"/>
      <c r="G43" s="194"/>
      <c r="H43" s="194"/>
      <c r="I43" s="194"/>
      <c r="J43" s="78">
        <f t="shared" si="3"/>
        <v>0</v>
      </c>
      <c r="K43" s="194"/>
      <c r="L43" s="194"/>
      <c r="M43" s="78">
        <f t="shared" si="4"/>
        <v>0</v>
      </c>
      <c r="N43" s="79" t="str">
        <f t="shared" si="5"/>
        <v>-</v>
      </c>
      <c r="O43" s="212"/>
      <c r="P43" s="80"/>
      <c r="Q43" s="221"/>
      <c r="R43" s="80"/>
      <c r="S43" s="83"/>
      <c r="T43" s="194">
        <f t="shared" si="6"/>
        <v>0</v>
      </c>
      <c r="U43" s="194">
        <f t="shared" si="7"/>
        <v>0</v>
      </c>
      <c r="V43" s="82" t="str">
        <f t="shared" si="8"/>
        <v>ok</v>
      </c>
      <c r="W43" s="80"/>
      <c r="X43" s="81">
        <f t="shared" si="9"/>
        <v>0</v>
      </c>
      <c r="Y43" s="194">
        <f t="shared" si="10"/>
        <v>0</v>
      </c>
      <c r="Z43" s="194">
        <f t="shared" si="11"/>
        <v>0</v>
      </c>
      <c r="AA43" s="82" t="str">
        <f t="shared" si="12"/>
        <v>ok</v>
      </c>
      <c r="AB43" s="80"/>
      <c r="AC43" s="84" t="str">
        <f t="array" ref="AC43">IFERROR(IF($C43="","",INDEX(구분표!$I$2:$I$1001,MATCH(1,(구분표!$B$2:$B$1001='15년일입'!$A43)*(구분표!$C$2:$C$1001='15년일입'!$B43)*(구분표!$A$2:$A$1001='15년일입'!$C43),0))),"@@")</f>
        <v/>
      </c>
    </row>
    <row r="44" spans="1:29" ht="31.5" customHeight="1">
      <c r="A44" s="94" t="str">
        <f>IFERROR(VLOOKUP('15년일입'!$C44,구분표!$A$2:$C$1001,2,FALSE),"")</f>
        <v/>
      </c>
      <c r="B44" s="94" t="str">
        <f>IFERROR(VLOOKUP('15년일입'!$C44,구분표!$A$2:$C$1001,3,FALSE),"")</f>
        <v/>
      </c>
      <c r="C44" s="196"/>
      <c r="D44" s="195"/>
      <c r="E44" s="195"/>
      <c r="F44" s="196"/>
      <c r="G44" s="194"/>
      <c r="H44" s="194"/>
      <c r="I44" s="194"/>
      <c r="J44" s="78">
        <f t="shared" si="3"/>
        <v>0</v>
      </c>
      <c r="K44" s="194"/>
      <c r="L44" s="194"/>
      <c r="M44" s="78">
        <f t="shared" si="4"/>
        <v>0</v>
      </c>
      <c r="N44" s="79" t="str">
        <f t="shared" si="5"/>
        <v>-</v>
      </c>
      <c r="O44" s="214"/>
      <c r="P44" s="80"/>
      <c r="Q44" s="221"/>
      <c r="R44" s="80"/>
      <c r="S44" s="83"/>
      <c r="T44" s="194">
        <f t="shared" si="6"/>
        <v>0</v>
      </c>
      <c r="U44" s="194">
        <f t="shared" si="7"/>
        <v>0</v>
      </c>
      <c r="V44" s="82" t="str">
        <f t="shared" si="8"/>
        <v>ok</v>
      </c>
      <c r="W44" s="80"/>
      <c r="X44" s="81">
        <f t="shared" si="9"/>
        <v>0</v>
      </c>
      <c r="Y44" s="194">
        <f t="shared" si="10"/>
        <v>0</v>
      </c>
      <c r="Z44" s="194">
        <f t="shared" si="11"/>
        <v>0</v>
      </c>
      <c r="AA44" s="82" t="str">
        <f t="shared" si="12"/>
        <v>ok</v>
      </c>
      <c r="AB44" s="80"/>
      <c r="AC44" s="84" t="str">
        <f t="array" ref="AC44">IFERROR(IF($C44="","",INDEX(구분표!$I$2:$I$1001,MATCH(1,(구분표!$B$2:$B$1001='15년일입'!$A44)*(구분표!$C$2:$C$1001='15년일입'!$B44)*(구분표!$A$2:$A$1001='15년일입'!$C44),0))),"@@")</f>
        <v/>
      </c>
    </row>
    <row r="45" spans="1:29" ht="31.5" customHeight="1">
      <c r="A45" s="94" t="str">
        <f>IFERROR(VLOOKUP('15년일입'!$C45,구분표!$A$2:$C$1001,2,FALSE),"")</f>
        <v/>
      </c>
      <c r="B45" s="94" t="str">
        <f>IFERROR(VLOOKUP('15년일입'!$C45,구분표!$A$2:$C$1001,3,FALSE),"")</f>
        <v/>
      </c>
      <c r="C45" s="196"/>
      <c r="D45" s="195"/>
      <c r="E45" s="195"/>
      <c r="F45" s="196"/>
      <c r="G45" s="194"/>
      <c r="H45" s="194"/>
      <c r="I45" s="194"/>
      <c r="J45" s="78">
        <f t="shared" si="3"/>
        <v>0</v>
      </c>
      <c r="K45" s="194"/>
      <c r="L45" s="194"/>
      <c r="M45" s="78">
        <f t="shared" si="4"/>
        <v>0</v>
      </c>
      <c r="N45" s="79" t="str">
        <f t="shared" si="5"/>
        <v>-</v>
      </c>
      <c r="O45" s="212"/>
      <c r="P45" s="80"/>
      <c r="Q45" s="221"/>
      <c r="R45" s="80"/>
      <c r="S45" s="83"/>
      <c r="T45" s="194">
        <f t="shared" si="6"/>
        <v>0</v>
      </c>
      <c r="U45" s="194">
        <f t="shared" si="7"/>
        <v>0</v>
      </c>
      <c r="V45" s="82" t="str">
        <f t="shared" si="8"/>
        <v>ok</v>
      </c>
      <c r="W45" s="80"/>
      <c r="X45" s="81">
        <f t="shared" si="9"/>
        <v>0</v>
      </c>
      <c r="Y45" s="194">
        <f t="shared" si="10"/>
        <v>0</v>
      </c>
      <c r="Z45" s="194">
        <f t="shared" si="11"/>
        <v>0</v>
      </c>
      <c r="AA45" s="82" t="str">
        <f t="shared" si="12"/>
        <v>ok</v>
      </c>
      <c r="AB45" s="80"/>
      <c r="AC45" s="84" t="str">
        <f t="array" ref="AC45">IFERROR(IF($C45="","",INDEX(구분표!$I$2:$I$1001,MATCH(1,(구분표!$B$2:$B$1001='15년일입'!$A45)*(구분표!$C$2:$C$1001='15년일입'!$B45)*(구분표!$A$2:$A$1001='15년일입'!$C45),0))),"@@")</f>
        <v/>
      </c>
    </row>
    <row r="46" spans="1:29" ht="31.5" customHeight="1">
      <c r="A46" s="94" t="str">
        <f>IFERROR(VLOOKUP('15년일입'!$C46,구분표!$A$2:$C$1001,2,FALSE),"")</f>
        <v/>
      </c>
      <c r="B46" s="94" t="str">
        <f>IFERROR(VLOOKUP('15년일입'!$C46,구분표!$A$2:$C$1001,3,FALSE),"")</f>
        <v/>
      </c>
      <c r="C46" s="196"/>
      <c r="D46" s="195"/>
      <c r="E46" s="195"/>
      <c r="F46" s="196"/>
      <c r="G46" s="194"/>
      <c r="H46" s="194"/>
      <c r="I46" s="194"/>
      <c r="J46" s="78">
        <f t="shared" si="3"/>
        <v>0</v>
      </c>
      <c r="K46" s="194"/>
      <c r="L46" s="194"/>
      <c r="M46" s="78">
        <f t="shared" si="4"/>
        <v>0</v>
      </c>
      <c r="N46" s="79" t="str">
        <f t="shared" si="5"/>
        <v>-</v>
      </c>
      <c r="O46" s="212"/>
      <c r="P46" s="80"/>
      <c r="Q46" s="221"/>
      <c r="R46" s="80"/>
      <c r="S46" s="83"/>
      <c r="T46" s="194">
        <f t="shared" si="6"/>
        <v>0</v>
      </c>
      <c r="U46" s="194">
        <f t="shared" si="7"/>
        <v>0</v>
      </c>
      <c r="V46" s="82" t="str">
        <f t="shared" si="8"/>
        <v>ok</v>
      </c>
      <c r="W46" s="80"/>
      <c r="X46" s="81">
        <f t="shared" si="9"/>
        <v>0</v>
      </c>
      <c r="Y46" s="194">
        <f t="shared" si="10"/>
        <v>0</v>
      </c>
      <c r="Z46" s="194">
        <f t="shared" si="11"/>
        <v>0</v>
      </c>
      <c r="AA46" s="82" t="str">
        <f t="shared" si="12"/>
        <v>ok</v>
      </c>
      <c r="AB46" s="80"/>
      <c r="AC46" s="84" t="str">
        <f t="array" ref="AC46">IFERROR(IF($C46="","",INDEX(구분표!$I$2:$I$1001,MATCH(1,(구분표!$B$2:$B$1001='15년일입'!$A46)*(구분표!$C$2:$C$1001='15년일입'!$B46)*(구분표!$A$2:$A$1001='15년일입'!$C46),0))),"@@")</f>
        <v/>
      </c>
    </row>
    <row r="47" spans="1:29" ht="31.5" customHeight="1">
      <c r="A47" s="94" t="str">
        <f>IFERROR(VLOOKUP('15년일입'!$C47,구분표!$A$2:$C$1001,2,FALSE),"")</f>
        <v/>
      </c>
      <c r="B47" s="94" t="str">
        <f>IFERROR(VLOOKUP('15년일입'!$C47,구분표!$A$2:$C$1001,3,FALSE),"")</f>
        <v/>
      </c>
      <c r="C47" s="196"/>
      <c r="D47" s="195"/>
      <c r="E47" s="195"/>
      <c r="F47" s="196"/>
      <c r="G47" s="194"/>
      <c r="H47" s="194"/>
      <c r="I47" s="194"/>
      <c r="J47" s="78">
        <f t="shared" si="3"/>
        <v>0</v>
      </c>
      <c r="K47" s="194"/>
      <c r="L47" s="194"/>
      <c r="M47" s="78">
        <f t="shared" si="4"/>
        <v>0</v>
      </c>
      <c r="N47" s="79" t="str">
        <f t="shared" si="5"/>
        <v>-</v>
      </c>
      <c r="O47" s="212"/>
      <c r="P47" s="80"/>
      <c r="Q47" s="221"/>
      <c r="R47" s="80"/>
      <c r="S47" s="83"/>
      <c r="T47" s="194">
        <f t="shared" si="6"/>
        <v>0</v>
      </c>
      <c r="U47" s="194">
        <f t="shared" si="7"/>
        <v>0</v>
      </c>
      <c r="V47" s="82" t="str">
        <f t="shared" si="8"/>
        <v>ok</v>
      </c>
      <c r="W47" s="80"/>
      <c r="X47" s="81">
        <f t="shared" si="9"/>
        <v>0</v>
      </c>
      <c r="Y47" s="194">
        <f t="shared" si="10"/>
        <v>0</v>
      </c>
      <c r="Z47" s="194">
        <f t="shared" si="11"/>
        <v>0</v>
      </c>
      <c r="AA47" s="82" t="str">
        <f t="shared" si="12"/>
        <v>ok</v>
      </c>
      <c r="AB47" s="80"/>
      <c r="AC47" s="84" t="str">
        <f t="array" ref="AC47">IFERROR(IF($C47="","",INDEX(구분표!$I$2:$I$1001,MATCH(1,(구분표!$B$2:$B$1001='15년일입'!$A47)*(구분표!$C$2:$C$1001='15년일입'!$B47)*(구분표!$A$2:$A$1001='15년일입'!$C47),0))),"@@")</f>
        <v/>
      </c>
    </row>
    <row r="48" spans="1:29" ht="31.5" customHeight="1">
      <c r="A48" s="94" t="str">
        <f>IFERROR(VLOOKUP('15년일입'!$C48,구분표!$A$2:$C$1001,2,FALSE),"")</f>
        <v/>
      </c>
      <c r="B48" s="94" t="str">
        <f>IFERROR(VLOOKUP('15년일입'!$C48,구분표!$A$2:$C$1001,3,FALSE),"")</f>
        <v/>
      </c>
      <c r="C48" s="196"/>
      <c r="D48" s="195"/>
      <c r="E48" s="195"/>
      <c r="F48" s="196"/>
      <c r="G48" s="197"/>
      <c r="H48" s="194"/>
      <c r="I48" s="194"/>
      <c r="J48" s="78">
        <f t="shared" si="3"/>
        <v>0</v>
      </c>
      <c r="K48" s="194"/>
      <c r="L48" s="194"/>
      <c r="M48" s="78">
        <f t="shared" si="4"/>
        <v>0</v>
      </c>
      <c r="N48" s="79" t="str">
        <f t="shared" si="5"/>
        <v>-</v>
      </c>
      <c r="O48" s="212"/>
      <c r="P48" s="80"/>
      <c r="Q48" s="221"/>
      <c r="R48" s="80"/>
      <c r="S48" s="83"/>
      <c r="T48" s="194">
        <f t="shared" si="6"/>
        <v>0</v>
      </c>
      <c r="U48" s="194">
        <f t="shared" si="7"/>
        <v>0</v>
      </c>
      <c r="V48" s="82" t="str">
        <f t="shared" si="8"/>
        <v>ok</v>
      </c>
      <c r="W48" s="80"/>
      <c r="X48" s="81">
        <f t="shared" si="9"/>
        <v>0</v>
      </c>
      <c r="Y48" s="194">
        <f t="shared" si="10"/>
        <v>0</v>
      </c>
      <c r="Z48" s="194">
        <f t="shared" si="11"/>
        <v>0</v>
      </c>
      <c r="AA48" s="82" t="str">
        <f t="shared" si="12"/>
        <v>ok</v>
      </c>
      <c r="AB48" s="80"/>
      <c r="AC48" s="84" t="str">
        <f t="array" ref="AC48">IFERROR(IF($C48="","",INDEX(구분표!$I$2:$I$1001,MATCH(1,(구분표!$B$2:$B$1001='15년일입'!$A48)*(구분표!$C$2:$C$1001='15년일입'!$B48)*(구분표!$A$2:$A$1001='15년일입'!$C48),0))),"@@")</f>
        <v/>
      </c>
    </row>
    <row r="49" spans="1:29" ht="31.5" customHeight="1">
      <c r="A49" s="94" t="str">
        <f>IFERROR(VLOOKUP('15년일입'!$C49,구분표!$A$2:$C$1001,2,FALSE),"")</f>
        <v/>
      </c>
      <c r="B49" s="94" t="str">
        <f>IFERROR(VLOOKUP('15년일입'!$C49,구분표!$A$2:$C$1001,3,FALSE),"")</f>
        <v/>
      </c>
      <c r="C49" s="196"/>
      <c r="D49" s="195"/>
      <c r="E49" s="195"/>
      <c r="F49" s="196"/>
      <c r="G49" s="194"/>
      <c r="H49" s="194"/>
      <c r="I49" s="194"/>
      <c r="J49" s="78">
        <f t="shared" si="3"/>
        <v>0</v>
      </c>
      <c r="K49" s="194"/>
      <c r="L49" s="194"/>
      <c r="M49" s="78">
        <f t="shared" si="4"/>
        <v>0</v>
      </c>
      <c r="N49" s="79" t="str">
        <f t="shared" si="5"/>
        <v>-</v>
      </c>
      <c r="O49" s="212"/>
      <c r="P49" s="80"/>
      <c r="Q49" s="221"/>
      <c r="R49" s="80"/>
      <c r="S49" s="83"/>
      <c r="T49" s="194">
        <f t="shared" si="6"/>
        <v>0</v>
      </c>
      <c r="U49" s="194">
        <f t="shared" si="7"/>
        <v>0</v>
      </c>
      <c r="V49" s="82" t="str">
        <f t="shared" si="8"/>
        <v>ok</v>
      </c>
      <c r="W49" s="80"/>
      <c r="X49" s="81">
        <f t="shared" si="9"/>
        <v>0</v>
      </c>
      <c r="Y49" s="194">
        <f t="shared" si="10"/>
        <v>0</v>
      </c>
      <c r="Z49" s="194">
        <f t="shared" si="11"/>
        <v>0</v>
      </c>
      <c r="AA49" s="82" t="str">
        <f t="shared" si="12"/>
        <v>ok</v>
      </c>
      <c r="AB49" s="80"/>
      <c r="AC49" s="84" t="str">
        <f t="array" ref="AC49">IFERROR(IF($C49="","",INDEX(구분표!$I$2:$I$1001,MATCH(1,(구분표!$B$2:$B$1001='15년일입'!$A49)*(구분표!$C$2:$C$1001='15년일입'!$B49)*(구분표!$A$2:$A$1001='15년일입'!$C49),0))),"@@")</f>
        <v/>
      </c>
    </row>
    <row r="50" spans="1:29" ht="31.5" customHeight="1">
      <c r="A50" s="94" t="str">
        <f>IFERROR(VLOOKUP('15년일입'!$C50,구분표!$A$2:$C$1001,2,FALSE),"")</f>
        <v/>
      </c>
      <c r="B50" s="94" t="str">
        <f>IFERROR(VLOOKUP('15년일입'!$C50,구분표!$A$2:$C$1001,3,FALSE),"")</f>
        <v/>
      </c>
      <c r="C50" s="196"/>
      <c r="D50" s="195"/>
      <c r="E50" s="195"/>
      <c r="F50" s="196"/>
      <c r="G50" s="197"/>
      <c r="H50" s="194"/>
      <c r="I50" s="194"/>
      <c r="J50" s="78">
        <f t="shared" si="3"/>
        <v>0</v>
      </c>
      <c r="K50" s="194"/>
      <c r="L50" s="194"/>
      <c r="M50" s="78">
        <f t="shared" si="4"/>
        <v>0</v>
      </c>
      <c r="N50" s="79" t="str">
        <f t="shared" si="5"/>
        <v>-</v>
      </c>
      <c r="O50" s="212"/>
      <c r="P50" s="80"/>
      <c r="Q50" s="221"/>
      <c r="R50" s="80"/>
      <c r="S50" s="83"/>
      <c r="T50" s="194">
        <f t="shared" si="6"/>
        <v>0</v>
      </c>
      <c r="U50" s="194">
        <f t="shared" si="7"/>
        <v>0</v>
      </c>
      <c r="V50" s="82" t="str">
        <f t="shared" si="8"/>
        <v>ok</v>
      </c>
      <c r="W50" s="80"/>
      <c r="X50" s="81">
        <f t="shared" si="9"/>
        <v>0</v>
      </c>
      <c r="Y50" s="194">
        <f t="shared" si="10"/>
        <v>0</v>
      </c>
      <c r="Z50" s="194">
        <f t="shared" si="11"/>
        <v>0</v>
      </c>
      <c r="AA50" s="82" t="str">
        <f t="shared" si="12"/>
        <v>ok</v>
      </c>
      <c r="AB50" s="80"/>
      <c r="AC50" s="84" t="str">
        <f t="array" ref="AC50">IFERROR(IF($C50="","",INDEX(구분표!$I$2:$I$1001,MATCH(1,(구분표!$B$2:$B$1001='15년일입'!$A50)*(구분표!$C$2:$C$1001='15년일입'!$B50)*(구분표!$A$2:$A$1001='15년일입'!$C50),0))),"@@")</f>
        <v/>
      </c>
    </row>
    <row r="51" spans="1:29" ht="31.5" customHeight="1">
      <c r="A51" s="94" t="str">
        <f>IFERROR(VLOOKUP('15년일입'!$C51,구분표!$A$2:$C$1001,2,FALSE),"")</f>
        <v/>
      </c>
      <c r="B51" s="94" t="str">
        <f>IFERROR(VLOOKUP('15년일입'!$C51,구분표!$A$2:$C$1001,3,FALSE),"")</f>
        <v/>
      </c>
      <c r="C51" s="196"/>
      <c r="D51" s="195"/>
      <c r="E51" s="195"/>
      <c r="F51" s="196"/>
      <c r="G51" s="194"/>
      <c r="H51" s="194"/>
      <c r="I51" s="194"/>
      <c r="J51" s="78">
        <f t="shared" si="3"/>
        <v>0</v>
      </c>
      <c r="K51" s="194"/>
      <c r="L51" s="194"/>
      <c r="M51" s="78">
        <f t="shared" si="4"/>
        <v>0</v>
      </c>
      <c r="N51" s="79" t="str">
        <f t="shared" si="5"/>
        <v>-</v>
      </c>
      <c r="O51" s="215"/>
      <c r="P51" s="80"/>
      <c r="Q51" s="221"/>
      <c r="R51" s="80"/>
      <c r="S51" s="83"/>
      <c r="T51" s="194">
        <f t="shared" si="6"/>
        <v>0</v>
      </c>
      <c r="U51" s="194">
        <f t="shared" si="7"/>
        <v>0</v>
      </c>
      <c r="V51" s="82" t="str">
        <f t="shared" si="8"/>
        <v>ok</v>
      </c>
      <c r="W51" s="80"/>
      <c r="X51" s="81">
        <f t="shared" si="9"/>
        <v>0</v>
      </c>
      <c r="Y51" s="194">
        <f t="shared" si="10"/>
        <v>0</v>
      </c>
      <c r="Z51" s="194">
        <f t="shared" si="11"/>
        <v>0</v>
      </c>
      <c r="AA51" s="82" t="str">
        <f t="shared" si="12"/>
        <v>ok</v>
      </c>
      <c r="AB51" s="80"/>
      <c r="AC51" s="84" t="str">
        <f t="array" ref="AC51">IFERROR(IF($C51="","",INDEX(구분표!$I$2:$I$1001,MATCH(1,(구분표!$B$2:$B$1001='15년일입'!$A51)*(구분표!$C$2:$C$1001='15년일입'!$B51)*(구분표!$A$2:$A$1001='15년일입'!$C51),0))),"@@")</f>
        <v/>
      </c>
    </row>
    <row r="52" spans="1:29" ht="31.5" customHeight="1">
      <c r="A52" s="94" t="str">
        <f>IFERROR(VLOOKUP('15년일입'!$C52,구분표!$A$2:$C$1001,2,FALSE),"")</f>
        <v/>
      </c>
      <c r="B52" s="94" t="str">
        <f>IFERROR(VLOOKUP('15년일입'!$C52,구분표!$A$2:$C$1001,3,FALSE),"")</f>
        <v/>
      </c>
      <c r="C52" s="196"/>
      <c r="D52" s="195"/>
      <c r="E52" s="195"/>
      <c r="F52" s="196"/>
      <c r="G52" s="194"/>
      <c r="H52" s="194"/>
      <c r="I52" s="194"/>
      <c r="J52" s="78">
        <f t="shared" si="3"/>
        <v>0</v>
      </c>
      <c r="K52" s="194"/>
      <c r="L52" s="194"/>
      <c r="M52" s="78">
        <f t="shared" si="4"/>
        <v>0</v>
      </c>
      <c r="N52" s="79" t="str">
        <f t="shared" si="5"/>
        <v>-</v>
      </c>
      <c r="O52" s="215"/>
      <c r="P52" s="80"/>
      <c r="Q52" s="221"/>
      <c r="R52" s="80"/>
      <c r="S52" s="83"/>
      <c r="T52" s="194">
        <f t="shared" si="6"/>
        <v>0</v>
      </c>
      <c r="U52" s="194">
        <f t="shared" si="7"/>
        <v>0</v>
      </c>
      <c r="V52" s="82" t="str">
        <f t="shared" si="8"/>
        <v>ok</v>
      </c>
      <c r="W52" s="80"/>
      <c r="X52" s="81">
        <f t="shared" si="9"/>
        <v>0</v>
      </c>
      <c r="Y52" s="194">
        <f t="shared" si="10"/>
        <v>0</v>
      </c>
      <c r="Z52" s="194">
        <f t="shared" si="11"/>
        <v>0</v>
      </c>
      <c r="AA52" s="82" t="str">
        <f t="shared" si="12"/>
        <v>ok</v>
      </c>
      <c r="AB52" s="80"/>
      <c r="AC52" s="84" t="str">
        <f t="array" ref="AC52">IFERROR(IF($C52="","",INDEX(구분표!$I$2:$I$1001,MATCH(1,(구분표!$B$2:$B$1001='15년일입'!$A52)*(구분표!$C$2:$C$1001='15년일입'!$B52)*(구분표!$A$2:$A$1001='15년일입'!$C52),0))),"@@")</f>
        <v/>
      </c>
    </row>
    <row r="53" spans="1:29" ht="31.5" customHeight="1">
      <c r="A53" s="94" t="str">
        <f>IFERROR(VLOOKUP('15년일입'!$C53,구분표!$A$2:$C$1001,2,FALSE),"")</f>
        <v/>
      </c>
      <c r="B53" s="94" t="str">
        <f>IFERROR(VLOOKUP('15년일입'!$C53,구분표!$A$2:$C$1001,3,FALSE),"")</f>
        <v/>
      </c>
      <c r="C53" s="196"/>
      <c r="D53" s="195"/>
      <c r="E53" s="195"/>
      <c r="F53" s="196"/>
      <c r="G53" s="194"/>
      <c r="H53" s="194"/>
      <c r="I53" s="194"/>
      <c r="J53" s="78">
        <f t="shared" si="3"/>
        <v>0</v>
      </c>
      <c r="K53" s="194"/>
      <c r="L53" s="194"/>
      <c r="M53" s="78">
        <f t="shared" si="4"/>
        <v>0</v>
      </c>
      <c r="N53" s="79" t="str">
        <f t="shared" si="5"/>
        <v>-</v>
      </c>
      <c r="O53" s="211"/>
      <c r="P53" s="80"/>
      <c r="Q53" s="221"/>
      <c r="R53" s="80"/>
      <c r="S53" s="83"/>
      <c r="T53" s="194">
        <f t="shared" si="6"/>
        <v>0</v>
      </c>
      <c r="U53" s="194">
        <f t="shared" si="7"/>
        <v>0</v>
      </c>
      <c r="V53" s="82" t="str">
        <f t="shared" si="8"/>
        <v>ok</v>
      </c>
      <c r="W53" s="80"/>
      <c r="X53" s="81">
        <f t="shared" si="9"/>
        <v>0</v>
      </c>
      <c r="Y53" s="194">
        <f t="shared" si="10"/>
        <v>0</v>
      </c>
      <c r="Z53" s="194">
        <f t="shared" si="11"/>
        <v>0</v>
      </c>
      <c r="AA53" s="82" t="str">
        <f t="shared" si="12"/>
        <v>ok</v>
      </c>
      <c r="AB53" s="80"/>
      <c r="AC53" s="84" t="str">
        <f t="array" ref="AC53">IFERROR(IF($C53="","",INDEX(구분표!$I$2:$I$1001,MATCH(1,(구분표!$B$2:$B$1001='15년일입'!$A53)*(구분표!$C$2:$C$1001='15년일입'!$B53)*(구분표!$A$2:$A$1001='15년일입'!$C53),0))),"@@")</f>
        <v/>
      </c>
    </row>
    <row r="54" spans="1:29" ht="31.5" customHeight="1">
      <c r="A54" s="94" t="str">
        <f>IFERROR(VLOOKUP('15년일입'!$C54,구분표!$A$2:$C$1001,2,FALSE),"")</f>
        <v/>
      </c>
      <c r="B54" s="94" t="str">
        <f>IFERROR(VLOOKUP('15년일입'!$C54,구분표!$A$2:$C$1001,3,FALSE),"")</f>
        <v/>
      </c>
      <c r="C54" s="196"/>
      <c r="D54" s="195"/>
      <c r="E54" s="195"/>
      <c r="F54" s="196"/>
      <c r="G54" s="194"/>
      <c r="H54" s="194"/>
      <c r="I54" s="194"/>
      <c r="J54" s="78">
        <f t="shared" si="3"/>
        <v>0</v>
      </c>
      <c r="K54" s="194"/>
      <c r="L54" s="194"/>
      <c r="M54" s="78">
        <f t="shared" si="4"/>
        <v>0</v>
      </c>
      <c r="N54" s="79" t="str">
        <f t="shared" si="5"/>
        <v>-</v>
      </c>
      <c r="O54" s="211"/>
      <c r="P54" s="80"/>
      <c r="Q54" s="221"/>
      <c r="R54" s="80"/>
      <c r="S54" s="83"/>
      <c r="T54" s="194">
        <f t="shared" si="6"/>
        <v>0</v>
      </c>
      <c r="U54" s="194">
        <f t="shared" si="7"/>
        <v>0</v>
      </c>
      <c r="V54" s="82" t="str">
        <f t="shared" si="8"/>
        <v>ok</v>
      </c>
      <c r="W54" s="80"/>
      <c r="X54" s="81">
        <f t="shared" si="9"/>
        <v>0</v>
      </c>
      <c r="Y54" s="194">
        <f t="shared" si="10"/>
        <v>0</v>
      </c>
      <c r="Z54" s="194">
        <f t="shared" si="11"/>
        <v>0</v>
      </c>
      <c r="AA54" s="82" t="str">
        <f t="shared" si="12"/>
        <v>ok</v>
      </c>
      <c r="AB54" s="80"/>
      <c r="AC54" s="84" t="str">
        <f t="array" ref="AC54">IFERROR(IF($C54="","",INDEX(구분표!$I$2:$I$1001,MATCH(1,(구분표!$B$2:$B$1001='15년일입'!$A54)*(구분표!$C$2:$C$1001='15년일입'!$B54)*(구분표!$A$2:$A$1001='15년일입'!$C54),0))),"@@")</f>
        <v/>
      </c>
    </row>
    <row r="55" spans="1:29" ht="31.5" customHeight="1">
      <c r="A55" s="94" t="str">
        <f>IFERROR(VLOOKUP('15년일입'!$C55,구분표!$A$2:$C$1001,2,FALSE),"")</f>
        <v/>
      </c>
      <c r="B55" s="94" t="str">
        <f>IFERROR(VLOOKUP('15년일입'!$C55,구분표!$A$2:$C$1001,3,FALSE),"")</f>
        <v/>
      </c>
      <c r="C55" s="196"/>
      <c r="D55" s="195"/>
      <c r="E55" s="195"/>
      <c r="F55" s="196"/>
      <c r="G55" s="194"/>
      <c r="H55" s="194"/>
      <c r="I55" s="194"/>
      <c r="J55" s="78">
        <f t="shared" si="3"/>
        <v>0</v>
      </c>
      <c r="K55" s="194"/>
      <c r="L55" s="194"/>
      <c r="M55" s="78">
        <f t="shared" si="4"/>
        <v>0</v>
      </c>
      <c r="N55" s="79" t="str">
        <f t="shared" si="5"/>
        <v>-</v>
      </c>
      <c r="O55" s="211"/>
      <c r="P55" s="80"/>
      <c r="Q55" s="221"/>
      <c r="R55" s="80"/>
      <c r="S55" s="83"/>
      <c r="T55" s="194">
        <f t="shared" si="6"/>
        <v>0</v>
      </c>
      <c r="U55" s="194">
        <f t="shared" si="7"/>
        <v>0</v>
      </c>
      <c r="V55" s="82" t="str">
        <f t="shared" si="8"/>
        <v>ok</v>
      </c>
      <c r="W55" s="80"/>
      <c r="X55" s="81">
        <f t="shared" si="9"/>
        <v>0</v>
      </c>
      <c r="Y55" s="194">
        <f t="shared" si="10"/>
        <v>0</v>
      </c>
      <c r="Z55" s="194">
        <f t="shared" si="11"/>
        <v>0</v>
      </c>
      <c r="AA55" s="82" t="str">
        <f t="shared" si="12"/>
        <v>ok</v>
      </c>
      <c r="AB55" s="80"/>
      <c r="AC55" s="84" t="str">
        <f t="array" ref="AC55">IFERROR(IF($C55="","",INDEX(구분표!$I$2:$I$1001,MATCH(1,(구분표!$B$2:$B$1001='15년일입'!$A55)*(구분표!$C$2:$C$1001='15년일입'!$B55)*(구분표!$A$2:$A$1001='15년일입'!$C55),0))),"@@")</f>
        <v/>
      </c>
    </row>
    <row r="56" spans="1:29" ht="31.5" customHeight="1">
      <c r="A56" s="94" t="str">
        <f>IFERROR(VLOOKUP('15년일입'!$C56,구분표!$A$2:$C$1001,2,FALSE),"")</f>
        <v/>
      </c>
      <c r="B56" s="94" t="str">
        <f>IFERROR(VLOOKUP('15년일입'!$C56,구분표!$A$2:$C$1001,3,FALSE),"")</f>
        <v/>
      </c>
      <c r="C56" s="196"/>
      <c r="D56" s="195"/>
      <c r="E56" s="195"/>
      <c r="F56" s="196"/>
      <c r="G56" s="194"/>
      <c r="H56" s="194"/>
      <c r="I56" s="194"/>
      <c r="J56" s="78">
        <f t="shared" si="3"/>
        <v>0</v>
      </c>
      <c r="K56" s="194"/>
      <c r="L56" s="194"/>
      <c r="M56" s="78">
        <f t="shared" si="4"/>
        <v>0</v>
      </c>
      <c r="N56" s="79" t="str">
        <f t="shared" si="5"/>
        <v>-</v>
      </c>
      <c r="O56" s="215"/>
      <c r="P56" s="80"/>
      <c r="Q56" s="221"/>
      <c r="R56" s="80"/>
      <c r="S56" s="83"/>
      <c r="T56" s="194">
        <f t="shared" si="6"/>
        <v>0</v>
      </c>
      <c r="U56" s="194">
        <f t="shared" si="7"/>
        <v>0</v>
      </c>
      <c r="V56" s="82" t="str">
        <f t="shared" si="8"/>
        <v>ok</v>
      </c>
      <c r="W56" s="80"/>
      <c r="X56" s="81">
        <f t="shared" si="9"/>
        <v>0</v>
      </c>
      <c r="Y56" s="194">
        <f t="shared" si="10"/>
        <v>0</v>
      </c>
      <c r="Z56" s="194">
        <f t="shared" si="11"/>
        <v>0</v>
      </c>
      <c r="AA56" s="82" t="str">
        <f t="shared" si="12"/>
        <v>ok</v>
      </c>
      <c r="AB56" s="80"/>
      <c r="AC56" s="84" t="str">
        <f t="array" ref="AC56">IFERROR(IF($C56="","",INDEX(구분표!$I$2:$I$1001,MATCH(1,(구분표!$B$2:$B$1001='15년일입'!$A56)*(구분표!$C$2:$C$1001='15년일입'!$B56)*(구분표!$A$2:$A$1001='15년일입'!$C56),0))),"@@")</f>
        <v/>
      </c>
    </row>
    <row r="57" spans="1:29" ht="31.5" customHeight="1">
      <c r="A57" s="94" t="str">
        <f>IFERROR(VLOOKUP('15년일입'!$C57,구분표!$A$2:$C$1001,2,FALSE),"")</f>
        <v/>
      </c>
      <c r="B57" s="94" t="str">
        <f>IFERROR(VLOOKUP('15년일입'!$C57,구분표!$A$2:$C$1001,3,FALSE),"")</f>
        <v/>
      </c>
      <c r="C57" s="196"/>
      <c r="D57" s="195"/>
      <c r="E57" s="195"/>
      <c r="F57" s="196"/>
      <c r="G57" s="194"/>
      <c r="H57" s="194"/>
      <c r="I57" s="194"/>
      <c r="J57" s="78">
        <f t="shared" si="3"/>
        <v>0</v>
      </c>
      <c r="K57" s="194"/>
      <c r="L57" s="194"/>
      <c r="M57" s="78">
        <f t="shared" si="4"/>
        <v>0</v>
      </c>
      <c r="N57" s="79" t="str">
        <f t="shared" si="5"/>
        <v>-</v>
      </c>
      <c r="O57" s="215"/>
      <c r="P57" s="80"/>
      <c r="Q57" s="221"/>
      <c r="R57" s="80"/>
      <c r="S57" s="83"/>
      <c r="T57" s="194">
        <f t="shared" si="6"/>
        <v>0</v>
      </c>
      <c r="U57" s="194">
        <f t="shared" si="7"/>
        <v>0</v>
      </c>
      <c r="V57" s="82" t="str">
        <f t="shared" si="8"/>
        <v>ok</v>
      </c>
      <c r="W57" s="80"/>
      <c r="X57" s="81">
        <f t="shared" si="9"/>
        <v>0</v>
      </c>
      <c r="Y57" s="194">
        <f t="shared" si="10"/>
        <v>0</v>
      </c>
      <c r="Z57" s="194">
        <f t="shared" si="11"/>
        <v>0</v>
      </c>
      <c r="AA57" s="82" t="str">
        <f t="shared" si="12"/>
        <v>ok</v>
      </c>
      <c r="AB57" s="80"/>
      <c r="AC57" s="84" t="str">
        <f t="array" ref="AC57">IFERROR(IF($C57="","",INDEX(구분표!$I$2:$I$1001,MATCH(1,(구분표!$B$2:$B$1001='15년일입'!$A57)*(구분표!$C$2:$C$1001='15년일입'!$B57)*(구분표!$A$2:$A$1001='15년일입'!$C57),0))),"@@")</f>
        <v/>
      </c>
    </row>
    <row r="58" spans="1:29" ht="31.5" customHeight="1">
      <c r="A58" s="94" t="str">
        <f>IFERROR(VLOOKUP('15년일입'!$C58,구분표!$A$2:$C$1001,2,FALSE),"")</f>
        <v/>
      </c>
      <c r="B58" s="94" t="str">
        <f>IFERROR(VLOOKUP('15년일입'!$C58,구분표!$A$2:$C$1001,3,FALSE),"")</f>
        <v/>
      </c>
      <c r="C58" s="196"/>
      <c r="D58" s="195"/>
      <c r="E58" s="195"/>
      <c r="F58" s="196"/>
      <c r="G58" s="194"/>
      <c r="H58" s="194"/>
      <c r="I58" s="194"/>
      <c r="J58" s="78">
        <f t="shared" si="3"/>
        <v>0</v>
      </c>
      <c r="K58" s="194"/>
      <c r="L58" s="194"/>
      <c r="M58" s="78">
        <f t="shared" si="4"/>
        <v>0</v>
      </c>
      <c r="N58" s="79" t="str">
        <f t="shared" si="5"/>
        <v>-</v>
      </c>
      <c r="O58" s="215"/>
      <c r="P58" s="80"/>
      <c r="Q58" s="221"/>
      <c r="R58" s="80"/>
      <c r="S58" s="83"/>
      <c r="T58" s="194">
        <f t="shared" si="6"/>
        <v>0</v>
      </c>
      <c r="U58" s="194">
        <f t="shared" si="7"/>
        <v>0</v>
      </c>
      <c r="V58" s="82" t="str">
        <f t="shared" si="8"/>
        <v>ok</v>
      </c>
      <c r="W58" s="80"/>
      <c r="X58" s="81">
        <f t="shared" si="9"/>
        <v>0</v>
      </c>
      <c r="Y58" s="194">
        <f t="shared" si="10"/>
        <v>0</v>
      </c>
      <c r="Z58" s="194">
        <f t="shared" si="11"/>
        <v>0</v>
      </c>
      <c r="AA58" s="82" t="str">
        <f t="shared" si="12"/>
        <v>ok</v>
      </c>
      <c r="AB58" s="80"/>
      <c r="AC58" s="84" t="str">
        <f t="array" ref="AC58">IFERROR(IF($C58="","",INDEX(구분표!$I$2:$I$1001,MATCH(1,(구분표!$B$2:$B$1001='15년일입'!$A58)*(구분표!$C$2:$C$1001='15년일입'!$B58)*(구분표!$A$2:$A$1001='15년일입'!$C58),0))),"@@")</f>
        <v/>
      </c>
    </row>
    <row r="59" spans="1:29" ht="31.5" customHeight="1">
      <c r="A59" s="94" t="str">
        <f>IFERROR(VLOOKUP('15년일입'!$C59,구분표!$A$2:$C$1001,2,FALSE),"")</f>
        <v/>
      </c>
      <c r="B59" s="94" t="str">
        <f>IFERROR(VLOOKUP('15년일입'!$C59,구분표!$A$2:$C$1001,3,FALSE),"")</f>
        <v/>
      </c>
      <c r="C59" s="196"/>
      <c r="D59" s="195"/>
      <c r="E59" s="195"/>
      <c r="F59" s="196"/>
      <c r="G59" s="194"/>
      <c r="H59" s="194"/>
      <c r="I59" s="194"/>
      <c r="J59" s="78">
        <f t="shared" si="3"/>
        <v>0</v>
      </c>
      <c r="K59" s="194"/>
      <c r="L59" s="194"/>
      <c r="M59" s="78">
        <f t="shared" si="4"/>
        <v>0</v>
      </c>
      <c r="N59" s="79" t="str">
        <f t="shared" si="5"/>
        <v>-</v>
      </c>
      <c r="O59" s="215"/>
      <c r="P59" s="80"/>
      <c r="Q59" s="221"/>
      <c r="R59" s="80"/>
      <c r="S59" s="83"/>
      <c r="T59" s="194">
        <f t="shared" si="6"/>
        <v>0</v>
      </c>
      <c r="U59" s="194">
        <f t="shared" si="7"/>
        <v>0</v>
      </c>
      <c r="V59" s="82" t="str">
        <f t="shared" si="8"/>
        <v>ok</v>
      </c>
      <c r="W59" s="80"/>
      <c r="X59" s="81">
        <f t="shared" si="9"/>
        <v>0</v>
      </c>
      <c r="Y59" s="194">
        <f t="shared" si="10"/>
        <v>0</v>
      </c>
      <c r="Z59" s="194">
        <f t="shared" si="11"/>
        <v>0</v>
      </c>
      <c r="AA59" s="82" t="str">
        <f t="shared" si="12"/>
        <v>ok</v>
      </c>
      <c r="AB59" s="80"/>
      <c r="AC59" s="84" t="str">
        <f t="array" ref="AC59">IFERROR(IF($C59="","",INDEX(구분표!$I$2:$I$1001,MATCH(1,(구분표!$B$2:$B$1001='15년일입'!$A59)*(구분표!$C$2:$C$1001='15년일입'!$B59)*(구분표!$A$2:$A$1001='15년일입'!$C59),0))),"@@")</f>
        <v/>
      </c>
    </row>
    <row r="60" spans="1:29" ht="31.5" customHeight="1">
      <c r="A60" s="94" t="str">
        <f>IFERROR(VLOOKUP('15년일입'!$C60,구분표!$A$2:$C$1001,2,FALSE),"")</f>
        <v/>
      </c>
      <c r="B60" s="94" t="str">
        <f>IFERROR(VLOOKUP('15년일입'!$C60,구분표!$A$2:$C$1001,3,FALSE),"")</f>
        <v/>
      </c>
      <c r="C60" s="196"/>
      <c r="D60" s="195"/>
      <c r="E60" s="195"/>
      <c r="F60" s="196"/>
      <c r="G60" s="194"/>
      <c r="H60" s="194"/>
      <c r="I60" s="194"/>
      <c r="J60" s="78">
        <f t="shared" si="3"/>
        <v>0</v>
      </c>
      <c r="K60" s="194"/>
      <c r="L60" s="194"/>
      <c r="M60" s="78">
        <f t="shared" si="4"/>
        <v>0</v>
      </c>
      <c r="N60" s="79" t="str">
        <f t="shared" si="5"/>
        <v>-</v>
      </c>
      <c r="O60" s="215"/>
      <c r="P60" s="80"/>
      <c r="Q60" s="221"/>
      <c r="R60" s="80"/>
      <c r="S60" s="83"/>
      <c r="T60" s="194">
        <f t="shared" si="6"/>
        <v>0</v>
      </c>
      <c r="U60" s="194">
        <f t="shared" si="7"/>
        <v>0</v>
      </c>
      <c r="V60" s="82" t="str">
        <f t="shared" si="8"/>
        <v>ok</v>
      </c>
      <c r="W60" s="80"/>
      <c r="X60" s="81">
        <f t="shared" si="9"/>
        <v>0</v>
      </c>
      <c r="Y60" s="194">
        <f t="shared" si="10"/>
        <v>0</v>
      </c>
      <c r="Z60" s="194">
        <f t="shared" si="11"/>
        <v>0</v>
      </c>
      <c r="AA60" s="82" t="str">
        <f t="shared" si="12"/>
        <v>ok</v>
      </c>
      <c r="AB60" s="80"/>
      <c r="AC60" s="84" t="str">
        <f t="array" ref="AC60">IFERROR(IF($C60="","",INDEX(구분표!$I$2:$I$1001,MATCH(1,(구분표!$B$2:$B$1001='15년일입'!$A60)*(구분표!$C$2:$C$1001='15년일입'!$B60)*(구분표!$A$2:$A$1001='15년일입'!$C60),0))),"@@")</f>
        <v/>
      </c>
    </row>
    <row r="61" spans="1:29" ht="31.5" customHeight="1">
      <c r="A61" s="94" t="str">
        <f>IFERROR(VLOOKUP('15년일입'!$C61,구분표!$A$2:$C$1001,2,FALSE),"")</f>
        <v/>
      </c>
      <c r="B61" s="94" t="str">
        <f>IFERROR(VLOOKUP('15년일입'!$C61,구분표!$A$2:$C$1001,3,FALSE),"")</f>
        <v/>
      </c>
      <c r="C61" s="196"/>
      <c r="D61" s="195"/>
      <c r="E61" s="195"/>
      <c r="F61" s="196"/>
      <c r="G61" s="194"/>
      <c r="H61" s="194"/>
      <c r="I61" s="194"/>
      <c r="J61" s="78">
        <f t="shared" si="3"/>
        <v>0</v>
      </c>
      <c r="K61" s="194"/>
      <c r="L61" s="194"/>
      <c r="M61" s="78">
        <f t="shared" si="4"/>
        <v>0</v>
      </c>
      <c r="N61" s="79" t="str">
        <f t="shared" si="5"/>
        <v>-</v>
      </c>
      <c r="O61" s="215"/>
      <c r="P61" s="80"/>
      <c r="Q61" s="221"/>
      <c r="R61" s="80"/>
      <c r="S61" s="83"/>
      <c r="T61" s="194">
        <f t="shared" si="6"/>
        <v>0</v>
      </c>
      <c r="U61" s="194">
        <f t="shared" si="7"/>
        <v>0</v>
      </c>
      <c r="V61" s="82" t="str">
        <f t="shared" si="8"/>
        <v>ok</v>
      </c>
      <c r="W61" s="80"/>
      <c r="X61" s="81">
        <f t="shared" si="9"/>
        <v>0</v>
      </c>
      <c r="Y61" s="194">
        <f t="shared" si="10"/>
        <v>0</v>
      </c>
      <c r="Z61" s="194">
        <f t="shared" si="11"/>
        <v>0</v>
      </c>
      <c r="AA61" s="82" t="str">
        <f t="shared" si="12"/>
        <v>ok</v>
      </c>
      <c r="AB61" s="80"/>
      <c r="AC61" s="84" t="str">
        <f t="array" ref="AC61">IFERROR(IF($C61="","",INDEX(구분표!$I$2:$I$1001,MATCH(1,(구분표!$B$2:$B$1001='15년일입'!$A61)*(구분표!$C$2:$C$1001='15년일입'!$B61)*(구분표!$A$2:$A$1001='15년일입'!$C61),0))),"@@")</f>
        <v/>
      </c>
    </row>
    <row r="62" spans="1:29" ht="31.5" customHeight="1">
      <c r="A62" s="94" t="str">
        <f>IFERROR(VLOOKUP('15년일입'!$C62,구분표!$A$2:$C$1001,2,FALSE),"")</f>
        <v/>
      </c>
      <c r="B62" s="94" t="str">
        <f>IFERROR(VLOOKUP('15년일입'!$C62,구분표!$A$2:$C$1001,3,FALSE),"")</f>
        <v/>
      </c>
      <c r="C62" s="196"/>
      <c r="D62" s="195"/>
      <c r="E62" s="195"/>
      <c r="F62" s="196"/>
      <c r="G62" s="194"/>
      <c r="H62" s="194"/>
      <c r="I62" s="194"/>
      <c r="J62" s="78">
        <f t="shared" si="3"/>
        <v>0</v>
      </c>
      <c r="K62" s="194"/>
      <c r="L62" s="194"/>
      <c r="M62" s="78">
        <f t="shared" si="4"/>
        <v>0</v>
      </c>
      <c r="N62" s="79" t="str">
        <f t="shared" si="5"/>
        <v>-</v>
      </c>
      <c r="O62" s="215"/>
      <c r="P62" s="80"/>
      <c r="Q62" s="221"/>
      <c r="R62" s="80"/>
      <c r="S62" s="83"/>
      <c r="T62" s="194">
        <f t="shared" si="6"/>
        <v>0</v>
      </c>
      <c r="U62" s="194">
        <f t="shared" si="7"/>
        <v>0</v>
      </c>
      <c r="V62" s="82" t="str">
        <f t="shared" si="8"/>
        <v>ok</v>
      </c>
      <c r="W62" s="80"/>
      <c r="X62" s="81">
        <f t="shared" si="9"/>
        <v>0</v>
      </c>
      <c r="Y62" s="194">
        <f t="shared" si="10"/>
        <v>0</v>
      </c>
      <c r="Z62" s="194">
        <f t="shared" si="11"/>
        <v>0</v>
      </c>
      <c r="AA62" s="82" t="str">
        <f t="shared" si="12"/>
        <v>ok</v>
      </c>
      <c r="AB62" s="80"/>
      <c r="AC62" s="84" t="str">
        <f t="array" ref="AC62">IFERROR(IF($C62="","",INDEX(구분표!$I$2:$I$1001,MATCH(1,(구분표!$B$2:$B$1001='15년일입'!$A62)*(구분표!$C$2:$C$1001='15년일입'!$B62)*(구분표!$A$2:$A$1001='15년일입'!$C62),0))),"@@")</f>
        <v/>
      </c>
    </row>
    <row r="63" spans="1:29" ht="31.5" customHeight="1">
      <c r="A63" s="94" t="str">
        <f>IFERROR(VLOOKUP('15년일입'!$C63,구분표!$A$2:$C$1001,2,FALSE),"")</f>
        <v/>
      </c>
      <c r="B63" s="94" t="str">
        <f>IFERROR(VLOOKUP('15년일입'!$C63,구분표!$A$2:$C$1001,3,FALSE),"")</f>
        <v/>
      </c>
      <c r="C63" s="196"/>
      <c r="D63" s="195"/>
      <c r="E63" s="195"/>
      <c r="F63" s="196"/>
      <c r="G63" s="194"/>
      <c r="H63" s="194"/>
      <c r="I63" s="194"/>
      <c r="J63" s="78">
        <f t="shared" si="3"/>
        <v>0</v>
      </c>
      <c r="K63" s="208"/>
      <c r="L63" s="194"/>
      <c r="M63" s="78">
        <f t="shared" si="4"/>
        <v>0</v>
      </c>
      <c r="N63" s="79" t="str">
        <f t="shared" si="5"/>
        <v>-</v>
      </c>
      <c r="O63" s="215"/>
      <c r="P63" s="80"/>
      <c r="Q63" s="221"/>
      <c r="R63" s="80"/>
      <c r="S63" s="83"/>
      <c r="T63" s="194">
        <f t="shared" si="6"/>
        <v>0</v>
      </c>
      <c r="U63" s="194">
        <f t="shared" si="7"/>
        <v>0</v>
      </c>
      <c r="V63" s="82" t="str">
        <f t="shared" si="8"/>
        <v>ok</v>
      </c>
      <c r="W63" s="80"/>
      <c r="X63" s="81">
        <f t="shared" si="9"/>
        <v>0</v>
      </c>
      <c r="Y63" s="194">
        <f t="shared" si="10"/>
        <v>0</v>
      </c>
      <c r="Z63" s="194">
        <f t="shared" si="11"/>
        <v>0</v>
      </c>
      <c r="AA63" s="82" t="str">
        <f t="shared" si="12"/>
        <v>ok</v>
      </c>
      <c r="AB63" s="80"/>
      <c r="AC63" s="84" t="str">
        <f t="array" ref="AC63">IFERROR(IF($C63="","",INDEX(구분표!$I$2:$I$1001,MATCH(1,(구분표!$B$2:$B$1001='15년일입'!$A63)*(구분표!$C$2:$C$1001='15년일입'!$B63)*(구분표!$A$2:$A$1001='15년일입'!$C63),0))),"@@")</f>
        <v/>
      </c>
    </row>
    <row r="64" spans="1:29" ht="31.5" customHeight="1">
      <c r="A64" s="94" t="str">
        <f>IFERROR(VLOOKUP('15년일입'!$C64,구분표!$A$2:$C$1001,2,FALSE),"")</f>
        <v/>
      </c>
      <c r="B64" s="94" t="str">
        <f>IFERROR(VLOOKUP('15년일입'!$C64,구분표!$A$2:$C$1001,3,FALSE),"")</f>
        <v/>
      </c>
      <c r="C64" s="196"/>
      <c r="D64" s="195"/>
      <c r="E64" s="195"/>
      <c r="F64" s="196"/>
      <c r="G64" s="194"/>
      <c r="H64" s="206"/>
      <c r="I64" s="206"/>
      <c r="J64" s="78">
        <f t="shared" si="3"/>
        <v>0</v>
      </c>
      <c r="K64" s="206"/>
      <c r="L64" s="206"/>
      <c r="M64" s="78">
        <f t="shared" si="4"/>
        <v>0</v>
      </c>
      <c r="N64" s="79" t="str">
        <f t="shared" si="5"/>
        <v>-</v>
      </c>
      <c r="O64" s="215"/>
      <c r="P64" s="80"/>
      <c r="Q64" s="221"/>
      <c r="R64" s="80"/>
      <c r="S64" s="83"/>
      <c r="T64" s="194">
        <f t="shared" si="6"/>
        <v>0</v>
      </c>
      <c r="U64" s="194">
        <f t="shared" si="7"/>
        <v>0</v>
      </c>
      <c r="V64" s="82" t="str">
        <f t="shared" si="8"/>
        <v>ok</v>
      </c>
      <c r="W64" s="80"/>
      <c r="X64" s="81">
        <f t="shared" si="9"/>
        <v>0</v>
      </c>
      <c r="Y64" s="194">
        <f t="shared" si="10"/>
        <v>0</v>
      </c>
      <c r="Z64" s="194">
        <f t="shared" si="11"/>
        <v>0</v>
      </c>
      <c r="AA64" s="82" t="str">
        <f t="shared" si="12"/>
        <v>ok</v>
      </c>
      <c r="AB64" s="80"/>
      <c r="AC64" s="84" t="str">
        <f t="array" ref="AC64">IFERROR(IF($C64="","",INDEX(구분표!$I$2:$I$1001,MATCH(1,(구분표!$B$2:$B$1001='15년일입'!$A64)*(구분표!$C$2:$C$1001='15년일입'!$B64)*(구분표!$A$2:$A$1001='15년일입'!$C64),0))),"@@")</f>
        <v/>
      </c>
    </row>
    <row r="65" spans="1:29" ht="31.5" customHeight="1">
      <c r="A65" s="94" t="str">
        <f>IFERROR(VLOOKUP('15년일입'!$C65,구분표!$A$2:$C$1001,2,FALSE),"")</f>
        <v/>
      </c>
      <c r="B65" s="94" t="str">
        <f>IFERROR(VLOOKUP('15년일입'!$C65,구분표!$A$2:$C$1001,3,FALSE),"")</f>
        <v/>
      </c>
      <c r="C65" s="196"/>
      <c r="D65" s="195"/>
      <c r="E65" s="195"/>
      <c r="F65" s="196"/>
      <c r="G65" s="194"/>
      <c r="H65" s="194"/>
      <c r="I65" s="194"/>
      <c r="J65" s="78">
        <f t="shared" si="3"/>
        <v>0</v>
      </c>
      <c r="K65" s="194"/>
      <c r="L65" s="194"/>
      <c r="M65" s="78">
        <f t="shared" si="4"/>
        <v>0</v>
      </c>
      <c r="N65" s="79" t="str">
        <f t="shared" si="5"/>
        <v>-</v>
      </c>
      <c r="O65" s="215"/>
      <c r="P65" s="80"/>
      <c r="Q65" s="221"/>
      <c r="R65" s="80"/>
      <c r="S65" s="83"/>
      <c r="T65" s="194">
        <f t="shared" si="6"/>
        <v>0</v>
      </c>
      <c r="U65" s="194">
        <f t="shared" si="7"/>
        <v>0</v>
      </c>
      <c r="V65" s="82" t="str">
        <f t="shared" si="8"/>
        <v>ok</v>
      </c>
      <c r="W65" s="80"/>
      <c r="X65" s="81">
        <f t="shared" si="9"/>
        <v>0</v>
      </c>
      <c r="Y65" s="194">
        <f t="shared" si="10"/>
        <v>0</v>
      </c>
      <c r="Z65" s="194">
        <f t="shared" si="11"/>
        <v>0</v>
      </c>
      <c r="AA65" s="82" t="str">
        <f t="shared" si="12"/>
        <v>ok</v>
      </c>
      <c r="AB65" s="80"/>
      <c r="AC65" s="84" t="str">
        <f t="array" ref="AC65">IFERROR(IF($C65="","",INDEX(구분표!$I$2:$I$1001,MATCH(1,(구분표!$B$2:$B$1001='15년일입'!$A65)*(구분표!$C$2:$C$1001='15년일입'!$B65)*(구분표!$A$2:$A$1001='15년일입'!$C65),0))),"@@")</f>
        <v/>
      </c>
    </row>
    <row r="66" spans="1:29" ht="31.5" customHeight="1">
      <c r="A66" s="94" t="str">
        <f>IFERROR(VLOOKUP('15년일입'!$C66,구분표!$A$2:$C$1001,2,FALSE),"")</f>
        <v/>
      </c>
      <c r="B66" s="94" t="str">
        <f>IFERROR(VLOOKUP('15년일입'!$C66,구분표!$A$2:$C$1001,3,FALSE),"")</f>
        <v/>
      </c>
      <c r="C66" s="196"/>
      <c r="D66" s="195"/>
      <c r="E66" s="195"/>
      <c r="F66" s="196"/>
      <c r="G66" s="194"/>
      <c r="H66" s="194"/>
      <c r="I66" s="194"/>
      <c r="J66" s="78">
        <f t="shared" si="3"/>
        <v>0</v>
      </c>
      <c r="K66" s="194"/>
      <c r="L66" s="194"/>
      <c r="M66" s="78">
        <f t="shared" si="4"/>
        <v>0</v>
      </c>
      <c r="N66" s="79" t="str">
        <f t="shared" si="5"/>
        <v>-</v>
      </c>
      <c r="O66" s="215"/>
      <c r="P66" s="80"/>
      <c r="Q66" s="221"/>
      <c r="R66" s="80"/>
      <c r="S66" s="83"/>
      <c r="T66" s="194">
        <f t="shared" si="6"/>
        <v>0</v>
      </c>
      <c r="U66" s="194">
        <f t="shared" si="7"/>
        <v>0</v>
      </c>
      <c r="V66" s="82" t="str">
        <f t="shared" si="8"/>
        <v>ok</v>
      </c>
      <c r="W66" s="80"/>
      <c r="X66" s="81">
        <f t="shared" si="9"/>
        <v>0</v>
      </c>
      <c r="Y66" s="194">
        <f t="shared" si="10"/>
        <v>0</v>
      </c>
      <c r="Z66" s="194">
        <f t="shared" si="11"/>
        <v>0</v>
      </c>
      <c r="AA66" s="82" t="str">
        <f t="shared" si="12"/>
        <v>ok</v>
      </c>
      <c r="AB66" s="80"/>
      <c r="AC66" s="84" t="str">
        <f t="array" ref="AC66">IFERROR(IF($C66="","",INDEX(구분표!$I$2:$I$1001,MATCH(1,(구분표!$B$2:$B$1001='15년일입'!$A66)*(구분표!$C$2:$C$1001='15년일입'!$B66)*(구분표!$A$2:$A$1001='15년일입'!$C66),0))),"@@")</f>
        <v/>
      </c>
    </row>
    <row r="67" spans="1:29" ht="31.5" customHeight="1">
      <c r="A67" s="94" t="str">
        <f>IFERROR(VLOOKUP('15년일입'!$C67,구분표!$A$2:$C$1001,2,FALSE),"")</f>
        <v/>
      </c>
      <c r="B67" s="94" t="str">
        <f>IFERROR(VLOOKUP('15년일입'!$C67,구분표!$A$2:$C$1001,3,FALSE),"")</f>
        <v/>
      </c>
      <c r="C67" s="196"/>
      <c r="D67" s="195"/>
      <c r="E67" s="195"/>
      <c r="F67" s="196"/>
      <c r="G67" s="194"/>
      <c r="H67" s="194"/>
      <c r="I67" s="194"/>
      <c r="J67" s="78">
        <f t="shared" si="3"/>
        <v>0</v>
      </c>
      <c r="K67" s="208"/>
      <c r="L67" s="194"/>
      <c r="M67" s="78">
        <f t="shared" si="4"/>
        <v>0</v>
      </c>
      <c r="N67" s="79" t="str">
        <f t="shared" si="5"/>
        <v>-</v>
      </c>
      <c r="O67" s="215"/>
      <c r="P67" s="80"/>
      <c r="Q67" s="221"/>
      <c r="R67" s="80"/>
      <c r="S67" s="83"/>
      <c r="T67" s="194">
        <f t="shared" si="6"/>
        <v>0</v>
      </c>
      <c r="U67" s="194">
        <f t="shared" si="7"/>
        <v>0</v>
      </c>
      <c r="V67" s="82" t="str">
        <f t="shared" si="8"/>
        <v>ok</v>
      </c>
      <c r="W67" s="80"/>
      <c r="X67" s="81">
        <f t="shared" si="9"/>
        <v>0</v>
      </c>
      <c r="Y67" s="194">
        <f t="shared" si="10"/>
        <v>0</v>
      </c>
      <c r="Z67" s="194">
        <f t="shared" si="11"/>
        <v>0</v>
      </c>
      <c r="AA67" s="82" t="str">
        <f t="shared" si="12"/>
        <v>ok</v>
      </c>
      <c r="AB67" s="80"/>
      <c r="AC67" s="84" t="str">
        <f t="array" ref="AC67">IFERROR(IF($C67="","",INDEX(구분표!$I$2:$I$1001,MATCH(1,(구분표!$B$2:$B$1001='15년일입'!$A67)*(구분표!$C$2:$C$1001='15년일입'!$B67)*(구분표!$A$2:$A$1001='15년일입'!$C67),0))),"@@")</f>
        <v/>
      </c>
    </row>
    <row r="68" spans="1:29" ht="31.5" customHeight="1">
      <c r="A68" s="94" t="str">
        <f>IFERROR(VLOOKUP('15년일입'!$C68,구분표!$A$2:$C$1001,2,FALSE),"")</f>
        <v/>
      </c>
      <c r="B68" s="94" t="str">
        <f>IFERROR(VLOOKUP('15년일입'!$C68,구분표!$A$2:$C$1001,3,FALSE),"")</f>
        <v/>
      </c>
      <c r="C68" s="196"/>
      <c r="D68" s="195"/>
      <c r="E68" s="195"/>
      <c r="F68" s="196"/>
      <c r="G68" s="194"/>
      <c r="H68" s="194"/>
      <c r="I68" s="194"/>
      <c r="J68" s="78">
        <f t="shared" si="3"/>
        <v>0</v>
      </c>
      <c r="K68" s="194"/>
      <c r="L68" s="194"/>
      <c r="M68" s="78">
        <f t="shared" si="4"/>
        <v>0</v>
      </c>
      <c r="N68" s="79" t="str">
        <f t="shared" si="5"/>
        <v>-</v>
      </c>
      <c r="O68" s="215"/>
      <c r="P68" s="80"/>
      <c r="Q68" s="221"/>
      <c r="R68" s="80"/>
      <c r="S68" s="83"/>
      <c r="T68" s="194">
        <f t="shared" si="6"/>
        <v>0</v>
      </c>
      <c r="U68" s="194">
        <f t="shared" si="7"/>
        <v>0</v>
      </c>
      <c r="V68" s="82" t="str">
        <f t="shared" si="8"/>
        <v>ok</v>
      </c>
      <c r="W68" s="80"/>
      <c r="X68" s="81">
        <f t="shared" si="9"/>
        <v>0</v>
      </c>
      <c r="Y68" s="194">
        <f t="shared" si="10"/>
        <v>0</v>
      </c>
      <c r="Z68" s="194">
        <f t="shared" si="11"/>
        <v>0</v>
      </c>
      <c r="AA68" s="82" t="str">
        <f t="shared" si="12"/>
        <v>ok</v>
      </c>
      <c r="AB68" s="80"/>
      <c r="AC68" s="84" t="str">
        <f t="array" ref="AC68">IFERROR(IF($C68="","",INDEX(구분표!$I$2:$I$1001,MATCH(1,(구분표!$B$2:$B$1001='15년일입'!$A68)*(구분표!$C$2:$C$1001='15년일입'!$B68)*(구분표!$A$2:$A$1001='15년일입'!$C68),0))),"@@")</f>
        <v/>
      </c>
    </row>
    <row r="69" spans="1:29" ht="31.5" customHeight="1">
      <c r="A69" s="94" t="str">
        <f>IFERROR(VLOOKUP('15년일입'!$C69,구분표!$A$2:$C$1001,2,FALSE),"")</f>
        <v/>
      </c>
      <c r="B69" s="94" t="str">
        <f>IFERROR(VLOOKUP('15년일입'!$C69,구분표!$A$2:$C$1001,3,FALSE),"")</f>
        <v/>
      </c>
      <c r="C69" s="196"/>
      <c r="D69" s="195"/>
      <c r="E69" s="195"/>
      <c r="F69" s="196"/>
      <c r="G69" s="194"/>
      <c r="H69" s="194"/>
      <c r="I69" s="194"/>
      <c r="J69" s="78">
        <f t="shared" si="3"/>
        <v>0</v>
      </c>
      <c r="K69" s="194"/>
      <c r="L69" s="194"/>
      <c r="M69" s="78">
        <f t="shared" si="4"/>
        <v>0</v>
      </c>
      <c r="N69" s="79" t="str">
        <f t="shared" si="5"/>
        <v>-</v>
      </c>
      <c r="O69" s="215"/>
      <c r="P69" s="80"/>
      <c r="Q69" s="221"/>
      <c r="R69" s="80"/>
      <c r="S69" s="83"/>
      <c r="T69" s="194">
        <f t="shared" si="6"/>
        <v>0</v>
      </c>
      <c r="U69" s="194">
        <f t="shared" si="7"/>
        <v>0</v>
      </c>
      <c r="V69" s="82" t="str">
        <f t="shared" si="8"/>
        <v>ok</v>
      </c>
      <c r="W69" s="80"/>
      <c r="X69" s="81">
        <f t="shared" si="9"/>
        <v>0</v>
      </c>
      <c r="Y69" s="194">
        <f t="shared" si="10"/>
        <v>0</v>
      </c>
      <c r="Z69" s="194">
        <f t="shared" si="11"/>
        <v>0</v>
      </c>
      <c r="AA69" s="82" t="str">
        <f t="shared" si="12"/>
        <v>ok</v>
      </c>
      <c r="AB69" s="80"/>
      <c r="AC69" s="84" t="str">
        <f t="array" ref="AC69">IFERROR(IF($C69="","",INDEX(구분표!$I$2:$I$1001,MATCH(1,(구분표!$B$2:$B$1001='15년일입'!$A69)*(구분표!$C$2:$C$1001='15년일입'!$B69)*(구분표!$A$2:$A$1001='15년일입'!$C69),0))),"@@")</f>
        <v/>
      </c>
    </row>
    <row r="70" spans="1:29" ht="31.5" customHeight="1">
      <c r="A70" s="94" t="str">
        <f>IFERROR(VLOOKUP('15년일입'!$C70,구분표!$A$2:$C$1001,2,FALSE),"")</f>
        <v/>
      </c>
      <c r="B70" s="94" t="str">
        <f>IFERROR(VLOOKUP('15년일입'!$C70,구분표!$A$2:$C$1001,3,FALSE),"")</f>
        <v/>
      </c>
      <c r="C70" s="196"/>
      <c r="D70" s="195"/>
      <c r="E70" s="195"/>
      <c r="F70" s="196"/>
      <c r="G70" s="194"/>
      <c r="H70" s="194"/>
      <c r="I70" s="194"/>
      <c r="J70" s="78">
        <f t="shared" si="3"/>
        <v>0</v>
      </c>
      <c r="K70" s="194"/>
      <c r="L70" s="194"/>
      <c r="M70" s="78">
        <f t="shared" si="4"/>
        <v>0</v>
      </c>
      <c r="N70" s="79" t="str">
        <f t="shared" si="5"/>
        <v>-</v>
      </c>
      <c r="O70" s="215"/>
      <c r="P70" s="80"/>
      <c r="Q70" s="221"/>
      <c r="R70" s="80"/>
      <c r="S70" s="83"/>
      <c r="T70" s="194">
        <f t="shared" si="6"/>
        <v>0</v>
      </c>
      <c r="U70" s="194">
        <f t="shared" si="7"/>
        <v>0</v>
      </c>
      <c r="V70" s="82" t="str">
        <f t="shared" si="8"/>
        <v>ok</v>
      </c>
      <c r="W70" s="80"/>
      <c r="X70" s="81">
        <f t="shared" si="9"/>
        <v>0</v>
      </c>
      <c r="Y70" s="194">
        <f t="shared" si="10"/>
        <v>0</v>
      </c>
      <c r="Z70" s="194">
        <f t="shared" si="11"/>
        <v>0</v>
      </c>
      <c r="AA70" s="82" t="str">
        <f t="shared" si="12"/>
        <v>ok</v>
      </c>
      <c r="AB70" s="80"/>
      <c r="AC70" s="84" t="str">
        <f t="array" ref="AC70">IFERROR(IF($C70="","",INDEX(구분표!$I$2:$I$1001,MATCH(1,(구분표!$B$2:$B$1001='15년일입'!$A70)*(구분표!$C$2:$C$1001='15년일입'!$B70)*(구분표!$A$2:$A$1001='15년일입'!$C70),0))),"@@")</f>
        <v/>
      </c>
    </row>
    <row r="71" spans="1:29" ht="31.5" customHeight="1">
      <c r="A71" s="94" t="str">
        <f>IFERROR(VLOOKUP('15년일입'!$C71,구분표!$A$2:$C$1001,2,FALSE),"")</f>
        <v/>
      </c>
      <c r="B71" s="94" t="str">
        <f>IFERROR(VLOOKUP('15년일입'!$C71,구분표!$A$2:$C$1001,3,FALSE),"")</f>
        <v/>
      </c>
      <c r="C71" s="196"/>
      <c r="D71" s="195"/>
      <c r="E71" s="195"/>
      <c r="F71" s="196"/>
      <c r="G71" s="197"/>
      <c r="H71" s="194"/>
      <c r="I71" s="194"/>
      <c r="J71" s="78">
        <f t="shared" si="3"/>
        <v>0</v>
      </c>
      <c r="K71" s="194"/>
      <c r="L71" s="194"/>
      <c r="M71" s="78">
        <f t="shared" si="4"/>
        <v>0</v>
      </c>
      <c r="N71" s="79" t="str">
        <f t="shared" si="5"/>
        <v>-</v>
      </c>
      <c r="O71" s="215"/>
      <c r="P71" s="80"/>
      <c r="Q71" s="221"/>
      <c r="R71" s="80"/>
      <c r="S71" s="83"/>
      <c r="T71" s="194">
        <f t="shared" ref="T71:T134" si="13">IF($S71&lt;&gt;"도비",IF($Q71="국도비","직접입력",SUM($H71:$I71)),)</f>
        <v>0</v>
      </c>
      <c r="U71" s="194">
        <f t="shared" si="7"/>
        <v>0</v>
      </c>
      <c r="V71" s="82" t="str">
        <f t="shared" ref="V71:V134" si="14">IF($Q71="국도비","ok",IF(($H71+$I71)=($T71+$U71),"ok","검토"))</f>
        <v>ok</v>
      </c>
      <c r="W71" s="80"/>
      <c r="X71" s="81">
        <f t="shared" si="9"/>
        <v>0</v>
      </c>
      <c r="Y71" s="194">
        <f t="shared" ref="Y71:Y134" si="15">IF($X71&lt;&gt;"도비",IF($Q71="국도비","직접입력",SUM($K71:$L71)),)</f>
        <v>0</v>
      </c>
      <c r="Z71" s="194">
        <f t="shared" ref="Z71:Z134" si="16">IF($X71="도비",SUM($K71:$L71),IF($Q71="국도비","직접입력",SUM($K71:$L71)-$Y71))</f>
        <v>0</v>
      </c>
      <c r="AA71" s="82" t="str">
        <f t="shared" si="12"/>
        <v>ok</v>
      </c>
      <c r="AB71" s="80"/>
      <c r="AC71" s="84" t="str">
        <f t="array" ref="AC71">IFERROR(IF($C71="","",INDEX(구분표!$I$2:$I$1001,MATCH(1,(구분표!$B$2:$B$1001='15년일입'!$A71)*(구분표!$C$2:$C$1001='15년일입'!$B71)*(구분표!$A$2:$A$1001='15년일입'!$C71),0))),"@@")</f>
        <v/>
      </c>
    </row>
    <row r="72" spans="1:29" ht="31.5" customHeight="1">
      <c r="A72" s="94" t="str">
        <f>IFERROR(VLOOKUP('15년일입'!$C72,구분표!$A$2:$C$1001,2,FALSE),"")</f>
        <v/>
      </c>
      <c r="B72" s="94" t="str">
        <f>IFERROR(VLOOKUP('15년일입'!$C72,구분표!$A$2:$C$1001,3,FALSE),"")</f>
        <v/>
      </c>
      <c r="C72" s="196"/>
      <c r="D72" s="195"/>
      <c r="E72" s="195"/>
      <c r="F72" s="196"/>
      <c r="G72" s="194"/>
      <c r="H72" s="206"/>
      <c r="I72" s="206"/>
      <c r="J72" s="78">
        <f t="shared" ref="J72:J135" si="17">SUM(G72+H72+I72)</f>
        <v>0</v>
      </c>
      <c r="K72" s="209"/>
      <c r="L72" s="208"/>
      <c r="M72" s="78">
        <f t="shared" ref="M72:M135" si="18">SUM(G72+K72+L72)</f>
        <v>0</v>
      </c>
      <c r="N72" s="79" t="str">
        <f t="shared" si="5"/>
        <v>-</v>
      </c>
      <c r="O72" s="214"/>
      <c r="P72" s="80"/>
      <c r="Q72" s="221"/>
      <c r="R72" s="80"/>
      <c r="S72" s="83" t="s">
        <v>578</v>
      </c>
      <c r="T72" s="194">
        <f t="shared" si="13"/>
        <v>0</v>
      </c>
      <c r="U72" s="194">
        <f t="shared" ref="U72:U135" si="19">IF($S72="도비",SUM($H72:$I72),IF($Q72="국도비","직접입력",SUM($H72:$I72)-$T72))</f>
        <v>0</v>
      </c>
      <c r="V72" s="82" t="str">
        <f t="shared" si="14"/>
        <v>ok</v>
      </c>
      <c r="W72" s="80"/>
      <c r="X72" s="81" t="str">
        <f t="shared" ref="X72:X135" si="20">$S72</f>
        <v/>
      </c>
      <c r="Y72" s="194">
        <f t="shared" si="15"/>
        <v>0</v>
      </c>
      <c r="Z72" s="194">
        <f t="shared" si="16"/>
        <v>0</v>
      </c>
      <c r="AA72" s="82" t="str">
        <f t="shared" ref="AA72:AA135" si="21">IF($Q72="국도비","ok",IF(($K72+$L72)=($Y72+$Z72),"ok","검토"))</f>
        <v>ok</v>
      </c>
      <c r="AB72" s="80"/>
      <c r="AC72" s="84" t="str">
        <f t="array" ref="AC72">IFERROR(IF($C72="","",INDEX(구분표!$I$2:$I$1001,MATCH(1,(구분표!$B$2:$B$1001='15년일입'!$A72)*(구분표!$C$2:$C$1001='15년일입'!$B72)*(구분표!$A$2:$A$1001='15년일입'!$C72),0))),"@@")</f>
        <v/>
      </c>
    </row>
    <row r="73" spans="1:29" ht="31.5" customHeight="1">
      <c r="A73" s="94" t="str">
        <f>IFERROR(VLOOKUP('15년일입'!$C73,구분표!$A$2:$C$1001,2,FALSE),"")</f>
        <v/>
      </c>
      <c r="B73" s="94" t="str">
        <f>IFERROR(VLOOKUP('15년일입'!$C73,구분표!$A$2:$C$1001,3,FALSE),"")</f>
        <v/>
      </c>
      <c r="C73" s="196"/>
      <c r="D73" s="195"/>
      <c r="E73" s="195"/>
      <c r="F73" s="196"/>
      <c r="G73" s="194"/>
      <c r="H73" s="206"/>
      <c r="I73" s="206"/>
      <c r="J73" s="78">
        <f t="shared" si="17"/>
        <v>0</v>
      </c>
      <c r="K73" s="209"/>
      <c r="L73" s="208"/>
      <c r="M73" s="78">
        <f t="shared" si="18"/>
        <v>0</v>
      </c>
      <c r="N73" s="79" t="str">
        <f t="shared" si="5"/>
        <v>-</v>
      </c>
      <c r="O73" s="214"/>
      <c r="P73" s="80"/>
      <c r="Q73" s="221"/>
      <c r="R73" s="80"/>
      <c r="S73" s="83" t="s">
        <v>578</v>
      </c>
      <c r="T73" s="194">
        <f t="shared" si="13"/>
        <v>0</v>
      </c>
      <c r="U73" s="194">
        <f t="shared" si="19"/>
        <v>0</v>
      </c>
      <c r="V73" s="82" t="str">
        <f t="shared" si="14"/>
        <v>ok</v>
      </c>
      <c r="W73" s="80"/>
      <c r="X73" s="81" t="str">
        <f t="shared" si="20"/>
        <v/>
      </c>
      <c r="Y73" s="194">
        <f t="shared" si="15"/>
        <v>0</v>
      </c>
      <c r="Z73" s="194">
        <f t="shared" si="16"/>
        <v>0</v>
      </c>
      <c r="AA73" s="82" t="str">
        <f t="shared" si="21"/>
        <v>ok</v>
      </c>
      <c r="AB73" s="80"/>
      <c r="AC73" s="84" t="str">
        <f t="array" ref="AC73">IFERROR(IF($C73="","",INDEX(구분표!$I$2:$I$1001,MATCH(1,(구분표!$B$2:$B$1001='15년일입'!$A73)*(구분표!$C$2:$C$1001='15년일입'!$B73)*(구분표!$A$2:$A$1001='15년일입'!$C73),0))),"@@")</f>
        <v/>
      </c>
    </row>
    <row r="74" spans="1:29" ht="31.5" customHeight="1">
      <c r="A74" s="94" t="str">
        <f>IFERROR(VLOOKUP('15년일입'!$C74,구분표!$A$2:$C$1001,2,FALSE),"")</f>
        <v/>
      </c>
      <c r="B74" s="94" t="str">
        <f>IFERROR(VLOOKUP('15년일입'!$C74,구분표!$A$2:$C$1001,3,FALSE),"")</f>
        <v/>
      </c>
      <c r="C74" s="196"/>
      <c r="D74" s="195"/>
      <c r="E74" s="195"/>
      <c r="F74" s="196"/>
      <c r="G74" s="194"/>
      <c r="H74" s="206"/>
      <c r="I74" s="206"/>
      <c r="J74" s="78">
        <f t="shared" si="17"/>
        <v>0</v>
      </c>
      <c r="K74" s="209"/>
      <c r="L74" s="208"/>
      <c r="M74" s="78">
        <f t="shared" si="18"/>
        <v>0</v>
      </c>
      <c r="N74" s="79" t="str">
        <f t="shared" si="5"/>
        <v>-</v>
      </c>
      <c r="O74" s="214"/>
      <c r="P74" s="80"/>
      <c r="Q74" s="221"/>
      <c r="R74" s="80"/>
      <c r="S74" s="83" t="s">
        <v>578</v>
      </c>
      <c r="T74" s="194">
        <f t="shared" si="13"/>
        <v>0</v>
      </c>
      <c r="U74" s="194">
        <f t="shared" si="19"/>
        <v>0</v>
      </c>
      <c r="V74" s="82" t="str">
        <f t="shared" si="14"/>
        <v>ok</v>
      </c>
      <c r="W74" s="80"/>
      <c r="X74" s="81" t="str">
        <f t="shared" si="20"/>
        <v/>
      </c>
      <c r="Y74" s="194">
        <f t="shared" si="15"/>
        <v>0</v>
      </c>
      <c r="Z74" s="194">
        <f t="shared" si="16"/>
        <v>0</v>
      </c>
      <c r="AA74" s="82" t="str">
        <f t="shared" si="21"/>
        <v>ok</v>
      </c>
      <c r="AB74" s="80"/>
      <c r="AC74" s="84" t="str">
        <f t="array" ref="AC74">IFERROR(IF($C74="","",INDEX(구분표!$I$2:$I$1001,MATCH(1,(구분표!$B$2:$B$1001='15년일입'!$A74)*(구분표!$C$2:$C$1001='15년일입'!$B74)*(구분표!$A$2:$A$1001='15년일입'!$C74),0))),"@@")</f>
        <v/>
      </c>
    </row>
    <row r="75" spans="1:29" ht="31.5" customHeight="1">
      <c r="A75" s="94" t="str">
        <f>IFERROR(VLOOKUP('15년일입'!$C75,구분표!$A$2:$C$1001,2,FALSE),"")</f>
        <v/>
      </c>
      <c r="B75" s="94" t="str">
        <f>IFERROR(VLOOKUP('15년일입'!$C75,구분표!$A$2:$C$1001,3,FALSE),"")</f>
        <v/>
      </c>
      <c r="C75" s="196"/>
      <c r="D75" s="195"/>
      <c r="E75" s="195"/>
      <c r="F75" s="196"/>
      <c r="G75" s="194"/>
      <c r="H75" s="206"/>
      <c r="I75" s="206"/>
      <c r="J75" s="78">
        <f t="shared" si="17"/>
        <v>0</v>
      </c>
      <c r="K75" s="209"/>
      <c r="L75" s="208"/>
      <c r="M75" s="78">
        <f t="shared" si="18"/>
        <v>0</v>
      </c>
      <c r="N75" s="79" t="str">
        <f t="shared" si="5"/>
        <v>-</v>
      </c>
      <c r="O75" s="214"/>
      <c r="P75" s="80"/>
      <c r="Q75" s="221"/>
      <c r="R75" s="80"/>
      <c r="S75" s="83" t="s">
        <v>578</v>
      </c>
      <c r="T75" s="194">
        <f t="shared" si="13"/>
        <v>0</v>
      </c>
      <c r="U75" s="194">
        <f t="shared" si="19"/>
        <v>0</v>
      </c>
      <c r="V75" s="82" t="str">
        <f t="shared" si="14"/>
        <v>ok</v>
      </c>
      <c r="W75" s="80"/>
      <c r="X75" s="81" t="str">
        <f t="shared" si="20"/>
        <v/>
      </c>
      <c r="Y75" s="194">
        <f t="shared" si="15"/>
        <v>0</v>
      </c>
      <c r="Z75" s="194">
        <f t="shared" si="16"/>
        <v>0</v>
      </c>
      <c r="AA75" s="82" t="str">
        <f t="shared" si="21"/>
        <v>ok</v>
      </c>
      <c r="AB75" s="80"/>
      <c r="AC75" s="84" t="str">
        <f t="array" ref="AC75">IFERROR(IF($C75="","",INDEX(구분표!$I$2:$I$1001,MATCH(1,(구분표!$B$2:$B$1001='15년일입'!$A75)*(구분표!$C$2:$C$1001='15년일입'!$B75)*(구분표!$A$2:$A$1001='15년일입'!$C75),0))),"@@")</f>
        <v/>
      </c>
    </row>
    <row r="76" spans="1:29" ht="31.5" customHeight="1">
      <c r="A76" s="94" t="str">
        <f>IFERROR(VLOOKUP('15년일입'!$C76,구분표!$A$2:$C$1001,2,FALSE),"")</f>
        <v/>
      </c>
      <c r="B76" s="94" t="str">
        <f>IFERROR(VLOOKUP('15년일입'!$C76,구분표!$A$2:$C$1001,3,FALSE),"")</f>
        <v/>
      </c>
      <c r="C76" s="196"/>
      <c r="D76" s="195"/>
      <c r="E76" s="195"/>
      <c r="F76" s="196"/>
      <c r="G76" s="194"/>
      <c r="H76" s="206"/>
      <c r="I76" s="206"/>
      <c r="J76" s="78">
        <f t="shared" si="17"/>
        <v>0</v>
      </c>
      <c r="K76" s="209"/>
      <c r="L76" s="208"/>
      <c r="M76" s="78">
        <f t="shared" si="18"/>
        <v>0</v>
      </c>
      <c r="N76" s="79" t="str">
        <f t="shared" si="5"/>
        <v>-</v>
      </c>
      <c r="O76" s="214"/>
      <c r="P76" s="80"/>
      <c r="Q76" s="221"/>
      <c r="R76" s="80"/>
      <c r="S76" s="83" t="s">
        <v>578</v>
      </c>
      <c r="T76" s="194">
        <f t="shared" si="13"/>
        <v>0</v>
      </c>
      <c r="U76" s="194">
        <f t="shared" si="19"/>
        <v>0</v>
      </c>
      <c r="V76" s="82" t="str">
        <f t="shared" si="14"/>
        <v>ok</v>
      </c>
      <c r="W76" s="80"/>
      <c r="X76" s="81" t="str">
        <f t="shared" si="20"/>
        <v/>
      </c>
      <c r="Y76" s="194">
        <f t="shared" si="15"/>
        <v>0</v>
      </c>
      <c r="Z76" s="194">
        <f t="shared" si="16"/>
        <v>0</v>
      </c>
      <c r="AA76" s="82" t="str">
        <f t="shared" si="21"/>
        <v>ok</v>
      </c>
      <c r="AB76" s="80"/>
      <c r="AC76" s="84" t="str">
        <f t="array" ref="AC76">IFERROR(IF($C76="","",INDEX(구분표!$I$2:$I$1001,MATCH(1,(구분표!$B$2:$B$1001='15년일입'!$A76)*(구분표!$C$2:$C$1001='15년일입'!$B76)*(구분표!$A$2:$A$1001='15년일입'!$C76),0))),"@@")</f>
        <v/>
      </c>
    </row>
    <row r="77" spans="1:29" ht="31.5" customHeight="1">
      <c r="A77" s="94" t="str">
        <f>IFERROR(VLOOKUP('15년일입'!$C77,구분표!$A$2:$C$1001,2,FALSE),"")</f>
        <v/>
      </c>
      <c r="B77" s="94" t="str">
        <f>IFERROR(VLOOKUP('15년일입'!$C77,구분표!$A$2:$C$1001,3,FALSE),"")</f>
        <v/>
      </c>
      <c r="C77" s="196"/>
      <c r="D77" s="195"/>
      <c r="E77" s="195"/>
      <c r="F77" s="196"/>
      <c r="G77" s="194"/>
      <c r="H77" s="206"/>
      <c r="I77" s="206"/>
      <c r="J77" s="78">
        <f t="shared" si="17"/>
        <v>0</v>
      </c>
      <c r="K77" s="209"/>
      <c r="L77" s="208"/>
      <c r="M77" s="78">
        <f t="shared" si="18"/>
        <v>0</v>
      </c>
      <c r="N77" s="79" t="str">
        <f t="shared" si="5"/>
        <v>-</v>
      </c>
      <c r="O77" s="214"/>
      <c r="P77" s="80"/>
      <c r="Q77" s="221"/>
      <c r="R77" s="80"/>
      <c r="S77" s="83" t="s">
        <v>578</v>
      </c>
      <c r="T77" s="194">
        <f t="shared" si="13"/>
        <v>0</v>
      </c>
      <c r="U77" s="194">
        <f t="shared" si="19"/>
        <v>0</v>
      </c>
      <c r="V77" s="82" t="str">
        <f t="shared" si="14"/>
        <v>ok</v>
      </c>
      <c r="W77" s="80"/>
      <c r="X77" s="81" t="str">
        <f t="shared" si="20"/>
        <v/>
      </c>
      <c r="Y77" s="194">
        <f t="shared" si="15"/>
        <v>0</v>
      </c>
      <c r="Z77" s="194">
        <f t="shared" si="16"/>
        <v>0</v>
      </c>
      <c r="AA77" s="82" t="str">
        <f t="shared" si="21"/>
        <v>ok</v>
      </c>
      <c r="AB77" s="80"/>
      <c r="AC77" s="84" t="str">
        <f t="array" ref="AC77">IFERROR(IF($C77="","",INDEX(구분표!$I$2:$I$1001,MATCH(1,(구분표!$B$2:$B$1001='15년일입'!$A77)*(구분표!$C$2:$C$1001='15년일입'!$B77)*(구분표!$A$2:$A$1001='15년일입'!$C77),0))),"@@")</f>
        <v/>
      </c>
    </row>
    <row r="78" spans="1:29" ht="31.5" customHeight="1">
      <c r="A78" s="94" t="str">
        <f>IFERROR(VLOOKUP('15년일입'!$C78,구분표!$A$2:$C$1001,2,FALSE),"")</f>
        <v/>
      </c>
      <c r="B78" s="94" t="str">
        <f>IFERROR(VLOOKUP('15년일입'!$C78,구분표!$A$2:$C$1001,3,FALSE),"")</f>
        <v/>
      </c>
      <c r="C78" s="196"/>
      <c r="D78" s="195"/>
      <c r="E78" s="195"/>
      <c r="F78" s="196"/>
      <c r="G78" s="194"/>
      <c r="H78" s="194"/>
      <c r="I78" s="194"/>
      <c r="J78" s="78">
        <f t="shared" si="17"/>
        <v>0</v>
      </c>
      <c r="K78" s="208"/>
      <c r="L78" s="208"/>
      <c r="M78" s="78">
        <f t="shared" si="18"/>
        <v>0</v>
      </c>
      <c r="N78" s="79" t="str">
        <f t="shared" si="5"/>
        <v>-</v>
      </c>
      <c r="O78" s="214"/>
      <c r="P78" s="80"/>
      <c r="Q78" s="221"/>
      <c r="R78" s="80"/>
      <c r="S78" s="83" t="s">
        <v>578</v>
      </c>
      <c r="T78" s="194">
        <f t="shared" si="13"/>
        <v>0</v>
      </c>
      <c r="U78" s="194">
        <f t="shared" si="19"/>
        <v>0</v>
      </c>
      <c r="V78" s="82" t="str">
        <f t="shared" si="14"/>
        <v>ok</v>
      </c>
      <c r="W78" s="80"/>
      <c r="X78" s="81" t="str">
        <f t="shared" si="20"/>
        <v/>
      </c>
      <c r="Y78" s="194">
        <f t="shared" si="15"/>
        <v>0</v>
      </c>
      <c r="Z78" s="194">
        <f t="shared" si="16"/>
        <v>0</v>
      </c>
      <c r="AA78" s="82" t="str">
        <f t="shared" si="21"/>
        <v>ok</v>
      </c>
      <c r="AB78" s="80"/>
      <c r="AC78" s="84" t="str">
        <f t="array" ref="AC78">IFERROR(IF($C78="","",INDEX(구분표!$I$2:$I$1001,MATCH(1,(구분표!$B$2:$B$1001='15년일입'!$A78)*(구분표!$C$2:$C$1001='15년일입'!$B78)*(구분표!$A$2:$A$1001='15년일입'!$C78),0))),"@@")</f>
        <v/>
      </c>
    </row>
    <row r="79" spans="1:29" ht="31.5" customHeight="1">
      <c r="A79" s="94" t="str">
        <f>IFERROR(VLOOKUP('15년일입'!$C79,구분표!$A$2:$C$1001,2,FALSE),"")</f>
        <v/>
      </c>
      <c r="B79" s="94" t="str">
        <f>IFERROR(VLOOKUP('15년일입'!$C79,구분표!$A$2:$C$1001,3,FALSE),"")</f>
        <v/>
      </c>
      <c r="C79" s="196"/>
      <c r="D79" s="195"/>
      <c r="E79" s="195"/>
      <c r="F79" s="196"/>
      <c r="G79" s="194"/>
      <c r="H79" s="194"/>
      <c r="I79" s="194"/>
      <c r="J79" s="78">
        <f t="shared" si="17"/>
        <v>0</v>
      </c>
      <c r="K79" s="194"/>
      <c r="L79" s="194"/>
      <c r="M79" s="78">
        <f t="shared" si="18"/>
        <v>0</v>
      </c>
      <c r="N79" s="79" t="str">
        <f t="shared" si="5"/>
        <v>-</v>
      </c>
      <c r="O79" s="216"/>
      <c r="P79" s="80"/>
      <c r="Q79" s="221"/>
      <c r="R79" s="80"/>
      <c r="S79" s="83" t="s">
        <v>578</v>
      </c>
      <c r="T79" s="194">
        <f t="shared" si="13"/>
        <v>0</v>
      </c>
      <c r="U79" s="194">
        <f t="shared" si="19"/>
        <v>0</v>
      </c>
      <c r="V79" s="82" t="str">
        <f t="shared" si="14"/>
        <v>ok</v>
      </c>
      <c r="W79" s="80"/>
      <c r="X79" s="81" t="str">
        <f t="shared" si="20"/>
        <v/>
      </c>
      <c r="Y79" s="194">
        <f t="shared" si="15"/>
        <v>0</v>
      </c>
      <c r="Z79" s="194">
        <f t="shared" si="16"/>
        <v>0</v>
      </c>
      <c r="AA79" s="82" t="str">
        <f t="shared" si="21"/>
        <v>ok</v>
      </c>
      <c r="AB79" s="80"/>
      <c r="AC79" s="84" t="str">
        <f t="array" ref="AC79">IFERROR(IF($C79="","",INDEX(구분표!$I$2:$I$1001,MATCH(1,(구분표!$B$2:$B$1001='15년일입'!$A79)*(구분표!$C$2:$C$1001='15년일입'!$B79)*(구분표!$A$2:$A$1001='15년일입'!$C79),0))),"@@")</f>
        <v/>
      </c>
    </row>
    <row r="80" spans="1:29" ht="31.5" customHeight="1">
      <c r="A80" s="94" t="str">
        <f>IFERROR(VLOOKUP('15년일입'!$C80,구분표!$A$2:$C$1001,2,FALSE),"")</f>
        <v/>
      </c>
      <c r="B80" s="94" t="str">
        <f>IFERROR(VLOOKUP('15년일입'!$C80,구분표!$A$2:$C$1001,3,FALSE),"")</f>
        <v/>
      </c>
      <c r="C80" s="196"/>
      <c r="D80" s="195"/>
      <c r="E80" s="195"/>
      <c r="F80" s="196"/>
      <c r="G80" s="194"/>
      <c r="H80" s="194"/>
      <c r="I80" s="194"/>
      <c r="J80" s="78">
        <f t="shared" si="17"/>
        <v>0</v>
      </c>
      <c r="K80" s="194"/>
      <c r="L80" s="194"/>
      <c r="M80" s="78">
        <f t="shared" si="18"/>
        <v>0</v>
      </c>
      <c r="N80" s="79" t="str">
        <f t="shared" si="5"/>
        <v>-</v>
      </c>
      <c r="O80" s="216"/>
      <c r="P80" s="80"/>
      <c r="Q80" s="221"/>
      <c r="R80" s="80"/>
      <c r="S80" s="83" t="s">
        <v>578</v>
      </c>
      <c r="T80" s="194">
        <f t="shared" si="13"/>
        <v>0</v>
      </c>
      <c r="U80" s="194">
        <f t="shared" si="19"/>
        <v>0</v>
      </c>
      <c r="V80" s="82" t="str">
        <f t="shared" si="14"/>
        <v>ok</v>
      </c>
      <c r="W80" s="80"/>
      <c r="X80" s="81" t="str">
        <f t="shared" si="20"/>
        <v/>
      </c>
      <c r="Y80" s="194">
        <f t="shared" si="15"/>
        <v>0</v>
      </c>
      <c r="Z80" s="194">
        <f t="shared" si="16"/>
        <v>0</v>
      </c>
      <c r="AA80" s="82" t="str">
        <f t="shared" si="21"/>
        <v>ok</v>
      </c>
      <c r="AB80" s="80"/>
      <c r="AC80" s="84" t="str">
        <f t="array" ref="AC80">IFERROR(IF($C80="","",INDEX(구분표!$I$2:$I$1001,MATCH(1,(구분표!$B$2:$B$1001='15년일입'!$A80)*(구분표!$C$2:$C$1001='15년일입'!$B80)*(구분표!$A$2:$A$1001='15년일입'!$C80),0))),"@@")</f>
        <v/>
      </c>
    </row>
    <row r="81" spans="1:29" ht="31.5" customHeight="1">
      <c r="A81" s="94" t="str">
        <f>IFERROR(VLOOKUP('15년일입'!$C81,구분표!$A$2:$C$1001,2,FALSE),"")</f>
        <v/>
      </c>
      <c r="B81" s="94" t="str">
        <f>IFERROR(VLOOKUP('15년일입'!$C81,구분표!$A$2:$C$1001,3,FALSE),"")</f>
        <v/>
      </c>
      <c r="C81" s="196"/>
      <c r="D81" s="195"/>
      <c r="E81" s="195"/>
      <c r="F81" s="196"/>
      <c r="G81" s="194"/>
      <c r="H81" s="194"/>
      <c r="I81" s="194"/>
      <c r="J81" s="78">
        <f t="shared" si="17"/>
        <v>0</v>
      </c>
      <c r="K81" s="194"/>
      <c r="L81" s="194"/>
      <c r="M81" s="78">
        <f t="shared" si="18"/>
        <v>0</v>
      </c>
      <c r="N81" s="79" t="str">
        <f t="shared" si="5"/>
        <v>-</v>
      </c>
      <c r="O81" s="215"/>
      <c r="P81" s="80"/>
      <c r="Q81" s="221"/>
      <c r="R81" s="80"/>
      <c r="S81" s="83" t="s">
        <v>578</v>
      </c>
      <c r="T81" s="194">
        <f t="shared" si="13"/>
        <v>0</v>
      </c>
      <c r="U81" s="194">
        <f t="shared" si="19"/>
        <v>0</v>
      </c>
      <c r="V81" s="82" t="str">
        <f t="shared" si="14"/>
        <v>ok</v>
      </c>
      <c r="W81" s="80"/>
      <c r="X81" s="81" t="str">
        <f t="shared" si="20"/>
        <v/>
      </c>
      <c r="Y81" s="194">
        <f t="shared" si="15"/>
        <v>0</v>
      </c>
      <c r="Z81" s="194">
        <f t="shared" si="16"/>
        <v>0</v>
      </c>
      <c r="AA81" s="82" t="str">
        <f t="shared" si="21"/>
        <v>ok</v>
      </c>
      <c r="AB81" s="80"/>
      <c r="AC81" s="84" t="str">
        <f t="array" ref="AC81">IFERROR(IF($C81="","",INDEX(구분표!$I$2:$I$1001,MATCH(1,(구분표!$B$2:$B$1001='15년일입'!$A81)*(구분표!$C$2:$C$1001='15년일입'!$B81)*(구분표!$A$2:$A$1001='15년일입'!$C81),0))),"@@")</f>
        <v/>
      </c>
    </row>
    <row r="82" spans="1:29" ht="31.5" customHeight="1">
      <c r="A82" s="94" t="str">
        <f>IFERROR(VLOOKUP('15년일입'!$C82,구분표!$A$2:$C$1001,2,FALSE),"")</f>
        <v/>
      </c>
      <c r="B82" s="94" t="str">
        <f>IFERROR(VLOOKUP('15년일입'!$C82,구분표!$A$2:$C$1001,3,FALSE),"")</f>
        <v/>
      </c>
      <c r="C82" s="196"/>
      <c r="D82" s="195"/>
      <c r="E82" s="195"/>
      <c r="F82" s="196"/>
      <c r="G82" s="194"/>
      <c r="H82" s="194"/>
      <c r="I82" s="194"/>
      <c r="J82" s="78">
        <f t="shared" si="17"/>
        <v>0</v>
      </c>
      <c r="K82" s="194"/>
      <c r="L82" s="194"/>
      <c r="M82" s="78">
        <f t="shared" si="18"/>
        <v>0</v>
      </c>
      <c r="N82" s="79" t="str">
        <f t="shared" si="5"/>
        <v>-</v>
      </c>
      <c r="O82" s="216"/>
      <c r="P82" s="80"/>
      <c r="Q82" s="221"/>
      <c r="R82" s="80"/>
      <c r="S82" s="83" t="s">
        <v>578</v>
      </c>
      <c r="T82" s="194">
        <f t="shared" si="13"/>
        <v>0</v>
      </c>
      <c r="U82" s="194">
        <f t="shared" si="19"/>
        <v>0</v>
      </c>
      <c r="V82" s="82" t="str">
        <f t="shared" si="14"/>
        <v>ok</v>
      </c>
      <c r="W82" s="80"/>
      <c r="X82" s="81" t="str">
        <f t="shared" si="20"/>
        <v/>
      </c>
      <c r="Y82" s="194">
        <f t="shared" si="15"/>
        <v>0</v>
      </c>
      <c r="Z82" s="194">
        <f t="shared" si="16"/>
        <v>0</v>
      </c>
      <c r="AA82" s="82" t="str">
        <f t="shared" si="21"/>
        <v>ok</v>
      </c>
      <c r="AB82" s="80"/>
      <c r="AC82" s="84" t="str">
        <f t="array" ref="AC82">IFERROR(IF($C82="","",INDEX(구분표!$I$2:$I$1001,MATCH(1,(구분표!$B$2:$B$1001='15년일입'!$A82)*(구분표!$C$2:$C$1001='15년일입'!$B82)*(구분표!$A$2:$A$1001='15년일입'!$C82),0))),"@@")</f>
        <v/>
      </c>
    </row>
    <row r="83" spans="1:29" ht="31.5" customHeight="1">
      <c r="A83" s="94" t="str">
        <f>IFERROR(VLOOKUP('15년일입'!$C83,구분표!$A$2:$C$1001,2,FALSE),"")</f>
        <v/>
      </c>
      <c r="B83" s="94" t="str">
        <f>IFERROR(VLOOKUP('15년일입'!$C83,구분표!$A$2:$C$1001,3,FALSE),"")</f>
        <v/>
      </c>
      <c r="C83" s="196"/>
      <c r="D83" s="195"/>
      <c r="E83" s="195"/>
      <c r="F83" s="196"/>
      <c r="G83" s="198"/>
      <c r="H83" s="194"/>
      <c r="I83" s="194"/>
      <c r="J83" s="78">
        <f t="shared" si="17"/>
        <v>0</v>
      </c>
      <c r="K83" s="194"/>
      <c r="L83" s="194"/>
      <c r="M83" s="78">
        <f t="shared" si="18"/>
        <v>0</v>
      </c>
      <c r="N83" s="79" t="str">
        <f t="shared" si="5"/>
        <v>-</v>
      </c>
      <c r="O83" s="211"/>
      <c r="P83" s="80"/>
      <c r="Q83" s="221"/>
      <c r="R83" s="80"/>
      <c r="S83" s="83" t="s">
        <v>578</v>
      </c>
      <c r="T83" s="194">
        <f t="shared" si="13"/>
        <v>0</v>
      </c>
      <c r="U83" s="194">
        <f t="shared" si="19"/>
        <v>0</v>
      </c>
      <c r="V83" s="82" t="str">
        <f t="shared" si="14"/>
        <v>ok</v>
      </c>
      <c r="W83" s="80"/>
      <c r="X83" s="81" t="str">
        <f t="shared" si="20"/>
        <v/>
      </c>
      <c r="Y83" s="194">
        <f t="shared" si="15"/>
        <v>0</v>
      </c>
      <c r="Z83" s="194">
        <f t="shared" si="16"/>
        <v>0</v>
      </c>
      <c r="AA83" s="82" t="str">
        <f t="shared" si="21"/>
        <v>ok</v>
      </c>
      <c r="AB83" s="80"/>
      <c r="AC83" s="84" t="str">
        <f t="array" ref="AC83">IFERROR(IF($C83="","",INDEX(구분표!$I$2:$I$1001,MATCH(1,(구분표!$B$2:$B$1001='15년일입'!$A83)*(구분표!$C$2:$C$1001='15년일입'!$B83)*(구분표!$A$2:$A$1001='15년일입'!$C83),0))),"@@")</f>
        <v/>
      </c>
    </row>
    <row r="84" spans="1:29" s="24" customFormat="1" ht="31.5" customHeight="1">
      <c r="A84" s="95" t="str">
        <f>IFERROR(VLOOKUP('15년일입'!$C84,구분표!$A$2:$C$1001,2,FALSE),"")</f>
        <v/>
      </c>
      <c r="B84" s="95" t="str">
        <f>IFERROR(VLOOKUP('15년일입'!$C84,구분표!$A$2:$C$1001,3,FALSE),"")</f>
        <v/>
      </c>
      <c r="C84" s="200"/>
      <c r="D84" s="201"/>
      <c r="E84" s="201"/>
      <c r="F84" s="200"/>
      <c r="G84" s="198"/>
      <c r="H84" s="207"/>
      <c r="I84" s="207"/>
      <c r="J84" s="78">
        <f t="shared" si="17"/>
        <v>0</v>
      </c>
      <c r="K84" s="207"/>
      <c r="L84" s="207"/>
      <c r="M84" s="78">
        <f t="shared" si="18"/>
        <v>0</v>
      </c>
      <c r="N84" s="79" t="str">
        <f t="shared" si="5"/>
        <v>-</v>
      </c>
      <c r="O84" s="213"/>
      <c r="P84" s="85"/>
      <c r="Q84" s="222"/>
      <c r="R84" s="85"/>
      <c r="S84" s="83" t="s">
        <v>578</v>
      </c>
      <c r="T84" s="194">
        <f t="shared" si="13"/>
        <v>0</v>
      </c>
      <c r="U84" s="194">
        <f t="shared" si="19"/>
        <v>0</v>
      </c>
      <c r="V84" s="82" t="str">
        <f t="shared" si="14"/>
        <v>ok</v>
      </c>
      <c r="W84" s="85"/>
      <c r="X84" s="81" t="str">
        <f t="shared" si="20"/>
        <v/>
      </c>
      <c r="Y84" s="194">
        <f t="shared" si="15"/>
        <v>0</v>
      </c>
      <c r="Z84" s="194">
        <f t="shared" si="16"/>
        <v>0</v>
      </c>
      <c r="AA84" s="82" t="str">
        <f t="shared" si="21"/>
        <v>ok</v>
      </c>
      <c r="AB84" s="85"/>
      <c r="AC84" s="84" t="str">
        <f t="array" ref="AC84">IFERROR(IF($C84="","",INDEX(구분표!$I$2:$I$1001,MATCH(1,(구분표!$B$2:$B$1001='15년일입'!$A84)*(구분표!$C$2:$C$1001='15년일입'!$B84)*(구분표!$A$2:$A$1001='15년일입'!$C84),0))),"@@")</f>
        <v/>
      </c>
    </row>
    <row r="85" spans="1:29" ht="31.5" customHeight="1">
      <c r="A85" s="94" t="str">
        <f>IFERROR(VLOOKUP('15년일입'!$C85,구분표!$A$2:$C$1001,2,FALSE),"")</f>
        <v/>
      </c>
      <c r="B85" s="94" t="str">
        <f>IFERROR(VLOOKUP('15년일입'!$C85,구분표!$A$2:$C$1001,3,FALSE),"")</f>
        <v/>
      </c>
      <c r="C85" s="196"/>
      <c r="D85" s="195"/>
      <c r="E85" s="195"/>
      <c r="F85" s="196"/>
      <c r="G85" s="194"/>
      <c r="H85" s="194"/>
      <c r="I85" s="194"/>
      <c r="J85" s="78">
        <f t="shared" si="17"/>
        <v>0</v>
      </c>
      <c r="K85" s="194"/>
      <c r="L85" s="194"/>
      <c r="M85" s="78">
        <f t="shared" si="18"/>
        <v>0</v>
      </c>
      <c r="N85" s="79" t="str">
        <f t="shared" si="5"/>
        <v>-</v>
      </c>
      <c r="O85" s="217"/>
      <c r="P85" s="80"/>
      <c r="Q85" s="221"/>
      <c r="R85" s="80"/>
      <c r="S85" s="83" t="s">
        <v>578</v>
      </c>
      <c r="T85" s="194">
        <f t="shared" si="13"/>
        <v>0</v>
      </c>
      <c r="U85" s="194">
        <f t="shared" si="19"/>
        <v>0</v>
      </c>
      <c r="V85" s="82" t="str">
        <f t="shared" si="14"/>
        <v>ok</v>
      </c>
      <c r="W85" s="80"/>
      <c r="X85" s="81" t="str">
        <f t="shared" si="20"/>
        <v/>
      </c>
      <c r="Y85" s="194">
        <f t="shared" si="15"/>
        <v>0</v>
      </c>
      <c r="Z85" s="194">
        <f t="shared" si="16"/>
        <v>0</v>
      </c>
      <c r="AA85" s="82" t="str">
        <f t="shared" si="21"/>
        <v>ok</v>
      </c>
      <c r="AB85" s="80"/>
      <c r="AC85" s="84" t="str">
        <f t="array" ref="AC85">IFERROR(IF($C85="","",INDEX(구분표!$I$2:$I$1001,MATCH(1,(구분표!$B$2:$B$1001='15년일입'!$A85)*(구분표!$C$2:$C$1001='15년일입'!$B85)*(구분표!$A$2:$A$1001='15년일입'!$C85),0))),"@@")</f>
        <v/>
      </c>
    </row>
    <row r="86" spans="1:29" ht="31.5" customHeight="1">
      <c r="A86" s="94" t="str">
        <f>IFERROR(VLOOKUP('15년일입'!$C86,구분표!$A$2:$C$1001,2,FALSE),"")</f>
        <v/>
      </c>
      <c r="B86" s="94" t="str">
        <f>IFERROR(VLOOKUP('15년일입'!$C86,구분표!$A$2:$C$1001,3,FALSE),"")</f>
        <v/>
      </c>
      <c r="C86" s="196"/>
      <c r="D86" s="195"/>
      <c r="E86" s="195"/>
      <c r="F86" s="196"/>
      <c r="G86" s="194"/>
      <c r="H86" s="194"/>
      <c r="I86" s="194"/>
      <c r="J86" s="78">
        <f t="shared" si="17"/>
        <v>0</v>
      </c>
      <c r="K86" s="194"/>
      <c r="L86" s="194"/>
      <c r="M86" s="78">
        <f t="shared" si="18"/>
        <v>0</v>
      </c>
      <c r="N86" s="79" t="str">
        <f t="shared" si="5"/>
        <v>-</v>
      </c>
      <c r="O86" s="215"/>
      <c r="P86" s="80"/>
      <c r="Q86" s="221"/>
      <c r="R86" s="80"/>
      <c r="S86" s="83" t="s">
        <v>578</v>
      </c>
      <c r="T86" s="194">
        <f t="shared" si="13"/>
        <v>0</v>
      </c>
      <c r="U86" s="194">
        <f t="shared" si="19"/>
        <v>0</v>
      </c>
      <c r="V86" s="82" t="str">
        <f t="shared" si="14"/>
        <v>ok</v>
      </c>
      <c r="W86" s="80"/>
      <c r="X86" s="81" t="str">
        <f t="shared" si="20"/>
        <v/>
      </c>
      <c r="Y86" s="194">
        <f t="shared" si="15"/>
        <v>0</v>
      </c>
      <c r="Z86" s="194">
        <f t="shared" si="16"/>
        <v>0</v>
      </c>
      <c r="AA86" s="82" t="str">
        <f t="shared" si="21"/>
        <v>ok</v>
      </c>
      <c r="AB86" s="80"/>
      <c r="AC86" s="84" t="str">
        <f t="array" ref="AC86">IFERROR(IF($C86="","",INDEX(구분표!$I$2:$I$1001,MATCH(1,(구분표!$B$2:$B$1001='15년일입'!$A86)*(구분표!$C$2:$C$1001='15년일입'!$B86)*(구분표!$A$2:$A$1001='15년일입'!$C86),0))),"@@")</f>
        <v/>
      </c>
    </row>
    <row r="87" spans="1:29" ht="31.5" customHeight="1">
      <c r="A87" s="94" t="str">
        <f>IFERROR(VLOOKUP('15년일입'!$C87,구분표!$A$2:$C$1001,2,FALSE),"")</f>
        <v/>
      </c>
      <c r="B87" s="94" t="str">
        <f>IFERROR(VLOOKUP('15년일입'!$C87,구분표!$A$2:$C$1001,3,FALSE),"")</f>
        <v/>
      </c>
      <c r="C87" s="196"/>
      <c r="D87" s="195"/>
      <c r="E87" s="195"/>
      <c r="F87" s="196"/>
      <c r="G87" s="202"/>
      <c r="H87" s="194"/>
      <c r="I87" s="194"/>
      <c r="J87" s="78">
        <f t="shared" si="17"/>
        <v>0</v>
      </c>
      <c r="K87" s="194"/>
      <c r="L87" s="194"/>
      <c r="M87" s="78">
        <f t="shared" si="18"/>
        <v>0</v>
      </c>
      <c r="N87" s="79" t="str">
        <f t="shared" si="5"/>
        <v>-</v>
      </c>
      <c r="O87" s="218"/>
      <c r="P87" s="80"/>
      <c r="Q87" s="221"/>
      <c r="R87" s="80"/>
      <c r="S87" s="83" t="s">
        <v>578</v>
      </c>
      <c r="T87" s="194">
        <f t="shared" si="13"/>
        <v>0</v>
      </c>
      <c r="U87" s="194">
        <f t="shared" si="19"/>
        <v>0</v>
      </c>
      <c r="V87" s="82" t="str">
        <f t="shared" si="14"/>
        <v>ok</v>
      </c>
      <c r="W87" s="80"/>
      <c r="X87" s="81" t="str">
        <f t="shared" si="20"/>
        <v/>
      </c>
      <c r="Y87" s="194">
        <f t="shared" si="15"/>
        <v>0</v>
      </c>
      <c r="Z87" s="194">
        <f t="shared" si="16"/>
        <v>0</v>
      </c>
      <c r="AA87" s="82" t="str">
        <f t="shared" si="21"/>
        <v>ok</v>
      </c>
      <c r="AB87" s="80"/>
      <c r="AC87" s="84" t="str">
        <f t="array" ref="AC87">IFERROR(IF($C87="","",INDEX(구분표!$I$2:$I$1001,MATCH(1,(구분표!$B$2:$B$1001='15년일입'!$A87)*(구분표!$C$2:$C$1001='15년일입'!$B87)*(구분표!$A$2:$A$1001='15년일입'!$C87),0))),"@@")</f>
        <v/>
      </c>
    </row>
    <row r="88" spans="1:29" ht="31.5" customHeight="1">
      <c r="A88" s="94" t="str">
        <f>IFERROR(VLOOKUP('15년일입'!$C88,구분표!$A$2:$C$1001,2,FALSE),"")</f>
        <v/>
      </c>
      <c r="B88" s="94" t="str">
        <f>IFERROR(VLOOKUP('15년일입'!$C88,구분표!$A$2:$C$1001,3,FALSE),"")</f>
        <v/>
      </c>
      <c r="C88" s="196"/>
      <c r="D88" s="195"/>
      <c r="E88" s="195"/>
      <c r="F88" s="196"/>
      <c r="G88" s="194"/>
      <c r="H88" s="194"/>
      <c r="I88" s="194"/>
      <c r="J88" s="78">
        <f t="shared" si="17"/>
        <v>0</v>
      </c>
      <c r="K88" s="194"/>
      <c r="L88" s="194"/>
      <c r="M88" s="78">
        <f t="shared" si="18"/>
        <v>0</v>
      </c>
      <c r="N88" s="79" t="str">
        <f t="shared" si="5"/>
        <v>-</v>
      </c>
      <c r="O88" s="218"/>
      <c r="P88" s="80"/>
      <c r="Q88" s="221"/>
      <c r="R88" s="80"/>
      <c r="S88" s="83" t="s">
        <v>578</v>
      </c>
      <c r="T88" s="194">
        <f t="shared" si="13"/>
        <v>0</v>
      </c>
      <c r="U88" s="194">
        <f t="shared" si="19"/>
        <v>0</v>
      </c>
      <c r="V88" s="82" t="str">
        <f t="shared" si="14"/>
        <v>ok</v>
      </c>
      <c r="W88" s="80"/>
      <c r="X88" s="81" t="str">
        <f t="shared" si="20"/>
        <v/>
      </c>
      <c r="Y88" s="194">
        <f t="shared" si="15"/>
        <v>0</v>
      </c>
      <c r="Z88" s="194">
        <f t="shared" si="16"/>
        <v>0</v>
      </c>
      <c r="AA88" s="82" t="str">
        <f t="shared" si="21"/>
        <v>ok</v>
      </c>
      <c r="AB88" s="80"/>
      <c r="AC88" s="84" t="str">
        <f t="array" ref="AC88">IFERROR(IF($C88="","",INDEX(구분표!$I$2:$I$1001,MATCH(1,(구분표!$B$2:$B$1001='15년일입'!$A88)*(구분표!$C$2:$C$1001='15년일입'!$B88)*(구분표!$A$2:$A$1001='15년일입'!$C88),0))),"@@")</f>
        <v/>
      </c>
    </row>
    <row r="89" spans="1:29" ht="31.5" customHeight="1">
      <c r="A89" s="94" t="str">
        <f>IFERROR(VLOOKUP('15년일입'!$C89,구분표!$A$2:$C$1001,2,FALSE),"")</f>
        <v/>
      </c>
      <c r="B89" s="94" t="str">
        <f>IFERROR(VLOOKUP('15년일입'!$C89,구분표!$A$2:$C$1001,3,FALSE),"")</f>
        <v/>
      </c>
      <c r="C89" s="196"/>
      <c r="D89" s="195"/>
      <c r="E89" s="195"/>
      <c r="F89" s="196"/>
      <c r="G89" s="194"/>
      <c r="H89" s="194"/>
      <c r="I89" s="194"/>
      <c r="J89" s="78">
        <f t="shared" si="17"/>
        <v>0</v>
      </c>
      <c r="K89" s="194"/>
      <c r="L89" s="194"/>
      <c r="M89" s="78">
        <f t="shared" si="18"/>
        <v>0</v>
      </c>
      <c r="N89" s="79" t="str">
        <f t="shared" si="5"/>
        <v>-</v>
      </c>
      <c r="O89" s="218"/>
      <c r="P89" s="80"/>
      <c r="Q89" s="221"/>
      <c r="R89" s="80"/>
      <c r="S89" s="83" t="s">
        <v>578</v>
      </c>
      <c r="T89" s="194">
        <f t="shared" si="13"/>
        <v>0</v>
      </c>
      <c r="U89" s="194">
        <f t="shared" si="19"/>
        <v>0</v>
      </c>
      <c r="V89" s="82" t="str">
        <f t="shared" si="14"/>
        <v>ok</v>
      </c>
      <c r="W89" s="80"/>
      <c r="X89" s="81" t="str">
        <f t="shared" si="20"/>
        <v/>
      </c>
      <c r="Y89" s="194">
        <f t="shared" si="15"/>
        <v>0</v>
      </c>
      <c r="Z89" s="194">
        <f t="shared" si="16"/>
        <v>0</v>
      </c>
      <c r="AA89" s="82" t="str">
        <f t="shared" si="21"/>
        <v>ok</v>
      </c>
      <c r="AB89" s="80"/>
      <c r="AC89" s="84" t="str">
        <f t="array" ref="AC89">IFERROR(IF($C89="","",INDEX(구분표!$I$2:$I$1001,MATCH(1,(구분표!$B$2:$B$1001='15년일입'!$A89)*(구분표!$C$2:$C$1001='15년일입'!$B89)*(구분표!$A$2:$A$1001='15년일입'!$C89),0))),"@@")</f>
        <v/>
      </c>
    </row>
    <row r="90" spans="1:29" ht="31.5" customHeight="1">
      <c r="A90" s="94" t="str">
        <f>IFERROR(VLOOKUP('15년일입'!$C90,구분표!$A$2:$C$1001,2,FALSE),"")</f>
        <v/>
      </c>
      <c r="B90" s="94" t="str">
        <f>IFERROR(VLOOKUP('15년일입'!$C90,구분표!$A$2:$C$1001,3,FALSE),"")</f>
        <v/>
      </c>
      <c r="C90" s="196"/>
      <c r="D90" s="195"/>
      <c r="E90" s="195"/>
      <c r="F90" s="196"/>
      <c r="G90" s="194"/>
      <c r="H90" s="194"/>
      <c r="I90" s="194"/>
      <c r="J90" s="78">
        <f t="shared" si="17"/>
        <v>0</v>
      </c>
      <c r="K90" s="194"/>
      <c r="L90" s="194"/>
      <c r="M90" s="78">
        <f t="shared" si="18"/>
        <v>0</v>
      </c>
      <c r="N90" s="79" t="str">
        <f t="shared" si="5"/>
        <v>-</v>
      </c>
      <c r="O90" s="218"/>
      <c r="P90" s="80"/>
      <c r="Q90" s="221"/>
      <c r="R90" s="80"/>
      <c r="S90" s="83" t="s">
        <v>578</v>
      </c>
      <c r="T90" s="194">
        <f t="shared" si="13"/>
        <v>0</v>
      </c>
      <c r="U90" s="194">
        <f t="shared" si="19"/>
        <v>0</v>
      </c>
      <c r="V90" s="82" t="str">
        <f t="shared" si="14"/>
        <v>ok</v>
      </c>
      <c r="W90" s="80"/>
      <c r="X90" s="81" t="str">
        <f t="shared" si="20"/>
        <v/>
      </c>
      <c r="Y90" s="194">
        <f t="shared" si="15"/>
        <v>0</v>
      </c>
      <c r="Z90" s="194">
        <f t="shared" si="16"/>
        <v>0</v>
      </c>
      <c r="AA90" s="82" t="str">
        <f t="shared" si="21"/>
        <v>ok</v>
      </c>
      <c r="AB90" s="80"/>
      <c r="AC90" s="84" t="str">
        <f t="array" ref="AC90">IFERROR(IF($C90="","",INDEX(구분표!$I$2:$I$1001,MATCH(1,(구분표!$B$2:$B$1001='15년일입'!$A90)*(구분표!$C$2:$C$1001='15년일입'!$B90)*(구분표!$A$2:$A$1001='15년일입'!$C90),0))),"@@")</f>
        <v/>
      </c>
    </row>
    <row r="91" spans="1:29" ht="31.5" customHeight="1">
      <c r="A91" s="94" t="str">
        <f>IFERROR(VLOOKUP('15년일입'!$C91,구분표!$A$2:$C$1001,2,FALSE),"")</f>
        <v/>
      </c>
      <c r="B91" s="94" t="str">
        <f>IFERROR(VLOOKUP('15년일입'!$C91,구분표!$A$2:$C$1001,3,FALSE),"")</f>
        <v/>
      </c>
      <c r="C91" s="196"/>
      <c r="D91" s="195"/>
      <c r="E91" s="195"/>
      <c r="F91" s="196"/>
      <c r="G91" s="194"/>
      <c r="H91" s="194"/>
      <c r="I91" s="194"/>
      <c r="J91" s="78">
        <f t="shared" si="17"/>
        <v>0</v>
      </c>
      <c r="K91" s="194"/>
      <c r="L91" s="194"/>
      <c r="M91" s="78">
        <f t="shared" si="18"/>
        <v>0</v>
      </c>
      <c r="N91" s="79" t="str">
        <f t="shared" si="5"/>
        <v>-</v>
      </c>
      <c r="O91" s="218"/>
      <c r="P91" s="80"/>
      <c r="Q91" s="221"/>
      <c r="R91" s="80"/>
      <c r="S91" s="83" t="s">
        <v>578</v>
      </c>
      <c r="T91" s="194">
        <f t="shared" si="13"/>
        <v>0</v>
      </c>
      <c r="U91" s="194">
        <f t="shared" si="19"/>
        <v>0</v>
      </c>
      <c r="V91" s="82" t="str">
        <f t="shared" si="14"/>
        <v>ok</v>
      </c>
      <c r="W91" s="80"/>
      <c r="X91" s="81" t="str">
        <f t="shared" si="20"/>
        <v/>
      </c>
      <c r="Y91" s="194">
        <f t="shared" si="15"/>
        <v>0</v>
      </c>
      <c r="Z91" s="194">
        <f t="shared" si="16"/>
        <v>0</v>
      </c>
      <c r="AA91" s="82" t="str">
        <f t="shared" si="21"/>
        <v>ok</v>
      </c>
      <c r="AB91" s="80"/>
      <c r="AC91" s="84" t="str">
        <f t="array" ref="AC91">IFERROR(IF($C91="","",INDEX(구분표!$I$2:$I$1001,MATCH(1,(구분표!$B$2:$B$1001='15년일입'!$A91)*(구분표!$C$2:$C$1001='15년일입'!$B91)*(구분표!$A$2:$A$1001='15년일입'!$C91),0))),"@@")</f>
        <v/>
      </c>
    </row>
    <row r="92" spans="1:29" ht="31.5" customHeight="1">
      <c r="A92" s="94" t="str">
        <f>IFERROR(VLOOKUP('15년일입'!$C92,구분표!$A$2:$C$1001,2,FALSE),"")</f>
        <v/>
      </c>
      <c r="B92" s="94" t="str">
        <f>IFERROR(VLOOKUP('15년일입'!$C92,구분표!$A$2:$C$1001,3,FALSE),"")</f>
        <v/>
      </c>
      <c r="C92" s="196"/>
      <c r="D92" s="195"/>
      <c r="E92" s="195"/>
      <c r="F92" s="196"/>
      <c r="G92" s="197"/>
      <c r="H92" s="194"/>
      <c r="I92" s="194"/>
      <c r="J92" s="78">
        <f t="shared" si="17"/>
        <v>0</v>
      </c>
      <c r="K92" s="194"/>
      <c r="L92" s="194"/>
      <c r="M92" s="78">
        <f t="shared" si="18"/>
        <v>0</v>
      </c>
      <c r="N92" s="79" t="str">
        <f t="shared" si="5"/>
        <v>-</v>
      </c>
      <c r="O92" s="218"/>
      <c r="P92" s="80"/>
      <c r="Q92" s="221"/>
      <c r="R92" s="80"/>
      <c r="S92" s="83" t="s">
        <v>578</v>
      </c>
      <c r="T92" s="194">
        <f t="shared" si="13"/>
        <v>0</v>
      </c>
      <c r="U92" s="194">
        <f t="shared" si="19"/>
        <v>0</v>
      </c>
      <c r="V92" s="82" t="str">
        <f t="shared" si="14"/>
        <v>ok</v>
      </c>
      <c r="W92" s="80"/>
      <c r="X92" s="81" t="str">
        <f t="shared" si="20"/>
        <v/>
      </c>
      <c r="Y92" s="194">
        <f t="shared" si="15"/>
        <v>0</v>
      </c>
      <c r="Z92" s="194">
        <f t="shared" si="16"/>
        <v>0</v>
      </c>
      <c r="AA92" s="82" t="str">
        <f t="shared" si="21"/>
        <v>ok</v>
      </c>
      <c r="AB92" s="80"/>
      <c r="AC92" s="84" t="str">
        <f t="array" ref="AC92">IFERROR(IF($C92="","",INDEX(구분표!$I$2:$I$1001,MATCH(1,(구분표!$B$2:$B$1001='15년일입'!$A92)*(구분표!$C$2:$C$1001='15년일입'!$B92)*(구분표!$A$2:$A$1001='15년일입'!$C92),0))),"@@")</f>
        <v/>
      </c>
    </row>
    <row r="93" spans="1:29" ht="31.5" customHeight="1">
      <c r="A93" s="94" t="str">
        <f>IFERROR(VLOOKUP('15년일입'!$C93,구분표!$A$2:$C$1001,2,FALSE),"")</f>
        <v/>
      </c>
      <c r="B93" s="94" t="str">
        <f>IFERROR(VLOOKUP('15년일입'!$C93,구분표!$A$2:$C$1001,3,FALSE),"")</f>
        <v/>
      </c>
      <c r="C93" s="196"/>
      <c r="D93" s="195"/>
      <c r="E93" s="195"/>
      <c r="F93" s="196"/>
      <c r="G93" s="202"/>
      <c r="H93" s="194"/>
      <c r="I93" s="194"/>
      <c r="J93" s="78">
        <f t="shared" si="17"/>
        <v>0</v>
      </c>
      <c r="K93" s="194"/>
      <c r="L93" s="194"/>
      <c r="M93" s="78">
        <f t="shared" si="18"/>
        <v>0</v>
      </c>
      <c r="N93" s="79" t="str">
        <f t="shared" si="5"/>
        <v>-</v>
      </c>
      <c r="O93" s="217"/>
      <c r="P93" s="80"/>
      <c r="Q93" s="221"/>
      <c r="R93" s="80"/>
      <c r="S93" s="83" t="s">
        <v>578</v>
      </c>
      <c r="T93" s="194">
        <f t="shared" si="13"/>
        <v>0</v>
      </c>
      <c r="U93" s="194">
        <f t="shared" si="19"/>
        <v>0</v>
      </c>
      <c r="V93" s="82" t="str">
        <f t="shared" si="14"/>
        <v>ok</v>
      </c>
      <c r="W93" s="80"/>
      <c r="X93" s="81" t="str">
        <f t="shared" si="20"/>
        <v/>
      </c>
      <c r="Y93" s="194">
        <f t="shared" si="15"/>
        <v>0</v>
      </c>
      <c r="Z93" s="194">
        <f t="shared" si="16"/>
        <v>0</v>
      </c>
      <c r="AA93" s="82" t="str">
        <f t="shared" si="21"/>
        <v>ok</v>
      </c>
      <c r="AB93" s="80"/>
      <c r="AC93" s="84" t="str">
        <f t="array" ref="AC93">IFERROR(IF($C93="","",INDEX(구분표!$I$2:$I$1001,MATCH(1,(구분표!$B$2:$B$1001='15년일입'!$A93)*(구분표!$C$2:$C$1001='15년일입'!$B93)*(구분표!$A$2:$A$1001='15년일입'!$C93),0))),"@@")</f>
        <v/>
      </c>
    </row>
    <row r="94" spans="1:29" ht="31.5" customHeight="1">
      <c r="A94" s="94" t="str">
        <f>IFERROR(VLOOKUP('15년일입'!$C94,구분표!$A$2:$C$1001,2,FALSE),"")</f>
        <v/>
      </c>
      <c r="B94" s="94" t="str">
        <f>IFERROR(VLOOKUP('15년일입'!$C94,구분표!$A$2:$C$1001,3,FALSE),"")</f>
        <v/>
      </c>
      <c r="C94" s="196"/>
      <c r="D94" s="195"/>
      <c r="E94" s="195"/>
      <c r="F94" s="196"/>
      <c r="G94" s="194"/>
      <c r="H94" s="194"/>
      <c r="I94" s="194"/>
      <c r="J94" s="78">
        <f t="shared" si="17"/>
        <v>0</v>
      </c>
      <c r="K94" s="194"/>
      <c r="L94" s="194"/>
      <c r="M94" s="78">
        <f t="shared" si="18"/>
        <v>0</v>
      </c>
      <c r="N94" s="79" t="str">
        <f t="shared" si="5"/>
        <v>-</v>
      </c>
      <c r="O94" s="218"/>
      <c r="P94" s="80"/>
      <c r="Q94" s="221"/>
      <c r="R94" s="80"/>
      <c r="S94" s="83" t="s">
        <v>578</v>
      </c>
      <c r="T94" s="194">
        <f t="shared" si="13"/>
        <v>0</v>
      </c>
      <c r="U94" s="194">
        <f t="shared" si="19"/>
        <v>0</v>
      </c>
      <c r="V94" s="82" t="str">
        <f t="shared" si="14"/>
        <v>ok</v>
      </c>
      <c r="W94" s="80"/>
      <c r="X94" s="81" t="str">
        <f t="shared" si="20"/>
        <v/>
      </c>
      <c r="Y94" s="194">
        <f t="shared" si="15"/>
        <v>0</v>
      </c>
      <c r="Z94" s="194">
        <f t="shared" si="16"/>
        <v>0</v>
      </c>
      <c r="AA94" s="82" t="str">
        <f t="shared" si="21"/>
        <v>ok</v>
      </c>
      <c r="AB94" s="80"/>
      <c r="AC94" s="84" t="str">
        <f t="array" ref="AC94">IFERROR(IF($C94="","",INDEX(구분표!$I$2:$I$1001,MATCH(1,(구분표!$B$2:$B$1001='15년일입'!$A94)*(구분표!$C$2:$C$1001='15년일입'!$B94)*(구분표!$A$2:$A$1001='15년일입'!$C94),0))),"@@")</f>
        <v/>
      </c>
    </row>
    <row r="95" spans="1:29" ht="31.5" customHeight="1">
      <c r="A95" s="94" t="str">
        <f>IFERROR(VLOOKUP('15년일입'!$C95,구분표!$A$2:$C$1001,2,FALSE),"")</f>
        <v/>
      </c>
      <c r="B95" s="94" t="str">
        <f>IFERROR(VLOOKUP('15년일입'!$C95,구분표!$A$2:$C$1001,3,FALSE),"")</f>
        <v/>
      </c>
      <c r="C95" s="196"/>
      <c r="D95" s="195"/>
      <c r="E95" s="195"/>
      <c r="F95" s="196"/>
      <c r="G95" s="194"/>
      <c r="H95" s="194"/>
      <c r="I95" s="194"/>
      <c r="J95" s="78">
        <f t="shared" si="17"/>
        <v>0</v>
      </c>
      <c r="K95" s="194"/>
      <c r="L95" s="194"/>
      <c r="M95" s="78">
        <f t="shared" si="18"/>
        <v>0</v>
      </c>
      <c r="N95" s="79" t="str">
        <f t="shared" si="5"/>
        <v>-</v>
      </c>
      <c r="O95" s="217"/>
      <c r="P95" s="80"/>
      <c r="Q95" s="221"/>
      <c r="R95" s="80"/>
      <c r="S95" s="83" t="s">
        <v>578</v>
      </c>
      <c r="T95" s="194">
        <f t="shared" si="13"/>
        <v>0</v>
      </c>
      <c r="U95" s="194">
        <f t="shared" si="19"/>
        <v>0</v>
      </c>
      <c r="V95" s="82" t="str">
        <f t="shared" si="14"/>
        <v>ok</v>
      </c>
      <c r="W95" s="80"/>
      <c r="X95" s="81" t="str">
        <f t="shared" si="20"/>
        <v/>
      </c>
      <c r="Y95" s="194">
        <f t="shared" si="15"/>
        <v>0</v>
      </c>
      <c r="Z95" s="194">
        <f t="shared" si="16"/>
        <v>0</v>
      </c>
      <c r="AA95" s="82" t="str">
        <f t="shared" si="21"/>
        <v>ok</v>
      </c>
      <c r="AB95" s="80"/>
      <c r="AC95" s="84" t="str">
        <f t="array" ref="AC95">IFERROR(IF($C95="","",INDEX(구분표!$I$2:$I$1001,MATCH(1,(구분표!$B$2:$B$1001='15년일입'!$A95)*(구분표!$C$2:$C$1001='15년일입'!$B95)*(구분표!$A$2:$A$1001='15년일입'!$C95),0))),"@@")</f>
        <v/>
      </c>
    </row>
    <row r="96" spans="1:29" ht="31.5" customHeight="1">
      <c r="A96" s="94" t="str">
        <f>IFERROR(VLOOKUP('15년일입'!$C96,구분표!$A$2:$C$1001,2,FALSE),"")</f>
        <v/>
      </c>
      <c r="B96" s="94" t="str">
        <f>IFERROR(VLOOKUP('15년일입'!$C96,구분표!$A$2:$C$1001,3,FALSE),"")</f>
        <v/>
      </c>
      <c r="C96" s="196"/>
      <c r="D96" s="195"/>
      <c r="E96" s="195"/>
      <c r="F96" s="196"/>
      <c r="G96" s="194"/>
      <c r="H96" s="194"/>
      <c r="I96" s="194"/>
      <c r="J96" s="78">
        <f t="shared" si="17"/>
        <v>0</v>
      </c>
      <c r="K96" s="194"/>
      <c r="L96" s="194"/>
      <c r="M96" s="78">
        <f t="shared" si="18"/>
        <v>0</v>
      </c>
      <c r="N96" s="79" t="str">
        <f t="shared" si="5"/>
        <v>-</v>
      </c>
      <c r="O96" s="217"/>
      <c r="P96" s="80"/>
      <c r="Q96" s="221"/>
      <c r="R96" s="80"/>
      <c r="S96" s="83" t="s">
        <v>578</v>
      </c>
      <c r="T96" s="194">
        <f t="shared" si="13"/>
        <v>0</v>
      </c>
      <c r="U96" s="194">
        <f t="shared" si="19"/>
        <v>0</v>
      </c>
      <c r="V96" s="82" t="str">
        <f t="shared" si="14"/>
        <v>ok</v>
      </c>
      <c r="W96" s="80"/>
      <c r="X96" s="81" t="str">
        <f t="shared" si="20"/>
        <v/>
      </c>
      <c r="Y96" s="194">
        <f t="shared" si="15"/>
        <v>0</v>
      </c>
      <c r="Z96" s="194">
        <f t="shared" si="16"/>
        <v>0</v>
      </c>
      <c r="AA96" s="82" t="str">
        <f t="shared" si="21"/>
        <v>ok</v>
      </c>
      <c r="AB96" s="80"/>
      <c r="AC96" s="84" t="str">
        <f t="array" ref="AC96">IFERROR(IF($C96="","",INDEX(구분표!$I$2:$I$1001,MATCH(1,(구분표!$B$2:$B$1001='15년일입'!$A96)*(구분표!$C$2:$C$1001='15년일입'!$B96)*(구분표!$A$2:$A$1001='15년일입'!$C96),0))),"@@")</f>
        <v/>
      </c>
    </row>
    <row r="97" spans="1:29" ht="31.5" customHeight="1">
      <c r="A97" s="94" t="str">
        <f>IFERROR(VLOOKUP('15년일입'!$C97,구분표!$A$2:$C$1001,2,FALSE),"")</f>
        <v/>
      </c>
      <c r="B97" s="94" t="str">
        <f>IFERROR(VLOOKUP('15년일입'!$C97,구분표!$A$2:$C$1001,3,FALSE),"")</f>
        <v/>
      </c>
      <c r="C97" s="196"/>
      <c r="D97" s="195"/>
      <c r="E97" s="195"/>
      <c r="F97" s="196"/>
      <c r="G97" s="194"/>
      <c r="H97" s="194"/>
      <c r="I97" s="194"/>
      <c r="J97" s="78">
        <f t="shared" si="17"/>
        <v>0</v>
      </c>
      <c r="K97" s="194"/>
      <c r="L97" s="194"/>
      <c r="M97" s="78">
        <f t="shared" si="18"/>
        <v>0</v>
      </c>
      <c r="N97" s="79" t="str">
        <f t="shared" si="5"/>
        <v>-</v>
      </c>
      <c r="O97" s="217"/>
      <c r="P97" s="80"/>
      <c r="Q97" s="221"/>
      <c r="R97" s="80"/>
      <c r="S97" s="83" t="s">
        <v>578</v>
      </c>
      <c r="T97" s="194">
        <f t="shared" si="13"/>
        <v>0</v>
      </c>
      <c r="U97" s="194">
        <f t="shared" si="19"/>
        <v>0</v>
      </c>
      <c r="V97" s="82" t="str">
        <f t="shared" si="14"/>
        <v>ok</v>
      </c>
      <c r="W97" s="80"/>
      <c r="X97" s="81" t="str">
        <f t="shared" si="20"/>
        <v/>
      </c>
      <c r="Y97" s="194">
        <f t="shared" si="15"/>
        <v>0</v>
      </c>
      <c r="Z97" s="194">
        <f t="shared" si="16"/>
        <v>0</v>
      </c>
      <c r="AA97" s="82" t="str">
        <f t="shared" si="21"/>
        <v>ok</v>
      </c>
      <c r="AB97" s="80"/>
      <c r="AC97" s="84" t="str">
        <f t="array" ref="AC97">IFERROR(IF($C97="","",INDEX(구분표!$I$2:$I$1001,MATCH(1,(구분표!$B$2:$B$1001='15년일입'!$A97)*(구분표!$C$2:$C$1001='15년일입'!$B97)*(구분표!$A$2:$A$1001='15년일입'!$C97),0))),"@@")</f>
        <v/>
      </c>
    </row>
    <row r="98" spans="1:29" ht="31.5" customHeight="1">
      <c r="A98" s="94" t="str">
        <f>IFERROR(VLOOKUP('15년일입'!$C98,구분표!$A$2:$C$1001,2,FALSE),"")</f>
        <v/>
      </c>
      <c r="B98" s="94" t="str">
        <f>IFERROR(VLOOKUP('15년일입'!$C98,구분표!$A$2:$C$1001,3,FALSE),"")</f>
        <v/>
      </c>
      <c r="C98" s="196"/>
      <c r="D98" s="195"/>
      <c r="E98" s="195"/>
      <c r="F98" s="196"/>
      <c r="G98" s="194"/>
      <c r="H98" s="194"/>
      <c r="I98" s="194"/>
      <c r="J98" s="78">
        <f t="shared" si="17"/>
        <v>0</v>
      </c>
      <c r="K98" s="194"/>
      <c r="L98" s="194"/>
      <c r="M98" s="78">
        <f t="shared" si="18"/>
        <v>0</v>
      </c>
      <c r="N98" s="79" t="str">
        <f t="shared" si="5"/>
        <v>-</v>
      </c>
      <c r="O98" s="218"/>
      <c r="P98" s="80"/>
      <c r="Q98" s="221"/>
      <c r="R98" s="80"/>
      <c r="S98" s="83" t="s">
        <v>578</v>
      </c>
      <c r="T98" s="194">
        <f t="shared" si="13"/>
        <v>0</v>
      </c>
      <c r="U98" s="194">
        <f t="shared" si="19"/>
        <v>0</v>
      </c>
      <c r="V98" s="82" t="str">
        <f t="shared" si="14"/>
        <v>ok</v>
      </c>
      <c r="W98" s="80"/>
      <c r="X98" s="81" t="str">
        <f t="shared" si="20"/>
        <v/>
      </c>
      <c r="Y98" s="194">
        <f t="shared" si="15"/>
        <v>0</v>
      </c>
      <c r="Z98" s="194">
        <f t="shared" si="16"/>
        <v>0</v>
      </c>
      <c r="AA98" s="82" t="str">
        <f t="shared" si="21"/>
        <v>ok</v>
      </c>
      <c r="AB98" s="80"/>
      <c r="AC98" s="84" t="str">
        <f t="array" ref="AC98">IFERROR(IF($C98="","",INDEX(구분표!$I$2:$I$1001,MATCH(1,(구분표!$B$2:$B$1001='15년일입'!$A98)*(구분표!$C$2:$C$1001='15년일입'!$B98)*(구분표!$A$2:$A$1001='15년일입'!$C98),0))),"@@")</f>
        <v/>
      </c>
    </row>
    <row r="99" spans="1:29" ht="31.5" customHeight="1">
      <c r="A99" s="94" t="str">
        <f>IFERROR(VLOOKUP('15년일입'!$C99,구분표!$A$2:$C$1001,2,FALSE),"")</f>
        <v/>
      </c>
      <c r="B99" s="94" t="str">
        <f>IFERROR(VLOOKUP('15년일입'!$C99,구분표!$A$2:$C$1001,3,FALSE),"")</f>
        <v/>
      </c>
      <c r="C99" s="196"/>
      <c r="D99" s="195"/>
      <c r="E99" s="195"/>
      <c r="F99" s="196"/>
      <c r="G99" s="194"/>
      <c r="H99" s="194"/>
      <c r="I99" s="194"/>
      <c r="J99" s="78">
        <f t="shared" si="17"/>
        <v>0</v>
      </c>
      <c r="K99" s="194"/>
      <c r="L99" s="194"/>
      <c r="M99" s="78">
        <f t="shared" si="18"/>
        <v>0</v>
      </c>
      <c r="N99" s="79" t="str">
        <f t="shared" si="5"/>
        <v>-</v>
      </c>
      <c r="O99" s="218"/>
      <c r="P99" s="80"/>
      <c r="Q99" s="221"/>
      <c r="R99" s="80"/>
      <c r="S99" s="83" t="s">
        <v>578</v>
      </c>
      <c r="T99" s="194">
        <f t="shared" si="13"/>
        <v>0</v>
      </c>
      <c r="U99" s="194">
        <f t="shared" si="19"/>
        <v>0</v>
      </c>
      <c r="V99" s="82" t="str">
        <f t="shared" si="14"/>
        <v>ok</v>
      </c>
      <c r="W99" s="80"/>
      <c r="X99" s="81" t="str">
        <f t="shared" si="20"/>
        <v/>
      </c>
      <c r="Y99" s="194">
        <f t="shared" si="15"/>
        <v>0</v>
      </c>
      <c r="Z99" s="194">
        <f t="shared" si="16"/>
        <v>0</v>
      </c>
      <c r="AA99" s="82" t="str">
        <f t="shared" si="21"/>
        <v>ok</v>
      </c>
      <c r="AB99" s="80"/>
      <c r="AC99" s="84" t="str">
        <f t="array" ref="AC99">IFERROR(IF($C99="","",INDEX(구분표!$I$2:$I$1001,MATCH(1,(구분표!$B$2:$B$1001='15년일입'!$A99)*(구분표!$C$2:$C$1001='15년일입'!$B99)*(구분표!$A$2:$A$1001='15년일입'!$C99),0))),"@@")</f>
        <v/>
      </c>
    </row>
    <row r="100" spans="1:29" ht="31.5" customHeight="1">
      <c r="A100" s="94" t="str">
        <f>IFERROR(VLOOKUP('15년일입'!$C100,구분표!$A$2:$C$1001,2,FALSE),"")</f>
        <v/>
      </c>
      <c r="B100" s="94" t="str">
        <f>IFERROR(VLOOKUP('15년일입'!$C100,구분표!$A$2:$C$1001,3,FALSE),"")</f>
        <v/>
      </c>
      <c r="C100" s="196"/>
      <c r="D100" s="195"/>
      <c r="E100" s="195"/>
      <c r="F100" s="196"/>
      <c r="G100" s="194"/>
      <c r="H100" s="194"/>
      <c r="I100" s="194"/>
      <c r="J100" s="78">
        <f t="shared" si="17"/>
        <v>0</v>
      </c>
      <c r="K100" s="194"/>
      <c r="L100" s="194"/>
      <c r="M100" s="78">
        <f t="shared" si="18"/>
        <v>0</v>
      </c>
      <c r="N100" s="79" t="str">
        <f t="shared" si="5"/>
        <v>-</v>
      </c>
      <c r="O100" s="218"/>
      <c r="P100" s="80"/>
      <c r="Q100" s="221"/>
      <c r="R100" s="80"/>
      <c r="S100" s="83" t="s">
        <v>578</v>
      </c>
      <c r="T100" s="194">
        <f t="shared" si="13"/>
        <v>0</v>
      </c>
      <c r="U100" s="194">
        <f t="shared" si="19"/>
        <v>0</v>
      </c>
      <c r="V100" s="82" t="str">
        <f t="shared" si="14"/>
        <v>ok</v>
      </c>
      <c r="W100" s="80"/>
      <c r="X100" s="81" t="str">
        <f t="shared" si="20"/>
        <v/>
      </c>
      <c r="Y100" s="194">
        <f t="shared" si="15"/>
        <v>0</v>
      </c>
      <c r="Z100" s="194">
        <f t="shared" si="16"/>
        <v>0</v>
      </c>
      <c r="AA100" s="82" t="str">
        <f t="shared" si="21"/>
        <v>ok</v>
      </c>
      <c r="AB100" s="80"/>
      <c r="AC100" s="84" t="str">
        <f t="array" ref="AC100">IFERROR(IF($C100="","",INDEX(구분표!$I$2:$I$1001,MATCH(1,(구분표!$B$2:$B$1001='15년일입'!$A100)*(구분표!$C$2:$C$1001='15년일입'!$B100)*(구분표!$A$2:$A$1001='15년일입'!$C100),0))),"@@")</f>
        <v/>
      </c>
    </row>
    <row r="101" spans="1:29" ht="31.5" customHeight="1">
      <c r="A101" s="94" t="str">
        <f>IFERROR(VLOOKUP('15년일입'!$C101,구분표!$A$2:$C$1001,2,FALSE),"")</f>
        <v/>
      </c>
      <c r="B101" s="94" t="str">
        <f>IFERROR(VLOOKUP('15년일입'!$C101,구분표!$A$2:$C$1001,3,FALSE),"")</f>
        <v/>
      </c>
      <c r="C101" s="196"/>
      <c r="D101" s="195"/>
      <c r="E101" s="195"/>
      <c r="F101" s="196"/>
      <c r="G101" s="194"/>
      <c r="H101" s="194"/>
      <c r="I101" s="194"/>
      <c r="J101" s="78">
        <f t="shared" si="17"/>
        <v>0</v>
      </c>
      <c r="K101" s="194"/>
      <c r="L101" s="194"/>
      <c r="M101" s="78">
        <f t="shared" si="18"/>
        <v>0</v>
      </c>
      <c r="N101" s="79" t="str">
        <f t="shared" si="5"/>
        <v>-</v>
      </c>
      <c r="O101" s="218"/>
      <c r="P101" s="80"/>
      <c r="Q101" s="221"/>
      <c r="R101" s="80"/>
      <c r="S101" s="83" t="s">
        <v>578</v>
      </c>
      <c r="T101" s="194">
        <f t="shared" si="13"/>
        <v>0</v>
      </c>
      <c r="U101" s="194">
        <f t="shared" si="19"/>
        <v>0</v>
      </c>
      <c r="V101" s="82" t="str">
        <f t="shared" si="14"/>
        <v>ok</v>
      </c>
      <c r="W101" s="80"/>
      <c r="X101" s="81" t="str">
        <f t="shared" si="20"/>
        <v/>
      </c>
      <c r="Y101" s="194">
        <f t="shared" si="15"/>
        <v>0</v>
      </c>
      <c r="Z101" s="194">
        <f t="shared" si="16"/>
        <v>0</v>
      </c>
      <c r="AA101" s="82" t="str">
        <f t="shared" si="21"/>
        <v>ok</v>
      </c>
      <c r="AB101" s="80"/>
      <c r="AC101" s="84" t="str">
        <f t="array" ref="AC101">IFERROR(IF($C101="","",INDEX(구분표!$I$2:$I$1001,MATCH(1,(구분표!$B$2:$B$1001='15년일입'!$A101)*(구분표!$C$2:$C$1001='15년일입'!$B101)*(구분표!$A$2:$A$1001='15년일입'!$C101),0))),"@@")</f>
        <v/>
      </c>
    </row>
    <row r="102" spans="1:29" ht="31.5" customHeight="1">
      <c r="A102" s="94" t="str">
        <f>IFERROR(VLOOKUP('15년일입'!$C102,구분표!$A$2:$C$1001,2,FALSE),"")</f>
        <v/>
      </c>
      <c r="B102" s="94" t="str">
        <f>IFERROR(VLOOKUP('15년일입'!$C102,구분표!$A$2:$C$1001,3,FALSE),"")</f>
        <v/>
      </c>
      <c r="C102" s="196"/>
      <c r="D102" s="195"/>
      <c r="E102" s="195"/>
      <c r="F102" s="196"/>
      <c r="G102" s="194"/>
      <c r="H102" s="194"/>
      <c r="I102" s="194"/>
      <c r="J102" s="78">
        <f t="shared" si="17"/>
        <v>0</v>
      </c>
      <c r="K102" s="194"/>
      <c r="L102" s="194"/>
      <c r="M102" s="78">
        <f t="shared" si="18"/>
        <v>0</v>
      </c>
      <c r="N102" s="79" t="str">
        <f t="shared" si="5"/>
        <v>-</v>
      </c>
      <c r="O102" s="212"/>
      <c r="P102" s="80"/>
      <c r="Q102" s="221"/>
      <c r="R102" s="80"/>
      <c r="S102" s="83" t="s">
        <v>578</v>
      </c>
      <c r="T102" s="194">
        <f t="shared" si="13"/>
        <v>0</v>
      </c>
      <c r="U102" s="194">
        <f t="shared" si="19"/>
        <v>0</v>
      </c>
      <c r="V102" s="82" t="str">
        <f t="shared" si="14"/>
        <v>ok</v>
      </c>
      <c r="W102" s="80"/>
      <c r="X102" s="81" t="str">
        <f t="shared" si="20"/>
        <v/>
      </c>
      <c r="Y102" s="194">
        <f t="shared" si="15"/>
        <v>0</v>
      </c>
      <c r="Z102" s="194">
        <f t="shared" si="16"/>
        <v>0</v>
      </c>
      <c r="AA102" s="82" t="str">
        <f t="shared" si="21"/>
        <v>ok</v>
      </c>
      <c r="AB102" s="80"/>
      <c r="AC102" s="84" t="str">
        <f t="array" ref="AC102">IFERROR(IF($C102="","",INDEX(구분표!$I$2:$I$1001,MATCH(1,(구분표!$B$2:$B$1001='15년일입'!$A102)*(구분표!$C$2:$C$1001='15년일입'!$B102)*(구분표!$A$2:$A$1001='15년일입'!$C102),0))),"@@")</f>
        <v/>
      </c>
    </row>
    <row r="103" spans="1:29" ht="31.5" customHeight="1">
      <c r="A103" s="77" t="str">
        <f>IFERROR(VLOOKUP('15년일입'!$C103,구분표!$A$2:$C$1001,2,FALSE),"")</f>
        <v/>
      </c>
      <c r="B103" s="77" t="str">
        <f>IFERROR(VLOOKUP('15년일입'!$C103,구분표!$A$2:$C$1001,3,FALSE),"")</f>
        <v/>
      </c>
      <c r="C103" s="192"/>
      <c r="D103" s="193"/>
      <c r="E103" s="193"/>
      <c r="F103" s="192"/>
      <c r="G103" s="194"/>
      <c r="H103" s="194"/>
      <c r="I103" s="194"/>
      <c r="J103" s="78">
        <f t="shared" si="17"/>
        <v>0</v>
      </c>
      <c r="K103" s="194"/>
      <c r="L103" s="194"/>
      <c r="M103" s="78">
        <f t="shared" si="18"/>
        <v>0</v>
      </c>
      <c r="N103" s="79" t="str">
        <f t="shared" si="5"/>
        <v>-</v>
      </c>
      <c r="O103" s="211"/>
      <c r="P103" s="80"/>
      <c r="Q103" s="221"/>
      <c r="R103" s="80"/>
      <c r="S103" s="83" t="s">
        <v>578</v>
      </c>
      <c r="T103" s="194">
        <f t="shared" si="13"/>
        <v>0</v>
      </c>
      <c r="U103" s="194">
        <f t="shared" si="19"/>
        <v>0</v>
      </c>
      <c r="V103" s="82" t="str">
        <f t="shared" si="14"/>
        <v>ok</v>
      </c>
      <c r="W103" s="80"/>
      <c r="X103" s="81" t="str">
        <f t="shared" si="20"/>
        <v/>
      </c>
      <c r="Y103" s="194">
        <f t="shared" si="15"/>
        <v>0</v>
      </c>
      <c r="Z103" s="194">
        <f t="shared" si="16"/>
        <v>0</v>
      </c>
      <c r="AA103" s="82" t="str">
        <f t="shared" si="21"/>
        <v>ok</v>
      </c>
      <c r="AB103" s="80"/>
      <c r="AC103" s="84" t="str">
        <f t="array" ref="AC103">IFERROR(IF($C103="","",INDEX(구분표!$I$2:$I$1001,MATCH(1,(구분표!$B$2:$B$1001='15년일입'!$A103)*(구분표!$C$2:$C$1001='15년일입'!$B103)*(구분표!$A$2:$A$1001='15년일입'!$C103),0))),"@@")</f>
        <v/>
      </c>
    </row>
    <row r="104" spans="1:29" ht="31.5" customHeight="1">
      <c r="A104" s="77" t="str">
        <f>IFERROR(VLOOKUP('15년일입'!$C104,구분표!$A$2:$C$1001,2,FALSE),"")</f>
        <v/>
      </c>
      <c r="B104" s="77" t="str">
        <f>IFERROR(VLOOKUP('15년일입'!$C104,구분표!$A$2:$C$1001,3,FALSE),"")</f>
        <v/>
      </c>
      <c r="C104" s="192"/>
      <c r="D104" s="193"/>
      <c r="E104" s="193"/>
      <c r="F104" s="192"/>
      <c r="G104" s="194"/>
      <c r="H104" s="194"/>
      <c r="I104" s="194"/>
      <c r="J104" s="78">
        <f t="shared" si="17"/>
        <v>0</v>
      </c>
      <c r="K104" s="194"/>
      <c r="L104" s="194"/>
      <c r="M104" s="78">
        <f t="shared" si="18"/>
        <v>0</v>
      </c>
      <c r="N104" s="79" t="str">
        <f t="shared" si="5"/>
        <v>-</v>
      </c>
      <c r="O104" s="211"/>
      <c r="P104" s="80"/>
      <c r="Q104" s="221"/>
      <c r="R104" s="80"/>
      <c r="S104" s="83" t="s">
        <v>578</v>
      </c>
      <c r="T104" s="194">
        <f t="shared" si="13"/>
        <v>0</v>
      </c>
      <c r="U104" s="194">
        <f t="shared" si="19"/>
        <v>0</v>
      </c>
      <c r="V104" s="82" t="str">
        <f t="shared" si="14"/>
        <v>ok</v>
      </c>
      <c r="W104" s="80"/>
      <c r="X104" s="81" t="str">
        <f t="shared" si="20"/>
        <v/>
      </c>
      <c r="Y104" s="194">
        <f t="shared" si="15"/>
        <v>0</v>
      </c>
      <c r="Z104" s="194">
        <f t="shared" si="16"/>
        <v>0</v>
      </c>
      <c r="AA104" s="82" t="str">
        <f t="shared" si="21"/>
        <v>ok</v>
      </c>
      <c r="AB104" s="80"/>
      <c r="AC104" s="84" t="str">
        <f t="array" ref="AC104">IFERROR(IF($C104="","",INDEX(구분표!$I$2:$I$1001,MATCH(1,(구분표!$B$2:$B$1001='15년일입'!$A104)*(구분표!$C$2:$C$1001='15년일입'!$B104)*(구분표!$A$2:$A$1001='15년일입'!$C104),0))),"@@")</f>
        <v/>
      </c>
    </row>
    <row r="105" spans="1:29" ht="31.5" customHeight="1">
      <c r="A105" s="77" t="str">
        <f>IFERROR(VLOOKUP('15년일입'!$C105,구분표!$A$2:$C$1001,2,FALSE),"")</f>
        <v/>
      </c>
      <c r="B105" s="77" t="str">
        <f>IFERROR(VLOOKUP('15년일입'!$C105,구분표!$A$2:$C$1001,3,FALSE),"")</f>
        <v/>
      </c>
      <c r="C105" s="192"/>
      <c r="D105" s="193"/>
      <c r="E105" s="193"/>
      <c r="F105" s="192"/>
      <c r="G105" s="194"/>
      <c r="H105" s="194"/>
      <c r="I105" s="194"/>
      <c r="J105" s="78">
        <f t="shared" si="17"/>
        <v>0</v>
      </c>
      <c r="K105" s="194"/>
      <c r="L105" s="194"/>
      <c r="M105" s="78">
        <f t="shared" si="18"/>
        <v>0</v>
      </c>
      <c r="N105" s="79" t="str">
        <f t="shared" si="5"/>
        <v>-</v>
      </c>
      <c r="O105" s="211"/>
      <c r="P105" s="80"/>
      <c r="Q105" s="221"/>
      <c r="R105" s="80"/>
      <c r="S105" s="83" t="s">
        <v>578</v>
      </c>
      <c r="T105" s="194">
        <f t="shared" si="13"/>
        <v>0</v>
      </c>
      <c r="U105" s="194">
        <f t="shared" si="19"/>
        <v>0</v>
      </c>
      <c r="V105" s="82" t="str">
        <f t="shared" si="14"/>
        <v>ok</v>
      </c>
      <c r="W105" s="80"/>
      <c r="X105" s="81" t="str">
        <f t="shared" si="20"/>
        <v/>
      </c>
      <c r="Y105" s="194">
        <f t="shared" si="15"/>
        <v>0</v>
      </c>
      <c r="Z105" s="194">
        <f t="shared" si="16"/>
        <v>0</v>
      </c>
      <c r="AA105" s="82" t="str">
        <f t="shared" si="21"/>
        <v>ok</v>
      </c>
      <c r="AB105" s="80"/>
      <c r="AC105" s="84" t="str">
        <f t="array" ref="AC105">IFERROR(IF($C105="","",INDEX(구분표!$I$2:$I$1001,MATCH(1,(구분표!$B$2:$B$1001='15년일입'!$A105)*(구분표!$C$2:$C$1001='15년일입'!$B105)*(구분표!$A$2:$A$1001='15년일입'!$C105),0))),"@@")</f>
        <v/>
      </c>
    </row>
    <row r="106" spans="1:29" ht="31.5" customHeight="1">
      <c r="A106" s="94" t="str">
        <f>IFERROR(VLOOKUP('15년일입'!$C106,구분표!$A$2:$C$1001,2,FALSE),"")</f>
        <v/>
      </c>
      <c r="B106" s="94" t="str">
        <f>IFERROR(VLOOKUP('15년일입'!$C106,구분표!$A$2:$C$1001,3,FALSE),"")</f>
        <v/>
      </c>
      <c r="C106" s="196"/>
      <c r="D106" s="195"/>
      <c r="E106" s="195"/>
      <c r="F106" s="196"/>
      <c r="G106" s="194"/>
      <c r="H106" s="194"/>
      <c r="I106" s="194"/>
      <c r="J106" s="78">
        <f t="shared" si="17"/>
        <v>0</v>
      </c>
      <c r="K106" s="194"/>
      <c r="L106" s="194"/>
      <c r="M106" s="78">
        <f t="shared" si="18"/>
        <v>0</v>
      </c>
      <c r="N106" s="79" t="str">
        <f t="shared" si="5"/>
        <v>-</v>
      </c>
      <c r="O106" s="211"/>
      <c r="P106" s="80"/>
      <c r="Q106" s="221"/>
      <c r="R106" s="80"/>
      <c r="S106" s="83" t="s">
        <v>578</v>
      </c>
      <c r="T106" s="194">
        <f t="shared" si="13"/>
        <v>0</v>
      </c>
      <c r="U106" s="194">
        <f t="shared" si="19"/>
        <v>0</v>
      </c>
      <c r="V106" s="82" t="str">
        <f t="shared" si="14"/>
        <v>ok</v>
      </c>
      <c r="W106" s="80"/>
      <c r="X106" s="81" t="str">
        <f t="shared" si="20"/>
        <v/>
      </c>
      <c r="Y106" s="194">
        <f t="shared" si="15"/>
        <v>0</v>
      </c>
      <c r="Z106" s="194">
        <f t="shared" si="16"/>
        <v>0</v>
      </c>
      <c r="AA106" s="82" t="str">
        <f t="shared" si="21"/>
        <v>ok</v>
      </c>
      <c r="AB106" s="80"/>
      <c r="AC106" s="84" t="str">
        <f t="array" ref="AC106">IFERROR(IF($C106="","",INDEX(구분표!$I$2:$I$1001,MATCH(1,(구분표!$B$2:$B$1001='15년일입'!$A106)*(구분표!$C$2:$C$1001='15년일입'!$B106)*(구분표!$A$2:$A$1001='15년일입'!$C106),0))),"@@")</f>
        <v/>
      </c>
    </row>
    <row r="107" spans="1:29" ht="31.5" customHeight="1">
      <c r="A107" s="77" t="str">
        <f>IFERROR(VLOOKUP('15년일입'!$C107,구분표!$A$2:$C$1001,2,FALSE),"")</f>
        <v/>
      </c>
      <c r="B107" s="77" t="str">
        <f>IFERROR(VLOOKUP('15년일입'!$C107,구분표!$A$2:$C$1001,3,FALSE),"")</f>
        <v/>
      </c>
      <c r="C107" s="192"/>
      <c r="D107" s="193"/>
      <c r="E107" s="193"/>
      <c r="F107" s="192"/>
      <c r="G107" s="194"/>
      <c r="H107" s="194"/>
      <c r="I107" s="194"/>
      <c r="J107" s="78">
        <f t="shared" si="17"/>
        <v>0</v>
      </c>
      <c r="K107" s="194"/>
      <c r="L107" s="194"/>
      <c r="M107" s="78">
        <f t="shared" si="18"/>
        <v>0</v>
      </c>
      <c r="N107" s="79" t="str">
        <f t="shared" si="5"/>
        <v>-</v>
      </c>
      <c r="O107" s="211"/>
      <c r="P107" s="80"/>
      <c r="Q107" s="221"/>
      <c r="R107" s="80"/>
      <c r="S107" s="83" t="s">
        <v>578</v>
      </c>
      <c r="T107" s="194">
        <f t="shared" si="13"/>
        <v>0</v>
      </c>
      <c r="U107" s="194">
        <f t="shared" si="19"/>
        <v>0</v>
      </c>
      <c r="V107" s="82" t="str">
        <f t="shared" si="14"/>
        <v>ok</v>
      </c>
      <c r="W107" s="80"/>
      <c r="X107" s="81" t="str">
        <f t="shared" si="20"/>
        <v/>
      </c>
      <c r="Y107" s="194">
        <f t="shared" si="15"/>
        <v>0</v>
      </c>
      <c r="Z107" s="194">
        <f t="shared" si="16"/>
        <v>0</v>
      </c>
      <c r="AA107" s="82" t="str">
        <f t="shared" si="21"/>
        <v>ok</v>
      </c>
      <c r="AB107" s="80"/>
      <c r="AC107" s="84" t="str">
        <f t="array" ref="AC107">IFERROR(IF($C107="","",INDEX(구분표!$I$2:$I$1001,MATCH(1,(구분표!$B$2:$B$1001='15년일입'!$A107)*(구분표!$C$2:$C$1001='15년일입'!$B107)*(구분표!$A$2:$A$1001='15년일입'!$C107),0))),"@@")</f>
        <v/>
      </c>
    </row>
    <row r="108" spans="1:29" ht="31.5" customHeight="1">
      <c r="A108" s="77" t="str">
        <f>IFERROR(VLOOKUP('15년일입'!$C108,구분표!$A$2:$C$1001,2,FALSE),"")</f>
        <v/>
      </c>
      <c r="B108" s="77" t="str">
        <f>IFERROR(VLOOKUP('15년일입'!$C108,구분표!$A$2:$C$1001,3,FALSE),"")</f>
        <v/>
      </c>
      <c r="C108" s="192"/>
      <c r="D108" s="193"/>
      <c r="E108" s="193"/>
      <c r="F108" s="192"/>
      <c r="G108" s="194"/>
      <c r="H108" s="194"/>
      <c r="I108" s="194"/>
      <c r="J108" s="78">
        <f t="shared" si="17"/>
        <v>0</v>
      </c>
      <c r="K108" s="194"/>
      <c r="L108" s="194"/>
      <c r="M108" s="78">
        <f t="shared" si="18"/>
        <v>0</v>
      </c>
      <c r="N108" s="79" t="str">
        <f t="shared" si="5"/>
        <v>-</v>
      </c>
      <c r="O108" s="211"/>
      <c r="P108" s="80"/>
      <c r="Q108" s="221"/>
      <c r="R108" s="80"/>
      <c r="S108" s="83" t="s">
        <v>578</v>
      </c>
      <c r="T108" s="194">
        <f t="shared" si="13"/>
        <v>0</v>
      </c>
      <c r="U108" s="194">
        <f t="shared" si="19"/>
        <v>0</v>
      </c>
      <c r="V108" s="82" t="str">
        <f t="shared" si="14"/>
        <v>ok</v>
      </c>
      <c r="W108" s="80"/>
      <c r="X108" s="81" t="str">
        <f t="shared" si="20"/>
        <v/>
      </c>
      <c r="Y108" s="194">
        <f t="shared" si="15"/>
        <v>0</v>
      </c>
      <c r="Z108" s="194">
        <f t="shared" si="16"/>
        <v>0</v>
      </c>
      <c r="AA108" s="82" t="str">
        <f t="shared" si="21"/>
        <v>ok</v>
      </c>
      <c r="AB108" s="80"/>
      <c r="AC108" s="84" t="str">
        <f t="array" ref="AC108">IFERROR(IF($C108="","",INDEX(구분표!$I$2:$I$1001,MATCH(1,(구분표!$B$2:$B$1001='15년일입'!$A108)*(구분표!$C$2:$C$1001='15년일입'!$B108)*(구분표!$A$2:$A$1001='15년일입'!$C108),0))),"@@")</f>
        <v/>
      </c>
    </row>
    <row r="109" spans="1:29" ht="31.5" customHeight="1">
      <c r="A109" s="77" t="str">
        <f>IFERROR(VLOOKUP('15년일입'!$C109,구분표!$A$2:$C$1001,2,FALSE),"")</f>
        <v/>
      </c>
      <c r="B109" s="77" t="str">
        <f>IFERROR(VLOOKUP('15년일입'!$C109,구분표!$A$2:$C$1001,3,FALSE),"")</f>
        <v/>
      </c>
      <c r="C109" s="192"/>
      <c r="D109" s="193"/>
      <c r="E109" s="193"/>
      <c r="F109" s="192"/>
      <c r="G109" s="194"/>
      <c r="H109" s="194"/>
      <c r="I109" s="194"/>
      <c r="J109" s="78">
        <f t="shared" si="17"/>
        <v>0</v>
      </c>
      <c r="K109" s="194"/>
      <c r="L109" s="194"/>
      <c r="M109" s="78">
        <f t="shared" si="18"/>
        <v>0</v>
      </c>
      <c r="N109" s="79" t="str">
        <f t="shared" si="5"/>
        <v>-</v>
      </c>
      <c r="O109" s="212"/>
      <c r="P109" s="80"/>
      <c r="Q109" s="221"/>
      <c r="R109" s="80"/>
      <c r="S109" s="83" t="s">
        <v>578</v>
      </c>
      <c r="T109" s="194">
        <f t="shared" si="13"/>
        <v>0</v>
      </c>
      <c r="U109" s="194">
        <f t="shared" si="19"/>
        <v>0</v>
      </c>
      <c r="V109" s="82" t="str">
        <f t="shared" si="14"/>
        <v>ok</v>
      </c>
      <c r="W109" s="80"/>
      <c r="X109" s="81" t="str">
        <f t="shared" si="20"/>
        <v/>
      </c>
      <c r="Y109" s="194">
        <f t="shared" si="15"/>
        <v>0</v>
      </c>
      <c r="Z109" s="194">
        <f t="shared" si="16"/>
        <v>0</v>
      </c>
      <c r="AA109" s="82" t="str">
        <f t="shared" si="21"/>
        <v>ok</v>
      </c>
      <c r="AB109" s="80"/>
      <c r="AC109" s="84" t="str">
        <f t="array" ref="AC109">IFERROR(IF($C109="","",INDEX(구분표!$I$2:$I$1001,MATCH(1,(구분표!$B$2:$B$1001='15년일입'!$A109)*(구분표!$C$2:$C$1001='15년일입'!$B109)*(구분표!$A$2:$A$1001='15년일입'!$C109),0))),"@@")</f>
        <v/>
      </c>
    </row>
    <row r="110" spans="1:29" ht="31.5" customHeight="1">
      <c r="A110" s="94" t="str">
        <f>IFERROR(VLOOKUP('15년일입'!$C110,구분표!$A$2:$C$1001,2,FALSE),"")</f>
        <v/>
      </c>
      <c r="B110" s="94" t="str">
        <f>IFERROR(VLOOKUP('15년일입'!$C110,구분표!$A$2:$C$1001,3,FALSE),"")</f>
        <v/>
      </c>
      <c r="C110" s="196"/>
      <c r="D110" s="195"/>
      <c r="E110" s="195"/>
      <c r="F110" s="196"/>
      <c r="G110" s="194"/>
      <c r="H110" s="194"/>
      <c r="I110" s="194"/>
      <c r="J110" s="78">
        <f t="shared" si="17"/>
        <v>0</v>
      </c>
      <c r="K110" s="194"/>
      <c r="L110" s="194"/>
      <c r="M110" s="78">
        <f t="shared" si="18"/>
        <v>0</v>
      </c>
      <c r="N110" s="79" t="str">
        <f t="shared" si="5"/>
        <v>-</v>
      </c>
      <c r="O110" s="212"/>
      <c r="P110" s="80"/>
      <c r="Q110" s="221"/>
      <c r="R110" s="80"/>
      <c r="S110" s="83" t="s">
        <v>578</v>
      </c>
      <c r="T110" s="194">
        <f t="shared" si="13"/>
        <v>0</v>
      </c>
      <c r="U110" s="194">
        <f t="shared" si="19"/>
        <v>0</v>
      </c>
      <c r="V110" s="82" t="str">
        <f t="shared" si="14"/>
        <v>ok</v>
      </c>
      <c r="W110" s="80"/>
      <c r="X110" s="81" t="str">
        <f t="shared" si="20"/>
        <v/>
      </c>
      <c r="Y110" s="194">
        <f t="shared" si="15"/>
        <v>0</v>
      </c>
      <c r="Z110" s="194">
        <f t="shared" si="16"/>
        <v>0</v>
      </c>
      <c r="AA110" s="82" t="str">
        <f t="shared" si="21"/>
        <v>ok</v>
      </c>
      <c r="AB110" s="80"/>
      <c r="AC110" s="84" t="str">
        <f t="array" ref="AC110">IFERROR(IF($C110="","",INDEX(구분표!$I$2:$I$1001,MATCH(1,(구분표!$B$2:$B$1001='15년일입'!$A110)*(구분표!$C$2:$C$1001='15년일입'!$B110)*(구분표!$A$2:$A$1001='15년일입'!$C110),0))),"@@")</f>
        <v/>
      </c>
    </row>
    <row r="111" spans="1:29" ht="31.5" customHeight="1">
      <c r="A111" s="94" t="str">
        <f>IFERROR(VLOOKUP('15년일입'!$C111,구분표!$A$2:$C$1001,2,FALSE),"")</f>
        <v/>
      </c>
      <c r="B111" s="94" t="str">
        <f>IFERROR(VLOOKUP('15년일입'!$C111,구분표!$A$2:$C$1001,3,FALSE),"")</f>
        <v/>
      </c>
      <c r="C111" s="196"/>
      <c r="D111" s="195"/>
      <c r="E111" s="195"/>
      <c r="F111" s="196"/>
      <c r="G111" s="194"/>
      <c r="H111" s="194"/>
      <c r="I111" s="194"/>
      <c r="J111" s="78">
        <f t="shared" si="17"/>
        <v>0</v>
      </c>
      <c r="K111" s="194"/>
      <c r="L111" s="194"/>
      <c r="M111" s="78">
        <f t="shared" si="18"/>
        <v>0</v>
      </c>
      <c r="N111" s="79" t="str">
        <f t="shared" si="5"/>
        <v>-</v>
      </c>
      <c r="O111" s="212"/>
      <c r="P111" s="80"/>
      <c r="Q111" s="221"/>
      <c r="R111" s="80"/>
      <c r="S111" s="83" t="s">
        <v>578</v>
      </c>
      <c r="T111" s="194">
        <f t="shared" si="13"/>
        <v>0</v>
      </c>
      <c r="U111" s="194">
        <f t="shared" si="19"/>
        <v>0</v>
      </c>
      <c r="V111" s="82" t="str">
        <f t="shared" si="14"/>
        <v>ok</v>
      </c>
      <c r="W111" s="80"/>
      <c r="X111" s="81" t="str">
        <f t="shared" si="20"/>
        <v/>
      </c>
      <c r="Y111" s="194">
        <f t="shared" si="15"/>
        <v>0</v>
      </c>
      <c r="Z111" s="194">
        <f t="shared" si="16"/>
        <v>0</v>
      </c>
      <c r="AA111" s="82" t="str">
        <f t="shared" si="21"/>
        <v>ok</v>
      </c>
      <c r="AB111" s="80"/>
      <c r="AC111" s="84" t="str">
        <f t="array" ref="AC111">IFERROR(IF($C111="","",INDEX(구분표!$I$2:$I$1001,MATCH(1,(구분표!$B$2:$B$1001='15년일입'!$A111)*(구분표!$C$2:$C$1001='15년일입'!$B111)*(구분표!$A$2:$A$1001='15년일입'!$C111),0))),"@@")</f>
        <v/>
      </c>
    </row>
    <row r="112" spans="1:29" ht="31.5" customHeight="1">
      <c r="A112" s="94" t="str">
        <f>IFERROR(VLOOKUP('15년일입'!$C112,구분표!$A$2:$C$1001,2,FALSE),"")</f>
        <v/>
      </c>
      <c r="B112" s="94" t="str">
        <f>IFERROR(VLOOKUP('15년일입'!$C112,구분표!$A$2:$C$1001,3,FALSE),"")</f>
        <v/>
      </c>
      <c r="C112" s="196"/>
      <c r="D112" s="195"/>
      <c r="E112" s="195"/>
      <c r="F112" s="196"/>
      <c r="G112" s="194"/>
      <c r="H112" s="194"/>
      <c r="I112" s="194"/>
      <c r="J112" s="78">
        <f t="shared" si="17"/>
        <v>0</v>
      </c>
      <c r="K112" s="194"/>
      <c r="L112" s="194"/>
      <c r="M112" s="78">
        <f t="shared" si="18"/>
        <v>0</v>
      </c>
      <c r="N112" s="79" t="str">
        <f t="shared" si="5"/>
        <v>-</v>
      </c>
      <c r="O112" s="212"/>
      <c r="P112" s="80"/>
      <c r="Q112" s="221"/>
      <c r="R112" s="80"/>
      <c r="S112" s="83" t="s">
        <v>578</v>
      </c>
      <c r="T112" s="194">
        <f t="shared" si="13"/>
        <v>0</v>
      </c>
      <c r="U112" s="194">
        <f t="shared" si="19"/>
        <v>0</v>
      </c>
      <c r="V112" s="82" t="str">
        <f t="shared" si="14"/>
        <v>ok</v>
      </c>
      <c r="W112" s="80"/>
      <c r="X112" s="81" t="str">
        <f t="shared" si="20"/>
        <v/>
      </c>
      <c r="Y112" s="194">
        <f t="shared" si="15"/>
        <v>0</v>
      </c>
      <c r="Z112" s="194">
        <f t="shared" si="16"/>
        <v>0</v>
      </c>
      <c r="AA112" s="82" t="str">
        <f t="shared" si="21"/>
        <v>ok</v>
      </c>
      <c r="AB112" s="80"/>
      <c r="AC112" s="84" t="str">
        <f t="array" ref="AC112">IFERROR(IF($C112="","",INDEX(구분표!$I$2:$I$1001,MATCH(1,(구분표!$B$2:$B$1001='15년일입'!$A112)*(구분표!$C$2:$C$1001='15년일입'!$B112)*(구분표!$A$2:$A$1001='15년일입'!$C112),0))),"@@")</f>
        <v/>
      </c>
    </row>
    <row r="113" spans="1:29" ht="31.5" customHeight="1">
      <c r="A113" s="94" t="str">
        <f>IFERROR(VLOOKUP('15년일입'!$C113,구분표!$A$2:$C$1001,2,FALSE),"")</f>
        <v/>
      </c>
      <c r="B113" s="94" t="str">
        <f>IFERROR(VLOOKUP('15년일입'!$C113,구분표!$A$2:$C$1001,3,FALSE),"")</f>
        <v/>
      </c>
      <c r="C113" s="196"/>
      <c r="D113" s="195"/>
      <c r="E113" s="195"/>
      <c r="F113" s="196"/>
      <c r="G113" s="194"/>
      <c r="H113" s="194"/>
      <c r="I113" s="194"/>
      <c r="J113" s="78">
        <f t="shared" si="17"/>
        <v>0</v>
      </c>
      <c r="K113" s="194"/>
      <c r="L113" s="194"/>
      <c r="M113" s="78">
        <f t="shared" si="18"/>
        <v>0</v>
      </c>
      <c r="N113" s="79" t="str">
        <f t="shared" si="5"/>
        <v>-</v>
      </c>
      <c r="O113" s="212"/>
      <c r="P113" s="80"/>
      <c r="Q113" s="221"/>
      <c r="R113" s="80"/>
      <c r="S113" s="83" t="s">
        <v>578</v>
      </c>
      <c r="T113" s="194">
        <f t="shared" si="13"/>
        <v>0</v>
      </c>
      <c r="U113" s="194">
        <f t="shared" si="19"/>
        <v>0</v>
      </c>
      <c r="V113" s="82" t="str">
        <f t="shared" si="14"/>
        <v>ok</v>
      </c>
      <c r="W113" s="80"/>
      <c r="X113" s="81" t="str">
        <f t="shared" si="20"/>
        <v/>
      </c>
      <c r="Y113" s="194">
        <f t="shared" si="15"/>
        <v>0</v>
      </c>
      <c r="Z113" s="194">
        <f t="shared" si="16"/>
        <v>0</v>
      </c>
      <c r="AA113" s="82" t="str">
        <f t="shared" si="21"/>
        <v>ok</v>
      </c>
      <c r="AB113" s="80"/>
      <c r="AC113" s="84" t="str">
        <f t="array" ref="AC113">IFERROR(IF($C113="","",INDEX(구분표!$I$2:$I$1001,MATCH(1,(구분표!$B$2:$B$1001='15년일입'!$A113)*(구분표!$C$2:$C$1001='15년일입'!$B113)*(구분표!$A$2:$A$1001='15년일입'!$C113),0))),"@@")</f>
        <v/>
      </c>
    </row>
    <row r="114" spans="1:29" ht="31.5" customHeight="1">
      <c r="A114" s="94" t="str">
        <f>IFERROR(VLOOKUP('15년일입'!$C114,구분표!$A$2:$C$1001,2,FALSE),"")</f>
        <v/>
      </c>
      <c r="B114" s="94" t="str">
        <f>IFERROR(VLOOKUP('15년일입'!$C114,구분표!$A$2:$C$1001,3,FALSE),"")</f>
        <v/>
      </c>
      <c r="C114" s="196"/>
      <c r="D114" s="195"/>
      <c r="E114" s="195"/>
      <c r="F114" s="196"/>
      <c r="G114" s="194"/>
      <c r="H114" s="194"/>
      <c r="I114" s="194"/>
      <c r="J114" s="78">
        <f t="shared" si="17"/>
        <v>0</v>
      </c>
      <c r="K114" s="194"/>
      <c r="L114" s="194"/>
      <c r="M114" s="78">
        <f t="shared" si="18"/>
        <v>0</v>
      </c>
      <c r="N114" s="79" t="str">
        <f t="shared" si="5"/>
        <v>-</v>
      </c>
      <c r="O114" s="212"/>
      <c r="P114" s="80"/>
      <c r="Q114" s="221"/>
      <c r="R114" s="80"/>
      <c r="S114" s="83" t="s">
        <v>578</v>
      </c>
      <c r="T114" s="194">
        <f t="shared" si="13"/>
        <v>0</v>
      </c>
      <c r="U114" s="194">
        <f t="shared" si="19"/>
        <v>0</v>
      </c>
      <c r="V114" s="82" t="str">
        <f t="shared" si="14"/>
        <v>ok</v>
      </c>
      <c r="W114" s="80"/>
      <c r="X114" s="81" t="str">
        <f t="shared" si="20"/>
        <v/>
      </c>
      <c r="Y114" s="194">
        <f t="shared" si="15"/>
        <v>0</v>
      </c>
      <c r="Z114" s="194">
        <f t="shared" si="16"/>
        <v>0</v>
      </c>
      <c r="AA114" s="82" t="str">
        <f t="shared" si="21"/>
        <v>ok</v>
      </c>
      <c r="AB114" s="80"/>
      <c r="AC114" s="84" t="str">
        <f t="array" ref="AC114">IFERROR(IF($C114="","",INDEX(구분표!$I$2:$I$1001,MATCH(1,(구분표!$B$2:$B$1001='15년일입'!$A114)*(구분표!$C$2:$C$1001='15년일입'!$B114)*(구분표!$A$2:$A$1001='15년일입'!$C114),0))),"@@")</f>
        <v/>
      </c>
    </row>
    <row r="115" spans="1:29" ht="31.5" customHeight="1">
      <c r="A115" s="94" t="str">
        <f>IFERROR(VLOOKUP('15년일입'!$C115,구분표!$A$2:$C$1001,2,FALSE),"")</f>
        <v/>
      </c>
      <c r="B115" s="94" t="str">
        <f>IFERROR(VLOOKUP('15년일입'!$C115,구분표!$A$2:$C$1001,3,FALSE),"")</f>
        <v/>
      </c>
      <c r="C115" s="196"/>
      <c r="D115" s="195"/>
      <c r="E115" s="195"/>
      <c r="F115" s="196"/>
      <c r="G115" s="194"/>
      <c r="H115" s="194"/>
      <c r="I115" s="194"/>
      <c r="J115" s="78">
        <f t="shared" si="17"/>
        <v>0</v>
      </c>
      <c r="K115" s="194"/>
      <c r="L115" s="194"/>
      <c r="M115" s="78">
        <f t="shared" si="18"/>
        <v>0</v>
      </c>
      <c r="N115" s="79" t="str">
        <f t="shared" si="5"/>
        <v>-</v>
      </c>
      <c r="O115" s="212"/>
      <c r="P115" s="80"/>
      <c r="Q115" s="221"/>
      <c r="R115" s="80"/>
      <c r="S115" s="83" t="s">
        <v>578</v>
      </c>
      <c r="T115" s="194">
        <f t="shared" si="13"/>
        <v>0</v>
      </c>
      <c r="U115" s="194">
        <f t="shared" si="19"/>
        <v>0</v>
      </c>
      <c r="V115" s="82" t="str">
        <f t="shared" si="14"/>
        <v>ok</v>
      </c>
      <c r="W115" s="80"/>
      <c r="X115" s="81" t="str">
        <f t="shared" si="20"/>
        <v/>
      </c>
      <c r="Y115" s="194">
        <f t="shared" si="15"/>
        <v>0</v>
      </c>
      <c r="Z115" s="194">
        <f t="shared" si="16"/>
        <v>0</v>
      </c>
      <c r="AA115" s="82" t="str">
        <f t="shared" si="21"/>
        <v>ok</v>
      </c>
      <c r="AB115" s="80"/>
      <c r="AC115" s="84" t="str">
        <f t="array" ref="AC115">IFERROR(IF($C115="","",INDEX(구분표!$I$2:$I$1001,MATCH(1,(구분표!$B$2:$B$1001='15년일입'!$A115)*(구분표!$C$2:$C$1001='15년일입'!$B115)*(구분표!$A$2:$A$1001='15년일입'!$C115),0))),"@@")</f>
        <v/>
      </c>
    </row>
    <row r="116" spans="1:29" ht="31.5" customHeight="1">
      <c r="A116" s="94" t="str">
        <f>IFERROR(VLOOKUP('15년일입'!$C116,구분표!$A$2:$C$1001,2,FALSE),"")</f>
        <v/>
      </c>
      <c r="B116" s="94" t="str">
        <f>IFERROR(VLOOKUP('15년일입'!$C116,구분표!$A$2:$C$1001,3,FALSE),"")</f>
        <v/>
      </c>
      <c r="C116" s="196"/>
      <c r="D116" s="195"/>
      <c r="E116" s="195"/>
      <c r="F116" s="196"/>
      <c r="G116" s="194"/>
      <c r="H116" s="194"/>
      <c r="I116" s="194"/>
      <c r="J116" s="78">
        <f t="shared" si="17"/>
        <v>0</v>
      </c>
      <c r="K116" s="194"/>
      <c r="L116" s="194"/>
      <c r="M116" s="78">
        <f t="shared" si="18"/>
        <v>0</v>
      </c>
      <c r="N116" s="79" t="str">
        <f t="shared" si="5"/>
        <v>-</v>
      </c>
      <c r="O116" s="212"/>
      <c r="P116" s="80"/>
      <c r="Q116" s="221"/>
      <c r="R116" s="80"/>
      <c r="S116" s="83" t="s">
        <v>578</v>
      </c>
      <c r="T116" s="194">
        <f t="shared" si="13"/>
        <v>0</v>
      </c>
      <c r="U116" s="194">
        <f t="shared" si="19"/>
        <v>0</v>
      </c>
      <c r="V116" s="82" t="str">
        <f t="shared" si="14"/>
        <v>ok</v>
      </c>
      <c r="W116" s="80"/>
      <c r="X116" s="81" t="str">
        <f t="shared" si="20"/>
        <v/>
      </c>
      <c r="Y116" s="194">
        <f t="shared" si="15"/>
        <v>0</v>
      </c>
      <c r="Z116" s="194">
        <f t="shared" si="16"/>
        <v>0</v>
      </c>
      <c r="AA116" s="82" t="str">
        <f t="shared" si="21"/>
        <v>ok</v>
      </c>
      <c r="AB116" s="80"/>
      <c r="AC116" s="84" t="str">
        <f t="array" ref="AC116">IFERROR(IF($C116="","",INDEX(구분표!$I$2:$I$1001,MATCH(1,(구분표!$B$2:$B$1001='15년일입'!$A116)*(구분표!$C$2:$C$1001='15년일입'!$B116)*(구분표!$A$2:$A$1001='15년일입'!$C116),0))),"@@")</f>
        <v/>
      </c>
    </row>
    <row r="117" spans="1:29" ht="31.5" customHeight="1">
      <c r="A117" s="94" t="str">
        <f>IFERROR(VLOOKUP('15년일입'!$C117,구분표!$A$2:$C$1001,2,FALSE),"")</f>
        <v/>
      </c>
      <c r="B117" s="94" t="str">
        <f>IFERROR(VLOOKUP('15년일입'!$C117,구분표!$A$2:$C$1001,3,FALSE),"")</f>
        <v/>
      </c>
      <c r="C117" s="196"/>
      <c r="D117" s="195"/>
      <c r="E117" s="195"/>
      <c r="F117" s="196"/>
      <c r="G117" s="194"/>
      <c r="H117" s="194"/>
      <c r="I117" s="194"/>
      <c r="J117" s="78">
        <f t="shared" si="17"/>
        <v>0</v>
      </c>
      <c r="K117" s="194"/>
      <c r="L117" s="194"/>
      <c r="M117" s="78">
        <f t="shared" si="18"/>
        <v>0</v>
      </c>
      <c r="N117" s="79" t="str">
        <f t="shared" si="5"/>
        <v>-</v>
      </c>
      <c r="O117" s="212"/>
      <c r="P117" s="80"/>
      <c r="Q117" s="221"/>
      <c r="R117" s="80"/>
      <c r="S117" s="83" t="s">
        <v>578</v>
      </c>
      <c r="T117" s="194">
        <f t="shared" si="13"/>
        <v>0</v>
      </c>
      <c r="U117" s="194">
        <f t="shared" si="19"/>
        <v>0</v>
      </c>
      <c r="V117" s="82" t="str">
        <f t="shared" si="14"/>
        <v>ok</v>
      </c>
      <c r="W117" s="80"/>
      <c r="X117" s="81" t="str">
        <f t="shared" si="20"/>
        <v/>
      </c>
      <c r="Y117" s="194">
        <f t="shared" si="15"/>
        <v>0</v>
      </c>
      <c r="Z117" s="194">
        <f t="shared" si="16"/>
        <v>0</v>
      </c>
      <c r="AA117" s="82" t="str">
        <f t="shared" si="21"/>
        <v>ok</v>
      </c>
      <c r="AB117" s="80"/>
      <c r="AC117" s="84" t="str">
        <f t="array" ref="AC117">IFERROR(IF($C117="","",INDEX(구분표!$I$2:$I$1001,MATCH(1,(구분표!$B$2:$B$1001='15년일입'!$A117)*(구분표!$C$2:$C$1001='15년일입'!$B117)*(구분표!$A$2:$A$1001='15년일입'!$C117),0))),"@@")</f>
        <v/>
      </c>
    </row>
    <row r="118" spans="1:29" ht="31.5" customHeight="1">
      <c r="A118" s="94" t="str">
        <f>IFERROR(VLOOKUP('15년일입'!$C118,구분표!$A$2:$C$1001,2,FALSE),"")</f>
        <v/>
      </c>
      <c r="B118" s="94" t="str">
        <f>IFERROR(VLOOKUP('15년일입'!$C118,구분표!$A$2:$C$1001,3,FALSE),"")</f>
        <v/>
      </c>
      <c r="C118" s="196"/>
      <c r="D118" s="195"/>
      <c r="E118" s="195"/>
      <c r="F118" s="196"/>
      <c r="G118" s="194"/>
      <c r="H118" s="194"/>
      <c r="I118" s="194"/>
      <c r="J118" s="78">
        <f t="shared" si="17"/>
        <v>0</v>
      </c>
      <c r="K118" s="194"/>
      <c r="L118" s="194"/>
      <c r="M118" s="78">
        <f t="shared" si="18"/>
        <v>0</v>
      </c>
      <c r="N118" s="79" t="str">
        <f t="shared" si="5"/>
        <v>-</v>
      </c>
      <c r="O118" s="212"/>
      <c r="P118" s="80"/>
      <c r="Q118" s="221"/>
      <c r="R118" s="80"/>
      <c r="S118" s="83" t="s">
        <v>578</v>
      </c>
      <c r="T118" s="194">
        <f t="shared" si="13"/>
        <v>0</v>
      </c>
      <c r="U118" s="194">
        <f t="shared" si="19"/>
        <v>0</v>
      </c>
      <c r="V118" s="82" t="str">
        <f t="shared" si="14"/>
        <v>ok</v>
      </c>
      <c r="W118" s="80"/>
      <c r="X118" s="81" t="str">
        <f t="shared" si="20"/>
        <v/>
      </c>
      <c r="Y118" s="194">
        <f t="shared" si="15"/>
        <v>0</v>
      </c>
      <c r="Z118" s="194">
        <f t="shared" si="16"/>
        <v>0</v>
      </c>
      <c r="AA118" s="82" t="str">
        <f t="shared" si="21"/>
        <v>ok</v>
      </c>
      <c r="AB118" s="80"/>
      <c r="AC118" s="84" t="str">
        <f t="array" ref="AC118">IFERROR(IF($C118="","",INDEX(구분표!$I$2:$I$1001,MATCH(1,(구분표!$B$2:$B$1001='15년일입'!$A118)*(구분표!$C$2:$C$1001='15년일입'!$B118)*(구분표!$A$2:$A$1001='15년일입'!$C118),0))),"@@")</f>
        <v/>
      </c>
    </row>
    <row r="119" spans="1:29" ht="31.5" customHeight="1">
      <c r="A119" s="94" t="str">
        <f>IFERROR(VLOOKUP('15년일입'!$C119,구분표!$A$2:$C$1001,2,FALSE),"")</f>
        <v/>
      </c>
      <c r="B119" s="94" t="str">
        <f>IFERROR(VLOOKUP('15년일입'!$C119,구분표!$A$2:$C$1001,3,FALSE),"")</f>
        <v/>
      </c>
      <c r="C119" s="196"/>
      <c r="D119" s="195"/>
      <c r="E119" s="195"/>
      <c r="F119" s="196"/>
      <c r="G119" s="194"/>
      <c r="H119" s="194"/>
      <c r="I119" s="194"/>
      <c r="J119" s="78">
        <f t="shared" si="17"/>
        <v>0</v>
      </c>
      <c r="K119" s="194"/>
      <c r="L119" s="194"/>
      <c r="M119" s="78">
        <f t="shared" si="18"/>
        <v>0</v>
      </c>
      <c r="N119" s="79" t="str">
        <f t="shared" si="5"/>
        <v>-</v>
      </c>
      <c r="O119" s="212"/>
      <c r="P119" s="80"/>
      <c r="Q119" s="221"/>
      <c r="R119" s="80"/>
      <c r="S119" s="83" t="s">
        <v>578</v>
      </c>
      <c r="T119" s="194">
        <f t="shared" si="13"/>
        <v>0</v>
      </c>
      <c r="U119" s="194">
        <f t="shared" si="19"/>
        <v>0</v>
      </c>
      <c r="V119" s="82" t="str">
        <f t="shared" si="14"/>
        <v>ok</v>
      </c>
      <c r="W119" s="80"/>
      <c r="X119" s="81" t="str">
        <f t="shared" si="20"/>
        <v/>
      </c>
      <c r="Y119" s="194">
        <f t="shared" si="15"/>
        <v>0</v>
      </c>
      <c r="Z119" s="194">
        <f t="shared" si="16"/>
        <v>0</v>
      </c>
      <c r="AA119" s="82" t="str">
        <f t="shared" si="21"/>
        <v>ok</v>
      </c>
      <c r="AB119" s="80"/>
      <c r="AC119" s="84" t="str">
        <f t="array" ref="AC119">IFERROR(IF($C119="","",INDEX(구분표!$I$2:$I$1001,MATCH(1,(구분표!$B$2:$B$1001='15년일입'!$A119)*(구분표!$C$2:$C$1001='15년일입'!$B119)*(구분표!$A$2:$A$1001='15년일입'!$C119),0))),"@@")</f>
        <v/>
      </c>
    </row>
    <row r="120" spans="1:29" ht="31.5" customHeight="1">
      <c r="A120" s="94" t="str">
        <f>IFERROR(VLOOKUP('15년일입'!$C120,구분표!$A$2:$C$1001,2,FALSE),"")</f>
        <v/>
      </c>
      <c r="B120" s="94" t="str">
        <f>IFERROR(VLOOKUP('15년일입'!$C120,구분표!$A$2:$C$1001,3,FALSE),"")</f>
        <v/>
      </c>
      <c r="C120" s="196"/>
      <c r="D120" s="195"/>
      <c r="E120" s="195"/>
      <c r="F120" s="196"/>
      <c r="G120" s="194"/>
      <c r="H120" s="194"/>
      <c r="I120" s="194"/>
      <c r="J120" s="78">
        <f t="shared" si="17"/>
        <v>0</v>
      </c>
      <c r="K120" s="194"/>
      <c r="L120" s="194"/>
      <c r="M120" s="78">
        <f t="shared" si="18"/>
        <v>0</v>
      </c>
      <c r="N120" s="79" t="str">
        <f t="shared" si="5"/>
        <v>-</v>
      </c>
      <c r="O120" s="212"/>
      <c r="P120" s="80"/>
      <c r="Q120" s="221"/>
      <c r="R120" s="80"/>
      <c r="S120" s="83" t="s">
        <v>578</v>
      </c>
      <c r="T120" s="194">
        <f t="shared" si="13"/>
        <v>0</v>
      </c>
      <c r="U120" s="194">
        <f t="shared" si="19"/>
        <v>0</v>
      </c>
      <c r="V120" s="82" t="str">
        <f t="shared" si="14"/>
        <v>ok</v>
      </c>
      <c r="W120" s="80"/>
      <c r="X120" s="81" t="str">
        <f t="shared" si="20"/>
        <v/>
      </c>
      <c r="Y120" s="194">
        <f t="shared" si="15"/>
        <v>0</v>
      </c>
      <c r="Z120" s="194">
        <f t="shared" si="16"/>
        <v>0</v>
      </c>
      <c r="AA120" s="82" t="str">
        <f t="shared" si="21"/>
        <v>ok</v>
      </c>
      <c r="AB120" s="80"/>
      <c r="AC120" s="84" t="str">
        <f t="array" ref="AC120">IFERROR(IF($C120="","",INDEX(구분표!$I$2:$I$1001,MATCH(1,(구분표!$B$2:$B$1001='15년일입'!$A120)*(구분표!$C$2:$C$1001='15년일입'!$B120)*(구분표!$A$2:$A$1001='15년일입'!$C120),0))),"@@")</f>
        <v/>
      </c>
    </row>
    <row r="121" spans="1:29" ht="31.5" customHeight="1">
      <c r="A121" s="94" t="str">
        <f>IFERROR(VLOOKUP('15년일입'!$C121,구분표!$A$2:$C$1001,2,FALSE),"")</f>
        <v/>
      </c>
      <c r="B121" s="94" t="str">
        <f>IFERROR(VLOOKUP('15년일입'!$C121,구분표!$A$2:$C$1001,3,FALSE),"")</f>
        <v/>
      </c>
      <c r="C121" s="196"/>
      <c r="D121" s="195"/>
      <c r="E121" s="195"/>
      <c r="F121" s="196"/>
      <c r="G121" s="194"/>
      <c r="H121" s="194"/>
      <c r="I121" s="194"/>
      <c r="J121" s="78">
        <f t="shared" si="17"/>
        <v>0</v>
      </c>
      <c r="K121" s="194"/>
      <c r="L121" s="194"/>
      <c r="M121" s="78">
        <f t="shared" si="18"/>
        <v>0</v>
      </c>
      <c r="N121" s="79" t="str">
        <f t="shared" si="5"/>
        <v>-</v>
      </c>
      <c r="O121" s="212"/>
      <c r="P121" s="80"/>
      <c r="Q121" s="221"/>
      <c r="R121" s="80"/>
      <c r="S121" s="83" t="s">
        <v>578</v>
      </c>
      <c r="T121" s="194">
        <f t="shared" si="13"/>
        <v>0</v>
      </c>
      <c r="U121" s="194">
        <f t="shared" si="19"/>
        <v>0</v>
      </c>
      <c r="V121" s="82" t="str">
        <f t="shared" si="14"/>
        <v>ok</v>
      </c>
      <c r="W121" s="80"/>
      <c r="X121" s="81" t="str">
        <f t="shared" si="20"/>
        <v/>
      </c>
      <c r="Y121" s="194">
        <f t="shared" si="15"/>
        <v>0</v>
      </c>
      <c r="Z121" s="194">
        <f t="shared" si="16"/>
        <v>0</v>
      </c>
      <c r="AA121" s="82" t="str">
        <f t="shared" si="21"/>
        <v>ok</v>
      </c>
      <c r="AB121" s="80"/>
      <c r="AC121" s="84" t="str">
        <f t="array" ref="AC121">IFERROR(IF($C121="","",INDEX(구분표!$I$2:$I$1001,MATCH(1,(구분표!$B$2:$B$1001='15년일입'!$A121)*(구분표!$C$2:$C$1001='15년일입'!$B121)*(구분표!$A$2:$A$1001='15년일입'!$C121),0))),"@@")</f>
        <v/>
      </c>
    </row>
    <row r="122" spans="1:29" ht="31.5" customHeight="1">
      <c r="A122" s="94" t="str">
        <f>IFERROR(VLOOKUP('15년일입'!$C122,구분표!$A$2:$C$1001,2,FALSE),"")</f>
        <v/>
      </c>
      <c r="B122" s="94" t="str">
        <f>IFERROR(VLOOKUP('15년일입'!$C122,구분표!$A$2:$C$1001,3,FALSE),"")</f>
        <v/>
      </c>
      <c r="C122" s="196"/>
      <c r="D122" s="195"/>
      <c r="E122" s="195"/>
      <c r="F122" s="196"/>
      <c r="G122" s="194"/>
      <c r="H122" s="194"/>
      <c r="I122" s="194"/>
      <c r="J122" s="78">
        <f t="shared" si="17"/>
        <v>0</v>
      </c>
      <c r="K122" s="194"/>
      <c r="L122" s="194"/>
      <c r="M122" s="78">
        <f t="shared" si="18"/>
        <v>0</v>
      </c>
      <c r="N122" s="79" t="str">
        <f t="shared" si="5"/>
        <v>-</v>
      </c>
      <c r="O122" s="212"/>
      <c r="P122" s="80"/>
      <c r="Q122" s="221"/>
      <c r="R122" s="80"/>
      <c r="S122" s="83" t="s">
        <v>578</v>
      </c>
      <c r="T122" s="194">
        <f t="shared" si="13"/>
        <v>0</v>
      </c>
      <c r="U122" s="194">
        <f t="shared" si="19"/>
        <v>0</v>
      </c>
      <c r="V122" s="82" t="str">
        <f t="shared" si="14"/>
        <v>ok</v>
      </c>
      <c r="W122" s="80"/>
      <c r="X122" s="81" t="str">
        <f t="shared" si="20"/>
        <v/>
      </c>
      <c r="Y122" s="194">
        <f t="shared" si="15"/>
        <v>0</v>
      </c>
      <c r="Z122" s="194">
        <f t="shared" si="16"/>
        <v>0</v>
      </c>
      <c r="AA122" s="82" t="str">
        <f t="shared" si="21"/>
        <v>ok</v>
      </c>
      <c r="AB122" s="80"/>
      <c r="AC122" s="84" t="str">
        <f t="array" ref="AC122">IFERROR(IF($C122="","",INDEX(구분표!$I$2:$I$1001,MATCH(1,(구분표!$B$2:$B$1001='15년일입'!$A122)*(구분표!$C$2:$C$1001='15년일입'!$B122)*(구분표!$A$2:$A$1001='15년일입'!$C122),0))),"@@")</f>
        <v/>
      </c>
    </row>
    <row r="123" spans="1:29" ht="31.5" customHeight="1">
      <c r="A123" s="94" t="str">
        <f>IFERROR(VLOOKUP('15년일입'!$C123,구분표!$A$2:$C$1001,2,FALSE),"")</f>
        <v/>
      </c>
      <c r="B123" s="94" t="str">
        <f>IFERROR(VLOOKUP('15년일입'!$C123,구분표!$A$2:$C$1001,3,FALSE),"")</f>
        <v/>
      </c>
      <c r="C123" s="196"/>
      <c r="D123" s="195"/>
      <c r="E123" s="195"/>
      <c r="F123" s="196"/>
      <c r="G123" s="194"/>
      <c r="H123" s="194"/>
      <c r="I123" s="194"/>
      <c r="J123" s="78">
        <f t="shared" si="17"/>
        <v>0</v>
      </c>
      <c r="K123" s="194"/>
      <c r="L123" s="194"/>
      <c r="M123" s="78">
        <f t="shared" si="18"/>
        <v>0</v>
      </c>
      <c r="N123" s="79" t="str">
        <f t="shared" si="5"/>
        <v>-</v>
      </c>
      <c r="O123" s="212"/>
      <c r="P123" s="80"/>
      <c r="Q123" s="221"/>
      <c r="R123" s="80"/>
      <c r="S123" s="83" t="s">
        <v>578</v>
      </c>
      <c r="T123" s="194">
        <f t="shared" si="13"/>
        <v>0</v>
      </c>
      <c r="U123" s="194">
        <f t="shared" si="19"/>
        <v>0</v>
      </c>
      <c r="V123" s="82" t="str">
        <f t="shared" si="14"/>
        <v>ok</v>
      </c>
      <c r="W123" s="80"/>
      <c r="X123" s="81" t="str">
        <f t="shared" si="20"/>
        <v/>
      </c>
      <c r="Y123" s="194">
        <f t="shared" si="15"/>
        <v>0</v>
      </c>
      <c r="Z123" s="194">
        <f t="shared" si="16"/>
        <v>0</v>
      </c>
      <c r="AA123" s="82" t="str">
        <f t="shared" si="21"/>
        <v>ok</v>
      </c>
      <c r="AB123" s="80"/>
      <c r="AC123" s="84" t="str">
        <f t="array" ref="AC123">IFERROR(IF($C123="","",INDEX(구분표!$I$2:$I$1001,MATCH(1,(구분표!$B$2:$B$1001='15년일입'!$A123)*(구분표!$C$2:$C$1001='15년일입'!$B123)*(구분표!$A$2:$A$1001='15년일입'!$C123),0))),"@@")</f>
        <v/>
      </c>
    </row>
    <row r="124" spans="1:29" ht="31.5" customHeight="1">
      <c r="A124" s="94" t="str">
        <f>IFERROR(VLOOKUP('15년일입'!$C124,구분표!$A$2:$C$1001,2,FALSE),"")</f>
        <v/>
      </c>
      <c r="B124" s="94" t="str">
        <f>IFERROR(VLOOKUP('15년일입'!$C124,구분표!$A$2:$C$1001,3,FALSE),"")</f>
        <v/>
      </c>
      <c r="C124" s="196"/>
      <c r="D124" s="195"/>
      <c r="E124" s="195"/>
      <c r="F124" s="196"/>
      <c r="G124" s="194"/>
      <c r="H124" s="194"/>
      <c r="I124" s="194"/>
      <c r="J124" s="78">
        <f t="shared" si="17"/>
        <v>0</v>
      </c>
      <c r="K124" s="194"/>
      <c r="L124" s="194"/>
      <c r="M124" s="78">
        <f t="shared" si="18"/>
        <v>0</v>
      </c>
      <c r="N124" s="79" t="str">
        <f t="shared" si="5"/>
        <v>-</v>
      </c>
      <c r="O124" s="211"/>
      <c r="P124" s="80"/>
      <c r="Q124" s="221"/>
      <c r="R124" s="80"/>
      <c r="S124" s="83" t="s">
        <v>578</v>
      </c>
      <c r="T124" s="194">
        <f t="shared" si="13"/>
        <v>0</v>
      </c>
      <c r="U124" s="194">
        <f t="shared" si="19"/>
        <v>0</v>
      </c>
      <c r="V124" s="82" t="str">
        <f t="shared" si="14"/>
        <v>ok</v>
      </c>
      <c r="W124" s="80"/>
      <c r="X124" s="81" t="str">
        <f t="shared" si="20"/>
        <v/>
      </c>
      <c r="Y124" s="194">
        <f t="shared" si="15"/>
        <v>0</v>
      </c>
      <c r="Z124" s="194">
        <f t="shared" si="16"/>
        <v>0</v>
      </c>
      <c r="AA124" s="82" t="str">
        <f t="shared" si="21"/>
        <v>ok</v>
      </c>
      <c r="AB124" s="80"/>
      <c r="AC124" s="84" t="str">
        <f t="array" ref="AC124">IFERROR(IF($C124="","",INDEX(구분표!$I$2:$I$1001,MATCH(1,(구분표!$B$2:$B$1001='15년일입'!$A124)*(구분표!$C$2:$C$1001='15년일입'!$B124)*(구분표!$A$2:$A$1001='15년일입'!$C124),0))),"@@")</f>
        <v/>
      </c>
    </row>
    <row r="125" spans="1:29" ht="31.5" customHeight="1">
      <c r="A125" s="94" t="str">
        <f>IFERROR(VLOOKUP('15년일입'!$C125,구분표!$A$2:$C$1001,2,FALSE),"")</f>
        <v/>
      </c>
      <c r="B125" s="94" t="str">
        <f>IFERROR(VLOOKUP('15년일입'!$C125,구분표!$A$2:$C$1001,3,FALSE),"")</f>
        <v/>
      </c>
      <c r="C125" s="196"/>
      <c r="D125" s="195"/>
      <c r="E125" s="195"/>
      <c r="F125" s="196"/>
      <c r="G125" s="194"/>
      <c r="H125" s="206"/>
      <c r="I125" s="194"/>
      <c r="J125" s="78">
        <f t="shared" si="17"/>
        <v>0</v>
      </c>
      <c r="K125" s="208"/>
      <c r="L125" s="194"/>
      <c r="M125" s="78">
        <f t="shared" si="18"/>
        <v>0</v>
      </c>
      <c r="N125" s="79" t="str">
        <f t="shared" si="5"/>
        <v>-</v>
      </c>
      <c r="O125" s="211"/>
      <c r="P125" s="80"/>
      <c r="Q125" s="221"/>
      <c r="R125" s="80"/>
      <c r="S125" s="83" t="s">
        <v>578</v>
      </c>
      <c r="T125" s="194">
        <f t="shared" si="13"/>
        <v>0</v>
      </c>
      <c r="U125" s="194">
        <f t="shared" si="19"/>
        <v>0</v>
      </c>
      <c r="V125" s="82" t="str">
        <f t="shared" si="14"/>
        <v>ok</v>
      </c>
      <c r="W125" s="80"/>
      <c r="X125" s="81" t="str">
        <f t="shared" si="20"/>
        <v/>
      </c>
      <c r="Y125" s="194">
        <f t="shared" si="15"/>
        <v>0</v>
      </c>
      <c r="Z125" s="194">
        <f t="shared" si="16"/>
        <v>0</v>
      </c>
      <c r="AA125" s="82" t="str">
        <f t="shared" si="21"/>
        <v>ok</v>
      </c>
      <c r="AB125" s="80"/>
      <c r="AC125" s="84" t="str">
        <f t="array" ref="AC125">IFERROR(IF($C125="","",INDEX(구분표!$I$2:$I$1001,MATCH(1,(구분표!$B$2:$B$1001='15년일입'!$A125)*(구분표!$C$2:$C$1001='15년일입'!$B125)*(구분표!$A$2:$A$1001='15년일입'!$C125),0))),"@@")</f>
        <v/>
      </c>
    </row>
    <row r="126" spans="1:29" ht="31.5" customHeight="1">
      <c r="A126" s="94" t="str">
        <f>IFERROR(VLOOKUP('15년일입'!$C126,구분표!$A$2:$C$1001,2,FALSE),"")</f>
        <v/>
      </c>
      <c r="B126" s="94" t="str">
        <f>IFERROR(VLOOKUP('15년일입'!$C126,구분표!$A$2:$C$1001,3,FALSE),"")</f>
        <v/>
      </c>
      <c r="C126" s="196"/>
      <c r="D126" s="195"/>
      <c r="E126" s="195"/>
      <c r="F126" s="196"/>
      <c r="G126" s="194"/>
      <c r="H126" s="194"/>
      <c r="I126" s="194"/>
      <c r="J126" s="78">
        <f t="shared" si="17"/>
        <v>0</v>
      </c>
      <c r="K126" s="194"/>
      <c r="L126" s="194"/>
      <c r="M126" s="78">
        <f t="shared" si="18"/>
        <v>0</v>
      </c>
      <c r="N126" s="79" t="str">
        <f t="shared" si="5"/>
        <v>-</v>
      </c>
      <c r="O126" s="213"/>
      <c r="P126" s="80"/>
      <c r="Q126" s="221"/>
      <c r="R126" s="80"/>
      <c r="S126" s="83" t="s">
        <v>578</v>
      </c>
      <c r="T126" s="194">
        <f t="shared" si="13"/>
        <v>0</v>
      </c>
      <c r="U126" s="194">
        <f t="shared" si="19"/>
        <v>0</v>
      </c>
      <c r="V126" s="82" t="str">
        <f t="shared" si="14"/>
        <v>ok</v>
      </c>
      <c r="W126" s="80"/>
      <c r="X126" s="81" t="str">
        <f t="shared" si="20"/>
        <v/>
      </c>
      <c r="Y126" s="194">
        <f t="shared" si="15"/>
        <v>0</v>
      </c>
      <c r="Z126" s="194">
        <f t="shared" si="16"/>
        <v>0</v>
      </c>
      <c r="AA126" s="82" t="str">
        <f t="shared" si="21"/>
        <v>ok</v>
      </c>
      <c r="AB126" s="80"/>
      <c r="AC126" s="84" t="str">
        <f t="array" ref="AC126">IFERROR(IF($C126="","",INDEX(구분표!$I$2:$I$1001,MATCH(1,(구분표!$B$2:$B$1001='15년일입'!$A126)*(구분표!$C$2:$C$1001='15년일입'!$B126)*(구분표!$A$2:$A$1001='15년일입'!$C126),0))),"@@")</f>
        <v/>
      </c>
    </row>
    <row r="127" spans="1:29" ht="31.5" customHeight="1">
      <c r="A127" s="94" t="str">
        <f>IFERROR(VLOOKUP('15년일입'!$C127,구분표!$A$2:$C$1001,2,FALSE),"")</f>
        <v/>
      </c>
      <c r="B127" s="94" t="str">
        <f>IFERROR(VLOOKUP('15년일입'!$C127,구분표!$A$2:$C$1001,3,FALSE),"")</f>
        <v/>
      </c>
      <c r="C127" s="196"/>
      <c r="D127" s="195"/>
      <c r="E127" s="195"/>
      <c r="F127" s="196"/>
      <c r="G127" s="194"/>
      <c r="H127" s="194"/>
      <c r="I127" s="194"/>
      <c r="J127" s="78">
        <f t="shared" si="17"/>
        <v>0</v>
      </c>
      <c r="K127" s="194"/>
      <c r="L127" s="194"/>
      <c r="M127" s="78">
        <f t="shared" si="18"/>
        <v>0</v>
      </c>
      <c r="N127" s="79" t="str">
        <f t="shared" si="5"/>
        <v>-</v>
      </c>
      <c r="O127" s="212"/>
      <c r="P127" s="80"/>
      <c r="Q127" s="221"/>
      <c r="R127" s="80"/>
      <c r="S127" s="83" t="s">
        <v>578</v>
      </c>
      <c r="T127" s="194">
        <f t="shared" si="13"/>
        <v>0</v>
      </c>
      <c r="U127" s="194">
        <f t="shared" si="19"/>
        <v>0</v>
      </c>
      <c r="V127" s="82" t="str">
        <f t="shared" si="14"/>
        <v>ok</v>
      </c>
      <c r="W127" s="80"/>
      <c r="X127" s="81" t="str">
        <f t="shared" si="20"/>
        <v/>
      </c>
      <c r="Y127" s="194">
        <f t="shared" si="15"/>
        <v>0</v>
      </c>
      <c r="Z127" s="194">
        <f t="shared" si="16"/>
        <v>0</v>
      </c>
      <c r="AA127" s="82" t="str">
        <f t="shared" si="21"/>
        <v>ok</v>
      </c>
      <c r="AB127" s="80"/>
      <c r="AC127" s="84" t="str">
        <f t="array" ref="AC127">IFERROR(IF($C127="","",INDEX(구분표!$I$2:$I$1001,MATCH(1,(구분표!$B$2:$B$1001='15년일입'!$A127)*(구분표!$C$2:$C$1001='15년일입'!$B127)*(구분표!$A$2:$A$1001='15년일입'!$C127),0))),"@@")</f>
        <v/>
      </c>
    </row>
    <row r="128" spans="1:29" ht="31.5" customHeight="1">
      <c r="A128" s="94" t="str">
        <f>IFERROR(VLOOKUP('15년일입'!$C128,구분표!$A$2:$C$1001,2,FALSE),"")</f>
        <v/>
      </c>
      <c r="B128" s="94" t="str">
        <f>IFERROR(VLOOKUP('15년일입'!$C128,구분표!$A$2:$C$1001,3,FALSE),"")</f>
        <v/>
      </c>
      <c r="C128" s="196"/>
      <c r="D128" s="195"/>
      <c r="E128" s="195"/>
      <c r="F128" s="196"/>
      <c r="G128" s="194"/>
      <c r="H128" s="194"/>
      <c r="I128" s="206"/>
      <c r="J128" s="78">
        <f t="shared" si="17"/>
        <v>0</v>
      </c>
      <c r="K128" s="194"/>
      <c r="L128" s="206"/>
      <c r="M128" s="78">
        <f t="shared" si="18"/>
        <v>0</v>
      </c>
      <c r="N128" s="79" t="str">
        <f t="shared" si="5"/>
        <v>-</v>
      </c>
      <c r="O128" s="212"/>
      <c r="P128" s="80"/>
      <c r="Q128" s="221"/>
      <c r="R128" s="80"/>
      <c r="S128" s="83" t="s">
        <v>578</v>
      </c>
      <c r="T128" s="194">
        <f t="shared" si="13"/>
        <v>0</v>
      </c>
      <c r="U128" s="194">
        <f t="shared" si="19"/>
        <v>0</v>
      </c>
      <c r="V128" s="82" t="str">
        <f t="shared" si="14"/>
        <v>ok</v>
      </c>
      <c r="W128" s="80"/>
      <c r="X128" s="81" t="str">
        <f t="shared" si="20"/>
        <v/>
      </c>
      <c r="Y128" s="194">
        <f t="shared" si="15"/>
        <v>0</v>
      </c>
      <c r="Z128" s="194">
        <f t="shared" si="16"/>
        <v>0</v>
      </c>
      <c r="AA128" s="82" t="str">
        <f t="shared" si="21"/>
        <v>ok</v>
      </c>
      <c r="AB128" s="80"/>
      <c r="AC128" s="84" t="str">
        <f t="array" ref="AC128">IFERROR(IF($C128="","",INDEX(구분표!$I$2:$I$1001,MATCH(1,(구분표!$B$2:$B$1001='15년일입'!$A128)*(구분표!$C$2:$C$1001='15년일입'!$B128)*(구분표!$A$2:$A$1001='15년일입'!$C128),0))),"@@")</f>
        <v/>
      </c>
    </row>
    <row r="129" spans="1:29" ht="31.5" customHeight="1">
      <c r="A129" s="94" t="str">
        <f>IFERROR(VLOOKUP('15년일입'!$C129,구분표!$A$2:$C$1001,2,FALSE),"")</f>
        <v/>
      </c>
      <c r="B129" s="94" t="str">
        <f>IFERROR(VLOOKUP('15년일입'!$C129,구분표!$A$2:$C$1001,3,FALSE),"")</f>
        <v/>
      </c>
      <c r="C129" s="196"/>
      <c r="D129" s="195"/>
      <c r="E129" s="195"/>
      <c r="F129" s="196"/>
      <c r="G129" s="194"/>
      <c r="H129" s="194"/>
      <c r="I129" s="194"/>
      <c r="J129" s="78">
        <f t="shared" si="17"/>
        <v>0</v>
      </c>
      <c r="K129" s="194"/>
      <c r="L129" s="194"/>
      <c r="M129" s="78">
        <f t="shared" si="18"/>
        <v>0</v>
      </c>
      <c r="N129" s="79" t="str">
        <f t="shared" si="5"/>
        <v>-</v>
      </c>
      <c r="O129" s="212"/>
      <c r="P129" s="80"/>
      <c r="Q129" s="221"/>
      <c r="R129" s="80"/>
      <c r="S129" s="83" t="s">
        <v>578</v>
      </c>
      <c r="T129" s="194">
        <f t="shared" si="13"/>
        <v>0</v>
      </c>
      <c r="U129" s="194">
        <f t="shared" si="19"/>
        <v>0</v>
      </c>
      <c r="V129" s="82" t="str">
        <f t="shared" si="14"/>
        <v>ok</v>
      </c>
      <c r="W129" s="80"/>
      <c r="X129" s="81" t="str">
        <f t="shared" si="20"/>
        <v/>
      </c>
      <c r="Y129" s="194">
        <f t="shared" si="15"/>
        <v>0</v>
      </c>
      <c r="Z129" s="194">
        <f t="shared" si="16"/>
        <v>0</v>
      </c>
      <c r="AA129" s="82" t="str">
        <f t="shared" si="21"/>
        <v>ok</v>
      </c>
      <c r="AB129" s="80"/>
      <c r="AC129" s="84" t="str">
        <f t="array" ref="AC129">IFERROR(IF($C129="","",INDEX(구분표!$I$2:$I$1001,MATCH(1,(구분표!$B$2:$B$1001='15년일입'!$A129)*(구분표!$C$2:$C$1001='15년일입'!$B129)*(구분표!$A$2:$A$1001='15년일입'!$C129),0))),"@@")</f>
        <v/>
      </c>
    </row>
    <row r="130" spans="1:29" ht="31.5" customHeight="1">
      <c r="A130" s="94" t="str">
        <f>IFERROR(VLOOKUP('15년일입'!$C130,구분표!$A$2:$C$1001,2,FALSE),"")</f>
        <v/>
      </c>
      <c r="B130" s="94" t="str">
        <f>IFERROR(VLOOKUP('15년일입'!$C130,구분표!$A$2:$C$1001,3,FALSE),"")</f>
        <v/>
      </c>
      <c r="C130" s="196"/>
      <c r="D130" s="195"/>
      <c r="E130" s="195"/>
      <c r="F130" s="196"/>
      <c r="G130" s="198"/>
      <c r="H130" s="194"/>
      <c r="I130" s="194"/>
      <c r="J130" s="78">
        <f t="shared" si="17"/>
        <v>0</v>
      </c>
      <c r="K130" s="194"/>
      <c r="L130" s="194"/>
      <c r="M130" s="78">
        <f t="shared" si="18"/>
        <v>0</v>
      </c>
      <c r="N130" s="79" t="str">
        <f t="shared" si="5"/>
        <v>-</v>
      </c>
      <c r="O130" s="212"/>
      <c r="P130" s="80"/>
      <c r="Q130" s="221"/>
      <c r="R130" s="80"/>
      <c r="S130" s="83" t="s">
        <v>578</v>
      </c>
      <c r="T130" s="194">
        <f t="shared" si="13"/>
        <v>0</v>
      </c>
      <c r="U130" s="194">
        <f t="shared" si="19"/>
        <v>0</v>
      </c>
      <c r="V130" s="82" t="str">
        <f t="shared" si="14"/>
        <v>ok</v>
      </c>
      <c r="W130" s="80"/>
      <c r="X130" s="81" t="str">
        <f t="shared" si="20"/>
        <v/>
      </c>
      <c r="Y130" s="194">
        <f t="shared" si="15"/>
        <v>0</v>
      </c>
      <c r="Z130" s="194">
        <f t="shared" si="16"/>
        <v>0</v>
      </c>
      <c r="AA130" s="82" t="str">
        <f t="shared" si="21"/>
        <v>ok</v>
      </c>
      <c r="AB130" s="80"/>
      <c r="AC130" s="84" t="str">
        <f t="array" ref="AC130">IFERROR(IF($C130="","",INDEX(구분표!$I$2:$I$1001,MATCH(1,(구분표!$B$2:$B$1001='15년일입'!$A130)*(구분표!$C$2:$C$1001='15년일입'!$B130)*(구분표!$A$2:$A$1001='15년일입'!$C130),0))),"@@")</f>
        <v/>
      </c>
    </row>
    <row r="131" spans="1:29" ht="31.5" customHeight="1">
      <c r="A131" s="94" t="str">
        <f>IFERROR(VLOOKUP('15년일입'!$C131,구분표!$A$2:$C$1001,2,FALSE),"")</f>
        <v/>
      </c>
      <c r="B131" s="94" t="str">
        <f>IFERROR(VLOOKUP('15년일입'!$C131,구분표!$A$2:$C$1001,3,FALSE),"")</f>
        <v/>
      </c>
      <c r="C131" s="196"/>
      <c r="D131" s="195"/>
      <c r="E131" s="195"/>
      <c r="F131" s="196"/>
      <c r="G131" s="198"/>
      <c r="H131" s="194"/>
      <c r="I131" s="194"/>
      <c r="J131" s="78">
        <f t="shared" si="17"/>
        <v>0</v>
      </c>
      <c r="K131" s="194"/>
      <c r="L131" s="194"/>
      <c r="M131" s="78">
        <f t="shared" si="18"/>
        <v>0</v>
      </c>
      <c r="N131" s="79" t="str">
        <f t="shared" si="5"/>
        <v>-</v>
      </c>
      <c r="O131" s="212"/>
      <c r="P131" s="80"/>
      <c r="Q131" s="221"/>
      <c r="R131" s="80"/>
      <c r="S131" s="83" t="s">
        <v>578</v>
      </c>
      <c r="T131" s="194">
        <f t="shared" si="13"/>
        <v>0</v>
      </c>
      <c r="U131" s="194">
        <f t="shared" si="19"/>
        <v>0</v>
      </c>
      <c r="V131" s="82" t="str">
        <f t="shared" si="14"/>
        <v>ok</v>
      </c>
      <c r="W131" s="80"/>
      <c r="X131" s="81" t="str">
        <f t="shared" si="20"/>
        <v/>
      </c>
      <c r="Y131" s="194">
        <f t="shared" si="15"/>
        <v>0</v>
      </c>
      <c r="Z131" s="194">
        <f t="shared" si="16"/>
        <v>0</v>
      </c>
      <c r="AA131" s="82" t="str">
        <f t="shared" si="21"/>
        <v>ok</v>
      </c>
      <c r="AB131" s="80"/>
      <c r="AC131" s="84" t="str">
        <f t="array" ref="AC131">IFERROR(IF($C131="","",INDEX(구분표!$I$2:$I$1001,MATCH(1,(구분표!$B$2:$B$1001='15년일입'!$A131)*(구분표!$C$2:$C$1001='15년일입'!$B131)*(구분표!$A$2:$A$1001='15년일입'!$C131),0))),"@@")</f>
        <v/>
      </c>
    </row>
    <row r="132" spans="1:29" ht="31.5" customHeight="1">
      <c r="A132" s="94" t="str">
        <f>IFERROR(VLOOKUP('15년일입'!$C132,구분표!$A$2:$C$1001,2,FALSE),"")</f>
        <v/>
      </c>
      <c r="B132" s="94" t="str">
        <f>IFERROR(VLOOKUP('15년일입'!$C132,구분표!$A$2:$C$1001,3,FALSE),"")</f>
        <v/>
      </c>
      <c r="C132" s="196"/>
      <c r="D132" s="195"/>
      <c r="E132" s="195"/>
      <c r="F132" s="196"/>
      <c r="G132" s="194"/>
      <c r="H132" s="194"/>
      <c r="I132" s="194"/>
      <c r="J132" s="78">
        <f t="shared" si="17"/>
        <v>0</v>
      </c>
      <c r="K132" s="194"/>
      <c r="L132" s="194"/>
      <c r="M132" s="78">
        <f t="shared" si="18"/>
        <v>0</v>
      </c>
      <c r="N132" s="79" t="str">
        <f t="shared" si="5"/>
        <v>-</v>
      </c>
      <c r="O132" s="212"/>
      <c r="P132" s="80"/>
      <c r="Q132" s="221"/>
      <c r="R132" s="80"/>
      <c r="S132" s="83" t="s">
        <v>578</v>
      </c>
      <c r="T132" s="194">
        <f t="shared" si="13"/>
        <v>0</v>
      </c>
      <c r="U132" s="194">
        <f t="shared" si="19"/>
        <v>0</v>
      </c>
      <c r="V132" s="82" t="str">
        <f t="shared" si="14"/>
        <v>ok</v>
      </c>
      <c r="W132" s="80"/>
      <c r="X132" s="81" t="str">
        <f t="shared" si="20"/>
        <v/>
      </c>
      <c r="Y132" s="194">
        <f t="shared" si="15"/>
        <v>0</v>
      </c>
      <c r="Z132" s="194">
        <f t="shared" si="16"/>
        <v>0</v>
      </c>
      <c r="AA132" s="82" t="str">
        <f t="shared" si="21"/>
        <v>ok</v>
      </c>
      <c r="AB132" s="80"/>
      <c r="AC132" s="84" t="str">
        <f t="array" ref="AC132">IFERROR(IF($C132="","",INDEX(구분표!$I$2:$I$1001,MATCH(1,(구분표!$B$2:$B$1001='15년일입'!$A132)*(구분표!$C$2:$C$1001='15년일입'!$B132)*(구분표!$A$2:$A$1001='15년일입'!$C132),0))),"@@")</f>
        <v/>
      </c>
    </row>
    <row r="133" spans="1:29" ht="31.5" customHeight="1">
      <c r="A133" s="94" t="str">
        <f>IFERROR(VLOOKUP('15년일입'!$C133,구분표!$A$2:$C$1001,2,FALSE),"")</f>
        <v/>
      </c>
      <c r="B133" s="94" t="str">
        <f>IFERROR(VLOOKUP('15년일입'!$C133,구분표!$A$2:$C$1001,3,FALSE),"")</f>
        <v/>
      </c>
      <c r="C133" s="196"/>
      <c r="D133" s="195"/>
      <c r="E133" s="195"/>
      <c r="F133" s="196"/>
      <c r="G133" s="194"/>
      <c r="H133" s="194"/>
      <c r="I133" s="194"/>
      <c r="J133" s="78">
        <f t="shared" si="17"/>
        <v>0</v>
      </c>
      <c r="K133" s="194"/>
      <c r="L133" s="194"/>
      <c r="M133" s="78">
        <f t="shared" si="18"/>
        <v>0</v>
      </c>
      <c r="N133" s="79" t="str">
        <f t="shared" si="5"/>
        <v>-</v>
      </c>
      <c r="O133" s="212"/>
      <c r="P133" s="80"/>
      <c r="Q133" s="221"/>
      <c r="R133" s="80"/>
      <c r="S133" s="83" t="s">
        <v>578</v>
      </c>
      <c r="T133" s="194">
        <f t="shared" si="13"/>
        <v>0</v>
      </c>
      <c r="U133" s="194">
        <f t="shared" si="19"/>
        <v>0</v>
      </c>
      <c r="V133" s="82" t="str">
        <f t="shared" si="14"/>
        <v>ok</v>
      </c>
      <c r="W133" s="80"/>
      <c r="X133" s="81" t="str">
        <f t="shared" si="20"/>
        <v/>
      </c>
      <c r="Y133" s="194">
        <f t="shared" si="15"/>
        <v>0</v>
      </c>
      <c r="Z133" s="194">
        <f t="shared" si="16"/>
        <v>0</v>
      </c>
      <c r="AA133" s="82" t="str">
        <f t="shared" si="21"/>
        <v>ok</v>
      </c>
      <c r="AB133" s="80"/>
      <c r="AC133" s="84" t="str">
        <f t="array" ref="AC133">IFERROR(IF($C133="","",INDEX(구분표!$I$2:$I$1001,MATCH(1,(구분표!$B$2:$B$1001='15년일입'!$A133)*(구분표!$C$2:$C$1001='15년일입'!$B133)*(구분표!$A$2:$A$1001='15년일입'!$C133),0))),"@@")</f>
        <v/>
      </c>
    </row>
    <row r="134" spans="1:29" ht="31.5" customHeight="1">
      <c r="A134" s="94" t="str">
        <f>IFERROR(VLOOKUP('15년일입'!$C134,구분표!$A$2:$C$1001,2,FALSE),"")</f>
        <v/>
      </c>
      <c r="B134" s="94" t="str">
        <f>IFERROR(VLOOKUP('15년일입'!$C134,구분표!$A$2:$C$1001,3,FALSE),"")</f>
        <v/>
      </c>
      <c r="C134" s="196"/>
      <c r="D134" s="195"/>
      <c r="E134" s="195"/>
      <c r="F134" s="196"/>
      <c r="G134" s="194"/>
      <c r="H134" s="194"/>
      <c r="I134" s="206"/>
      <c r="J134" s="78">
        <f t="shared" si="17"/>
        <v>0</v>
      </c>
      <c r="K134" s="194"/>
      <c r="L134" s="206"/>
      <c r="M134" s="78">
        <f t="shared" si="18"/>
        <v>0</v>
      </c>
      <c r="N134" s="79" t="str">
        <f t="shared" si="5"/>
        <v>-</v>
      </c>
      <c r="O134" s="211"/>
      <c r="P134" s="80"/>
      <c r="Q134" s="221"/>
      <c r="R134" s="80"/>
      <c r="S134" s="83" t="s">
        <v>578</v>
      </c>
      <c r="T134" s="194">
        <f t="shared" si="13"/>
        <v>0</v>
      </c>
      <c r="U134" s="194">
        <f t="shared" si="19"/>
        <v>0</v>
      </c>
      <c r="V134" s="82" t="str">
        <f t="shared" si="14"/>
        <v>ok</v>
      </c>
      <c r="W134" s="80"/>
      <c r="X134" s="81" t="str">
        <f t="shared" si="20"/>
        <v/>
      </c>
      <c r="Y134" s="194">
        <f t="shared" si="15"/>
        <v>0</v>
      </c>
      <c r="Z134" s="194">
        <f t="shared" si="16"/>
        <v>0</v>
      </c>
      <c r="AA134" s="82" t="str">
        <f t="shared" si="21"/>
        <v>ok</v>
      </c>
      <c r="AB134" s="80"/>
      <c r="AC134" s="84" t="str">
        <f t="array" ref="AC134">IFERROR(IF($C134="","",INDEX(구분표!$I$2:$I$1001,MATCH(1,(구분표!$B$2:$B$1001='15년일입'!$A134)*(구분표!$C$2:$C$1001='15년일입'!$B134)*(구분표!$A$2:$A$1001='15년일입'!$C134),0))),"@@")</f>
        <v/>
      </c>
    </row>
    <row r="135" spans="1:29" ht="31.5" customHeight="1">
      <c r="A135" s="94" t="str">
        <f>IFERROR(VLOOKUP('15년일입'!$C135,구분표!$A$2:$C$1001,2,FALSE),"")</f>
        <v/>
      </c>
      <c r="B135" s="94" t="str">
        <f>IFERROR(VLOOKUP('15년일입'!$C135,구분표!$A$2:$C$1001,3,FALSE),"")</f>
        <v/>
      </c>
      <c r="C135" s="196"/>
      <c r="D135" s="195"/>
      <c r="E135" s="195"/>
      <c r="F135" s="196"/>
      <c r="G135" s="194"/>
      <c r="H135" s="194"/>
      <c r="I135" s="194"/>
      <c r="J135" s="78">
        <f t="shared" si="17"/>
        <v>0</v>
      </c>
      <c r="K135" s="194"/>
      <c r="L135" s="194"/>
      <c r="M135" s="78">
        <f t="shared" si="18"/>
        <v>0</v>
      </c>
      <c r="N135" s="79" t="str">
        <f t="shared" si="5"/>
        <v>-</v>
      </c>
      <c r="O135" s="212"/>
      <c r="P135" s="80"/>
      <c r="Q135" s="221"/>
      <c r="R135" s="80"/>
      <c r="S135" s="83" t="s">
        <v>578</v>
      </c>
      <c r="T135" s="194">
        <f t="shared" ref="T135:T198" si="22">IF($S135&lt;&gt;"도비",IF($Q135="국도비","직접입력",SUM($H135:$I135)),)</f>
        <v>0</v>
      </c>
      <c r="U135" s="194">
        <f t="shared" si="19"/>
        <v>0</v>
      </c>
      <c r="V135" s="82" t="str">
        <f t="shared" ref="V135:V198" si="23">IF($Q135="국도비","ok",IF(($H135+$I135)=($T135+$U135),"ok","검토"))</f>
        <v>ok</v>
      </c>
      <c r="W135" s="80"/>
      <c r="X135" s="81" t="str">
        <f t="shared" si="20"/>
        <v/>
      </c>
      <c r="Y135" s="194">
        <f t="shared" ref="Y135:Y198" si="24">IF($X135&lt;&gt;"도비",IF($Q135="국도비","직접입력",SUM($K135:$L135)),)</f>
        <v>0</v>
      </c>
      <c r="Z135" s="194">
        <f t="shared" ref="Z135:Z198" si="25">IF($X135="도비",SUM($K135:$L135),IF($Q135="국도비","직접입력",SUM($K135:$L135)-$Y135))</f>
        <v>0</v>
      </c>
      <c r="AA135" s="82" t="str">
        <f t="shared" si="21"/>
        <v>ok</v>
      </c>
      <c r="AB135" s="80"/>
      <c r="AC135" s="84" t="str">
        <f t="array" ref="AC135">IFERROR(IF($C135="","",INDEX(구분표!$I$2:$I$1001,MATCH(1,(구분표!$B$2:$B$1001='15년일입'!$A135)*(구분표!$C$2:$C$1001='15년일입'!$B135)*(구분표!$A$2:$A$1001='15년일입'!$C135),0))),"@@")</f>
        <v/>
      </c>
    </row>
    <row r="136" spans="1:29" ht="31.5" customHeight="1">
      <c r="A136" s="94" t="str">
        <f>IFERROR(VLOOKUP('15년일입'!$C136,구분표!$A$2:$C$1001,2,FALSE),"")</f>
        <v/>
      </c>
      <c r="B136" s="94" t="str">
        <f>IFERROR(VLOOKUP('15년일입'!$C136,구분표!$A$2:$C$1001,3,FALSE),"")</f>
        <v/>
      </c>
      <c r="C136" s="196"/>
      <c r="D136" s="195"/>
      <c r="E136" s="195"/>
      <c r="F136" s="196"/>
      <c r="G136" s="194"/>
      <c r="H136" s="194"/>
      <c r="I136" s="194"/>
      <c r="J136" s="78">
        <f t="shared" ref="J136:J199" si="26">SUM(G136+H136+I136)</f>
        <v>0</v>
      </c>
      <c r="K136" s="194"/>
      <c r="L136" s="194"/>
      <c r="M136" s="78">
        <f t="shared" ref="M136:M199" si="27">SUM(G136+K136+L136)</f>
        <v>0</v>
      </c>
      <c r="N136" s="79" t="str">
        <f t="shared" si="5"/>
        <v>-</v>
      </c>
      <c r="O136" s="214"/>
      <c r="P136" s="80"/>
      <c r="Q136" s="221"/>
      <c r="R136" s="80"/>
      <c r="S136" s="83" t="s">
        <v>578</v>
      </c>
      <c r="T136" s="194">
        <f t="shared" si="22"/>
        <v>0</v>
      </c>
      <c r="U136" s="194">
        <f t="shared" ref="U136:U199" si="28">IF($S136="도비",SUM($H136:$I136),IF($Q136="국도비","직접입력",SUM($H136:$I136)-$T136))</f>
        <v>0</v>
      </c>
      <c r="V136" s="82" t="str">
        <f t="shared" si="23"/>
        <v>ok</v>
      </c>
      <c r="W136" s="80"/>
      <c r="X136" s="81" t="str">
        <f t="shared" ref="X136:X199" si="29">$S136</f>
        <v/>
      </c>
      <c r="Y136" s="194">
        <f t="shared" si="24"/>
        <v>0</v>
      </c>
      <c r="Z136" s="194">
        <f t="shared" si="25"/>
        <v>0</v>
      </c>
      <c r="AA136" s="82" t="str">
        <f t="shared" ref="AA136:AA199" si="30">IF($Q136="국도비","ok",IF(($K136+$L136)=($Y136+$Z136),"ok","검토"))</f>
        <v>ok</v>
      </c>
      <c r="AB136" s="80"/>
      <c r="AC136" s="84" t="str">
        <f t="array" ref="AC136">IFERROR(IF($C136="","",INDEX(구분표!$I$2:$I$1001,MATCH(1,(구분표!$B$2:$B$1001='15년일입'!$A136)*(구분표!$C$2:$C$1001='15년일입'!$B136)*(구분표!$A$2:$A$1001='15년일입'!$C136),0))),"@@")</f>
        <v/>
      </c>
    </row>
    <row r="137" spans="1:29" ht="31.5" customHeight="1">
      <c r="A137" s="94" t="str">
        <f>IFERROR(VLOOKUP('15년일입'!$C137,구분표!$A$2:$C$1001,2,FALSE),"")</f>
        <v/>
      </c>
      <c r="B137" s="94" t="str">
        <f>IFERROR(VLOOKUP('15년일입'!$C137,구분표!$A$2:$C$1001,3,FALSE),"")</f>
        <v/>
      </c>
      <c r="C137" s="196"/>
      <c r="D137" s="195"/>
      <c r="E137" s="195"/>
      <c r="F137" s="196"/>
      <c r="G137" s="194"/>
      <c r="H137" s="194"/>
      <c r="I137" s="194"/>
      <c r="J137" s="78">
        <f t="shared" si="26"/>
        <v>0</v>
      </c>
      <c r="K137" s="194"/>
      <c r="L137" s="194"/>
      <c r="M137" s="78">
        <f t="shared" si="27"/>
        <v>0</v>
      </c>
      <c r="N137" s="79" t="str">
        <f t="shared" si="5"/>
        <v>-</v>
      </c>
      <c r="O137" s="212"/>
      <c r="P137" s="80"/>
      <c r="Q137" s="221"/>
      <c r="R137" s="80"/>
      <c r="S137" s="83" t="s">
        <v>578</v>
      </c>
      <c r="T137" s="194">
        <f t="shared" si="22"/>
        <v>0</v>
      </c>
      <c r="U137" s="194">
        <f t="shared" si="28"/>
        <v>0</v>
      </c>
      <c r="V137" s="82" t="str">
        <f t="shared" si="23"/>
        <v>ok</v>
      </c>
      <c r="W137" s="80"/>
      <c r="X137" s="81" t="str">
        <f t="shared" si="29"/>
        <v/>
      </c>
      <c r="Y137" s="194">
        <f t="shared" si="24"/>
        <v>0</v>
      </c>
      <c r="Z137" s="194">
        <f t="shared" si="25"/>
        <v>0</v>
      </c>
      <c r="AA137" s="82" t="str">
        <f t="shared" si="30"/>
        <v>ok</v>
      </c>
      <c r="AB137" s="80"/>
      <c r="AC137" s="84" t="str">
        <f t="array" ref="AC137">IFERROR(IF($C137="","",INDEX(구분표!$I$2:$I$1001,MATCH(1,(구분표!$B$2:$B$1001='15년일입'!$A137)*(구분표!$C$2:$C$1001='15년일입'!$B137)*(구분표!$A$2:$A$1001='15년일입'!$C137),0))),"@@")</f>
        <v/>
      </c>
    </row>
    <row r="138" spans="1:29" ht="31.5" customHeight="1">
      <c r="A138" s="94" t="str">
        <f>IFERROR(VLOOKUP('15년일입'!$C138,구분표!$A$2:$C$1001,2,FALSE),"")</f>
        <v/>
      </c>
      <c r="B138" s="94" t="str">
        <f>IFERROR(VLOOKUP('15년일입'!$C138,구분표!$A$2:$C$1001,3,FALSE),"")</f>
        <v/>
      </c>
      <c r="C138" s="196"/>
      <c r="D138" s="195"/>
      <c r="E138" s="195"/>
      <c r="F138" s="196"/>
      <c r="G138" s="194"/>
      <c r="H138" s="194"/>
      <c r="I138" s="194"/>
      <c r="J138" s="78">
        <f t="shared" si="26"/>
        <v>0</v>
      </c>
      <c r="K138" s="194"/>
      <c r="L138" s="194"/>
      <c r="M138" s="78">
        <f t="shared" si="27"/>
        <v>0</v>
      </c>
      <c r="N138" s="79" t="str">
        <f t="shared" si="5"/>
        <v>-</v>
      </c>
      <c r="O138" s="212"/>
      <c r="P138" s="80"/>
      <c r="Q138" s="221"/>
      <c r="R138" s="80"/>
      <c r="S138" s="83" t="s">
        <v>578</v>
      </c>
      <c r="T138" s="194">
        <f t="shared" si="22"/>
        <v>0</v>
      </c>
      <c r="U138" s="194">
        <f t="shared" si="28"/>
        <v>0</v>
      </c>
      <c r="V138" s="82" t="str">
        <f t="shared" si="23"/>
        <v>ok</v>
      </c>
      <c r="W138" s="80"/>
      <c r="X138" s="81" t="str">
        <f t="shared" si="29"/>
        <v/>
      </c>
      <c r="Y138" s="194">
        <f t="shared" si="24"/>
        <v>0</v>
      </c>
      <c r="Z138" s="194">
        <f t="shared" si="25"/>
        <v>0</v>
      </c>
      <c r="AA138" s="82" t="str">
        <f t="shared" si="30"/>
        <v>ok</v>
      </c>
      <c r="AB138" s="80"/>
      <c r="AC138" s="84" t="str">
        <f t="array" ref="AC138">IFERROR(IF($C138="","",INDEX(구분표!$I$2:$I$1001,MATCH(1,(구분표!$B$2:$B$1001='15년일입'!$A138)*(구분표!$C$2:$C$1001='15년일입'!$B138)*(구분표!$A$2:$A$1001='15년일입'!$C138),0))),"@@")</f>
        <v/>
      </c>
    </row>
    <row r="139" spans="1:29" ht="31.5" customHeight="1">
      <c r="A139" s="94" t="str">
        <f>IFERROR(VLOOKUP('15년일입'!$C139,구분표!$A$2:$C$1001,2,FALSE),"")</f>
        <v/>
      </c>
      <c r="B139" s="94" t="str">
        <f>IFERROR(VLOOKUP('15년일입'!$C139,구분표!$A$2:$C$1001,3,FALSE),"")</f>
        <v/>
      </c>
      <c r="C139" s="196"/>
      <c r="D139" s="195"/>
      <c r="E139" s="195"/>
      <c r="F139" s="196"/>
      <c r="G139" s="194"/>
      <c r="H139" s="194"/>
      <c r="I139" s="194"/>
      <c r="J139" s="78">
        <f t="shared" si="26"/>
        <v>0</v>
      </c>
      <c r="K139" s="194"/>
      <c r="L139" s="194"/>
      <c r="M139" s="78">
        <f t="shared" si="27"/>
        <v>0</v>
      </c>
      <c r="N139" s="79" t="str">
        <f t="shared" si="5"/>
        <v>-</v>
      </c>
      <c r="O139" s="212"/>
      <c r="P139" s="80"/>
      <c r="Q139" s="221"/>
      <c r="R139" s="80"/>
      <c r="S139" s="83" t="s">
        <v>578</v>
      </c>
      <c r="T139" s="194">
        <f t="shared" si="22"/>
        <v>0</v>
      </c>
      <c r="U139" s="194">
        <f t="shared" si="28"/>
        <v>0</v>
      </c>
      <c r="V139" s="82" t="str">
        <f t="shared" si="23"/>
        <v>ok</v>
      </c>
      <c r="W139" s="80"/>
      <c r="X139" s="81" t="str">
        <f t="shared" si="29"/>
        <v/>
      </c>
      <c r="Y139" s="194">
        <f t="shared" si="24"/>
        <v>0</v>
      </c>
      <c r="Z139" s="194">
        <f t="shared" si="25"/>
        <v>0</v>
      </c>
      <c r="AA139" s="82" t="str">
        <f t="shared" si="30"/>
        <v>ok</v>
      </c>
      <c r="AB139" s="80"/>
      <c r="AC139" s="84" t="str">
        <f t="array" ref="AC139">IFERROR(IF($C139="","",INDEX(구분표!$I$2:$I$1001,MATCH(1,(구분표!$B$2:$B$1001='15년일입'!$A139)*(구분표!$C$2:$C$1001='15년일입'!$B139)*(구분표!$A$2:$A$1001='15년일입'!$C139),0))),"@@")</f>
        <v/>
      </c>
    </row>
    <row r="140" spans="1:29" ht="31.5" customHeight="1">
      <c r="A140" s="94" t="str">
        <f>IFERROR(VLOOKUP('15년일입'!$C140,구분표!$A$2:$C$1001,2,FALSE),"")</f>
        <v/>
      </c>
      <c r="B140" s="94" t="str">
        <f>IFERROR(VLOOKUP('15년일입'!$C140,구분표!$A$2:$C$1001,3,FALSE),"")</f>
        <v/>
      </c>
      <c r="C140" s="196"/>
      <c r="D140" s="195"/>
      <c r="E140" s="195"/>
      <c r="F140" s="196"/>
      <c r="G140" s="197"/>
      <c r="H140" s="194"/>
      <c r="I140" s="194"/>
      <c r="J140" s="78">
        <f t="shared" si="26"/>
        <v>0</v>
      </c>
      <c r="K140" s="194"/>
      <c r="L140" s="194"/>
      <c r="M140" s="78">
        <f t="shared" si="27"/>
        <v>0</v>
      </c>
      <c r="N140" s="79" t="str">
        <f t="shared" si="5"/>
        <v>-</v>
      </c>
      <c r="O140" s="212"/>
      <c r="P140" s="80"/>
      <c r="Q140" s="221"/>
      <c r="R140" s="80"/>
      <c r="S140" s="83" t="s">
        <v>578</v>
      </c>
      <c r="T140" s="194">
        <f t="shared" si="22"/>
        <v>0</v>
      </c>
      <c r="U140" s="194">
        <f t="shared" si="28"/>
        <v>0</v>
      </c>
      <c r="V140" s="82" t="str">
        <f t="shared" si="23"/>
        <v>ok</v>
      </c>
      <c r="W140" s="80"/>
      <c r="X140" s="81" t="str">
        <f t="shared" si="29"/>
        <v/>
      </c>
      <c r="Y140" s="194">
        <f t="shared" si="24"/>
        <v>0</v>
      </c>
      <c r="Z140" s="194">
        <f t="shared" si="25"/>
        <v>0</v>
      </c>
      <c r="AA140" s="82" t="str">
        <f t="shared" si="30"/>
        <v>ok</v>
      </c>
      <c r="AB140" s="80"/>
      <c r="AC140" s="84" t="str">
        <f t="array" ref="AC140">IFERROR(IF($C140="","",INDEX(구분표!$I$2:$I$1001,MATCH(1,(구분표!$B$2:$B$1001='15년일입'!$A140)*(구분표!$C$2:$C$1001='15년일입'!$B140)*(구분표!$A$2:$A$1001='15년일입'!$C140),0))),"@@")</f>
        <v/>
      </c>
    </row>
    <row r="141" spans="1:29" ht="31.5" customHeight="1">
      <c r="A141" s="94" t="str">
        <f>IFERROR(VLOOKUP('15년일입'!$C141,구분표!$A$2:$C$1001,2,FALSE),"")</f>
        <v/>
      </c>
      <c r="B141" s="94" t="str">
        <f>IFERROR(VLOOKUP('15년일입'!$C141,구분표!$A$2:$C$1001,3,FALSE),"")</f>
        <v/>
      </c>
      <c r="C141" s="196"/>
      <c r="D141" s="195"/>
      <c r="E141" s="195"/>
      <c r="F141" s="196"/>
      <c r="G141" s="194"/>
      <c r="H141" s="194"/>
      <c r="I141" s="194"/>
      <c r="J141" s="78">
        <f t="shared" si="26"/>
        <v>0</v>
      </c>
      <c r="K141" s="194"/>
      <c r="L141" s="194"/>
      <c r="M141" s="78">
        <f t="shared" si="27"/>
        <v>0</v>
      </c>
      <c r="N141" s="79" t="str">
        <f t="shared" si="5"/>
        <v>-</v>
      </c>
      <c r="O141" s="212"/>
      <c r="P141" s="80"/>
      <c r="Q141" s="221"/>
      <c r="R141" s="80"/>
      <c r="S141" s="83" t="s">
        <v>578</v>
      </c>
      <c r="T141" s="194">
        <f t="shared" si="22"/>
        <v>0</v>
      </c>
      <c r="U141" s="194">
        <f t="shared" si="28"/>
        <v>0</v>
      </c>
      <c r="V141" s="82" t="str">
        <f t="shared" si="23"/>
        <v>ok</v>
      </c>
      <c r="W141" s="80"/>
      <c r="X141" s="81" t="str">
        <f t="shared" si="29"/>
        <v/>
      </c>
      <c r="Y141" s="194">
        <f t="shared" si="24"/>
        <v>0</v>
      </c>
      <c r="Z141" s="194">
        <f t="shared" si="25"/>
        <v>0</v>
      </c>
      <c r="AA141" s="82" t="str">
        <f t="shared" si="30"/>
        <v>ok</v>
      </c>
      <c r="AB141" s="80"/>
      <c r="AC141" s="84" t="str">
        <f t="array" ref="AC141">IFERROR(IF($C141="","",INDEX(구분표!$I$2:$I$1001,MATCH(1,(구분표!$B$2:$B$1001='15년일입'!$A141)*(구분표!$C$2:$C$1001='15년일입'!$B141)*(구분표!$A$2:$A$1001='15년일입'!$C141),0))),"@@")</f>
        <v/>
      </c>
    </row>
    <row r="142" spans="1:29" ht="31.5" customHeight="1">
      <c r="A142" s="94" t="str">
        <f>IFERROR(VLOOKUP('15년일입'!$C142,구분표!$A$2:$C$1001,2,FALSE),"")</f>
        <v/>
      </c>
      <c r="B142" s="94" t="str">
        <f>IFERROR(VLOOKUP('15년일입'!$C142,구분표!$A$2:$C$1001,3,FALSE),"")</f>
        <v/>
      </c>
      <c r="C142" s="196"/>
      <c r="D142" s="195"/>
      <c r="E142" s="195"/>
      <c r="F142" s="196"/>
      <c r="G142" s="197"/>
      <c r="H142" s="194"/>
      <c r="I142" s="194"/>
      <c r="J142" s="78">
        <f t="shared" si="26"/>
        <v>0</v>
      </c>
      <c r="K142" s="194"/>
      <c r="L142" s="194"/>
      <c r="M142" s="78">
        <f t="shared" si="27"/>
        <v>0</v>
      </c>
      <c r="N142" s="79" t="str">
        <f t="shared" si="5"/>
        <v>-</v>
      </c>
      <c r="O142" s="212"/>
      <c r="P142" s="80"/>
      <c r="Q142" s="221"/>
      <c r="R142" s="80"/>
      <c r="S142" s="83" t="s">
        <v>578</v>
      </c>
      <c r="T142" s="194">
        <f t="shared" si="22"/>
        <v>0</v>
      </c>
      <c r="U142" s="194">
        <f t="shared" si="28"/>
        <v>0</v>
      </c>
      <c r="V142" s="82" t="str">
        <f t="shared" si="23"/>
        <v>ok</v>
      </c>
      <c r="W142" s="80"/>
      <c r="X142" s="81" t="str">
        <f t="shared" si="29"/>
        <v/>
      </c>
      <c r="Y142" s="194">
        <f t="shared" si="24"/>
        <v>0</v>
      </c>
      <c r="Z142" s="194">
        <f t="shared" si="25"/>
        <v>0</v>
      </c>
      <c r="AA142" s="82" t="str">
        <f t="shared" si="30"/>
        <v>ok</v>
      </c>
      <c r="AB142" s="80"/>
      <c r="AC142" s="84" t="str">
        <f t="array" ref="AC142">IFERROR(IF($C142="","",INDEX(구분표!$I$2:$I$1001,MATCH(1,(구분표!$B$2:$B$1001='15년일입'!$A142)*(구분표!$C$2:$C$1001='15년일입'!$B142)*(구분표!$A$2:$A$1001='15년일입'!$C142),0))),"@@")</f>
        <v/>
      </c>
    </row>
    <row r="143" spans="1:29" ht="31.5" customHeight="1">
      <c r="A143" s="94" t="str">
        <f>IFERROR(VLOOKUP('15년일입'!$C143,구분표!$A$2:$C$1001,2,FALSE),"")</f>
        <v/>
      </c>
      <c r="B143" s="94" t="str">
        <f>IFERROR(VLOOKUP('15년일입'!$C143,구분표!$A$2:$C$1001,3,FALSE),"")</f>
        <v/>
      </c>
      <c r="C143" s="196"/>
      <c r="D143" s="195"/>
      <c r="E143" s="195"/>
      <c r="F143" s="196"/>
      <c r="G143" s="194"/>
      <c r="H143" s="194"/>
      <c r="I143" s="194"/>
      <c r="J143" s="78">
        <f t="shared" si="26"/>
        <v>0</v>
      </c>
      <c r="K143" s="194"/>
      <c r="L143" s="194"/>
      <c r="M143" s="78">
        <f t="shared" si="27"/>
        <v>0</v>
      </c>
      <c r="N143" s="79" t="str">
        <f t="shared" si="5"/>
        <v>-</v>
      </c>
      <c r="O143" s="215"/>
      <c r="P143" s="80"/>
      <c r="Q143" s="221"/>
      <c r="R143" s="80"/>
      <c r="S143" s="83" t="s">
        <v>578</v>
      </c>
      <c r="T143" s="194">
        <f t="shared" si="22"/>
        <v>0</v>
      </c>
      <c r="U143" s="194">
        <f t="shared" si="28"/>
        <v>0</v>
      </c>
      <c r="V143" s="82" t="str">
        <f t="shared" si="23"/>
        <v>ok</v>
      </c>
      <c r="W143" s="80"/>
      <c r="X143" s="81" t="str">
        <f t="shared" si="29"/>
        <v/>
      </c>
      <c r="Y143" s="194">
        <f t="shared" si="24"/>
        <v>0</v>
      </c>
      <c r="Z143" s="194">
        <f t="shared" si="25"/>
        <v>0</v>
      </c>
      <c r="AA143" s="82" t="str">
        <f t="shared" si="30"/>
        <v>ok</v>
      </c>
      <c r="AB143" s="80"/>
      <c r="AC143" s="84" t="str">
        <f t="array" ref="AC143">IFERROR(IF($C143="","",INDEX(구분표!$I$2:$I$1001,MATCH(1,(구분표!$B$2:$B$1001='15년일입'!$A143)*(구분표!$C$2:$C$1001='15년일입'!$B143)*(구분표!$A$2:$A$1001='15년일입'!$C143),0))),"@@")</f>
        <v/>
      </c>
    </row>
    <row r="144" spans="1:29" ht="31.5" customHeight="1">
      <c r="A144" s="94" t="str">
        <f>IFERROR(VLOOKUP('15년일입'!$C144,구분표!$A$2:$C$1001,2,FALSE),"")</f>
        <v/>
      </c>
      <c r="B144" s="94" t="str">
        <f>IFERROR(VLOOKUP('15년일입'!$C144,구분표!$A$2:$C$1001,3,FALSE),"")</f>
        <v/>
      </c>
      <c r="C144" s="196"/>
      <c r="D144" s="195"/>
      <c r="E144" s="195"/>
      <c r="F144" s="196"/>
      <c r="G144" s="194"/>
      <c r="H144" s="194"/>
      <c r="I144" s="194"/>
      <c r="J144" s="78">
        <f t="shared" si="26"/>
        <v>0</v>
      </c>
      <c r="K144" s="194"/>
      <c r="L144" s="194"/>
      <c r="M144" s="78">
        <f t="shared" si="27"/>
        <v>0</v>
      </c>
      <c r="N144" s="79" t="str">
        <f t="shared" si="5"/>
        <v>-</v>
      </c>
      <c r="O144" s="215"/>
      <c r="P144" s="80"/>
      <c r="Q144" s="221"/>
      <c r="R144" s="80"/>
      <c r="S144" s="83" t="s">
        <v>578</v>
      </c>
      <c r="T144" s="194">
        <f t="shared" si="22"/>
        <v>0</v>
      </c>
      <c r="U144" s="194">
        <f t="shared" si="28"/>
        <v>0</v>
      </c>
      <c r="V144" s="82" t="str">
        <f t="shared" si="23"/>
        <v>ok</v>
      </c>
      <c r="W144" s="80"/>
      <c r="X144" s="81" t="str">
        <f t="shared" si="29"/>
        <v/>
      </c>
      <c r="Y144" s="194">
        <f t="shared" si="24"/>
        <v>0</v>
      </c>
      <c r="Z144" s="194">
        <f t="shared" si="25"/>
        <v>0</v>
      </c>
      <c r="AA144" s="82" t="str">
        <f t="shared" si="30"/>
        <v>ok</v>
      </c>
      <c r="AB144" s="80"/>
      <c r="AC144" s="84" t="str">
        <f t="array" ref="AC144">IFERROR(IF($C144="","",INDEX(구분표!$I$2:$I$1001,MATCH(1,(구분표!$B$2:$B$1001='15년일입'!$A144)*(구분표!$C$2:$C$1001='15년일입'!$B144)*(구분표!$A$2:$A$1001='15년일입'!$C144),0))),"@@")</f>
        <v/>
      </c>
    </row>
    <row r="145" spans="1:29" ht="31.5" customHeight="1">
      <c r="A145" s="94" t="str">
        <f>IFERROR(VLOOKUP('15년일입'!$C145,구분표!$A$2:$C$1001,2,FALSE),"")</f>
        <v/>
      </c>
      <c r="B145" s="94" t="str">
        <f>IFERROR(VLOOKUP('15년일입'!$C145,구분표!$A$2:$C$1001,3,FALSE),"")</f>
        <v/>
      </c>
      <c r="C145" s="196"/>
      <c r="D145" s="195"/>
      <c r="E145" s="195"/>
      <c r="F145" s="196"/>
      <c r="G145" s="194"/>
      <c r="H145" s="194"/>
      <c r="I145" s="194"/>
      <c r="J145" s="78">
        <f t="shared" si="26"/>
        <v>0</v>
      </c>
      <c r="K145" s="194"/>
      <c r="L145" s="194"/>
      <c r="M145" s="78">
        <f t="shared" si="27"/>
        <v>0</v>
      </c>
      <c r="N145" s="79" t="str">
        <f t="shared" si="5"/>
        <v>-</v>
      </c>
      <c r="O145" s="211"/>
      <c r="P145" s="80"/>
      <c r="Q145" s="221"/>
      <c r="R145" s="80"/>
      <c r="S145" s="83" t="s">
        <v>578</v>
      </c>
      <c r="T145" s="194">
        <f t="shared" si="22"/>
        <v>0</v>
      </c>
      <c r="U145" s="194">
        <f t="shared" si="28"/>
        <v>0</v>
      </c>
      <c r="V145" s="82" t="str">
        <f t="shared" si="23"/>
        <v>ok</v>
      </c>
      <c r="W145" s="80"/>
      <c r="X145" s="81" t="str">
        <f t="shared" si="29"/>
        <v/>
      </c>
      <c r="Y145" s="194">
        <f t="shared" si="24"/>
        <v>0</v>
      </c>
      <c r="Z145" s="194">
        <f t="shared" si="25"/>
        <v>0</v>
      </c>
      <c r="AA145" s="82" t="str">
        <f t="shared" si="30"/>
        <v>ok</v>
      </c>
      <c r="AB145" s="80"/>
      <c r="AC145" s="84" t="str">
        <f t="array" ref="AC145">IFERROR(IF($C145="","",INDEX(구분표!$I$2:$I$1001,MATCH(1,(구분표!$B$2:$B$1001='15년일입'!$A145)*(구분표!$C$2:$C$1001='15년일입'!$B145)*(구분표!$A$2:$A$1001='15년일입'!$C145),0))),"@@")</f>
        <v/>
      </c>
    </row>
    <row r="146" spans="1:29" ht="31.5" customHeight="1">
      <c r="A146" s="94" t="str">
        <f>IFERROR(VLOOKUP('15년일입'!$C146,구분표!$A$2:$C$1001,2,FALSE),"")</f>
        <v/>
      </c>
      <c r="B146" s="94" t="str">
        <f>IFERROR(VLOOKUP('15년일입'!$C146,구분표!$A$2:$C$1001,3,FALSE),"")</f>
        <v/>
      </c>
      <c r="C146" s="196"/>
      <c r="D146" s="195"/>
      <c r="E146" s="195"/>
      <c r="F146" s="196"/>
      <c r="G146" s="194"/>
      <c r="H146" s="194"/>
      <c r="I146" s="194"/>
      <c r="J146" s="78">
        <f t="shared" si="26"/>
        <v>0</v>
      </c>
      <c r="K146" s="194"/>
      <c r="L146" s="194"/>
      <c r="M146" s="78">
        <f t="shared" si="27"/>
        <v>0</v>
      </c>
      <c r="N146" s="79" t="str">
        <f t="shared" si="5"/>
        <v>-</v>
      </c>
      <c r="O146" s="211"/>
      <c r="P146" s="80"/>
      <c r="Q146" s="221"/>
      <c r="R146" s="80"/>
      <c r="S146" s="83" t="s">
        <v>578</v>
      </c>
      <c r="T146" s="194">
        <f t="shared" si="22"/>
        <v>0</v>
      </c>
      <c r="U146" s="194">
        <f t="shared" si="28"/>
        <v>0</v>
      </c>
      <c r="V146" s="82" t="str">
        <f t="shared" si="23"/>
        <v>ok</v>
      </c>
      <c r="W146" s="80"/>
      <c r="X146" s="81" t="str">
        <f t="shared" si="29"/>
        <v/>
      </c>
      <c r="Y146" s="194">
        <f t="shared" si="24"/>
        <v>0</v>
      </c>
      <c r="Z146" s="194">
        <f t="shared" si="25"/>
        <v>0</v>
      </c>
      <c r="AA146" s="82" t="str">
        <f t="shared" si="30"/>
        <v>ok</v>
      </c>
      <c r="AB146" s="80"/>
      <c r="AC146" s="84" t="str">
        <f t="array" ref="AC146">IFERROR(IF($C146="","",INDEX(구분표!$I$2:$I$1001,MATCH(1,(구분표!$B$2:$B$1001='15년일입'!$A146)*(구분표!$C$2:$C$1001='15년일입'!$B146)*(구분표!$A$2:$A$1001='15년일입'!$C146),0))),"@@")</f>
        <v/>
      </c>
    </row>
    <row r="147" spans="1:29" ht="31.5" customHeight="1">
      <c r="A147" s="94" t="str">
        <f>IFERROR(VLOOKUP('15년일입'!$C147,구분표!$A$2:$C$1001,2,FALSE),"")</f>
        <v/>
      </c>
      <c r="B147" s="94" t="str">
        <f>IFERROR(VLOOKUP('15년일입'!$C147,구분표!$A$2:$C$1001,3,FALSE),"")</f>
        <v/>
      </c>
      <c r="C147" s="196"/>
      <c r="D147" s="195"/>
      <c r="E147" s="195"/>
      <c r="F147" s="196"/>
      <c r="G147" s="194"/>
      <c r="H147" s="194"/>
      <c r="I147" s="194"/>
      <c r="J147" s="78">
        <f t="shared" si="26"/>
        <v>0</v>
      </c>
      <c r="K147" s="194"/>
      <c r="L147" s="194"/>
      <c r="M147" s="78">
        <f t="shared" si="27"/>
        <v>0</v>
      </c>
      <c r="N147" s="79" t="str">
        <f t="shared" si="5"/>
        <v>-</v>
      </c>
      <c r="O147" s="211"/>
      <c r="P147" s="80"/>
      <c r="Q147" s="221"/>
      <c r="R147" s="80"/>
      <c r="S147" s="83" t="s">
        <v>578</v>
      </c>
      <c r="T147" s="194">
        <f t="shared" si="22"/>
        <v>0</v>
      </c>
      <c r="U147" s="194">
        <f t="shared" si="28"/>
        <v>0</v>
      </c>
      <c r="V147" s="82" t="str">
        <f t="shared" si="23"/>
        <v>ok</v>
      </c>
      <c r="W147" s="80"/>
      <c r="X147" s="81" t="str">
        <f t="shared" si="29"/>
        <v/>
      </c>
      <c r="Y147" s="194">
        <f t="shared" si="24"/>
        <v>0</v>
      </c>
      <c r="Z147" s="194">
        <f t="shared" si="25"/>
        <v>0</v>
      </c>
      <c r="AA147" s="82" t="str">
        <f t="shared" si="30"/>
        <v>ok</v>
      </c>
      <c r="AB147" s="80"/>
      <c r="AC147" s="84" t="str">
        <f t="array" ref="AC147">IFERROR(IF($C147="","",INDEX(구분표!$I$2:$I$1001,MATCH(1,(구분표!$B$2:$B$1001='15년일입'!$A147)*(구분표!$C$2:$C$1001='15년일입'!$B147)*(구분표!$A$2:$A$1001='15년일입'!$C147),0))),"@@")</f>
        <v/>
      </c>
    </row>
    <row r="148" spans="1:29" ht="31.5" customHeight="1">
      <c r="A148" s="94" t="str">
        <f>IFERROR(VLOOKUP('15년일입'!$C148,구분표!$A$2:$C$1001,2,FALSE),"")</f>
        <v/>
      </c>
      <c r="B148" s="94" t="str">
        <f>IFERROR(VLOOKUP('15년일입'!$C148,구분표!$A$2:$C$1001,3,FALSE),"")</f>
        <v/>
      </c>
      <c r="C148" s="196"/>
      <c r="D148" s="195"/>
      <c r="E148" s="195"/>
      <c r="F148" s="196"/>
      <c r="G148" s="194"/>
      <c r="H148" s="194"/>
      <c r="I148" s="194"/>
      <c r="J148" s="78">
        <f t="shared" si="26"/>
        <v>0</v>
      </c>
      <c r="K148" s="194"/>
      <c r="L148" s="194"/>
      <c r="M148" s="78">
        <f t="shared" si="27"/>
        <v>0</v>
      </c>
      <c r="N148" s="79" t="str">
        <f t="shared" si="5"/>
        <v>-</v>
      </c>
      <c r="O148" s="215"/>
      <c r="P148" s="80"/>
      <c r="Q148" s="221"/>
      <c r="R148" s="80"/>
      <c r="S148" s="83" t="s">
        <v>578</v>
      </c>
      <c r="T148" s="194">
        <f t="shared" si="22"/>
        <v>0</v>
      </c>
      <c r="U148" s="194">
        <f t="shared" si="28"/>
        <v>0</v>
      </c>
      <c r="V148" s="82" t="str">
        <f t="shared" si="23"/>
        <v>ok</v>
      </c>
      <c r="W148" s="80"/>
      <c r="X148" s="81" t="str">
        <f t="shared" si="29"/>
        <v/>
      </c>
      <c r="Y148" s="194">
        <f t="shared" si="24"/>
        <v>0</v>
      </c>
      <c r="Z148" s="194">
        <f t="shared" si="25"/>
        <v>0</v>
      </c>
      <c r="AA148" s="82" t="str">
        <f t="shared" si="30"/>
        <v>ok</v>
      </c>
      <c r="AB148" s="80"/>
      <c r="AC148" s="84" t="str">
        <f t="array" ref="AC148">IFERROR(IF($C148="","",INDEX(구분표!$I$2:$I$1001,MATCH(1,(구분표!$B$2:$B$1001='15년일입'!$A148)*(구분표!$C$2:$C$1001='15년일입'!$B148)*(구분표!$A$2:$A$1001='15년일입'!$C148),0))),"@@")</f>
        <v/>
      </c>
    </row>
    <row r="149" spans="1:29" ht="31.5" customHeight="1">
      <c r="A149" s="94" t="str">
        <f>IFERROR(VLOOKUP('15년일입'!$C149,구분표!$A$2:$C$1001,2,FALSE),"")</f>
        <v/>
      </c>
      <c r="B149" s="94" t="str">
        <f>IFERROR(VLOOKUP('15년일입'!$C149,구분표!$A$2:$C$1001,3,FALSE),"")</f>
        <v/>
      </c>
      <c r="C149" s="196"/>
      <c r="D149" s="195"/>
      <c r="E149" s="195"/>
      <c r="F149" s="196"/>
      <c r="G149" s="194"/>
      <c r="H149" s="194"/>
      <c r="I149" s="194"/>
      <c r="J149" s="78">
        <f t="shared" si="26"/>
        <v>0</v>
      </c>
      <c r="K149" s="194"/>
      <c r="L149" s="194"/>
      <c r="M149" s="78">
        <f t="shared" si="27"/>
        <v>0</v>
      </c>
      <c r="N149" s="79" t="str">
        <f t="shared" si="5"/>
        <v>-</v>
      </c>
      <c r="O149" s="215"/>
      <c r="P149" s="80"/>
      <c r="Q149" s="221"/>
      <c r="R149" s="80"/>
      <c r="S149" s="83" t="s">
        <v>578</v>
      </c>
      <c r="T149" s="194">
        <f t="shared" si="22"/>
        <v>0</v>
      </c>
      <c r="U149" s="194">
        <f t="shared" si="28"/>
        <v>0</v>
      </c>
      <c r="V149" s="82" t="str">
        <f t="shared" si="23"/>
        <v>ok</v>
      </c>
      <c r="W149" s="80"/>
      <c r="X149" s="81" t="str">
        <f t="shared" si="29"/>
        <v/>
      </c>
      <c r="Y149" s="194">
        <f t="shared" si="24"/>
        <v>0</v>
      </c>
      <c r="Z149" s="194">
        <f t="shared" si="25"/>
        <v>0</v>
      </c>
      <c r="AA149" s="82" t="str">
        <f t="shared" si="30"/>
        <v>ok</v>
      </c>
      <c r="AB149" s="80"/>
      <c r="AC149" s="84" t="str">
        <f t="array" ref="AC149">IFERROR(IF($C149="","",INDEX(구분표!$I$2:$I$1001,MATCH(1,(구분표!$B$2:$B$1001='15년일입'!$A149)*(구분표!$C$2:$C$1001='15년일입'!$B149)*(구분표!$A$2:$A$1001='15년일입'!$C149),0))),"@@")</f>
        <v/>
      </c>
    </row>
    <row r="150" spans="1:29" ht="31.5" customHeight="1">
      <c r="A150" s="94" t="str">
        <f>IFERROR(VLOOKUP('15년일입'!$C150,구분표!$A$2:$C$1001,2,FALSE),"")</f>
        <v/>
      </c>
      <c r="B150" s="94" t="str">
        <f>IFERROR(VLOOKUP('15년일입'!$C150,구분표!$A$2:$C$1001,3,FALSE),"")</f>
        <v/>
      </c>
      <c r="C150" s="196"/>
      <c r="D150" s="195"/>
      <c r="E150" s="195"/>
      <c r="F150" s="196"/>
      <c r="G150" s="194"/>
      <c r="H150" s="194"/>
      <c r="I150" s="194"/>
      <c r="J150" s="78">
        <f t="shared" si="26"/>
        <v>0</v>
      </c>
      <c r="K150" s="194"/>
      <c r="L150" s="194"/>
      <c r="M150" s="78">
        <f t="shared" si="27"/>
        <v>0</v>
      </c>
      <c r="N150" s="79" t="str">
        <f t="shared" si="5"/>
        <v>-</v>
      </c>
      <c r="O150" s="215"/>
      <c r="P150" s="80"/>
      <c r="Q150" s="221"/>
      <c r="R150" s="80"/>
      <c r="S150" s="83" t="s">
        <v>578</v>
      </c>
      <c r="T150" s="194">
        <f t="shared" si="22"/>
        <v>0</v>
      </c>
      <c r="U150" s="194">
        <f t="shared" si="28"/>
        <v>0</v>
      </c>
      <c r="V150" s="82" t="str">
        <f t="shared" si="23"/>
        <v>ok</v>
      </c>
      <c r="W150" s="80"/>
      <c r="X150" s="81" t="str">
        <f t="shared" si="29"/>
        <v/>
      </c>
      <c r="Y150" s="194">
        <f t="shared" si="24"/>
        <v>0</v>
      </c>
      <c r="Z150" s="194">
        <f t="shared" si="25"/>
        <v>0</v>
      </c>
      <c r="AA150" s="82" t="str">
        <f t="shared" si="30"/>
        <v>ok</v>
      </c>
      <c r="AB150" s="80"/>
      <c r="AC150" s="84" t="str">
        <f t="array" ref="AC150">IFERROR(IF($C150="","",INDEX(구분표!$I$2:$I$1001,MATCH(1,(구분표!$B$2:$B$1001='15년일입'!$A150)*(구분표!$C$2:$C$1001='15년일입'!$B150)*(구분표!$A$2:$A$1001='15년일입'!$C150),0))),"@@")</f>
        <v/>
      </c>
    </row>
    <row r="151" spans="1:29" ht="31.5" customHeight="1">
      <c r="A151" s="94" t="str">
        <f>IFERROR(VLOOKUP('15년일입'!$C151,구분표!$A$2:$C$1001,2,FALSE),"")</f>
        <v/>
      </c>
      <c r="B151" s="94" t="str">
        <f>IFERROR(VLOOKUP('15년일입'!$C151,구분표!$A$2:$C$1001,3,FALSE),"")</f>
        <v/>
      </c>
      <c r="C151" s="196"/>
      <c r="D151" s="195"/>
      <c r="E151" s="195"/>
      <c r="F151" s="196"/>
      <c r="G151" s="194"/>
      <c r="H151" s="194"/>
      <c r="I151" s="194"/>
      <c r="J151" s="78">
        <f t="shared" si="26"/>
        <v>0</v>
      </c>
      <c r="K151" s="194"/>
      <c r="L151" s="194"/>
      <c r="M151" s="78">
        <f t="shared" si="27"/>
        <v>0</v>
      </c>
      <c r="N151" s="79" t="str">
        <f t="shared" si="5"/>
        <v>-</v>
      </c>
      <c r="O151" s="215"/>
      <c r="P151" s="80"/>
      <c r="Q151" s="221"/>
      <c r="R151" s="80"/>
      <c r="S151" s="83" t="s">
        <v>578</v>
      </c>
      <c r="T151" s="194">
        <f t="shared" si="22"/>
        <v>0</v>
      </c>
      <c r="U151" s="194">
        <f t="shared" si="28"/>
        <v>0</v>
      </c>
      <c r="V151" s="82" t="str">
        <f t="shared" si="23"/>
        <v>ok</v>
      </c>
      <c r="W151" s="80"/>
      <c r="X151" s="81" t="str">
        <f t="shared" si="29"/>
        <v/>
      </c>
      <c r="Y151" s="194">
        <f t="shared" si="24"/>
        <v>0</v>
      </c>
      <c r="Z151" s="194">
        <f t="shared" si="25"/>
        <v>0</v>
      </c>
      <c r="AA151" s="82" t="str">
        <f t="shared" si="30"/>
        <v>ok</v>
      </c>
      <c r="AB151" s="80"/>
      <c r="AC151" s="84" t="str">
        <f t="array" ref="AC151">IFERROR(IF($C151="","",INDEX(구분표!$I$2:$I$1001,MATCH(1,(구분표!$B$2:$B$1001='15년일입'!$A151)*(구분표!$C$2:$C$1001='15년일입'!$B151)*(구분표!$A$2:$A$1001='15년일입'!$C151),0))),"@@")</f>
        <v/>
      </c>
    </row>
    <row r="152" spans="1:29" ht="31.5" customHeight="1">
      <c r="A152" s="94" t="str">
        <f>IFERROR(VLOOKUP('15년일입'!$C152,구분표!$A$2:$C$1001,2,FALSE),"")</f>
        <v/>
      </c>
      <c r="B152" s="94" t="str">
        <f>IFERROR(VLOOKUP('15년일입'!$C152,구분표!$A$2:$C$1001,3,FALSE),"")</f>
        <v/>
      </c>
      <c r="C152" s="196"/>
      <c r="D152" s="195"/>
      <c r="E152" s="195"/>
      <c r="F152" s="196"/>
      <c r="G152" s="194"/>
      <c r="H152" s="194"/>
      <c r="I152" s="194"/>
      <c r="J152" s="78">
        <f t="shared" si="26"/>
        <v>0</v>
      </c>
      <c r="K152" s="194"/>
      <c r="L152" s="194"/>
      <c r="M152" s="78">
        <f t="shared" si="27"/>
        <v>0</v>
      </c>
      <c r="N152" s="79" t="str">
        <f t="shared" si="5"/>
        <v>-</v>
      </c>
      <c r="O152" s="215"/>
      <c r="P152" s="80"/>
      <c r="Q152" s="221"/>
      <c r="R152" s="80"/>
      <c r="S152" s="83" t="s">
        <v>578</v>
      </c>
      <c r="T152" s="194">
        <f t="shared" si="22"/>
        <v>0</v>
      </c>
      <c r="U152" s="194">
        <f t="shared" si="28"/>
        <v>0</v>
      </c>
      <c r="V152" s="82" t="str">
        <f t="shared" si="23"/>
        <v>ok</v>
      </c>
      <c r="W152" s="80"/>
      <c r="X152" s="81" t="str">
        <f t="shared" si="29"/>
        <v/>
      </c>
      <c r="Y152" s="194">
        <f t="shared" si="24"/>
        <v>0</v>
      </c>
      <c r="Z152" s="194">
        <f t="shared" si="25"/>
        <v>0</v>
      </c>
      <c r="AA152" s="82" t="str">
        <f t="shared" si="30"/>
        <v>ok</v>
      </c>
      <c r="AB152" s="80"/>
      <c r="AC152" s="84" t="str">
        <f t="array" ref="AC152">IFERROR(IF($C152="","",INDEX(구분표!$I$2:$I$1001,MATCH(1,(구분표!$B$2:$B$1001='15년일입'!$A152)*(구분표!$C$2:$C$1001='15년일입'!$B152)*(구분표!$A$2:$A$1001='15년일입'!$C152),0))),"@@")</f>
        <v/>
      </c>
    </row>
    <row r="153" spans="1:29" ht="31.5" customHeight="1">
      <c r="A153" s="94" t="str">
        <f>IFERROR(VLOOKUP('15년일입'!$C153,구분표!$A$2:$C$1001,2,FALSE),"")</f>
        <v/>
      </c>
      <c r="B153" s="94" t="str">
        <f>IFERROR(VLOOKUP('15년일입'!$C153,구분표!$A$2:$C$1001,3,FALSE),"")</f>
        <v/>
      </c>
      <c r="C153" s="196"/>
      <c r="D153" s="195"/>
      <c r="E153" s="195"/>
      <c r="F153" s="196"/>
      <c r="G153" s="194"/>
      <c r="H153" s="194"/>
      <c r="I153" s="194"/>
      <c r="J153" s="78">
        <f t="shared" si="26"/>
        <v>0</v>
      </c>
      <c r="K153" s="194"/>
      <c r="L153" s="194"/>
      <c r="M153" s="78">
        <f t="shared" si="27"/>
        <v>0</v>
      </c>
      <c r="N153" s="79" t="str">
        <f t="shared" si="5"/>
        <v>-</v>
      </c>
      <c r="O153" s="215"/>
      <c r="P153" s="80"/>
      <c r="Q153" s="221"/>
      <c r="R153" s="80"/>
      <c r="S153" s="83" t="s">
        <v>578</v>
      </c>
      <c r="T153" s="194">
        <f t="shared" si="22"/>
        <v>0</v>
      </c>
      <c r="U153" s="194">
        <f t="shared" si="28"/>
        <v>0</v>
      </c>
      <c r="V153" s="82" t="str">
        <f t="shared" si="23"/>
        <v>ok</v>
      </c>
      <c r="W153" s="80"/>
      <c r="X153" s="81" t="str">
        <f t="shared" si="29"/>
        <v/>
      </c>
      <c r="Y153" s="194">
        <f t="shared" si="24"/>
        <v>0</v>
      </c>
      <c r="Z153" s="194">
        <f t="shared" si="25"/>
        <v>0</v>
      </c>
      <c r="AA153" s="82" t="str">
        <f t="shared" si="30"/>
        <v>ok</v>
      </c>
      <c r="AB153" s="80"/>
      <c r="AC153" s="84" t="str">
        <f t="array" ref="AC153">IFERROR(IF($C153="","",INDEX(구분표!$I$2:$I$1001,MATCH(1,(구분표!$B$2:$B$1001='15년일입'!$A153)*(구분표!$C$2:$C$1001='15년일입'!$B153)*(구분표!$A$2:$A$1001='15년일입'!$C153),0))),"@@")</f>
        <v/>
      </c>
    </row>
    <row r="154" spans="1:29" ht="31.5" customHeight="1">
      <c r="A154" s="94" t="str">
        <f>IFERROR(VLOOKUP('15년일입'!$C154,구분표!$A$2:$C$1001,2,FALSE),"")</f>
        <v/>
      </c>
      <c r="B154" s="94" t="str">
        <f>IFERROR(VLOOKUP('15년일입'!$C154,구분표!$A$2:$C$1001,3,FALSE),"")</f>
        <v/>
      </c>
      <c r="C154" s="196"/>
      <c r="D154" s="195"/>
      <c r="E154" s="195"/>
      <c r="F154" s="196"/>
      <c r="G154" s="194"/>
      <c r="H154" s="194"/>
      <c r="I154" s="194"/>
      <c r="J154" s="78">
        <f t="shared" si="26"/>
        <v>0</v>
      </c>
      <c r="K154" s="194"/>
      <c r="L154" s="194"/>
      <c r="M154" s="78">
        <f t="shared" si="27"/>
        <v>0</v>
      </c>
      <c r="N154" s="79" t="str">
        <f t="shared" si="5"/>
        <v>-</v>
      </c>
      <c r="O154" s="215"/>
      <c r="P154" s="80"/>
      <c r="Q154" s="221"/>
      <c r="R154" s="80"/>
      <c r="S154" s="83" t="s">
        <v>578</v>
      </c>
      <c r="T154" s="194">
        <f t="shared" si="22"/>
        <v>0</v>
      </c>
      <c r="U154" s="194">
        <f t="shared" si="28"/>
        <v>0</v>
      </c>
      <c r="V154" s="82" t="str">
        <f t="shared" si="23"/>
        <v>ok</v>
      </c>
      <c r="W154" s="80"/>
      <c r="X154" s="81" t="str">
        <f t="shared" si="29"/>
        <v/>
      </c>
      <c r="Y154" s="194">
        <f t="shared" si="24"/>
        <v>0</v>
      </c>
      <c r="Z154" s="194">
        <f t="shared" si="25"/>
        <v>0</v>
      </c>
      <c r="AA154" s="82" t="str">
        <f t="shared" si="30"/>
        <v>ok</v>
      </c>
      <c r="AB154" s="80"/>
      <c r="AC154" s="84" t="str">
        <f t="array" ref="AC154">IFERROR(IF($C154="","",INDEX(구분표!$I$2:$I$1001,MATCH(1,(구분표!$B$2:$B$1001='15년일입'!$A154)*(구분표!$C$2:$C$1001='15년일입'!$B154)*(구분표!$A$2:$A$1001='15년일입'!$C154),0))),"@@")</f>
        <v/>
      </c>
    </row>
    <row r="155" spans="1:29" ht="31.5" customHeight="1">
      <c r="A155" s="94" t="str">
        <f>IFERROR(VLOOKUP('15년일입'!$C155,구분표!$A$2:$C$1001,2,FALSE),"")</f>
        <v/>
      </c>
      <c r="B155" s="94" t="str">
        <f>IFERROR(VLOOKUP('15년일입'!$C155,구분표!$A$2:$C$1001,3,FALSE),"")</f>
        <v/>
      </c>
      <c r="C155" s="196"/>
      <c r="D155" s="195"/>
      <c r="E155" s="195"/>
      <c r="F155" s="196"/>
      <c r="G155" s="194"/>
      <c r="H155" s="194"/>
      <c r="I155" s="194"/>
      <c r="J155" s="78">
        <f t="shared" si="26"/>
        <v>0</v>
      </c>
      <c r="K155" s="208"/>
      <c r="L155" s="194"/>
      <c r="M155" s="78">
        <f t="shared" si="27"/>
        <v>0</v>
      </c>
      <c r="N155" s="79" t="str">
        <f t="shared" si="5"/>
        <v>-</v>
      </c>
      <c r="O155" s="215"/>
      <c r="P155" s="80"/>
      <c r="Q155" s="221"/>
      <c r="R155" s="80"/>
      <c r="S155" s="83" t="s">
        <v>578</v>
      </c>
      <c r="T155" s="194">
        <f t="shared" si="22"/>
        <v>0</v>
      </c>
      <c r="U155" s="194">
        <f t="shared" si="28"/>
        <v>0</v>
      </c>
      <c r="V155" s="82" t="str">
        <f t="shared" si="23"/>
        <v>ok</v>
      </c>
      <c r="W155" s="80"/>
      <c r="X155" s="81" t="str">
        <f t="shared" si="29"/>
        <v/>
      </c>
      <c r="Y155" s="194">
        <f t="shared" si="24"/>
        <v>0</v>
      </c>
      <c r="Z155" s="194">
        <f t="shared" si="25"/>
        <v>0</v>
      </c>
      <c r="AA155" s="82" t="str">
        <f t="shared" si="30"/>
        <v>ok</v>
      </c>
      <c r="AB155" s="80"/>
      <c r="AC155" s="84" t="str">
        <f t="array" ref="AC155">IFERROR(IF($C155="","",INDEX(구분표!$I$2:$I$1001,MATCH(1,(구분표!$B$2:$B$1001='15년일입'!$A155)*(구분표!$C$2:$C$1001='15년일입'!$B155)*(구분표!$A$2:$A$1001='15년일입'!$C155),0))),"@@")</f>
        <v/>
      </c>
    </row>
    <row r="156" spans="1:29" ht="31.5" customHeight="1">
      <c r="A156" s="94" t="str">
        <f>IFERROR(VLOOKUP('15년일입'!$C156,구분표!$A$2:$C$1001,2,FALSE),"")</f>
        <v/>
      </c>
      <c r="B156" s="94" t="str">
        <f>IFERROR(VLOOKUP('15년일입'!$C156,구분표!$A$2:$C$1001,3,FALSE),"")</f>
        <v/>
      </c>
      <c r="C156" s="196"/>
      <c r="D156" s="195"/>
      <c r="E156" s="195"/>
      <c r="F156" s="196"/>
      <c r="G156" s="194"/>
      <c r="H156" s="206"/>
      <c r="I156" s="206"/>
      <c r="J156" s="78">
        <f t="shared" si="26"/>
        <v>0</v>
      </c>
      <c r="K156" s="206"/>
      <c r="L156" s="206"/>
      <c r="M156" s="78">
        <f t="shared" si="27"/>
        <v>0</v>
      </c>
      <c r="N156" s="79" t="str">
        <f t="shared" si="5"/>
        <v>-</v>
      </c>
      <c r="O156" s="215"/>
      <c r="P156" s="80"/>
      <c r="Q156" s="221"/>
      <c r="R156" s="80"/>
      <c r="S156" s="83" t="s">
        <v>578</v>
      </c>
      <c r="T156" s="194">
        <f t="shared" si="22"/>
        <v>0</v>
      </c>
      <c r="U156" s="194">
        <f t="shared" si="28"/>
        <v>0</v>
      </c>
      <c r="V156" s="82" t="str">
        <f t="shared" si="23"/>
        <v>ok</v>
      </c>
      <c r="W156" s="80"/>
      <c r="X156" s="81" t="str">
        <f t="shared" si="29"/>
        <v/>
      </c>
      <c r="Y156" s="194">
        <f t="shared" si="24"/>
        <v>0</v>
      </c>
      <c r="Z156" s="194">
        <f t="shared" si="25"/>
        <v>0</v>
      </c>
      <c r="AA156" s="82" t="str">
        <f t="shared" si="30"/>
        <v>ok</v>
      </c>
      <c r="AB156" s="80"/>
      <c r="AC156" s="84" t="str">
        <f t="array" ref="AC156">IFERROR(IF($C156="","",INDEX(구분표!$I$2:$I$1001,MATCH(1,(구분표!$B$2:$B$1001='15년일입'!$A156)*(구분표!$C$2:$C$1001='15년일입'!$B156)*(구분표!$A$2:$A$1001='15년일입'!$C156),0))),"@@")</f>
        <v/>
      </c>
    </row>
    <row r="157" spans="1:29" ht="31.5" customHeight="1">
      <c r="A157" s="94" t="str">
        <f>IFERROR(VLOOKUP('15년일입'!$C157,구분표!$A$2:$C$1001,2,FALSE),"")</f>
        <v/>
      </c>
      <c r="B157" s="94" t="str">
        <f>IFERROR(VLOOKUP('15년일입'!$C157,구분표!$A$2:$C$1001,3,FALSE),"")</f>
        <v/>
      </c>
      <c r="C157" s="196"/>
      <c r="D157" s="195"/>
      <c r="E157" s="195"/>
      <c r="F157" s="196"/>
      <c r="G157" s="194"/>
      <c r="H157" s="194"/>
      <c r="I157" s="194"/>
      <c r="J157" s="78">
        <f t="shared" si="26"/>
        <v>0</v>
      </c>
      <c r="K157" s="194"/>
      <c r="L157" s="194"/>
      <c r="M157" s="78">
        <f t="shared" si="27"/>
        <v>0</v>
      </c>
      <c r="N157" s="79" t="str">
        <f t="shared" si="5"/>
        <v>-</v>
      </c>
      <c r="O157" s="215"/>
      <c r="P157" s="80"/>
      <c r="Q157" s="221"/>
      <c r="R157" s="80"/>
      <c r="S157" s="83" t="s">
        <v>578</v>
      </c>
      <c r="T157" s="194">
        <f t="shared" si="22"/>
        <v>0</v>
      </c>
      <c r="U157" s="194">
        <f t="shared" si="28"/>
        <v>0</v>
      </c>
      <c r="V157" s="82" t="str">
        <f t="shared" si="23"/>
        <v>ok</v>
      </c>
      <c r="W157" s="80"/>
      <c r="X157" s="81" t="str">
        <f t="shared" si="29"/>
        <v/>
      </c>
      <c r="Y157" s="194">
        <f t="shared" si="24"/>
        <v>0</v>
      </c>
      <c r="Z157" s="194">
        <f t="shared" si="25"/>
        <v>0</v>
      </c>
      <c r="AA157" s="82" t="str">
        <f t="shared" si="30"/>
        <v>ok</v>
      </c>
      <c r="AB157" s="80"/>
      <c r="AC157" s="84" t="str">
        <f t="array" ref="AC157">IFERROR(IF($C157="","",INDEX(구분표!$I$2:$I$1001,MATCH(1,(구분표!$B$2:$B$1001='15년일입'!$A157)*(구분표!$C$2:$C$1001='15년일입'!$B157)*(구분표!$A$2:$A$1001='15년일입'!$C157),0))),"@@")</f>
        <v/>
      </c>
    </row>
    <row r="158" spans="1:29" ht="31.5" customHeight="1">
      <c r="A158" s="94" t="str">
        <f>IFERROR(VLOOKUP('15년일입'!$C158,구분표!$A$2:$C$1001,2,FALSE),"")</f>
        <v/>
      </c>
      <c r="B158" s="94" t="str">
        <f>IFERROR(VLOOKUP('15년일입'!$C158,구분표!$A$2:$C$1001,3,FALSE),"")</f>
        <v/>
      </c>
      <c r="C158" s="196"/>
      <c r="D158" s="195"/>
      <c r="E158" s="195"/>
      <c r="F158" s="196"/>
      <c r="G158" s="194"/>
      <c r="H158" s="194"/>
      <c r="I158" s="194"/>
      <c r="J158" s="78">
        <f t="shared" si="26"/>
        <v>0</v>
      </c>
      <c r="K158" s="194"/>
      <c r="L158" s="194"/>
      <c r="M158" s="78">
        <f t="shared" si="27"/>
        <v>0</v>
      </c>
      <c r="N158" s="79" t="str">
        <f t="shared" si="5"/>
        <v>-</v>
      </c>
      <c r="O158" s="215"/>
      <c r="P158" s="80"/>
      <c r="Q158" s="221"/>
      <c r="R158" s="80"/>
      <c r="S158" s="83" t="s">
        <v>578</v>
      </c>
      <c r="T158" s="194">
        <f t="shared" si="22"/>
        <v>0</v>
      </c>
      <c r="U158" s="194">
        <f t="shared" si="28"/>
        <v>0</v>
      </c>
      <c r="V158" s="82" t="str">
        <f t="shared" si="23"/>
        <v>ok</v>
      </c>
      <c r="W158" s="80"/>
      <c r="X158" s="81" t="str">
        <f t="shared" si="29"/>
        <v/>
      </c>
      <c r="Y158" s="194">
        <f t="shared" si="24"/>
        <v>0</v>
      </c>
      <c r="Z158" s="194">
        <f t="shared" si="25"/>
        <v>0</v>
      </c>
      <c r="AA158" s="82" t="str">
        <f t="shared" si="30"/>
        <v>ok</v>
      </c>
      <c r="AB158" s="80"/>
      <c r="AC158" s="84" t="str">
        <f t="array" ref="AC158">IFERROR(IF($C158="","",INDEX(구분표!$I$2:$I$1001,MATCH(1,(구분표!$B$2:$B$1001='15년일입'!$A158)*(구분표!$C$2:$C$1001='15년일입'!$B158)*(구분표!$A$2:$A$1001='15년일입'!$C158),0))),"@@")</f>
        <v/>
      </c>
    </row>
    <row r="159" spans="1:29" ht="31.5" customHeight="1">
      <c r="A159" s="94" t="str">
        <f>IFERROR(VLOOKUP('15년일입'!$C159,구분표!$A$2:$C$1001,2,FALSE),"")</f>
        <v/>
      </c>
      <c r="B159" s="94" t="str">
        <f>IFERROR(VLOOKUP('15년일입'!$C159,구분표!$A$2:$C$1001,3,FALSE),"")</f>
        <v/>
      </c>
      <c r="C159" s="196"/>
      <c r="D159" s="195"/>
      <c r="E159" s="195"/>
      <c r="F159" s="196"/>
      <c r="G159" s="194"/>
      <c r="H159" s="194"/>
      <c r="I159" s="194"/>
      <c r="J159" s="78">
        <f t="shared" si="26"/>
        <v>0</v>
      </c>
      <c r="K159" s="208"/>
      <c r="L159" s="194"/>
      <c r="M159" s="78">
        <f t="shared" si="27"/>
        <v>0</v>
      </c>
      <c r="N159" s="79" t="str">
        <f t="shared" si="5"/>
        <v>-</v>
      </c>
      <c r="O159" s="215"/>
      <c r="P159" s="80"/>
      <c r="Q159" s="221"/>
      <c r="R159" s="80"/>
      <c r="S159" s="83" t="s">
        <v>578</v>
      </c>
      <c r="T159" s="194">
        <f t="shared" si="22"/>
        <v>0</v>
      </c>
      <c r="U159" s="194">
        <f t="shared" si="28"/>
        <v>0</v>
      </c>
      <c r="V159" s="82" t="str">
        <f t="shared" si="23"/>
        <v>ok</v>
      </c>
      <c r="W159" s="80"/>
      <c r="X159" s="81" t="str">
        <f t="shared" si="29"/>
        <v/>
      </c>
      <c r="Y159" s="194">
        <f t="shared" si="24"/>
        <v>0</v>
      </c>
      <c r="Z159" s="194">
        <f t="shared" si="25"/>
        <v>0</v>
      </c>
      <c r="AA159" s="82" t="str">
        <f t="shared" si="30"/>
        <v>ok</v>
      </c>
      <c r="AB159" s="80"/>
      <c r="AC159" s="84" t="str">
        <f t="array" ref="AC159">IFERROR(IF($C159="","",INDEX(구분표!$I$2:$I$1001,MATCH(1,(구분표!$B$2:$B$1001='15년일입'!$A159)*(구분표!$C$2:$C$1001='15년일입'!$B159)*(구분표!$A$2:$A$1001='15년일입'!$C159),0))),"@@")</f>
        <v/>
      </c>
    </row>
    <row r="160" spans="1:29" ht="31.5" customHeight="1">
      <c r="A160" s="94" t="str">
        <f>IFERROR(VLOOKUP('15년일입'!$C160,구분표!$A$2:$C$1001,2,FALSE),"")</f>
        <v/>
      </c>
      <c r="B160" s="94" t="str">
        <f>IFERROR(VLOOKUP('15년일입'!$C160,구분표!$A$2:$C$1001,3,FALSE),"")</f>
        <v/>
      </c>
      <c r="C160" s="196"/>
      <c r="D160" s="195"/>
      <c r="E160" s="195"/>
      <c r="F160" s="196"/>
      <c r="G160" s="194"/>
      <c r="H160" s="194"/>
      <c r="I160" s="194"/>
      <c r="J160" s="78">
        <f t="shared" si="26"/>
        <v>0</v>
      </c>
      <c r="K160" s="194"/>
      <c r="L160" s="194"/>
      <c r="M160" s="78">
        <f t="shared" si="27"/>
        <v>0</v>
      </c>
      <c r="N160" s="79" t="str">
        <f t="shared" si="5"/>
        <v>-</v>
      </c>
      <c r="O160" s="215"/>
      <c r="P160" s="80"/>
      <c r="Q160" s="221"/>
      <c r="R160" s="80"/>
      <c r="S160" s="83" t="s">
        <v>578</v>
      </c>
      <c r="T160" s="194">
        <f t="shared" si="22"/>
        <v>0</v>
      </c>
      <c r="U160" s="194">
        <f t="shared" si="28"/>
        <v>0</v>
      </c>
      <c r="V160" s="82" t="str">
        <f t="shared" si="23"/>
        <v>ok</v>
      </c>
      <c r="W160" s="80"/>
      <c r="X160" s="81" t="str">
        <f t="shared" si="29"/>
        <v/>
      </c>
      <c r="Y160" s="194">
        <f t="shared" si="24"/>
        <v>0</v>
      </c>
      <c r="Z160" s="194">
        <f t="shared" si="25"/>
        <v>0</v>
      </c>
      <c r="AA160" s="82" t="str">
        <f t="shared" si="30"/>
        <v>ok</v>
      </c>
      <c r="AB160" s="80"/>
      <c r="AC160" s="84" t="str">
        <f t="array" ref="AC160">IFERROR(IF($C160="","",INDEX(구분표!$I$2:$I$1001,MATCH(1,(구분표!$B$2:$B$1001='15년일입'!$A160)*(구분표!$C$2:$C$1001='15년일입'!$B160)*(구분표!$A$2:$A$1001='15년일입'!$C160),0))),"@@")</f>
        <v/>
      </c>
    </row>
    <row r="161" spans="1:29" ht="31.5" customHeight="1">
      <c r="A161" s="94" t="str">
        <f>IFERROR(VLOOKUP('15년일입'!$C161,구분표!$A$2:$C$1001,2,FALSE),"")</f>
        <v/>
      </c>
      <c r="B161" s="94" t="str">
        <f>IFERROR(VLOOKUP('15년일입'!$C161,구분표!$A$2:$C$1001,3,FALSE),"")</f>
        <v/>
      </c>
      <c r="C161" s="196"/>
      <c r="D161" s="195"/>
      <c r="E161" s="195"/>
      <c r="F161" s="196"/>
      <c r="G161" s="194"/>
      <c r="H161" s="194"/>
      <c r="I161" s="194"/>
      <c r="J161" s="78">
        <f t="shared" si="26"/>
        <v>0</v>
      </c>
      <c r="K161" s="194"/>
      <c r="L161" s="194"/>
      <c r="M161" s="78">
        <f t="shared" si="27"/>
        <v>0</v>
      </c>
      <c r="N161" s="79" t="str">
        <f t="shared" si="5"/>
        <v>-</v>
      </c>
      <c r="O161" s="215"/>
      <c r="P161" s="80"/>
      <c r="Q161" s="221"/>
      <c r="R161" s="80"/>
      <c r="S161" s="83" t="s">
        <v>578</v>
      </c>
      <c r="T161" s="194">
        <f t="shared" si="22"/>
        <v>0</v>
      </c>
      <c r="U161" s="194">
        <f t="shared" si="28"/>
        <v>0</v>
      </c>
      <c r="V161" s="82" t="str">
        <f t="shared" si="23"/>
        <v>ok</v>
      </c>
      <c r="W161" s="80"/>
      <c r="X161" s="81" t="str">
        <f t="shared" si="29"/>
        <v/>
      </c>
      <c r="Y161" s="194">
        <f t="shared" si="24"/>
        <v>0</v>
      </c>
      <c r="Z161" s="194">
        <f t="shared" si="25"/>
        <v>0</v>
      </c>
      <c r="AA161" s="82" t="str">
        <f t="shared" si="30"/>
        <v>ok</v>
      </c>
      <c r="AB161" s="80"/>
      <c r="AC161" s="84" t="str">
        <f t="array" ref="AC161">IFERROR(IF($C161="","",INDEX(구분표!$I$2:$I$1001,MATCH(1,(구분표!$B$2:$B$1001='15년일입'!$A161)*(구분표!$C$2:$C$1001='15년일입'!$B161)*(구분표!$A$2:$A$1001='15년일입'!$C161),0))),"@@")</f>
        <v/>
      </c>
    </row>
    <row r="162" spans="1:29" ht="31.5" customHeight="1">
      <c r="A162" s="94" t="str">
        <f>IFERROR(VLOOKUP('15년일입'!$C162,구분표!$A$2:$C$1001,2,FALSE),"")</f>
        <v/>
      </c>
      <c r="B162" s="94" t="str">
        <f>IFERROR(VLOOKUP('15년일입'!$C162,구분표!$A$2:$C$1001,3,FALSE),"")</f>
        <v/>
      </c>
      <c r="C162" s="196"/>
      <c r="D162" s="195"/>
      <c r="E162" s="195"/>
      <c r="F162" s="196"/>
      <c r="G162" s="194"/>
      <c r="H162" s="194"/>
      <c r="I162" s="194"/>
      <c r="J162" s="78">
        <f t="shared" si="26"/>
        <v>0</v>
      </c>
      <c r="K162" s="194"/>
      <c r="L162" s="194"/>
      <c r="M162" s="78">
        <f t="shared" si="27"/>
        <v>0</v>
      </c>
      <c r="N162" s="79" t="str">
        <f t="shared" si="5"/>
        <v>-</v>
      </c>
      <c r="O162" s="215"/>
      <c r="P162" s="80"/>
      <c r="Q162" s="221"/>
      <c r="R162" s="80"/>
      <c r="S162" s="83" t="s">
        <v>578</v>
      </c>
      <c r="T162" s="194">
        <f t="shared" si="22"/>
        <v>0</v>
      </c>
      <c r="U162" s="194">
        <f t="shared" si="28"/>
        <v>0</v>
      </c>
      <c r="V162" s="82" t="str">
        <f t="shared" si="23"/>
        <v>ok</v>
      </c>
      <c r="W162" s="80"/>
      <c r="X162" s="81" t="str">
        <f t="shared" si="29"/>
        <v/>
      </c>
      <c r="Y162" s="194">
        <f t="shared" si="24"/>
        <v>0</v>
      </c>
      <c r="Z162" s="194">
        <f t="shared" si="25"/>
        <v>0</v>
      </c>
      <c r="AA162" s="82" t="str">
        <f t="shared" si="30"/>
        <v>ok</v>
      </c>
      <c r="AB162" s="80"/>
      <c r="AC162" s="84" t="str">
        <f t="array" ref="AC162">IFERROR(IF($C162="","",INDEX(구분표!$I$2:$I$1001,MATCH(1,(구분표!$B$2:$B$1001='15년일입'!$A162)*(구분표!$C$2:$C$1001='15년일입'!$B162)*(구분표!$A$2:$A$1001='15년일입'!$C162),0))),"@@")</f>
        <v/>
      </c>
    </row>
    <row r="163" spans="1:29" ht="31.5" customHeight="1">
      <c r="A163" s="94" t="str">
        <f>IFERROR(VLOOKUP('15년일입'!$C163,구분표!$A$2:$C$1001,2,FALSE),"")</f>
        <v/>
      </c>
      <c r="B163" s="94" t="str">
        <f>IFERROR(VLOOKUP('15년일입'!$C163,구분표!$A$2:$C$1001,3,FALSE),"")</f>
        <v/>
      </c>
      <c r="C163" s="196"/>
      <c r="D163" s="195"/>
      <c r="E163" s="195"/>
      <c r="F163" s="196"/>
      <c r="G163" s="197"/>
      <c r="H163" s="194"/>
      <c r="I163" s="194"/>
      <c r="J163" s="78">
        <f t="shared" si="26"/>
        <v>0</v>
      </c>
      <c r="K163" s="194"/>
      <c r="L163" s="194"/>
      <c r="M163" s="78">
        <f t="shared" si="27"/>
        <v>0</v>
      </c>
      <c r="N163" s="79" t="str">
        <f t="shared" si="5"/>
        <v>-</v>
      </c>
      <c r="O163" s="215"/>
      <c r="P163" s="80"/>
      <c r="Q163" s="221"/>
      <c r="R163" s="80"/>
      <c r="S163" s="83" t="s">
        <v>578</v>
      </c>
      <c r="T163" s="194">
        <f t="shared" si="22"/>
        <v>0</v>
      </c>
      <c r="U163" s="194">
        <f t="shared" si="28"/>
        <v>0</v>
      </c>
      <c r="V163" s="82" t="str">
        <f t="shared" si="23"/>
        <v>ok</v>
      </c>
      <c r="W163" s="80"/>
      <c r="X163" s="81" t="str">
        <f t="shared" si="29"/>
        <v/>
      </c>
      <c r="Y163" s="194">
        <f t="shared" si="24"/>
        <v>0</v>
      </c>
      <c r="Z163" s="194">
        <f t="shared" si="25"/>
        <v>0</v>
      </c>
      <c r="AA163" s="82" t="str">
        <f t="shared" si="30"/>
        <v>ok</v>
      </c>
      <c r="AB163" s="80"/>
      <c r="AC163" s="84" t="str">
        <f t="array" ref="AC163">IFERROR(IF($C163="","",INDEX(구분표!$I$2:$I$1001,MATCH(1,(구분표!$B$2:$B$1001='15년일입'!$A163)*(구분표!$C$2:$C$1001='15년일입'!$B163)*(구분표!$A$2:$A$1001='15년일입'!$C163),0))),"@@")</f>
        <v/>
      </c>
    </row>
    <row r="164" spans="1:29" ht="31.5" customHeight="1">
      <c r="A164" s="94" t="str">
        <f>IFERROR(VLOOKUP('15년일입'!$C164,구분표!$A$2:$C$1001,2,FALSE),"")</f>
        <v/>
      </c>
      <c r="B164" s="94" t="str">
        <f>IFERROR(VLOOKUP('15년일입'!$C164,구분표!$A$2:$C$1001,3,FALSE),"")</f>
        <v/>
      </c>
      <c r="C164" s="196"/>
      <c r="D164" s="195"/>
      <c r="E164" s="195"/>
      <c r="F164" s="196"/>
      <c r="G164" s="194"/>
      <c r="H164" s="206"/>
      <c r="I164" s="206"/>
      <c r="J164" s="78">
        <f t="shared" si="26"/>
        <v>0</v>
      </c>
      <c r="K164" s="209"/>
      <c r="L164" s="208"/>
      <c r="M164" s="78">
        <f t="shared" si="27"/>
        <v>0</v>
      </c>
      <c r="N164" s="79" t="str">
        <f t="shared" si="5"/>
        <v>-</v>
      </c>
      <c r="O164" s="214"/>
      <c r="P164" s="80"/>
      <c r="Q164" s="221"/>
      <c r="R164" s="80"/>
      <c r="S164" s="83" t="s">
        <v>578</v>
      </c>
      <c r="T164" s="194">
        <f t="shared" si="22"/>
        <v>0</v>
      </c>
      <c r="U164" s="194">
        <f t="shared" si="28"/>
        <v>0</v>
      </c>
      <c r="V164" s="82" t="str">
        <f t="shared" si="23"/>
        <v>ok</v>
      </c>
      <c r="W164" s="80"/>
      <c r="X164" s="81" t="str">
        <f t="shared" si="29"/>
        <v/>
      </c>
      <c r="Y164" s="194">
        <f t="shared" si="24"/>
        <v>0</v>
      </c>
      <c r="Z164" s="194">
        <f t="shared" si="25"/>
        <v>0</v>
      </c>
      <c r="AA164" s="82" t="str">
        <f t="shared" si="30"/>
        <v>ok</v>
      </c>
      <c r="AB164" s="80"/>
      <c r="AC164" s="84" t="str">
        <f t="array" ref="AC164">IFERROR(IF($C164="","",INDEX(구분표!$I$2:$I$1001,MATCH(1,(구분표!$B$2:$B$1001='15년일입'!$A164)*(구분표!$C$2:$C$1001='15년일입'!$B164)*(구분표!$A$2:$A$1001='15년일입'!$C164),0))),"@@")</f>
        <v/>
      </c>
    </row>
    <row r="165" spans="1:29" ht="31.5" customHeight="1">
      <c r="A165" s="94" t="str">
        <f>IFERROR(VLOOKUP('15년일입'!$C165,구분표!$A$2:$C$1001,2,FALSE),"")</f>
        <v/>
      </c>
      <c r="B165" s="94" t="str">
        <f>IFERROR(VLOOKUP('15년일입'!$C165,구분표!$A$2:$C$1001,3,FALSE),"")</f>
        <v/>
      </c>
      <c r="C165" s="196"/>
      <c r="D165" s="195"/>
      <c r="E165" s="195"/>
      <c r="F165" s="196"/>
      <c r="G165" s="194"/>
      <c r="H165" s="206"/>
      <c r="I165" s="206"/>
      <c r="J165" s="78">
        <f t="shared" si="26"/>
        <v>0</v>
      </c>
      <c r="K165" s="209"/>
      <c r="L165" s="208"/>
      <c r="M165" s="78">
        <f t="shared" si="27"/>
        <v>0</v>
      </c>
      <c r="N165" s="79" t="str">
        <f t="shared" si="5"/>
        <v>-</v>
      </c>
      <c r="O165" s="214"/>
      <c r="P165" s="80"/>
      <c r="Q165" s="221"/>
      <c r="R165" s="80"/>
      <c r="S165" s="83" t="s">
        <v>578</v>
      </c>
      <c r="T165" s="194">
        <f t="shared" si="22"/>
        <v>0</v>
      </c>
      <c r="U165" s="194">
        <f t="shared" si="28"/>
        <v>0</v>
      </c>
      <c r="V165" s="82" t="str">
        <f t="shared" si="23"/>
        <v>ok</v>
      </c>
      <c r="W165" s="80"/>
      <c r="X165" s="81" t="str">
        <f t="shared" si="29"/>
        <v/>
      </c>
      <c r="Y165" s="194">
        <f t="shared" si="24"/>
        <v>0</v>
      </c>
      <c r="Z165" s="194">
        <f t="shared" si="25"/>
        <v>0</v>
      </c>
      <c r="AA165" s="82" t="str">
        <f t="shared" si="30"/>
        <v>ok</v>
      </c>
      <c r="AB165" s="80"/>
      <c r="AC165" s="84" t="str">
        <f t="array" ref="AC165">IFERROR(IF($C165="","",INDEX(구분표!$I$2:$I$1001,MATCH(1,(구분표!$B$2:$B$1001='15년일입'!$A165)*(구분표!$C$2:$C$1001='15년일입'!$B165)*(구분표!$A$2:$A$1001='15년일입'!$C165),0))),"@@")</f>
        <v/>
      </c>
    </row>
    <row r="166" spans="1:29" ht="31.5" customHeight="1">
      <c r="A166" s="94" t="str">
        <f>IFERROR(VLOOKUP('15년일입'!$C166,구분표!$A$2:$C$1001,2,FALSE),"")</f>
        <v/>
      </c>
      <c r="B166" s="94" t="str">
        <f>IFERROR(VLOOKUP('15년일입'!$C166,구분표!$A$2:$C$1001,3,FALSE),"")</f>
        <v/>
      </c>
      <c r="C166" s="196"/>
      <c r="D166" s="195"/>
      <c r="E166" s="195"/>
      <c r="F166" s="196"/>
      <c r="G166" s="194"/>
      <c r="H166" s="206"/>
      <c r="I166" s="206"/>
      <c r="J166" s="78">
        <f t="shared" si="26"/>
        <v>0</v>
      </c>
      <c r="K166" s="209"/>
      <c r="L166" s="208"/>
      <c r="M166" s="78">
        <f t="shared" si="27"/>
        <v>0</v>
      </c>
      <c r="N166" s="79" t="str">
        <f t="shared" si="5"/>
        <v>-</v>
      </c>
      <c r="O166" s="214"/>
      <c r="P166" s="80"/>
      <c r="Q166" s="221"/>
      <c r="R166" s="80"/>
      <c r="S166" s="83" t="s">
        <v>578</v>
      </c>
      <c r="T166" s="194">
        <f t="shared" si="22"/>
        <v>0</v>
      </c>
      <c r="U166" s="194">
        <f t="shared" si="28"/>
        <v>0</v>
      </c>
      <c r="V166" s="82" t="str">
        <f t="shared" si="23"/>
        <v>ok</v>
      </c>
      <c r="W166" s="80"/>
      <c r="X166" s="81" t="str">
        <f t="shared" si="29"/>
        <v/>
      </c>
      <c r="Y166" s="194">
        <f t="shared" si="24"/>
        <v>0</v>
      </c>
      <c r="Z166" s="194">
        <f t="shared" si="25"/>
        <v>0</v>
      </c>
      <c r="AA166" s="82" t="str">
        <f t="shared" si="30"/>
        <v>ok</v>
      </c>
      <c r="AB166" s="80"/>
      <c r="AC166" s="84" t="str">
        <f t="array" ref="AC166">IFERROR(IF($C166="","",INDEX(구분표!$I$2:$I$1001,MATCH(1,(구분표!$B$2:$B$1001='15년일입'!$A166)*(구분표!$C$2:$C$1001='15년일입'!$B166)*(구분표!$A$2:$A$1001='15년일입'!$C166),0))),"@@")</f>
        <v/>
      </c>
    </row>
    <row r="167" spans="1:29" ht="31.5" customHeight="1">
      <c r="A167" s="94" t="str">
        <f>IFERROR(VLOOKUP('15년일입'!$C167,구분표!$A$2:$C$1001,2,FALSE),"")</f>
        <v/>
      </c>
      <c r="B167" s="94" t="str">
        <f>IFERROR(VLOOKUP('15년일입'!$C167,구분표!$A$2:$C$1001,3,FALSE),"")</f>
        <v/>
      </c>
      <c r="C167" s="196"/>
      <c r="D167" s="195"/>
      <c r="E167" s="195"/>
      <c r="F167" s="196"/>
      <c r="G167" s="194"/>
      <c r="H167" s="206"/>
      <c r="I167" s="206"/>
      <c r="J167" s="78">
        <f t="shared" si="26"/>
        <v>0</v>
      </c>
      <c r="K167" s="209"/>
      <c r="L167" s="208"/>
      <c r="M167" s="78">
        <f t="shared" si="27"/>
        <v>0</v>
      </c>
      <c r="N167" s="79" t="str">
        <f t="shared" si="5"/>
        <v>-</v>
      </c>
      <c r="O167" s="214"/>
      <c r="P167" s="80"/>
      <c r="Q167" s="221"/>
      <c r="R167" s="80"/>
      <c r="S167" s="83" t="s">
        <v>578</v>
      </c>
      <c r="T167" s="194">
        <f t="shared" si="22"/>
        <v>0</v>
      </c>
      <c r="U167" s="194">
        <f t="shared" si="28"/>
        <v>0</v>
      </c>
      <c r="V167" s="82" t="str">
        <f t="shared" si="23"/>
        <v>ok</v>
      </c>
      <c r="W167" s="80"/>
      <c r="X167" s="81" t="str">
        <f t="shared" si="29"/>
        <v/>
      </c>
      <c r="Y167" s="194">
        <f t="shared" si="24"/>
        <v>0</v>
      </c>
      <c r="Z167" s="194">
        <f t="shared" si="25"/>
        <v>0</v>
      </c>
      <c r="AA167" s="82" t="str">
        <f t="shared" si="30"/>
        <v>ok</v>
      </c>
      <c r="AB167" s="80"/>
      <c r="AC167" s="84" t="str">
        <f t="array" ref="AC167">IFERROR(IF($C167="","",INDEX(구분표!$I$2:$I$1001,MATCH(1,(구분표!$B$2:$B$1001='15년일입'!$A167)*(구분표!$C$2:$C$1001='15년일입'!$B167)*(구분표!$A$2:$A$1001='15년일입'!$C167),0))),"@@")</f>
        <v/>
      </c>
    </row>
    <row r="168" spans="1:29" ht="31.5" customHeight="1">
      <c r="A168" s="94" t="str">
        <f>IFERROR(VLOOKUP('15년일입'!$C168,구분표!$A$2:$C$1001,2,FALSE),"")</f>
        <v/>
      </c>
      <c r="B168" s="94" t="str">
        <f>IFERROR(VLOOKUP('15년일입'!$C168,구분표!$A$2:$C$1001,3,FALSE),"")</f>
        <v/>
      </c>
      <c r="C168" s="196"/>
      <c r="D168" s="195"/>
      <c r="E168" s="195"/>
      <c r="F168" s="196"/>
      <c r="G168" s="194"/>
      <c r="H168" s="206"/>
      <c r="I168" s="206"/>
      <c r="J168" s="78">
        <f t="shared" si="26"/>
        <v>0</v>
      </c>
      <c r="K168" s="209"/>
      <c r="L168" s="208"/>
      <c r="M168" s="78">
        <f t="shared" si="27"/>
        <v>0</v>
      </c>
      <c r="N168" s="79" t="str">
        <f t="shared" si="5"/>
        <v>-</v>
      </c>
      <c r="O168" s="214"/>
      <c r="P168" s="80"/>
      <c r="Q168" s="221"/>
      <c r="R168" s="80"/>
      <c r="S168" s="83" t="s">
        <v>578</v>
      </c>
      <c r="T168" s="194">
        <f t="shared" si="22"/>
        <v>0</v>
      </c>
      <c r="U168" s="194">
        <f t="shared" si="28"/>
        <v>0</v>
      </c>
      <c r="V168" s="82" t="str">
        <f t="shared" si="23"/>
        <v>ok</v>
      </c>
      <c r="W168" s="80"/>
      <c r="X168" s="81" t="str">
        <f t="shared" si="29"/>
        <v/>
      </c>
      <c r="Y168" s="194">
        <f t="shared" si="24"/>
        <v>0</v>
      </c>
      <c r="Z168" s="194">
        <f t="shared" si="25"/>
        <v>0</v>
      </c>
      <c r="AA168" s="82" t="str">
        <f t="shared" si="30"/>
        <v>ok</v>
      </c>
      <c r="AB168" s="80"/>
      <c r="AC168" s="84" t="str">
        <f t="array" ref="AC168">IFERROR(IF($C168="","",INDEX(구분표!$I$2:$I$1001,MATCH(1,(구분표!$B$2:$B$1001='15년일입'!$A168)*(구분표!$C$2:$C$1001='15년일입'!$B168)*(구분표!$A$2:$A$1001='15년일입'!$C168),0))),"@@")</f>
        <v/>
      </c>
    </row>
    <row r="169" spans="1:29" ht="31.5" customHeight="1">
      <c r="A169" s="94" t="str">
        <f>IFERROR(VLOOKUP('15년일입'!$C169,구분표!$A$2:$C$1001,2,FALSE),"")</f>
        <v/>
      </c>
      <c r="B169" s="94" t="str">
        <f>IFERROR(VLOOKUP('15년일입'!$C169,구분표!$A$2:$C$1001,3,FALSE),"")</f>
        <v/>
      </c>
      <c r="C169" s="196"/>
      <c r="D169" s="195"/>
      <c r="E169" s="195"/>
      <c r="F169" s="196"/>
      <c r="G169" s="194"/>
      <c r="H169" s="206"/>
      <c r="I169" s="206"/>
      <c r="J169" s="78">
        <f t="shared" si="26"/>
        <v>0</v>
      </c>
      <c r="K169" s="209"/>
      <c r="L169" s="208"/>
      <c r="M169" s="78">
        <f t="shared" si="27"/>
        <v>0</v>
      </c>
      <c r="N169" s="79" t="str">
        <f t="shared" si="5"/>
        <v>-</v>
      </c>
      <c r="O169" s="214"/>
      <c r="P169" s="80"/>
      <c r="Q169" s="221"/>
      <c r="R169" s="80"/>
      <c r="S169" s="83" t="s">
        <v>578</v>
      </c>
      <c r="T169" s="194">
        <f t="shared" si="22"/>
        <v>0</v>
      </c>
      <c r="U169" s="194">
        <f t="shared" si="28"/>
        <v>0</v>
      </c>
      <c r="V169" s="82" t="str">
        <f t="shared" si="23"/>
        <v>ok</v>
      </c>
      <c r="W169" s="80"/>
      <c r="X169" s="81" t="str">
        <f t="shared" si="29"/>
        <v/>
      </c>
      <c r="Y169" s="194">
        <f t="shared" si="24"/>
        <v>0</v>
      </c>
      <c r="Z169" s="194">
        <f t="shared" si="25"/>
        <v>0</v>
      </c>
      <c r="AA169" s="82" t="str">
        <f t="shared" si="30"/>
        <v>ok</v>
      </c>
      <c r="AB169" s="80"/>
      <c r="AC169" s="84" t="str">
        <f t="array" ref="AC169">IFERROR(IF($C169="","",INDEX(구분표!$I$2:$I$1001,MATCH(1,(구분표!$B$2:$B$1001='15년일입'!$A169)*(구분표!$C$2:$C$1001='15년일입'!$B169)*(구분표!$A$2:$A$1001='15년일입'!$C169),0))),"@@")</f>
        <v/>
      </c>
    </row>
    <row r="170" spans="1:29" ht="31.5" customHeight="1">
      <c r="A170" s="94" t="str">
        <f>IFERROR(VLOOKUP('15년일입'!$C170,구분표!$A$2:$C$1001,2,FALSE),"")</f>
        <v/>
      </c>
      <c r="B170" s="94" t="str">
        <f>IFERROR(VLOOKUP('15년일입'!$C170,구분표!$A$2:$C$1001,3,FALSE),"")</f>
        <v/>
      </c>
      <c r="C170" s="196"/>
      <c r="D170" s="195"/>
      <c r="E170" s="195"/>
      <c r="F170" s="196"/>
      <c r="G170" s="194"/>
      <c r="H170" s="194"/>
      <c r="I170" s="194"/>
      <c r="J170" s="78">
        <f t="shared" si="26"/>
        <v>0</v>
      </c>
      <c r="K170" s="208"/>
      <c r="L170" s="208"/>
      <c r="M170" s="78">
        <f t="shared" si="27"/>
        <v>0</v>
      </c>
      <c r="N170" s="79" t="str">
        <f t="shared" si="5"/>
        <v>-</v>
      </c>
      <c r="O170" s="214"/>
      <c r="P170" s="80"/>
      <c r="Q170" s="221"/>
      <c r="R170" s="80"/>
      <c r="S170" s="83" t="s">
        <v>578</v>
      </c>
      <c r="T170" s="194">
        <f t="shared" si="22"/>
        <v>0</v>
      </c>
      <c r="U170" s="194">
        <f t="shared" si="28"/>
        <v>0</v>
      </c>
      <c r="V170" s="82" t="str">
        <f t="shared" si="23"/>
        <v>ok</v>
      </c>
      <c r="W170" s="80"/>
      <c r="X170" s="81" t="str">
        <f t="shared" si="29"/>
        <v/>
      </c>
      <c r="Y170" s="194">
        <f t="shared" si="24"/>
        <v>0</v>
      </c>
      <c r="Z170" s="194">
        <f t="shared" si="25"/>
        <v>0</v>
      </c>
      <c r="AA170" s="82" t="str">
        <f t="shared" si="30"/>
        <v>ok</v>
      </c>
      <c r="AB170" s="80"/>
      <c r="AC170" s="84" t="str">
        <f t="array" ref="AC170">IFERROR(IF($C170="","",INDEX(구분표!$I$2:$I$1001,MATCH(1,(구분표!$B$2:$B$1001='15년일입'!$A170)*(구분표!$C$2:$C$1001='15년일입'!$B170)*(구분표!$A$2:$A$1001='15년일입'!$C170),0))),"@@")</f>
        <v/>
      </c>
    </row>
    <row r="171" spans="1:29" ht="31.5" customHeight="1">
      <c r="A171" s="94" t="str">
        <f>IFERROR(VLOOKUP('15년일입'!$C171,구분표!$A$2:$C$1001,2,FALSE),"")</f>
        <v/>
      </c>
      <c r="B171" s="94" t="str">
        <f>IFERROR(VLOOKUP('15년일입'!$C171,구분표!$A$2:$C$1001,3,FALSE),"")</f>
        <v/>
      </c>
      <c r="C171" s="196"/>
      <c r="D171" s="195"/>
      <c r="E171" s="195"/>
      <c r="F171" s="196"/>
      <c r="G171" s="194"/>
      <c r="H171" s="194"/>
      <c r="I171" s="194"/>
      <c r="J171" s="78">
        <f t="shared" si="26"/>
        <v>0</v>
      </c>
      <c r="K171" s="194"/>
      <c r="L171" s="194"/>
      <c r="M171" s="78">
        <f t="shared" si="27"/>
        <v>0</v>
      </c>
      <c r="N171" s="79" t="str">
        <f t="shared" si="5"/>
        <v>-</v>
      </c>
      <c r="O171" s="216"/>
      <c r="P171" s="80"/>
      <c r="Q171" s="221"/>
      <c r="R171" s="80"/>
      <c r="S171" s="83" t="s">
        <v>578</v>
      </c>
      <c r="T171" s="194">
        <f t="shared" si="22"/>
        <v>0</v>
      </c>
      <c r="U171" s="194">
        <f t="shared" si="28"/>
        <v>0</v>
      </c>
      <c r="V171" s="82" t="str">
        <f t="shared" si="23"/>
        <v>ok</v>
      </c>
      <c r="W171" s="80"/>
      <c r="X171" s="81" t="str">
        <f t="shared" si="29"/>
        <v/>
      </c>
      <c r="Y171" s="194">
        <f t="shared" si="24"/>
        <v>0</v>
      </c>
      <c r="Z171" s="194">
        <f t="shared" si="25"/>
        <v>0</v>
      </c>
      <c r="AA171" s="82" t="str">
        <f t="shared" si="30"/>
        <v>ok</v>
      </c>
      <c r="AB171" s="80"/>
      <c r="AC171" s="84" t="str">
        <f t="array" ref="AC171">IFERROR(IF($C171="","",INDEX(구분표!$I$2:$I$1001,MATCH(1,(구분표!$B$2:$B$1001='15년일입'!$A171)*(구분표!$C$2:$C$1001='15년일입'!$B171)*(구분표!$A$2:$A$1001='15년일입'!$C171),0))),"@@")</f>
        <v/>
      </c>
    </row>
    <row r="172" spans="1:29" ht="31.5" customHeight="1">
      <c r="A172" s="94" t="str">
        <f>IFERROR(VLOOKUP('15년일입'!$C172,구분표!$A$2:$C$1001,2,FALSE),"")</f>
        <v/>
      </c>
      <c r="B172" s="94" t="str">
        <f>IFERROR(VLOOKUP('15년일입'!$C172,구분표!$A$2:$C$1001,3,FALSE),"")</f>
        <v/>
      </c>
      <c r="C172" s="196"/>
      <c r="D172" s="195"/>
      <c r="E172" s="195"/>
      <c r="F172" s="196"/>
      <c r="G172" s="194"/>
      <c r="H172" s="194"/>
      <c r="I172" s="194"/>
      <c r="J172" s="78">
        <f t="shared" si="26"/>
        <v>0</v>
      </c>
      <c r="K172" s="194"/>
      <c r="L172" s="194"/>
      <c r="M172" s="78">
        <f t="shared" si="27"/>
        <v>0</v>
      </c>
      <c r="N172" s="79" t="str">
        <f t="shared" si="5"/>
        <v>-</v>
      </c>
      <c r="O172" s="216"/>
      <c r="P172" s="80"/>
      <c r="Q172" s="221"/>
      <c r="R172" s="80"/>
      <c r="S172" s="83" t="s">
        <v>578</v>
      </c>
      <c r="T172" s="194">
        <f t="shared" si="22"/>
        <v>0</v>
      </c>
      <c r="U172" s="194">
        <f t="shared" si="28"/>
        <v>0</v>
      </c>
      <c r="V172" s="82" t="str">
        <f t="shared" si="23"/>
        <v>ok</v>
      </c>
      <c r="W172" s="80"/>
      <c r="X172" s="81" t="str">
        <f t="shared" si="29"/>
        <v/>
      </c>
      <c r="Y172" s="194">
        <f t="shared" si="24"/>
        <v>0</v>
      </c>
      <c r="Z172" s="194">
        <f t="shared" si="25"/>
        <v>0</v>
      </c>
      <c r="AA172" s="82" t="str">
        <f t="shared" si="30"/>
        <v>ok</v>
      </c>
      <c r="AB172" s="80"/>
      <c r="AC172" s="84" t="str">
        <f t="array" ref="AC172">IFERROR(IF($C172="","",INDEX(구분표!$I$2:$I$1001,MATCH(1,(구분표!$B$2:$B$1001='15년일입'!$A172)*(구분표!$C$2:$C$1001='15년일입'!$B172)*(구분표!$A$2:$A$1001='15년일입'!$C172),0))),"@@")</f>
        <v/>
      </c>
    </row>
    <row r="173" spans="1:29" ht="31.5" customHeight="1">
      <c r="A173" s="94" t="str">
        <f>IFERROR(VLOOKUP('15년일입'!$C173,구분표!$A$2:$C$1001,2,FALSE),"")</f>
        <v/>
      </c>
      <c r="B173" s="94" t="str">
        <f>IFERROR(VLOOKUP('15년일입'!$C173,구분표!$A$2:$C$1001,3,FALSE),"")</f>
        <v/>
      </c>
      <c r="C173" s="196"/>
      <c r="D173" s="195"/>
      <c r="E173" s="195"/>
      <c r="F173" s="196"/>
      <c r="G173" s="194"/>
      <c r="H173" s="194"/>
      <c r="I173" s="194"/>
      <c r="J173" s="78">
        <f t="shared" si="26"/>
        <v>0</v>
      </c>
      <c r="K173" s="194"/>
      <c r="L173" s="194"/>
      <c r="M173" s="78">
        <f t="shared" si="27"/>
        <v>0</v>
      </c>
      <c r="N173" s="79" t="str">
        <f t="shared" si="5"/>
        <v>-</v>
      </c>
      <c r="O173" s="215"/>
      <c r="P173" s="80"/>
      <c r="Q173" s="221"/>
      <c r="R173" s="80"/>
      <c r="S173" s="83" t="s">
        <v>578</v>
      </c>
      <c r="T173" s="194">
        <f t="shared" si="22"/>
        <v>0</v>
      </c>
      <c r="U173" s="194">
        <f t="shared" si="28"/>
        <v>0</v>
      </c>
      <c r="V173" s="82" t="str">
        <f t="shared" si="23"/>
        <v>ok</v>
      </c>
      <c r="W173" s="80"/>
      <c r="X173" s="81" t="str">
        <f t="shared" si="29"/>
        <v/>
      </c>
      <c r="Y173" s="194">
        <f t="shared" si="24"/>
        <v>0</v>
      </c>
      <c r="Z173" s="194">
        <f t="shared" si="25"/>
        <v>0</v>
      </c>
      <c r="AA173" s="82" t="str">
        <f t="shared" si="30"/>
        <v>ok</v>
      </c>
      <c r="AB173" s="80"/>
      <c r="AC173" s="84" t="str">
        <f t="array" ref="AC173">IFERROR(IF($C173="","",INDEX(구분표!$I$2:$I$1001,MATCH(1,(구분표!$B$2:$B$1001='15년일입'!$A173)*(구분표!$C$2:$C$1001='15년일입'!$B173)*(구분표!$A$2:$A$1001='15년일입'!$C173),0))),"@@")</f>
        <v/>
      </c>
    </row>
    <row r="174" spans="1:29" ht="31.5" customHeight="1">
      <c r="A174" s="94" t="str">
        <f>IFERROR(VLOOKUP('15년일입'!$C174,구분표!$A$2:$C$1001,2,FALSE),"")</f>
        <v/>
      </c>
      <c r="B174" s="94" t="str">
        <f>IFERROR(VLOOKUP('15년일입'!$C174,구분표!$A$2:$C$1001,3,FALSE),"")</f>
        <v/>
      </c>
      <c r="C174" s="196"/>
      <c r="D174" s="195"/>
      <c r="E174" s="195"/>
      <c r="F174" s="196"/>
      <c r="G174" s="194"/>
      <c r="H174" s="194"/>
      <c r="I174" s="194"/>
      <c r="J174" s="78">
        <f t="shared" si="26"/>
        <v>0</v>
      </c>
      <c r="K174" s="194"/>
      <c r="L174" s="194"/>
      <c r="M174" s="78">
        <f t="shared" si="27"/>
        <v>0</v>
      </c>
      <c r="N174" s="79" t="str">
        <f t="shared" si="5"/>
        <v>-</v>
      </c>
      <c r="O174" s="216"/>
      <c r="P174" s="80"/>
      <c r="Q174" s="221"/>
      <c r="R174" s="80"/>
      <c r="S174" s="83" t="s">
        <v>578</v>
      </c>
      <c r="T174" s="194">
        <f t="shared" si="22"/>
        <v>0</v>
      </c>
      <c r="U174" s="194">
        <f t="shared" si="28"/>
        <v>0</v>
      </c>
      <c r="V174" s="82" t="str">
        <f t="shared" si="23"/>
        <v>ok</v>
      </c>
      <c r="W174" s="80"/>
      <c r="X174" s="81" t="str">
        <f t="shared" si="29"/>
        <v/>
      </c>
      <c r="Y174" s="194">
        <f t="shared" si="24"/>
        <v>0</v>
      </c>
      <c r="Z174" s="194">
        <f t="shared" si="25"/>
        <v>0</v>
      </c>
      <c r="AA174" s="82" t="str">
        <f t="shared" si="30"/>
        <v>ok</v>
      </c>
      <c r="AB174" s="80"/>
      <c r="AC174" s="84" t="str">
        <f t="array" ref="AC174">IFERROR(IF($C174="","",INDEX(구분표!$I$2:$I$1001,MATCH(1,(구분표!$B$2:$B$1001='15년일입'!$A174)*(구분표!$C$2:$C$1001='15년일입'!$B174)*(구분표!$A$2:$A$1001='15년일입'!$C174),0))),"@@")</f>
        <v/>
      </c>
    </row>
    <row r="175" spans="1:29" ht="31.5" customHeight="1">
      <c r="A175" s="94" t="str">
        <f>IFERROR(VLOOKUP('15년일입'!$C175,구분표!$A$2:$C$1001,2,FALSE),"")</f>
        <v/>
      </c>
      <c r="B175" s="94" t="str">
        <f>IFERROR(VLOOKUP('15년일입'!$C175,구분표!$A$2:$C$1001,3,FALSE),"")</f>
        <v/>
      </c>
      <c r="C175" s="196"/>
      <c r="D175" s="195"/>
      <c r="E175" s="195"/>
      <c r="F175" s="196"/>
      <c r="G175" s="198"/>
      <c r="H175" s="194"/>
      <c r="I175" s="194"/>
      <c r="J175" s="78">
        <f t="shared" si="26"/>
        <v>0</v>
      </c>
      <c r="K175" s="194"/>
      <c r="L175" s="194"/>
      <c r="M175" s="78">
        <f t="shared" si="27"/>
        <v>0</v>
      </c>
      <c r="N175" s="79" t="str">
        <f t="shared" si="5"/>
        <v>-</v>
      </c>
      <c r="O175" s="211"/>
      <c r="P175" s="80"/>
      <c r="Q175" s="221"/>
      <c r="R175" s="80"/>
      <c r="S175" s="83" t="s">
        <v>578</v>
      </c>
      <c r="T175" s="194">
        <f t="shared" si="22"/>
        <v>0</v>
      </c>
      <c r="U175" s="194">
        <f t="shared" si="28"/>
        <v>0</v>
      </c>
      <c r="V175" s="82" t="str">
        <f t="shared" si="23"/>
        <v>ok</v>
      </c>
      <c r="W175" s="80"/>
      <c r="X175" s="81" t="str">
        <f t="shared" si="29"/>
        <v/>
      </c>
      <c r="Y175" s="194">
        <f t="shared" si="24"/>
        <v>0</v>
      </c>
      <c r="Z175" s="194">
        <f t="shared" si="25"/>
        <v>0</v>
      </c>
      <c r="AA175" s="82" t="str">
        <f t="shared" si="30"/>
        <v>ok</v>
      </c>
      <c r="AB175" s="80"/>
      <c r="AC175" s="84" t="str">
        <f t="array" ref="AC175">IFERROR(IF($C175="","",INDEX(구분표!$I$2:$I$1001,MATCH(1,(구분표!$B$2:$B$1001='15년일입'!$A175)*(구분표!$C$2:$C$1001='15년일입'!$B175)*(구분표!$A$2:$A$1001='15년일입'!$C175),0))),"@@")</f>
        <v/>
      </c>
    </row>
    <row r="176" spans="1:29" s="24" customFormat="1" ht="31.5" customHeight="1">
      <c r="A176" s="95" t="str">
        <f>IFERROR(VLOOKUP('15년일입'!$C176,구분표!$A$2:$C$1001,2,FALSE),"")</f>
        <v/>
      </c>
      <c r="B176" s="95" t="str">
        <f>IFERROR(VLOOKUP('15년일입'!$C176,구분표!$A$2:$C$1001,3,FALSE),"")</f>
        <v/>
      </c>
      <c r="C176" s="200"/>
      <c r="D176" s="201"/>
      <c r="E176" s="201"/>
      <c r="F176" s="200"/>
      <c r="G176" s="198"/>
      <c r="H176" s="207"/>
      <c r="I176" s="207"/>
      <c r="J176" s="78">
        <f t="shared" si="26"/>
        <v>0</v>
      </c>
      <c r="K176" s="207"/>
      <c r="L176" s="207"/>
      <c r="M176" s="78">
        <f t="shared" si="27"/>
        <v>0</v>
      </c>
      <c r="N176" s="79" t="str">
        <f t="shared" si="5"/>
        <v>-</v>
      </c>
      <c r="O176" s="213"/>
      <c r="P176" s="85"/>
      <c r="Q176" s="222"/>
      <c r="R176" s="85"/>
      <c r="S176" s="83" t="s">
        <v>578</v>
      </c>
      <c r="T176" s="194">
        <f t="shared" si="22"/>
        <v>0</v>
      </c>
      <c r="U176" s="194">
        <f t="shared" si="28"/>
        <v>0</v>
      </c>
      <c r="V176" s="82" t="str">
        <f t="shared" si="23"/>
        <v>ok</v>
      </c>
      <c r="W176" s="85"/>
      <c r="X176" s="81" t="str">
        <f t="shared" si="29"/>
        <v/>
      </c>
      <c r="Y176" s="194">
        <f t="shared" si="24"/>
        <v>0</v>
      </c>
      <c r="Z176" s="194">
        <f t="shared" si="25"/>
        <v>0</v>
      </c>
      <c r="AA176" s="82" t="str">
        <f t="shared" si="30"/>
        <v>ok</v>
      </c>
      <c r="AB176" s="85"/>
      <c r="AC176" s="84" t="str">
        <f t="array" ref="AC176">IFERROR(IF($C176="","",INDEX(구분표!$I$2:$I$1001,MATCH(1,(구분표!$B$2:$B$1001='15년일입'!$A176)*(구분표!$C$2:$C$1001='15년일입'!$B176)*(구분표!$A$2:$A$1001='15년일입'!$C176),0))),"@@")</f>
        <v/>
      </c>
    </row>
    <row r="177" spans="1:29" ht="31.5" customHeight="1">
      <c r="A177" s="94" t="str">
        <f>IFERROR(VLOOKUP('15년일입'!$C177,구분표!$A$2:$C$1001,2,FALSE),"")</f>
        <v/>
      </c>
      <c r="B177" s="94" t="str">
        <f>IFERROR(VLOOKUP('15년일입'!$C177,구분표!$A$2:$C$1001,3,FALSE),"")</f>
        <v/>
      </c>
      <c r="C177" s="196"/>
      <c r="D177" s="195"/>
      <c r="E177" s="195"/>
      <c r="F177" s="196"/>
      <c r="G177" s="194"/>
      <c r="H177" s="194"/>
      <c r="I177" s="194"/>
      <c r="J177" s="78">
        <f t="shared" si="26"/>
        <v>0</v>
      </c>
      <c r="K177" s="194"/>
      <c r="L177" s="194"/>
      <c r="M177" s="78">
        <f t="shared" si="27"/>
        <v>0</v>
      </c>
      <c r="N177" s="79" t="str">
        <f t="shared" si="5"/>
        <v>-</v>
      </c>
      <c r="O177" s="217"/>
      <c r="P177" s="80"/>
      <c r="Q177" s="221"/>
      <c r="R177" s="80"/>
      <c r="S177" s="83" t="s">
        <v>578</v>
      </c>
      <c r="T177" s="194">
        <f t="shared" si="22"/>
        <v>0</v>
      </c>
      <c r="U177" s="194">
        <f t="shared" si="28"/>
        <v>0</v>
      </c>
      <c r="V177" s="82" t="str">
        <f t="shared" si="23"/>
        <v>ok</v>
      </c>
      <c r="W177" s="80"/>
      <c r="X177" s="81" t="str">
        <f t="shared" si="29"/>
        <v/>
      </c>
      <c r="Y177" s="194">
        <f t="shared" si="24"/>
        <v>0</v>
      </c>
      <c r="Z177" s="194">
        <f t="shared" si="25"/>
        <v>0</v>
      </c>
      <c r="AA177" s="82" t="str">
        <f t="shared" si="30"/>
        <v>ok</v>
      </c>
      <c r="AB177" s="80"/>
      <c r="AC177" s="84" t="str">
        <f t="array" ref="AC177">IFERROR(IF($C177="","",INDEX(구분표!$I$2:$I$1001,MATCH(1,(구분표!$B$2:$B$1001='15년일입'!$A177)*(구분표!$C$2:$C$1001='15년일입'!$B177)*(구분표!$A$2:$A$1001='15년일입'!$C177),0))),"@@")</f>
        <v/>
      </c>
    </row>
    <row r="178" spans="1:29" ht="31.5" customHeight="1">
      <c r="A178" s="94" t="str">
        <f>IFERROR(VLOOKUP('15년일입'!$C178,구분표!$A$2:$C$1001,2,FALSE),"")</f>
        <v/>
      </c>
      <c r="B178" s="94" t="str">
        <f>IFERROR(VLOOKUP('15년일입'!$C178,구분표!$A$2:$C$1001,3,FALSE),"")</f>
        <v/>
      </c>
      <c r="C178" s="196"/>
      <c r="D178" s="195"/>
      <c r="E178" s="195"/>
      <c r="F178" s="196"/>
      <c r="G178" s="194"/>
      <c r="H178" s="194"/>
      <c r="I178" s="194"/>
      <c r="J178" s="78">
        <f t="shared" si="26"/>
        <v>0</v>
      </c>
      <c r="K178" s="194"/>
      <c r="L178" s="194"/>
      <c r="M178" s="78">
        <f t="shared" si="27"/>
        <v>0</v>
      </c>
      <c r="N178" s="79" t="str">
        <f t="shared" si="5"/>
        <v>-</v>
      </c>
      <c r="O178" s="215"/>
      <c r="P178" s="80"/>
      <c r="Q178" s="221"/>
      <c r="R178" s="80"/>
      <c r="S178" s="83" t="s">
        <v>578</v>
      </c>
      <c r="T178" s="194">
        <f t="shared" si="22"/>
        <v>0</v>
      </c>
      <c r="U178" s="194">
        <f t="shared" si="28"/>
        <v>0</v>
      </c>
      <c r="V178" s="82" t="str">
        <f t="shared" si="23"/>
        <v>ok</v>
      </c>
      <c r="W178" s="80"/>
      <c r="X178" s="81" t="str">
        <f t="shared" si="29"/>
        <v/>
      </c>
      <c r="Y178" s="194">
        <f t="shared" si="24"/>
        <v>0</v>
      </c>
      <c r="Z178" s="194">
        <f t="shared" si="25"/>
        <v>0</v>
      </c>
      <c r="AA178" s="82" t="str">
        <f t="shared" si="30"/>
        <v>ok</v>
      </c>
      <c r="AB178" s="80"/>
      <c r="AC178" s="84" t="str">
        <f t="array" ref="AC178">IFERROR(IF($C178="","",INDEX(구분표!$I$2:$I$1001,MATCH(1,(구분표!$B$2:$B$1001='15년일입'!$A178)*(구분표!$C$2:$C$1001='15년일입'!$B178)*(구분표!$A$2:$A$1001='15년일입'!$C178),0))),"@@")</f>
        <v/>
      </c>
    </row>
    <row r="179" spans="1:29" ht="31.5" customHeight="1">
      <c r="A179" s="94" t="str">
        <f>IFERROR(VLOOKUP('15년일입'!$C179,구분표!$A$2:$C$1001,2,FALSE),"")</f>
        <v/>
      </c>
      <c r="B179" s="94" t="str">
        <f>IFERROR(VLOOKUP('15년일입'!$C179,구분표!$A$2:$C$1001,3,FALSE),"")</f>
        <v/>
      </c>
      <c r="C179" s="196"/>
      <c r="D179" s="195"/>
      <c r="E179" s="195"/>
      <c r="F179" s="196"/>
      <c r="G179" s="202"/>
      <c r="H179" s="194"/>
      <c r="I179" s="194"/>
      <c r="J179" s="78">
        <f t="shared" si="26"/>
        <v>0</v>
      </c>
      <c r="K179" s="194"/>
      <c r="L179" s="194"/>
      <c r="M179" s="78">
        <f t="shared" si="27"/>
        <v>0</v>
      </c>
      <c r="N179" s="79" t="str">
        <f t="shared" si="5"/>
        <v>-</v>
      </c>
      <c r="O179" s="218"/>
      <c r="P179" s="80"/>
      <c r="Q179" s="221"/>
      <c r="R179" s="80"/>
      <c r="S179" s="83" t="s">
        <v>578</v>
      </c>
      <c r="T179" s="194">
        <f t="shared" si="22"/>
        <v>0</v>
      </c>
      <c r="U179" s="194">
        <f t="shared" si="28"/>
        <v>0</v>
      </c>
      <c r="V179" s="82" t="str">
        <f t="shared" si="23"/>
        <v>ok</v>
      </c>
      <c r="W179" s="80"/>
      <c r="X179" s="81" t="str">
        <f t="shared" si="29"/>
        <v/>
      </c>
      <c r="Y179" s="194">
        <f t="shared" si="24"/>
        <v>0</v>
      </c>
      <c r="Z179" s="194">
        <f t="shared" si="25"/>
        <v>0</v>
      </c>
      <c r="AA179" s="82" t="str">
        <f t="shared" si="30"/>
        <v>ok</v>
      </c>
      <c r="AB179" s="80"/>
      <c r="AC179" s="84" t="str">
        <f t="array" ref="AC179">IFERROR(IF($C179="","",INDEX(구분표!$I$2:$I$1001,MATCH(1,(구분표!$B$2:$B$1001='15년일입'!$A179)*(구분표!$C$2:$C$1001='15년일입'!$B179)*(구분표!$A$2:$A$1001='15년일입'!$C179),0))),"@@")</f>
        <v/>
      </c>
    </row>
    <row r="180" spans="1:29" ht="31.5" customHeight="1">
      <c r="A180" s="94" t="str">
        <f>IFERROR(VLOOKUP('15년일입'!$C180,구분표!$A$2:$C$1001,2,FALSE),"")</f>
        <v/>
      </c>
      <c r="B180" s="94" t="str">
        <f>IFERROR(VLOOKUP('15년일입'!$C180,구분표!$A$2:$C$1001,3,FALSE),"")</f>
        <v/>
      </c>
      <c r="C180" s="196"/>
      <c r="D180" s="195"/>
      <c r="E180" s="195"/>
      <c r="F180" s="196"/>
      <c r="G180" s="194"/>
      <c r="H180" s="194"/>
      <c r="I180" s="194"/>
      <c r="J180" s="78">
        <f t="shared" si="26"/>
        <v>0</v>
      </c>
      <c r="K180" s="194"/>
      <c r="L180" s="194"/>
      <c r="M180" s="78">
        <f t="shared" si="27"/>
        <v>0</v>
      </c>
      <c r="N180" s="79" t="str">
        <f t="shared" si="5"/>
        <v>-</v>
      </c>
      <c r="O180" s="218"/>
      <c r="P180" s="80"/>
      <c r="Q180" s="221"/>
      <c r="R180" s="80"/>
      <c r="S180" s="83" t="s">
        <v>578</v>
      </c>
      <c r="T180" s="194">
        <f t="shared" si="22"/>
        <v>0</v>
      </c>
      <c r="U180" s="194">
        <f t="shared" si="28"/>
        <v>0</v>
      </c>
      <c r="V180" s="82" t="str">
        <f t="shared" si="23"/>
        <v>ok</v>
      </c>
      <c r="W180" s="80"/>
      <c r="X180" s="81" t="str">
        <f t="shared" si="29"/>
        <v/>
      </c>
      <c r="Y180" s="194">
        <f t="shared" si="24"/>
        <v>0</v>
      </c>
      <c r="Z180" s="194">
        <f t="shared" si="25"/>
        <v>0</v>
      </c>
      <c r="AA180" s="82" t="str">
        <f t="shared" si="30"/>
        <v>ok</v>
      </c>
      <c r="AB180" s="80"/>
      <c r="AC180" s="84" t="str">
        <f t="array" ref="AC180">IFERROR(IF($C180="","",INDEX(구분표!$I$2:$I$1001,MATCH(1,(구분표!$B$2:$B$1001='15년일입'!$A180)*(구분표!$C$2:$C$1001='15년일입'!$B180)*(구분표!$A$2:$A$1001='15년일입'!$C180),0))),"@@")</f>
        <v/>
      </c>
    </row>
    <row r="181" spans="1:29" ht="31.5" customHeight="1">
      <c r="A181" s="94" t="str">
        <f>IFERROR(VLOOKUP('15년일입'!$C181,구분표!$A$2:$C$1001,2,FALSE),"")</f>
        <v/>
      </c>
      <c r="B181" s="94" t="str">
        <f>IFERROR(VLOOKUP('15년일입'!$C181,구분표!$A$2:$C$1001,3,FALSE),"")</f>
        <v/>
      </c>
      <c r="C181" s="196"/>
      <c r="D181" s="195"/>
      <c r="E181" s="195"/>
      <c r="F181" s="196"/>
      <c r="G181" s="194"/>
      <c r="H181" s="194"/>
      <c r="I181" s="194"/>
      <c r="J181" s="78">
        <f t="shared" si="26"/>
        <v>0</v>
      </c>
      <c r="K181" s="194"/>
      <c r="L181" s="194"/>
      <c r="M181" s="78">
        <f t="shared" si="27"/>
        <v>0</v>
      </c>
      <c r="N181" s="79" t="str">
        <f t="shared" si="5"/>
        <v>-</v>
      </c>
      <c r="O181" s="218"/>
      <c r="P181" s="80"/>
      <c r="Q181" s="221"/>
      <c r="R181" s="80"/>
      <c r="S181" s="83" t="s">
        <v>578</v>
      </c>
      <c r="T181" s="194">
        <f t="shared" si="22"/>
        <v>0</v>
      </c>
      <c r="U181" s="194">
        <f t="shared" si="28"/>
        <v>0</v>
      </c>
      <c r="V181" s="82" t="str">
        <f t="shared" si="23"/>
        <v>ok</v>
      </c>
      <c r="W181" s="80"/>
      <c r="X181" s="81" t="str">
        <f t="shared" si="29"/>
        <v/>
      </c>
      <c r="Y181" s="194">
        <f t="shared" si="24"/>
        <v>0</v>
      </c>
      <c r="Z181" s="194">
        <f t="shared" si="25"/>
        <v>0</v>
      </c>
      <c r="AA181" s="82" t="str">
        <f t="shared" si="30"/>
        <v>ok</v>
      </c>
      <c r="AB181" s="80"/>
      <c r="AC181" s="84" t="str">
        <f t="array" ref="AC181">IFERROR(IF($C181="","",INDEX(구분표!$I$2:$I$1001,MATCH(1,(구분표!$B$2:$B$1001='15년일입'!$A181)*(구분표!$C$2:$C$1001='15년일입'!$B181)*(구분표!$A$2:$A$1001='15년일입'!$C181),0))),"@@")</f>
        <v/>
      </c>
    </row>
    <row r="182" spans="1:29" ht="31.5" customHeight="1">
      <c r="A182" s="94" t="str">
        <f>IFERROR(VLOOKUP('15년일입'!$C182,구분표!$A$2:$C$1001,2,FALSE),"")</f>
        <v/>
      </c>
      <c r="B182" s="94" t="str">
        <f>IFERROR(VLOOKUP('15년일입'!$C182,구분표!$A$2:$C$1001,3,FALSE),"")</f>
        <v/>
      </c>
      <c r="C182" s="196"/>
      <c r="D182" s="195"/>
      <c r="E182" s="195"/>
      <c r="F182" s="196"/>
      <c r="G182" s="194"/>
      <c r="H182" s="194"/>
      <c r="I182" s="194"/>
      <c r="J182" s="78">
        <f t="shared" si="26"/>
        <v>0</v>
      </c>
      <c r="K182" s="194"/>
      <c r="L182" s="194"/>
      <c r="M182" s="78">
        <f t="shared" si="27"/>
        <v>0</v>
      </c>
      <c r="N182" s="79" t="str">
        <f t="shared" si="5"/>
        <v>-</v>
      </c>
      <c r="O182" s="218"/>
      <c r="P182" s="80"/>
      <c r="Q182" s="221"/>
      <c r="R182" s="80"/>
      <c r="S182" s="83" t="s">
        <v>578</v>
      </c>
      <c r="T182" s="194">
        <f t="shared" si="22"/>
        <v>0</v>
      </c>
      <c r="U182" s="194">
        <f t="shared" si="28"/>
        <v>0</v>
      </c>
      <c r="V182" s="82" t="str">
        <f t="shared" si="23"/>
        <v>ok</v>
      </c>
      <c r="W182" s="80"/>
      <c r="X182" s="81" t="str">
        <f t="shared" si="29"/>
        <v/>
      </c>
      <c r="Y182" s="194">
        <f t="shared" si="24"/>
        <v>0</v>
      </c>
      <c r="Z182" s="194">
        <f t="shared" si="25"/>
        <v>0</v>
      </c>
      <c r="AA182" s="82" t="str">
        <f t="shared" si="30"/>
        <v>ok</v>
      </c>
      <c r="AB182" s="80"/>
      <c r="AC182" s="84" t="str">
        <f t="array" ref="AC182">IFERROR(IF($C182="","",INDEX(구분표!$I$2:$I$1001,MATCH(1,(구분표!$B$2:$B$1001='15년일입'!$A182)*(구분표!$C$2:$C$1001='15년일입'!$B182)*(구분표!$A$2:$A$1001='15년일입'!$C182),0))),"@@")</f>
        <v/>
      </c>
    </row>
    <row r="183" spans="1:29" ht="31.5" customHeight="1">
      <c r="A183" s="94" t="str">
        <f>IFERROR(VLOOKUP('15년일입'!$C183,구분표!$A$2:$C$1001,2,FALSE),"")</f>
        <v/>
      </c>
      <c r="B183" s="94" t="str">
        <f>IFERROR(VLOOKUP('15년일입'!$C183,구분표!$A$2:$C$1001,3,FALSE),"")</f>
        <v/>
      </c>
      <c r="C183" s="196"/>
      <c r="D183" s="195"/>
      <c r="E183" s="195"/>
      <c r="F183" s="196"/>
      <c r="G183" s="194"/>
      <c r="H183" s="194"/>
      <c r="I183" s="194"/>
      <c r="J183" s="78">
        <f t="shared" si="26"/>
        <v>0</v>
      </c>
      <c r="K183" s="194"/>
      <c r="L183" s="194"/>
      <c r="M183" s="78">
        <f t="shared" si="27"/>
        <v>0</v>
      </c>
      <c r="N183" s="79" t="str">
        <f t="shared" si="5"/>
        <v>-</v>
      </c>
      <c r="O183" s="218"/>
      <c r="P183" s="80"/>
      <c r="Q183" s="221"/>
      <c r="R183" s="80"/>
      <c r="S183" s="83" t="s">
        <v>578</v>
      </c>
      <c r="T183" s="194">
        <f t="shared" si="22"/>
        <v>0</v>
      </c>
      <c r="U183" s="194">
        <f t="shared" si="28"/>
        <v>0</v>
      </c>
      <c r="V183" s="82" t="str">
        <f t="shared" si="23"/>
        <v>ok</v>
      </c>
      <c r="W183" s="80"/>
      <c r="X183" s="81" t="str">
        <f t="shared" si="29"/>
        <v/>
      </c>
      <c r="Y183" s="194">
        <f t="shared" si="24"/>
        <v>0</v>
      </c>
      <c r="Z183" s="194">
        <f t="shared" si="25"/>
        <v>0</v>
      </c>
      <c r="AA183" s="82" t="str">
        <f t="shared" si="30"/>
        <v>ok</v>
      </c>
      <c r="AB183" s="80"/>
      <c r="AC183" s="84" t="str">
        <f t="array" ref="AC183">IFERROR(IF($C183="","",INDEX(구분표!$I$2:$I$1001,MATCH(1,(구분표!$B$2:$B$1001='15년일입'!$A183)*(구분표!$C$2:$C$1001='15년일입'!$B183)*(구분표!$A$2:$A$1001='15년일입'!$C183),0))),"@@")</f>
        <v/>
      </c>
    </row>
    <row r="184" spans="1:29" ht="31.5" customHeight="1">
      <c r="A184" s="94" t="str">
        <f>IFERROR(VLOOKUP('15년일입'!$C184,구분표!$A$2:$C$1001,2,FALSE),"")</f>
        <v/>
      </c>
      <c r="B184" s="94" t="str">
        <f>IFERROR(VLOOKUP('15년일입'!$C184,구분표!$A$2:$C$1001,3,FALSE),"")</f>
        <v/>
      </c>
      <c r="C184" s="196"/>
      <c r="D184" s="195"/>
      <c r="E184" s="195"/>
      <c r="F184" s="196"/>
      <c r="G184" s="197"/>
      <c r="H184" s="194"/>
      <c r="I184" s="194"/>
      <c r="J184" s="78">
        <f t="shared" si="26"/>
        <v>0</v>
      </c>
      <c r="K184" s="194"/>
      <c r="L184" s="194"/>
      <c r="M184" s="78">
        <f t="shared" si="27"/>
        <v>0</v>
      </c>
      <c r="N184" s="79" t="str">
        <f t="shared" si="5"/>
        <v>-</v>
      </c>
      <c r="O184" s="218"/>
      <c r="P184" s="80"/>
      <c r="Q184" s="221"/>
      <c r="R184" s="80"/>
      <c r="S184" s="83" t="s">
        <v>578</v>
      </c>
      <c r="T184" s="194">
        <f t="shared" si="22"/>
        <v>0</v>
      </c>
      <c r="U184" s="194">
        <f t="shared" si="28"/>
        <v>0</v>
      </c>
      <c r="V184" s="82" t="str">
        <f t="shared" si="23"/>
        <v>ok</v>
      </c>
      <c r="W184" s="80"/>
      <c r="X184" s="81" t="str">
        <f t="shared" si="29"/>
        <v/>
      </c>
      <c r="Y184" s="194">
        <f t="shared" si="24"/>
        <v>0</v>
      </c>
      <c r="Z184" s="194">
        <f t="shared" si="25"/>
        <v>0</v>
      </c>
      <c r="AA184" s="82" t="str">
        <f t="shared" si="30"/>
        <v>ok</v>
      </c>
      <c r="AB184" s="80"/>
      <c r="AC184" s="84" t="str">
        <f t="array" ref="AC184">IFERROR(IF($C184="","",INDEX(구분표!$I$2:$I$1001,MATCH(1,(구분표!$B$2:$B$1001='15년일입'!$A184)*(구분표!$C$2:$C$1001='15년일입'!$B184)*(구분표!$A$2:$A$1001='15년일입'!$C184),0))),"@@")</f>
        <v/>
      </c>
    </row>
    <row r="185" spans="1:29" ht="31.5" customHeight="1">
      <c r="A185" s="94" t="str">
        <f>IFERROR(VLOOKUP('15년일입'!$C185,구분표!$A$2:$C$1001,2,FALSE),"")</f>
        <v/>
      </c>
      <c r="B185" s="94" t="str">
        <f>IFERROR(VLOOKUP('15년일입'!$C185,구분표!$A$2:$C$1001,3,FALSE),"")</f>
        <v/>
      </c>
      <c r="C185" s="196"/>
      <c r="D185" s="195"/>
      <c r="E185" s="195"/>
      <c r="F185" s="196"/>
      <c r="G185" s="202"/>
      <c r="H185" s="194"/>
      <c r="I185" s="194"/>
      <c r="J185" s="78">
        <f t="shared" si="26"/>
        <v>0</v>
      </c>
      <c r="K185" s="194"/>
      <c r="L185" s="194"/>
      <c r="M185" s="78">
        <f t="shared" si="27"/>
        <v>0</v>
      </c>
      <c r="N185" s="79" t="str">
        <f t="shared" si="5"/>
        <v>-</v>
      </c>
      <c r="O185" s="217"/>
      <c r="P185" s="80"/>
      <c r="Q185" s="221"/>
      <c r="R185" s="80"/>
      <c r="S185" s="83" t="s">
        <v>578</v>
      </c>
      <c r="T185" s="194">
        <f t="shared" si="22"/>
        <v>0</v>
      </c>
      <c r="U185" s="194">
        <f t="shared" si="28"/>
        <v>0</v>
      </c>
      <c r="V185" s="82" t="str">
        <f t="shared" si="23"/>
        <v>ok</v>
      </c>
      <c r="W185" s="80"/>
      <c r="X185" s="81" t="str">
        <f t="shared" si="29"/>
        <v/>
      </c>
      <c r="Y185" s="194">
        <f t="shared" si="24"/>
        <v>0</v>
      </c>
      <c r="Z185" s="194">
        <f t="shared" si="25"/>
        <v>0</v>
      </c>
      <c r="AA185" s="82" t="str">
        <f t="shared" si="30"/>
        <v>ok</v>
      </c>
      <c r="AB185" s="80"/>
      <c r="AC185" s="84" t="str">
        <f t="array" ref="AC185">IFERROR(IF($C185="","",INDEX(구분표!$I$2:$I$1001,MATCH(1,(구분표!$B$2:$B$1001='15년일입'!$A185)*(구분표!$C$2:$C$1001='15년일입'!$B185)*(구분표!$A$2:$A$1001='15년일입'!$C185),0))),"@@")</f>
        <v/>
      </c>
    </row>
    <row r="186" spans="1:29" ht="31.5" customHeight="1">
      <c r="A186" s="94" t="str">
        <f>IFERROR(VLOOKUP('15년일입'!$C186,구분표!$A$2:$C$1001,2,FALSE),"")</f>
        <v/>
      </c>
      <c r="B186" s="94" t="str">
        <f>IFERROR(VLOOKUP('15년일입'!$C186,구분표!$A$2:$C$1001,3,FALSE),"")</f>
        <v/>
      </c>
      <c r="C186" s="196"/>
      <c r="D186" s="195"/>
      <c r="E186" s="195"/>
      <c r="F186" s="196"/>
      <c r="G186" s="194"/>
      <c r="H186" s="194"/>
      <c r="I186" s="194"/>
      <c r="J186" s="78">
        <f t="shared" si="26"/>
        <v>0</v>
      </c>
      <c r="K186" s="194"/>
      <c r="L186" s="194"/>
      <c r="M186" s="78">
        <f t="shared" si="27"/>
        <v>0</v>
      </c>
      <c r="N186" s="79" t="str">
        <f t="shared" si="5"/>
        <v>-</v>
      </c>
      <c r="O186" s="218"/>
      <c r="P186" s="80"/>
      <c r="Q186" s="221"/>
      <c r="R186" s="80"/>
      <c r="S186" s="83" t="s">
        <v>578</v>
      </c>
      <c r="T186" s="194">
        <f t="shared" si="22"/>
        <v>0</v>
      </c>
      <c r="U186" s="194">
        <f t="shared" si="28"/>
        <v>0</v>
      </c>
      <c r="V186" s="82" t="str">
        <f t="shared" si="23"/>
        <v>ok</v>
      </c>
      <c r="W186" s="80"/>
      <c r="X186" s="81" t="str">
        <f t="shared" si="29"/>
        <v/>
      </c>
      <c r="Y186" s="194">
        <f t="shared" si="24"/>
        <v>0</v>
      </c>
      <c r="Z186" s="194">
        <f t="shared" si="25"/>
        <v>0</v>
      </c>
      <c r="AA186" s="82" t="str">
        <f t="shared" si="30"/>
        <v>ok</v>
      </c>
      <c r="AB186" s="80"/>
      <c r="AC186" s="84" t="str">
        <f t="array" ref="AC186">IFERROR(IF($C186="","",INDEX(구분표!$I$2:$I$1001,MATCH(1,(구분표!$B$2:$B$1001='15년일입'!$A186)*(구분표!$C$2:$C$1001='15년일입'!$B186)*(구분표!$A$2:$A$1001='15년일입'!$C186),0))),"@@")</f>
        <v/>
      </c>
    </row>
    <row r="187" spans="1:29" ht="31.5" customHeight="1">
      <c r="A187" s="94" t="str">
        <f>IFERROR(VLOOKUP('15년일입'!$C187,구분표!$A$2:$C$1001,2,FALSE),"")</f>
        <v/>
      </c>
      <c r="B187" s="94" t="str">
        <f>IFERROR(VLOOKUP('15년일입'!$C187,구분표!$A$2:$C$1001,3,FALSE),"")</f>
        <v/>
      </c>
      <c r="C187" s="196"/>
      <c r="D187" s="195"/>
      <c r="E187" s="195"/>
      <c r="F187" s="196"/>
      <c r="G187" s="194"/>
      <c r="H187" s="194"/>
      <c r="I187" s="194"/>
      <c r="J187" s="78">
        <f t="shared" si="26"/>
        <v>0</v>
      </c>
      <c r="K187" s="194"/>
      <c r="L187" s="194"/>
      <c r="M187" s="78">
        <f t="shared" si="27"/>
        <v>0</v>
      </c>
      <c r="N187" s="79" t="str">
        <f t="shared" si="5"/>
        <v>-</v>
      </c>
      <c r="O187" s="217"/>
      <c r="P187" s="80"/>
      <c r="Q187" s="221"/>
      <c r="R187" s="80"/>
      <c r="S187" s="83" t="s">
        <v>578</v>
      </c>
      <c r="T187" s="194">
        <f t="shared" si="22"/>
        <v>0</v>
      </c>
      <c r="U187" s="194">
        <f t="shared" si="28"/>
        <v>0</v>
      </c>
      <c r="V187" s="82" t="str">
        <f t="shared" si="23"/>
        <v>ok</v>
      </c>
      <c r="W187" s="80"/>
      <c r="X187" s="81" t="str">
        <f t="shared" si="29"/>
        <v/>
      </c>
      <c r="Y187" s="194">
        <f t="shared" si="24"/>
        <v>0</v>
      </c>
      <c r="Z187" s="194">
        <f t="shared" si="25"/>
        <v>0</v>
      </c>
      <c r="AA187" s="82" t="str">
        <f t="shared" si="30"/>
        <v>ok</v>
      </c>
      <c r="AB187" s="80"/>
      <c r="AC187" s="84" t="str">
        <f t="array" ref="AC187">IFERROR(IF($C187="","",INDEX(구분표!$I$2:$I$1001,MATCH(1,(구분표!$B$2:$B$1001='15년일입'!$A187)*(구분표!$C$2:$C$1001='15년일입'!$B187)*(구분표!$A$2:$A$1001='15년일입'!$C187),0))),"@@")</f>
        <v/>
      </c>
    </row>
    <row r="188" spans="1:29" ht="31.5" customHeight="1">
      <c r="A188" s="94" t="str">
        <f>IFERROR(VLOOKUP('15년일입'!$C188,구분표!$A$2:$C$1001,2,FALSE),"")</f>
        <v/>
      </c>
      <c r="B188" s="94" t="str">
        <f>IFERROR(VLOOKUP('15년일입'!$C188,구분표!$A$2:$C$1001,3,FALSE),"")</f>
        <v/>
      </c>
      <c r="C188" s="196"/>
      <c r="D188" s="195"/>
      <c r="E188" s="195"/>
      <c r="F188" s="196"/>
      <c r="G188" s="194"/>
      <c r="H188" s="194"/>
      <c r="I188" s="194"/>
      <c r="J188" s="78">
        <f t="shared" si="26"/>
        <v>0</v>
      </c>
      <c r="K188" s="194"/>
      <c r="L188" s="194"/>
      <c r="M188" s="78">
        <f t="shared" si="27"/>
        <v>0</v>
      </c>
      <c r="N188" s="79" t="str">
        <f t="shared" si="5"/>
        <v>-</v>
      </c>
      <c r="O188" s="217"/>
      <c r="P188" s="80"/>
      <c r="Q188" s="221"/>
      <c r="R188" s="80"/>
      <c r="S188" s="83" t="s">
        <v>578</v>
      </c>
      <c r="T188" s="194">
        <f t="shared" si="22"/>
        <v>0</v>
      </c>
      <c r="U188" s="194">
        <f t="shared" si="28"/>
        <v>0</v>
      </c>
      <c r="V188" s="82" t="str">
        <f t="shared" si="23"/>
        <v>ok</v>
      </c>
      <c r="W188" s="80"/>
      <c r="X188" s="81" t="str">
        <f t="shared" si="29"/>
        <v/>
      </c>
      <c r="Y188" s="194">
        <f t="shared" si="24"/>
        <v>0</v>
      </c>
      <c r="Z188" s="194">
        <f t="shared" si="25"/>
        <v>0</v>
      </c>
      <c r="AA188" s="82" t="str">
        <f t="shared" si="30"/>
        <v>ok</v>
      </c>
      <c r="AB188" s="80"/>
      <c r="AC188" s="84" t="str">
        <f t="array" ref="AC188">IFERROR(IF($C188="","",INDEX(구분표!$I$2:$I$1001,MATCH(1,(구분표!$B$2:$B$1001='15년일입'!$A188)*(구분표!$C$2:$C$1001='15년일입'!$B188)*(구분표!$A$2:$A$1001='15년일입'!$C188),0))),"@@")</f>
        <v/>
      </c>
    </row>
    <row r="189" spans="1:29" ht="31.5" customHeight="1">
      <c r="A189" s="94" t="str">
        <f>IFERROR(VLOOKUP('15년일입'!$C189,구분표!$A$2:$C$1001,2,FALSE),"")</f>
        <v/>
      </c>
      <c r="B189" s="94" t="str">
        <f>IFERROR(VLOOKUP('15년일입'!$C189,구분표!$A$2:$C$1001,3,FALSE),"")</f>
        <v/>
      </c>
      <c r="C189" s="196"/>
      <c r="D189" s="195"/>
      <c r="E189" s="195"/>
      <c r="F189" s="196"/>
      <c r="G189" s="194"/>
      <c r="H189" s="194"/>
      <c r="I189" s="194"/>
      <c r="J189" s="78">
        <f t="shared" si="26"/>
        <v>0</v>
      </c>
      <c r="K189" s="194"/>
      <c r="L189" s="194"/>
      <c r="M189" s="78">
        <f t="shared" si="27"/>
        <v>0</v>
      </c>
      <c r="N189" s="79" t="str">
        <f t="shared" si="5"/>
        <v>-</v>
      </c>
      <c r="O189" s="217"/>
      <c r="P189" s="80"/>
      <c r="Q189" s="221"/>
      <c r="R189" s="80"/>
      <c r="S189" s="83" t="s">
        <v>578</v>
      </c>
      <c r="T189" s="194">
        <f t="shared" si="22"/>
        <v>0</v>
      </c>
      <c r="U189" s="194">
        <f t="shared" si="28"/>
        <v>0</v>
      </c>
      <c r="V189" s="82" t="str">
        <f t="shared" si="23"/>
        <v>ok</v>
      </c>
      <c r="W189" s="80"/>
      <c r="X189" s="81" t="str">
        <f t="shared" si="29"/>
        <v/>
      </c>
      <c r="Y189" s="194">
        <f t="shared" si="24"/>
        <v>0</v>
      </c>
      <c r="Z189" s="194">
        <f t="shared" si="25"/>
        <v>0</v>
      </c>
      <c r="AA189" s="82" t="str">
        <f t="shared" si="30"/>
        <v>ok</v>
      </c>
      <c r="AB189" s="80"/>
      <c r="AC189" s="84" t="str">
        <f t="array" ref="AC189">IFERROR(IF($C189="","",INDEX(구분표!$I$2:$I$1001,MATCH(1,(구분표!$B$2:$B$1001='15년일입'!$A189)*(구분표!$C$2:$C$1001='15년일입'!$B189)*(구분표!$A$2:$A$1001='15년일입'!$C189),0))),"@@")</f>
        <v/>
      </c>
    </row>
    <row r="190" spans="1:29" ht="31.5" customHeight="1">
      <c r="A190" s="94" t="str">
        <f>IFERROR(VLOOKUP('15년일입'!$C190,구분표!$A$2:$C$1001,2,FALSE),"")</f>
        <v/>
      </c>
      <c r="B190" s="94" t="str">
        <f>IFERROR(VLOOKUP('15년일입'!$C190,구분표!$A$2:$C$1001,3,FALSE),"")</f>
        <v/>
      </c>
      <c r="C190" s="196"/>
      <c r="D190" s="195"/>
      <c r="E190" s="195"/>
      <c r="F190" s="196"/>
      <c r="G190" s="194"/>
      <c r="H190" s="194"/>
      <c r="I190" s="194"/>
      <c r="J190" s="78">
        <f t="shared" si="26"/>
        <v>0</v>
      </c>
      <c r="K190" s="194"/>
      <c r="L190" s="194"/>
      <c r="M190" s="78">
        <f t="shared" si="27"/>
        <v>0</v>
      </c>
      <c r="N190" s="79" t="str">
        <f t="shared" si="5"/>
        <v>-</v>
      </c>
      <c r="O190" s="218"/>
      <c r="P190" s="80"/>
      <c r="Q190" s="221"/>
      <c r="R190" s="80"/>
      <c r="S190" s="83" t="s">
        <v>578</v>
      </c>
      <c r="T190" s="194">
        <f t="shared" si="22"/>
        <v>0</v>
      </c>
      <c r="U190" s="194">
        <f t="shared" si="28"/>
        <v>0</v>
      </c>
      <c r="V190" s="82" t="str">
        <f t="shared" si="23"/>
        <v>ok</v>
      </c>
      <c r="W190" s="80"/>
      <c r="X190" s="81" t="str">
        <f t="shared" si="29"/>
        <v/>
      </c>
      <c r="Y190" s="194">
        <f t="shared" si="24"/>
        <v>0</v>
      </c>
      <c r="Z190" s="194">
        <f t="shared" si="25"/>
        <v>0</v>
      </c>
      <c r="AA190" s="82" t="str">
        <f t="shared" si="30"/>
        <v>ok</v>
      </c>
      <c r="AB190" s="80"/>
      <c r="AC190" s="84" t="str">
        <f t="array" ref="AC190">IFERROR(IF($C190="","",INDEX(구분표!$I$2:$I$1001,MATCH(1,(구분표!$B$2:$B$1001='15년일입'!$A190)*(구분표!$C$2:$C$1001='15년일입'!$B190)*(구분표!$A$2:$A$1001='15년일입'!$C190),0))),"@@")</f>
        <v/>
      </c>
    </row>
    <row r="191" spans="1:29" ht="31.5" customHeight="1">
      <c r="A191" s="94" t="str">
        <f>IFERROR(VLOOKUP('15년일입'!$C191,구분표!$A$2:$C$1001,2,FALSE),"")</f>
        <v/>
      </c>
      <c r="B191" s="94" t="str">
        <f>IFERROR(VLOOKUP('15년일입'!$C191,구분표!$A$2:$C$1001,3,FALSE),"")</f>
        <v/>
      </c>
      <c r="C191" s="196"/>
      <c r="D191" s="195"/>
      <c r="E191" s="195"/>
      <c r="F191" s="196"/>
      <c r="G191" s="194"/>
      <c r="H191" s="194"/>
      <c r="I191" s="194"/>
      <c r="J191" s="78">
        <f t="shared" si="26"/>
        <v>0</v>
      </c>
      <c r="K191" s="194"/>
      <c r="L191" s="194"/>
      <c r="M191" s="78">
        <f t="shared" si="27"/>
        <v>0</v>
      </c>
      <c r="N191" s="79" t="str">
        <f t="shared" si="5"/>
        <v>-</v>
      </c>
      <c r="O191" s="218"/>
      <c r="P191" s="80"/>
      <c r="Q191" s="221"/>
      <c r="R191" s="80"/>
      <c r="S191" s="83" t="s">
        <v>578</v>
      </c>
      <c r="T191" s="194">
        <f t="shared" si="22"/>
        <v>0</v>
      </c>
      <c r="U191" s="194">
        <f t="shared" si="28"/>
        <v>0</v>
      </c>
      <c r="V191" s="82" t="str">
        <f t="shared" si="23"/>
        <v>ok</v>
      </c>
      <c r="W191" s="80"/>
      <c r="X191" s="81" t="str">
        <f t="shared" si="29"/>
        <v/>
      </c>
      <c r="Y191" s="194">
        <f t="shared" si="24"/>
        <v>0</v>
      </c>
      <c r="Z191" s="194">
        <f t="shared" si="25"/>
        <v>0</v>
      </c>
      <c r="AA191" s="82" t="str">
        <f t="shared" si="30"/>
        <v>ok</v>
      </c>
      <c r="AB191" s="80"/>
      <c r="AC191" s="84" t="str">
        <f t="array" ref="AC191">IFERROR(IF($C191="","",INDEX(구분표!$I$2:$I$1001,MATCH(1,(구분표!$B$2:$B$1001='15년일입'!$A191)*(구분표!$C$2:$C$1001='15년일입'!$B191)*(구분표!$A$2:$A$1001='15년일입'!$C191),0))),"@@")</f>
        <v/>
      </c>
    </row>
    <row r="192" spans="1:29" ht="31.5" customHeight="1">
      <c r="A192" s="94" t="str">
        <f>IFERROR(VLOOKUP('15년일입'!$C192,구분표!$A$2:$C$1001,2,FALSE),"")</f>
        <v/>
      </c>
      <c r="B192" s="94" t="str">
        <f>IFERROR(VLOOKUP('15년일입'!$C192,구분표!$A$2:$C$1001,3,FALSE),"")</f>
        <v/>
      </c>
      <c r="C192" s="196"/>
      <c r="D192" s="195"/>
      <c r="E192" s="195"/>
      <c r="F192" s="196"/>
      <c r="G192" s="194"/>
      <c r="H192" s="194"/>
      <c r="I192" s="194"/>
      <c r="J192" s="78">
        <f t="shared" si="26"/>
        <v>0</v>
      </c>
      <c r="K192" s="194"/>
      <c r="L192" s="194"/>
      <c r="M192" s="78">
        <f t="shared" si="27"/>
        <v>0</v>
      </c>
      <c r="N192" s="79" t="str">
        <f t="shared" si="5"/>
        <v>-</v>
      </c>
      <c r="O192" s="218"/>
      <c r="P192" s="80"/>
      <c r="Q192" s="221"/>
      <c r="R192" s="80"/>
      <c r="S192" s="83" t="s">
        <v>578</v>
      </c>
      <c r="T192" s="194">
        <f t="shared" si="22"/>
        <v>0</v>
      </c>
      <c r="U192" s="194">
        <f t="shared" si="28"/>
        <v>0</v>
      </c>
      <c r="V192" s="82" t="str">
        <f t="shared" si="23"/>
        <v>ok</v>
      </c>
      <c r="W192" s="80"/>
      <c r="X192" s="81" t="str">
        <f t="shared" si="29"/>
        <v/>
      </c>
      <c r="Y192" s="194">
        <f t="shared" si="24"/>
        <v>0</v>
      </c>
      <c r="Z192" s="194">
        <f t="shared" si="25"/>
        <v>0</v>
      </c>
      <c r="AA192" s="82" t="str">
        <f t="shared" si="30"/>
        <v>ok</v>
      </c>
      <c r="AB192" s="80"/>
      <c r="AC192" s="84" t="str">
        <f t="array" ref="AC192">IFERROR(IF($C192="","",INDEX(구분표!$I$2:$I$1001,MATCH(1,(구분표!$B$2:$B$1001='15년일입'!$A192)*(구분표!$C$2:$C$1001='15년일입'!$B192)*(구분표!$A$2:$A$1001='15년일입'!$C192),0))),"@@")</f>
        <v/>
      </c>
    </row>
    <row r="193" spans="1:29" ht="31.5" customHeight="1">
      <c r="A193" s="94" t="str">
        <f>IFERROR(VLOOKUP('15년일입'!$C193,구분표!$A$2:$C$1001,2,FALSE),"")</f>
        <v/>
      </c>
      <c r="B193" s="94" t="str">
        <f>IFERROR(VLOOKUP('15년일입'!$C193,구분표!$A$2:$C$1001,3,FALSE),"")</f>
        <v/>
      </c>
      <c r="C193" s="196"/>
      <c r="D193" s="195"/>
      <c r="E193" s="195"/>
      <c r="F193" s="196"/>
      <c r="G193" s="194"/>
      <c r="H193" s="194"/>
      <c r="I193" s="194"/>
      <c r="J193" s="78">
        <f t="shared" si="26"/>
        <v>0</v>
      </c>
      <c r="K193" s="194"/>
      <c r="L193" s="194"/>
      <c r="M193" s="78">
        <f t="shared" si="27"/>
        <v>0</v>
      </c>
      <c r="N193" s="79" t="str">
        <f t="shared" si="5"/>
        <v>-</v>
      </c>
      <c r="O193" s="218"/>
      <c r="P193" s="80"/>
      <c r="Q193" s="221"/>
      <c r="R193" s="80"/>
      <c r="S193" s="83" t="s">
        <v>578</v>
      </c>
      <c r="T193" s="194">
        <f t="shared" si="22"/>
        <v>0</v>
      </c>
      <c r="U193" s="194">
        <f t="shared" si="28"/>
        <v>0</v>
      </c>
      <c r="V193" s="82" t="str">
        <f t="shared" si="23"/>
        <v>ok</v>
      </c>
      <c r="W193" s="80"/>
      <c r="X193" s="81" t="str">
        <f t="shared" si="29"/>
        <v/>
      </c>
      <c r="Y193" s="194">
        <f t="shared" si="24"/>
        <v>0</v>
      </c>
      <c r="Z193" s="194">
        <f t="shared" si="25"/>
        <v>0</v>
      </c>
      <c r="AA193" s="82" t="str">
        <f t="shared" si="30"/>
        <v>ok</v>
      </c>
      <c r="AB193" s="80"/>
      <c r="AC193" s="84" t="str">
        <f t="array" ref="AC193">IFERROR(IF($C193="","",INDEX(구분표!$I$2:$I$1001,MATCH(1,(구분표!$B$2:$B$1001='15년일입'!$A193)*(구분표!$C$2:$C$1001='15년일입'!$B193)*(구분표!$A$2:$A$1001='15년일입'!$C193),0))),"@@")</f>
        <v/>
      </c>
    </row>
    <row r="194" spans="1:29" ht="31.5" customHeight="1">
      <c r="A194" s="94" t="str">
        <f>IFERROR(VLOOKUP('15년일입'!$C194,구분표!$A$2:$C$1001,2,FALSE),"")</f>
        <v/>
      </c>
      <c r="B194" s="94" t="str">
        <f>IFERROR(VLOOKUP('15년일입'!$C194,구분표!$A$2:$C$1001,3,FALSE),"")</f>
        <v/>
      </c>
      <c r="C194" s="196"/>
      <c r="D194" s="195"/>
      <c r="E194" s="195"/>
      <c r="F194" s="196"/>
      <c r="G194" s="194"/>
      <c r="H194" s="194"/>
      <c r="I194" s="194"/>
      <c r="J194" s="78">
        <f t="shared" si="26"/>
        <v>0</v>
      </c>
      <c r="K194" s="194"/>
      <c r="L194" s="194"/>
      <c r="M194" s="78">
        <f t="shared" si="27"/>
        <v>0</v>
      </c>
      <c r="N194" s="79" t="str">
        <f t="shared" si="5"/>
        <v>-</v>
      </c>
      <c r="O194" s="212"/>
      <c r="P194" s="80"/>
      <c r="Q194" s="221"/>
      <c r="R194" s="80"/>
      <c r="S194" s="83" t="s">
        <v>578</v>
      </c>
      <c r="T194" s="194">
        <f t="shared" si="22"/>
        <v>0</v>
      </c>
      <c r="U194" s="194">
        <f t="shared" si="28"/>
        <v>0</v>
      </c>
      <c r="V194" s="82" t="str">
        <f t="shared" si="23"/>
        <v>ok</v>
      </c>
      <c r="W194" s="80"/>
      <c r="X194" s="81" t="str">
        <f t="shared" si="29"/>
        <v/>
      </c>
      <c r="Y194" s="194">
        <f t="shared" si="24"/>
        <v>0</v>
      </c>
      <c r="Z194" s="194">
        <f t="shared" si="25"/>
        <v>0</v>
      </c>
      <c r="AA194" s="82" t="str">
        <f t="shared" si="30"/>
        <v>ok</v>
      </c>
      <c r="AB194" s="80"/>
      <c r="AC194" s="84" t="str">
        <f t="array" ref="AC194">IFERROR(IF($C194="","",INDEX(구분표!$I$2:$I$1001,MATCH(1,(구분표!$B$2:$B$1001='15년일입'!$A194)*(구분표!$C$2:$C$1001='15년일입'!$B194)*(구분표!$A$2:$A$1001='15년일입'!$C194),0))),"@@")</f>
        <v/>
      </c>
    </row>
    <row r="195" spans="1:29" ht="31.5" customHeight="1">
      <c r="A195" s="77" t="str">
        <f>IFERROR(VLOOKUP('15년일입'!$C195,구분표!$A$2:$C$1001,2,FALSE),"")</f>
        <v/>
      </c>
      <c r="B195" s="77" t="str">
        <f>IFERROR(VLOOKUP('15년일입'!$C195,구분표!$A$2:$C$1001,3,FALSE),"")</f>
        <v/>
      </c>
      <c r="C195" s="192"/>
      <c r="D195" s="193"/>
      <c r="E195" s="193"/>
      <c r="F195" s="192"/>
      <c r="G195" s="194"/>
      <c r="H195" s="194"/>
      <c r="I195" s="194"/>
      <c r="J195" s="78">
        <f t="shared" si="26"/>
        <v>0</v>
      </c>
      <c r="K195" s="194"/>
      <c r="L195" s="194"/>
      <c r="M195" s="78">
        <f t="shared" si="27"/>
        <v>0</v>
      </c>
      <c r="N195" s="79" t="str">
        <f t="shared" si="5"/>
        <v>-</v>
      </c>
      <c r="O195" s="211"/>
      <c r="P195" s="80"/>
      <c r="Q195" s="221"/>
      <c r="R195" s="80"/>
      <c r="S195" s="83" t="s">
        <v>578</v>
      </c>
      <c r="T195" s="194">
        <f t="shared" si="22"/>
        <v>0</v>
      </c>
      <c r="U195" s="194">
        <f t="shared" si="28"/>
        <v>0</v>
      </c>
      <c r="V195" s="82" t="str">
        <f t="shared" si="23"/>
        <v>ok</v>
      </c>
      <c r="W195" s="80"/>
      <c r="X195" s="81" t="str">
        <f t="shared" si="29"/>
        <v/>
      </c>
      <c r="Y195" s="194">
        <f t="shared" si="24"/>
        <v>0</v>
      </c>
      <c r="Z195" s="194">
        <f t="shared" si="25"/>
        <v>0</v>
      </c>
      <c r="AA195" s="82" t="str">
        <f t="shared" si="30"/>
        <v>ok</v>
      </c>
      <c r="AB195" s="80"/>
      <c r="AC195" s="84" t="str">
        <f t="array" ref="AC195">IFERROR(IF($C195="","",INDEX(구분표!$I$2:$I$1001,MATCH(1,(구분표!$B$2:$B$1001='15년일입'!$A195)*(구분표!$C$2:$C$1001='15년일입'!$B195)*(구분표!$A$2:$A$1001='15년일입'!$C195),0))),"@@")</f>
        <v/>
      </c>
    </row>
    <row r="196" spans="1:29" ht="31.5" customHeight="1">
      <c r="A196" s="77" t="str">
        <f>IFERROR(VLOOKUP('15년일입'!$C196,구분표!$A$2:$C$1001,2,FALSE),"")</f>
        <v/>
      </c>
      <c r="B196" s="77" t="str">
        <f>IFERROR(VLOOKUP('15년일입'!$C196,구분표!$A$2:$C$1001,3,FALSE),"")</f>
        <v/>
      </c>
      <c r="C196" s="192"/>
      <c r="D196" s="193"/>
      <c r="E196" s="193"/>
      <c r="F196" s="192"/>
      <c r="G196" s="194"/>
      <c r="H196" s="194"/>
      <c r="I196" s="194"/>
      <c r="J196" s="78">
        <f t="shared" si="26"/>
        <v>0</v>
      </c>
      <c r="K196" s="194"/>
      <c r="L196" s="194"/>
      <c r="M196" s="78">
        <f t="shared" si="27"/>
        <v>0</v>
      </c>
      <c r="N196" s="79" t="str">
        <f t="shared" si="5"/>
        <v>-</v>
      </c>
      <c r="O196" s="211"/>
      <c r="P196" s="80"/>
      <c r="Q196" s="221"/>
      <c r="R196" s="80"/>
      <c r="S196" s="83" t="s">
        <v>578</v>
      </c>
      <c r="T196" s="194">
        <f t="shared" si="22"/>
        <v>0</v>
      </c>
      <c r="U196" s="194">
        <f t="shared" si="28"/>
        <v>0</v>
      </c>
      <c r="V196" s="82" t="str">
        <f t="shared" si="23"/>
        <v>ok</v>
      </c>
      <c r="W196" s="80"/>
      <c r="X196" s="81" t="str">
        <f t="shared" si="29"/>
        <v/>
      </c>
      <c r="Y196" s="194">
        <f t="shared" si="24"/>
        <v>0</v>
      </c>
      <c r="Z196" s="194">
        <f t="shared" si="25"/>
        <v>0</v>
      </c>
      <c r="AA196" s="82" t="str">
        <f t="shared" si="30"/>
        <v>ok</v>
      </c>
      <c r="AB196" s="80"/>
      <c r="AC196" s="84" t="str">
        <f t="array" ref="AC196">IFERROR(IF($C196="","",INDEX(구분표!$I$2:$I$1001,MATCH(1,(구분표!$B$2:$B$1001='15년일입'!$A196)*(구분표!$C$2:$C$1001='15년일입'!$B196)*(구분표!$A$2:$A$1001='15년일입'!$C196),0))),"@@")</f>
        <v/>
      </c>
    </row>
    <row r="197" spans="1:29" ht="31.5" customHeight="1">
      <c r="A197" s="94" t="str">
        <f>IFERROR(VLOOKUP('15년일입'!$C197,구분표!$A$2:$C$1001,2,FALSE),"")</f>
        <v/>
      </c>
      <c r="B197" s="94" t="str">
        <f>IFERROR(VLOOKUP('15년일입'!$C197,구분표!$A$2:$C$1001,3,FALSE),"")</f>
        <v/>
      </c>
      <c r="C197" s="196"/>
      <c r="D197" s="195"/>
      <c r="E197" s="195"/>
      <c r="F197" s="196"/>
      <c r="G197" s="194"/>
      <c r="H197" s="194"/>
      <c r="I197" s="194"/>
      <c r="J197" s="78">
        <f t="shared" si="26"/>
        <v>0</v>
      </c>
      <c r="K197" s="194"/>
      <c r="L197" s="194"/>
      <c r="M197" s="78">
        <f t="shared" si="27"/>
        <v>0</v>
      </c>
      <c r="N197" s="79" t="str">
        <f t="shared" si="5"/>
        <v>-</v>
      </c>
      <c r="O197" s="211"/>
      <c r="P197" s="80"/>
      <c r="Q197" s="221"/>
      <c r="R197" s="80"/>
      <c r="S197" s="83" t="s">
        <v>578</v>
      </c>
      <c r="T197" s="194">
        <f t="shared" si="22"/>
        <v>0</v>
      </c>
      <c r="U197" s="194">
        <f t="shared" si="28"/>
        <v>0</v>
      </c>
      <c r="V197" s="82" t="str">
        <f t="shared" si="23"/>
        <v>ok</v>
      </c>
      <c r="W197" s="80"/>
      <c r="X197" s="81" t="str">
        <f t="shared" si="29"/>
        <v/>
      </c>
      <c r="Y197" s="194">
        <f t="shared" si="24"/>
        <v>0</v>
      </c>
      <c r="Z197" s="194">
        <f t="shared" si="25"/>
        <v>0</v>
      </c>
      <c r="AA197" s="82" t="str">
        <f t="shared" si="30"/>
        <v>ok</v>
      </c>
      <c r="AB197" s="80"/>
      <c r="AC197" s="84" t="str">
        <f t="array" ref="AC197">IFERROR(IF($C197="","",INDEX(구분표!$I$2:$I$1001,MATCH(1,(구분표!$B$2:$B$1001='15년일입'!$A197)*(구분표!$C$2:$C$1001='15년일입'!$B197)*(구분표!$A$2:$A$1001='15년일입'!$C197),0))),"@@")</f>
        <v/>
      </c>
    </row>
    <row r="198" spans="1:29" ht="31.5" customHeight="1">
      <c r="A198" s="77" t="str">
        <f>IFERROR(VLOOKUP('15년일입'!$C198,구분표!$A$2:$C$1001,2,FALSE),"")</f>
        <v/>
      </c>
      <c r="B198" s="77" t="str">
        <f>IFERROR(VLOOKUP('15년일입'!$C198,구분표!$A$2:$C$1001,3,FALSE),"")</f>
        <v/>
      </c>
      <c r="C198" s="192"/>
      <c r="D198" s="193"/>
      <c r="E198" s="193"/>
      <c r="F198" s="192"/>
      <c r="G198" s="194"/>
      <c r="H198" s="194"/>
      <c r="I198" s="194"/>
      <c r="J198" s="78">
        <f t="shared" si="26"/>
        <v>0</v>
      </c>
      <c r="K198" s="194"/>
      <c r="L198" s="194"/>
      <c r="M198" s="78">
        <f t="shared" si="27"/>
        <v>0</v>
      </c>
      <c r="N198" s="79" t="str">
        <f t="shared" si="5"/>
        <v>-</v>
      </c>
      <c r="O198" s="211"/>
      <c r="P198" s="80"/>
      <c r="Q198" s="221"/>
      <c r="R198" s="80"/>
      <c r="S198" s="83" t="s">
        <v>578</v>
      </c>
      <c r="T198" s="194">
        <f t="shared" si="22"/>
        <v>0</v>
      </c>
      <c r="U198" s="194">
        <f t="shared" si="28"/>
        <v>0</v>
      </c>
      <c r="V198" s="82" t="str">
        <f t="shared" si="23"/>
        <v>ok</v>
      </c>
      <c r="W198" s="80"/>
      <c r="X198" s="81" t="str">
        <f t="shared" si="29"/>
        <v/>
      </c>
      <c r="Y198" s="194">
        <f t="shared" si="24"/>
        <v>0</v>
      </c>
      <c r="Z198" s="194">
        <f t="shared" si="25"/>
        <v>0</v>
      </c>
      <c r="AA198" s="82" t="str">
        <f t="shared" si="30"/>
        <v>ok</v>
      </c>
      <c r="AB198" s="80"/>
      <c r="AC198" s="84" t="str">
        <f t="array" ref="AC198">IFERROR(IF($C198="","",INDEX(구분표!$I$2:$I$1001,MATCH(1,(구분표!$B$2:$B$1001='15년일입'!$A198)*(구분표!$C$2:$C$1001='15년일입'!$B198)*(구분표!$A$2:$A$1001='15년일입'!$C198),0))),"@@")</f>
        <v/>
      </c>
    </row>
    <row r="199" spans="1:29" ht="31.5" customHeight="1">
      <c r="A199" s="77" t="str">
        <f>IFERROR(VLOOKUP('15년일입'!$C199,구분표!$A$2:$C$1001,2,FALSE),"")</f>
        <v/>
      </c>
      <c r="B199" s="77" t="str">
        <f>IFERROR(VLOOKUP('15년일입'!$C199,구분표!$A$2:$C$1001,3,FALSE),"")</f>
        <v/>
      </c>
      <c r="C199" s="192"/>
      <c r="D199" s="193"/>
      <c r="E199" s="193"/>
      <c r="F199" s="192"/>
      <c r="G199" s="194"/>
      <c r="H199" s="194"/>
      <c r="I199" s="194"/>
      <c r="J199" s="78">
        <f t="shared" si="26"/>
        <v>0</v>
      </c>
      <c r="K199" s="194"/>
      <c r="L199" s="194"/>
      <c r="M199" s="78">
        <f t="shared" si="27"/>
        <v>0</v>
      </c>
      <c r="N199" s="79" t="str">
        <f t="shared" si="5"/>
        <v>-</v>
      </c>
      <c r="O199" s="211"/>
      <c r="P199" s="80"/>
      <c r="Q199" s="221"/>
      <c r="R199" s="80"/>
      <c r="S199" s="83" t="s">
        <v>578</v>
      </c>
      <c r="T199" s="194">
        <f t="shared" ref="T199:T262" si="31">IF($S199&lt;&gt;"도비",IF($Q199="국도비","직접입력",SUM($H199:$I199)),)</f>
        <v>0</v>
      </c>
      <c r="U199" s="194">
        <f t="shared" si="28"/>
        <v>0</v>
      </c>
      <c r="V199" s="82" t="str">
        <f t="shared" ref="V199:V262" si="32">IF($Q199="국도비","ok",IF(($H199+$I199)=($T199+$U199),"ok","검토"))</f>
        <v>ok</v>
      </c>
      <c r="W199" s="80"/>
      <c r="X199" s="81" t="str">
        <f t="shared" si="29"/>
        <v/>
      </c>
      <c r="Y199" s="194">
        <f t="shared" ref="Y199:Y262" si="33">IF($X199&lt;&gt;"도비",IF($Q199="국도비","직접입력",SUM($K199:$L199)),)</f>
        <v>0</v>
      </c>
      <c r="Z199" s="194">
        <f t="shared" ref="Z199:Z262" si="34">IF($X199="도비",SUM($K199:$L199),IF($Q199="국도비","직접입력",SUM($K199:$L199)-$Y199))</f>
        <v>0</v>
      </c>
      <c r="AA199" s="82" t="str">
        <f t="shared" si="30"/>
        <v>ok</v>
      </c>
      <c r="AB199" s="80"/>
      <c r="AC199" s="84" t="str">
        <f t="array" ref="AC199">IFERROR(IF($C199="","",INDEX(구분표!$I$2:$I$1001,MATCH(1,(구분표!$B$2:$B$1001='15년일입'!$A199)*(구분표!$C$2:$C$1001='15년일입'!$B199)*(구분표!$A$2:$A$1001='15년일입'!$C199),0))),"@@")</f>
        <v/>
      </c>
    </row>
    <row r="200" spans="1:29" ht="31.5" customHeight="1">
      <c r="A200" s="77" t="str">
        <f>IFERROR(VLOOKUP('15년일입'!$C200,구분표!$A$2:$C$1001,2,FALSE),"")</f>
        <v/>
      </c>
      <c r="B200" s="77" t="str">
        <f>IFERROR(VLOOKUP('15년일입'!$C200,구분표!$A$2:$C$1001,3,FALSE),"")</f>
        <v/>
      </c>
      <c r="C200" s="192"/>
      <c r="D200" s="193"/>
      <c r="E200" s="193"/>
      <c r="F200" s="192"/>
      <c r="G200" s="194"/>
      <c r="H200" s="194"/>
      <c r="I200" s="194"/>
      <c r="J200" s="78">
        <f t="shared" ref="J200:J263" si="35">SUM(G200+H200+I200)</f>
        <v>0</v>
      </c>
      <c r="K200" s="194"/>
      <c r="L200" s="194"/>
      <c r="M200" s="78">
        <f t="shared" ref="M200:M263" si="36">SUM(G200+K200+L200)</f>
        <v>0</v>
      </c>
      <c r="N200" s="79" t="str">
        <f t="shared" si="5"/>
        <v>-</v>
      </c>
      <c r="O200" s="212"/>
      <c r="P200" s="80"/>
      <c r="Q200" s="221"/>
      <c r="R200" s="80"/>
      <c r="S200" s="83" t="s">
        <v>578</v>
      </c>
      <c r="T200" s="194">
        <f t="shared" si="31"/>
        <v>0</v>
      </c>
      <c r="U200" s="194">
        <f t="shared" ref="U200:U263" si="37">IF($S200="도비",SUM($H200:$I200),IF($Q200="국도비","직접입력",SUM($H200:$I200)-$T200))</f>
        <v>0</v>
      </c>
      <c r="V200" s="82" t="str">
        <f t="shared" si="32"/>
        <v>ok</v>
      </c>
      <c r="W200" s="80"/>
      <c r="X200" s="81" t="str">
        <f t="shared" ref="X200:X263" si="38">$S200</f>
        <v/>
      </c>
      <c r="Y200" s="194">
        <f t="shared" si="33"/>
        <v>0</v>
      </c>
      <c r="Z200" s="194">
        <f t="shared" si="34"/>
        <v>0</v>
      </c>
      <c r="AA200" s="82" t="str">
        <f t="shared" ref="AA200:AA263" si="39">IF($Q200="국도비","ok",IF(($K200+$L200)=($Y200+$Z200),"ok","검토"))</f>
        <v>ok</v>
      </c>
      <c r="AB200" s="80"/>
      <c r="AC200" s="84" t="str">
        <f t="array" ref="AC200">IFERROR(IF($C200="","",INDEX(구분표!$I$2:$I$1001,MATCH(1,(구분표!$B$2:$B$1001='15년일입'!$A200)*(구분표!$C$2:$C$1001='15년일입'!$B200)*(구분표!$A$2:$A$1001='15년일입'!$C200),0))),"@@")</f>
        <v/>
      </c>
    </row>
    <row r="201" spans="1:29" ht="31.5" customHeight="1">
      <c r="A201" s="94" t="str">
        <f>IFERROR(VLOOKUP('15년일입'!$C201,구분표!$A$2:$C$1001,2,FALSE),"")</f>
        <v/>
      </c>
      <c r="B201" s="94" t="str">
        <f>IFERROR(VLOOKUP('15년일입'!$C201,구분표!$A$2:$C$1001,3,FALSE),"")</f>
        <v/>
      </c>
      <c r="C201" s="196"/>
      <c r="D201" s="195"/>
      <c r="E201" s="195"/>
      <c r="F201" s="196"/>
      <c r="G201" s="194"/>
      <c r="H201" s="194"/>
      <c r="I201" s="194"/>
      <c r="J201" s="78">
        <f t="shared" si="35"/>
        <v>0</v>
      </c>
      <c r="K201" s="194"/>
      <c r="L201" s="194"/>
      <c r="M201" s="78">
        <f t="shared" si="36"/>
        <v>0</v>
      </c>
      <c r="N201" s="79" t="str">
        <f t="shared" si="5"/>
        <v>-</v>
      </c>
      <c r="O201" s="212"/>
      <c r="P201" s="80"/>
      <c r="Q201" s="221"/>
      <c r="R201" s="80"/>
      <c r="S201" s="83" t="s">
        <v>578</v>
      </c>
      <c r="T201" s="194">
        <f t="shared" si="31"/>
        <v>0</v>
      </c>
      <c r="U201" s="194">
        <f t="shared" si="37"/>
        <v>0</v>
      </c>
      <c r="V201" s="82" t="str">
        <f t="shared" si="32"/>
        <v>ok</v>
      </c>
      <c r="W201" s="80"/>
      <c r="X201" s="81" t="str">
        <f t="shared" si="38"/>
        <v/>
      </c>
      <c r="Y201" s="194">
        <f t="shared" si="33"/>
        <v>0</v>
      </c>
      <c r="Z201" s="194">
        <f t="shared" si="34"/>
        <v>0</v>
      </c>
      <c r="AA201" s="82" t="str">
        <f t="shared" si="39"/>
        <v>ok</v>
      </c>
      <c r="AB201" s="80"/>
      <c r="AC201" s="84" t="str">
        <f t="array" ref="AC201">IFERROR(IF($C201="","",INDEX(구분표!$I$2:$I$1001,MATCH(1,(구분표!$B$2:$B$1001='15년일입'!$A201)*(구분표!$C$2:$C$1001='15년일입'!$B201)*(구분표!$A$2:$A$1001='15년일입'!$C201),0))),"@@")</f>
        <v/>
      </c>
    </row>
    <row r="202" spans="1:29" ht="31.5" customHeight="1">
      <c r="A202" s="94" t="str">
        <f>IFERROR(VLOOKUP('15년일입'!$C202,구분표!$A$2:$C$1001,2,FALSE),"")</f>
        <v/>
      </c>
      <c r="B202" s="94" t="str">
        <f>IFERROR(VLOOKUP('15년일입'!$C202,구분표!$A$2:$C$1001,3,FALSE),"")</f>
        <v/>
      </c>
      <c r="C202" s="196"/>
      <c r="D202" s="195"/>
      <c r="E202" s="195"/>
      <c r="F202" s="196"/>
      <c r="G202" s="194"/>
      <c r="H202" s="194"/>
      <c r="I202" s="194"/>
      <c r="J202" s="78">
        <f t="shared" si="35"/>
        <v>0</v>
      </c>
      <c r="K202" s="194"/>
      <c r="L202" s="194"/>
      <c r="M202" s="78">
        <f t="shared" si="36"/>
        <v>0</v>
      </c>
      <c r="N202" s="79" t="str">
        <f t="shared" si="5"/>
        <v>-</v>
      </c>
      <c r="O202" s="212"/>
      <c r="P202" s="80"/>
      <c r="Q202" s="221"/>
      <c r="R202" s="80"/>
      <c r="S202" s="83" t="s">
        <v>578</v>
      </c>
      <c r="T202" s="194">
        <f t="shared" si="31"/>
        <v>0</v>
      </c>
      <c r="U202" s="194">
        <f t="shared" si="37"/>
        <v>0</v>
      </c>
      <c r="V202" s="82" t="str">
        <f t="shared" si="32"/>
        <v>ok</v>
      </c>
      <c r="W202" s="80"/>
      <c r="X202" s="81" t="str">
        <f t="shared" si="38"/>
        <v/>
      </c>
      <c r="Y202" s="194">
        <f t="shared" si="33"/>
        <v>0</v>
      </c>
      <c r="Z202" s="194">
        <f t="shared" si="34"/>
        <v>0</v>
      </c>
      <c r="AA202" s="82" t="str">
        <f t="shared" si="39"/>
        <v>ok</v>
      </c>
      <c r="AB202" s="80"/>
      <c r="AC202" s="84" t="str">
        <f t="array" ref="AC202">IFERROR(IF($C202="","",INDEX(구분표!$I$2:$I$1001,MATCH(1,(구분표!$B$2:$B$1001='15년일입'!$A202)*(구분표!$C$2:$C$1001='15년일입'!$B202)*(구분표!$A$2:$A$1001='15년일입'!$C202),0))),"@@")</f>
        <v/>
      </c>
    </row>
    <row r="203" spans="1:29" ht="31.5" customHeight="1">
      <c r="A203" s="94" t="str">
        <f>IFERROR(VLOOKUP('15년일입'!$C203,구분표!$A$2:$C$1001,2,FALSE),"")</f>
        <v/>
      </c>
      <c r="B203" s="94" t="str">
        <f>IFERROR(VLOOKUP('15년일입'!$C203,구분표!$A$2:$C$1001,3,FALSE),"")</f>
        <v/>
      </c>
      <c r="C203" s="196"/>
      <c r="D203" s="195"/>
      <c r="E203" s="195"/>
      <c r="F203" s="196"/>
      <c r="G203" s="194"/>
      <c r="H203" s="194"/>
      <c r="I203" s="194"/>
      <c r="J203" s="78">
        <f t="shared" si="35"/>
        <v>0</v>
      </c>
      <c r="K203" s="194"/>
      <c r="L203" s="194"/>
      <c r="M203" s="78">
        <f t="shared" si="36"/>
        <v>0</v>
      </c>
      <c r="N203" s="79" t="str">
        <f t="shared" si="5"/>
        <v>-</v>
      </c>
      <c r="O203" s="212"/>
      <c r="P203" s="80"/>
      <c r="Q203" s="221"/>
      <c r="R203" s="80"/>
      <c r="S203" s="83" t="s">
        <v>578</v>
      </c>
      <c r="T203" s="194">
        <f t="shared" si="31"/>
        <v>0</v>
      </c>
      <c r="U203" s="194">
        <f t="shared" si="37"/>
        <v>0</v>
      </c>
      <c r="V203" s="82" t="str">
        <f t="shared" si="32"/>
        <v>ok</v>
      </c>
      <c r="W203" s="80"/>
      <c r="X203" s="81" t="str">
        <f t="shared" si="38"/>
        <v/>
      </c>
      <c r="Y203" s="194">
        <f t="shared" si="33"/>
        <v>0</v>
      </c>
      <c r="Z203" s="194">
        <f t="shared" si="34"/>
        <v>0</v>
      </c>
      <c r="AA203" s="82" t="str">
        <f t="shared" si="39"/>
        <v>ok</v>
      </c>
      <c r="AB203" s="80"/>
      <c r="AC203" s="84" t="str">
        <f t="array" ref="AC203">IFERROR(IF($C203="","",INDEX(구분표!$I$2:$I$1001,MATCH(1,(구분표!$B$2:$B$1001='15년일입'!$A203)*(구분표!$C$2:$C$1001='15년일입'!$B203)*(구분표!$A$2:$A$1001='15년일입'!$C203),0))),"@@")</f>
        <v/>
      </c>
    </row>
    <row r="204" spans="1:29" ht="31.5" customHeight="1">
      <c r="A204" s="94" t="str">
        <f>IFERROR(VLOOKUP('15년일입'!$C204,구분표!$A$2:$C$1001,2,FALSE),"")</f>
        <v/>
      </c>
      <c r="B204" s="94" t="str">
        <f>IFERROR(VLOOKUP('15년일입'!$C204,구분표!$A$2:$C$1001,3,FALSE),"")</f>
        <v/>
      </c>
      <c r="C204" s="196"/>
      <c r="D204" s="195"/>
      <c r="E204" s="195"/>
      <c r="F204" s="196"/>
      <c r="G204" s="194"/>
      <c r="H204" s="194"/>
      <c r="I204" s="194"/>
      <c r="J204" s="78">
        <f t="shared" si="35"/>
        <v>0</v>
      </c>
      <c r="K204" s="194"/>
      <c r="L204" s="194"/>
      <c r="M204" s="78">
        <f t="shared" si="36"/>
        <v>0</v>
      </c>
      <c r="N204" s="79" t="str">
        <f t="shared" si="5"/>
        <v>-</v>
      </c>
      <c r="O204" s="212"/>
      <c r="P204" s="80"/>
      <c r="Q204" s="221"/>
      <c r="R204" s="80"/>
      <c r="S204" s="83" t="s">
        <v>578</v>
      </c>
      <c r="T204" s="194">
        <f t="shared" si="31"/>
        <v>0</v>
      </c>
      <c r="U204" s="194">
        <f t="shared" si="37"/>
        <v>0</v>
      </c>
      <c r="V204" s="82" t="str">
        <f t="shared" si="32"/>
        <v>ok</v>
      </c>
      <c r="W204" s="80"/>
      <c r="X204" s="81" t="str">
        <f t="shared" si="38"/>
        <v/>
      </c>
      <c r="Y204" s="194">
        <f t="shared" si="33"/>
        <v>0</v>
      </c>
      <c r="Z204" s="194">
        <f t="shared" si="34"/>
        <v>0</v>
      </c>
      <c r="AA204" s="82" t="str">
        <f t="shared" si="39"/>
        <v>ok</v>
      </c>
      <c r="AB204" s="80"/>
      <c r="AC204" s="84" t="str">
        <f t="array" ref="AC204">IFERROR(IF($C204="","",INDEX(구분표!$I$2:$I$1001,MATCH(1,(구분표!$B$2:$B$1001='15년일입'!$A204)*(구분표!$C$2:$C$1001='15년일입'!$B204)*(구분표!$A$2:$A$1001='15년일입'!$C204),0))),"@@")</f>
        <v/>
      </c>
    </row>
    <row r="205" spans="1:29" ht="31.5" customHeight="1">
      <c r="A205" s="94" t="str">
        <f>IFERROR(VLOOKUP('15년일입'!$C205,구분표!$A$2:$C$1001,2,FALSE),"")</f>
        <v/>
      </c>
      <c r="B205" s="94" t="str">
        <f>IFERROR(VLOOKUP('15년일입'!$C205,구분표!$A$2:$C$1001,3,FALSE),"")</f>
        <v/>
      </c>
      <c r="C205" s="196"/>
      <c r="D205" s="195"/>
      <c r="E205" s="195"/>
      <c r="F205" s="196"/>
      <c r="G205" s="194"/>
      <c r="H205" s="194"/>
      <c r="I205" s="194"/>
      <c r="J205" s="78">
        <f t="shared" si="35"/>
        <v>0</v>
      </c>
      <c r="K205" s="194"/>
      <c r="L205" s="194"/>
      <c r="M205" s="78">
        <f t="shared" si="36"/>
        <v>0</v>
      </c>
      <c r="N205" s="79" t="str">
        <f t="shared" si="5"/>
        <v>-</v>
      </c>
      <c r="O205" s="212"/>
      <c r="P205" s="80"/>
      <c r="Q205" s="221"/>
      <c r="R205" s="80"/>
      <c r="S205" s="83" t="s">
        <v>578</v>
      </c>
      <c r="T205" s="194">
        <f t="shared" si="31"/>
        <v>0</v>
      </c>
      <c r="U205" s="194">
        <f t="shared" si="37"/>
        <v>0</v>
      </c>
      <c r="V205" s="82" t="str">
        <f t="shared" si="32"/>
        <v>ok</v>
      </c>
      <c r="W205" s="80"/>
      <c r="X205" s="81" t="str">
        <f t="shared" si="38"/>
        <v/>
      </c>
      <c r="Y205" s="194">
        <f t="shared" si="33"/>
        <v>0</v>
      </c>
      <c r="Z205" s="194">
        <f t="shared" si="34"/>
        <v>0</v>
      </c>
      <c r="AA205" s="82" t="str">
        <f t="shared" si="39"/>
        <v>ok</v>
      </c>
      <c r="AB205" s="80"/>
      <c r="AC205" s="84" t="str">
        <f t="array" ref="AC205">IFERROR(IF($C205="","",INDEX(구분표!$I$2:$I$1001,MATCH(1,(구분표!$B$2:$B$1001='15년일입'!$A205)*(구분표!$C$2:$C$1001='15년일입'!$B205)*(구분표!$A$2:$A$1001='15년일입'!$C205),0))),"@@")</f>
        <v/>
      </c>
    </row>
    <row r="206" spans="1:29" ht="31.5" customHeight="1">
      <c r="A206" s="94" t="str">
        <f>IFERROR(VLOOKUP('15년일입'!$C206,구분표!$A$2:$C$1001,2,FALSE),"")</f>
        <v/>
      </c>
      <c r="B206" s="94" t="str">
        <f>IFERROR(VLOOKUP('15년일입'!$C206,구분표!$A$2:$C$1001,3,FALSE),"")</f>
        <v/>
      </c>
      <c r="C206" s="196"/>
      <c r="D206" s="195"/>
      <c r="E206" s="195"/>
      <c r="F206" s="196"/>
      <c r="G206" s="194"/>
      <c r="H206" s="194"/>
      <c r="I206" s="194"/>
      <c r="J206" s="78">
        <f t="shared" si="35"/>
        <v>0</v>
      </c>
      <c r="K206" s="194"/>
      <c r="L206" s="194"/>
      <c r="M206" s="78">
        <f t="shared" si="36"/>
        <v>0</v>
      </c>
      <c r="N206" s="79" t="str">
        <f t="shared" si="5"/>
        <v>-</v>
      </c>
      <c r="O206" s="212"/>
      <c r="P206" s="80"/>
      <c r="Q206" s="221"/>
      <c r="R206" s="80"/>
      <c r="S206" s="83" t="s">
        <v>578</v>
      </c>
      <c r="T206" s="194">
        <f t="shared" si="31"/>
        <v>0</v>
      </c>
      <c r="U206" s="194">
        <f t="shared" si="37"/>
        <v>0</v>
      </c>
      <c r="V206" s="82" t="str">
        <f t="shared" si="32"/>
        <v>ok</v>
      </c>
      <c r="W206" s="80"/>
      <c r="X206" s="81" t="str">
        <f t="shared" si="38"/>
        <v/>
      </c>
      <c r="Y206" s="194">
        <f t="shared" si="33"/>
        <v>0</v>
      </c>
      <c r="Z206" s="194">
        <f t="shared" si="34"/>
        <v>0</v>
      </c>
      <c r="AA206" s="82" t="str">
        <f t="shared" si="39"/>
        <v>ok</v>
      </c>
      <c r="AB206" s="80"/>
      <c r="AC206" s="84" t="str">
        <f t="array" ref="AC206">IFERROR(IF($C206="","",INDEX(구분표!$I$2:$I$1001,MATCH(1,(구분표!$B$2:$B$1001='15년일입'!$A206)*(구분표!$C$2:$C$1001='15년일입'!$B206)*(구분표!$A$2:$A$1001='15년일입'!$C206),0))),"@@")</f>
        <v/>
      </c>
    </row>
    <row r="207" spans="1:29" ht="31.5" customHeight="1">
      <c r="A207" s="94" t="str">
        <f>IFERROR(VLOOKUP('15년일입'!$C207,구분표!$A$2:$C$1001,2,FALSE),"")</f>
        <v/>
      </c>
      <c r="B207" s="94" t="str">
        <f>IFERROR(VLOOKUP('15년일입'!$C207,구분표!$A$2:$C$1001,3,FALSE),"")</f>
        <v/>
      </c>
      <c r="C207" s="196"/>
      <c r="D207" s="195"/>
      <c r="E207" s="195"/>
      <c r="F207" s="196"/>
      <c r="G207" s="194"/>
      <c r="H207" s="194"/>
      <c r="I207" s="194"/>
      <c r="J207" s="78">
        <f t="shared" si="35"/>
        <v>0</v>
      </c>
      <c r="K207" s="194"/>
      <c r="L207" s="194"/>
      <c r="M207" s="78">
        <f t="shared" si="36"/>
        <v>0</v>
      </c>
      <c r="N207" s="79" t="str">
        <f t="shared" si="5"/>
        <v>-</v>
      </c>
      <c r="O207" s="212"/>
      <c r="P207" s="80"/>
      <c r="Q207" s="221"/>
      <c r="R207" s="80"/>
      <c r="S207" s="83" t="s">
        <v>578</v>
      </c>
      <c r="T207" s="194">
        <f t="shared" si="31"/>
        <v>0</v>
      </c>
      <c r="U207" s="194">
        <f t="shared" si="37"/>
        <v>0</v>
      </c>
      <c r="V207" s="82" t="str">
        <f t="shared" si="32"/>
        <v>ok</v>
      </c>
      <c r="W207" s="80"/>
      <c r="X207" s="81" t="str">
        <f t="shared" si="38"/>
        <v/>
      </c>
      <c r="Y207" s="194">
        <f t="shared" si="33"/>
        <v>0</v>
      </c>
      <c r="Z207" s="194">
        <f t="shared" si="34"/>
        <v>0</v>
      </c>
      <c r="AA207" s="82" t="str">
        <f t="shared" si="39"/>
        <v>ok</v>
      </c>
      <c r="AB207" s="80"/>
      <c r="AC207" s="84" t="str">
        <f t="array" ref="AC207">IFERROR(IF($C207="","",INDEX(구분표!$I$2:$I$1001,MATCH(1,(구분표!$B$2:$B$1001='15년일입'!$A207)*(구분표!$C$2:$C$1001='15년일입'!$B207)*(구분표!$A$2:$A$1001='15년일입'!$C207),0))),"@@")</f>
        <v/>
      </c>
    </row>
    <row r="208" spans="1:29" ht="31.5" customHeight="1">
      <c r="A208" s="94" t="str">
        <f>IFERROR(VLOOKUP('15년일입'!$C208,구분표!$A$2:$C$1001,2,FALSE),"")</f>
        <v/>
      </c>
      <c r="B208" s="94" t="str">
        <f>IFERROR(VLOOKUP('15년일입'!$C208,구분표!$A$2:$C$1001,3,FALSE),"")</f>
        <v/>
      </c>
      <c r="C208" s="196"/>
      <c r="D208" s="195"/>
      <c r="E208" s="195"/>
      <c r="F208" s="196"/>
      <c r="G208" s="194"/>
      <c r="H208" s="194"/>
      <c r="I208" s="194"/>
      <c r="J208" s="78">
        <f t="shared" si="35"/>
        <v>0</v>
      </c>
      <c r="K208" s="194"/>
      <c r="L208" s="194"/>
      <c r="M208" s="78">
        <f t="shared" si="36"/>
        <v>0</v>
      </c>
      <c r="N208" s="79" t="str">
        <f t="shared" si="5"/>
        <v>-</v>
      </c>
      <c r="O208" s="212"/>
      <c r="P208" s="80"/>
      <c r="Q208" s="221"/>
      <c r="R208" s="80"/>
      <c r="S208" s="83" t="s">
        <v>578</v>
      </c>
      <c r="T208" s="194">
        <f t="shared" si="31"/>
        <v>0</v>
      </c>
      <c r="U208" s="194">
        <f t="shared" si="37"/>
        <v>0</v>
      </c>
      <c r="V208" s="82" t="str">
        <f t="shared" si="32"/>
        <v>ok</v>
      </c>
      <c r="W208" s="80"/>
      <c r="X208" s="81" t="str">
        <f t="shared" si="38"/>
        <v/>
      </c>
      <c r="Y208" s="194">
        <f t="shared" si="33"/>
        <v>0</v>
      </c>
      <c r="Z208" s="194">
        <f t="shared" si="34"/>
        <v>0</v>
      </c>
      <c r="AA208" s="82" t="str">
        <f t="shared" si="39"/>
        <v>ok</v>
      </c>
      <c r="AB208" s="80"/>
      <c r="AC208" s="84" t="str">
        <f t="array" ref="AC208">IFERROR(IF($C208="","",INDEX(구분표!$I$2:$I$1001,MATCH(1,(구분표!$B$2:$B$1001='15년일입'!$A208)*(구분표!$C$2:$C$1001='15년일입'!$B208)*(구분표!$A$2:$A$1001='15년일입'!$C208),0))),"@@")</f>
        <v/>
      </c>
    </row>
    <row r="209" spans="1:29" ht="31.5" customHeight="1">
      <c r="A209" s="94" t="str">
        <f>IFERROR(VLOOKUP('15년일입'!$C209,구분표!$A$2:$C$1001,2,FALSE),"")</f>
        <v/>
      </c>
      <c r="B209" s="94" t="str">
        <f>IFERROR(VLOOKUP('15년일입'!$C209,구분표!$A$2:$C$1001,3,FALSE),"")</f>
        <v/>
      </c>
      <c r="C209" s="196"/>
      <c r="D209" s="195"/>
      <c r="E209" s="195"/>
      <c r="F209" s="196"/>
      <c r="G209" s="194"/>
      <c r="H209" s="194"/>
      <c r="I209" s="194"/>
      <c r="J209" s="78">
        <f t="shared" si="35"/>
        <v>0</v>
      </c>
      <c r="K209" s="194"/>
      <c r="L209" s="194"/>
      <c r="M209" s="78">
        <f t="shared" si="36"/>
        <v>0</v>
      </c>
      <c r="N209" s="79" t="str">
        <f t="shared" si="5"/>
        <v>-</v>
      </c>
      <c r="O209" s="212"/>
      <c r="P209" s="80"/>
      <c r="Q209" s="221"/>
      <c r="R209" s="80"/>
      <c r="S209" s="83" t="s">
        <v>578</v>
      </c>
      <c r="T209" s="194">
        <f t="shared" si="31"/>
        <v>0</v>
      </c>
      <c r="U209" s="194">
        <f t="shared" si="37"/>
        <v>0</v>
      </c>
      <c r="V209" s="82" t="str">
        <f t="shared" si="32"/>
        <v>ok</v>
      </c>
      <c r="W209" s="80"/>
      <c r="X209" s="81" t="str">
        <f t="shared" si="38"/>
        <v/>
      </c>
      <c r="Y209" s="194">
        <f t="shared" si="33"/>
        <v>0</v>
      </c>
      <c r="Z209" s="194">
        <f t="shared" si="34"/>
        <v>0</v>
      </c>
      <c r="AA209" s="82" t="str">
        <f t="shared" si="39"/>
        <v>ok</v>
      </c>
      <c r="AB209" s="80"/>
      <c r="AC209" s="84" t="str">
        <f t="array" ref="AC209">IFERROR(IF($C209="","",INDEX(구분표!$I$2:$I$1001,MATCH(1,(구분표!$B$2:$B$1001='15년일입'!$A209)*(구분표!$C$2:$C$1001='15년일입'!$B209)*(구분표!$A$2:$A$1001='15년일입'!$C209),0))),"@@")</f>
        <v/>
      </c>
    </row>
    <row r="210" spans="1:29" ht="31.5" customHeight="1">
      <c r="A210" s="94" t="str">
        <f>IFERROR(VLOOKUP('15년일입'!$C210,구분표!$A$2:$C$1001,2,FALSE),"")</f>
        <v/>
      </c>
      <c r="B210" s="94" t="str">
        <f>IFERROR(VLOOKUP('15년일입'!$C210,구분표!$A$2:$C$1001,3,FALSE),"")</f>
        <v/>
      </c>
      <c r="C210" s="196"/>
      <c r="D210" s="195"/>
      <c r="E210" s="195"/>
      <c r="F210" s="196"/>
      <c r="G210" s="194"/>
      <c r="H210" s="194"/>
      <c r="I210" s="194"/>
      <c r="J210" s="78">
        <f t="shared" si="35"/>
        <v>0</v>
      </c>
      <c r="K210" s="194"/>
      <c r="L210" s="194"/>
      <c r="M210" s="78">
        <f t="shared" si="36"/>
        <v>0</v>
      </c>
      <c r="N210" s="79" t="str">
        <f t="shared" si="5"/>
        <v>-</v>
      </c>
      <c r="O210" s="212"/>
      <c r="P210" s="80"/>
      <c r="Q210" s="221"/>
      <c r="R210" s="80"/>
      <c r="S210" s="83" t="s">
        <v>578</v>
      </c>
      <c r="T210" s="194">
        <f t="shared" si="31"/>
        <v>0</v>
      </c>
      <c r="U210" s="194">
        <f t="shared" si="37"/>
        <v>0</v>
      </c>
      <c r="V210" s="82" t="str">
        <f t="shared" si="32"/>
        <v>ok</v>
      </c>
      <c r="W210" s="80"/>
      <c r="X210" s="81" t="str">
        <f t="shared" si="38"/>
        <v/>
      </c>
      <c r="Y210" s="194">
        <f t="shared" si="33"/>
        <v>0</v>
      </c>
      <c r="Z210" s="194">
        <f t="shared" si="34"/>
        <v>0</v>
      </c>
      <c r="AA210" s="82" t="str">
        <f t="shared" si="39"/>
        <v>ok</v>
      </c>
      <c r="AB210" s="80"/>
      <c r="AC210" s="84" t="str">
        <f t="array" ref="AC210">IFERROR(IF($C210="","",INDEX(구분표!$I$2:$I$1001,MATCH(1,(구분표!$B$2:$B$1001='15년일입'!$A210)*(구분표!$C$2:$C$1001='15년일입'!$B210)*(구분표!$A$2:$A$1001='15년일입'!$C210),0))),"@@")</f>
        <v/>
      </c>
    </row>
    <row r="211" spans="1:29" ht="31.5" customHeight="1">
      <c r="A211" s="94" t="str">
        <f>IFERROR(VLOOKUP('15년일입'!$C211,구분표!$A$2:$C$1001,2,FALSE),"")</f>
        <v/>
      </c>
      <c r="B211" s="94" t="str">
        <f>IFERROR(VLOOKUP('15년일입'!$C211,구분표!$A$2:$C$1001,3,FALSE),"")</f>
        <v/>
      </c>
      <c r="C211" s="196"/>
      <c r="D211" s="195"/>
      <c r="E211" s="195"/>
      <c r="F211" s="196"/>
      <c r="G211" s="194"/>
      <c r="H211" s="194"/>
      <c r="I211" s="194"/>
      <c r="J211" s="78">
        <f t="shared" si="35"/>
        <v>0</v>
      </c>
      <c r="K211" s="194"/>
      <c r="L211" s="194"/>
      <c r="M211" s="78">
        <f t="shared" si="36"/>
        <v>0</v>
      </c>
      <c r="N211" s="79" t="str">
        <f t="shared" si="5"/>
        <v>-</v>
      </c>
      <c r="O211" s="212"/>
      <c r="P211" s="80"/>
      <c r="Q211" s="221"/>
      <c r="R211" s="80"/>
      <c r="S211" s="83" t="s">
        <v>578</v>
      </c>
      <c r="T211" s="194">
        <f t="shared" si="31"/>
        <v>0</v>
      </c>
      <c r="U211" s="194">
        <f t="shared" si="37"/>
        <v>0</v>
      </c>
      <c r="V211" s="82" t="str">
        <f t="shared" si="32"/>
        <v>ok</v>
      </c>
      <c r="W211" s="80"/>
      <c r="X211" s="81" t="str">
        <f t="shared" si="38"/>
        <v/>
      </c>
      <c r="Y211" s="194">
        <f t="shared" si="33"/>
        <v>0</v>
      </c>
      <c r="Z211" s="194">
        <f t="shared" si="34"/>
        <v>0</v>
      </c>
      <c r="AA211" s="82" t="str">
        <f t="shared" si="39"/>
        <v>ok</v>
      </c>
      <c r="AB211" s="80"/>
      <c r="AC211" s="84" t="str">
        <f t="array" ref="AC211">IFERROR(IF($C211="","",INDEX(구분표!$I$2:$I$1001,MATCH(1,(구분표!$B$2:$B$1001='15년일입'!$A211)*(구분표!$C$2:$C$1001='15년일입'!$B211)*(구분표!$A$2:$A$1001='15년일입'!$C211),0))),"@@")</f>
        <v/>
      </c>
    </row>
    <row r="212" spans="1:29" ht="31.5" customHeight="1">
      <c r="A212" s="94" t="str">
        <f>IFERROR(VLOOKUP('15년일입'!$C212,구분표!$A$2:$C$1001,2,FALSE),"")</f>
        <v/>
      </c>
      <c r="B212" s="94" t="str">
        <f>IFERROR(VLOOKUP('15년일입'!$C212,구분표!$A$2:$C$1001,3,FALSE),"")</f>
        <v/>
      </c>
      <c r="C212" s="196"/>
      <c r="D212" s="195"/>
      <c r="E212" s="195"/>
      <c r="F212" s="196"/>
      <c r="G212" s="194"/>
      <c r="H212" s="194"/>
      <c r="I212" s="194"/>
      <c r="J212" s="78">
        <f t="shared" si="35"/>
        <v>0</v>
      </c>
      <c r="K212" s="194"/>
      <c r="L212" s="194"/>
      <c r="M212" s="78">
        <f t="shared" si="36"/>
        <v>0</v>
      </c>
      <c r="N212" s="79" t="str">
        <f t="shared" si="5"/>
        <v>-</v>
      </c>
      <c r="O212" s="212"/>
      <c r="P212" s="80"/>
      <c r="Q212" s="221"/>
      <c r="R212" s="80"/>
      <c r="S212" s="83" t="s">
        <v>578</v>
      </c>
      <c r="T212" s="194">
        <f t="shared" si="31"/>
        <v>0</v>
      </c>
      <c r="U212" s="194">
        <f t="shared" si="37"/>
        <v>0</v>
      </c>
      <c r="V212" s="82" t="str">
        <f t="shared" si="32"/>
        <v>ok</v>
      </c>
      <c r="W212" s="80"/>
      <c r="X212" s="81" t="str">
        <f t="shared" si="38"/>
        <v/>
      </c>
      <c r="Y212" s="194">
        <f t="shared" si="33"/>
        <v>0</v>
      </c>
      <c r="Z212" s="194">
        <f t="shared" si="34"/>
        <v>0</v>
      </c>
      <c r="AA212" s="82" t="str">
        <f t="shared" si="39"/>
        <v>ok</v>
      </c>
      <c r="AB212" s="80"/>
      <c r="AC212" s="84" t="str">
        <f t="array" ref="AC212">IFERROR(IF($C212="","",INDEX(구분표!$I$2:$I$1001,MATCH(1,(구분표!$B$2:$B$1001='15년일입'!$A212)*(구분표!$C$2:$C$1001='15년일입'!$B212)*(구분표!$A$2:$A$1001='15년일입'!$C212),0))),"@@")</f>
        <v/>
      </c>
    </row>
    <row r="213" spans="1:29" ht="31.5" customHeight="1">
      <c r="A213" s="94" t="str">
        <f>IFERROR(VLOOKUP('15년일입'!$C213,구분표!$A$2:$C$1001,2,FALSE),"")</f>
        <v/>
      </c>
      <c r="B213" s="94" t="str">
        <f>IFERROR(VLOOKUP('15년일입'!$C213,구분표!$A$2:$C$1001,3,FALSE),"")</f>
        <v/>
      </c>
      <c r="C213" s="196"/>
      <c r="D213" s="195"/>
      <c r="E213" s="195"/>
      <c r="F213" s="196"/>
      <c r="G213" s="194"/>
      <c r="H213" s="194"/>
      <c r="I213" s="194"/>
      <c r="J213" s="78">
        <f t="shared" si="35"/>
        <v>0</v>
      </c>
      <c r="K213" s="194"/>
      <c r="L213" s="194"/>
      <c r="M213" s="78">
        <f t="shared" si="36"/>
        <v>0</v>
      </c>
      <c r="N213" s="79" t="str">
        <f t="shared" si="5"/>
        <v>-</v>
      </c>
      <c r="O213" s="212"/>
      <c r="P213" s="80"/>
      <c r="Q213" s="221"/>
      <c r="R213" s="80"/>
      <c r="S213" s="83" t="s">
        <v>578</v>
      </c>
      <c r="T213" s="194">
        <f t="shared" si="31"/>
        <v>0</v>
      </c>
      <c r="U213" s="194">
        <f t="shared" si="37"/>
        <v>0</v>
      </c>
      <c r="V213" s="82" t="str">
        <f t="shared" si="32"/>
        <v>ok</v>
      </c>
      <c r="W213" s="80"/>
      <c r="X213" s="81" t="str">
        <f t="shared" si="38"/>
        <v/>
      </c>
      <c r="Y213" s="194">
        <f t="shared" si="33"/>
        <v>0</v>
      </c>
      <c r="Z213" s="194">
        <f t="shared" si="34"/>
        <v>0</v>
      </c>
      <c r="AA213" s="82" t="str">
        <f t="shared" si="39"/>
        <v>ok</v>
      </c>
      <c r="AB213" s="80"/>
      <c r="AC213" s="84" t="str">
        <f t="array" ref="AC213">IFERROR(IF($C213="","",INDEX(구분표!$I$2:$I$1001,MATCH(1,(구분표!$B$2:$B$1001='15년일입'!$A213)*(구분표!$C$2:$C$1001='15년일입'!$B213)*(구분표!$A$2:$A$1001='15년일입'!$C213),0))),"@@")</f>
        <v/>
      </c>
    </row>
    <row r="214" spans="1:29" ht="31.5" customHeight="1">
      <c r="A214" s="94" t="str">
        <f>IFERROR(VLOOKUP('15년일입'!$C214,구분표!$A$2:$C$1001,2,FALSE),"")</f>
        <v/>
      </c>
      <c r="B214" s="94" t="str">
        <f>IFERROR(VLOOKUP('15년일입'!$C214,구분표!$A$2:$C$1001,3,FALSE),"")</f>
        <v/>
      </c>
      <c r="C214" s="196"/>
      <c r="D214" s="195"/>
      <c r="E214" s="195"/>
      <c r="F214" s="196"/>
      <c r="G214" s="194"/>
      <c r="H214" s="194"/>
      <c r="I214" s="194"/>
      <c r="J214" s="78">
        <f t="shared" si="35"/>
        <v>0</v>
      </c>
      <c r="K214" s="194"/>
      <c r="L214" s="194"/>
      <c r="M214" s="78">
        <f t="shared" si="36"/>
        <v>0</v>
      </c>
      <c r="N214" s="79" t="str">
        <f t="shared" si="5"/>
        <v>-</v>
      </c>
      <c r="O214" s="212"/>
      <c r="P214" s="80"/>
      <c r="Q214" s="221"/>
      <c r="R214" s="80"/>
      <c r="S214" s="83" t="s">
        <v>578</v>
      </c>
      <c r="T214" s="194">
        <f t="shared" si="31"/>
        <v>0</v>
      </c>
      <c r="U214" s="194">
        <f t="shared" si="37"/>
        <v>0</v>
      </c>
      <c r="V214" s="82" t="str">
        <f t="shared" si="32"/>
        <v>ok</v>
      </c>
      <c r="W214" s="80"/>
      <c r="X214" s="81" t="str">
        <f t="shared" si="38"/>
        <v/>
      </c>
      <c r="Y214" s="194">
        <f t="shared" si="33"/>
        <v>0</v>
      </c>
      <c r="Z214" s="194">
        <f t="shared" si="34"/>
        <v>0</v>
      </c>
      <c r="AA214" s="82" t="str">
        <f t="shared" si="39"/>
        <v>ok</v>
      </c>
      <c r="AB214" s="80"/>
      <c r="AC214" s="84" t="str">
        <f t="array" ref="AC214">IFERROR(IF($C214="","",INDEX(구분표!$I$2:$I$1001,MATCH(1,(구분표!$B$2:$B$1001='15년일입'!$A214)*(구분표!$C$2:$C$1001='15년일입'!$B214)*(구분표!$A$2:$A$1001='15년일입'!$C214),0))),"@@")</f>
        <v/>
      </c>
    </row>
    <row r="215" spans="1:29" ht="31.5" customHeight="1">
      <c r="A215" s="94" t="str">
        <f>IFERROR(VLOOKUP('15년일입'!$C215,구분표!$A$2:$C$1001,2,FALSE),"")</f>
        <v/>
      </c>
      <c r="B215" s="94" t="str">
        <f>IFERROR(VLOOKUP('15년일입'!$C215,구분표!$A$2:$C$1001,3,FALSE),"")</f>
        <v/>
      </c>
      <c r="C215" s="196"/>
      <c r="D215" s="195"/>
      <c r="E215" s="195"/>
      <c r="F215" s="196"/>
      <c r="G215" s="194"/>
      <c r="H215" s="194"/>
      <c r="I215" s="194"/>
      <c r="J215" s="78">
        <f t="shared" si="35"/>
        <v>0</v>
      </c>
      <c r="K215" s="194"/>
      <c r="L215" s="194"/>
      <c r="M215" s="78">
        <f t="shared" si="36"/>
        <v>0</v>
      </c>
      <c r="N215" s="79" t="str">
        <f t="shared" si="5"/>
        <v>-</v>
      </c>
      <c r="O215" s="211"/>
      <c r="P215" s="80"/>
      <c r="Q215" s="221"/>
      <c r="R215" s="80"/>
      <c r="S215" s="83" t="s">
        <v>578</v>
      </c>
      <c r="T215" s="194">
        <f t="shared" si="31"/>
        <v>0</v>
      </c>
      <c r="U215" s="194">
        <f t="shared" si="37"/>
        <v>0</v>
      </c>
      <c r="V215" s="82" t="str">
        <f t="shared" si="32"/>
        <v>ok</v>
      </c>
      <c r="W215" s="80"/>
      <c r="X215" s="81" t="str">
        <f t="shared" si="38"/>
        <v/>
      </c>
      <c r="Y215" s="194">
        <f t="shared" si="33"/>
        <v>0</v>
      </c>
      <c r="Z215" s="194">
        <f t="shared" si="34"/>
        <v>0</v>
      </c>
      <c r="AA215" s="82" t="str">
        <f t="shared" si="39"/>
        <v>ok</v>
      </c>
      <c r="AB215" s="80"/>
      <c r="AC215" s="84" t="str">
        <f t="array" ref="AC215">IFERROR(IF($C215="","",INDEX(구분표!$I$2:$I$1001,MATCH(1,(구분표!$B$2:$B$1001='15년일입'!$A215)*(구분표!$C$2:$C$1001='15년일입'!$B215)*(구분표!$A$2:$A$1001='15년일입'!$C215),0))),"@@")</f>
        <v/>
      </c>
    </row>
    <row r="216" spans="1:29" ht="31.5" customHeight="1">
      <c r="A216" s="94" t="str">
        <f>IFERROR(VLOOKUP('15년일입'!$C216,구분표!$A$2:$C$1001,2,FALSE),"")</f>
        <v/>
      </c>
      <c r="B216" s="94" t="str">
        <f>IFERROR(VLOOKUP('15년일입'!$C216,구분표!$A$2:$C$1001,3,FALSE),"")</f>
        <v/>
      </c>
      <c r="C216" s="196"/>
      <c r="D216" s="195"/>
      <c r="E216" s="195"/>
      <c r="F216" s="196"/>
      <c r="G216" s="194"/>
      <c r="H216" s="206"/>
      <c r="I216" s="194"/>
      <c r="J216" s="78">
        <f t="shared" si="35"/>
        <v>0</v>
      </c>
      <c r="K216" s="208"/>
      <c r="L216" s="194"/>
      <c r="M216" s="78">
        <f t="shared" si="36"/>
        <v>0</v>
      </c>
      <c r="N216" s="79" t="str">
        <f t="shared" si="5"/>
        <v>-</v>
      </c>
      <c r="O216" s="211"/>
      <c r="P216" s="80"/>
      <c r="Q216" s="221"/>
      <c r="R216" s="80"/>
      <c r="S216" s="83" t="s">
        <v>578</v>
      </c>
      <c r="T216" s="194">
        <f t="shared" si="31"/>
        <v>0</v>
      </c>
      <c r="U216" s="194">
        <f t="shared" si="37"/>
        <v>0</v>
      </c>
      <c r="V216" s="82" t="str">
        <f t="shared" si="32"/>
        <v>ok</v>
      </c>
      <c r="W216" s="80"/>
      <c r="X216" s="81" t="str">
        <f t="shared" si="38"/>
        <v/>
      </c>
      <c r="Y216" s="194">
        <f t="shared" si="33"/>
        <v>0</v>
      </c>
      <c r="Z216" s="194">
        <f t="shared" si="34"/>
        <v>0</v>
      </c>
      <c r="AA216" s="82" t="str">
        <f t="shared" si="39"/>
        <v>ok</v>
      </c>
      <c r="AB216" s="80"/>
      <c r="AC216" s="84" t="str">
        <f t="array" ref="AC216">IFERROR(IF($C216="","",INDEX(구분표!$I$2:$I$1001,MATCH(1,(구분표!$B$2:$B$1001='15년일입'!$A216)*(구분표!$C$2:$C$1001='15년일입'!$B216)*(구분표!$A$2:$A$1001='15년일입'!$C216),0))),"@@")</f>
        <v/>
      </c>
    </row>
    <row r="217" spans="1:29" ht="31.5" customHeight="1">
      <c r="A217" s="94" t="str">
        <f>IFERROR(VLOOKUP('15년일입'!$C217,구분표!$A$2:$C$1001,2,FALSE),"")</f>
        <v/>
      </c>
      <c r="B217" s="94" t="str">
        <f>IFERROR(VLOOKUP('15년일입'!$C217,구분표!$A$2:$C$1001,3,FALSE),"")</f>
        <v/>
      </c>
      <c r="C217" s="196"/>
      <c r="D217" s="195"/>
      <c r="E217" s="195"/>
      <c r="F217" s="196"/>
      <c r="G217" s="194"/>
      <c r="H217" s="194"/>
      <c r="I217" s="194"/>
      <c r="J217" s="78">
        <f t="shared" si="35"/>
        <v>0</v>
      </c>
      <c r="K217" s="194"/>
      <c r="L217" s="194"/>
      <c r="M217" s="78">
        <f t="shared" si="36"/>
        <v>0</v>
      </c>
      <c r="N217" s="79" t="str">
        <f t="shared" si="5"/>
        <v>-</v>
      </c>
      <c r="O217" s="213"/>
      <c r="P217" s="80"/>
      <c r="Q217" s="221"/>
      <c r="R217" s="80"/>
      <c r="S217" s="83" t="s">
        <v>578</v>
      </c>
      <c r="T217" s="194">
        <f t="shared" si="31"/>
        <v>0</v>
      </c>
      <c r="U217" s="194">
        <f t="shared" si="37"/>
        <v>0</v>
      </c>
      <c r="V217" s="82" t="str">
        <f t="shared" si="32"/>
        <v>ok</v>
      </c>
      <c r="W217" s="80"/>
      <c r="X217" s="81" t="str">
        <f t="shared" si="38"/>
        <v/>
      </c>
      <c r="Y217" s="194">
        <f t="shared" si="33"/>
        <v>0</v>
      </c>
      <c r="Z217" s="194">
        <f t="shared" si="34"/>
        <v>0</v>
      </c>
      <c r="AA217" s="82" t="str">
        <f t="shared" si="39"/>
        <v>ok</v>
      </c>
      <c r="AB217" s="80"/>
      <c r="AC217" s="84" t="str">
        <f t="array" ref="AC217">IFERROR(IF($C217="","",INDEX(구분표!$I$2:$I$1001,MATCH(1,(구분표!$B$2:$B$1001='15년일입'!$A217)*(구분표!$C$2:$C$1001='15년일입'!$B217)*(구분표!$A$2:$A$1001='15년일입'!$C217),0))),"@@")</f>
        <v/>
      </c>
    </row>
    <row r="218" spans="1:29" ht="31.5" customHeight="1">
      <c r="A218" s="94" t="str">
        <f>IFERROR(VLOOKUP('15년일입'!$C218,구분표!$A$2:$C$1001,2,FALSE),"")</f>
        <v/>
      </c>
      <c r="B218" s="94" t="str">
        <f>IFERROR(VLOOKUP('15년일입'!$C218,구분표!$A$2:$C$1001,3,FALSE),"")</f>
        <v/>
      </c>
      <c r="C218" s="196"/>
      <c r="D218" s="195"/>
      <c r="E218" s="195"/>
      <c r="F218" s="196"/>
      <c r="G218" s="194"/>
      <c r="H218" s="194"/>
      <c r="I218" s="194"/>
      <c r="J218" s="78">
        <f t="shared" si="35"/>
        <v>0</v>
      </c>
      <c r="K218" s="194"/>
      <c r="L218" s="194"/>
      <c r="M218" s="78">
        <f t="shared" si="36"/>
        <v>0</v>
      </c>
      <c r="N218" s="79" t="str">
        <f t="shared" si="5"/>
        <v>-</v>
      </c>
      <c r="O218" s="212"/>
      <c r="P218" s="80"/>
      <c r="Q218" s="221"/>
      <c r="R218" s="80"/>
      <c r="S218" s="83" t="s">
        <v>578</v>
      </c>
      <c r="T218" s="194">
        <f t="shared" si="31"/>
        <v>0</v>
      </c>
      <c r="U218" s="194">
        <f t="shared" si="37"/>
        <v>0</v>
      </c>
      <c r="V218" s="82" t="str">
        <f t="shared" si="32"/>
        <v>ok</v>
      </c>
      <c r="W218" s="80"/>
      <c r="X218" s="81" t="str">
        <f t="shared" si="38"/>
        <v/>
      </c>
      <c r="Y218" s="194">
        <f t="shared" si="33"/>
        <v>0</v>
      </c>
      <c r="Z218" s="194">
        <f t="shared" si="34"/>
        <v>0</v>
      </c>
      <c r="AA218" s="82" t="str">
        <f t="shared" si="39"/>
        <v>ok</v>
      </c>
      <c r="AB218" s="80"/>
      <c r="AC218" s="84" t="str">
        <f t="array" ref="AC218">IFERROR(IF($C218="","",INDEX(구분표!$I$2:$I$1001,MATCH(1,(구분표!$B$2:$B$1001='15년일입'!$A218)*(구분표!$C$2:$C$1001='15년일입'!$B218)*(구분표!$A$2:$A$1001='15년일입'!$C218),0))),"@@")</f>
        <v/>
      </c>
    </row>
    <row r="219" spans="1:29" ht="31.5" customHeight="1">
      <c r="A219" s="94" t="str">
        <f>IFERROR(VLOOKUP('15년일입'!$C219,구분표!$A$2:$C$1001,2,FALSE),"")</f>
        <v/>
      </c>
      <c r="B219" s="94" t="str">
        <f>IFERROR(VLOOKUP('15년일입'!$C219,구분표!$A$2:$C$1001,3,FALSE),"")</f>
        <v/>
      </c>
      <c r="C219" s="196"/>
      <c r="D219" s="195"/>
      <c r="E219" s="195"/>
      <c r="F219" s="196"/>
      <c r="G219" s="194"/>
      <c r="H219" s="194"/>
      <c r="I219" s="206"/>
      <c r="J219" s="78">
        <f t="shared" si="35"/>
        <v>0</v>
      </c>
      <c r="K219" s="194"/>
      <c r="L219" s="206"/>
      <c r="M219" s="78">
        <f t="shared" si="36"/>
        <v>0</v>
      </c>
      <c r="N219" s="79" t="str">
        <f t="shared" si="5"/>
        <v>-</v>
      </c>
      <c r="O219" s="212"/>
      <c r="P219" s="80"/>
      <c r="Q219" s="221"/>
      <c r="R219" s="80"/>
      <c r="S219" s="83" t="s">
        <v>578</v>
      </c>
      <c r="T219" s="194">
        <f t="shared" si="31"/>
        <v>0</v>
      </c>
      <c r="U219" s="194">
        <f t="shared" si="37"/>
        <v>0</v>
      </c>
      <c r="V219" s="82" t="str">
        <f t="shared" si="32"/>
        <v>ok</v>
      </c>
      <c r="W219" s="80"/>
      <c r="X219" s="81" t="str">
        <f t="shared" si="38"/>
        <v/>
      </c>
      <c r="Y219" s="194">
        <f t="shared" si="33"/>
        <v>0</v>
      </c>
      <c r="Z219" s="194">
        <f t="shared" si="34"/>
        <v>0</v>
      </c>
      <c r="AA219" s="82" t="str">
        <f t="shared" si="39"/>
        <v>ok</v>
      </c>
      <c r="AB219" s="80"/>
      <c r="AC219" s="84" t="str">
        <f t="array" ref="AC219">IFERROR(IF($C219="","",INDEX(구분표!$I$2:$I$1001,MATCH(1,(구분표!$B$2:$B$1001='15년일입'!$A219)*(구분표!$C$2:$C$1001='15년일입'!$B219)*(구분표!$A$2:$A$1001='15년일입'!$C219),0))),"@@")</f>
        <v/>
      </c>
    </row>
    <row r="220" spans="1:29" ht="31.5" customHeight="1">
      <c r="A220" s="94" t="str">
        <f>IFERROR(VLOOKUP('15년일입'!$C220,구분표!$A$2:$C$1001,2,FALSE),"")</f>
        <v/>
      </c>
      <c r="B220" s="94" t="str">
        <f>IFERROR(VLOOKUP('15년일입'!$C220,구분표!$A$2:$C$1001,3,FALSE),"")</f>
        <v/>
      </c>
      <c r="C220" s="196"/>
      <c r="D220" s="195"/>
      <c r="E220" s="195"/>
      <c r="F220" s="196"/>
      <c r="G220" s="194"/>
      <c r="H220" s="194"/>
      <c r="I220" s="194"/>
      <c r="J220" s="78">
        <f t="shared" si="35"/>
        <v>0</v>
      </c>
      <c r="K220" s="194"/>
      <c r="L220" s="194"/>
      <c r="M220" s="78">
        <f t="shared" si="36"/>
        <v>0</v>
      </c>
      <c r="N220" s="79" t="str">
        <f t="shared" si="5"/>
        <v>-</v>
      </c>
      <c r="O220" s="212"/>
      <c r="P220" s="80"/>
      <c r="Q220" s="221"/>
      <c r="R220" s="80"/>
      <c r="S220" s="83" t="s">
        <v>578</v>
      </c>
      <c r="T220" s="194">
        <f t="shared" si="31"/>
        <v>0</v>
      </c>
      <c r="U220" s="194">
        <f t="shared" si="37"/>
        <v>0</v>
      </c>
      <c r="V220" s="82" t="str">
        <f t="shared" si="32"/>
        <v>ok</v>
      </c>
      <c r="W220" s="80"/>
      <c r="X220" s="81" t="str">
        <f t="shared" si="38"/>
        <v/>
      </c>
      <c r="Y220" s="194">
        <f t="shared" si="33"/>
        <v>0</v>
      </c>
      <c r="Z220" s="194">
        <f t="shared" si="34"/>
        <v>0</v>
      </c>
      <c r="AA220" s="82" t="str">
        <f t="shared" si="39"/>
        <v>ok</v>
      </c>
      <c r="AB220" s="80"/>
      <c r="AC220" s="84" t="str">
        <f t="array" ref="AC220">IFERROR(IF($C220="","",INDEX(구분표!$I$2:$I$1001,MATCH(1,(구분표!$B$2:$B$1001='15년일입'!$A220)*(구분표!$C$2:$C$1001='15년일입'!$B220)*(구분표!$A$2:$A$1001='15년일입'!$C220),0))),"@@")</f>
        <v/>
      </c>
    </row>
    <row r="221" spans="1:29" ht="31.5" customHeight="1">
      <c r="A221" s="94" t="str">
        <f>IFERROR(VLOOKUP('15년일입'!$C221,구분표!$A$2:$C$1001,2,FALSE),"")</f>
        <v/>
      </c>
      <c r="B221" s="94" t="str">
        <f>IFERROR(VLOOKUP('15년일입'!$C221,구분표!$A$2:$C$1001,3,FALSE),"")</f>
        <v/>
      </c>
      <c r="C221" s="196"/>
      <c r="D221" s="195"/>
      <c r="E221" s="195"/>
      <c r="F221" s="196"/>
      <c r="G221" s="198"/>
      <c r="H221" s="194"/>
      <c r="I221" s="194"/>
      <c r="J221" s="78">
        <f t="shared" si="35"/>
        <v>0</v>
      </c>
      <c r="K221" s="194"/>
      <c r="L221" s="194"/>
      <c r="M221" s="78">
        <f t="shared" si="36"/>
        <v>0</v>
      </c>
      <c r="N221" s="79" t="str">
        <f t="shared" si="5"/>
        <v>-</v>
      </c>
      <c r="O221" s="212"/>
      <c r="P221" s="80"/>
      <c r="Q221" s="221"/>
      <c r="R221" s="80"/>
      <c r="S221" s="83" t="s">
        <v>578</v>
      </c>
      <c r="T221" s="194">
        <f t="shared" si="31"/>
        <v>0</v>
      </c>
      <c r="U221" s="194">
        <f t="shared" si="37"/>
        <v>0</v>
      </c>
      <c r="V221" s="82" t="str">
        <f t="shared" si="32"/>
        <v>ok</v>
      </c>
      <c r="W221" s="80"/>
      <c r="X221" s="81" t="str">
        <f t="shared" si="38"/>
        <v/>
      </c>
      <c r="Y221" s="194">
        <f t="shared" si="33"/>
        <v>0</v>
      </c>
      <c r="Z221" s="194">
        <f t="shared" si="34"/>
        <v>0</v>
      </c>
      <c r="AA221" s="82" t="str">
        <f t="shared" si="39"/>
        <v>ok</v>
      </c>
      <c r="AB221" s="80"/>
      <c r="AC221" s="84" t="str">
        <f t="array" ref="AC221">IFERROR(IF($C221="","",INDEX(구분표!$I$2:$I$1001,MATCH(1,(구분표!$B$2:$B$1001='15년일입'!$A221)*(구분표!$C$2:$C$1001='15년일입'!$B221)*(구분표!$A$2:$A$1001='15년일입'!$C221),0))),"@@")</f>
        <v/>
      </c>
    </row>
    <row r="222" spans="1:29" ht="31.5" customHeight="1">
      <c r="A222" s="94" t="str">
        <f>IFERROR(VLOOKUP('15년일입'!$C222,구분표!$A$2:$C$1001,2,FALSE),"")</f>
        <v/>
      </c>
      <c r="B222" s="94" t="str">
        <f>IFERROR(VLOOKUP('15년일입'!$C222,구분표!$A$2:$C$1001,3,FALSE),"")</f>
        <v/>
      </c>
      <c r="C222" s="196"/>
      <c r="D222" s="195"/>
      <c r="E222" s="195"/>
      <c r="F222" s="196"/>
      <c r="G222" s="198"/>
      <c r="H222" s="194"/>
      <c r="I222" s="194"/>
      <c r="J222" s="78">
        <f t="shared" si="35"/>
        <v>0</v>
      </c>
      <c r="K222" s="194"/>
      <c r="L222" s="194"/>
      <c r="M222" s="78">
        <f t="shared" si="36"/>
        <v>0</v>
      </c>
      <c r="N222" s="79" t="str">
        <f t="shared" si="5"/>
        <v>-</v>
      </c>
      <c r="O222" s="212"/>
      <c r="P222" s="80"/>
      <c r="Q222" s="221"/>
      <c r="R222" s="80"/>
      <c r="S222" s="83" t="s">
        <v>578</v>
      </c>
      <c r="T222" s="194">
        <f t="shared" si="31"/>
        <v>0</v>
      </c>
      <c r="U222" s="194">
        <f t="shared" si="37"/>
        <v>0</v>
      </c>
      <c r="V222" s="82" t="str">
        <f t="shared" si="32"/>
        <v>ok</v>
      </c>
      <c r="W222" s="80"/>
      <c r="X222" s="81" t="str">
        <f t="shared" si="38"/>
        <v/>
      </c>
      <c r="Y222" s="194">
        <f t="shared" si="33"/>
        <v>0</v>
      </c>
      <c r="Z222" s="194">
        <f t="shared" si="34"/>
        <v>0</v>
      </c>
      <c r="AA222" s="82" t="str">
        <f t="shared" si="39"/>
        <v>ok</v>
      </c>
      <c r="AB222" s="80"/>
      <c r="AC222" s="84" t="str">
        <f t="array" ref="AC222">IFERROR(IF($C222="","",INDEX(구분표!$I$2:$I$1001,MATCH(1,(구분표!$B$2:$B$1001='15년일입'!$A222)*(구분표!$C$2:$C$1001='15년일입'!$B222)*(구분표!$A$2:$A$1001='15년일입'!$C222),0))),"@@")</f>
        <v/>
      </c>
    </row>
    <row r="223" spans="1:29" ht="31.5" customHeight="1">
      <c r="A223" s="94" t="str">
        <f>IFERROR(VLOOKUP('15년일입'!$C223,구분표!$A$2:$C$1001,2,FALSE),"")</f>
        <v/>
      </c>
      <c r="B223" s="94" t="str">
        <f>IFERROR(VLOOKUP('15년일입'!$C223,구분표!$A$2:$C$1001,3,FALSE),"")</f>
        <v/>
      </c>
      <c r="C223" s="196"/>
      <c r="D223" s="195"/>
      <c r="E223" s="195"/>
      <c r="F223" s="196"/>
      <c r="G223" s="194"/>
      <c r="H223" s="194"/>
      <c r="I223" s="194"/>
      <c r="J223" s="78">
        <f t="shared" si="35"/>
        <v>0</v>
      </c>
      <c r="K223" s="194"/>
      <c r="L223" s="194"/>
      <c r="M223" s="78">
        <f t="shared" si="36"/>
        <v>0</v>
      </c>
      <c r="N223" s="79" t="str">
        <f t="shared" si="5"/>
        <v>-</v>
      </c>
      <c r="O223" s="212"/>
      <c r="P223" s="80"/>
      <c r="Q223" s="221"/>
      <c r="R223" s="80"/>
      <c r="S223" s="83" t="s">
        <v>578</v>
      </c>
      <c r="T223" s="194">
        <f t="shared" si="31"/>
        <v>0</v>
      </c>
      <c r="U223" s="194">
        <f t="shared" si="37"/>
        <v>0</v>
      </c>
      <c r="V223" s="82" t="str">
        <f t="shared" si="32"/>
        <v>ok</v>
      </c>
      <c r="W223" s="80"/>
      <c r="X223" s="81" t="str">
        <f t="shared" si="38"/>
        <v/>
      </c>
      <c r="Y223" s="194">
        <f t="shared" si="33"/>
        <v>0</v>
      </c>
      <c r="Z223" s="194">
        <f t="shared" si="34"/>
        <v>0</v>
      </c>
      <c r="AA223" s="82" t="str">
        <f t="shared" si="39"/>
        <v>ok</v>
      </c>
      <c r="AB223" s="80"/>
      <c r="AC223" s="84" t="str">
        <f t="array" ref="AC223">IFERROR(IF($C223="","",INDEX(구분표!$I$2:$I$1001,MATCH(1,(구분표!$B$2:$B$1001='15년일입'!$A223)*(구분표!$C$2:$C$1001='15년일입'!$B223)*(구분표!$A$2:$A$1001='15년일입'!$C223),0))),"@@")</f>
        <v/>
      </c>
    </row>
    <row r="224" spans="1:29" ht="31.5" customHeight="1">
      <c r="A224" s="94" t="str">
        <f>IFERROR(VLOOKUP('15년일입'!$C224,구분표!$A$2:$C$1001,2,FALSE),"")</f>
        <v/>
      </c>
      <c r="B224" s="94" t="str">
        <f>IFERROR(VLOOKUP('15년일입'!$C224,구분표!$A$2:$C$1001,3,FALSE),"")</f>
        <v/>
      </c>
      <c r="C224" s="196"/>
      <c r="D224" s="195"/>
      <c r="E224" s="195"/>
      <c r="F224" s="196"/>
      <c r="G224" s="194"/>
      <c r="H224" s="194"/>
      <c r="I224" s="194"/>
      <c r="J224" s="78">
        <f t="shared" si="35"/>
        <v>0</v>
      </c>
      <c r="K224" s="194"/>
      <c r="L224" s="194"/>
      <c r="M224" s="78">
        <f t="shared" si="36"/>
        <v>0</v>
      </c>
      <c r="N224" s="79" t="str">
        <f t="shared" si="5"/>
        <v>-</v>
      </c>
      <c r="O224" s="212"/>
      <c r="P224" s="80"/>
      <c r="Q224" s="221"/>
      <c r="R224" s="80"/>
      <c r="S224" s="83" t="s">
        <v>578</v>
      </c>
      <c r="T224" s="194">
        <f t="shared" si="31"/>
        <v>0</v>
      </c>
      <c r="U224" s="194">
        <f t="shared" si="37"/>
        <v>0</v>
      </c>
      <c r="V224" s="82" t="str">
        <f t="shared" si="32"/>
        <v>ok</v>
      </c>
      <c r="W224" s="80"/>
      <c r="X224" s="81" t="str">
        <f t="shared" si="38"/>
        <v/>
      </c>
      <c r="Y224" s="194">
        <f t="shared" si="33"/>
        <v>0</v>
      </c>
      <c r="Z224" s="194">
        <f t="shared" si="34"/>
        <v>0</v>
      </c>
      <c r="AA224" s="82" t="str">
        <f t="shared" si="39"/>
        <v>ok</v>
      </c>
      <c r="AB224" s="80"/>
      <c r="AC224" s="84" t="str">
        <f t="array" ref="AC224">IFERROR(IF($C224="","",INDEX(구분표!$I$2:$I$1001,MATCH(1,(구분표!$B$2:$B$1001='15년일입'!$A224)*(구분표!$C$2:$C$1001='15년일입'!$B224)*(구분표!$A$2:$A$1001='15년일입'!$C224),0))),"@@")</f>
        <v/>
      </c>
    </row>
    <row r="225" spans="1:29" ht="31.5" customHeight="1">
      <c r="A225" s="94" t="str">
        <f>IFERROR(VLOOKUP('15년일입'!$C225,구분표!$A$2:$C$1001,2,FALSE),"")</f>
        <v/>
      </c>
      <c r="B225" s="94" t="str">
        <f>IFERROR(VLOOKUP('15년일입'!$C225,구분표!$A$2:$C$1001,3,FALSE),"")</f>
        <v/>
      </c>
      <c r="C225" s="196"/>
      <c r="D225" s="195"/>
      <c r="E225" s="195"/>
      <c r="F225" s="196"/>
      <c r="G225" s="194"/>
      <c r="H225" s="194"/>
      <c r="I225" s="206"/>
      <c r="J225" s="78">
        <f t="shared" si="35"/>
        <v>0</v>
      </c>
      <c r="K225" s="194"/>
      <c r="L225" s="206"/>
      <c r="M225" s="78">
        <f t="shared" si="36"/>
        <v>0</v>
      </c>
      <c r="N225" s="79" t="str">
        <f t="shared" si="5"/>
        <v>-</v>
      </c>
      <c r="O225" s="211"/>
      <c r="P225" s="80"/>
      <c r="Q225" s="221"/>
      <c r="R225" s="80"/>
      <c r="S225" s="83" t="s">
        <v>578</v>
      </c>
      <c r="T225" s="194">
        <f t="shared" si="31"/>
        <v>0</v>
      </c>
      <c r="U225" s="194">
        <f t="shared" si="37"/>
        <v>0</v>
      </c>
      <c r="V225" s="82" t="str">
        <f t="shared" si="32"/>
        <v>ok</v>
      </c>
      <c r="W225" s="80"/>
      <c r="X225" s="81" t="str">
        <f t="shared" si="38"/>
        <v/>
      </c>
      <c r="Y225" s="194">
        <f t="shared" si="33"/>
        <v>0</v>
      </c>
      <c r="Z225" s="194">
        <f t="shared" si="34"/>
        <v>0</v>
      </c>
      <c r="AA225" s="82" t="str">
        <f t="shared" si="39"/>
        <v>ok</v>
      </c>
      <c r="AB225" s="80"/>
      <c r="AC225" s="84" t="str">
        <f t="array" ref="AC225">IFERROR(IF($C225="","",INDEX(구분표!$I$2:$I$1001,MATCH(1,(구분표!$B$2:$B$1001='15년일입'!$A225)*(구분표!$C$2:$C$1001='15년일입'!$B225)*(구분표!$A$2:$A$1001='15년일입'!$C225),0))),"@@")</f>
        <v/>
      </c>
    </row>
    <row r="226" spans="1:29" ht="31.5" customHeight="1">
      <c r="A226" s="94" t="str">
        <f>IFERROR(VLOOKUP('15년일입'!$C226,구분표!$A$2:$C$1001,2,FALSE),"")</f>
        <v/>
      </c>
      <c r="B226" s="94" t="str">
        <f>IFERROR(VLOOKUP('15년일입'!$C226,구분표!$A$2:$C$1001,3,FALSE),"")</f>
        <v/>
      </c>
      <c r="C226" s="196"/>
      <c r="D226" s="195"/>
      <c r="E226" s="195"/>
      <c r="F226" s="196"/>
      <c r="G226" s="194"/>
      <c r="H226" s="194"/>
      <c r="I226" s="194"/>
      <c r="J226" s="78">
        <f t="shared" si="35"/>
        <v>0</v>
      </c>
      <c r="K226" s="194"/>
      <c r="L226" s="194"/>
      <c r="M226" s="78">
        <f t="shared" si="36"/>
        <v>0</v>
      </c>
      <c r="N226" s="79" t="str">
        <f t="shared" si="5"/>
        <v>-</v>
      </c>
      <c r="O226" s="212"/>
      <c r="P226" s="80"/>
      <c r="Q226" s="221"/>
      <c r="R226" s="80"/>
      <c r="S226" s="83" t="s">
        <v>578</v>
      </c>
      <c r="T226" s="194">
        <f t="shared" si="31"/>
        <v>0</v>
      </c>
      <c r="U226" s="194">
        <f t="shared" si="37"/>
        <v>0</v>
      </c>
      <c r="V226" s="82" t="str">
        <f t="shared" si="32"/>
        <v>ok</v>
      </c>
      <c r="W226" s="80"/>
      <c r="X226" s="81" t="str">
        <f t="shared" si="38"/>
        <v/>
      </c>
      <c r="Y226" s="194">
        <f t="shared" si="33"/>
        <v>0</v>
      </c>
      <c r="Z226" s="194">
        <f t="shared" si="34"/>
        <v>0</v>
      </c>
      <c r="AA226" s="82" t="str">
        <f t="shared" si="39"/>
        <v>ok</v>
      </c>
      <c r="AB226" s="80"/>
      <c r="AC226" s="84" t="str">
        <f t="array" ref="AC226">IFERROR(IF($C226="","",INDEX(구분표!$I$2:$I$1001,MATCH(1,(구분표!$B$2:$B$1001='15년일입'!$A226)*(구분표!$C$2:$C$1001='15년일입'!$B226)*(구분표!$A$2:$A$1001='15년일입'!$C226),0))),"@@")</f>
        <v/>
      </c>
    </row>
    <row r="227" spans="1:29" ht="31.5" customHeight="1">
      <c r="A227" s="94" t="str">
        <f>IFERROR(VLOOKUP('15년일입'!$C227,구분표!$A$2:$C$1001,2,FALSE),"")</f>
        <v/>
      </c>
      <c r="B227" s="94" t="str">
        <f>IFERROR(VLOOKUP('15년일입'!$C227,구분표!$A$2:$C$1001,3,FALSE),"")</f>
        <v/>
      </c>
      <c r="C227" s="196"/>
      <c r="D227" s="195"/>
      <c r="E227" s="195"/>
      <c r="F227" s="196"/>
      <c r="G227" s="194"/>
      <c r="H227" s="194"/>
      <c r="I227" s="194"/>
      <c r="J227" s="78">
        <f t="shared" si="35"/>
        <v>0</v>
      </c>
      <c r="K227" s="194"/>
      <c r="L227" s="194"/>
      <c r="M227" s="78">
        <f t="shared" si="36"/>
        <v>0</v>
      </c>
      <c r="N227" s="79" t="str">
        <f t="shared" si="5"/>
        <v>-</v>
      </c>
      <c r="O227" s="214"/>
      <c r="P227" s="80"/>
      <c r="Q227" s="221"/>
      <c r="R227" s="80"/>
      <c r="S227" s="83" t="s">
        <v>578</v>
      </c>
      <c r="T227" s="194">
        <f t="shared" si="31"/>
        <v>0</v>
      </c>
      <c r="U227" s="194">
        <f t="shared" si="37"/>
        <v>0</v>
      </c>
      <c r="V227" s="82" t="str">
        <f t="shared" si="32"/>
        <v>ok</v>
      </c>
      <c r="W227" s="80"/>
      <c r="X227" s="81" t="str">
        <f t="shared" si="38"/>
        <v/>
      </c>
      <c r="Y227" s="194">
        <f t="shared" si="33"/>
        <v>0</v>
      </c>
      <c r="Z227" s="194">
        <f t="shared" si="34"/>
        <v>0</v>
      </c>
      <c r="AA227" s="82" t="str">
        <f t="shared" si="39"/>
        <v>ok</v>
      </c>
      <c r="AB227" s="80"/>
      <c r="AC227" s="84" t="str">
        <f t="array" ref="AC227">IFERROR(IF($C227="","",INDEX(구분표!$I$2:$I$1001,MATCH(1,(구분표!$B$2:$B$1001='15년일입'!$A227)*(구분표!$C$2:$C$1001='15년일입'!$B227)*(구분표!$A$2:$A$1001='15년일입'!$C227),0))),"@@")</f>
        <v/>
      </c>
    </row>
    <row r="228" spans="1:29" ht="31.5" customHeight="1">
      <c r="A228" s="94" t="str">
        <f>IFERROR(VLOOKUP('15년일입'!$C228,구분표!$A$2:$C$1001,2,FALSE),"")</f>
        <v/>
      </c>
      <c r="B228" s="94" t="str">
        <f>IFERROR(VLOOKUP('15년일입'!$C228,구분표!$A$2:$C$1001,3,FALSE),"")</f>
        <v/>
      </c>
      <c r="C228" s="196"/>
      <c r="D228" s="195"/>
      <c r="E228" s="195"/>
      <c r="F228" s="196"/>
      <c r="G228" s="194"/>
      <c r="H228" s="194"/>
      <c r="I228" s="194"/>
      <c r="J228" s="78">
        <f t="shared" si="35"/>
        <v>0</v>
      </c>
      <c r="K228" s="194"/>
      <c r="L228" s="194"/>
      <c r="M228" s="78">
        <f t="shared" si="36"/>
        <v>0</v>
      </c>
      <c r="N228" s="79" t="str">
        <f t="shared" si="5"/>
        <v>-</v>
      </c>
      <c r="O228" s="212"/>
      <c r="P228" s="80"/>
      <c r="Q228" s="221"/>
      <c r="R228" s="80"/>
      <c r="S228" s="83" t="s">
        <v>578</v>
      </c>
      <c r="T228" s="194">
        <f t="shared" si="31"/>
        <v>0</v>
      </c>
      <c r="U228" s="194">
        <f t="shared" si="37"/>
        <v>0</v>
      </c>
      <c r="V228" s="82" t="str">
        <f t="shared" si="32"/>
        <v>ok</v>
      </c>
      <c r="W228" s="80"/>
      <c r="X228" s="81" t="str">
        <f t="shared" si="38"/>
        <v/>
      </c>
      <c r="Y228" s="194">
        <f t="shared" si="33"/>
        <v>0</v>
      </c>
      <c r="Z228" s="194">
        <f t="shared" si="34"/>
        <v>0</v>
      </c>
      <c r="AA228" s="82" t="str">
        <f t="shared" si="39"/>
        <v>ok</v>
      </c>
      <c r="AB228" s="80"/>
      <c r="AC228" s="84" t="str">
        <f t="array" ref="AC228">IFERROR(IF($C228="","",INDEX(구분표!$I$2:$I$1001,MATCH(1,(구분표!$B$2:$B$1001='15년일입'!$A228)*(구분표!$C$2:$C$1001='15년일입'!$B228)*(구분표!$A$2:$A$1001='15년일입'!$C228),0))),"@@")</f>
        <v/>
      </c>
    </row>
    <row r="229" spans="1:29" ht="31.5" customHeight="1">
      <c r="A229" s="94" t="str">
        <f>IFERROR(VLOOKUP('15년일입'!$C229,구분표!$A$2:$C$1001,2,FALSE),"")</f>
        <v/>
      </c>
      <c r="B229" s="94" t="str">
        <f>IFERROR(VLOOKUP('15년일입'!$C229,구분표!$A$2:$C$1001,3,FALSE),"")</f>
        <v/>
      </c>
      <c r="C229" s="196"/>
      <c r="D229" s="195"/>
      <c r="E229" s="195"/>
      <c r="F229" s="196"/>
      <c r="G229" s="194"/>
      <c r="H229" s="194"/>
      <c r="I229" s="194"/>
      <c r="J229" s="78">
        <f t="shared" si="35"/>
        <v>0</v>
      </c>
      <c r="K229" s="194"/>
      <c r="L229" s="194"/>
      <c r="M229" s="78">
        <f t="shared" si="36"/>
        <v>0</v>
      </c>
      <c r="N229" s="79" t="str">
        <f t="shared" si="5"/>
        <v>-</v>
      </c>
      <c r="O229" s="212"/>
      <c r="P229" s="80"/>
      <c r="Q229" s="221"/>
      <c r="R229" s="80"/>
      <c r="S229" s="83" t="s">
        <v>578</v>
      </c>
      <c r="T229" s="194">
        <f t="shared" si="31"/>
        <v>0</v>
      </c>
      <c r="U229" s="194">
        <f t="shared" si="37"/>
        <v>0</v>
      </c>
      <c r="V229" s="82" t="str">
        <f t="shared" si="32"/>
        <v>ok</v>
      </c>
      <c r="W229" s="80"/>
      <c r="X229" s="81" t="str">
        <f t="shared" si="38"/>
        <v/>
      </c>
      <c r="Y229" s="194">
        <f t="shared" si="33"/>
        <v>0</v>
      </c>
      <c r="Z229" s="194">
        <f t="shared" si="34"/>
        <v>0</v>
      </c>
      <c r="AA229" s="82" t="str">
        <f t="shared" si="39"/>
        <v>ok</v>
      </c>
      <c r="AB229" s="80"/>
      <c r="AC229" s="84" t="str">
        <f t="array" ref="AC229">IFERROR(IF($C229="","",INDEX(구분표!$I$2:$I$1001,MATCH(1,(구분표!$B$2:$B$1001='15년일입'!$A229)*(구분표!$C$2:$C$1001='15년일입'!$B229)*(구분표!$A$2:$A$1001='15년일입'!$C229),0))),"@@")</f>
        <v/>
      </c>
    </row>
    <row r="230" spans="1:29" ht="31.5" customHeight="1">
      <c r="A230" s="94" t="str">
        <f>IFERROR(VLOOKUP('15년일입'!$C230,구분표!$A$2:$C$1001,2,FALSE),"")</f>
        <v/>
      </c>
      <c r="B230" s="94" t="str">
        <f>IFERROR(VLOOKUP('15년일입'!$C230,구분표!$A$2:$C$1001,3,FALSE),"")</f>
        <v/>
      </c>
      <c r="C230" s="196"/>
      <c r="D230" s="195"/>
      <c r="E230" s="195"/>
      <c r="F230" s="196"/>
      <c r="G230" s="194"/>
      <c r="H230" s="194"/>
      <c r="I230" s="194"/>
      <c r="J230" s="78">
        <f t="shared" si="35"/>
        <v>0</v>
      </c>
      <c r="K230" s="194"/>
      <c r="L230" s="194"/>
      <c r="M230" s="78">
        <f t="shared" si="36"/>
        <v>0</v>
      </c>
      <c r="N230" s="79" t="str">
        <f t="shared" si="5"/>
        <v>-</v>
      </c>
      <c r="O230" s="212"/>
      <c r="P230" s="80"/>
      <c r="Q230" s="221"/>
      <c r="R230" s="80"/>
      <c r="S230" s="83" t="s">
        <v>578</v>
      </c>
      <c r="T230" s="194">
        <f t="shared" si="31"/>
        <v>0</v>
      </c>
      <c r="U230" s="194">
        <f t="shared" si="37"/>
        <v>0</v>
      </c>
      <c r="V230" s="82" t="str">
        <f t="shared" si="32"/>
        <v>ok</v>
      </c>
      <c r="W230" s="80"/>
      <c r="X230" s="81" t="str">
        <f t="shared" si="38"/>
        <v/>
      </c>
      <c r="Y230" s="194">
        <f t="shared" si="33"/>
        <v>0</v>
      </c>
      <c r="Z230" s="194">
        <f t="shared" si="34"/>
        <v>0</v>
      </c>
      <c r="AA230" s="82" t="str">
        <f t="shared" si="39"/>
        <v>ok</v>
      </c>
      <c r="AB230" s="80"/>
      <c r="AC230" s="84" t="str">
        <f t="array" ref="AC230">IFERROR(IF($C230="","",INDEX(구분표!$I$2:$I$1001,MATCH(1,(구분표!$B$2:$B$1001='15년일입'!$A230)*(구분표!$C$2:$C$1001='15년일입'!$B230)*(구분표!$A$2:$A$1001='15년일입'!$C230),0))),"@@")</f>
        <v/>
      </c>
    </row>
    <row r="231" spans="1:29" ht="31.5" customHeight="1">
      <c r="A231" s="94" t="str">
        <f>IFERROR(VLOOKUP('15년일입'!$C231,구분표!$A$2:$C$1001,2,FALSE),"")</f>
        <v/>
      </c>
      <c r="B231" s="94" t="str">
        <f>IFERROR(VLOOKUP('15년일입'!$C231,구분표!$A$2:$C$1001,3,FALSE),"")</f>
        <v/>
      </c>
      <c r="C231" s="196"/>
      <c r="D231" s="195"/>
      <c r="E231" s="195"/>
      <c r="F231" s="196"/>
      <c r="G231" s="197"/>
      <c r="H231" s="194"/>
      <c r="I231" s="194"/>
      <c r="J231" s="78">
        <f t="shared" si="35"/>
        <v>0</v>
      </c>
      <c r="K231" s="194"/>
      <c r="L231" s="194"/>
      <c r="M231" s="78">
        <f t="shared" si="36"/>
        <v>0</v>
      </c>
      <c r="N231" s="79" t="str">
        <f t="shared" si="5"/>
        <v>-</v>
      </c>
      <c r="O231" s="212"/>
      <c r="P231" s="80"/>
      <c r="Q231" s="221"/>
      <c r="R231" s="80"/>
      <c r="S231" s="83" t="s">
        <v>578</v>
      </c>
      <c r="T231" s="194">
        <f t="shared" si="31"/>
        <v>0</v>
      </c>
      <c r="U231" s="194">
        <f t="shared" si="37"/>
        <v>0</v>
      </c>
      <c r="V231" s="82" t="str">
        <f t="shared" si="32"/>
        <v>ok</v>
      </c>
      <c r="W231" s="80"/>
      <c r="X231" s="81" t="str">
        <f t="shared" si="38"/>
        <v/>
      </c>
      <c r="Y231" s="194">
        <f t="shared" si="33"/>
        <v>0</v>
      </c>
      <c r="Z231" s="194">
        <f t="shared" si="34"/>
        <v>0</v>
      </c>
      <c r="AA231" s="82" t="str">
        <f t="shared" si="39"/>
        <v>ok</v>
      </c>
      <c r="AB231" s="80"/>
      <c r="AC231" s="84" t="str">
        <f t="array" ref="AC231">IFERROR(IF($C231="","",INDEX(구분표!$I$2:$I$1001,MATCH(1,(구분표!$B$2:$B$1001='15년일입'!$A231)*(구분표!$C$2:$C$1001='15년일입'!$B231)*(구분표!$A$2:$A$1001='15년일입'!$C231),0))),"@@")</f>
        <v/>
      </c>
    </row>
    <row r="232" spans="1:29" ht="31.5" customHeight="1">
      <c r="A232" s="94" t="str">
        <f>IFERROR(VLOOKUP('15년일입'!$C232,구분표!$A$2:$C$1001,2,FALSE),"")</f>
        <v/>
      </c>
      <c r="B232" s="94" t="str">
        <f>IFERROR(VLOOKUP('15년일입'!$C232,구분표!$A$2:$C$1001,3,FALSE),"")</f>
        <v/>
      </c>
      <c r="C232" s="196"/>
      <c r="D232" s="195"/>
      <c r="E232" s="195"/>
      <c r="F232" s="196"/>
      <c r="G232" s="194"/>
      <c r="H232" s="194"/>
      <c r="I232" s="194"/>
      <c r="J232" s="78">
        <f t="shared" si="35"/>
        <v>0</v>
      </c>
      <c r="K232" s="194"/>
      <c r="L232" s="194"/>
      <c r="M232" s="78">
        <f t="shared" si="36"/>
        <v>0</v>
      </c>
      <c r="N232" s="79" t="str">
        <f t="shared" si="5"/>
        <v>-</v>
      </c>
      <c r="O232" s="212"/>
      <c r="P232" s="80"/>
      <c r="Q232" s="221"/>
      <c r="R232" s="80"/>
      <c r="S232" s="83" t="s">
        <v>578</v>
      </c>
      <c r="T232" s="194">
        <f t="shared" si="31"/>
        <v>0</v>
      </c>
      <c r="U232" s="194">
        <f t="shared" si="37"/>
        <v>0</v>
      </c>
      <c r="V232" s="82" t="str">
        <f t="shared" si="32"/>
        <v>ok</v>
      </c>
      <c r="W232" s="80"/>
      <c r="X232" s="81" t="str">
        <f t="shared" si="38"/>
        <v/>
      </c>
      <c r="Y232" s="194">
        <f t="shared" si="33"/>
        <v>0</v>
      </c>
      <c r="Z232" s="194">
        <f t="shared" si="34"/>
        <v>0</v>
      </c>
      <c r="AA232" s="82" t="str">
        <f t="shared" si="39"/>
        <v>ok</v>
      </c>
      <c r="AB232" s="80"/>
      <c r="AC232" s="84" t="str">
        <f t="array" ref="AC232">IFERROR(IF($C232="","",INDEX(구분표!$I$2:$I$1001,MATCH(1,(구분표!$B$2:$B$1001='15년일입'!$A232)*(구분표!$C$2:$C$1001='15년일입'!$B232)*(구분표!$A$2:$A$1001='15년일입'!$C232),0))),"@@")</f>
        <v/>
      </c>
    </row>
    <row r="233" spans="1:29" ht="31.5" customHeight="1">
      <c r="A233" s="94" t="str">
        <f>IFERROR(VLOOKUP('15년일입'!$C233,구분표!$A$2:$C$1001,2,FALSE),"")</f>
        <v/>
      </c>
      <c r="B233" s="94" t="str">
        <f>IFERROR(VLOOKUP('15년일입'!$C233,구분표!$A$2:$C$1001,3,FALSE),"")</f>
        <v/>
      </c>
      <c r="C233" s="196"/>
      <c r="D233" s="195"/>
      <c r="E233" s="195"/>
      <c r="F233" s="196"/>
      <c r="G233" s="197"/>
      <c r="H233" s="194"/>
      <c r="I233" s="194"/>
      <c r="J233" s="78">
        <f t="shared" si="35"/>
        <v>0</v>
      </c>
      <c r="K233" s="194"/>
      <c r="L233" s="194"/>
      <c r="M233" s="78">
        <f t="shared" si="36"/>
        <v>0</v>
      </c>
      <c r="N233" s="79" t="str">
        <f t="shared" si="5"/>
        <v>-</v>
      </c>
      <c r="O233" s="212"/>
      <c r="P233" s="80"/>
      <c r="Q233" s="221"/>
      <c r="R233" s="80"/>
      <c r="S233" s="83" t="s">
        <v>578</v>
      </c>
      <c r="T233" s="194">
        <f t="shared" si="31"/>
        <v>0</v>
      </c>
      <c r="U233" s="194">
        <f t="shared" si="37"/>
        <v>0</v>
      </c>
      <c r="V233" s="82" t="str">
        <f t="shared" si="32"/>
        <v>ok</v>
      </c>
      <c r="W233" s="80"/>
      <c r="X233" s="81" t="str">
        <f t="shared" si="38"/>
        <v/>
      </c>
      <c r="Y233" s="194">
        <f t="shared" si="33"/>
        <v>0</v>
      </c>
      <c r="Z233" s="194">
        <f t="shared" si="34"/>
        <v>0</v>
      </c>
      <c r="AA233" s="82" t="str">
        <f t="shared" si="39"/>
        <v>ok</v>
      </c>
      <c r="AB233" s="80"/>
      <c r="AC233" s="84" t="str">
        <f t="array" ref="AC233">IFERROR(IF($C233="","",INDEX(구분표!$I$2:$I$1001,MATCH(1,(구분표!$B$2:$B$1001='15년일입'!$A233)*(구분표!$C$2:$C$1001='15년일입'!$B233)*(구분표!$A$2:$A$1001='15년일입'!$C233),0))),"@@")</f>
        <v/>
      </c>
    </row>
    <row r="234" spans="1:29" ht="31.5" customHeight="1">
      <c r="A234" s="94" t="str">
        <f>IFERROR(VLOOKUP('15년일입'!$C234,구분표!$A$2:$C$1001,2,FALSE),"")</f>
        <v/>
      </c>
      <c r="B234" s="94" t="str">
        <f>IFERROR(VLOOKUP('15년일입'!$C234,구분표!$A$2:$C$1001,3,FALSE),"")</f>
        <v/>
      </c>
      <c r="C234" s="196"/>
      <c r="D234" s="195"/>
      <c r="E234" s="195"/>
      <c r="F234" s="196"/>
      <c r="G234" s="194"/>
      <c r="H234" s="194"/>
      <c r="I234" s="194"/>
      <c r="J234" s="78">
        <f t="shared" si="35"/>
        <v>0</v>
      </c>
      <c r="K234" s="194"/>
      <c r="L234" s="194"/>
      <c r="M234" s="78">
        <f t="shared" si="36"/>
        <v>0</v>
      </c>
      <c r="N234" s="79" t="str">
        <f t="shared" si="5"/>
        <v>-</v>
      </c>
      <c r="O234" s="215"/>
      <c r="P234" s="80"/>
      <c r="Q234" s="221"/>
      <c r="R234" s="80"/>
      <c r="S234" s="83" t="s">
        <v>578</v>
      </c>
      <c r="T234" s="194">
        <f t="shared" si="31"/>
        <v>0</v>
      </c>
      <c r="U234" s="194">
        <f t="shared" si="37"/>
        <v>0</v>
      </c>
      <c r="V234" s="82" t="str">
        <f t="shared" si="32"/>
        <v>ok</v>
      </c>
      <c r="W234" s="80"/>
      <c r="X234" s="81" t="str">
        <f t="shared" si="38"/>
        <v/>
      </c>
      <c r="Y234" s="194">
        <f t="shared" si="33"/>
        <v>0</v>
      </c>
      <c r="Z234" s="194">
        <f t="shared" si="34"/>
        <v>0</v>
      </c>
      <c r="AA234" s="82" t="str">
        <f t="shared" si="39"/>
        <v>ok</v>
      </c>
      <c r="AB234" s="80"/>
      <c r="AC234" s="84" t="str">
        <f t="array" ref="AC234">IFERROR(IF($C234="","",INDEX(구분표!$I$2:$I$1001,MATCH(1,(구분표!$B$2:$B$1001='15년일입'!$A234)*(구분표!$C$2:$C$1001='15년일입'!$B234)*(구분표!$A$2:$A$1001='15년일입'!$C234),0))),"@@")</f>
        <v/>
      </c>
    </row>
    <row r="235" spans="1:29" ht="31.5" customHeight="1">
      <c r="A235" s="94" t="str">
        <f>IFERROR(VLOOKUP('15년일입'!$C235,구분표!$A$2:$C$1001,2,FALSE),"")</f>
        <v/>
      </c>
      <c r="B235" s="94" t="str">
        <f>IFERROR(VLOOKUP('15년일입'!$C235,구분표!$A$2:$C$1001,3,FALSE),"")</f>
        <v/>
      </c>
      <c r="C235" s="196"/>
      <c r="D235" s="195"/>
      <c r="E235" s="195"/>
      <c r="F235" s="196"/>
      <c r="G235" s="194"/>
      <c r="H235" s="194"/>
      <c r="I235" s="194"/>
      <c r="J235" s="78">
        <f t="shared" si="35"/>
        <v>0</v>
      </c>
      <c r="K235" s="194"/>
      <c r="L235" s="194"/>
      <c r="M235" s="78">
        <f t="shared" si="36"/>
        <v>0</v>
      </c>
      <c r="N235" s="79" t="str">
        <f t="shared" si="5"/>
        <v>-</v>
      </c>
      <c r="O235" s="215"/>
      <c r="P235" s="80"/>
      <c r="Q235" s="221"/>
      <c r="R235" s="80"/>
      <c r="S235" s="83" t="s">
        <v>578</v>
      </c>
      <c r="T235" s="194">
        <f t="shared" si="31"/>
        <v>0</v>
      </c>
      <c r="U235" s="194">
        <f t="shared" si="37"/>
        <v>0</v>
      </c>
      <c r="V235" s="82" t="str">
        <f t="shared" si="32"/>
        <v>ok</v>
      </c>
      <c r="W235" s="80"/>
      <c r="X235" s="81" t="str">
        <f t="shared" si="38"/>
        <v/>
      </c>
      <c r="Y235" s="194">
        <f t="shared" si="33"/>
        <v>0</v>
      </c>
      <c r="Z235" s="194">
        <f t="shared" si="34"/>
        <v>0</v>
      </c>
      <c r="AA235" s="82" t="str">
        <f t="shared" si="39"/>
        <v>ok</v>
      </c>
      <c r="AB235" s="80"/>
      <c r="AC235" s="84" t="str">
        <f t="array" ref="AC235">IFERROR(IF($C235="","",INDEX(구분표!$I$2:$I$1001,MATCH(1,(구분표!$B$2:$B$1001='15년일입'!$A235)*(구분표!$C$2:$C$1001='15년일입'!$B235)*(구분표!$A$2:$A$1001='15년일입'!$C235),0))),"@@")</f>
        <v/>
      </c>
    </row>
    <row r="236" spans="1:29" ht="31.5" customHeight="1">
      <c r="A236" s="94" t="str">
        <f>IFERROR(VLOOKUP('15년일입'!$C236,구분표!$A$2:$C$1001,2,FALSE),"")</f>
        <v/>
      </c>
      <c r="B236" s="94" t="str">
        <f>IFERROR(VLOOKUP('15년일입'!$C236,구분표!$A$2:$C$1001,3,FALSE),"")</f>
        <v/>
      </c>
      <c r="C236" s="196"/>
      <c r="D236" s="195"/>
      <c r="E236" s="195"/>
      <c r="F236" s="196"/>
      <c r="G236" s="194"/>
      <c r="H236" s="194"/>
      <c r="I236" s="194"/>
      <c r="J236" s="78">
        <f t="shared" si="35"/>
        <v>0</v>
      </c>
      <c r="K236" s="194"/>
      <c r="L236" s="194"/>
      <c r="M236" s="78">
        <f t="shared" si="36"/>
        <v>0</v>
      </c>
      <c r="N236" s="79" t="str">
        <f t="shared" si="5"/>
        <v>-</v>
      </c>
      <c r="O236" s="211"/>
      <c r="P236" s="80"/>
      <c r="Q236" s="221"/>
      <c r="R236" s="80"/>
      <c r="S236" s="83" t="s">
        <v>578</v>
      </c>
      <c r="T236" s="194">
        <f t="shared" si="31"/>
        <v>0</v>
      </c>
      <c r="U236" s="194">
        <f t="shared" si="37"/>
        <v>0</v>
      </c>
      <c r="V236" s="82" t="str">
        <f t="shared" si="32"/>
        <v>ok</v>
      </c>
      <c r="W236" s="80"/>
      <c r="X236" s="81" t="str">
        <f t="shared" si="38"/>
        <v/>
      </c>
      <c r="Y236" s="194">
        <f t="shared" si="33"/>
        <v>0</v>
      </c>
      <c r="Z236" s="194">
        <f t="shared" si="34"/>
        <v>0</v>
      </c>
      <c r="AA236" s="82" t="str">
        <f t="shared" si="39"/>
        <v>ok</v>
      </c>
      <c r="AB236" s="80"/>
      <c r="AC236" s="84" t="str">
        <f t="array" ref="AC236">IFERROR(IF($C236="","",INDEX(구분표!$I$2:$I$1001,MATCH(1,(구분표!$B$2:$B$1001='15년일입'!$A236)*(구분표!$C$2:$C$1001='15년일입'!$B236)*(구분표!$A$2:$A$1001='15년일입'!$C236),0))),"@@")</f>
        <v/>
      </c>
    </row>
    <row r="237" spans="1:29" ht="31.5" customHeight="1">
      <c r="A237" s="94" t="str">
        <f>IFERROR(VLOOKUP('15년일입'!$C237,구분표!$A$2:$C$1001,2,FALSE),"")</f>
        <v/>
      </c>
      <c r="B237" s="94" t="str">
        <f>IFERROR(VLOOKUP('15년일입'!$C237,구분표!$A$2:$C$1001,3,FALSE),"")</f>
        <v/>
      </c>
      <c r="C237" s="196"/>
      <c r="D237" s="195"/>
      <c r="E237" s="195"/>
      <c r="F237" s="196"/>
      <c r="G237" s="194"/>
      <c r="H237" s="194"/>
      <c r="I237" s="194"/>
      <c r="J237" s="78">
        <f t="shared" si="35"/>
        <v>0</v>
      </c>
      <c r="K237" s="194"/>
      <c r="L237" s="194"/>
      <c r="M237" s="78">
        <f t="shared" si="36"/>
        <v>0</v>
      </c>
      <c r="N237" s="79" t="str">
        <f t="shared" si="5"/>
        <v>-</v>
      </c>
      <c r="O237" s="211"/>
      <c r="P237" s="80"/>
      <c r="Q237" s="221"/>
      <c r="R237" s="80"/>
      <c r="S237" s="83" t="s">
        <v>578</v>
      </c>
      <c r="T237" s="194">
        <f t="shared" si="31"/>
        <v>0</v>
      </c>
      <c r="U237" s="194">
        <f t="shared" si="37"/>
        <v>0</v>
      </c>
      <c r="V237" s="82" t="str">
        <f t="shared" si="32"/>
        <v>ok</v>
      </c>
      <c r="W237" s="80"/>
      <c r="X237" s="81" t="str">
        <f t="shared" si="38"/>
        <v/>
      </c>
      <c r="Y237" s="194">
        <f t="shared" si="33"/>
        <v>0</v>
      </c>
      <c r="Z237" s="194">
        <f t="shared" si="34"/>
        <v>0</v>
      </c>
      <c r="AA237" s="82" t="str">
        <f t="shared" si="39"/>
        <v>ok</v>
      </c>
      <c r="AB237" s="80"/>
      <c r="AC237" s="84" t="str">
        <f t="array" ref="AC237">IFERROR(IF($C237="","",INDEX(구분표!$I$2:$I$1001,MATCH(1,(구분표!$B$2:$B$1001='15년일입'!$A237)*(구분표!$C$2:$C$1001='15년일입'!$B237)*(구분표!$A$2:$A$1001='15년일입'!$C237),0))),"@@")</f>
        <v/>
      </c>
    </row>
    <row r="238" spans="1:29" ht="31.5" customHeight="1">
      <c r="A238" s="94" t="str">
        <f>IFERROR(VLOOKUP('15년일입'!$C238,구분표!$A$2:$C$1001,2,FALSE),"")</f>
        <v/>
      </c>
      <c r="B238" s="94" t="str">
        <f>IFERROR(VLOOKUP('15년일입'!$C238,구분표!$A$2:$C$1001,3,FALSE),"")</f>
        <v/>
      </c>
      <c r="C238" s="196"/>
      <c r="D238" s="195"/>
      <c r="E238" s="195"/>
      <c r="F238" s="196"/>
      <c r="G238" s="194"/>
      <c r="H238" s="194"/>
      <c r="I238" s="194"/>
      <c r="J238" s="78">
        <f t="shared" si="35"/>
        <v>0</v>
      </c>
      <c r="K238" s="194"/>
      <c r="L238" s="194"/>
      <c r="M238" s="78">
        <f t="shared" si="36"/>
        <v>0</v>
      </c>
      <c r="N238" s="79" t="str">
        <f t="shared" si="5"/>
        <v>-</v>
      </c>
      <c r="O238" s="211"/>
      <c r="P238" s="80"/>
      <c r="Q238" s="221"/>
      <c r="R238" s="80"/>
      <c r="S238" s="83" t="s">
        <v>578</v>
      </c>
      <c r="T238" s="194">
        <f t="shared" si="31"/>
        <v>0</v>
      </c>
      <c r="U238" s="194">
        <f t="shared" si="37"/>
        <v>0</v>
      </c>
      <c r="V238" s="82" t="str">
        <f t="shared" si="32"/>
        <v>ok</v>
      </c>
      <c r="W238" s="80"/>
      <c r="X238" s="81" t="str">
        <f t="shared" si="38"/>
        <v/>
      </c>
      <c r="Y238" s="194">
        <f t="shared" si="33"/>
        <v>0</v>
      </c>
      <c r="Z238" s="194">
        <f t="shared" si="34"/>
        <v>0</v>
      </c>
      <c r="AA238" s="82" t="str">
        <f t="shared" si="39"/>
        <v>ok</v>
      </c>
      <c r="AB238" s="80"/>
      <c r="AC238" s="84" t="str">
        <f t="array" ref="AC238">IFERROR(IF($C238="","",INDEX(구분표!$I$2:$I$1001,MATCH(1,(구분표!$B$2:$B$1001='15년일입'!$A238)*(구분표!$C$2:$C$1001='15년일입'!$B238)*(구분표!$A$2:$A$1001='15년일입'!$C238),0))),"@@")</f>
        <v/>
      </c>
    </row>
    <row r="239" spans="1:29" ht="31.5" customHeight="1">
      <c r="A239" s="94" t="str">
        <f>IFERROR(VLOOKUP('15년일입'!$C239,구분표!$A$2:$C$1001,2,FALSE),"")</f>
        <v/>
      </c>
      <c r="B239" s="94" t="str">
        <f>IFERROR(VLOOKUP('15년일입'!$C239,구분표!$A$2:$C$1001,3,FALSE),"")</f>
        <v/>
      </c>
      <c r="C239" s="196"/>
      <c r="D239" s="195"/>
      <c r="E239" s="195"/>
      <c r="F239" s="196"/>
      <c r="G239" s="194"/>
      <c r="H239" s="194"/>
      <c r="I239" s="194"/>
      <c r="J239" s="78">
        <f t="shared" si="35"/>
        <v>0</v>
      </c>
      <c r="K239" s="194"/>
      <c r="L239" s="194"/>
      <c r="M239" s="78">
        <f t="shared" si="36"/>
        <v>0</v>
      </c>
      <c r="N239" s="79" t="str">
        <f t="shared" si="5"/>
        <v>-</v>
      </c>
      <c r="O239" s="215"/>
      <c r="P239" s="80"/>
      <c r="Q239" s="221"/>
      <c r="R239" s="80"/>
      <c r="S239" s="83" t="s">
        <v>578</v>
      </c>
      <c r="T239" s="194">
        <f t="shared" si="31"/>
        <v>0</v>
      </c>
      <c r="U239" s="194">
        <f t="shared" si="37"/>
        <v>0</v>
      </c>
      <c r="V239" s="82" t="str">
        <f t="shared" si="32"/>
        <v>ok</v>
      </c>
      <c r="W239" s="80"/>
      <c r="X239" s="81" t="str">
        <f t="shared" si="38"/>
        <v/>
      </c>
      <c r="Y239" s="194">
        <f t="shared" si="33"/>
        <v>0</v>
      </c>
      <c r="Z239" s="194">
        <f t="shared" si="34"/>
        <v>0</v>
      </c>
      <c r="AA239" s="82" t="str">
        <f t="shared" si="39"/>
        <v>ok</v>
      </c>
      <c r="AB239" s="80"/>
      <c r="AC239" s="84" t="str">
        <f t="array" ref="AC239">IFERROR(IF($C239="","",INDEX(구분표!$I$2:$I$1001,MATCH(1,(구분표!$B$2:$B$1001='15년일입'!$A239)*(구분표!$C$2:$C$1001='15년일입'!$B239)*(구분표!$A$2:$A$1001='15년일입'!$C239),0))),"@@")</f>
        <v/>
      </c>
    </row>
    <row r="240" spans="1:29" ht="31.5" customHeight="1">
      <c r="A240" s="94" t="str">
        <f>IFERROR(VLOOKUP('15년일입'!$C240,구분표!$A$2:$C$1001,2,FALSE),"")</f>
        <v/>
      </c>
      <c r="B240" s="94" t="str">
        <f>IFERROR(VLOOKUP('15년일입'!$C240,구분표!$A$2:$C$1001,3,FALSE),"")</f>
        <v/>
      </c>
      <c r="C240" s="196"/>
      <c r="D240" s="195"/>
      <c r="E240" s="195"/>
      <c r="F240" s="196"/>
      <c r="G240" s="194"/>
      <c r="H240" s="194"/>
      <c r="I240" s="194"/>
      <c r="J240" s="78">
        <f t="shared" si="35"/>
        <v>0</v>
      </c>
      <c r="K240" s="194"/>
      <c r="L240" s="194"/>
      <c r="M240" s="78">
        <f t="shared" si="36"/>
        <v>0</v>
      </c>
      <c r="N240" s="79" t="str">
        <f t="shared" si="5"/>
        <v>-</v>
      </c>
      <c r="O240" s="215"/>
      <c r="P240" s="80"/>
      <c r="Q240" s="221"/>
      <c r="R240" s="80"/>
      <c r="S240" s="83" t="s">
        <v>578</v>
      </c>
      <c r="T240" s="194">
        <f t="shared" si="31"/>
        <v>0</v>
      </c>
      <c r="U240" s="194">
        <f t="shared" si="37"/>
        <v>0</v>
      </c>
      <c r="V240" s="82" t="str">
        <f t="shared" si="32"/>
        <v>ok</v>
      </c>
      <c r="W240" s="80"/>
      <c r="X240" s="81" t="str">
        <f t="shared" si="38"/>
        <v/>
      </c>
      <c r="Y240" s="194">
        <f t="shared" si="33"/>
        <v>0</v>
      </c>
      <c r="Z240" s="194">
        <f t="shared" si="34"/>
        <v>0</v>
      </c>
      <c r="AA240" s="82" t="str">
        <f t="shared" si="39"/>
        <v>ok</v>
      </c>
      <c r="AB240" s="80"/>
      <c r="AC240" s="84" t="str">
        <f t="array" ref="AC240">IFERROR(IF($C240="","",INDEX(구분표!$I$2:$I$1001,MATCH(1,(구분표!$B$2:$B$1001='15년일입'!$A240)*(구분표!$C$2:$C$1001='15년일입'!$B240)*(구분표!$A$2:$A$1001='15년일입'!$C240),0))),"@@")</f>
        <v/>
      </c>
    </row>
    <row r="241" spans="1:29" ht="31.5" customHeight="1">
      <c r="A241" s="94" t="str">
        <f>IFERROR(VLOOKUP('15년일입'!$C241,구분표!$A$2:$C$1001,2,FALSE),"")</f>
        <v/>
      </c>
      <c r="B241" s="94" t="str">
        <f>IFERROR(VLOOKUP('15년일입'!$C241,구분표!$A$2:$C$1001,3,FALSE),"")</f>
        <v/>
      </c>
      <c r="C241" s="196"/>
      <c r="D241" s="195"/>
      <c r="E241" s="195"/>
      <c r="F241" s="196"/>
      <c r="G241" s="194"/>
      <c r="H241" s="194"/>
      <c r="I241" s="194"/>
      <c r="J241" s="78">
        <f t="shared" si="35"/>
        <v>0</v>
      </c>
      <c r="K241" s="194"/>
      <c r="L241" s="194"/>
      <c r="M241" s="78">
        <f t="shared" si="36"/>
        <v>0</v>
      </c>
      <c r="N241" s="79" t="str">
        <f t="shared" si="5"/>
        <v>-</v>
      </c>
      <c r="O241" s="215"/>
      <c r="P241" s="80"/>
      <c r="Q241" s="221"/>
      <c r="R241" s="80"/>
      <c r="S241" s="83" t="s">
        <v>578</v>
      </c>
      <c r="T241" s="194">
        <f t="shared" si="31"/>
        <v>0</v>
      </c>
      <c r="U241" s="194">
        <f t="shared" si="37"/>
        <v>0</v>
      </c>
      <c r="V241" s="82" t="str">
        <f t="shared" si="32"/>
        <v>ok</v>
      </c>
      <c r="W241" s="80"/>
      <c r="X241" s="81" t="str">
        <f t="shared" si="38"/>
        <v/>
      </c>
      <c r="Y241" s="194">
        <f t="shared" si="33"/>
        <v>0</v>
      </c>
      <c r="Z241" s="194">
        <f t="shared" si="34"/>
        <v>0</v>
      </c>
      <c r="AA241" s="82" t="str">
        <f t="shared" si="39"/>
        <v>ok</v>
      </c>
      <c r="AB241" s="80"/>
      <c r="AC241" s="84" t="str">
        <f t="array" ref="AC241">IFERROR(IF($C241="","",INDEX(구분표!$I$2:$I$1001,MATCH(1,(구분표!$B$2:$B$1001='15년일입'!$A241)*(구분표!$C$2:$C$1001='15년일입'!$B241)*(구분표!$A$2:$A$1001='15년일입'!$C241),0))),"@@")</f>
        <v/>
      </c>
    </row>
    <row r="242" spans="1:29" ht="31.5" customHeight="1">
      <c r="A242" s="94" t="str">
        <f>IFERROR(VLOOKUP('15년일입'!$C242,구분표!$A$2:$C$1001,2,FALSE),"")</f>
        <v/>
      </c>
      <c r="B242" s="94" t="str">
        <f>IFERROR(VLOOKUP('15년일입'!$C242,구분표!$A$2:$C$1001,3,FALSE),"")</f>
        <v/>
      </c>
      <c r="C242" s="196"/>
      <c r="D242" s="195"/>
      <c r="E242" s="195"/>
      <c r="F242" s="196"/>
      <c r="G242" s="194"/>
      <c r="H242" s="194"/>
      <c r="I242" s="194"/>
      <c r="J242" s="78">
        <f t="shared" si="35"/>
        <v>0</v>
      </c>
      <c r="K242" s="194"/>
      <c r="L242" s="194"/>
      <c r="M242" s="78">
        <f t="shared" si="36"/>
        <v>0</v>
      </c>
      <c r="N242" s="79" t="str">
        <f t="shared" si="5"/>
        <v>-</v>
      </c>
      <c r="O242" s="215"/>
      <c r="P242" s="80"/>
      <c r="Q242" s="221"/>
      <c r="R242" s="80"/>
      <c r="S242" s="83" t="s">
        <v>578</v>
      </c>
      <c r="T242" s="194">
        <f t="shared" si="31"/>
        <v>0</v>
      </c>
      <c r="U242" s="194">
        <f t="shared" si="37"/>
        <v>0</v>
      </c>
      <c r="V242" s="82" t="str">
        <f t="shared" si="32"/>
        <v>ok</v>
      </c>
      <c r="W242" s="80"/>
      <c r="X242" s="81" t="str">
        <f t="shared" si="38"/>
        <v/>
      </c>
      <c r="Y242" s="194">
        <f t="shared" si="33"/>
        <v>0</v>
      </c>
      <c r="Z242" s="194">
        <f t="shared" si="34"/>
        <v>0</v>
      </c>
      <c r="AA242" s="82" t="str">
        <f t="shared" si="39"/>
        <v>ok</v>
      </c>
      <c r="AB242" s="80"/>
      <c r="AC242" s="84" t="str">
        <f t="array" ref="AC242">IFERROR(IF($C242="","",INDEX(구분표!$I$2:$I$1001,MATCH(1,(구분표!$B$2:$B$1001='15년일입'!$A242)*(구분표!$C$2:$C$1001='15년일입'!$B242)*(구분표!$A$2:$A$1001='15년일입'!$C242),0))),"@@")</f>
        <v/>
      </c>
    </row>
    <row r="243" spans="1:29" ht="31.5" customHeight="1">
      <c r="A243" s="94" t="str">
        <f>IFERROR(VLOOKUP('15년일입'!$C243,구분표!$A$2:$C$1001,2,FALSE),"")</f>
        <v/>
      </c>
      <c r="B243" s="94" t="str">
        <f>IFERROR(VLOOKUP('15년일입'!$C243,구분표!$A$2:$C$1001,3,FALSE),"")</f>
        <v/>
      </c>
      <c r="C243" s="196"/>
      <c r="D243" s="195"/>
      <c r="E243" s="195"/>
      <c r="F243" s="196"/>
      <c r="G243" s="194"/>
      <c r="H243" s="194"/>
      <c r="I243" s="194"/>
      <c r="J243" s="78">
        <f t="shared" si="35"/>
        <v>0</v>
      </c>
      <c r="K243" s="194"/>
      <c r="L243" s="194"/>
      <c r="M243" s="78">
        <f t="shared" si="36"/>
        <v>0</v>
      </c>
      <c r="N243" s="79" t="str">
        <f t="shared" si="5"/>
        <v>-</v>
      </c>
      <c r="O243" s="215"/>
      <c r="P243" s="80"/>
      <c r="Q243" s="221"/>
      <c r="R243" s="80"/>
      <c r="S243" s="83" t="s">
        <v>578</v>
      </c>
      <c r="T243" s="194">
        <f t="shared" si="31"/>
        <v>0</v>
      </c>
      <c r="U243" s="194">
        <f t="shared" si="37"/>
        <v>0</v>
      </c>
      <c r="V243" s="82" t="str">
        <f t="shared" si="32"/>
        <v>ok</v>
      </c>
      <c r="W243" s="80"/>
      <c r="X243" s="81" t="str">
        <f t="shared" si="38"/>
        <v/>
      </c>
      <c r="Y243" s="194">
        <f t="shared" si="33"/>
        <v>0</v>
      </c>
      <c r="Z243" s="194">
        <f t="shared" si="34"/>
        <v>0</v>
      </c>
      <c r="AA243" s="82" t="str">
        <f t="shared" si="39"/>
        <v>ok</v>
      </c>
      <c r="AB243" s="80"/>
      <c r="AC243" s="84" t="str">
        <f t="array" ref="AC243">IFERROR(IF($C243="","",INDEX(구분표!$I$2:$I$1001,MATCH(1,(구분표!$B$2:$B$1001='15년일입'!$A243)*(구분표!$C$2:$C$1001='15년일입'!$B243)*(구분표!$A$2:$A$1001='15년일입'!$C243),0))),"@@")</f>
        <v/>
      </c>
    </row>
    <row r="244" spans="1:29" ht="31.5" customHeight="1">
      <c r="A244" s="94" t="str">
        <f>IFERROR(VLOOKUP('15년일입'!$C244,구분표!$A$2:$C$1001,2,FALSE),"")</f>
        <v/>
      </c>
      <c r="B244" s="94" t="str">
        <f>IFERROR(VLOOKUP('15년일입'!$C244,구분표!$A$2:$C$1001,3,FALSE),"")</f>
        <v/>
      </c>
      <c r="C244" s="196"/>
      <c r="D244" s="195"/>
      <c r="E244" s="195"/>
      <c r="F244" s="196"/>
      <c r="G244" s="194"/>
      <c r="H244" s="194"/>
      <c r="I244" s="194"/>
      <c r="J244" s="78">
        <f t="shared" si="35"/>
        <v>0</v>
      </c>
      <c r="K244" s="194"/>
      <c r="L244" s="194"/>
      <c r="M244" s="78">
        <f t="shared" si="36"/>
        <v>0</v>
      </c>
      <c r="N244" s="79" t="str">
        <f t="shared" si="5"/>
        <v>-</v>
      </c>
      <c r="O244" s="215"/>
      <c r="P244" s="80"/>
      <c r="Q244" s="221"/>
      <c r="R244" s="80"/>
      <c r="S244" s="83" t="s">
        <v>578</v>
      </c>
      <c r="T244" s="194">
        <f t="shared" si="31"/>
        <v>0</v>
      </c>
      <c r="U244" s="194">
        <f t="shared" si="37"/>
        <v>0</v>
      </c>
      <c r="V244" s="82" t="str">
        <f t="shared" si="32"/>
        <v>ok</v>
      </c>
      <c r="W244" s="80"/>
      <c r="X244" s="81" t="str">
        <f t="shared" si="38"/>
        <v/>
      </c>
      <c r="Y244" s="194">
        <f t="shared" si="33"/>
        <v>0</v>
      </c>
      <c r="Z244" s="194">
        <f t="shared" si="34"/>
        <v>0</v>
      </c>
      <c r="AA244" s="82" t="str">
        <f t="shared" si="39"/>
        <v>ok</v>
      </c>
      <c r="AB244" s="80"/>
      <c r="AC244" s="84" t="str">
        <f t="array" ref="AC244">IFERROR(IF($C244="","",INDEX(구분표!$I$2:$I$1001,MATCH(1,(구분표!$B$2:$B$1001='15년일입'!$A244)*(구분표!$C$2:$C$1001='15년일입'!$B244)*(구분표!$A$2:$A$1001='15년일입'!$C244),0))),"@@")</f>
        <v/>
      </c>
    </row>
    <row r="245" spans="1:29" ht="31.5" customHeight="1">
      <c r="A245" s="94" t="str">
        <f>IFERROR(VLOOKUP('15년일입'!$C245,구분표!$A$2:$C$1001,2,FALSE),"")</f>
        <v/>
      </c>
      <c r="B245" s="94" t="str">
        <f>IFERROR(VLOOKUP('15년일입'!$C245,구분표!$A$2:$C$1001,3,FALSE),"")</f>
        <v/>
      </c>
      <c r="C245" s="196"/>
      <c r="D245" s="195"/>
      <c r="E245" s="195"/>
      <c r="F245" s="196"/>
      <c r="G245" s="194"/>
      <c r="H245" s="194"/>
      <c r="I245" s="194"/>
      <c r="J245" s="78">
        <f t="shared" si="35"/>
        <v>0</v>
      </c>
      <c r="K245" s="194"/>
      <c r="L245" s="194"/>
      <c r="M245" s="78">
        <f t="shared" si="36"/>
        <v>0</v>
      </c>
      <c r="N245" s="79" t="str">
        <f t="shared" si="5"/>
        <v>-</v>
      </c>
      <c r="O245" s="215"/>
      <c r="P245" s="80"/>
      <c r="Q245" s="221"/>
      <c r="R245" s="80"/>
      <c r="S245" s="83" t="s">
        <v>578</v>
      </c>
      <c r="T245" s="194">
        <f t="shared" si="31"/>
        <v>0</v>
      </c>
      <c r="U245" s="194">
        <f t="shared" si="37"/>
        <v>0</v>
      </c>
      <c r="V245" s="82" t="str">
        <f t="shared" si="32"/>
        <v>ok</v>
      </c>
      <c r="W245" s="80"/>
      <c r="X245" s="81" t="str">
        <f t="shared" si="38"/>
        <v/>
      </c>
      <c r="Y245" s="194">
        <f t="shared" si="33"/>
        <v>0</v>
      </c>
      <c r="Z245" s="194">
        <f t="shared" si="34"/>
        <v>0</v>
      </c>
      <c r="AA245" s="82" t="str">
        <f t="shared" si="39"/>
        <v>ok</v>
      </c>
      <c r="AB245" s="80"/>
      <c r="AC245" s="84" t="str">
        <f t="array" ref="AC245">IFERROR(IF($C245="","",INDEX(구분표!$I$2:$I$1001,MATCH(1,(구분표!$B$2:$B$1001='15년일입'!$A245)*(구분표!$C$2:$C$1001='15년일입'!$B245)*(구분표!$A$2:$A$1001='15년일입'!$C245),0))),"@@")</f>
        <v/>
      </c>
    </row>
    <row r="246" spans="1:29" ht="31.5" customHeight="1">
      <c r="A246" s="94" t="str">
        <f>IFERROR(VLOOKUP('15년일입'!$C246,구분표!$A$2:$C$1001,2,FALSE),"")</f>
        <v/>
      </c>
      <c r="B246" s="94" t="str">
        <f>IFERROR(VLOOKUP('15년일입'!$C246,구분표!$A$2:$C$1001,3,FALSE),"")</f>
        <v/>
      </c>
      <c r="C246" s="196"/>
      <c r="D246" s="195"/>
      <c r="E246" s="195"/>
      <c r="F246" s="196"/>
      <c r="G246" s="194"/>
      <c r="H246" s="194"/>
      <c r="I246" s="194"/>
      <c r="J246" s="78">
        <f t="shared" si="35"/>
        <v>0</v>
      </c>
      <c r="K246" s="208"/>
      <c r="L246" s="194"/>
      <c r="M246" s="78">
        <f t="shared" si="36"/>
        <v>0</v>
      </c>
      <c r="N246" s="79" t="str">
        <f t="shared" si="5"/>
        <v>-</v>
      </c>
      <c r="O246" s="215"/>
      <c r="P246" s="80"/>
      <c r="Q246" s="221"/>
      <c r="R246" s="80"/>
      <c r="S246" s="83" t="s">
        <v>578</v>
      </c>
      <c r="T246" s="194">
        <f t="shared" si="31"/>
        <v>0</v>
      </c>
      <c r="U246" s="194">
        <f t="shared" si="37"/>
        <v>0</v>
      </c>
      <c r="V246" s="82" t="str">
        <f t="shared" si="32"/>
        <v>ok</v>
      </c>
      <c r="W246" s="80"/>
      <c r="X246" s="81" t="str">
        <f t="shared" si="38"/>
        <v/>
      </c>
      <c r="Y246" s="194">
        <f t="shared" si="33"/>
        <v>0</v>
      </c>
      <c r="Z246" s="194">
        <f t="shared" si="34"/>
        <v>0</v>
      </c>
      <c r="AA246" s="82" t="str">
        <f t="shared" si="39"/>
        <v>ok</v>
      </c>
      <c r="AB246" s="80"/>
      <c r="AC246" s="84" t="str">
        <f t="array" ref="AC246">IFERROR(IF($C246="","",INDEX(구분표!$I$2:$I$1001,MATCH(1,(구분표!$B$2:$B$1001='15년일입'!$A246)*(구분표!$C$2:$C$1001='15년일입'!$B246)*(구분표!$A$2:$A$1001='15년일입'!$C246),0))),"@@")</f>
        <v/>
      </c>
    </row>
    <row r="247" spans="1:29" ht="31.5" customHeight="1">
      <c r="A247" s="94" t="str">
        <f>IFERROR(VLOOKUP('15년일입'!$C247,구분표!$A$2:$C$1001,2,FALSE),"")</f>
        <v/>
      </c>
      <c r="B247" s="94" t="str">
        <f>IFERROR(VLOOKUP('15년일입'!$C247,구분표!$A$2:$C$1001,3,FALSE),"")</f>
        <v/>
      </c>
      <c r="C247" s="196"/>
      <c r="D247" s="195"/>
      <c r="E247" s="195"/>
      <c r="F247" s="196"/>
      <c r="G247" s="194"/>
      <c r="H247" s="206"/>
      <c r="I247" s="206"/>
      <c r="J247" s="78">
        <f t="shared" si="35"/>
        <v>0</v>
      </c>
      <c r="K247" s="206"/>
      <c r="L247" s="206"/>
      <c r="M247" s="78">
        <f t="shared" si="36"/>
        <v>0</v>
      </c>
      <c r="N247" s="79" t="str">
        <f t="shared" si="5"/>
        <v>-</v>
      </c>
      <c r="O247" s="215"/>
      <c r="P247" s="80"/>
      <c r="Q247" s="221"/>
      <c r="R247" s="80"/>
      <c r="S247" s="83" t="s">
        <v>578</v>
      </c>
      <c r="T247" s="194">
        <f t="shared" si="31"/>
        <v>0</v>
      </c>
      <c r="U247" s="194">
        <f t="shared" si="37"/>
        <v>0</v>
      </c>
      <c r="V247" s="82" t="str">
        <f t="shared" si="32"/>
        <v>ok</v>
      </c>
      <c r="W247" s="80"/>
      <c r="X247" s="81" t="str">
        <f t="shared" si="38"/>
        <v/>
      </c>
      <c r="Y247" s="194">
        <f t="shared" si="33"/>
        <v>0</v>
      </c>
      <c r="Z247" s="194">
        <f t="shared" si="34"/>
        <v>0</v>
      </c>
      <c r="AA247" s="82" t="str">
        <f t="shared" si="39"/>
        <v>ok</v>
      </c>
      <c r="AB247" s="80"/>
      <c r="AC247" s="84" t="str">
        <f t="array" ref="AC247">IFERROR(IF($C247="","",INDEX(구분표!$I$2:$I$1001,MATCH(1,(구분표!$B$2:$B$1001='15년일입'!$A247)*(구분표!$C$2:$C$1001='15년일입'!$B247)*(구분표!$A$2:$A$1001='15년일입'!$C247),0))),"@@")</f>
        <v/>
      </c>
    </row>
    <row r="248" spans="1:29" ht="31.5" customHeight="1">
      <c r="A248" s="94" t="str">
        <f>IFERROR(VLOOKUP('15년일입'!$C248,구분표!$A$2:$C$1001,2,FALSE),"")</f>
        <v/>
      </c>
      <c r="B248" s="94" t="str">
        <f>IFERROR(VLOOKUP('15년일입'!$C248,구분표!$A$2:$C$1001,3,FALSE),"")</f>
        <v/>
      </c>
      <c r="C248" s="196"/>
      <c r="D248" s="195"/>
      <c r="E248" s="195"/>
      <c r="F248" s="196"/>
      <c r="G248" s="194"/>
      <c r="H248" s="194"/>
      <c r="I248" s="194"/>
      <c r="J248" s="78">
        <f t="shared" si="35"/>
        <v>0</v>
      </c>
      <c r="K248" s="194"/>
      <c r="L248" s="194"/>
      <c r="M248" s="78">
        <f t="shared" si="36"/>
        <v>0</v>
      </c>
      <c r="N248" s="79" t="str">
        <f t="shared" si="5"/>
        <v>-</v>
      </c>
      <c r="O248" s="215"/>
      <c r="P248" s="80"/>
      <c r="Q248" s="221"/>
      <c r="R248" s="80"/>
      <c r="S248" s="83" t="s">
        <v>578</v>
      </c>
      <c r="T248" s="194">
        <f t="shared" si="31"/>
        <v>0</v>
      </c>
      <c r="U248" s="194">
        <f t="shared" si="37"/>
        <v>0</v>
      </c>
      <c r="V248" s="82" t="str">
        <f t="shared" si="32"/>
        <v>ok</v>
      </c>
      <c r="W248" s="80"/>
      <c r="X248" s="81" t="str">
        <f t="shared" si="38"/>
        <v/>
      </c>
      <c r="Y248" s="194">
        <f t="shared" si="33"/>
        <v>0</v>
      </c>
      <c r="Z248" s="194">
        <f t="shared" si="34"/>
        <v>0</v>
      </c>
      <c r="AA248" s="82" t="str">
        <f t="shared" si="39"/>
        <v>ok</v>
      </c>
      <c r="AB248" s="80"/>
      <c r="AC248" s="84" t="str">
        <f t="array" ref="AC248">IFERROR(IF($C248="","",INDEX(구분표!$I$2:$I$1001,MATCH(1,(구분표!$B$2:$B$1001='15년일입'!$A248)*(구분표!$C$2:$C$1001='15년일입'!$B248)*(구분표!$A$2:$A$1001='15년일입'!$C248),0))),"@@")</f>
        <v/>
      </c>
    </row>
    <row r="249" spans="1:29" ht="31.5" customHeight="1">
      <c r="A249" s="94" t="str">
        <f>IFERROR(VLOOKUP('15년일입'!$C249,구분표!$A$2:$C$1001,2,FALSE),"")</f>
        <v/>
      </c>
      <c r="B249" s="94" t="str">
        <f>IFERROR(VLOOKUP('15년일입'!$C249,구분표!$A$2:$C$1001,3,FALSE),"")</f>
        <v/>
      </c>
      <c r="C249" s="196"/>
      <c r="D249" s="195"/>
      <c r="E249" s="195"/>
      <c r="F249" s="196"/>
      <c r="G249" s="194"/>
      <c r="H249" s="194"/>
      <c r="I249" s="194"/>
      <c r="J249" s="78">
        <f t="shared" si="35"/>
        <v>0</v>
      </c>
      <c r="K249" s="194"/>
      <c r="L249" s="194"/>
      <c r="M249" s="78">
        <f t="shared" si="36"/>
        <v>0</v>
      </c>
      <c r="N249" s="79" t="str">
        <f t="shared" si="5"/>
        <v>-</v>
      </c>
      <c r="O249" s="215"/>
      <c r="P249" s="80"/>
      <c r="Q249" s="221"/>
      <c r="R249" s="80"/>
      <c r="S249" s="83" t="s">
        <v>578</v>
      </c>
      <c r="T249" s="194">
        <f t="shared" si="31"/>
        <v>0</v>
      </c>
      <c r="U249" s="194">
        <f t="shared" si="37"/>
        <v>0</v>
      </c>
      <c r="V249" s="82" t="str">
        <f t="shared" si="32"/>
        <v>ok</v>
      </c>
      <c r="W249" s="80"/>
      <c r="X249" s="81" t="str">
        <f t="shared" si="38"/>
        <v/>
      </c>
      <c r="Y249" s="194">
        <f t="shared" si="33"/>
        <v>0</v>
      </c>
      <c r="Z249" s="194">
        <f t="shared" si="34"/>
        <v>0</v>
      </c>
      <c r="AA249" s="82" t="str">
        <f t="shared" si="39"/>
        <v>ok</v>
      </c>
      <c r="AB249" s="80"/>
      <c r="AC249" s="84" t="str">
        <f t="array" ref="AC249">IFERROR(IF($C249="","",INDEX(구분표!$I$2:$I$1001,MATCH(1,(구분표!$B$2:$B$1001='15년일입'!$A249)*(구분표!$C$2:$C$1001='15년일입'!$B249)*(구분표!$A$2:$A$1001='15년일입'!$C249),0))),"@@")</f>
        <v/>
      </c>
    </row>
    <row r="250" spans="1:29" ht="31.5" customHeight="1">
      <c r="A250" s="94" t="str">
        <f>IFERROR(VLOOKUP('15년일입'!$C250,구분표!$A$2:$C$1001,2,FALSE),"")</f>
        <v/>
      </c>
      <c r="B250" s="94" t="str">
        <f>IFERROR(VLOOKUP('15년일입'!$C250,구분표!$A$2:$C$1001,3,FALSE),"")</f>
        <v/>
      </c>
      <c r="C250" s="196"/>
      <c r="D250" s="195"/>
      <c r="E250" s="195"/>
      <c r="F250" s="196"/>
      <c r="G250" s="194"/>
      <c r="H250" s="194"/>
      <c r="I250" s="194"/>
      <c r="J250" s="78">
        <f t="shared" si="35"/>
        <v>0</v>
      </c>
      <c r="K250" s="208"/>
      <c r="L250" s="194"/>
      <c r="M250" s="78">
        <f t="shared" si="36"/>
        <v>0</v>
      </c>
      <c r="N250" s="79" t="str">
        <f t="shared" si="5"/>
        <v>-</v>
      </c>
      <c r="O250" s="215"/>
      <c r="P250" s="80"/>
      <c r="Q250" s="221"/>
      <c r="R250" s="80"/>
      <c r="S250" s="83" t="s">
        <v>578</v>
      </c>
      <c r="T250" s="194">
        <f t="shared" si="31"/>
        <v>0</v>
      </c>
      <c r="U250" s="194">
        <f t="shared" si="37"/>
        <v>0</v>
      </c>
      <c r="V250" s="82" t="str">
        <f t="shared" si="32"/>
        <v>ok</v>
      </c>
      <c r="W250" s="80"/>
      <c r="X250" s="81" t="str">
        <f t="shared" si="38"/>
        <v/>
      </c>
      <c r="Y250" s="194">
        <f t="shared" si="33"/>
        <v>0</v>
      </c>
      <c r="Z250" s="194">
        <f t="shared" si="34"/>
        <v>0</v>
      </c>
      <c r="AA250" s="82" t="str">
        <f t="shared" si="39"/>
        <v>ok</v>
      </c>
      <c r="AB250" s="80"/>
      <c r="AC250" s="84" t="str">
        <f t="array" ref="AC250">IFERROR(IF($C250="","",INDEX(구분표!$I$2:$I$1001,MATCH(1,(구분표!$B$2:$B$1001='15년일입'!$A250)*(구분표!$C$2:$C$1001='15년일입'!$B250)*(구분표!$A$2:$A$1001='15년일입'!$C250),0))),"@@")</f>
        <v/>
      </c>
    </row>
    <row r="251" spans="1:29" ht="31.5" customHeight="1">
      <c r="A251" s="94" t="str">
        <f>IFERROR(VLOOKUP('15년일입'!$C251,구분표!$A$2:$C$1001,2,FALSE),"")</f>
        <v/>
      </c>
      <c r="B251" s="94" t="str">
        <f>IFERROR(VLOOKUP('15년일입'!$C251,구분표!$A$2:$C$1001,3,FALSE),"")</f>
        <v/>
      </c>
      <c r="C251" s="196"/>
      <c r="D251" s="195"/>
      <c r="E251" s="195"/>
      <c r="F251" s="196"/>
      <c r="G251" s="194"/>
      <c r="H251" s="194"/>
      <c r="I251" s="194"/>
      <c r="J251" s="78">
        <f t="shared" si="35"/>
        <v>0</v>
      </c>
      <c r="K251" s="194"/>
      <c r="L251" s="194"/>
      <c r="M251" s="78">
        <f t="shared" si="36"/>
        <v>0</v>
      </c>
      <c r="N251" s="79" t="str">
        <f t="shared" si="5"/>
        <v>-</v>
      </c>
      <c r="O251" s="215"/>
      <c r="P251" s="80"/>
      <c r="Q251" s="221"/>
      <c r="R251" s="80"/>
      <c r="S251" s="83" t="s">
        <v>578</v>
      </c>
      <c r="T251" s="194">
        <f t="shared" si="31"/>
        <v>0</v>
      </c>
      <c r="U251" s="194">
        <f t="shared" si="37"/>
        <v>0</v>
      </c>
      <c r="V251" s="82" t="str">
        <f t="shared" si="32"/>
        <v>ok</v>
      </c>
      <c r="W251" s="80"/>
      <c r="X251" s="81" t="str">
        <f t="shared" si="38"/>
        <v/>
      </c>
      <c r="Y251" s="194">
        <f t="shared" si="33"/>
        <v>0</v>
      </c>
      <c r="Z251" s="194">
        <f t="shared" si="34"/>
        <v>0</v>
      </c>
      <c r="AA251" s="82" t="str">
        <f t="shared" si="39"/>
        <v>ok</v>
      </c>
      <c r="AB251" s="80"/>
      <c r="AC251" s="84" t="str">
        <f t="array" ref="AC251">IFERROR(IF($C251="","",INDEX(구분표!$I$2:$I$1001,MATCH(1,(구분표!$B$2:$B$1001='15년일입'!$A251)*(구분표!$C$2:$C$1001='15년일입'!$B251)*(구분표!$A$2:$A$1001='15년일입'!$C251),0))),"@@")</f>
        <v/>
      </c>
    </row>
    <row r="252" spans="1:29" ht="31.5" customHeight="1">
      <c r="A252" s="94" t="str">
        <f>IFERROR(VLOOKUP('15년일입'!$C252,구분표!$A$2:$C$1001,2,FALSE),"")</f>
        <v/>
      </c>
      <c r="B252" s="94" t="str">
        <f>IFERROR(VLOOKUP('15년일입'!$C252,구분표!$A$2:$C$1001,3,FALSE),"")</f>
        <v/>
      </c>
      <c r="C252" s="196"/>
      <c r="D252" s="195"/>
      <c r="E252" s="195"/>
      <c r="F252" s="196"/>
      <c r="G252" s="194"/>
      <c r="H252" s="194"/>
      <c r="I252" s="194"/>
      <c r="J252" s="78">
        <f t="shared" si="35"/>
        <v>0</v>
      </c>
      <c r="K252" s="194"/>
      <c r="L252" s="194"/>
      <c r="M252" s="78">
        <f t="shared" si="36"/>
        <v>0</v>
      </c>
      <c r="N252" s="79" t="str">
        <f t="shared" si="5"/>
        <v>-</v>
      </c>
      <c r="O252" s="215"/>
      <c r="P252" s="80"/>
      <c r="Q252" s="221"/>
      <c r="R252" s="80"/>
      <c r="S252" s="83" t="s">
        <v>578</v>
      </c>
      <c r="T252" s="194">
        <f t="shared" si="31"/>
        <v>0</v>
      </c>
      <c r="U252" s="194">
        <f t="shared" si="37"/>
        <v>0</v>
      </c>
      <c r="V252" s="82" t="str">
        <f t="shared" si="32"/>
        <v>ok</v>
      </c>
      <c r="W252" s="80"/>
      <c r="X252" s="81" t="str">
        <f t="shared" si="38"/>
        <v/>
      </c>
      <c r="Y252" s="194">
        <f t="shared" si="33"/>
        <v>0</v>
      </c>
      <c r="Z252" s="194">
        <f t="shared" si="34"/>
        <v>0</v>
      </c>
      <c r="AA252" s="82" t="str">
        <f t="shared" si="39"/>
        <v>ok</v>
      </c>
      <c r="AB252" s="80"/>
      <c r="AC252" s="84" t="str">
        <f t="array" ref="AC252">IFERROR(IF($C252="","",INDEX(구분표!$I$2:$I$1001,MATCH(1,(구분표!$B$2:$B$1001='15년일입'!$A252)*(구분표!$C$2:$C$1001='15년일입'!$B252)*(구분표!$A$2:$A$1001='15년일입'!$C252),0))),"@@")</f>
        <v/>
      </c>
    </row>
    <row r="253" spans="1:29" ht="31.5" customHeight="1">
      <c r="A253" s="94" t="str">
        <f>IFERROR(VLOOKUP('15년일입'!$C253,구분표!$A$2:$C$1001,2,FALSE),"")</f>
        <v/>
      </c>
      <c r="B253" s="94" t="str">
        <f>IFERROR(VLOOKUP('15년일입'!$C253,구분표!$A$2:$C$1001,3,FALSE),"")</f>
        <v/>
      </c>
      <c r="C253" s="196"/>
      <c r="D253" s="195"/>
      <c r="E253" s="195"/>
      <c r="F253" s="196"/>
      <c r="G253" s="194"/>
      <c r="H253" s="194"/>
      <c r="I253" s="194"/>
      <c r="J253" s="78">
        <f t="shared" si="35"/>
        <v>0</v>
      </c>
      <c r="K253" s="194"/>
      <c r="L253" s="194"/>
      <c r="M253" s="78">
        <f t="shared" si="36"/>
        <v>0</v>
      </c>
      <c r="N253" s="79" t="str">
        <f t="shared" si="5"/>
        <v>-</v>
      </c>
      <c r="O253" s="215"/>
      <c r="P253" s="80"/>
      <c r="Q253" s="221"/>
      <c r="R253" s="80"/>
      <c r="S253" s="83" t="s">
        <v>578</v>
      </c>
      <c r="T253" s="194">
        <f t="shared" si="31"/>
        <v>0</v>
      </c>
      <c r="U253" s="194">
        <f t="shared" si="37"/>
        <v>0</v>
      </c>
      <c r="V253" s="82" t="str">
        <f t="shared" si="32"/>
        <v>ok</v>
      </c>
      <c r="W253" s="80"/>
      <c r="X253" s="81" t="str">
        <f t="shared" si="38"/>
        <v/>
      </c>
      <c r="Y253" s="194">
        <f t="shared" si="33"/>
        <v>0</v>
      </c>
      <c r="Z253" s="194">
        <f t="shared" si="34"/>
        <v>0</v>
      </c>
      <c r="AA253" s="82" t="str">
        <f t="shared" si="39"/>
        <v>ok</v>
      </c>
      <c r="AB253" s="80"/>
      <c r="AC253" s="84" t="str">
        <f t="array" ref="AC253">IFERROR(IF($C253="","",INDEX(구분표!$I$2:$I$1001,MATCH(1,(구분표!$B$2:$B$1001='15년일입'!$A253)*(구분표!$C$2:$C$1001='15년일입'!$B253)*(구분표!$A$2:$A$1001='15년일입'!$C253),0))),"@@")</f>
        <v/>
      </c>
    </row>
    <row r="254" spans="1:29" ht="31.5" customHeight="1">
      <c r="A254" s="94" t="str">
        <f>IFERROR(VLOOKUP('15년일입'!$C254,구분표!$A$2:$C$1001,2,FALSE),"")</f>
        <v/>
      </c>
      <c r="B254" s="94" t="str">
        <f>IFERROR(VLOOKUP('15년일입'!$C254,구분표!$A$2:$C$1001,3,FALSE),"")</f>
        <v/>
      </c>
      <c r="C254" s="196"/>
      <c r="D254" s="195"/>
      <c r="E254" s="195"/>
      <c r="F254" s="196"/>
      <c r="G254" s="197"/>
      <c r="H254" s="194"/>
      <c r="I254" s="194"/>
      <c r="J254" s="78">
        <f t="shared" si="35"/>
        <v>0</v>
      </c>
      <c r="K254" s="194"/>
      <c r="L254" s="194"/>
      <c r="M254" s="78">
        <f t="shared" si="36"/>
        <v>0</v>
      </c>
      <c r="N254" s="79" t="str">
        <f t="shared" si="5"/>
        <v>-</v>
      </c>
      <c r="O254" s="215"/>
      <c r="P254" s="80"/>
      <c r="Q254" s="221"/>
      <c r="R254" s="80"/>
      <c r="S254" s="83" t="s">
        <v>578</v>
      </c>
      <c r="T254" s="194">
        <f t="shared" si="31"/>
        <v>0</v>
      </c>
      <c r="U254" s="194">
        <f t="shared" si="37"/>
        <v>0</v>
      </c>
      <c r="V254" s="82" t="str">
        <f t="shared" si="32"/>
        <v>ok</v>
      </c>
      <c r="W254" s="80"/>
      <c r="X254" s="81" t="str">
        <f t="shared" si="38"/>
        <v/>
      </c>
      <c r="Y254" s="194">
        <f t="shared" si="33"/>
        <v>0</v>
      </c>
      <c r="Z254" s="194">
        <f t="shared" si="34"/>
        <v>0</v>
      </c>
      <c r="AA254" s="82" t="str">
        <f t="shared" si="39"/>
        <v>ok</v>
      </c>
      <c r="AB254" s="80"/>
      <c r="AC254" s="84" t="str">
        <f t="array" ref="AC254">IFERROR(IF($C254="","",INDEX(구분표!$I$2:$I$1001,MATCH(1,(구분표!$B$2:$B$1001='15년일입'!$A254)*(구분표!$C$2:$C$1001='15년일입'!$B254)*(구분표!$A$2:$A$1001='15년일입'!$C254),0))),"@@")</f>
        <v/>
      </c>
    </row>
    <row r="255" spans="1:29" ht="31.5" customHeight="1">
      <c r="A255" s="94" t="str">
        <f>IFERROR(VLOOKUP('15년일입'!$C255,구분표!$A$2:$C$1001,2,FALSE),"")</f>
        <v/>
      </c>
      <c r="B255" s="94" t="str">
        <f>IFERROR(VLOOKUP('15년일입'!$C255,구분표!$A$2:$C$1001,3,FALSE),"")</f>
        <v/>
      </c>
      <c r="C255" s="196"/>
      <c r="D255" s="195"/>
      <c r="E255" s="195"/>
      <c r="F255" s="196"/>
      <c r="G255" s="194"/>
      <c r="H255" s="206"/>
      <c r="I255" s="206"/>
      <c r="J255" s="78">
        <f t="shared" si="35"/>
        <v>0</v>
      </c>
      <c r="K255" s="209"/>
      <c r="L255" s="208"/>
      <c r="M255" s="78">
        <f t="shared" si="36"/>
        <v>0</v>
      </c>
      <c r="N255" s="79" t="str">
        <f t="shared" ref="N255:N318" si="40">IF(H255-K255&lt;0,"동의필요","-")</f>
        <v>-</v>
      </c>
      <c r="O255" s="214"/>
      <c r="P255" s="80"/>
      <c r="Q255" s="221"/>
      <c r="R255" s="80"/>
      <c r="S255" s="83" t="s">
        <v>578</v>
      </c>
      <c r="T255" s="194">
        <f t="shared" si="31"/>
        <v>0</v>
      </c>
      <c r="U255" s="194">
        <f t="shared" si="37"/>
        <v>0</v>
      </c>
      <c r="V255" s="82" t="str">
        <f t="shared" si="32"/>
        <v>ok</v>
      </c>
      <c r="W255" s="80"/>
      <c r="X255" s="81" t="str">
        <f t="shared" si="38"/>
        <v/>
      </c>
      <c r="Y255" s="194">
        <f t="shared" si="33"/>
        <v>0</v>
      </c>
      <c r="Z255" s="194">
        <f t="shared" si="34"/>
        <v>0</v>
      </c>
      <c r="AA255" s="82" t="str">
        <f t="shared" si="39"/>
        <v>ok</v>
      </c>
      <c r="AB255" s="80"/>
      <c r="AC255" s="84" t="str">
        <f t="array" ref="AC255">IFERROR(IF($C255="","",INDEX(구분표!$I$2:$I$1001,MATCH(1,(구분표!$B$2:$B$1001='15년일입'!$A255)*(구분표!$C$2:$C$1001='15년일입'!$B255)*(구분표!$A$2:$A$1001='15년일입'!$C255),0))),"@@")</f>
        <v/>
      </c>
    </row>
    <row r="256" spans="1:29" ht="31.5" customHeight="1">
      <c r="A256" s="94" t="str">
        <f>IFERROR(VLOOKUP('15년일입'!$C256,구분표!$A$2:$C$1001,2,FALSE),"")</f>
        <v/>
      </c>
      <c r="B256" s="94" t="str">
        <f>IFERROR(VLOOKUP('15년일입'!$C256,구분표!$A$2:$C$1001,3,FALSE),"")</f>
        <v/>
      </c>
      <c r="C256" s="196"/>
      <c r="D256" s="195"/>
      <c r="E256" s="195"/>
      <c r="F256" s="196"/>
      <c r="G256" s="194"/>
      <c r="H256" s="206"/>
      <c r="I256" s="206"/>
      <c r="J256" s="78">
        <f t="shared" si="35"/>
        <v>0</v>
      </c>
      <c r="K256" s="209"/>
      <c r="L256" s="208"/>
      <c r="M256" s="78">
        <f t="shared" si="36"/>
        <v>0</v>
      </c>
      <c r="N256" s="79" t="str">
        <f t="shared" si="40"/>
        <v>-</v>
      </c>
      <c r="O256" s="214"/>
      <c r="P256" s="80"/>
      <c r="Q256" s="221"/>
      <c r="R256" s="80"/>
      <c r="S256" s="83" t="s">
        <v>578</v>
      </c>
      <c r="T256" s="194">
        <f t="shared" si="31"/>
        <v>0</v>
      </c>
      <c r="U256" s="194">
        <f t="shared" si="37"/>
        <v>0</v>
      </c>
      <c r="V256" s="82" t="str">
        <f t="shared" si="32"/>
        <v>ok</v>
      </c>
      <c r="W256" s="80"/>
      <c r="X256" s="81" t="str">
        <f t="shared" si="38"/>
        <v/>
      </c>
      <c r="Y256" s="194">
        <f t="shared" si="33"/>
        <v>0</v>
      </c>
      <c r="Z256" s="194">
        <f t="shared" si="34"/>
        <v>0</v>
      </c>
      <c r="AA256" s="82" t="str">
        <f t="shared" si="39"/>
        <v>ok</v>
      </c>
      <c r="AB256" s="80"/>
      <c r="AC256" s="84" t="str">
        <f t="array" ref="AC256">IFERROR(IF($C256="","",INDEX(구분표!$I$2:$I$1001,MATCH(1,(구분표!$B$2:$B$1001='15년일입'!$A256)*(구분표!$C$2:$C$1001='15년일입'!$B256)*(구분표!$A$2:$A$1001='15년일입'!$C256),0))),"@@")</f>
        <v/>
      </c>
    </row>
    <row r="257" spans="1:29" ht="31.5" customHeight="1">
      <c r="A257" s="94" t="str">
        <f>IFERROR(VLOOKUP('15년일입'!$C257,구분표!$A$2:$C$1001,2,FALSE),"")</f>
        <v/>
      </c>
      <c r="B257" s="94" t="str">
        <f>IFERROR(VLOOKUP('15년일입'!$C257,구분표!$A$2:$C$1001,3,FALSE),"")</f>
        <v/>
      </c>
      <c r="C257" s="196"/>
      <c r="D257" s="195"/>
      <c r="E257" s="195"/>
      <c r="F257" s="196"/>
      <c r="G257" s="194"/>
      <c r="H257" s="206"/>
      <c r="I257" s="206"/>
      <c r="J257" s="78">
        <f t="shared" si="35"/>
        <v>0</v>
      </c>
      <c r="K257" s="209"/>
      <c r="L257" s="208"/>
      <c r="M257" s="78">
        <f t="shared" si="36"/>
        <v>0</v>
      </c>
      <c r="N257" s="79" t="str">
        <f t="shared" si="40"/>
        <v>-</v>
      </c>
      <c r="O257" s="214"/>
      <c r="P257" s="80"/>
      <c r="Q257" s="221"/>
      <c r="R257" s="80"/>
      <c r="S257" s="83" t="s">
        <v>578</v>
      </c>
      <c r="T257" s="194">
        <f t="shared" si="31"/>
        <v>0</v>
      </c>
      <c r="U257" s="194">
        <f t="shared" si="37"/>
        <v>0</v>
      </c>
      <c r="V257" s="82" t="str">
        <f t="shared" si="32"/>
        <v>ok</v>
      </c>
      <c r="W257" s="80"/>
      <c r="X257" s="81" t="str">
        <f t="shared" si="38"/>
        <v/>
      </c>
      <c r="Y257" s="194">
        <f t="shared" si="33"/>
        <v>0</v>
      </c>
      <c r="Z257" s="194">
        <f t="shared" si="34"/>
        <v>0</v>
      </c>
      <c r="AA257" s="82" t="str">
        <f t="shared" si="39"/>
        <v>ok</v>
      </c>
      <c r="AB257" s="80"/>
      <c r="AC257" s="84" t="str">
        <f t="array" ref="AC257">IFERROR(IF($C257="","",INDEX(구분표!$I$2:$I$1001,MATCH(1,(구분표!$B$2:$B$1001='15년일입'!$A257)*(구분표!$C$2:$C$1001='15년일입'!$B257)*(구분표!$A$2:$A$1001='15년일입'!$C257),0))),"@@")</f>
        <v/>
      </c>
    </row>
    <row r="258" spans="1:29" ht="31.5" customHeight="1">
      <c r="A258" s="94" t="str">
        <f>IFERROR(VLOOKUP('15년일입'!$C258,구분표!$A$2:$C$1001,2,FALSE),"")</f>
        <v/>
      </c>
      <c r="B258" s="94" t="str">
        <f>IFERROR(VLOOKUP('15년일입'!$C258,구분표!$A$2:$C$1001,3,FALSE),"")</f>
        <v/>
      </c>
      <c r="C258" s="196"/>
      <c r="D258" s="195"/>
      <c r="E258" s="195"/>
      <c r="F258" s="196"/>
      <c r="G258" s="194"/>
      <c r="H258" s="206"/>
      <c r="I258" s="206"/>
      <c r="J258" s="78">
        <f t="shared" si="35"/>
        <v>0</v>
      </c>
      <c r="K258" s="209"/>
      <c r="L258" s="208"/>
      <c r="M258" s="78">
        <f t="shared" si="36"/>
        <v>0</v>
      </c>
      <c r="N258" s="79" t="str">
        <f t="shared" si="40"/>
        <v>-</v>
      </c>
      <c r="O258" s="214"/>
      <c r="P258" s="80"/>
      <c r="Q258" s="221"/>
      <c r="R258" s="80"/>
      <c r="S258" s="83" t="s">
        <v>578</v>
      </c>
      <c r="T258" s="194">
        <f t="shared" si="31"/>
        <v>0</v>
      </c>
      <c r="U258" s="194">
        <f t="shared" si="37"/>
        <v>0</v>
      </c>
      <c r="V258" s="82" t="str">
        <f t="shared" si="32"/>
        <v>ok</v>
      </c>
      <c r="W258" s="80"/>
      <c r="X258" s="81" t="str">
        <f t="shared" si="38"/>
        <v/>
      </c>
      <c r="Y258" s="194">
        <f t="shared" si="33"/>
        <v>0</v>
      </c>
      <c r="Z258" s="194">
        <f t="shared" si="34"/>
        <v>0</v>
      </c>
      <c r="AA258" s="82" t="str">
        <f t="shared" si="39"/>
        <v>ok</v>
      </c>
      <c r="AB258" s="80"/>
      <c r="AC258" s="84" t="str">
        <f t="array" ref="AC258">IFERROR(IF($C258="","",INDEX(구분표!$I$2:$I$1001,MATCH(1,(구분표!$B$2:$B$1001='15년일입'!$A258)*(구분표!$C$2:$C$1001='15년일입'!$B258)*(구분표!$A$2:$A$1001='15년일입'!$C258),0))),"@@")</f>
        <v/>
      </c>
    </row>
    <row r="259" spans="1:29" ht="31.5" customHeight="1">
      <c r="A259" s="94" t="str">
        <f>IFERROR(VLOOKUP('15년일입'!$C259,구분표!$A$2:$C$1001,2,FALSE),"")</f>
        <v/>
      </c>
      <c r="B259" s="94" t="str">
        <f>IFERROR(VLOOKUP('15년일입'!$C259,구분표!$A$2:$C$1001,3,FALSE),"")</f>
        <v/>
      </c>
      <c r="C259" s="196"/>
      <c r="D259" s="195"/>
      <c r="E259" s="195"/>
      <c r="F259" s="196"/>
      <c r="G259" s="194"/>
      <c r="H259" s="206"/>
      <c r="I259" s="206"/>
      <c r="J259" s="78">
        <f t="shared" si="35"/>
        <v>0</v>
      </c>
      <c r="K259" s="209"/>
      <c r="L259" s="208"/>
      <c r="M259" s="78">
        <f t="shared" si="36"/>
        <v>0</v>
      </c>
      <c r="N259" s="79" t="str">
        <f t="shared" si="40"/>
        <v>-</v>
      </c>
      <c r="O259" s="214"/>
      <c r="P259" s="80"/>
      <c r="Q259" s="221"/>
      <c r="R259" s="80"/>
      <c r="S259" s="83" t="s">
        <v>578</v>
      </c>
      <c r="T259" s="194">
        <f t="shared" si="31"/>
        <v>0</v>
      </c>
      <c r="U259" s="194">
        <f t="shared" si="37"/>
        <v>0</v>
      </c>
      <c r="V259" s="82" t="str">
        <f t="shared" si="32"/>
        <v>ok</v>
      </c>
      <c r="W259" s="80"/>
      <c r="X259" s="81" t="str">
        <f t="shared" si="38"/>
        <v/>
      </c>
      <c r="Y259" s="194">
        <f t="shared" si="33"/>
        <v>0</v>
      </c>
      <c r="Z259" s="194">
        <f t="shared" si="34"/>
        <v>0</v>
      </c>
      <c r="AA259" s="82" t="str">
        <f t="shared" si="39"/>
        <v>ok</v>
      </c>
      <c r="AB259" s="80"/>
      <c r="AC259" s="84" t="str">
        <f t="array" ref="AC259">IFERROR(IF($C259="","",INDEX(구분표!$I$2:$I$1001,MATCH(1,(구분표!$B$2:$B$1001='15년일입'!$A259)*(구분표!$C$2:$C$1001='15년일입'!$B259)*(구분표!$A$2:$A$1001='15년일입'!$C259),0))),"@@")</f>
        <v/>
      </c>
    </row>
    <row r="260" spans="1:29" ht="31.5" customHeight="1">
      <c r="A260" s="94" t="str">
        <f>IFERROR(VLOOKUP('15년일입'!$C260,구분표!$A$2:$C$1001,2,FALSE),"")</f>
        <v/>
      </c>
      <c r="B260" s="94" t="str">
        <f>IFERROR(VLOOKUP('15년일입'!$C260,구분표!$A$2:$C$1001,3,FALSE),"")</f>
        <v/>
      </c>
      <c r="C260" s="196"/>
      <c r="D260" s="195"/>
      <c r="E260" s="195"/>
      <c r="F260" s="196"/>
      <c r="G260" s="194"/>
      <c r="H260" s="206"/>
      <c r="I260" s="206"/>
      <c r="J260" s="78">
        <f t="shared" si="35"/>
        <v>0</v>
      </c>
      <c r="K260" s="209"/>
      <c r="L260" s="208"/>
      <c r="M260" s="78">
        <f t="shared" si="36"/>
        <v>0</v>
      </c>
      <c r="N260" s="79" t="str">
        <f t="shared" si="40"/>
        <v>-</v>
      </c>
      <c r="O260" s="214"/>
      <c r="P260" s="80"/>
      <c r="Q260" s="221"/>
      <c r="R260" s="80"/>
      <c r="S260" s="83" t="s">
        <v>578</v>
      </c>
      <c r="T260" s="194">
        <f t="shared" si="31"/>
        <v>0</v>
      </c>
      <c r="U260" s="194">
        <f t="shared" si="37"/>
        <v>0</v>
      </c>
      <c r="V260" s="82" t="str">
        <f t="shared" si="32"/>
        <v>ok</v>
      </c>
      <c r="W260" s="80"/>
      <c r="X260" s="81" t="str">
        <f t="shared" si="38"/>
        <v/>
      </c>
      <c r="Y260" s="194">
        <f t="shared" si="33"/>
        <v>0</v>
      </c>
      <c r="Z260" s="194">
        <f t="shared" si="34"/>
        <v>0</v>
      </c>
      <c r="AA260" s="82" t="str">
        <f t="shared" si="39"/>
        <v>ok</v>
      </c>
      <c r="AB260" s="80"/>
      <c r="AC260" s="84" t="str">
        <f t="array" ref="AC260">IFERROR(IF($C260="","",INDEX(구분표!$I$2:$I$1001,MATCH(1,(구분표!$B$2:$B$1001='15년일입'!$A260)*(구분표!$C$2:$C$1001='15년일입'!$B260)*(구분표!$A$2:$A$1001='15년일입'!$C260),0))),"@@")</f>
        <v/>
      </c>
    </row>
    <row r="261" spans="1:29" ht="31.5" customHeight="1">
      <c r="A261" s="94" t="str">
        <f>IFERROR(VLOOKUP('15년일입'!$C261,구분표!$A$2:$C$1001,2,FALSE),"")</f>
        <v/>
      </c>
      <c r="B261" s="94" t="str">
        <f>IFERROR(VLOOKUP('15년일입'!$C261,구분표!$A$2:$C$1001,3,FALSE),"")</f>
        <v/>
      </c>
      <c r="C261" s="196"/>
      <c r="D261" s="195"/>
      <c r="E261" s="195"/>
      <c r="F261" s="196"/>
      <c r="G261" s="194"/>
      <c r="H261" s="194"/>
      <c r="I261" s="194"/>
      <c r="J261" s="78">
        <f t="shared" si="35"/>
        <v>0</v>
      </c>
      <c r="K261" s="208"/>
      <c r="L261" s="208"/>
      <c r="M261" s="78">
        <f t="shared" si="36"/>
        <v>0</v>
      </c>
      <c r="N261" s="79" t="str">
        <f t="shared" si="40"/>
        <v>-</v>
      </c>
      <c r="O261" s="214"/>
      <c r="P261" s="80"/>
      <c r="Q261" s="221"/>
      <c r="R261" s="80"/>
      <c r="S261" s="83" t="s">
        <v>578</v>
      </c>
      <c r="T261" s="194">
        <f t="shared" si="31"/>
        <v>0</v>
      </c>
      <c r="U261" s="194">
        <f t="shared" si="37"/>
        <v>0</v>
      </c>
      <c r="V261" s="82" t="str">
        <f t="shared" si="32"/>
        <v>ok</v>
      </c>
      <c r="W261" s="80"/>
      <c r="X261" s="81" t="str">
        <f t="shared" si="38"/>
        <v/>
      </c>
      <c r="Y261" s="194">
        <f t="shared" si="33"/>
        <v>0</v>
      </c>
      <c r="Z261" s="194">
        <f t="shared" si="34"/>
        <v>0</v>
      </c>
      <c r="AA261" s="82" t="str">
        <f t="shared" si="39"/>
        <v>ok</v>
      </c>
      <c r="AB261" s="80"/>
      <c r="AC261" s="84" t="str">
        <f t="array" ref="AC261">IFERROR(IF($C261="","",INDEX(구분표!$I$2:$I$1001,MATCH(1,(구분표!$B$2:$B$1001='15년일입'!$A261)*(구분표!$C$2:$C$1001='15년일입'!$B261)*(구분표!$A$2:$A$1001='15년일입'!$C261),0))),"@@")</f>
        <v/>
      </c>
    </row>
    <row r="262" spans="1:29" ht="31.5" customHeight="1">
      <c r="A262" s="94" t="str">
        <f>IFERROR(VLOOKUP('15년일입'!$C262,구분표!$A$2:$C$1001,2,FALSE),"")</f>
        <v/>
      </c>
      <c r="B262" s="94" t="str">
        <f>IFERROR(VLOOKUP('15년일입'!$C262,구분표!$A$2:$C$1001,3,FALSE),"")</f>
        <v/>
      </c>
      <c r="C262" s="196"/>
      <c r="D262" s="195"/>
      <c r="E262" s="195"/>
      <c r="F262" s="196"/>
      <c r="G262" s="194"/>
      <c r="H262" s="194"/>
      <c r="I262" s="194"/>
      <c r="J262" s="78">
        <f t="shared" si="35"/>
        <v>0</v>
      </c>
      <c r="K262" s="194"/>
      <c r="L262" s="194"/>
      <c r="M262" s="78">
        <f t="shared" si="36"/>
        <v>0</v>
      </c>
      <c r="N262" s="79" t="str">
        <f t="shared" si="40"/>
        <v>-</v>
      </c>
      <c r="O262" s="216"/>
      <c r="P262" s="80"/>
      <c r="Q262" s="221"/>
      <c r="R262" s="80"/>
      <c r="S262" s="83" t="s">
        <v>578</v>
      </c>
      <c r="T262" s="194">
        <f t="shared" si="31"/>
        <v>0</v>
      </c>
      <c r="U262" s="194">
        <f t="shared" si="37"/>
        <v>0</v>
      </c>
      <c r="V262" s="82" t="str">
        <f t="shared" si="32"/>
        <v>ok</v>
      </c>
      <c r="W262" s="80"/>
      <c r="X262" s="81" t="str">
        <f t="shared" si="38"/>
        <v/>
      </c>
      <c r="Y262" s="194">
        <f t="shared" si="33"/>
        <v>0</v>
      </c>
      <c r="Z262" s="194">
        <f t="shared" si="34"/>
        <v>0</v>
      </c>
      <c r="AA262" s="82" t="str">
        <f t="shared" si="39"/>
        <v>ok</v>
      </c>
      <c r="AB262" s="80"/>
      <c r="AC262" s="84" t="str">
        <f t="array" ref="AC262">IFERROR(IF($C262="","",INDEX(구분표!$I$2:$I$1001,MATCH(1,(구분표!$B$2:$B$1001='15년일입'!$A262)*(구분표!$C$2:$C$1001='15년일입'!$B262)*(구분표!$A$2:$A$1001='15년일입'!$C262),0))),"@@")</f>
        <v/>
      </c>
    </row>
    <row r="263" spans="1:29" ht="31.5" customHeight="1">
      <c r="A263" s="94" t="str">
        <f>IFERROR(VLOOKUP('15년일입'!$C263,구분표!$A$2:$C$1001,2,FALSE),"")</f>
        <v/>
      </c>
      <c r="B263" s="94" t="str">
        <f>IFERROR(VLOOKUP('15년일입'!$C263,구분표!$A$2:$C$1001,3,FALSE),"")</f>
        <v/>
      </c>
      <c r="C263" s="196"/>
      <c r="D263" s="195"/>
      <c r="E263" s="195"/>
      <c r="F263" s="196"/>
      <c r="G263" s="194"/>
      <c r="H263" s="194"/>
      <c r="I263" s="194"/>
      <c r="J263" s="78">
        <f t="shared" si="35"/>
        <v>0</v>
      </c>
      <c r="K263" s="194"/>
      <c r="L263" s="194"/>
      <c r="M263" s="78">
        <f t="shared" si="36"/>
        <v>0</v>
      </c>
      <c r="N263" s="79" t="str">
        <f t="shared" si="40"/>
        <v>-</v>
      </c>
      <c r="O263" s="216"/>
      <c r="P263" s="80"/>
      <c r="Q263" s="221"/>
      <c r="R263" s="80"/>
      <c r="S263" s="83" t="s">
        <v>578</v>
      </c>
      <c r="T263" s="194">
        <f t="shared" ref="T263:T326" si="41">IF($S263&lt;&gt;"도비",IF($Q263="국도비","직접입력",SUM($H263:$I263)),)</f>
        <v>0</v>
      </c>
      <c r="U263" s="194">
        <f t="shared" si="37"/>
        <v>0</v>
      </c>
      <c r="V263" s="82" t="str">
        <f t="shared" ref="V263:V326" si="42">IF($Q263="국도비","ok",IF(($H263+$I263)=($T263+$U263),"ok","검토"))</f>
        <v>ok</v>
      </c>
      <c r="W263" s="80"/>
      <c r="X263" s="81" t="str">
        <f t="shared" si="38"/>
        <v/>
      </c>
      <c r="Y263" s="194">
        <f t="shared" ref="Y263:Y326" si="43">IF($X263&lt;&gt;"도비",IF($Q263="국도비","직접입력",SUM($K263:$L263)),)</f>
        <v>0</v>
      </c>
      <c r="Z263" s="194">
        <f t="shared" ref="Z263:Z326" si="44">IF($X263="도비",SUM($K263:$L263),IF($Q263="국도비","직접입력",SUM($K263:$L263)-$Y263))</f>
        <v>0</v>
      </c>
      <c r="AA263" s="82" t="str">
        <f t="shared" si="39"/>
        <v>ok</v>
      </c>
      <c r="AB263" s="80"/>
      <c r="AC263" s="84" t="str">
        <f t="array" ref="AC263">IFERROR(IF($C263="","",INDEX(구분표!$I$2:$I$1001,MATCH(1,(구분표!$B$2:$B$1001='15년일입'!$A263)*(구분표!$C$2:$C$1001='15년일입'!$B263)*(구분표!$A$2:$A$1001='15년일입'!$C263),0))),"@@")</f>
        <v/>
      </c>
    </row>
    <row r="264" spans="1:29" ht="31.5" customHeight="1">
      <c r="A264" s="94" t="str">
        <f>IFERROR(VLOOKUP('15년일입'!$C264,구분표!$A$2:$C$1001,2,FALSE),"")</f>
        <v/>
      </c>
      <c r="B264" s="94" t="str">
        <f>IFERROR(VLOOKUP('15년일입'!$C264,구분표!$A$2:$C$1001,3,FALSE),"")</f>
        <v/>
      </c>
      <c r="C264" s="196"/>
      <c r="D264" s="195"/>
      <c r="E264" s="195"/>
      <c r="F264" s="196"/>
      <c r="G264" s="194"/>
      <c r="H264" s="194"/>
      <c r="I264" s="194"/>
      <c r="J264" s="78">
        <f t="shared" ref="J264:J327" si="45">SUM(G264+H264+I264)</f>
        <v>0</v>
      </c>
      <c r="K264" s="194"/>
      <c r="L264" s="194"/>
      <c r="M264" s="78">
        <f t="shared" ref="M264:M327" si="46">SUM(G264+K264+L264)</f>
        <v>0</v>
      </c>
      <c r="N264" s="79" t="str">
        <f t="shared" si="40"/>
        <v>-</v>
      </c>
      <c r="O264" s="215"/>
      <c r="P264" s="80"/>
      <c r="Q264" s="221"/>
      <c r="R264" s="80"/>
      <c r="S264" s="83" t="s">
        <v>578</v>
      </c>
      <c r="T264" s="194">
        <f t="shared" si="41"/>
        <v>0</v>
      </c>
      <c r="U264" s="194">
        <f t="shared" ref="U264:U327" si="47">IF($S264="도비",SUM($H264:$I264),IF($Q264="국도비","직접입력",SUM($H264:$I264)-$T264))</f>
        <v>0</v>
      </c>
      <c r="V264" s="82" t="str">
        <f t="shared" si="42"/>
        <v>ok</v>
      </c>
      <c r="W264" s="80"/>
      <c r="X264" s="81" t="str">
        <f t="shared" ref="X264:X327" si="48">$S264</f>
        <v/>
      </c>
      <c r="Y264" s="194">
        <f t="shared" si="43"/>
        <v>0</v>
      </c>
      <c r="Z264" s="194">
        <f t="shared" si="44"/>
        <v>0</v>
      </c>
      <c r="AA264" s="82" t="str">
        <f t="shared" ref="AA264:AA327" si="49">IF($Q264="국도비","ok",IF(($K264+$L264)=($Y264+$Z264),"ok","검토"))</f>
        <v>ok</v>
      </c>
      <c r="AB264" s="80"/>
      <c r="AC264" s="84" t="str">
        <f t="array" ref="AC264">IFERROR(IF($C264="","",INDEX(구분표!$I$2:$I$1001,MATCH(1,(구분표!$B$2:$B$1001='15년일입'!$A264)*(구분표!$C$2:$C$1001='15년일입'!$B264)*(구분표!$A$2:$A$1001='15년일입'!$C264),0))),"@@")</f>
        <v/>
      </c>
    </row>
    <row r="265" spans="1:29" ht="31.5" customHeight="1">
      <c r="A265" s="94" t="str">
        <f>IFERROR(VLOOKUP('15년일입'!$C265,구분표!$A$2:$C$1001,2,FALSE),"")</f>
        <v/>
      </c>
      <c r="B265" s="94" t="str">
        <f>IFERROR(VLOOKUP('15년일입'!$C265,구분표!$A$2:$C$1001,3,FALSE),"")</f>
        <v/>
      </c>
      <c r="C265" s="196"/>
      <c r="D265" s="195"/>
      <c r="E265" s="195"/>
      <c r="F265" s="196"/>
      <c r="G265" s="194"/>
      <c r="H265" s="194"/>
      <c r="I265" s="194"/>
      <c r="J265" s="78">
        <f t="shared" si="45"/>
        <v>0</v>
      </c>
      <c r="K265" s="194"/>
      <c r="L265" s="194"/>
      <c r="M265" s="78">
        <f t="shared" si="46"/>
        <v>0</v>
      </c>
      <c r="N265" s="79" t="str">
        <f t="shared" si="40"/>
        <v>-</v>
      </c>
      <c r="O265" s="216"/>
      <c r="P265" s="80"/>
      <c r="Q265" s="221"/>
      <c r="R265" s="80"/>
      <c r="S265" s="83" t="s">
        <v>578</v>
      </c>
      <c r="T265" s="194">
        <f t="shared" si="41"/>
        <v>0</v>
      </c>
      <c r="U265" s="194">
        <f t="shared" si="47"/>
        <v>0</v>
      </c>
      <c r="V265" s="82" t="str">
        <f t="shared" si="42"/>
        <v>ok</v>
      </c>
      <c r="W265" s="80"/>
      <c r="X265" s="81" t="str">
        <f t="shared" si="48"/>
        <v/>
      </c>
      <c r="Y265" s="194">
        <f t="shared" si="43"/>
        <v>0</v>
      </c>
      <c r="Z265" s="194">
        <f t="shared" si="44"/>
        <v>0</v>
      </c>
      <c r="AA265" s="82" t="str">
        <f t="shared" si="49"/>
        <v>ok</v>
      </c>
      <c r="AB265" s="80"/>
      <c r="AC265" s="84" t="str">
        <f t="array" ref="AC265">IFERROR(IF($C265="","",INDEX(구분표!$I$2:$I$1001,MATCH(1,(구분표!$B$2:$B$1001='15년일입'!$A265)*(구분표!$C$2:$C$1001='15년일입'!$B265)*(구분표!$A$2:$A$1001='15년일입'!$C265),0))),"@@")</f>
        <v/>
      </c>
    </row>
    <row r="266" spans="1:29" ht="31.5" customHeight="1">
      <c r="A266" s="94" t="str">
        <f>IFERROR(VLOOKUP('15년일입'!$C266,구분표!$A$2:$C$1001,2,FALSE),"")</f>
        <v/>
      </c>
      <c r="B266" s="94" t="str">
        <f>IFERROR(VLOOKUP('15년일입'!$C266,구분표!$A$2:$C$1001,3,FALSE),"")</f>
        <v/>
      </c>
      <c r="C266" s="196"/>
      <c r="D266" s="195"/>
      <c r="E266" s="195"/>
      <c r="F266" s="196"/>
      <c r="G266" s="198"/>
      <c r="H266" s="194"/>
      <c r="I266" s="194"/>
      <c r="J266" s="78">
        <f t="shared" si="45"/>
        <v>0</v>
      </c>
      <c r="K266" s="194"/>
      <c r="L266" s="194"/>
      <c r="M266" s="78">
        <f t="shared" si="46"/>
        <v>0</v>
      </c>
      <c r="N266" s="79" t="str">
        <f t="shared" si="40"/>
        <v>-</v>
      </c>
      <c r="O266" s="211"/>
      <c r="P266" s="80"/>
      <c r="Q266" s="221"/>
      <c r="R266" s="80"/>
      <c r="S266" s="83" t="s">
        <v>578</v>
      </c>
      <c r="T266" s="194">
        <f t="shared" si="41"/>
        <v>0</v>
      </c>
      <c r="U266" s="194">
        <f t="shared" si="47"/>
        <v>0</v>
      </c>
      <c r="V266" s="82" t="str">
        <f t="shared" si="42"/>
        <v>ok</v>
      </c>
      <c r="W266" s="80"/>
      <c r="X266" s="81" t="str">
        <f t="shared" si="48"/>
        <v/>
      </c>
      <c r="Y266" s="194">
        <f t="shared" si="43"/>
        <v>0</v>
      </c>
      <c r="Z266" s="194">
        <f t="shared" si="44"/>
        <v>0</v>
      </c>
      <c r="AA266" s="82" t="str">
        <f t="shared" si="49"/>
        <v>ok</v>
      </c>
      <c r="AB266" s="80"/>
      <c r="AC266" s="84" t="str">
        <f t="array" ref="AC266">IFERROR(IF($C266="","",INDEX(구분표!$I$2:$I$1001,MATCH(1,(구분표!$B$2:$B$1001='15년일입'!$A266)*(구분표!$C$2:$C$1001='15년일입'!$B266)*(구분표!$A$2:$A$1001='15년일입'!$C266),0))),"@@")</f>
        <v/>
      </c>
    </row>
    <row r="267" spans="1:29" s="24" customFormat="1" ht="31.5" customHeight="1">
      <c r="A267" s="95" t="str">
        <f>IFERROR(VLOOKUP('15년일입'!$C267,구분표!$A$2:$C$1001,2,FALSE),"")</f>
        <v/>
      </c>
      <c r="B267" s="95" t="str">
        <f>IFERROR(VLOOKUP('15년일입'!$C267,구분표!$A$2:$C$1001,3,FALSE),"")</f>
        <v/>
      </c>
      <c r="C267" s="200"/>
      <c r="D267" s="201"/>
      <c r="E267" s="201"/>
      <c r="F267" s="200"/>
      <c r="G267" s="198"/>
      <c r="H267" s="207"/>
      <c r="I267" s="207"/>
      <c r="J267" s="78">
        <f t="shared" si="45"/>
        <v>0</v>
      </c>
      <c r="K267" s="207"/>
      <c r="L267" s="207"/>
      <c r="M267" s="78">
        <f t="shared" si="46"/>
        <v>0</v>
      </c>
      <c r="N267" s="79" t="str">
        <f t="shared" si="40"/>
        <v>-</v>
      </c>
      <c r="O267" s="213"/>
      <c r="P267" s="85"/>
      <c r="Q267" s="222"/>
      <c r="R267" s="85"/>
      <c r="S267" s="83" t="s">
        <v>578</v>
      </c>
      <c r="T267" s="194">
        <f t="shared" si="41"/>
        <v>0</v>
      </c>
      <c r="U267" s="194">
        <f t="shared" si="47"/>
        <v>0</v>
      </c>
      <c r="V267" s="82" t="str">
        <f t="shared" si="42"/>
        <v>ok</v>
      </c>
      <c r="W267" s="85"/>
      <c r="X267" s="81" t="str">
        <f t="shared" si="48"/>
        <v/>
      </c>
      <c r="Y267" s="194">
        <f t="shared" si="43"/>
        <v>0</v>
      </c>
      <c r="Z267" s="194">
        <f t="shared" si="44"/>
        <v>0</v>
      </c>
      <c r="AA267" s="82" t="str">
        <f t="shared" si="49"/>
        <v>ok</v>
      </c>
      <c r="AB267" s="85"/>
      <c r="AC267" s="84" t="str">
        <f t="array" ref="AC267">IFERROR(IF($C267="","",INDEX(구분표!$I$2:$I$1001,MATCH(1,(구분표!$B$2:$B$1001='15년일입'!$A267)*(구분표!$C$2:$C$1001='15년일입'!$B267)*(구분표!$A$2:$A$1001='15년일입'!$C267),0))),"@@")</f>
        <v/>
      </c>
    </row>
    <row r="268" spans="1:29" ht="31.5" customHeight="1">
      <c r="A268" s="94" t="str">
        <f>IFERROR(VLOOKUP('15년일입'!$C268,구분표!$A$2:$C$1001,2,FALSE),"")</f>
        <v/>
      </c>
      <c r="B268" s="94" t="str">
        <f>IFERROR(VLOOKUP('15년일입'!$C268,구분표!$A$2:$C$1001,3,FALSE),"")</f>
        <v/>
      </c>
      <c r="C268" s="196"/>
      <c r="D268" s="195"/>
      <c r="E268" s="195"/>
      <c r="F268" s="196"/>
      <c r="G268" s="194"/>
      <c r="H268" s="194"/>
      <c r="I268" s="194"/>
      <c r="J268" s="78">
        <f t="shared" si="45"/>
        <v>0</v>
      </c>
      <c r="K268" s="194"/>
      <c r="L268" s="194"/>
      <c r="M268" s="78">
        <f t="shared" si="46"/>
        <v>0</v>
      </c>
      <c r="N268" s="79" t="str">
        <f t="shared" si="40"/>
        <v>-</v>
      </c>
      <c r="O268" s="217"/>
      <c r="P268" s="80"/>
      <c r="Q268" s="221"/>
      <c r="R268" s="80"/>
      <c r="S268" s="83" t="s">
        <v>578</v>
      </c>
      <c r="T268" s="194">
        <f t="shared" si="41"/>
        <v>0</v>
      </c>
      <c r="U268" s="194">
        <f t="shared" si="47"/>
        <v>0</v>
      </c>
      <c r="V268" s="82" t="str">
        <f t="shared" si="42"/>
        <v>ok</v>
      </c>
      <c r="W268" s="80"/>
      <c r="X268" s="81" t="str">
        <f t="shared" si="48"/>
        <v/>
      </c>
      <c r="Y268" s="194">
        <f t="shared" si="43"/>
        <v>0</v>
      </c>
      <c r="Z268" s="194">
        <f t="shared" si="44"/>
        <v>0</v>
      </c>
      <c r="AA268" s="82" t="str">
        <f t="shared" si="49"/>
        <v>ok</v>
      </c>
      <c r="AB268" s="80"/>
      <c r="AC268" s="84" t="str">
        <f t="array" ref="AC268">IFERROR(IF($C268="","",INDEX(구분표!$I$2:$I$1001,MATCH(1,(구분표!$B$2:$B$1001='15년일입'!$A268)*(구분표!$C$2:$C$1001='15년일입'!$B268)*(구분표!$A$2:$A$1001='15년일입'!$C268),0))),"@@")</f>
        <v/>
      </c>
    </row>
    <row r="269" spans="1:29" ht="31.5" customHeight="1">
      <c r="A269" s="94" t="str">
        <f>IFERROR(VLOOKUP('15년일입'!$C269,구분표!$A$2:$C$1001,2,FALSE),"")</f>
        <v/>
      </c>
      <c r="B269" s="94" t="str">
        <f>IFERROR(VLOOKUP('15년일입'!$C269,구분표!$A$2:$C$1001,3,FALSE),"")</f>
        <v/>
      </c>
      <c r="C269" s="196"/>
      <c r="D269" s="195"/>
      <c r="E269" s="195"/>
      <c r="F269" s="196"/>
      <c r="G269" s="194"/>
      <c r="H269" s="194"/>
      <c r="I269" s="194"/>
      <c r="J269" s="78">
        <f t="shared" si="45"/>
        <v>0</v>
      </c>
      <c r="K269" s="194"/>
      <c r="L269" s="194"/>
      <c r="M269" s="78">
        <f t="shared" si="46"/>
        <v>0</v>
      </c>
      <c r="N269" s="79" t="str">
        <f t="shared" si="40"/>
        <v>-</v>
      </c>
      <c r="O269" s="215"/>
      <c r="P269" s="80"/>
      <c r="Q269" s="221"/>
      <c r="R269" s="80"/>
      <c r="S269" s="83" t="s">
        <v>578</v>
      </c>
      <c r="T269" s="194">
        <f t="shared" si="41"/>
        <v>0</v>
      </c>
      <c r="U269" s="194">
        <f t="shared" si="47"/>
        <v>0</v>
      </c>
      <c r="V269" s="82" t="str">
        <f t="shared" si="42"/>
        <v>ok</v>
      </c>
      <c r="W269" s="80"/>
      <c r="X269" s="81" t="str">
        <f t="shared" si="48"/>
        <v/>
      </c>
      <c r="Y269" s="194">
        <f t="shared" si="43"/>
        <v>0</v>
      </c>
      <c r="Z269" s="194">
        <f t="shared" si="44"/>
        <v>0</v>
      </c>
      <c r="AA269" s="82" t="str">
        <f t="shared" si="49"/>
        <v>ok</v>
      </c>
      <c r="AB269" s="80"/>
      <c r="AC269" s="84" t="str">
        <f t="array" ref="AC269">IFERROR(IF($C269="","",INDEX(구분표!$I$2:$I$1001,MATCH(1,(구분표!$B$2:$B$1001='15년일입'!$A269)*(구분표!$C$2:$C$1001='15년일입'!$B269)*(구분표!$A$2:$A$1001='15년일입'!$C269),0))),"@@")</f>
        <v/>
      </c>
    </row>
    <row r="270" spans="1:29" ht="31.5" customHeight="1">
      <c r="A270" s="94" t="str">
        <f>IFERROR(VLOOKUP('15년일입'!$C270,구분표!$A$2:$C$1001,2,FALSE),"")</f>
        <v/>
      </c>
      <c r="B270" s="94" t="str">
        <f>IFERROR(VLOOKUP('15년일입'!$C270,구분표!$A$2:$C$1001,3,FALSE),"")</f>
        <v/>
      </c>
      <c r="C270" s="196"/>
      <c r="D270" s="195"/>
      <c r="E270" s="195"/>
      <c r="F270" s="196"/>
      <c r="G270" s="202"/>
      <c r="H270" s="194"/>
      <c r="I270" s="194"/>
      <c r="J270" s="78">
        <f t="shared" si="45"/>
        <v>0</v>
      </c>
      <c r="K270" s="194"/>
      <c r="L270" s="194"/>
      <c r="M270" s="78">
        <f t="shared" si="46"/>
        <v>0</v>
      </c>
      <c r="N270" s="79" t="str">
        <f t="shared" si="40"/>
        <v>-</v>
      </c>
      <c r="O270" s="218"/>
      <c r="P270" s="80"/>
      <c r="Q270" s="221"/>
      <c r="R270" s="80"/>
      <c r="S270" s="83" t="s">
        <v>578</v>
      </c>
      <c r="T270" s="194">
        <f t="shared" si="41"/>
        <v>0</v>
      </c>
      <c r="U270" s="194">
        <f t="shared" si="47"/>
        <v>0</v>
      </c>
      <c r="V270" s="82" t="str">
        <f t="shared" si="42"/>
        <v>ok</v>
      </c>
      <c r="W270" s="80"/>
      <c r="X270" s="81" t="str">
        <f t="shared" si="48"/>
        <v/>
      </c>
      <c r="Y270" s="194">
        <f t="shared" si="43"/>
        <v>0</v>
      </c>
      <c r="Z270" s="194">
        <f t="shared" si="44"/>
        <v>0</v>
      </c>
      <c r="AA270" s="82" t="str">
        <f t="shared" si="49"/>
        <v>ok</v>
      </c>
      <c r="AB270" s="80"/>
      <c r="AC270" s="84" t="str">
        <f t="array" ref="AC270">IFERROR(IF($C270="","",INDEX(구분표!$I$2:$I$1001,MATCH(1,(구분표!$B$2:$B$1001='15년일입'!$A270)*(구분표!$C$2:$C$1001='15년일입'!$B270)*(구분표!$A$2:$A$1001='15년일입'!$C270),0))),"@@")</f>
        <v/>
      </c>
    </row>
    <row r="271" spans="1:29" ht="31.5" customHeight="1">
      <c r="A271" s="94" t="str">
        <f>IFERROR(VLOOKUP('15년일입'!$C271,구분표!$A$2:$C$1001,2,FALSE),"")</f>
        <v/>
      </c>
      <c r="B271" s="94" t="str">
        <f>IFERROR(VLOOKUP('15년일입'!$C271,구분표!$A$2:$C$1001,3,FALSE),"")</f>
        <v/>
      </c>
      <c r="C271" s="196"/>
      <c r="D271" s="195"/>
      <c r="E271" s="195"/>
      <c r="F271" s="196"/>
      <c r="G271" s="194"/>
      <c r="H271" s="194"/>
      <c r="I271" s="194"/>
      <c r="J271" s="78">
        <f t="shared" si="45"/>
        <v>0</v>
      </c>
      <c r="K271" s="194"/>
      <c r="L271" s="194"/>
      <c r="M271" s="78">
        <f t="shared" si="46"/>
        <v>0</v>
      </c>
      <c r="N271" s="79" t="str">
        <f t="shared" si="40"/>
        <v>-</v>
      </c>
      <c r="O271" s="218"/>
      <c r="P271" s="80"/>
      <c r="Q271" s="221"/>
      <c r="R271" s="80"/>
      <c r="S271" s="83" t="s">
        <v>578</v>
      </c>
      <c r="T271" s="194">
        <f t="shared" si="41"/>
        <v>0</v>
      </c>
      <c r="U271" s="194">
        <f t="shared" si="47"/>
        <v>0</v>
      </c>
      <c r="V271" s="82" t="str">
        <f t="shared" si="42"/>
        <v>ok</v>
      </c>
      <c r="W271" s="80"/>
      <c r="X271" s="81" t="str">
        <f t="shared" si="48"/>
        <v/>
      </c>
      <c r="Y271" s="194">
        <f t="shared" si="43"/>
        <v>0</v>
      </c>
      <c r="Z271" s="194">
        <f t="shared" si="44"/>
        <v>0</v>
      </c>
      <c r="AA271" s="82" t="str">
        <f t="shared" si="49"/>
        <v>ok</v>
      </c>
      <c r="AB271" s="80"/>
      <c r="AC271" s="84" t="str">
        <f t="array" ref="AC271">IFERROR(IF($C271="","",INDEX(구분표!$I$2:$I$1001,MATCH(1,(구분표!$B$2:$B$1001='15년일입'!$A271)*(구분표!$C$2:$C$1001='15년일입'!$B271)*(구분표!$A$2:$A$1001='15년일입'!$C271),0))),"@@")</f>
        <v/>
      </c>
    </row>
    <row r="272" spans="1:29" ht="31.5" customHeight="1">
      <c r="A272" s="94" t="str">
        <f>IFERROR(VLOOKUP('15년일입'!$C272,구분표!$A$2:$C$1001,2,FALSE),"")</f>
        <v/>
      </c>
      <c r="B272" s="94" t="str">
        <f>IFERROR(VLOOKUP('15년일입'!$C272,구분표!$A$2:$C$1001,3,FALSE),"")</f>
        <v/>
      </c>
      <c r="C272" s="196"/>
      <c r="D272" s="195"/>
      <c r="E272" s="195"/>
      <c r="F272" s="196"/>
      <c r="G272" s="194"/>
      <c r="H272" s="194"/>
      <c r="I272" s="194"/>
      <c r="J272" s="78">
        <f t="shared" si="45"/>
        <v>0</v>
      </c>
      <c r="K272" s="194"/>
      <c r="L272" s="194"/>
      <c r="M272" s="78">
        <f t="shared" si="46"/>
        <v>0</v>
      </c>
      <c r="N272" s="79" t="str">
        <f t="shared" si="40"/>
        <v>-</v>
      </c>
      <c r="O272" s="218"/>
      <c r="P272" s="80"/>
      <c r="Q272" s="221"/>
      <c r="R272" s="80"/>
      <c r="S272" s="83" t="s">
        <v>578</v>
      </c>
      <c r="T272" s="194">
        <f t="shared" si="41"/>
        <v>0</v>
      </c>
      <c r="U272" s="194">
        <f t="shared" si="47"/>
        <v>0</v>
      </c>
      <c r="V272" s="82" t="str">
        <f t="shared" si="42"/>
        <v>ok</v>
      </c>
      <c r="W272" s="80"/>
      <c r="X272" s="81" t="str">
        <f t="shared" si="48"/>
        <v/>
      </c>
      <c r="Y272" s="194">
        <f t="shared" si="43"/>
        <v>0</v>
      </c>
      <c r="Z272" s="194">
        <f t="shared" si="44"/>
        <v>0</v>
      </c>
      <c r="AA272" s="82" t="str">
        <f t="shared" si="49"/>
        <v>ok</v>
      </c>
      <c r="AB272" s="80"/>
      <c r="AC272" s="84" t="str">
        <f t="array" ref="AC272">IFERROR(IF($C272="","",INDEX(구분표!$I$2:$I$1001,MATCH(1,(구분표!$B$2:$B$1001='15년일입'!$A272)*(구분표!$C$2:$C$1001='15년일입'!$B272)*(구분표!$A$2:$A$1001='15년일입'!$C272),0))),"@@")</f>
        <v/>
      </c>
    </row>
    <row r="273" spans="1:29" ht="31.5" customHeight="1">
      <c r="A273" s="94" t="str">
        <f>IFERROR(VLOOKUP('15년일입'!$C273,구분표!$A$2:$C$1001,2,FALSE),"")</f>
        <v/>
      </c>
      <c r="B273" s="94" t="str">
        <f>IFERROR(VLOOKUP('15년일입'!$C273,구분표!$A$2:$C$1001,3,FALSE),"")</f>
        <v/>
      </c>
      <c r="C273" s="196"/>
      <c r="D273" s="195"/>
      <c r="E273" s="195"/>
      <c r="F273" s="196"/>
      <c r="G273" s="194"/>
      <c r="H273" s="194"/>
      <c r="I273" s="194"/>
      <c r="J273" s="78">
        <f t="shared" si="45"/>
        <v>0</v>
      </c>
      <c r="K273" s="194"/>
      <c r="L273" s="194"/>
      <c r="M273" s="78">
        <f t="shared" si="46"/>
        <v>0</v>
      </c>
      <c r="N273" s="79" t="str">
        <f t="shared" si="40"/>
        <v>-</v>
      </c>
      <c r="O273" s="218"/>
      <c r="P273" s="80"/>
      <c r="Q273" s="221"/>
      <c r="R273" s="80"/>
      <c r="S273" s="83" t="s">
        <v>578</v>
      </c>
      <c r="T273" s="194">
        <f t="shared" si="41"/>
        <v>0</v>
      </c>
      <c r="U273" s="194">
        <f t="shared" si="47"/>
        <v>0</v>
      </c>
      <c r="V273" s="82" t="str">
        <f t="shared" si="42"/>
        <v>ok</v>
      </c>
      <c r="W273" s="80"/>
      <c r="X273" s="81" t="str">
        <f t="shared" si="48"/>
        <v/>
      </c>
      <c r="Y273" s="194">
        <f t="shared" si="43"/>
        <v>0</v>
      </c>
      <c r="Z273" s="194">
        <f t="shared" si="44"/>
        <v>0</v>
      </c>
      <c r="AA273" s="82" t="str">
        <f t="shared" si="49"/>
        <v>ok</v>
      </c>
      <c r="AB273" s="80"/>
      <c r="AC273" s="84" t="str">
        <f t="array" ref="AC273">IFERROR(IF($C273="","",INDEX(구분표!$I$2:$I$1001,MATCH(1,(구분표!$B$2:$B$1001='15년일입'!$A273)*(구분표!$C$2:$C$1001='15년일입'!$B273)*(구분표!$A$2:$A$1001='15년일입'!$C273),0))),"@@")</f>
        <v/>
      </c>
    </row>
    <row r="274" spans="1:29" ht="31.5" customHeight="1">
      <c r="A274" s="94" t="str">
        <f>IFERROR(VLOOKUP('15년일입'!$C274,구분표!$A$2:$C$1001,2,FALSE),"")</f>
        <v/>
      </c>
      <c r="B274" s="94" t="str">
        <f>IFERROR(VLOOKUP('15년일입'!$C274,구분표!$A$2:$C$1001,3,FALSE),"")</f>
        <v/>
      </c>
      <c r="C274" s="196"/>
      <c r="D274" s="195"/>
      <c r="E274" s="195"/>
      <c r="F274" s="196"/>
      <c r="G274" s="194"/>
      <c r="H274" s="194"/>
      <c r="I274" s="194"/>
      <c r="J274" s="78">
        <f t="shared" si="45"/>
        <v>0</v>
      </c>
      <c r="K274" s="194"/>
      <c r="L274" s="194"/>
      <c r="M274" s="78">
        <f t="shared" si="46"/>
        <v>0</v>
      </c>
      <c r="N274" s="79" t="str">
        <f t="shared" si="40"/>
        <v>-</v>
      </c>
      <c r="O274" s="218"/>
      <c r="P274" s="80"/>
      <c r="Q274" s="221"/>
      <c r="R274" s="80"/>
      <c r="S274" s="83" t="s">
        <v>578</v>
      </c>
      <c r="T274" s="194">
        <f t="shared" si="41"/>
        <v>0</v>
      </c>
      <c r="U274" s="194">
        <f t="shared" si="47"/>
        <v>0</v>
      </c>
      <c r="V274" s="82" t="str">
        <f t="shared" si="42"/>
        <v>ok</v>
      </c>
      <c r="W274" s="80"/>
      <c r="X274" s="81" t="str">
        <f t="shared" si="48"/>
        <v/>
      </c>
      <c r="Y274" s="194">
        <f t="shared" si="43"/>
        <v>0</v>
      </c>
      <c r="Z274" s="194">
        <f t="shared" si="44"/>
        <v>0</v>
      </c>
      <c r="AA274" s="82" t="str">
        <f t="shared" si="49"/>
        <v>ok</v>
      </c>
      <c r="AB274" s="80"/>
      <c r="AC274" s="84" t="str">
        <f t="array" ref="AC274">IFERROR(IF($C274="","",INDEX(구분표!$I$2:$I$1001,MATCH(1,(구분표!$B$2:$B$1001='15년일입'!$A274)*(구분표!$C$2:$C$1001='15년일입'!$B274)*(구분표!$A$2:$A$1001='15년일입'!$C274),0))),"@@")</f>
        <v/>
      </c>
    </row>
    <row r="275" spans="1:29" ht="31.5" customHeight="1">
      <c r="A275" s="94" t="str">
        <f>IFERROR(VLOOKUP('15년일입'!$C275,구분표!$A$2:$C$1001,2,FALSE),"")</f>
        <v/>
      </c>
      <c r="B275" s="94" t="str">
        <f>IFERROR(VLOOKUP('15년일입'!$C275,구분표!$A$2:$C$1001,3,FALSE),"")</f>
        <v/>
      </c>
      <c r="C275" s="196"/>
      <c r="D275" s="195"/>
      <c r="E275" s="195"/>
      <c r="F275" s="196"/>
      <c r="G275" s="197"/>
      <c r="H275" s="194"/>
      <c r="I275" s="194"/>
      <c r="J275" s="78">
        <f t="shared" si="45"/>
        <v>0</v>
      </c>
      <c r="K275" s="194"/>
      <c r="L275" s="194"/>
      <c r="M275" s="78">
        <f t="shared" si="46"/>
        <v>0</v>
      </c>
      <c r="N275" s="79" t="str">
        <f t="shared" si="40"/>
        <v>-</v>
      </c>
      <c r="O275" s="218"/>
      <c r="P275" s="80"/>
      <c r="Q275" s="221"/>
      <c r="R275" s="80"/>
      <c r="S275" s="83" t="s">
        <v>578</v>
      </c>
      <c r="T275" s="194">
        <f t="shared" si="41"/>
        <v>0</v>
      </c>
      <c r="U275" s="194">
        <f t="shared" si="47"/>
        <v>0</v>
      </c>
      <c r="V275" s="82" t="str">
        <f t="shared" si="42"/>
        <v>ok</v>
      </c>
      <c r="W275" s="80"/>
      <c r="X275" s="81" t="str">
        <f t="shared" si="48"/>
        <v/>
      </c>
      <c r="Y275" s="194">
        <f t="shared" si="43"/>
        <v>0</v>
      </c>
      <c r="Z275" s="194">
        <f t="shared" si="44"/>
        <v>0</v>
      </c>
      <c r="AA275" s="82" t="str">
        <f t="shared" si="49"/>
        <v>ok</v>
      </c>
      <c r="AB275" s="80"/>
      <c r="AC275" s="84" t="str">
        <f t="array" ref="AC275">IFERROR(IF($C275="","",INDEX(구분표!$I$2:$I$1001,MATCH(1,(구분표!$B$2:$B$1001='15년일입'!$A275)*(구분표!$C$2:$C$1001='15년일입'!$B275)*(구분표!$A$2:$A$1001='15년일입'!$C275),0))),"@@")</f>
        <v/>
      </c>
    </row>
    <row r="276" spans="1:29" ht="31.5" customHeight="1">
      <c r="A276" s="94" t="str">
        <f>IFERROR(VLOOKUP('15년일입'!$C276,구분표!$A$2:$C$1001,2,FALSE),"")</f>
        <v/>
      </c>
      <c r="B276" s="94" t="str">
        <f>IFERROR(VLOOKUP('15년일입'!$C276,구분표!$A$2:$C$1001,3,FALSE),"")</f>
        <v/>
      </c>
      <c r="C276" s="196"/>
      <c r="D276" s="195"/>
      <c r="E276" s="195"/>
      <c r="F276" s="196"/>
      <c r="G276" s="202"/>
      <c r="H276" s="194"/>
      <c r="I276" s="194"/>
      <c r="J276" s="78">
        <f t="shared" si="45"/>
        <v>0</v>
      </c>
      <c r="K276" s="194"/>
      <c r="L276" s="194"/>
      <c r="M276" s="78">
        <f t="shared" si="46"/>
        <v>0</v>
      </c>
      <c r="N276" s="79" t="str">
        <f t="shared" si="40"/>
        <v>-</v>
      </c>
      <c r="O276" s="217"/>
      <c r="P276" s="80"/>
      <c r="Q276" s="221"/>
      <c r="R276" s="80"/>
      <c r="S276" s="83" t="s">
        <v>578</v>
      </c>
      <c r="T276" s="194">
        <f t="shared" si="41"/>
        <v>0</v>
      </c>
      <c r="U276" s="194">
        <f t="shared" si="47"/>
        <v>0</v>
      </c>
      <c r="V276" s="82" t="str">
        <f t="shared" si="42"/>
        <v>ok</v>
      </c>
      <c r="W276" s="80"/>
      <c r="X276" s="81" t="str">
        <f t="shared" si="48"/>
        <v/>
      </c>
      <c r="Y276" s="194">
        <f t="shared" si="43"/>
        <v>0</v>
      </c>
      <c r="Z276" s="194">
        <f t="shared" si="44"/>
        <v>0</v>
      </c>
      <c r="AA276" s="82" t="str">
        <f t="shared" si="49"/>
        <v>ok</v>
      </c>
      <c r="AB276" s="80"/>
      <c r="AC276" s="84" t="str">
        <f t="array" ref="AC276">IFERROR(IF($C276="","",INDEX(구분표!$I$2:$I$1001,MATCH(1,(구분표!$B$2:$B$1001='15년일입'!$A276)*(구분표!$C$2:$C$1001='15년일입'!$B276)*(구분표!$A$2:$A$1001='15년일입'!$C276),0))),"@@")</f>
        <v/>
      </c>
    </row>
    <row r="277" spans="1:29" ht="31.5" customHeight="1">
      <c r="A277" s="94" t="str">
        <f>IFERROR(VLOOKUP('15년일입'!$C277,구분표!$A$2:$C$1001,2,FALSE),"")</f>
        <v/>
      </c>
      <c r="B277" s="94" t="str">
        <f>IFERROR(VLOOKUP('15년일입'!$C277,구분표!$A$2:$C$1001,3,FALSE),"")</f>
        <v/>
      </c>
      <c r="C277" s="196"/>
      <c r="D277" s="195"/>
      <c r="E277" s="195"/>
      <c r="F277" s="196"/>
      <c r="G277" s="194"/>
      <c r="H277" s="194"/>
      <c r="I277" s="194"/>
      <c r="J277" s="78">
        <f t="shared" si="45"/>
        <v>0</v>
      </c>
      <c r="K277" s="194"/>
      <c r="L277" s="194"/>
      <c r="M277" s="78">
        <f t="shared" si="46"/>
        <v>0</v>
      </c>
      <c r="N277" s="79" t="str">
        <f t="shared" si="40"/>
        <v>-</v>
      </c>
      <c r="O277" s="218"/>
      <c r="P277" s="80"/>
      <c r="Q277" s="221"/>
      <c r="R277" s="80"/>
      <c r="S277" s="83" t="s">
        <v>578</v>
      </c>
      <c r="T277" s="194">
        <f t="shared" si="41"/>
        <v>0</v>
      </c>
      <c r="U277" s="194">
        <f t="shared" si="47"/>
        <v>0</v>
      </c>
      <c r="V277" s="82" t="str">
        <f t="shared" si="42"/>
        <v>ok</v>
      </c>
      <c r="W277" s="80"/>
      <c r="X277" s="81" t="str">
        <f t="shared" si="48"/>
        <v/>
      </c>
      <c r="Y277" s="194">
        <f t="shared" si="43"/>
        <v>0</v>
      </c>
      <c r="Z277" s="194">
        <f t="shared" si="44"/>
        <v>0</v>
      </c>
      <c r="AA277" s="82" t="str">
        <f t="shared" si="49"/>
        <v>ok</v>
      </c>
      <c r="AB277" s="80"/>
      <c r="AC277" s="84" t="str">
        <f t="array" ref="AC277">IFERROR(IF($C277="","",INDEX(구분표!$I$2:$I$1001,MATCH(1,(구분표!$B$2:$B$1001='15년일입'!$A277)*(구분표!$C$2:$C$1001='15년일입'!$B277)*(구분표!$A$2:$A$1001='15년일입'!$C277),0))),"@@")</f>
        <v/>
      </c>
    </row>
    <row r="278" spans="1:29" ht="31.5" customHeight="1">
      <c r="A278" s="94" t="str">
        <f>IFERROR(VLOOKUP('15년일입'!$C278,구분표!$A$2:$C$1001,2,FALSE),"")</f>
        <v/>
      </c>
      <c r="B278" s="94" t="str">
        <f>IFERROR(VLOOKUP('15년일입'!$C278,구분표!$A$2:$C$1001,3,FALSE),"")</f>
        <v/>
      </c>
      <c r="C278" s="196"/>
      <c r="D278" s="195"/>
      <c r="E278" s="195"/>
      <c r="F278" s="196"/>
      <c r="G278" s="194"/>
      <c r="H278" s="194"/>
      <c r="I278" s="194"/>
      <c r="J278" s="78">
        <f t="shared" si="45"/>
        <v>0</v>
      </c>
      <c r="K278" s="194"/>
      <c r="L278" s="194"/>
      <c r="M278" s="78">
        <f t="shared" si="46"/>
        <v>0</v>
      </c>
      <c r="N278" s="79" t="str">
        <f t="shared" si="40"/>
        <v>-</v>
      </c>
      <c r="O278" s="217"/>
      <c r="P278" s="80"/>
      <c r="Q278" s="221"/>
      <c r="R278" s="80"/>
      <c r="S278" s="83" t="s">
        <v>578</v>
      </c>
      <c r="T278" s="194">
        <f t="shared" si="41"/>
        <v>0</v>
      </c>
      <c r="U278" s="194">
        <f t="shared" si="47"/>
        <v>0</v>
      </c>
      <c r="V278" s="82" t="str">
        <f t="shared" si="42"/>
        <v>ok</v>
      </c>
      <c r="W278" s="80"/>
      <c r="X278" s="81" t="str">
        <f t="shared" si="48"/>
        <v/>
      </c>
      <c r="Y278" s="194">
        <f t="shared" si="43"/>
        <v>0</v>
      </c>
      <c r="Z278" s="194">
        <f t="shared" si="44"/>
        <v>0</v>
      </c>
      <c r="AA278" s="82" t="str">
        <f t="shared" si="49"/>
        <v>ok</v>
      </c>
      <c r="AB278" s="80"/>
      <c r="AC278" s="84" t="str">
        <f t="array" ref="AC278">IFERROR(IF($C278="","",INDEX(구분표!$I$2:$I$1001,MATCH(1,(구분표!$B$2:$B$1001='15년일입'!$A278)*(구분표!$C$2:$C$1001='15년일입'!$B278)*(구분표!$A$2:$A$1001='15년일입'!$C278),0))),"@@")</f>
        <v/>
      </c>
    </row>
    <row r="279" spans="1:29" ht="31.5" customHeight="1">
      <c r="A279" s="94" t="str">
        <f>IFERROR(VLOOKUP('15년일입'!$C279,구분표!$A$2:$C$1001,2,FALSE),"")</f>
        <v/>
      </c>
      <c r="B279" s="94" t="str">
        <f>IFERROR(VLOOKUP('15년일입'!$C279,구분표!$A$2:$C$1001,3,FALSE),"")</f>
        <v/>
      </c>
      <c r="C279" s="196"/>
      <c r="D279" s="195"/>
      <c r="E279" s="195"/>
      <c r="F279" s="196"/>
      <c r="G279" s="194"/>
      <c r="H279" s="194"/>
      <c r="I279" s="194"/>
      <c r="J279" s="78">
        <f t="shared" si="45"/>
        <v>0</v>
      </c>
      <c r="K279" s="194"/>
      <c r="L279" s="194"/>
      <c r="M279" s="78">
        <f t="shared" si="46"/>
        <v>0</v>
      </c>
      <c r="N279" s="79" t="str">
        <f t="shared" si="40"/>
        <v>-</v>
      </c>
      <c r="O279" s="217"/>
      <c r="P279" s="80"/>
      <c r="Q279" s="221"/>
      <c r="R279" s="80"/>
      <c r="S279" s="83" t="s">
        <v>578</v>
      </c>
      <c r="T279" s="194">
        <f t="shared" si="41"/>
        <v>0</v>
      </c>
      <c r="U279" s="194">
        <f t="shared" si="47"/>
        <v>0</v>
      </c>
      <c r="V279" s="82" t="str">
        <f t="shared" si="42"/>
        <v>ok</v>
      </c>
      <c r="W279" s="80"/>
      <c r="X279" s="81" t="str">
        <f t="shared" si="48"/>
        <v/>
      </c>
      <c r="Y279" s="194">
        <f t="shared" si="43"/>
        <v>0</v>
      </c>
      <c r="Z279" s="194">
        <f t="shared" si="44"/>
        <v>0</v>
      </c>
      <c r="AA279" s="82" t="str">
        <f t="shared" si="49"/>
        <v>ok</v>
      </c>
      <c r="AB279" s="80"/>
      <c r="AC279" s="84" t="str">
        <f t="array" ref="AC279">IFERROR(IF($C279="","",INDEX(구분표!$I$2:$I$1001,MATCH(1,(구분표!$B$2:$B$1001='15년일입'!$A279)*(구분표!$C$2:$C$1001='15년일입'!$B279)*(구분표!$A$2:$A$1001='15년일입'!$C279),0))),"@@")</f>
        <v/>
      </c>
    </row>
    <row r="280" spans="1:29" ht="31.5" customHeight="1">
      <c r="A280" s="94" t="str">
        <f>IFERROR(VLOOKUP('15년일입'!$C280,구분표!$A$2:$C$1001,2,FALSE),"")</f>
        <v/>
      </c>
      <c r="B280" s="94" t="str">
        <f>IFERROR(VLOOKUP('15년일입'!$C280,구분표!$A$2:$C$1001,3,FALSE),"")</f>
        <v/>
      </c>
      <c r="C280" s="196"/>
      <c r="D280" s="195"/>
      <c r="E280" s="195"/>
      <c r="F280" s="196"/>
      <c r="G280" s="194"/>
      <c r="H280" s="194"/>
      <c r="I280" s="194"/>
      <c r="J280" s="78">
        <f t="shared" si="45"/>
        <v>0</v>
      </c>
      <c r="K280" s="194"/>
      <c r="L280" s="194"/>
      <c r="M280" s="78">
        <f t="shared" si="46"/>
        <v>0</v>
      </c>
      <c r="N280" s="79" t="str">
        <f t="shared" si="40"/>
        <v>-</v>
      </c>
      <c r="O280" s="217"/>
      <c r="P280" s="80"/>
      <c r="Q280" s="221"/>
      <c r="R280" s="80"/>
      <c r="S280" s="83" t="s">
        <v>578</v>
      </c>
      <c r="T280" s="194">
        <f t="shared" si="41"/>
        <v>0</v>
      </c>
      <c r="U280" s="194">
        <f t="shared" si="47"/>
        <v>0</v>
      </c>
      <c r="V280" s="82" t="str">
        <f t="shared" si="42"/>
        <v>ok</v>
      </c>
      <c r="W280" s="80"/>
      <c r="X280" s="81" t="str">
        <f t="shared" si="48"/>
        <v/>
      </c>
      <c r="Y280" s="194">
        <f t="shared" si="43"/>
        <v>0</v>
      </c>
      <c r="Z280" s="194">
        <f t="shared" si="44"/>
        <v>0</v>
      </c>
      <c r="AA280" s="82" t="str">
        <f t="shared" si="49"/>
        <v>ok</v>
      </c>
      <c r="AB280" s="80"/>
      <c r="AC280" s="84" t="str">
        <f t="array" ref="AC280">IFERROR(IF($C280="","",INDEX(구분표!$I$2:$I$1001,MATCH(1,(구분표!$B$2:$B$1001='15년일입'!$A280)*(구분표!$C$2:$C$1001='15년일입'!$B280)*(구분표!$A$2:$A$1001='15년일입'!$C280),0))),"@@")</f>
        <v/>
      </c>
    </row>
    <row r="281" spans="1:29" ht="31.5" customHeight="1">
      <c r="A281" s="94" t="str">
        <f>IFERROR(VLOOKUP('15년일입'!$C281,구분표!$A$2:$C$1001,2,FALSE),"")</f>
        <v/>
      </c>
      <c r="B281" s="94" t="str">
        <f>IFERROR(VLOOKUP('15년일입'!$C281,구분표!$A$2:$C$1001,3,FALSE),"")</f>
        <v/>
      </c>
      <c r="C281" s="196"/>
      <c r="D281" s="195"/>
      <c r="E281" s="195"/>
      <c r="F281" s="196"/>
      <c r="G281" s="194"/>
      <c r="H281" s="194"/>
      <c r="I281" s="194"/>
      <c r="J281" s="78">
        <f t="shared" si="45"/>
        <v>0</v>
      </c>
      <c r="K281" s="194"/>
      <c r="L281" s="194"/>
      <c r="M281" s="78">
        <f t="shared" si="46"/>
        <v>0</v>
      </c>
      <c r="N281" s="79" t="str">
        <f t="shared" si="40"/>
        <v>-</v>
      </c>
      <c r="O281" s="218"/>
      <c r="P281" s="80"/>
      <c r="Q281" s="221"/>
      <c r="R281" s="80"/>
      <c r="S281" s="83" t="s">
        <v>578</v>
      </c>
      <c r="T281" s="194">
        <f t="shared" si="41"/>
        <v>0</v>
      </c>
      <c r="U281" s="194">
        <f t="shared" si="47"/>
        <v>0</v>
      </c>
      <c r="V281" s="82" t="str">
        <f t="shared" si="42"/>
        <v>ok</v>
      </c>
      <c r="W281" s="80"/>
      <c r="X281" s="81" t="str">
        <f t="shared" si="48"/>
        <v/>
      </c>
      <c r="Y281" s="194">
        <f t="shared" si="43"/>
        <v>0</v>
      </c>
      <c r="Z281" s="194">
        <f t="shared" si="44"/>
        <v>0</v>
      </c>
      <c r="AA281" s="82" t="str">
        <f t="shared" si="49"/>
        <v>ok</v>
      </c>
      <c r="AB281" s="80"/>
      <c r="AC281" s="84" t="str">
        <f t="array" ref="AC281">IFERROR(IF($C281="","",INDEX(구분표!$I$2:$I$1001,MATCH(1,(구분표!$B$2:$B$1001='15년일입'!$A281)*(구분표!$C$2:$C$1001='15년일입'!$B281)*(구분표!$A$2:$A$1001='15년일입'!$C281),0))),"@@")</f>
        <v/>
      </c>
    </row>
    <row r="282" spans="1:29" ht="31.5" customHeight="1">
      <c r="A282" s="94" t="str">
        <f>IFERROR(VLOOKUP('15년일입'!$C282,구분표!$A$2:$C$1001,2,FALSE),"")</f>
        <v/>
      </c>
      <c r="B282" s="94" t="str">
        <f>IFERROR(VLOOKUP('15년일입'!$C282,구분표!$A$2:$C$1001,3,FALSE),"")</f>
        <v/>
      </c>
      <c r="C282" s="196"/>
      <c r="D282" s="195"/>
      <c r="E282" s="195"/>
      <c r="F282" s="196"/>
      <c r="G282" s="194"/>
      <c r="H282" s="194"/>
      <c r="I282" s="194"/>
      <c r="J282" s="78">
        <f t="shared" si="45"/>
        <v>0</v>
      </c>
      <c r="K282" s="194"/>
      <c r="L282" s="194"/>
      <c r="M282" s="78">
        <f t="shared" si="46"/>
        <v>0</v>
      </c>
      <c r="N282" s="79" t="str">
        <f t="shared" si="40"/>
        <v>-</v>
      </c>
      <c r="O282" s="218"/>
      <c r="P282" s="80"/>
      <c r="Q282" s="221"/>
      <c r="R282" s="80"/>
      <c r="S282" s="83" t="s">
        <v>578</v>
      </c>
      <c r="T282" s="194">
        <f t="shared" si="41"/>
        <v>0</v>
      </c>
      <c r="U282" s="194">
        <f t="shared" si="47"/>
        <v>0</v>
      </c>
      <c r="V282" s="82" t="str">
        <f t="shared" si="42"/>
        <v>ok</v>
      </c>
      <c r="W282" s="80"/>
      <c r="X282" s="81" t="str">
        <f t="shared" si="48"/>
        <v/>
      </c>
      <c r="Y282" s="194">
        <f t="shared" si="43"/>
        <v>0</v>
      </c>
      <c r="Z282" s="194">
        <f t="shared" si="44"/>
        <v>0</v>
      </c>
      <c r="AA282" s="82" t="str">
        <f t="shared" si="49"/>
        <v>ok</v>
      </c>
      <c r="AB282" s="80"/>
      <c r="AC282" s="84" t="str">
        <f t="array" ref="AC282">IFERROR(IF($C282="","",INDEX(구분표!$I$2:$I$1001,MATCH(1,(구분표!$B$2:$B$1001='15년일입'!$A282)*(구분표!$C$2:$C$1001='15년일입'!$B282)*(구분표!$A$2:$A$1001='15년일입'!$C282),0))),"@@")</f>
        <v/>
      </c>
    </row>
    <row r="283" spans="1:29" ht="31.5" customHeight="1">
      <c r="A283" s="94" t="str">
        <f>IFERROR(VLOOKUP('15년일입'!$C283,구분표!$A$2:$C$1001,2,FALSE),"")</f>
        <v/>
      </c>
      <c r="B283" s="94" t="str">
        <f>IFERROR(VLOOKUP('15년일입'!$C283,구분표!$A$2:$C$1001,3,FALSE),"")</f>
        <v/>
      </c>
      <c r="C283" s="196"/>
      <c r="D283" s="195"/>
      <c r="E283" s="195"/>
      <c r="F283" s="196"/>
      <c r="G283" s="194"/>
      <c r="H283" s="194"/>
      <c r="I283" s="194"/>
      <c r="J283" s="78">
        <f t="shared" si="45"/>
        <v>0</v>
      </c>
      <c r="K283" s="194"/>
      <c r="L283" s="194"/>
      <c r="M283" s="78">
        <f t="shared" si="46"/>
        <v>0</v>
      </c>
      <c r="N283" s="79" t="str">
        <f t="shared" si="40"/>
        <v>-</v>
      </c>
      <c r="O283" s="218"/>
      <c r="P283" s="80"/>
      <c r="Q283" s="221"/>
      <c r="R283" s="80"/>
      <c r="S283" s="83" t="s">
        <v>578</v>
      </c>
      <c r="T283" s="194">
        <f t="shared" si="41"/>
        <v>0</v>
      </c>
      <c r="U283" s="194">
        <f t="shared" si="47"/>
        <v>0</v>
      </c>
      <c r="V283" s="82" t="str">
        <f t="shared" si="42"/>
        <v>ok</v>
      </c>
      <c r="W283" s="80"/>
      <c r="X283" s="81" t="str">
        <f t="shared" si="48"/>
        <v/>
      </c>
      <c r="Y283" s="194">
        <f t="shared" si="43"/>
        <v>0</v>
      </c>
      <c r="Z283" s="194">
        <f t="shared" si="44"/>
        <v>0</v>
      </c>
      <c r="AA283" s="82" t="str">
        <f t="shared" si="49"/>
        <v>ok</v>
      </c>
      <c r="AB283" s="80"/>
      <c r="AC283" s="84" t="str">
        <f t="array" ref="AC283">IFERROR(IF($C283="","",INDEX(구분표!$I$2:$I$1001,MATCH(1,(구분표!$B$2:$B$1001='15년일입'!$A283)*(구분표!$C$2:$C$1001='15년일입'!$B283)*(구분표!$A$2:$A$1001='15년일입'!$C283),0))),"@@")</f>
        <v/>
      </c>
    </row>
    <row r="284" spans="1:29" ht="31.5" customHeight="1">
      <c r="A284" s="94" t="str">
        <f>IFERROR(VLOOKUP('15년일입'!$C284,구분표!$A$2:$C$1001,2,FALSE),"")</f>
        <v/>
      </c>
      <c r="B284" s="94" t="str">
        <f>IFERROR(VLOOKUP('15년일입'!$C284,구분표!$A$2:$C$1001,3,FALSE),"")</f>
        <v/>
      </c>
      <c r="C284" s="196"/>
      <c r="D284" s="195"/>
      <c r="E284" s="195"/>
      <c r="F284" s="196"/>
      <c r="G284" s="194"/>
      <c r="H284" s="194"/>
      <c r="I284" s="194"/>
      <c r="J284" s="78">
        <f t="shared" si="45"/>
        <v>0</v>
      </c>
      <c r="K284" s="194"/>
      <c r="L284" s="194"/>
      <c r="M284" s="78">
        <f t="shared" si="46"/>
        <v>0</v>
      </c>
      <c r="N284" s="79" t="str">
        <f t="shared" si="40"/>
        <v>-</v>
      </c>
      <c r="O284" s="218"/>
      <c r="P284" s="80"/>
      <c r="Q284" s="221"/>
      <c r="R284" s="80"/>
      <c r="S284" s="83" t="s">
        <v>578</v>
      </c>
      <c r="T284" s="194">
        <f t="shared" si="41"/>
        <v>0</v>
      </c>
      <c r="U284" s="194">
        <f t="shared" si="47"/>
        <v>0</v>
      </c>
      <c r="V284" s="82" t="str">
        <f t="shared" si="42"/>
        <v>ok</v>
      </c>
      <c r="W284" s="80"/>
      <c r="X284" s="81" t="str">
        <f t="shared" si="48"/>
        <v/>
      </c>
      <c r="Y284" s="194">
        <f t="shared" si="43"/>
        <v>0</v>
      </c>
      <c r="Z284" s="194">
        <f t="shared" si="44"/>
        <v>0</v>
      </c>
      <c r="AA284" s="82" t="str">
        <f t="shared" si="49"/>
        <v>ok</v>
      </c>
      <c r="AB284" s="80"/>
      <c r="AC284" s="84" t="str">
        <f t="array" ref="AC284">IFERROR(IF($C284="","",INDEX(구분표!$I$2:$I$1001,MATCH(1,(구분표!$B$2:$B$1001='15년일입'!$A284)*(구분표!$C$2:$C$1001='15년일입'!$B284)*(구분표!$A$2:$A$1001='15년일입'!$C284),0))),"@@")</f>
        <v/>
      </c>
    </row>
    <row r="285" spans="1:29" ht="31.5" customHeight="1">
      <c r="A285" s="94" t="str">
        <f>IFERROR(VLOOKUP('15년일입'!$C285,구분표!$A$2:$C$1001,2,FALSE),"")</f>
        <v/>
      </c>
      <c r="B285" s="94" t="str">
        <f>IFERROR(VLOOKUP('15년일입'!$C285,구분표!$A$2:$C$1001,3,FALSE),"")</f>
        <v/>
      </c>
      <c r="C285" s="196"/>
      <c r="D285" s="195"/>
      <c r="E285" s="195"/>
      <c r="F285" s="196"/>
      <c r="G285" s="194"/>
      <c r="H285" s="194"/>
      <c r="I285" s="194"/>
      <c r="J285" s="78">
        <f t="shared" si="45"/>
        <v>0</v>
      </c>
      <c r="K285" s="194"/>
      <c r="L285" s="194"/>
      <c r="M285" s="78">
        <f t="shared" si="46"/>
        <v>0</v>
      </c>
      <c r="N285" s="79" t="str">
        <f t="shared" si="40"/>
        <v>-</v>
      </c>
      <c r="O285" s="212"/>
      <c r="P285" s="80"/>
      <c r="Q285" s="221"/>
      <c r="R285" s="80"/>
      <c r="S285" s="83" t="s">
        <v>578</v>
      </c>
      <c r="T285" s="194">
        <f t="shared" si="41"/>
        <v>0</v>
      </c>
      <c r="U285" s="194">
        <f t="shared" si="47"/>
        <v>0</v>
      </c>
      <c r="V285" s="82" t="str">
        <f t="shared" si="42"/>
        <v>ok</v>
      </c>
      <c r="W285" s="80"/>
      <c r="X285" s="81" t="str">
        <f t="shared" si="48"/>
        <v/>
      </c>
      <c r="Y285" s="194">
        <f t="shared" si="43"/>
        <v>0</v>
      </c>
      <c r="Z285" s="194">
        <f t="shared" si="44"/>
        <v>0</v>
      </c>
      <c r="AA285" s="82" t="str">
        <f t="shared" si="49"/>
        <v>ok</v>
      </c>
      <c r="AB285" s="80"/>
      <c r="AC285" s="84" t="str">
        <f t="array" ref="AC285">IFERROR(IF($C285="","",INDEX(구분표!$I$2:$I$1001,MATCH(1,(구분표!$B$2:$B$1001='15년일입'!$A285)*(구분표!$C$2:$C$1001='15년일입'!$B285)*(구분표!$A$2:$A$1001='15년일입'!$C285),0))),"@@")</f>
        <v/>
      </c>
    </row>
    <row r="286" spans="1:29" ht="31.5" customHeight="1">
      <c r="A286" s="77" t="str">
        <f>IFERROR(VLOOKUP('15년일입'!$C286,구분표!$A$2:$C$1001,2,FALSE),"")</f>
        <v/>
      </c>
      <c r="B286" s="77" t="str">
        <f>IFERROR(VLOOKUP('15년일입'!$C286,구분표!$A$2:$C$1001,3,FALSE),"")</f>
        <v/>
      </c>
      <c r="C286" s="192"/>
      <c r="D286" s="193"/>
      <c r="E286" s="193"/>
      <c r="F286" s="192"/>
      <c r="G286" s="194"/>
      <c r="H286" s="194"/>
      <c r="I286" s="194"/>
      <c r="J286" s="78">
        <f t="shared" si="45"/>
        <v>0</v>
      </c>
      <c r="K286" s="194"/>
      <c r="L286" s="194"/>
      <c r="M286" s="78">
        <f t="shared" si="46"/>
        <v>0</v>
      </c>
      <c r="N286" s="79" t="str">
        <f t="shared" si="40"/>
        <v>-</v>
      </c>
      <c r="O286" s="211"/>
      <c r="P286" s="80"/>
      <c r="Q286" s="221"/>
      <c r="R286" s="80"/>
      <c r="S286" s="83" t="s">
        <v>578</v>
      </c>
      <c r="T286" s="194">
        <f t="shared" si="41"/>
        <v>0</v>
      </c>
      <c r="U286" s="194">
        <f t="shared" si="47"/>
        <v>0</v>
      </c>
      <c r="V286" s="82" t="str">
        <f t="shared" si="42"/>
        <v>ok</v>
      </c>
      <c r="W286" s="80"/>
      <c r="X286" s="81" t="str">
        <f t="shared" si="48"/>
        <v/>
      </c>
      <c r="Y286" s="194">
        <f t="shared" si="43"/>
        <v>0</v>
      </c>
      <c r="Z286" s="194">
        <f t="shared" si="44"/>
        <v>0</v>
      </c>
      <c r="AA286" s="82" t="str">
        <f t="shared" si="49"/>
        <v>ok</v>
      </c>
      <c r="AB286" s="80"/>
      <c r="AC286" s="84" t="str">
        <f t="array" ref="AC286">IFERROR(IF($C286="","",INDEX(구분표!$I$2:$I$1001,MATCH(1,(구분표!$B$2:$B$1001='15년일입'!$A286)*(구분표!$C$2:$C$1001='15년일입'!$B286)*(구분표!$A$2:$A$1001='15년일입'!$C286),0))),"@@")</f>
        <v/>
      </c>
    </row>
    <row r="287" spans="1:29" ht="31.5" customHeight="1">
      <c r="A287" s="77" t="str">
        <f>IFERROR(VLOOKUP('15년일입'!$C287,구분표!$A$2:$C$1001,2,FALSE),"")</f>
        <v/>
      </c>
      <c r="B287" s="77" t="str">
        <f>IFERROR(VLOOKUP('15년일입'!$C287,구분표!$A$2:$C$1001,3,FALSE),"")</f>
        <v/>
      </c>
      <c r="C287" s="192"/>
      <c r="D287" s="193"/>
      <c r="E287" s="193"/>
      <c r="F287" s="192"/>
      <c r="G287" s="194"/>
      <c r="H287" s="194"/>
      <c r="I287" s="194"/>
      <c r="J287" s="78">
        <f t="shared" si="45"/>
        <v>0</v>
      </c>
      <c r="K287" s="194"/>
      <c r="L287" s="194"/>
      <c r="M287" s="78">
        <f t="shared" si="46"/>
        <v>0</v>
      </c>
      <c r="N287" s="79" t="str">
        <f t="shared" si="40"/>
        <v>-</v>
      </c>
      <c r="O287" s="211"/>
      <c r="P287" s="80"/>
      <c r="Q287" s="221"/>
      <c r="R287" s="80"/>
      <c r="S287" s="83" t="s">
        <v>578</v>
      </c>
      <c r="T287" s="194">
        <f t="shared" si="41"/>
        <v>0</v>
      </c>
      <c r="U287" s="194">
        <f t="shared" si="47"/>
        <v>0</v>
      </c>
      <c r="V287" s="82" t="str">
        <f t="shared" si="42"/>
        <v>ok</v>
      </c>
      <c r="W287" s="80"/>
      <c r="X287" s="81" t="str">
        <f t="shared" si="48"/>
        <v/>
      </c>
      <c r="Y287" s="194">
        <f t="shared" si="43"/>
        <v>0</v>
      </c>
      <c r="Z287" s="194">
        <f t="shared" si="44"/>
        <v>0</v>
      </c>
      <c r="AA287" s="82" t="str">
        <f t="shared" si="49"/>
        <v>ok</v>
      </c>
      <c r="AB287" s="80"/>
      <c r="AC287" s="84" t="str">
        <f t="array" ref="AC287">IFERROR(IF($C287="","",INDEX(구분표!$I$2:$I$1001,MATCH(1,(구분표!$B$2:$B$1001='15년일입'!$A287)*(구분표!$C$2:$C$1001='15년일입'!$B287)*(구분표!$A$2:$A$1001='15년일입'!$C287),0))),"@@")</f>
        <v/>
      </c>
    </row>
    <row r="288" spans="1:29" ht="31.5" customHeight="1">
      <c r="A288" s="77" t="str">
        <f>IFERROR(VLOOKUP('15년일입'!$C288,구분표!$A$2:$C$1001,2,FALSE),"")</f>
        <v/>
      </c>
      <c r="B288" s="77" t="str">
        <f>IFERROR(VLOOKUP('15년일입'!$C288,구분표!$A$2:$C$1001,3,FALSE),"")</f>
        <v/>
      </c>
      <c r="C288" s="192"/>
      <c r="D288" s="193"/>
      <c r="E288" s="193"/>
      <c r="F288" s="192"/>
      <c r="G288" s="194"/>
      <c r="H288" s="194"/>
      <c r="I288" s="194"/>
      <c r="J288" s="78">
        <f t="shared" si="45"/>
        <v>0</v>
      </c>
      <c r="K288" s="194"/>
      <c r="L288" s="194"/>
      <c r="M288" s="78">
        <f t="shared" si="46"/>
        <v>0</v>
      </c>
      <c r="N288" s="79" t="str">
        <f t="shared" si="40"/>
        <v>-</v>
      </c>
      <c r="O288" s="211"/>
      <c r="P288" s="80"/>
      <c r="Q288" s="221"/>
      <c r="R288" s="80"/>
      <c r="S288" s="83" t="s">
        <v>578</v>
      </c>
      <c r="T288" s="194">
        <f t="shared" si="41"/>
        <v>0</v>
      </c>
      <c r="U288" s="194">
        <f t="shared" si="47"/>
        <v>0</v>
      </c>
      <c r="V288" s="82" t="str">
        <f t="shared" si="42"/>
        <v>ok</v>
      </c>
      <c r="W288" s="80"/>
      <c r="X288" s="81" t="str">
        <f t="shared" si="48"/>
        <v/>
      </c>
      <c r="Y288" s="194">
        <f t="shared" si="43"/>
        <v>0</v>
      </c>
      <c r="Z288" s="194">
        <f t="shared" si="44"/>
        <v>0</v>
      </c>
      <c r="AA288" s="82" t="str">
        <f t="shared" si="49"/>
        <v>ok</v>
      </c>
      <c r="AB288" s="80"/>
      <c r="AC288" s="84" t="str">
        <f t="array" ref="AC288">IFERROR(IF($C288="","",INDEX(구분표!$I$2:$I$1001,MATCH(1,(구분표!$B$2:$B$1001='15년일입'!$A288)*(구분표!$C$2:$C$1001='15년일입'!$B288)*(구분표!$A$2:$A$1001='15년일입'!$C288),0))),"@@")</f>
        <v/>
      </c>
    </row>
    <row r="289" spans="1:29" ht="31.5" customHeight="1">
      <c r="A289" s="94" t="str">
        <f>IFERROR(VLOOKUP('15년일입'!$C289,구분표!$A$2:$C$1001,2,FALSE),"")</f>
        <v/>
      </c>
      <c r="B289" s="94" t="str">
        <f>IFERROR(VLOOKUP('15년일입'!$C289,구분표!$A$2:$C$1001,3,FALSE),"")</f>
        <v/>
      </c>
      <c r="C289" s="196"/>
      <c r="D289" s="195"/>
      <c r="E289" s="195"/>
      <c r="F289" s="196"/>
      <c r="G289" s="194"/>
      <c r="H289" s="194"/>
      <c r="I289" s="194"/>
      <c r="J289" s="78">
        <f t="shared" si="45"/>
        <v>0</v>
      </c>
      <c r="K289" s="194"/>
      <c r="L289" s="194"/>
      <c r="M289" s="78">
        <f t="shared" si="46"/>
        <v>0</v>
      </c>
      <c r="N289" s="79" t="str">
        <f t="shared" si="40"/>
        <v>-</v>
      </c>
      <c r="O289" s="211"/>
      <c r="P289" s="80"/>
      <c r="Q289" s="221"/>
      <c r="R289" s="80"/>
      <c r="S289" s="83" t="s">
        <v>578</v>
      </c>
      <c r="T289" s="194">
        <f t="shared" si="41"/>
        <v>0</v>
      </c>
      <c r="U289" s="194">
        <f t="shared" si="47"/>
        <v>0</v>
      </c>
      <c r="V289" s="82" t="str">
        <f t="shared" si="42"/>
        <v>ok</v>
      </c>
      <c r="W289" s="80"/>
      <c r="X289" s="81" t="str">
        <f t="shared" si="48"/>
        <v/>
      </c>
      <c r="Y289" s="194">
        <f t="shared" si="43"/>
        <v>0</v>
      </c>
      <c r="Z289" s="194">
        <f t="shared" si="44"/>
        <v>0</v>
      </c>
      <c r="AA289" s="82" t="str">
        <f t="shared" si="49"/>
        <v>ok</v>
      </c>
      <c r="AB289" s="80"/>
      <c r="AC289" s="84" t="str">
        <f t="array" ref="AC289">IFERROR(IF($C289="","",INDEX(구분표!$I$2:$I$1001,MATCH(1,(구분표!$B$2:$B$1001='15년일입'!$A289)*(구분표!$C$2:$C$1001='15년일입'!$B289)*(구분표!$A$2:$A$1001='15년일입'!$C289),0))),"@@")</f>
        <v/>
      </c>
    </row>
    <row r="290" spans="1:29" ht="31.5" customHeight="1">
      <c r="A290" s="77" t="str">
        <f>IFERROR(VLOOKUP('15년일입'!$C290,구분표!$A$2:$C$1001,2,FALSE),"")</f>
        <v/>
      </c>
      <c r="B290" s="77" t="str">
        <f>IFERROR(VLOOKUP('15년일입'!$C290,구분표!$A$2:$C$1001,3,FALSE),"")</f>
        <v/>
      </c>
      <c r="C290" s="192"/>
      <c r="D290" s="193"/>
      <c r="E290" s="193"/>
      <c r="F290" s="192"/>
      <c r="G290" s="194"/>
      <c r="H290" s="194"/>
      <c r="I290" s="194"/>
      <c r="J290" s="78">
        <f t="shared" si="45"/>
        <v>0</v>
      </c>
      <c r="K290" s="194"/>
      <c r="L290" s="194"/>
      <c r="M290" s="78">
        <f t="shared" si="46"/>
        <v>0</v>
      </c>
      <c r="N290" s="79" t="str">
        <f t="shared" si="40"/>
        <v>-</v>
      </c>
      <c r="O290" s="211"/>
      <c r="P290" s="80"/>
      <c r="Q290" s="221"/>
      <c r="R290" s="80"/>
      <c r="S290" s="83" t="s">
        <v>578</v>
      </c>
      <c r="T290" s="194">
        <f t="shared" si="41"/>
        <v>0</v>
      </c>
      <c r="U290" s="194">
        <f t="shared" si="47"/>
        <v>0</v>
      </c>
      <c r="V290" s="82" t="str">
        <f t="shared" si="42"/>
        <v>ok</v>
      </c>
      <c r="W290" s="80"/>
      <c r="X290" s="81" t="str">
        <f t="shared" si="48"/>
        <v/>
      </c>
      <c r="Y290" s="194">
        <f t="shared" si="43"/>
        <v>0</v>
      </c>
      <c r="Z290" s="194">
        <f t="shared" si="44"/>
        <v>0</v>
      </c>
      <c r="AA290" s="82" t="str">
        <f t="shared" si="49"/>
        <v>ok</v>
      </c>
      <c r="AB290" s="80"/>
      <c r="AC290" s="84" t="str">
        <f t="array" ref="AC290">IFERROR(IF($C290="","",INDEX(구분표!$I$2:$I$1001,MATCH(1,(구분표!$B$2:$B$1001='15년일입'!$A290)*(구분표!$C$2:$C$1001='15년일입'!$B290)*(구분표!$A$2:$A$1001='15년일입'!$C290),0))),"@@")</f>
        <v/>
      </c>
    </row>
    <row r="291" spans="1:29" ht="31.5" customHeight="1">
      <c r="A291" s="77" t="str">
        <f>IFERROR(VLOOKUP('15년일입'!$C291,구분표!$A$2:$C$1001,2,FALSE),"")</f>
        <v/>
      </c>
      <c r="B291" s="77" t="str">
        <f>IFERROR(VLOOKUP('15년일입'!$C291,구분표!$A$2:$C$1001,3,FALSE),"")</f>
        <v/>
      </c>
      <c r="C291" s="192"/>
      <c r="D291" s="193"/>
      <c r="E291" s="193"/>
      <c r="F291" s="192"/>
      <c r="G291" s="194"/>
      <c r="H291" s="194"/>
      <c r="I291" s="194"/>
      <c r="J291" s="78">
        <f t="shared" si="45"/>
        <v>0</v>
      </c>
      <c r="K291" s="194"/>
      <c r="L291" s="194"/>
      <c r="M291" s="78">
        <f t="shared" si="46"/>
        <v>0</v>
      </c>
      <c r="N291" s="79" t="str">
        <f t="shared" si="40"/>
        <v>-</v>
      </c>
      <c r="O291" s="211"/>
      <c r="P291" s="80"/>
      <c r="Q291" s="221"/>
      <c r="R291" s="80"/>
      <c r="S291" s="83" t="s">
        <v>578</v>
      </c>
      <c r="T291" s="194">
        <f t="shared" si="41"/>
        <v>0</v>
      </c>
      <c r="U291" s="194">
        <f t="shared" si="47"/>
        <v>0</v>
      </c>
      <c r="V291" s="82" t="str">
        <f t="shared" si="42"/>
        <v>ok</v>
      </c>
      <c r="W291" s="80"/>
      <c r="X291" s="81" t="str">
        <f t="shared" si="48"/>
        <v/>
      </c>
      <c r="Y291" s="194">
        <f t="shared" si="43"/>
        <v>0</v>
      </c>
      <c r="Z291" s="194">
        <f t="shared" si="44"/>
        <v>0</v>
      </c>
      <c r="AA291" s="82" t="str">
        <f t="shared" si="49"/>
        <v>ok</v>
      </c>
      <c r="AB291" s="80"/>
      <c r="AC291" s="84" t="str">
        <f t="array" ref="AC291">IFERROR(IF($C291="","",INDEX(구분표!$I$2:$I$1001,MATCH(1,(구분표!$B$2:$B$1001='15년일입'!$A291)*(구분표!$C$2:$C$1001='15년일입'!$B291)*(구분표!$A$2:$A$1001='15년일입'!$C291),0))),"@@")</f>
        <v/>
      </c>
    </row>
    <row r="292" spans="1:29" ht="31.5" customHeight="1">
      <c r="A292" s="77" t="str">
        <f>IFERROR(VLOOKUP('15년일입'!$C292,구분표!$A$2:$C$1001,2,FALSE),"")</f>
        <v/>
      </c>
      <c r="B292" s="77" t="str">
        <f>IFERROR(VLOOKUP('15년일입'!$C292,구분표!$A$2:$C$1001,3,FALSE),"")</f>
        <v/>
      </c>
      <c r="C292" s="192"/>
      <c r="D292" s="193"/>
      <c r="E292" s="193"/>
      <c r="F292" s="192"/>
      <c r="G292" s="194"/>
      <c r="H292" s="194"/>
      <c r="I292" s="194"/>
      <c r="J292" s="78">
        <f t="shared" si="45"/>
        <v>0</v>
      </c>
      <c r="K292" s="194"/>
      <c r="L292" s="194"/>
      <c r="M292" s="78">
        <f t="shared" si="46"/>
        <v>0</v>
      </c>
      <c r="N292" s="79" t="str">
        <f t="shared" si="40"/>
        <v>-</v>
      </c>
      <c r="O292" s="212"/>
      <c r="P292" s="80"/>
      <c r="Q292" s="221"/>
      <c r="R292" s="80"/>
      <c r="S292" s="83" t="s">
        <v>578</v>
      </c>
      <c r="T292" s="194">
        <f t="shared" si="41"/>
        <v>0</v>
      </c>
      <c r="U292" s="194">
        <f t="shared" si="47"/>
        <v>0</v>
      </c>
      <c r="V292" s="82" t="str">
        <f t="shared" si="42"/>
        <v>ok</v>
      </c>
      <c r="W292" s="80"/>
      <c r="X292" s="81" t="str">
        <f t="shared" si="48"/>
        <v/>
      </c>
      <c r="Y292" s="194">
        <f t="shared" si="43"/>
        <v>0</v>
      </c>
      <c r="Z292" s="194">
        <f t="shared" si="44"/>
        <v>0</v>
      </c>
      <c r="AA292" s="82" t="str">
        <f t="shared" si="49"/>
        <v>ok</v>
      </c>
      <c r="AB292" s="80"/>
      <c r="AC292" s="84" t="str">
        <f t="array" ref="AC292">IFERROR(IF($C292="","",INDEX(구분표!$I$2:$I$1001,MATCH(1,(구분표!$B$2:$B$1001='15년일입'!$A292)*(구분표!$C$2:$C$1001='15년일입'!$B292)*(구분표!$A$2:$A$1001='15년일입'!$C292),0))),"@@")</f>
        <v/>
      </c>
    </row>
    <row r="293" spans="1:29" ht="31.5" customHeight="1">
      <c r="A293" s="94" t="str">
        <f>IFERROR(VLOOKUP('15년일입'!$C293,구분표!$A$2:$C$1001,2,FALSE),"")</f>
        <v/>
      </c>
      <c r="B293" s="94" t="str">
        <f>IFERROR(VLOOKUP('15년일입'!$C293,구분표!$A$2:$C$1001,3,FALSE),"")</f>
        <v/>
      </c>
      <c r="C293" s="196"/>
      <c r="D293" s="195"/>
      <c r="E293" s="195"/>
      <c r="F293" s="196"/>
      <c r="G293" s="194"/>
      <c r="H293" s="194"/>
      <c r="I293" s="194"/>
      <c r="J293" s="78">
        <f t="shared" si="45"/>
        <v>0</v>
      </c>
      <c r="K293" s="194"/>
      <c r="L293" s="194"/>
      <c r="M293" s="78">
        <f t="shared" si="46"/>
        <v>0</v>
      </c>
      <c r="N293" s="79" t="str">
        <f t="shared" si="40"/>
        <v>-</v>
      </c>
      <c r="O293" s="212"/>
      <c r="P293" s="80"/>
      <c r="Q293" s="221"/>
      <c r="R293" s="80"/>
      <c r="S293" s="83" t="s">
        <v>578</v>
      </c>
      <c r="T293" s="194">
        <f t="shared" si="41"/>
        <v>0</v>
      </c>
      <c r="U293" s="194">
        <f t="shared" si="47"/>
        <v>0</v>
      </c>
      <c r="V293" s="82" t="str">
        <f t="shared" si="42"/>
        <v>ok</v>
      </c>
      <c r="W293" s="80"/>
      <c r="X293" s="81" t="str">
        <f t="shared" si="48"/>
        <v/>
      </c>
      <c r="Y293" s="194">
        <f t="shared" si="43"/>
        <v>0</v>
      </c>
      <c r="Z293" s="194">
        <f t="shared" si="44"/>
        <v>0</v>
      </c>
      <c r="AA293" s="82" t="str">
        <f t="shared" si="49"/>
        <v>ok</v>
      </c>
      <c r="AB293" s="80"/>
      <c r="AC293" s="84" t="str">
        <f t="array" ref="AC293">IFERROR(IF($C293="","",INDEX(구분표!$I$2:$I$1001,MATCH(1,(구분표!$B$2:$B$1001='15년일입'!$A293)*(구분표!$C$2:$C$1001='15년일입'!$B293)*(구분표!$A$2:$A$1001='15년일입'!$C293),0))),"@@")</f>
        <v/>
      </c>
    </row>
    <row r="294" spans="1:29" ht="31.5" customHeight="1">
      <c r="A294" s="94" t="str">
        <f>IFERROR(VLOOKUP('15년일입'!$C294,구분표!$A$2:$C$1001,2,FALSE),"")</f>
        <v/>
      </c>
      <c r="B294" s="94" t="str">
        <f>IFERROR(VLOOKUP('15년일입'!$C294,구분표!$A$2:$C$1001,3,FALSE),"")</f>
        <v/>
      </c>
      <c r="C294" s="196"/>
      <c r="D294" s="195"/>
      <c r="E294" s="195"/>
      <c r="F294" s="196"/>
      <c r="G294" s="194"/>
      <c r="H294" s="194"/>
      <c r="I294" s="194"/>
      <c r="J294" s="78">
        <f t="shared" si="45"/>
        <v>0</v>
      </c>
      <c r="K294" s="194"/>
      <c r="L294" s="194"/>
      <c r="M294" s="78">
        <f t="shared" si="46"/>
        <v>0</v>
      </c>
      <c r="N294" s="79" t="str">
        <f t="shared" si="40"/>
        <v>-</v>
      </c>
      <c r="O294" s="212"/>
      <c r="P294" s="80"/>
      <c r="Q294" s="221"/>
      <c r="R294" s="80"/>
      <c r="S294" s="83" t="s">
        <v>578</v>
      </c>
      <c r="T294" s="194">
        <f t="shared" si="41"/>
        <v>0</v>
      </c>
      <c r="U294" s="194">
        <f t="shared" si="47"/>
        <v>0</v>
      </c>
      <c r="V294" s="82" t="str">
        <f t="shared" si="42"/>
        <v>ok</v>
      </c>
      <c r="W294" s="80"/>
      <c r="X294" s="81" t="str">
        <f t="shared" si="48"/>
        <v/>
      </c>
      <c r="Y294" s="194">
        <f t="shared" si="43"/>
        <v>0</v>
      </c>
      <c r="Z294" s="194">
        <f t="shared" si="44"/>
        <v>0</v>
      </c>
      <c r="AA294" s="82" t="str">
        <f t="shared" si="49"/>
        <v>ok</v>
      </c>
      <c r="AB294" s="80"/>
      <c r="AC294" s="84" t="str">
        <f t="array" ref="AC294">IFERROR(IF($C294="","",INDEX(구분표!$I$2:$I$1001,MATCH(1,(구분표!$B$2:$B$1001='15년일입'!$A294)*(구분표!$C$2:$C$1001='15년일입'!$B294)*(구분표!$A$2:$A$1001='15년일입'!$C294),0))),"@@")</f>
        <v/>
      </c>
    </row>
    <row r="295" spans="1:29" ht="31.5" customHeight="1">
      <c r="A295" s="94" t="str">
        <f>IFERROR(VLOOKUP('15년일입'!$C295,구분표!$A$2:$C$1001,2,FALSE),"")</f>
        <v/>
      </c>
      <c r="B295" s="94" t="str">
        <f>IFERROR(VLOOKUP('15년일입'!$C295,구분표!$A$2:$C$1001,3,FALSE),"")</f>
        <v/>
      </c>
      <c r="C295" s="196"/>
      <c r="D295" s="195"/>
      <c r="E295" s="195"/>
      <c r="F295" s="196"/>
      <c r="G295" s="194"/>
      <c r="H295" s="194"/>
      <c r="I295" s="194"/>
      <c r="J295" s="78">
        <f t="shared" si="45"/>
        <v>0</v>
      </c>
      <c r="K295" s="194"/>
      <c r="L295" s="194"/>
      <c r="M295" s="78">
        <f t="shared" si="46"/>
        <v>0</v>
      </c>
      <c r="N295" s="79" t="str">
        <f t="shared" si="40"/>
        <v>-</v>
      </c>
      <c r="O295" s="212"/>
      <c r="P295" s="80"/>
      <c r="Q295" s="221"/>
      <c r="R295" s="80"/>
      <c r="S295" s="83" t="s">
        <v>578</v>
      </c>
      <c r="T295" s="194">
        <f t="shared" si="41"/>
        <v>0</v>
      </c>
      <c r="U295" s="194">
        <f t="shared" si="47"/>
        <v>0</v>
      </c>
      <c r="V295" s="82" t="str">
        <f t="shared" si="42"/>
        <v>ok</v>
      </c>
      <c r="W295" s="80"/>
      <c r="X295" s="81" t="str">
        <f t="shared" si="48"/>
        <v/>
      </c>
      <c r="Y295" s="194">
        <f t="shared" si="43"/>
        <v>0</v>
      </c>
      <c r="Z295" s="194">
        <f t="shared" si="44"/>
        <v>0</v>
      </c>
      <c r="AA295" s="82" t="str">
        <f t="shared" si="49"/>
        <v>ok</v>
      </c>
      <c r="AB295" s="80"/>
      <c r="AC295" s="84" t="str">
        <f t="array" ref="AC295">IFERROR(IF($C295="","",INDEX(구분표!$I$2:$I$1001,MATCH(1,(구분표!$B$2:$B$1001='15년일입'!$A295)*(구분표!$C$2:$C$1001='15년일입'!$B295)*(구분표!$A$2:$A$1001='15년일입'!$C295),0))),"@@")</f>
        <v/>
      </c>
    </row>
    <row r="296" spans="1:29" ht="31.5" customHeight="1">
      <c r="A296" s="94" t="str">
        <f>IFERROR(VLOOKUP('15년일입'!$C296,구분표!$A$2:$C$1001,2,FALSE),"")</f>
        <v/>
      </c>
      <c r="B296" s="94" t="str">
        <f>IFERROR(VLOOKUP('15년일입'!$C296,구분표!$A$2:$C$1001,3,FALSE),"")</f>
        <v/>
      </c>
      <c r="C296" s="196"/>
      <c r="D296" s="195"/>
      <c r="E296" s="195"/>
      <c r="F296" s="196"/>
      <c r="G296" s="194"/>
      <c r="H296" s="194"/>
      <c r="I296" s="194"/>
      <c r="J296" s="78">
        <f t="shared" si="45"/>
        <v>0</v>
      </c>
      <c r="K296" s="194"/>
      <c r="L296" s="194"/>
      <c r="M296" s="78">
        <f t="shared" si="46"/>
        <v>0</v>
      </c>
      <c r="N296" s="79" t="str">
        <f t="shared" si="40"/>
        <v>-</v>
      </c>
      <c r="O296" s="212"/>
      <c r="P296" s="80"/>
      <c r="Q296" s="221"/>
      <c r="R296" s="80"/>
      <c r="S296" s="83" t="s">
        <v>578</v>
      </c>
      <c r="T296" s="194">
        <f t="shared" si="41"/>
        <v>0</v>
      </c>
      <c r="U296" s="194">
        <f t="shared" si="47"/>
        <v>0</v>
      </c>
      <c r="V296" s="82" t="str">
        <f t="shared" si="42"/>
        <v>ok</v>
      </c>
      <c r="W296" s="80"/>
      <c r="X296" s="81" t="str">
        <f t="shared" si="48"/>
        <v/>
      </c>
      <c r="Y296" s="194">
        <f t="shared" si="43"/>
        <v>0</v>
      </c>
      <c r="Z296" s="194">
        <f t="shared" si="44"/>
        <v>0</v>
      </c>
      <c r="AA296" s="82" t="str">
        <f t="shared" si="49"/>
        <v>ok</v>
      </c>
      <c r="AB296" s="80"/>
      <c r="AC296" s="84" t="str">
        <f t="array" ref="AC296">IFERROR(IF($C296="","",INDEX(구분표!$I$2:$I$1001,MATCH(1,(구분표!$B$2:$B$1001='15년일입'!$A296)*(구분표!$C$2:$C$1001='15년일입'!$B296)*(구분표!$A$2:$A$1001='15년일입'!$C296),0))),"@@")</f>
        <v/>
      </c>
    </row>
    <row r="297" spans="1:29" ht="31.5" customHeight="1">
      <c r="A297" s="94" t="str">
        <f>IFERROR(VLOOKUP('15년일입'!$C297,구분표!$A$2:$C$1001,2,FALSE),"")</f>
        <v/>
      </c>
      <c r="B297" s="94" t="str">
        <f>IFERROR(VLOOKUP('15년일입'!$C297,구분표!$A$2:$C$1001,3,FALSE),"")</f>
        <v/>
      </c>
      <c r="C297" s="196"/>
      <c r="D297" s="195"/>
      <c r="E297" s="195"/>
      <c r="F297" s="196"/>
      <c r="G297" s="194"/>
      <c r="H297" s="194"/>
      <c r="I297" s="194"/>
      <c r="J297" s="78">
        <f t="shared" si="45"/>
        <v>0</v>
      </c>
      <c r="K297" s="194"/>
      <c r="L297" s="194"/>
      <c r="M297" s="78">
        <f t="shared" si="46"/>
        <v>0</v>
      </c>
      <c r="N297" s="79" t="str">
        <f t="shared" si="40"/>
        <v>-</v>
      </c>
      <c r="O297" s="212"/>
      <c r="P297" s="80"/>
      <c r="Q297" s="221"/>
      <c r="R297" s="80"/>
      <c r="S297" s="83" t="s">
        <v>578</v>
      </c>
      <c r="T297" s="194">
        <f t="shared" si="41"/>
        <v>0</v>
      </c>
      <c r="U297" s="194">
        <f t="shared" si="47"/>
        <v>0</v>
      </c>
      <c r="V297" s="82" t="str">
        <f t="shared" si="42"/>
        <v>ok</v>
      </c>
      <c r="W297" s="80"/>
      <c r="X297" s="81" t="str">
        <f t="shared" si="48"/>
        <v/>
      </c>
      <c r="Y297" s="194">
        <f t="shared" si="43"/>
        <v>0</v>
      </c>
      <c r="Z297" s="194">
        <f t="shared" si="44"/>
        <v>0</v>
      </c>
      <c r="AA297" s="82" t="str">
        <f t="shared" si="49"/>
        <v>ok</v>
      </c>
      <c r="AB297" s="80"/>
      <c r="AC297" s="84" t="str">
        <f t="array" ref="AC297">IFERROR(IF($C297="","",INDEX(구분표!$I$2:$I$1001,MATCH(1,(구분표!$B$2:$B$1001='15년일입'!$A297)*(구분표!$C$2:$C$1001='15년일입'!$B297)*(구분표!$A$2:$A$1001='15년일입'!$C297),0))),"@@")</f>
        <v/>
      </c>
    </row>
    <row r="298" spans="1:29" ht="31.5" customHeight="1">
      <c r="A298" s="94" t="str">
        <f>IFERROR(VLOOKUP('15년일입'!$C298,구분표!$A$2:$C$1001,2,FALSE),"")</f>
        <v/>
      </c>
      <c r="B298" s="94" t="str">
        <f>IFERROR(VLOOKUP('15년일입'!$C298,구분표!$A$2:$C$1001,3,FALSE),"")</f>
        <v/>
      </c>
      <c r="C298" s="196"/>
      <c r="D298" s="195"/>
      <c r="E298" s="195"/>
      <c r="F298" s="196"/>
      <c r="G298" s="194"/>
      <c r="H298" s="194"/>
      <c r="I298" s="194"/>
      <c r="J298" s="78">
        <f t="shared" si="45"/>
        <v>0</v>
      </c>
      <c r="K298" s="194"/>
      <c r="L298" s="194"/>
      <c r="M298" s="78">
        <f t="shared" si="46"/>
        <v>0</v>
      </c>
      <c r="N298" s="79" t="str">
        <f t="shared" si="40"/>
        <v>-</v>
      </c>
      <c r="O298" s="212"/>
      <c r="P298" s="80"/>
      <c r="Q298" s="221"/>
      <c r="R298" s="80"/>
      <c r="S298" s="83" t="s">
        <v>578</v>
      </c>
      <c r="T298" s="194">
        <f t="shared" si="41"/>
        <v>0</v>
      </c>
      <c r="U298" s="194">
        <f t="shared" si="47"/>
        <v>0</v>
      </c>
      <c r="V298" s="82" t="str">
        <f t="shared" si="42"/>
        <v>ok</v>
      </c>
      <c r="W298" s="80"/>
      <c r="X298" s="81" t="str">
        <f t="shared" si="48"/>
        <v/>
      </c>
      <c r="Y298" s="194">
        <f t="shared" si="43"/>
        <v>0</v>
      </c>
      <c r="Z298" s="194">
        <f t="shared" si="44"/>
        <v>0</v>
      </c>
      <c r="AA298" s="82" t="str">
        <f t="shared" si="49"/>
        <v>ok</v>
      </c>
      <c r="AB298" s="80"/>
      <c r="AC298" s="84" t="str">
        <f t="array" ref="AC298">IFERROR(IF($C298="","",INDEX(구분표!$I$2:$I$1001,MATCH(1,(구분표!$B$2:$B$1001='15년일입'!$A298)*(구분표!$C$2:$C$1001='15년일입'!$B298)*(구분표!$A$2:$A$1001='15년일입'!$C298),0))),"@@")</f>
        <v/>
      </c>
    </row>
    <row r="299" spans="1:29" ht="31.5" customHeight="1">
      <c r="A299" s="94" t="str">
        <f>IFERROR(VLOOKUP('15년일입'!$C299,구분표!$A$2:$C$1001,2,FALSE),"")</f>
        <v/>
      </c>
      <c r="B299" s="94" t="str">
        <f>IFERROR(VLOOKUP('15년일입'!$C299,구분표!$A$2:$C$1001,3,FALSE),"")</f>
        <v/>
      </c>
      <c r="C299" s="196"/>
      <c r="D299" s="195"/>
      <c r="E299" s="195"/>
      <c r="F299" s="196"/>
      <c r="G299" s="194"/>
      <c r="H299" s="194"/>
      <c r="I299" s="194"/>
      <c r="J299" s="78">
        <f t="shared" si="45"/>
        <v>0</v>
      </c>
      <c r="K299" s="194"/>
      <c r="L299" s="194"/>
      <c r="M299" s="78">
        <f t="shared" si="46"/>
        <v>0</v>
      </c>
      <c r="N299" s="79" t="str">
        <f t="shared" si="40"/>
        <v>-</v>
      </c>
      <c r="O299" s="212"/>
      <c r="P299" s="80"/>
      <c r="Q299" s="221"/>
      <c r="R299" s="80"/>
      <c r="S299" s="83" t="s">
        <v>578</v>
      </c>
      <c r="T299" s="194">
        <f t="shared" si="41"/>
        <v>0</v>
      </c>
      <c r="U299" s="194">
        <f t="shared" si="47"/>
        <v>0</v>
      </c>
      <c r="V299" s="82" t="str">
        <f t="shared" si="42"/>
        <v>ok</v>
      </c>
      <c r="W299" s="80"/>
      <c r="X299" s="81" t="str">
        <f t="shared" si="48"/>
        <v/>
      </c>
      <c r="Y299" s="194">
        <f t="shared" si="43"/>
        <v>0</v>
      </c>
      <c r="Z299" s="194">
        <f t="shared" si="44"/>
        <v>0</v>
      </c>
      <c r="AA299" s="82" t="str">
        <f t="shared" si="49"/>
        <v>ok</v>
      </c>
      <c r="AB299" s="80"/>
      <c r="AC299" s="84" t="str">
        <f t="array" ref="AC299">IFERROR(IF($C299="","",INDEX(구분표!$I$2:$I$1001,MATCH(1,(구분표!$B$2:$B$1001='15년일입'!$A299)*(구분표!$C$2:$C$1001='15년일입'!$B299)*(구분표!$A$2:$A$1001='15년일입'!$C299),0))),"@@")</f>
        <v/>
      </c>
    </row>
    <row r="300" spans="1:29" ht="31.5" customHeight="1">
      <c r="A300" s="94" t="str">
        <f>IFERROR(VLOOKUP('15년일입'!$C300,구분표!$A$2:$C$1001,2,FALSE),"")</f>
        <v/>
      </c>
      <c r="B300" s="94" t="str">
        <f>IFERROR(VLOOKUP('15년일입'!$C300,구분표!$A$2:$C$1001,3,FALSE),"")</f>
        <v/>
      </c>
      <c r="C300" s="196"/>
      <c r="D300" s="195"/>
      <c r="E300" s="195"/>
      <c r="F300" s="196"/>
      <c r="G300" s="194"/>
      <c r="H300" s="194"/>
      <c r="I300" s="194"/>
      <c r="J300" s="78">
        <f t="shared" si="45"/>
        <v>0</v>
      </c>
      <c r="K300" s="194"/>
      <c r="L300" s="194"/>
      <c r="M300" s="78">
        <f t="shared" si="46"/>
        <v>0</v>
      </c>
      <c r="N300" s="79" t="str">
        <f t="shared" si="40"/>
        <v>-</v>
      </c>
      <c r="O300" s="212"/>
      <c r="P300" s="80"/>
      <c r="Q300" s="221"/>
      <c r="R300" s="80"/>
      <c r="S300" s="83" t="s">
        <v>578</v>
      </c>
      <c r="T300" s="194">
        <f t="shared" si="41"/>
        <v>0</v>
      </c>
      <c r="U300" s="194">
        <f t="shared" si="47"/>
        <v>0</v>
      </c>
      <c r="V300" s="82" t="str">
        <f t="shared" si="42"/>
        <v>ok</v>
      </c>
      <c r="W300" s="80"/>
      <c r="X300" s="81" t="str">
        <f t="shared" si="48"/>
        <v/>
      </c>
      <c r="Y300" s="194">
        <f t="shared" si="43"/>
        <v>0</v>
      </c>
      <c r="Z300" s="194">
        <f t="shared" si="44"/>
        <v>0</v>
      </c>
      <c r="AA300" s="82" t="str">
        <f t="shared" si="49"/>
        <v>ok</v>
      </c>
      <c r="AB300" s="80"/>
      <c r="AC300" s="84" t="str">
        <f t="array" ref="AC300">IFERROR(IF($C300="","",INDEX(구분표!$I$2:$I$1001,MATCH(1,(구분표!$B$2:$B$1001='15년일입'!$A300)*(구분표!$C$2:$C$1001='15년일입'!$B300)*(구분표!$A$2:$A$1001='15년일입'!$C300),0))),"@@")</f>
        <v/>
      </c>
    </row>
    <row r="301" spans="1:29" ht="31.5" customHeight="1">
      <c r="A301" s="94" t="str">
        <f>IFERROR(VLOOKUP('15년일입'!$C301,구분표!$A$2:$C$1001,2,FALSE),"")</f>
        <v/>
      </c>
      <c r="B301" s="94" t="str">
        <f>IFERROR(VLOOKUP('15년일입'!$C301,구분표!$A$2:$C$1001,3,FALSE),"")</f>
        <v/>
      </c>
      <c r="C301" s="196"/>
      <c r="D301" s="195"/>
      <c r="E301" s="195"/>
      <c r="F301" s="196"/>
      <c r="G301" s="194"/>
      <c r="H301" s="194"/>
      <c r="I301" s="194"/>
      <c r="J301" s="78">
        <f t="shared" si="45"/>
        <v>0</v>
      </c>
      <c r="K301" s="194"/>
      <c r="L301" s="194"/>
      <c r="M301" s="78">
        <f t="shared" si="46"/>
        <v>0</v>
      </c>
      <c r="N301" s="79" t="str">
        <f t="shared" si="40"/>
        <v>-</v>
      </c>
      <c r="O301" s="212"/>
      <c r="P301" s="80"/>
      <c r="Q301" s="221"/>
      <c r="R301" s="80"/>
      <c r="S301" s="83" t="s">
        <v>578</v>
      </c>
      <c r="T301" s="194">
        <f t="shared" si="41"/>
        <v>0</v>
      </c>
      <c r="U301" s="194">
        <f t="shared" si="47"/>
        <v>0</v>
      </c>
      <c r="V301" s="82" t="str">
        <f t="shared" si="42"/>
        <v>ok</v>
      </c>
      <c r="W301" s="80"/>
      <c r="X301" s="81" t="str">
        <f t="shared" si="48"/>
        <v/>
      </c>
      <c r="Y301" s="194">
        <f t="shared" si="43"/>
        <v>0</v>
      </c>
      <c r="Z301" s="194">
        <f t="shared" si="44"/>
        <v>0</v>
      </c>
      <c r="AA301" s="82" t="str">
        <f t="shared" si="49"/>
        <v>ok</v>
      </c>
      <c r="AB301" s="80"/>
      <c r="AC301" s="84" t="str">
        <f t="array" ref="AC301">IFERROR(IF($C301="","",INDEX(구분표!$I$2:$I$1001,MATCH(1,(구분표!$B$2:$B$1001='15년일입'!$A301)*(구분표!$C$2:$C$1001='15년일입'!$B301)*(구분표!$A$2:$A$1001='15년일입'!$C301),0))),"@@")</f>
        <v/>
      </c>
    </row>
    <row r="302" spans="1:29" ht="31.5" customHeight="1">
      <c r="A302" s="94" t="str">
        <f>IFERROR(VLOOKUP('15년일입'!$C302,구분표!$A$2:$C$1001,2,FALSE),"")</f>
        <v/>
      </c>
      <c r="B302" s="94" t="str">
        <f>IFERROR(VLOOKUP('15년일입'!$C302,구분표!$A$2:$C$1001,3,FALSE),"")</f>
        <v/>
      </c>
      <c r="C302" s="196"/>
      <c r="D302" s="195"/>
      <c r="E302" s="195"/>
      <c r="F302" s="196"/>
      <c r="G302" s="194"/>
      <c r="H302" s="194"/>
      <c r="I302" s="194"/>
      <c r="J302" s="78">
        <f t="shared" si="45"/>
        <v>0</v>
      </c>
      <c r="K302" s="194"/>
      <c r="L302" s="194"/>
      <c r="M302" s="78">
        <f t="shared" si="46"/>
        <v>0</v>
      </c>
      <c r="N302" s="79" t="str">
        <f t="shared" si="40"/>
        <v>-</v>
      </c>
      <c r="O302" s="212"/>
      <c r="P302" s="80"/>
      <c r="Q302" s="221"/>
      <c r="R302" s="80"/>
      <c r="S302" s="83" t="s">
        <v>578</v>
      </c>
      <c r="T302" s="194">
        <f t="shared" si="41"/>
        <v>0</v>
      </c>
      <c r="U302" s="194">
        <f t="shared" si="47"/>
        <v>0</v>
      </c>
      <c r="V302" s="82" t="str">
        <f t="shared" si="42"/>
        <v>ok</v>
      </c>
      <c r="W302" s="80"/>
      <c r="X302" s="81" t="str">
        <f t="shared" si="48"/>
        <v/>
      </c>
      <c r="Y302" s="194">
        <f t="shared" si="43"/>
        <v>0</v>
      </c>
      <c r="Z302" s="194">
        <f t="shared" si="44"/>
        <v>0</v>
      </c>
      <c r="AA302" s="82" t="str">
        <f t="shared" si="49"/>
        <v>ok</v>
      </c>
      <c r="AB302" s="80"/>
      <c r="AC302" s="84" t="str">
        <f t="array" ref="AC302">IFERROR(IF($C302="","",INDEX(구분표!$I$2:$I$1001,MATCH(1,(구분표!$B$2:$B$1001='15년일입'!$A302)*(구분표!$C$2:$C$1001='15년일입'!$B302)*(구분표!$A$2:$A$1001='15년일입'!$C302),0))),"@@")</f>
        <v/>
      </c>
    </row>
    <row r="303" spans="1:29" ht="31.5" customHeight="1">
      <c r="A303" s="94" t="str">
        <f>IFERROR(VLOOKUP('15년일입'!$C303,구분표!$A$2:$C$1001,2,FALSE),"")</f>
        <v/>
      </c>
      <c r="B303" s="94" t="str">
        <f>IFERROR(VLOOKUP('15년일입'!$C303,구분표!$A$2:$C$1001,3,FALSE),"")</f>
        <v/>
      </c>
      <c r="C303" s="196"/>
      <c r="D303" s="195"/>
      <c r="E303" s="195"/>
      <c r="F303" s="196"/>
      <c r="G303" s="194"/>
      <c r="H303" s="194"/>
      <c r="I303" s="194"/>
      <c r="J303" s="78">
        <f t="shared" si="45"/>
        <v>0</v>
      </c>
      <c r="K303" s="194"/>
      <c r="L303" s="194"/>
      <c r="M303" s="78">
        <f t="shared" si="46"/>
        <v>0</v>
      </c>
      <c r="N303" s="79" t="str">
        <f t="shared" si="40"/>
        <v>-</v>
      </c>
      <c r="O303" s="212"/>
      <c r="P303" s="80"/>
      <c r="Q303" s="221"/>
      <c r="R303" s="80"/>
      <c r="S303" s="83" t="s">
        <v>578</v>
      </c>
      <c r="T303" s="194">
        <f t="shared" si="41"/>
        <v>0</v>
      </c>
      <c r="U303" s="194">
        <f t="shared" si="47"/>
        <v>0</v>
      </c>
      <c r="V303" s="82" t="str">
        <f t="shared" si="42"/>
        <v>ok</v>
      </c>
      <c r="W303" s="80"/>
      <c r="X303" s="81" t="str">
        <f t="shared" si="48"/>
        <v/>
      </c>
      <c r="Y303" s="194">
        <f t="shared" si="43"/>
        <v>0</v>
      </c>
      <c r="Z303" s="194">
        <f t="shared" si="44"/>
        <v>0</v>
      </c>
      <c r="AA303" s="82" t="str">
        <f t="shared" si="49"/>
        <v>ok</v>
      </c>
      <c r="AB303" s="80"/>
      <c r="AC303" s="84" t="str">
        <f t="array" ref="AC303">IFERROR(IF($C303="","",INDEX(구분표!$I$2:$I$1001,MATCH(1,(구분표!$B$2:$B$1001='15년일입'!$A303)*(구분표!$C$2:$C$1001='15년일입'!$B303)*(구분표!$A$2:$A$1001='15년일입'!$C303),0))),"@@")</f>
        <v/>
      </c>
    </row>
    <row r="304" spans="1:29" ht="31.5" customHeight="1">
      <c r="A304" s="94" t="str">
        <f>IFERROR(VLOOKUP('15년일입'!$C304,구분표!$A$2:$C$1001,2,FALSE),"")</f>
        <v/>
      </c>
      <c r="B304" s="94" t="str">
        <f>IFERROR(VLOOKUP('15년일입'!$C304,구분표!$A$2:$C$1001,3,FALSE),"")</f>
        <v/>
      </c>
      <c r="C304" s="196"/>
      <c r="D304" s="195"/>
      <c r="E304" s="195"/>
      <c r="F304" s="196"/>
      <c r="G304" s="194"/>
      <c r="H304" s="194"/>
      <c r="I304" s="194"/>
      <c r="J304" s="78">
        <f t="shared" si="45"/>
        <v>0</v>
      </c>
      <c r="K304" s="194"/>
      <c r="L304" s="194"/>
      <c r="M304" s="78">
        <f t="shared" si="46"/>
        <v>0</v>
      </c>
      <c r="N304" s="79" t="str">
        <f t="shared" si="40"/>
        <v>-</v>
      </c>
      <c r="O304" s="212"/>
      <c r="P304" s="80"/>
      <c r="Q304" s="221"/>
      <c r="R304" s="80"/>
      <c r="S304" s="83" t="s">
        <v>578</v>
      </c>
      <c r="T304" s="194">
        <f t="shared" si="41"/>
        <v>0</v>
      </c>
      <c r="U304" s="194">
        <f t="shared" si="47"/>
        <v>0</v>
      </c>
      <c r="V304" s="82" t="str">
        <f t="shared" si="42"/>
        <v>ok</v>
      </c>
      <c r="W304" s="80"/>
      <c r="X304" s="81" t="str">
        <f t="shared" si="48"/>
        <v/>
      </c>
      <c r="Y304" s="194">
        <f t="shared" si="43"/>
        <v>0</v>
      </c>
      <c r="Z304" s="194">
        <f t="shared" si="44"/>
        <v>0</v>
      </c>
      <c r="AA304" s="82" t="str">
        <f t="shared" si="49"/>
        <v>ok</v>
      </c>
      <c r="AB304" s="80"/>
      <c r="AC304" s="84" t="str">
        <f t="array" ref="AC304">IFERROR(IF($C304="","",INDEX(구분표!$I$2:$I$1001,MATCH(1,(구분표!$B$2:$B$1001='15년일입'!$A304)*(구분표!$C$2:$C$1001='15년일입'!$B304)*(구분표!$A$2:$A$1001='15년일입'!$C304),0))),"@@")</f>
        <v/>
      </c>
    </row>
    <row r="305" spans="1:29" ht="31.5" customHeight="1">
      <c r="A305" s="94" t="str">
        <f>IFERROR(VLOOKUP('15년일입'!$C305,구분표!$A$2:$C$1001,2,FALSE),"")</f>
        <v/>
      </c>
      <c r="B305" s="94" t="str">
        <f>IFERROR(VLOOKUP('15년일입'!$C305,구분표!$A$2:$C$1001,3,FALSE),"")</f>
        <v/>
      </c>
      <c r="C305" s="196"/>
      <c r="D305" s="195"/>
      <c r="E305" s="195"/>
      <c r="F305" s="196"/>
      <c r="G305" s="194"/>
      <c r="H305" s="194"/>
      <c r="I305" s="194"/>
      <c r="J305" s="78">
        <f t="shared" si="45"/>
        <v>0</v>
      </c>
      <c r="K305" s="194"/>
      <c r="L305" s="194"/>
      <c r="M305" s="78">
        <f t="shared" si="46"/>
        <v>0</v>
      </c>
      <c r="N305" s="79" t="str">
        <f t="shared" si="40"/>
        <v>-</v>
      </c>
      <c r="O305" s="212"/>
      <c r="P305" s="80"/>
      <c r="Q305" s="221"/>
      <c r="R305" s="80"/>
      <c r="S305" s="83" t="s">
        <v>578</v>
      </c>
      <c r="T305" s="194">
        <f t="shared" si="41"/>
        <v>0</v>
      </c>
      <c r="U305" s="194">
        <f t="shared" si="47"/>
        <v>0</v>
      </c>
      <c r="V305" s="82" t="str">
        <f t="shared" si="42"/>
        <v>ok</v>
      </c>
      <c r="W305" s="80"/>
      <c r="X305" s="81" t="str">
        <f t="shared" si="48"/>
        <v/>
      </c>
      <c r="Y305" s="194">
        <f t="shared" si="43"/>
        <v>0</v>
      </c>
      <c r="Z305" s="194">
        <f t="shared" si="44"/>
        <v>0</v>
      </c>
      <c r="AA305" s="82" t="str">
        <f t="shared" si="49"/>
        <v>ok</v>
      </c>
      <c r="AB305" s="80"/>
      <c r="AC305" s="84" t="str">
        <f t="array" ref="AC305">IFERROR(IF($C305="","",INDEX(구분표!$I$2:$I$1001,MATCH(1,(구분표!$B$2:$B$1001='15년일입'!$A305)*(구분표!$C$2:$C$1001='15년일입'!$B305)*(구분표!$A$2:$A$1001='15년일입'!$C305),0))),"@@")</f>
        <v/>
      </c>
    </row>
    <row r="306" spans="1:29" ht="31.5" customHeight="1">
      <c r="A306" s="94" t="str">
        <f>IFERROR(VLOOKUP('15년일입'!$C306,구분표!$A$2:$C$1001,2,FALSE),"")</f>
        <v/>
      </c>
      <c r="B306" s="94" t="str">
        <f>IFERROR(VLOOKUP('15년일입'!$C306,구분표!$A$2:$C$1001,3,FALSE),"")</f>
        <v/>
      </c>
      <c r="C306" s="196"/>
      <c r="D306" s="195"/>
      <c r="E306" s="195"/>
      <c r="F306" s="196"/>
      <c r="G306" s="194"/>
      <c r="H306" s="194"/>
      <c r="I306" s="194"/>
      <c r="J306" s="78">
        <f t="shared" si="45"/>
        <v>0</v>
      </c>
      <c r="K306" s="194"/>
      <c r="L306" s="194"/>
      <c r="M306" s="78">
        <f t="shared" si="46"/>
        <v>0</v>
      </c>
      <c r="N306" s="79" t="str">
        <f t="shared" si="40"/>
        <v>-</v>
      </c>
      <c r="O306" s="212"/>
      <c r="P306" s="80"/>
      <c r="Q306" s="221"/>
      <c r="R306" s="80"/>
      <c r="S306" s="83" t="s">
        <v>578</v>
      </c>
      <c r="T306" s="194">
        <f t="shared" si="41"/>
        <v>0</v>
      </c>
      <c r="U306" s="194">
        <f t="shared" si="47"/>
        <v>0</v>
      </c>
      <c r="V306" s="82" t="str">
        <f t="shared" si="42"/>
        <v>ok</v>
      </c>
      <c r="W306" s="80"/>
      <c r="X306" s="81" t="str">
        <f t="shared" si="48"/>
        <v/>
      </c>
      <c r="Y306" s="194">
        <f t="shared" si="43"/>
        <v>0</v>
      </c>
      <c r="Z306" s="194">
        <f t="shared" si="44"/>
        <v>0</v>
      </c>
      <c r="AA306" s="82" t="str">
        <f t="shared" si="49"/>
        <v>ok</v>
      </c>
      <c r="AB306" s="80"/>
      <c r="AC306" s="84" t="str">
        <f t="array" ref="AC306">IFERROR(IF($C306="","",INDEX(구분표!$I$2:$I$1001,MATCH(1,(구분표!$B$2:$B$1001='15년일입'!$A306)*(구분표!$C$2:$C$1001='15년일입'!$B306)*(구분표!$A$2:$A$1001='15년일입'!$C306),0))),"@@")</f>
        <v/>
      </c>
    </row>
    <row r="307" spans="1:29" ht="31.5" customHeight="1">
      <c r="A307" s="94" t="str">
        <f>IFERROR(VLOOKUP('15년일입'!$C307,구분표!$A$2:$C$1001,2,FALSE),"")</f>
        <v/>
      </c>
      <c r="B307" s="94" t="str">
        <f>IFERROR(VLOOKUP('15년일입'!$C307,구분표!$A$2:$C$1001,3,FALSE),"")</f>
        <v/>
      </c>
      <c r="C307" s="196"/>
      <c r="D307" s="195"/>
      <c r="E307" s="195"/>
      <c r="F307" s="196"/>
      <c r="G307" s="194"/>
      <c r="H307" s="194"/>
      <c r="I307" s="194"/>
      <c r="J307" s="78">
        <f t="shared" si="45"/>
        <v>0</v>
      </c>
      <c r="K307" s="194"/>
      <c r="L307" s="194"/>
      <c r="M307" s="78">
        <f t="shared" si="46"/>
        <v>0</v>
      </c>
      <c r="N307" s="79" t="str">
        <f t="shared" si="40"/>
        <v>-</v>
      </c>
      <c r="O307" s="211"/>
      <c r="P307" s="80"/>
      <c r="Q307" s="221"/>
      <c r="R307" s="80"/>
      <c r="S307" s="83" t="s">
        <v>578</v>
      </c>
      <c r="T307" s="194">
        <f t="shared" si="41"/>
        <v>0</v>
      </c>
      <c r="U307" s="194">
        <f t="shared" si="47"/>
        <v>0</v>
      </c>
      <c r="V307" s="82" t="str">
        <f t="shared" si="42"/>
        <v>ok</v>
      </c>
      <c r="W307" s="80"/>
      <c r="X307" s="81" t="str">
        <f t="shared" si="48"/>
        <v/>
      </c>
      <c r="Y307" s="194">
        <f t="shared" si="43"/>
        <v>0</v>
      </c>
      <c r="Z307" s="194">
        <f t="shared" si="44"/>
        <v>0</v>
      </c>
      <c r="AA307" s="82" t="str">
        <f t="shared" si="49"/>
        <v>ok</v>
      </c>
      <c r="AB307" s="80"/>
      <c r="AC307" s="84" t="str">
        <f t="array" ref="AC307">IFERROR(IF($C307="","",INDEX(구분표!$I$2:$I$1001,MATCH(1,(구분표!$B$2:$B$1001='15년일입'!$A307)*(구분표!$C$2:$C$1001='15년일입'!$B307)*(구분표!$A$2:$A$1001='15년일입'!$C307),0))),"@@")</f>
        <v/>
      </c>
    </row>
    <row r="308" spans="1:29" ht="31.5" customHeight="1">
      <c r="A308" s="94" t="str">
        <f>IFERROR(VLOOKUP('15년일입'!$C308,구분표!$A$2:$C$1001,2,FALSE),"")</f>
        <v/>
      </c>
      <c r="B308" s="94" t="str">
        <f>IFERROR(VLOOKUP('15년일입'!$C308,구분표!$A$2:$C$1001,3,FALSE),"")</f>
        <v/>
      </c>
      <c r="C308" s="196"/>
      <c r="D308" s="195"/>
      <c r="E308" s="195"/>
      <c r="F308" s="196"/>
      <c r="G308" s="194"/>
      <c r="H308" s="206"/>
      <c r="I308" s="194"/>
      <c r="J308" s="78">
        <f t="shared" si="45"/>
        <v>0</v>
      </c>
      <c r="K308" s="208"/>
      <c r="L308" s="194"/>
      <c r="M308" s="78">
        <f t="shared" si="46"/>
        <v>0</v>
      </c>
      <c r="N308" s="79" t="str">
        <f t="shared" si="40"/>
        <v>-</v>
      </c>
      <c r="O308" s="211"/>
      <c r="P308" s="80"/>
      <c r="Q308" s="221"/>
      <c r="R308" s="80"/>
      <c r="S308" s="83" t="s">
        <v>578</v>
      </c>
      <c r="T308" s="194">
        <f t="shared" si="41"/>
        <v>0</v>
      </c>
      <c r="U308" s="194">
        <f t="shared" si="47"/>
        <v>0</v>
      </c>
      <c r="V308" s="82" t="str">
        <f t="shared" si="42"/>
        <v>ok</v>
      </c>
      <c r="W308" s="80"/>
      <c r="X308" s="81" t="str">
        <f t="shared" si="48"/>
        <v/>
      </c>
      <c r="Y308" s="194">
        <f t="shared" si="43"/>
        <v>0</v>
      </c>
      <c r="Z308" s="194">
        <f t="shared" si="44"/>
        <v>0</v>
      </c>
      <c r="AA308" s="82" t="str">
        <f t="shared" si="49"/>
        <v>ok</v>
      </c>
      <c r="AB308" s="80"/>
      <c r="AC308" s="84" t="str">
        <f t="array" ref="AC308">IFERROR(IF($C308="","",INDEX(구분표!$I$2:$I$1001,MATCH(1,(구분표!$B$2:$B$1001='15년일입'!$A308)*(구분표!$C$2:$C$1001='15년일입'!$B308)*(구분표!$A$2:$A$1001='15년일입'!$C308),0))),"@@")</f>
        <v/>
      </c>
    </row>
    <row r="309" spans="1:29" ht="31.5" customHeight="1">
      <c r="A309" s="94" t="str">
        <f>IFERROR(VLOOKUP('15년일입'!$C309,구분표!$A$2:$C$1001,2,FALSE),"")</f>
        <v/>
      </c>
      <c r="B309" s="94" t="str">
        <f>IFERROR(VLOOKUP('15년일입'!$C309,구분표!$A$2:$C$1001,3,FALSE),"")</f>
        <v/>
      </c>
      <c r="C309" s="196"/>
      <c r="D309" s="195"/>
      <c r="E309" s="195"/>
      <c r="F309" s="196"/>
      <c r="G309" s="194"/>
      <c r="H309" s="194"/>
      <c r="I309" s="194"/>
      <c r="J309" s="78">
        <f t="shared" si="45"/>
        <v>0</v>
      </c>
      <c r="K309" s="194"/>
      <c r="L309" s="194"/>
      <c r="M309" s="78">
        <f t="shared" si="46"/>
        <v>0</v>
      </c>
      <c r="N309" s="79" t="str">
        <f t="shared" si="40"/>
        <v>-</v>
      </c>
      <c r="O309" s="213"/>
      <c r="P309" s="80"/>
      <c r="Q309" s="221"/>
      <c r="R309" s="80"/>
      <c r="S309" s="83" t="s">
        <v>578</v>
      </c>
      <c r="T309" s="194">
        <f t="shared" si="41"/>
        <v>0</v>
      </c>
      <c r="U309" s="194">
        <f t="shared" si="47"/>
        <v>0</v>
      </c>
      <c r="V309" s="82" t="str">
        <f t="shared" si="42"/>
        <v>ok</v>
      </c>
      <c r="W309" s="80"/>
      <c r="X309" s="81" t="str">
        <f t="shared" si="48"/>
        <v/>
      </c>
      <c r="Y309" s="194">
        <f t="shared" si="43"/>
        <v>0</v>
      </c>
      <c r="Z309" s="194">
        <f t="shared" si="44"/>
        <v>0</v>
      </c>
      <c r="AA309" s="82" t="str">
        <f t="shared" si="49"/>
        <v>ok</v>
      </c>
      <c r="AB309" s="80"/>
      <c r="AC309" s="84" t="str">
        <f t="array" ref="AC309">IFERROR(IF($C309="","",INDEX(구분표!$I$2:$I$1001,MATCH(1,(구분표!$B$2:$B$1001='15년일입'!$A309)*(구분표!$C$2:$C$1001='15년일입'!$B309)*(구분표!$A$2:$A$1001='15년일입'!$C309),0))),"@@")</f>
        <v/>
      </c>
    </row>
    <row r="310" spans="1:29" ht="31.5" customHeight="1">
      <c r="A310" s="94" t="str">
        <f>IFERROR(VLOOKUP('15년일입'!$C310,구분표!$A$2:$C$1001,2,FALSE),"")</f>
        <v/>
      </c>
      <c r="B310" s="94" t="str">
        <f>IFERROR(VLOOKUP('15년일입'!$C310,구분표!$A$2:$C$1001,3,FALSE),"")</f>
        <v/>
      </c>
      <c r="C310" s="196"/>
      <c r="D310" s="195"/>
      <c r="E310" s="195"/>
      <c r="F310" s="196"/>
      <c r="G310" s="194"/>
      <c r="H310" s="194"/>
      <c r="I310" s="194"/>
      <c r="J310" s="78">
        <f t="shared" si="45"/>
        <v>0</v>
      </c>
      <c r="K310" s="194"/>
      <c r="L310" s="194"/>
      <c r="M310" s="78">
        <f t="shared" si="46"/>
        <v>0</v>
      </c>
      <c r="N310" s="79" t="str">
        <f t="shared" si="40"/>
        <v>-</v>
      </c>
      <c r="O310" s="212"/>
      <c r="P310" s="80"/>
      <c r="Q310" s="221"/>
      <c r="R310" s="80"/>
      <c r="S310" s="83" t="s">
        <v>578</v>
      </c>
      <c r="T310" s="194">
        <f t="shared" si="41"/>
        <v>0</v>
      </c>
      <c r="U310" s="194">
        <f t="shared" si="47"/>
        <v>0</v>
      </c>
      <c r="V310" s="82" t="str">
        <f t="shared" si="42"/>
        <v>ok</v>
      </c>
      <c r="W310" s="80"/>
      <c r="X310" s="81" t="str">
        <f t="shared" si="48"/>
        <v/>
      </c>
      <c r="Y310" s="194">
        <f t="shared" si="43"/>
        <v>0</v>
      </c>
      <c r="Z310" s="194">
        <f t="shared" si="44"/>
        <v>0</v>
      </c>
      <c r="AA310" s="82" t="str">
        <f t="shared" si="49"/>
        <v>ok</v>
      </c>
      <c r="AB310" s="80"/>
      <c r="AC310" s="84" t="str">
        <f t="array" ref="AC310">IFERROR(IF($C310="","",INDEX(구분표!$I$2:$I$1001,MATCH(1,(구분표!$B$2:$B$1001='15년일입'!$A310)*(구분표!$C$2:$C$1001='15년일입'!$B310)*(구분표!$A$2:$A$1001='15년일입'!$C310),0))),"@@")</f>
        <v/>
      </c>
    </row>
    <row r="311" spans="1:29" ht="31.5" customHeight="1">
      <c r="A311" s="94" t="str">
        <f>IFERROR(VLOOKUP('15년일입'!$C311,구분표!$A$2:$C$1001,2,FALSE),"")</f>
        <v/>
      </c>
      <c r="B311" s="94" t="str">
        <f>IFERROR(VLOOKUP('15년일입'!$C311,구분표!$A$2:$C$1001,3,FALSE),"")</f>
        <v/>
      </c>
      <c r="C311" s="196"/>
      <c r="D311" s="195"/>
      <c r="E311" s="195"/>
      <c r="F311" s="196"/>
      <c r="G311" s="194"/>
      <c r="H311" s="194"/>
      <c r="I311" s="206"/>
      <c r="J311" s="78">
        <f t="shared" si="45"/>
        <v>0</v>
      </c>
      <c r="K311" s="194"/>
      <c r="L311" s="206"/>
      <c r="M311" s="78">
        <f t="shared" si="46"/>
        <v>0</v>
      </c>
      <c r="N311" s="79" t="str">
        <f t="shared" si="40"/>
        <v>-</v>
      </c>
      <c r="O311" s="212"/>
      <c r="P311" s="80"/>
      <c r="Q311" s="221"/>
      <c r="R311" s="80"/>
      <c r="S311" s="83" t="s">
        <v>578</v>
      </c>
      <c r="T311" s="194">
        <f t="shared" si="41"/>
        <v>0</v>
      </c>
      <c r="U311" s="194">
        <f t="shared" si="47"/>
        <v>0</v>
      </c>
      <c r="V311" s="82" t="str">
        <f t="shared" si="42"/>
        <v>ok</v>
      </c>
      <c r="W311" s="80"/>
      <c r="X311" s="81" t="str">
        <f t="shared" si="48"/>
        <v/>
      </c>
      <c r="Y311" s="194">
        <f t="shared" si="43"/>
        <v>0</v>
      </c>
      <c r="Z311" s="194">
        <f t="shared" si="44"/>
        <v>0</v>
      </c>
      <c r="AA311" s="82" t="str">
        <f t="shared" si="49"/>
        <v>ok</v>
      </c>
      <c r="AB311" s="80"/>
      <c r="AC311" s="84" t="str">
        <f t="array" ref="AC311">IFERROR(IF($C311="","",INDEX(구분표!$I$2:$I$1001,MATCH(1,(구분표!$B$2:$B$1001='15년일입'!$A311)*(구분표!$C$2:$C$1001='15년일입'!$B311)*(구분표!$A$2:$A$1001='15년일입'!$C311),0))),"@@")</f>
        <v/>
      </c>
    </row>
    <row r="312" spans="1:29" ht="31.5" customHeight="1">
      <c r="A312" s="94" t="str">
        <f>IFERROR(VLOOKUP('15년일입'!$C312,구분표!$A$2:$C$1001,2,FALSE),"")</f>
        <v/>
      </c>
      <c r="B312" s="94" t="str">
        <f>IFERROR(VLOOKUP('15년일입'!$C312,구분표!$A$2:$C$1001,3,FALSE),"")</f>
        <v/>
      </c>
      <c r="C312" s="196"/>
      <c r="D312" s="195"/>
      <c r="E312" s="195"/>
      <c r="F312" s="196"/>
      <c r="G312" s="194"/>
      <c r="H312" s="194"/>
      <c r="I312" s="194"/>
      <c r="J312" s="78">
        <f t="shared" si="45"/>
        <v>0</v>
      </c>
      <c r="K312" s="194"/>
      <c r="L312" s="194"/>
      <c r="M312" s="78">
        <f t="shared" si="46"/>
        <v>0</v>
      </c>
      <c r="N312" s="79" t="str">
        <f t="shared" si="40"/>
        <v>-</v>
      </c>
      <c r="O312" s="212"/>
      <c r="P312" s="80"/>
      <c r="Q312" s="221"/>
      <c r="R312" s="80"/>
      <c r="S312" s="83" t="s">
        <v>578</v>
      </c>
      <c r="T312" s="194">
        <f t="shared" si="41"/>
        <v>0</v>
      </c>
      <c r="U312" s="194">
        <f t="shared" si="47"/>
        <v>0</v>
      </c>
      <c r="V312" s="82" t="str">
        <f t="shared" si="42"/>
        <v>ok</v>
      </c>
      <c r="W312" s="80"/>
      <c r="X312" s="81" t="str">
        <f t="shared" si="48"/>
        <v/>
      </c>
      <c r="Y312" s="194">
        <f t="shared" si="43"/>
        <v>0</v>
      </c>
      <c r="Z312" s="194">
        <f t="shared" si="44"/>
        <v>0</v>
      </c>
      <c r="AA312" s="82" t="str">
        <f t="shared" si="49"/>
        <v>ok</v>
      </c>
      <c r="AB312" s="80"/>
      <c r="AC312" s="84" t="str">
        <f t="array" ref="AC312">IFERROR(IF($C312="","",INDEX(구분표!$I$2:$I$1001,MATCH(1,(구분표!$B$2:$B$1001='15년일입'!$A312)*(구분표!$C$2:$C$1001='15년일입'!$B312)*(구분표!$A$2:$A$1001='15년일입'!$C312),0))),"@@")</f>
        <v/>
      </c>
    </row>
    <row r="313" spans="1:29" ht="31.5" customHeight="1">
      <c r="A313" s="94" t="str">
        <f>IFERROR(VLOOKUP('15년일입'!$C313,구분표!$A$2:$C$1001,2,FALSE),"")</f>
        <v/>
      </c>
      <c r="B313" s="94" t="str">
        <f>IFERROR(VLOOKUP('15년일입'!$C313,구분표!$A$2:$C$1001,3,FALSE),"")</f>
        <v/>
      </c>
      <c r="C313" s="196"/>
      <c r="D313" s="195"/>
      <c r="E313" s="195"/>
      <c r="F313" s="196"/>
      <c r="G313" s="198"/>
      <c r="H313" s="194"/>
      <c r="I313" s="194"/>
      <c r="J313" s="78">
        <f t="shared" si="45"/>
        <v>0</v>
      </c>
      <c r="K313" s="194"/>
      <c r="L313" s="194"/>
      <c r="M313" s="78">
        <f t="shared" si="46"/>
        <v>0</v>
      </c>
      <c r="N313" s="79" t="str">
        <f t="shared" si="40"/>
        <v>-</v>
      </c>
      <c r="O313" s="212"/>
      <c r="P313" s="80"/>
      <c r="Q313" s="221"/>
      <c r="R313" s="80"/>
      <c r="S313" s="83" t="s">
        <v>578</v>
      </c>
      <c r="T313" s="194">
        <f t="shared" si="41"/>
        <v>0</v>
      </c>
      <c r="U313" s="194">
        <f t="shared" si="47"/>
        <v>0</v>
      </c>
      <c r="V313" s="82" t="str">
        <f t="shared" si="42"/>
        <v>ok</v>
      </c>
      <c r="W313" s="80"/>
      <c r="X313" s="81" t="str">
        <f t="shared" si="48"/>
        <v/>
      </c>
      <c r="Y313" s="194">
        <f t="shared" si="43"/>
        <v>0</v>
      </c>
      <c r="Z313" s="194">
        <f t="shared" si="44"/>
        <v>0</v>
      </c>
      <c r="AA313" s="82" t="str">
        <f t="shared" si="49"/>
        <v>ok</v>
      </c>
      <c r="AB313" s="80"/>
      <c r="AC313" s="84" t="str">
        <f t="array" ref="AC313">IFERROR(IF($C313="","",INDEX(구분표!$I$2:$I$1001,MATCH(1,(구분표!$B$2:$B$1001='15년일입'!$A313)*(구분표!$C$2:$C$1001='15년일입'!$B313)*(구분표!$A$2:$A$1001='15년일입'!$C313),0))),"@@")</f>
        <v/>
      </c>
    </row>
    <row r="314" spans="1:29" ht="31.5" customHeight="1">
      <c r="A314" s="94" t="str">
        <f>IFERROR(VLOOKUP('15년일입'!$C314,구분표!$A$2:$C$1001,2,FALSE),"")</f>
        <v/>
      </c>
      <c r="B314" s="94" t="str">
        <f>IFERROR(VLOOKUP('15년일입'!$C314,구분표!$A$2:$C$1001,3,FALSE),"")</f>
        <v/>
      </c>
      <c r="C314" s="196"/>
      <c r="D314" s="195"/>
      <c r="E314" s="195"/>
      <c r="F314" s="196"/>
      <c r="G314" s="198"/>
      <c r="H314" s="194"/>
      <c r="I314" s="194"/>
      <c r="J314" s="78">
        <f t="shared" si="45"/>
        <v>0</v>
      </c>
      <c r="K314" s="194"/>
      <c r="L314" s="194"/>
      <c r="M314" s="78">
        <f t="shared" si="46"/>
        <v>0</v>
      </c>
      <c r="N314" s="79" t="str">
        <f t="shared" si="40"/>
        <v>-</v>
      </c>
      <c r="O314" s="212"/>
      <c r="P314" s="80"/>
      <c r="Q314" s="221"/>
      <c r="R314" s="80"/>
      <c r="S314" s="83" t="s">
        <v>578</v>
      </c>
      <c r="T314" s="194">
        <f t="shared" si="41"/>
        <v>0</v>
      </c>
      <c r="U314" s="194">
        <f t="shared" si="47"/>
        <v>0</v>
      </c>
      <c r="V314" s="82" t="str">
        <f t="shared" si="42"/>
        <v>ok</v>
      </c>
      <c r="W314" s="80"/>
      <c r="X314" s="81" t="str">
        <f t="shared" si="48"/>
        <v/>
      </c>
      <c r="Y314" s="194">
        <f t="shared" si="43"/>
        <v>0</v>
      </c>
      <c r="Z314" s="194">
        <f t="shared" si="44"/>
        <v>0</v>
      </c>
      <c r="AA314" s="82" t="str">
        <f t="shared" si="49"/>
        <v>ok</v>
      </c>
      <c r="AB314" s="80"/>
      <c r="AC314" s="84" t="str">
        <f t="array" ref="AC314">IFERROR(IF($C314="","",INDEX(구분표!$I$2:$I$1001,MATCH(1,(구분표!$B$2:$B$1001='15년일입'!$A314)*(구분표!$C$2:$C$1001='15년일입'!$B314)*(구분표!$A$2:$A$1001='15년일입'!$C314),0))),"@@")</f>
        <v/>
      </c>
    </row>
    <row r="315" spans="1:29" ht="31.5" customHeight="1">
      <c r="A315" s="94" t="str">
        <f>IFERROR(VLOOKUP('15년일입'!$C315,구분표!$A$2:$C$1001,2,FALSE),"")</f>
        <v/>
      </c>
      <c r="B315" s="94" t="str">
        <f>IFERROR(VLOOKUP('15년일입'!$C315,구분표!$A$2:$C$1001,3,FALSE),"")</f>
        <v/>
      </c>
      <c r="C315" s="196"/>
      <c r="D315" s="195"/>
      <c r="E315" s="195"/>
      <c r="F315" s="196"/>
      <c r="G315" s="194"/>
      <c r="H315" s="194"/>
      <c r="I315" s="194"/>
      <c r="J315" s="78">
        <f t="shared" si="45"/>
        <v>0</v>
      </c>
      <c r="K315" s="194"/>
      <c r="L315" s="194"/>
      <c r="M315" s="78">
        <f t="shared" si="46"/>
        <v>0</v>
      </c>
      <c r="N315" s="79" t="str">
        <f t="shared" si="40"/>
        <v>-</v>
      </c>
      <c r="O315" s="212"/>
      <c r="P315" s="80"/>
      <c r="Q315" s="221"/>
      <c r="R315" s="80"/>
      <c r="S315" s="83" t="s">
        <v>578</v>
      </c>
      <c r="T315" s="194">
        <f t="shared" si="41"/>
        <v>0</v>
      </c>
      <c r="U315" s="194">
        <f t="shared" si="47"/>
        <v>0</v>
      </c>
      <c r="V315" s="82" t="str">
        <f t="shared" si="42"/>
        <v>ok</v>
      </c>
      <c r="W315" s="80"/>
      <c r="X315" s="81" t="str">
        <f t="shared" si="48"/>
        <v/>
      </c>
      <c r="Y315" s="194">
        <f t="shared" si="43"/>
        <v>0</v>
      </c>
      <c r="Z315" s="194">
        <f t="shared" si="44"/>
        <v>0</v>
      </c>
      <c r="AA315" s="82" t="str">
        <f t="shared" si="49"/>
        <v>ok</v>
      </c>
      <c r="AB315" s="80"/>
      <c r="AC315" s="84" t="str">
        <f t="array" ref="AC315">IFERROR(IF($C315="","",INDEX(구분표!$I$2:$I$1001,MATCH(1,(구분표!$B$2:$B$1001='15년일입'!$A315)*(구분표!$C$2:$C$1001='15년일입'!$B315)*(구분표!$A$2:$A$1001='15년일입'!$C315),0))),"@@")</f>
        <v/>
      </c>
    </row>
    <row r="316" spans="1:29" ht="31.5" customHeight="1">
      <c r="A316" s="94" t="str">
        <f>IFERROR(VLOOKUP('15년일입'!$C316,구분표!$A$2:$C$1001,2,FALSE),"")</f>
        <v/>
      </c>
      <c r="B316" s="94" t="str">
        <f>IFERROR(VLOOKUP('15년일입'!$C316,구분표!$A$2:$C$1001,3,FALSE),"")</f>
        <v/>
      </c>
      <c r="C316" s="196"/>
      <c r="D316" s="195"/>
      <c r="E316" s="195"/>
      <c r="F316" s="196"/>
      <c r="G316" s="194"/>
      <c r="H316" s="194"/>
      <c r="I316" s="194"/>
      <c r="J316" s="78">
        <f t="shared" si="45"/>
        <v>0</v>
      </c>
      <c r="K316" s="194"/>
      <c r="L316" s="194"/>
      <c r="M316" s="78">
        <f t="shared" si="46"/>
        <v>0</v>
      </c>
      <c r="N316" s="79" t="str">
        <f t="shared" si="40"/>
        <v>-</v>
      </c>
      <c r="O316" s="212"/>
      <c r="P316" s="80"/>
      <c r="Q316" s="221"/>
      <c r="R316" s="80"/>
      <c r="S316" s="83" t="s">
        <v>578</v>
      </c>
      <c r="T316" s="194">
        <f t="shared" si="41"/>
        <v>0</v>
      </c>
      <c r="U316" s="194">
        <f t="shared" si="47"/>
        <v>0</v>
      </c>
      <c r="V316" s="82" t="str">
        <f t="shared" si="42"/>
        <v>ok</v>
      </c>
      <c r="W316" s="80"/>
      <c r="X316" s="81" t="str">
        <f t="shared" si="48"/>
        <v/>
      </c>
      <c r="Y316" s="194">
        <f t="shared" si="43"/>
        <v>0</v>
      </c>
      <c r="Z316" s="194">
        <f t="shared" si="44"/>
        <v>0</v>
      </c>
      <c r="AA316" s="82" t="str">
        <f t="shared" si="49"/>
        <v>ok</v>
      </c>
      <c r="AB316" s="80"/>
      <c r="AC316" s="84" t="str">
        <f t="array" ref="AC316">IFERROR(IF($C316="","",INDEX(구분표!$I$2:$I$1001,MATCH(1,(구분표!$B$2:$B$1001='15년일입'!$A316)*(구분표!$C$2:$C$1001='15년일입'!$B316)*(구분표!$A$2:$A$1001='15년일입'!$C316),0))),"@@")</f>
        <v/>
      </c>
    </row>
    <row r="317" spans="1:29" ht="31.5" customHeight="1">
      <c r="A317" s="94" t="str">
        <f>IFERROR(VLOOKUP('15년일입'!$C317,구분표!$A$2:$C$1001,2,FALSE),"")</f>
        <v/>
      </c>
      <c r="B317" s="94" t="str">
        <f>IFERROR(VLOOKUP('15년일입'!$C317,구분표!$A$2:$C$1001,3,FALSE),"")</f>
        <v/>
      </c>
      <c r="C317" s="196"/>
      <c r="D317" s="195"/>
      <c r="E317" s="195"/>
      <c r="F317" s="196"/>
      <c r="G317" s="194"/>
      <c r="H317" s="194"/>
      <c r="I317" s="206"/>
      <c r="J317" s="78">
        <f t="shared" si="45"/>
        <v>0</v>
      </c>
      <c r="K317" s="194"/>
      <c r="L317" s="206"/>
      <c r="M317" s="78">
        <f t="shared" si="46"/>
        <v>0</v>
      </c>
      <c r="N317" s="79" t="str">
        <f t="shared" si="40"/>
        <v>-</v>
      </c>
      <c r="O317" s="211"/>
      <c r="P317" s="80"/>
      <c r="Q317" s="221"/>
      <c r="R317" s="80"/>
      <c r="S317" s="83" t="s">
        <v>578</v>
      </c>
      <c r="T317" s="194">
        <f t="shared" si="41"/>
        <v>0</v>
      </c>
      <c r="U317" s="194">
        <f t="shared" si="47"/>
        <v>0</v>
      </c>
      <c r="V317" s="82" t="str">
        <f t="shared" si="42"/>
        <v>ok</v>
      </c>
      <c r="W317" s="80"/>
      <c r="X317" s="81" t="str">
        <f t="shared" si="48"/>
        <v/>
      </c>
      <c r="Y317" s="194">
        <f t="shared" si="43"/>
        <v>0</v>
      </c>
      <c r="Z317" s="194">
        <f t="shared" si="44"/>
        <v>0</v>
      </c>
      <c r="AA317" s="82" t="str">
        <f t="shared" si="49"/>
        <v>ok</v>
      </c>
      <c r="AB317" s="80"/>
      <c r="AC317" s="84" t="str">
        <f t="array" ref="AC317">IFERROR(IF($C317="","",INDEX(구분표!$I$2:$I$1001,MATCH(1,(구분표!$B$2:$B$1001='15년일입'!$A317)*(구분표!$C$2:$C$1001='15년일입'!$B317)*(구분표!$A$2:$A$1001='15년일입'!$C317),0))),"@@")</f>
        <v/>
      </c>
    </row>
    <row r="318" spans="1:29" ht="31.5" customHeight="1">
      <c r="A318" s="94" t="str">
        <f>IFERROR(VLOOKUP('15년일입'!$C318,구분표!$A$2:$C$1001,2,FALSE),"")</f>
        <v/>
      </c>
      <c r="B318" s="94" t="str">
        <f>IFERROR(VLOOKUP('15년일입'!$C318,구분표!$A$2:$C$1001,3,FALSE),"")</f>
        <v/>
      </c>
      <c r="C318" s="196"/>
      <c r="D318" s="195"/>
      <c r="E318" s="195"/>
      <c r="F318" s="196"/>
      <c r="G318" s="194"/>
      <c r="H318" s="194"/>
      <c r="I318" s="194"/>
      <c r="J318" s="78">
        <f t="shared" si="45"/>
        <v>0</v>
      </c>
      <c r="K318" s="194"/>
      <c r="L318" s="194"/>
      <c r="M318" s="78">
        <f t="shared" si="46"/>
        <v>0</v>
      </c>
      <c r="N318" s="79" t="str">
        <f t="shared" si="40"/>
        <v>-</v>
      </c>
      <c r="O318" s="212"/>
      <c r="P318" s="80"/>
      <c r="Q318" s="221"/>
      <c r="R318" s="80"/>
      <c r="S318" s="83" t="s">
        <v>578</v>
      </c>
      <c r="T318" s="194">
        <f t="shared" si="41"/>
        <v>0</v>
      </c>
      <c r="U318" s="194">
        <f t="shared" si="47"/>
        <v>0</v>
      </c>
      <c r="V318" s="82" t="str">
        <f t="shared" si="42"/>
        <v>ok</v>
      </c>
      <c r="W318" s="80"/>
      <c r="X318" s="81" t="str">
        <f t="shared" si="48"/>
        <v/>
      </c>
      <c r="Y318" s="194">
        <f t="shared" si="43"/>
        <v>0</v>
      </c>
      <c r="Z318" s="194">
        <f t="shared" si="44"/>
        <v>0</v>
      </c>
      <c r="AA318" s="82" t="str">
        <f t="shared" si="49"/>
        <v>ok</v>
      </c>
      <c r="AB318" s="80"/>
      <c r="AC318" s="84" t="str">
        <f t="array" ref="AC318">IFERROR(IF($C318="","",INDEX(구분표!$I$2:$I$1001,MATCH(1,(구분표!$B$2:$B$1001='15년일입'!$A318)*(구분표!$C$2:$C$1001='15년일입'!$B318)*(구분표!$A$2:$A$1001='15년일입'!$C318),0))),"@@")</f>
        <v/>
      </c>
    </row>
    <row r="319" spans="1:29" ht="31.5" customHeight="1">
      <c r="A319" s="94" t="str">
        <f>IFERROR(VLOOKUP('15년일입'!$C319,구분표!$A$2:$C$1001,2,FALSE),"")</f>
        <v/>
      </c>
      <c r="B319" s="94" t="str">
        <f>IFERROR(VLOOKUP('15년일입'!$C319,구분표!$A$2:$C$1001,3,FALSE),"")</f>
        <v/>
      </c>
      <c r="C319" s="196"/>
      <c r="D319" s="195"/>
      <c r="E319" s="195"/>
      <c r="F319" s="196"/>
      <c r="G319" s="194"/>
      <c r="H319" s="194"/>
      <c r="I319" s="194"/>
      <c r="J319" s="78">
        <f t="shared" si="45"/>
        <v>0</v>
      </c>
      <c r="K319" s="194"/>
      <c r="L319" s="194"/>
      <c r="M319" s="78">
        <f t="shared" si="46"/>
        <v>0</v>
      </c>
      <c r="N319" s="79" t="str">
        <f t="shared" ref="N319:N378" si="50">IF(H319-K319&lt;0,"동의필요","-")</f>
        <v>-</v>
      </c>
      <c r="O319" s="214"/>
      <c r="P319" s="80"/>
      <c r="Q319" s="221"/>
      <c r="R319" s="80"/>
      <c r="S319" s="83" t="s">
        <v>578</v>
      </c>
      <c r="T319" s="194">
        <f t="shared" si="41"/>
        <v>0</v>
      </c>
      <c r="U319" s="194">
        <f t="shared" si="47"/>
        <v>0</v>
      </c>
      <c r="V319" s="82" t="str">
        <f t="shared" si="42"/>
        <v>ok</v>
      </c>
      <c r="W319" s="80"/>
      <c r="X319" s="81" t="str">
        <f t="shared" si="48"/>
        <v/>
      </c>
      <c r="Y319" s="194">
        <f t="shared" si="43"/>
        <v>0</v>
      </c>
      <c r="Z319" s="194">
        <f t="shared" si="44"/>
        <v>0</v>
      </c>
      <c r="AA319" s="82" t="str">
        <f t="shared" si="49"/>
        <v>ok</v>
      </c>
      <c r="AB319" s="80"/>
      <c r="AC319" s="84" t="str">
        <f t="array" ref="AC319">IFERROR(IF($C319="","",INDEX(구분표!$I$2:$I$1001,MATCH(1,(구분표!$B$2:$B$1001='15년일입'!$A319)*(구분표!$C$2:$C$1001='15년일입'!$B319)*(구분표!$A$2:$A$1001='15년일입'!$C319),0))),"@@")</f>
        <v/>
      </c>
    </row>
    <row r="320" spans="1:29" ht="31.5" customHeight="1">
      <c r="A320" s="94" t="str">
        <f>IFERROR(VLOOKUP('15년일입'!$C320,구분표!$A$2:$C$1001,2,FALSE),"")</f>
        <v/>
      </c>
      <c r="B320" s="94" t="str">
        <f>IFERROR(VLOOKUP('15년일입'!$C320,구분표!$A$2:$C$1001,3,FALSE),"")</f>
        <v/>
      </c>
      <c r="C320" s="196"/>
      <c r="D320" s="195"/>
      <c r="E320" s="195"/>
      <c r="F320" s="196"/>
      <c r="G320" s="194"/>
      <c r="H320" s="194"/>
      <c r="I320" s="194"/>
      <c r="J320" s="78">
        <f t="shared" si="45"/>
        <v>0</v>
      </c>
      <c r="K320" s="194"/>
      <c r="L320" s="194"/>
      <c r="M320" s="78">
        <f t="shared" si="46"/>
        <v>0</v>
      </c>
      <c r="N320" s="79" t="str">
        <f t="shared" si="50"/>
        <v>-</v>
      </c>
      <c r="O320" s="212"/>
      <c r="P320" s="80"/>
      <c r="Q320" s="221"/>
      <c r="R320" s="80"/>
      <c r="S320" s="83" t="s">
        <v>578</v>
      </c>
      <c r="T320" s="194">
        <f t="shared" si="41"/>
        <v>0</v>
      </c>
      <c r="U320" s="194">
        <f t="shared" si="47"/>
        <v>0</v>
      </c>
      <c r="V320" s="82" t="str">
        <f t="shared" si="42"/>
        <v>ok</v>
      </c>
      <c r="W320" s="80"/>
      <c r="X320" s="81" t="str">
        <f t="shared" si="48"/>
        <v/>
      </c>
      <c r="Y320" s="194">
        <f t="shared" si="43"/>
        <v>0</v>
      </c>
      <c r="Z320" s="194">
        <f t="shared" si="44"/>
        <v>0</v>
      </c>
      <c r="AA320" s="82" t="str">
        <f t="shared" si="49"/>
        <v>ok</v>
      </c>
      <c r="AB320" s="80"/>
      <c r="AC320" s="84" t="str">
        <f t="array" ref="AC320">IFERROR(IF($C320="","",INDEX(구분표!$I$2:$I$1001,MATCH(1,(구분표!$B$2:$B$1001='15년일입'!$A320)*(구분표!$C$2:$C$1001='15년일입'!$B320)*(구분표!$A$2:$A$1001='15년일입'!$C320),0))),"@@")</f>
        <v/>
      </c>
    </row>
    <row r="321" spans="1:29" ht="31.5" customHeight="1">
      <c r="A321" s="94" t="str">
        <f>IFERROR(VLOOKUP('15년일입'!$C321,구분표!$A$2:$C$1001,2,FALSE),"")</f>
        <v/>
      </c>
      <c r="B321" s="94" t="str">
        <f>IFERROR(VLOOKUP('15년일입'!$C321,구분표!$A$2:$C$1001,3,FALSE),"")</f>
        <v/>
      </c>
      <c r="C321" s="196"/>
      <c r="D321" s="195"/>
      <c r="E321" s="195"/>
      <c r="F321" s="196"/>
      <c r="G321" s="194"/>
      <c r="H321" s="194"/>
      <c r="I321" s="194"/>
      <c r="J321" s="78">
        <f t="shared" si="45"/>
        <v>0</v>
      </c>
      <c r="K321" s="194"/>
      <c r="L321" s="194"/>
      <c r="M321" s="78">
        <f t="shared" si="46"/>
        <v>0</v>
      </c>
      <c r="N321" s="79" t="str">
        <f t="shared" si="50"/>
        <v>-</v>
      </c>
      <c r="O321" s="212"/>
      <c r="P321" s="80"/>
      <c r="Q321" s="221"/>
      <c r="R321" s="80"/>
      <c r="S321" s="83" t="s">
        <v>578</v>
      </c>
      <c r="T321" s="194">
        <f t="shared" si="41"/>
        <v>0</v>
      </c>
      <c r="U321" s="194">
        <f t="shared" si="47"/>
        <v>0</v>
      </c>
      <c r="V321" s="82" t="str">
        <f t="shared" si="42"/>
        <v>ok</v>
      </c>
      <c r="W321" s="80"/>
      <c r="X321" s="81" t="str">
        <f t="shared" si="48"/>
        <v/>
      </c>
      <c r="Y321" s="194">
        <f t="shared" si="43"/>
        <v>0</v>
      </c>
      <c r="Z321" s="194">
        <f t="shared" si="44"/>
        <v>0</v>
      </c>
      <c r="AA321" s="82" t="str">
        <f t="shared" si="49"/>
        <v>ok</v>
      </c>
      <c r="AB321" s="80"/>
      <c r="AC321" s="84" t="str">
        <f t="array" ref="AC321">IFERROR(IF($C321="","",INDEX(구분표!$I$2:$I$1001,MATCH(1,(구분표!$B$2:$B$1001='15년일입'!$A321)*(구분표!$C$2:$C$1001='15년일입'!$B321)*(구분표!$A$2:$A$1001='15년일입'!$C321),0))),"@@")</f>
        <v/>
      </c>
    </row>
    <row r="322" spans="1:29" ht="31.5" customHeight="1">
      <c r="A322" s="94" t="str">
        <f>IFERROR(VLOOKUP('15년일입'!$C322,구분표!$A$2:$C$1001,2,FALSE),"")</f>
        <v/>
      </c>
      <c r="B322" s="94" t="str">
        <f>IFERROR(VLOOKUP('15년일입'!$C322,구분표!$A$2:$C$1001,3,FALSE),"")</f>
        <v/>
      </c>
      <c r="C322" s="196"/>
      <c r="D322" s="195"/>
      <c r="E322" s="195"/>
      <c r="F322" s="196"/>
      <c r="G322" s="194"/>
      <c r="H322" s="194"/>
      <c r="I322" s="194"/>
      <c r="J322" s="78">
        <f t="shared" si="45"/>
        <v>0</v>
      </c>
      <c r="K322" s="194"/>
      <c r="L322" s="194"/>
      <c r="M322" s="78">
        <f t="shared" si="46"/>
        <v>0</v>
      </c>
      <c r="N322" s="79" t="str">
        <f t="shared" si="50"/>
        <v>-</v>
      </c>
      <c r="O322" s="212"/>
      <c r="P322" s="80"/>
      <c r="Q322" s="221"/>
      <c r="R322" s="80"/>
      <c r="S322" s="83" t="s">
        <v>578</v>
      </c>
      <c r="T322" s="194">
        <f t="shared" si="41"/>
        <v>0</v>
      </c>
      <c r="U322" s="194">
        <f t="shared" si="47"/>
        <v>0</v>
      </c>
      <c r="V322" s="82" t="str">
        <f t="shared" si="42"/>
        <v>ok</v>
      </c>
      <c r="W322" s="80"/>
      <c r="X322" s="81" t="str">
        <f t="shared" si="48"/>
        <v/>
      </c>
      <c r="Y322" s="194">
        <f t="shared" si="43"/>
        <v>0</v>
      </c>
      <c r="Z322" s="194">
        <f t="shared" si="44"/>
        <v>0</v>
      </c>
      <c r="AA322" s="82" t="str">
        <f t="shared" si="49"/>
        <v>ok</v>
      </c>
      <c r="AB322" s="80"/>
      <c r="AC322" s="84" t="str">
        <f t="array" ref="AC322">IFERROR(IF($C322="","",INDEX(구분표!$I$2:$I$1001,MATCH(1,(구분표!$B$2:$B$1001='15년일입'!$A322)*(구분표!$C$2:$C$1001='15년일입'!$B322)*(구분표!$A$2:$A$1001='15년일입'!$C322),0))),"@@")</f>
        <v/>
      </c>
    </row>
    <row r="323" spans="1:29" ht="31.5" customHeight="1">
      <c r="A323" s="94" t="str">
        <f>IFERROR(VLOOKUP('15년일입'!$C323,구분표!$A$2:$C$1001,2,FALSE),"")</f>
        <v/>
      </c>
      <c r="B323" s="94" t="str">
        <f>IFERROR(VLOOKUP('15년일입'!$C323,구분표!$A$2:$C$1001,3,FALSE),"")</f>
        <v/>
      </c>
      <c r="C323" s="196"/>
      <c r="D323" s="195"/>
      <c r="E323" s="195"/>
      <c r="F323" s="196"/>
      <c r="G323" s="197"/>
      <c r="H323" s="194"/>
      <c r="I323" s="194"/>
      <c r="J323" s="78">
        <f t="shared" si="45"/>
        <v>0</v>
      </c>
      <c r="K323" s="194"/>
      <c r="L323" s="194"/>
      <c r="M323" s="78">
        <f t="shared" si="46"/>
        <v>0</v>
      </c>
      <c r="N323" s="79" t="str">
        <f t="shared" si="50"/>
        <v>-</v>
      </c>
      <c r="O323" s="212"/>
      <c r="P323" s="80"/>
      <c r="Q323" s="221"/>
      <c r="R323" s="80"/>
      <c r="S323" s="83" t="s">
        <v>578</v>
      </c>
      <c r="T323" s="194">
        <f t="shared" si="41"/>
        <v>0</v>
      </c>
      <c r="U323" s="194">
        <f t="shared" si="47"/>
        <v>0</v>
      </c>
      <c r="V323" s="82" t="str">
        <f t="shared" si="42"/>
        <v>ok</v>
      </c>
      <c r="W323" s="80"/>
      <c r="X323" s="81" t="str">
        <f t="shared" si="48"/>
        <v/>
      </c>
      <c r="Y323" s="194">
        <f t="shared" si="43"/>
        <v>0</v>
      </c>
      <c r="Z323" s="194">
        <f t="shared" si="44"/>
        <v>0</v>
      </c>
      <c r="AA323" s="82" t="str">
        <f t="shared" si="49"/>
        <v>ok</v>
      </c>
      <c r="AB323" s="80"/>
      <c r="AC323" s="84" t="str">
        <f t="array" ref="AC323">IFERROR(IF($C323="","",INDEX(구분표!$I$2:$I$1001,MATCH(1,(구분표!$B$2:$B$1001='15년일입'!$A323)*(구분표!$C$2:$C$1001='15년일입'!$B323)*(구분표!$A$2:$A$1001='15년일입'!$C323),0))),"@@")</f>
        <v/>
      </c>
    </row>
    <row r="324" spans="1:29" ht="31.5" customHeight="1">
      <c r="A324" s="94" t="str">
        <f>IFERROR(VLOOKUP('15년일입'!$C324,구분표!$A$2:$C$1001,2,FALSE),"")</f>
        <v/>
      </c>
      <c r="B324" s="94" t="str">
        <f>IFERROR(VLOOKUP('15년일입'!$C324,구분표!$A$2:$C$1001,3,FALSE),"")</f>
        <v/>
      </c>
      <c r="C324" s="196"/>
      <c r="D324" s="195"/>
      <c r="E324" s="195"/>
      <c r="F324" s="196"/>
      <c r="G324" s="194"/>
      <c r="H324" s="194"/>
      <c r="I324" s="194"/>
      <c r="J324" s="78">
        <f t="shared" si="45"/>
        <v>0</v>
      </c>
      <c r="K324" s="194"/>
      <c r="L324" s="194"/>
      <c r="M324" s="78">
        <f t="shared" si="46"/>
        <v>0</v>
      </c>
      <c r="N324" s="79" t="str">
        <f t="shared" si="50"/>
        <v>-</v>
      </c>
      <c r="O324" s="212"/>
      <c r="P324" s="80"/>
      <c r="Q324" s="221"/>
      <c r="R324" s="80"/>
      <c r="S324" s="83" t="s">
        <v>578</v>
      </c>
      <c r="T324" s="194">
        <f t="shared" si="41"/>
        <v>0</v>
      </c>
      <c r="U324" s="194">
        <f t="shared" si="47"/>
        <v>0</v>
      </c>
      <c r="V324" s="82" t="str">
        <f t="shared" si="42"/>
        <v>ok</v>
      </c>
      <c r="W324" s="80"/>
      <c r="X324" s="81" t="str">
        <f t="shared" si="48"/>
        <v/>
      </c>
      <c r="Y324" s="194">
        <f t="shared" si="43"/>
        <v>0</v>
      </c>
      <c r="Z324" s="194">
        <f t="shared" si="44"/>
        <v>0</v>
      </c>
      <c r="AA324" s="82" t="str">
        <f t="shared" si="49"/>
        <v>ok</v>
      </c>
      <c r="AB324" s="80"/>
      <c r="AC324" s="84" t="str">
        <f t="array" ref="AC324">IFERROR(IF($C324="","",INDEX(구분표!$I$2:$I$1001,MATCH(1,(구분표!$B$2:$B$1001='15년일입'!$A324)*(구분표!$C$2:$C$1001='15년일입'!$B324)*(구분표!$A$2:$A$1001='15년일입'!$C324),0))),"@@")</f>
        <v/>
      </c>
    </row>
    <row r="325" spans="1:29" ht="31.5" customHeight="1">
      <c r="A325" s="94" t="str">
        <f>IFERROR(VLOOKUP('15년일입'!$C325,구분표!$A$2:$C$1001,2,FALSE),"")</f>
        <v/>
      </c>
      <c r="B325" s="94" t="str">
        <f>IFERROR(VLOOKUP('15년일입'!$C325,구분표!$A$2:$C$1001,3,FALSE),"")</f>
        <v/>
      </c>
      <c r="C325" s="196"/>
      <c r="D325" s="195"/>
      <c r="E325" s="195"/>
      <c r="F325" s="196"/>
      <c r="G325" s="197"/>
      <c r="H325" s="194"/>
      <c r="I325" s="194"/>
      <c r="J325" s="78">
        <f t="shared" si="45"/>
        <v>0</v>
      </c>
      <c r="K325" s="194"/>
      <c r="L325" s="194"/>
      <c r="M325" s="78">
        <f t="shared" si="46"/>
        <v>0</v>
      </c>
      <c r="N325" s="79" t="str">
        <f t="shared" si="50"/>
        <v>-</v>
      </c>
      <c r="O325" s="212"/>
      <c r="P325" s="80"/>
      <c r="Q325" s="221"/>
      <c r="R325" s="80"/>
      <c r="S325" s="83" t="s">
        <v>578</v>
      </c>
      <c r="T325" s="194">
        <f t="shared" si="41"/>
        <v>0</v>
      </c>
      <c r="U325" s="194">
        <f t="shared" si="47"/>
        <v>0</v>
      </c>
      <c r="V325" s="82" t="str">
        <f t="shared" si="42"/>
        <v>ok</v>
      </c>
      <c r="W325" s="80"/>
      <c r="X325" s="81" t="str">
        <f t="shared" si="48"/>
        <v/>
      </c>
      <c r="Y325" s="194">
        <f t="shared" si="43"/>
        <v>0</v>
      </c>
      <c r="Z325" s="194">
        <f t="shared" si="44"/>
        <v>0</v>
      </c>
      <c r="AA325" s="82" t="str">
        <f t="shared" si="49"/>
        <v>ok</v>
      </c>
      <c r="AB325" s="80"/>
      <c r="AC325" s="84" t="str">
        <f t="array" ref="AC325">IFERROR(IF($C325="","",INDEX(구분표!$I$2:$I$1001,MATCH(1,(구분표!$B$2:$B$1001='15년일입'!$A325)*(구분표!$C$2:$C$1001='15년일입'!$B325)*(구분표!$A$2:$A$1001='15년일입'!$C325),0))),"@@")</f>
        <v/>
      </c>
    </row>
    <row r="326" spans="1:29" ht="31.5" customHeight="1">
      <c r="A326" s="94" t="str">
        <f>IFERROR(VLOOKUP('15년일입'!$C326,구분표!$A$2:$C$1001,2,FALSE),"")</f>
        <v/>
      </c>
      <c r="B326" s="94" t="str">
        <f>IFERROR(VLOOKUP('15년일입'!$C326,구분표!$A$2:$C$1001,3,FALSE),"")</f>
        <v/>
      </c>
      <c r="C326" s="196"/>
      <c r="D326" s="195"/>
      <c r="E326" s="195"/>
      <c r="F326" s="196"/>
      <c r="G326" s="194"/>
      <c r="H326" s="194"/>
      <c r="I326" s="194"/>
      <c r="J326" s="78">
        <f t="shared" si="45"/>
        <v>0</v>
      </c>
      <c r="K326" s="194"/>
      <c r="L326" s="194"/>
      <c r="M326" s="78">
        <f t="shared" si="46"/>
        <v>0</v>
      </c>
      <c r="N326" s="79" t="str">
        <f t="shared" si="50"/>
        <v>-</v>
      </c>
      <c r="O326" s="215"/>
      <c r="P326" s="80"/>
      <c r="Q326" s="221"/>
      <c r="R326" s="80"/>
      <c r="S326" s="83" t="s">
        <v>578</v>
      </c>
      <c r="T326" s="194">
        <f t="shared" si="41"/>
        <v>0</v>
      </c>
      <c r="U326" s="194">
        <f t="shared" si="47"/>
        <v>0</v>
      </c>
      <c r="V326" s="82" t="str">
        <f t="shared" si="42"/>
        <v>ok</v>
      </c>
      <c r="W326" s="80"/>
      <c r="X326" s="81" t="str">
        <f t="shared" si="48"/>
        <v/>
      </c>
      <c r="Y326" s="194">
        <f t="shared" si="43"/>
        <v>0</v>
      </c>
      <c r="Z326" s="194">
        <f t="shared" si="44"/>
        <v>0</v>
      </c>
      <c r="AA326" s="82" t="str">
        <f t="shared" si="49"/>
        <v>ok</v>
      </c>
      <c r="AB326" s="80"/>
      <c r="AC326" s="84" t="str">
        <f t="array" ref="AC326">IFERROR(IF($C326="","",INDEX(구분표!$I$2:$I$1001,MATCH(1,(구분표!$B$2:$B$1001='15년일입'!$A326)*(구분표!$C$2:$C$1001='15년일입'!$B326)*(구분표!$A$2:$A$1001='15년일입'!$C326),0))),"@@")</f>
        <v/>
      </c>
    </row>
    <row r="327" spans="1:29" ht="31.5" customHeight="1">
      <c r="A327" s="94" t="str">
        <f>IFERROR(VLOOKUP('15년일입'!$C327,구분표!$A$2:$C$1001,2,FALSE),"")</f>
        <v/>
      </c>
      <c r="B327" s="94" t="str">
        <f>IFERROR(VLOOKUP('15년일입'!$C327,구분표!$A$2:$C$1001,3,FALSE),"")</f>
        <v/>
      </c>
      <c r="C327" s="196"/>
      <c r="D327" s="195"/>
      <c r="E327" s="195"/>
      <c r="F327" s="196"/>
      <c r="G327" s="194"/>
      <c r="H327" s="194"/>
      <c r="I327" s="194"/>
      <c r="J327" s="78">
        <f t="shared" si="45"/>
        <v>0</v>
      </c>
      <c r="K327" s="194"/>
      <c r="L327" s="194"/>
      <c r="M327" s="78">
        <f t="shared" si="46"/>
        <v>0</v>
      </c>
      <c r="N327" s="79" t="str">
        <f t="shared" si="50"/>
        <v>-</v>
      </c>
      <c r="O327" s="215"/>
      <c r="P327" s="80"/>
      <c r="Q327" s="221"/>
      <c r="R327" s="80"/>
      <c r="S327" s="83" t="s">
        <v>578</v>
      </c>
      <c r="T327" s="194">
        <f t="shared" ref="T327:T378" si="51">IF($S327&lt;&gt;"도비",IF($Q327="국도비","직접입력",SUM($H327:$I327)),)</f>
        <v>0</v>
      </c>
      <c r="U327" s="194">
        <f t="shared" si="47"/>
        <v>0</v>
      </c>
      <c r="V327" s="82" t="str">
        <f t="shared" ref="V327:V378" si="52">IF($Q327="국도비","ok",IF(($H327+$I327)=($T327+$U327),"ok","검토"))</f>
        <v>ok</v>
      </c>
      <c r="W327" s="80"/>
      <c r="X327" s="81" t="str">
        <f t="shared" si="48"/>
        <v/>
      </c>
      <c r="Y327" s="194">
        <f t="shared" ref="Y327:Y378" si="53">IF($X327&lt;&gt;"도비",IF($Q327="국도비","직접입력",SUM($K327:$L327)),)</f>
        <v>0</v>
      </c>
      <c r="Z327" s="194">
        <f t="shared" ref="Z327:Z378" si="54">IF($X327="도비",SUM($K327:$L327),IF($Q327="국도비","직접입력",SUM($K327:$L327)-$Y327))</f>
        <v>0</v>
      </c>
      <c r="AA327" s="82" t="str">
        <f t="shared" si="49"/>
        <v>ok</v>
      </c>
      <c r="AB327" s="80"/>
      <c r="AC327" s="84" t="str">
        <f t="array" ref="AC327">IFERROR(IF($C327="","",INDEX(구분표!$I$2:$I$1001,MATCH(1,(구분표!$B$2:$B$1001='15년일입'!$A327)*(구분표!$C$2:$C$1001='15년일입'!$B327)*(구분표!$A$2:$A$1001='15년일입'!$C327),0))),"@@")</f>
        <v/>
      </c>
    </row>
    <row r="328" spans="1:29" ht="31.5" customHeight="1">
      <c r="A328" s="94" t="str">
        <f>IFERROR(VLOOKUP('15년일입'!$C328,구분표!$A$2:$C$1001,2,FALSE),"")</f>
        <v/>
      </c>
      <c r="B328" s="94" t="str">
        <f>IFERROR(VLOOKUP('15년일입'!$C328,구분표!$A$2:$C$1001,3,FALSE),"")</f>
        <v/>
      </c>
      <c r="C328" s="196"/>
      <c r="D328" s="195"/>
      <c r="E328" s="195"/>
      <c r="F328" s="196"/>
      <c r="G328" s="194"/>
      <c r="H328" s="194"/>
      <c r="I328" s="194"/>
      <c r="J328" s="78">
        <f t="shared" ref="J328:J378" si="55">SUM(G328+H328+I328)</f>
        <v>0</v>
      </c>
      <c r="K328" s="194"/>
      <c r="L328" s="194"/>
      <c r="M328" s="78">
        <f t="shared" ref="M328:M378" si="56">SUM(G328+K328+L328)</f>
        <v>0</v>
      </c>
      <c r="N328" s="79" t="str">
        <f t="shared" si="50"/>
        <v>-</v>
      </c>
      <c r="O328" s="211"/>
      <c r="P328" s="80"/>
      <c r="Q328" s="221"/>
      <c r="R328" s="80"/>
      <c r="S328" s="83" t="s">
        <v>578</v>
      </c>
      <c r="T328" s="194">
        <f t="shared" si="51"/>
        <v>0</v>
      </c>
      <c r="U328" s="194">
        <f t="shared" ref="U328:U378" si="57">IF($S328="도비",SUM($H328:$I328),IF($Q328="국도비","직접입력",SUM($H328:$I328)-$T328))</f>
        <v>0</v>
      </c>
      <c r="V328" s="82" t="str">
        <f t="shared" si="52"/>
        <v>ok</v>
      </c>
      <c r="W328" s="80"/>
      <c r="X328" s="81" t="str">
        <f t="shared" ref="X328:X378" si="58">$S328</f>
        <v/>
      </c>
      <c r="Y328" s="194">
        <f t="shared" si="53"/>
        <v>0</v>
      </c>
      <c r="Z328" s="194">
        <f t="shared" si="54"/>
        <v>0</v>
      </c>
      <c r="AA328" s="82" t="str">
        <f t="shared" ref="AA328:AA378" si="59">IF($Q328="국도비","ok",IF(($K328+$L328)=($Y328+$Z328),"ok","검토"))</f>
        <v>ok</v>
      </c>
      <c r="AB328" s="80"/>
      <c r="AC328" s="84" t="str">
        <f t="array" ref="AC328">IFERROR(IF($C328="","",INDEX(구분표!$I$2:$I$1001,MATCH(1,(구분표!$B$2:$B$1001='15년일입'!$A328)*(구분표!$C$2:$C$1001='15년일입'!$B328)*(구분표!$A$2:$A$1001='15년일입'!$C328),0))),"@@")</f>
        <v/>
      </c>
    </row>
    <row r="329" spans="1:29" ht="31.5" customHeight="1">
      <c r="A329" s="94" t="str">
        <f>IFERROR(VLOOKUP('15년일입'!$C329,구분표!$A$2:$C$1001,2,FALSE),"")</f>
        <v/>
      </c>
      <c r="B329" s="94" t="str">
        <f>IFERROR(VLOOKUP('15년일입'!$C329,구분표!$A$2:$C$1001,3,FALSE),"")</f>
        <v/>
      </c>
      <c r="C329" s="196"/>
      <c r="D329" s="195"/>
      <c r="E329" s="195"/>
      <c r="F329" s="196"/>
      <c r="G329" s="194"/>
      <c r="H329" s="194"/>
      <c r="I329" s="194"/>
      <c r="J329" s="78">
        <f t="shared" si="55"/>
        <v>0</v>
      </c>
      <c r="K329" s="194"/>
      <c r="L329" s="194"/>
      <c r="M329" s="78">
        <f t="shared" si="56"/>
        <v>0</v>
      </c>
      <c r="N329" s="79" t="str">
        <f t="shared" si="50"/>
        <v>-</v>
      </c>
      <c r="O329" s="211"/>
      <c r="P329" s="80"/>
      <c r="Q329" s="221"/>
      <c r="R329" s="80"/>
      <c r="S329" s="83" t="s">
        <v>578</v>
      </c>
      <c r="T329" s="194">
        <f t="shared" si="51"/>
        <v>0</v>
      </c>
      <c r="U329" s="194">
        <f t="shared" si="57"/>
        <v>0</v>
      </c>
      <c r="V329" s="82" t="str">
        <f t="shared" si="52"/>
        <v>ok</v>
      </c>
      <c r="W329" s="80"/>
      <c r="X329" s="81" t="str">
        <f t="shared" si="58"/>
        <v/>
      </c>
      <c r="Y329" s="194">
        <f t="shared" si="53"/>
        <v>0</v>
      </c>
      <c r="Z329" s="194">
        <f t="shared" si="54"/>
        <v>0</v>
      </c>
      <c r="AA329" s="82" t="str">
        <f t="shared" si="59"/>
        <v>ok</v>
      </c>
      <c r="AB329" s="80"/>
      <c r="AC329" s="84" t="str">
        <f t="array" ref="AC329">IFERROR(IF($C329="","",INDEX(구분표!$I$2:$I$1001,MATCH(1,(구분표!$B$2:$B$1001='15년일입'!$A329)*(구분표!$C$2:$C$1001='15년일입'!$B329)*(구분표!$A$2:$A$1001='15년일입'!$C329),0))),"@@")</f>
        <v/>
      </c>
    </row>
    <row r="330" spans="1:29" ht="31.5" customHeight="1">
      <c r="A330" s="94" t="str">
        <f>IFERROR(VLOOKUP('15년일입'!$C330,구분표!$A$2:$C$1001,2,FALSE),"")</f>
        <v/>
      </c>
      <c r="B330" s="94" t="str">
        <f>IFERROR(VLOOKUP('15년일입'!$C330,구분표!$A$2:$C$1001,3,FALSE),"")</f>
        <v/>
      </c>
      <c r="C330" s="196"/>
      <c r="D330" s="195"/>
      <c r="E330" s="195"/>
      <c r="F330" s="196"/>
      <c r="G330" s="194"/>
      <c r="H330" s="194"/>
      <c r="I330" s="194"/>
      <c r="J330" s="78">
        <f t="shared" si="55"/>
        <v>0</v>
      </c>
      <c r="K330" s="194"/>
      <c r="L330" s="194"/>
      <c r="M330" s="78">
        <f t="shared" si="56"/>
        <v>0</v>
      </c>
      <c r="N330" s="79" t="str">
        <f t="shared" si="50"/>
        <v>-</v>
      </c>
      <c r="O330" s="211"/>
      <c r="P330" s="80"/>
      <c r="Q330" s="221"/>
      <c r="R330" s="80"/>
      <c r="S330" s="83" t="s">
        <v>578</v>
      </c>
      <c r="T330" s="194">
        <f t="shared" si="51"/>
        <v>0</v>
      </c>
      <c r="U330" s="194">
        <f t="shared" si="57"/>
        <v>0</v>
      </c>
      <c r="V330" s="82" t="str">
        <f t="shared" si="52"/>
        <v>ok</v>
      </c>
      <c r="W330" s="80"/>
      <c r="X330" s="81" t="str">
        <f t="shared" si="58"/>
        <v/>
      </c>
      <c r="Y330" s="194">
        <f t="shared" si="53"/>
        <v>0</v>
      </c>
      <c r="Z330" s="194">
        <f t="shared" si="54"/>
        <v>0</v>
      </c>
      <c r="AA330" s="82" t="str">
        <f t="shared" si="59"/>
        <v>ok</v>
      </c>
      <c r="AB330" s="80"/>
      <c r="AC330" s="84" t="str">
        <f t="array" ref="AC330">IFERROR(IF($C330="","",INDEX(구분표!$I$2:$I$1001,MATCH(1,(구분표!$B$2:$B$1001='15년일입'!$A330)*(구분표!$C$2:$C$1001='15년일입'!$B330)*(구분표!$A$2:$A$1001='15년일입'!$C330),0))),"@@")</f>
        <v/>
      </c>
    </row>
    <row r="331" spans="1:29" ht="31.5" customHeight="1">
      <c r="A331" s="94" t="str">
        <f>IFERROR(VLOOKUP('15년일입'!$C331,구분표!$A$2:$C$1001,2,FALSE),"")</f>
        <v/>
      </c>
      <c r="B331" s="94" t="str">
        <f>IFERROR(VLOOKUP('15년일입'!$C331,구분표!$A$2:$C$1001,3,FALSE),"")</f>
        <v/>
      </c>
      <c r="C331" s="196"/>
      <c r="D331" s="195"/>
      <c r="E331" s="195"/>
      <c r="F331" s="196"/>
      <c r="G331" s="194"/>
      <c r="H331" s="194"/>
      <c r="I331" s="194"/>
      <c r="J331" s="78">
        <f t="shared" si="55"/>
        <v>0</v>
      </c>
      <c r="K331" s="194"/>
      <c r="L331" s="194"/>
      <c r="M331" s="78">
        <f t="shared" si="56"/>
        <v>0</v>
      </c>
      <c r="N331" s="79" t="str">
        <f t="shared" si="50"/>
        <v>-</v>
      </c>
      <c r="O331" s="215"/>
      <c r="P331" s="80"/>
      <c r="Q331" s="221"/>
      <c r="R331" s="80"/>
      <c r="S331" s="83" t="s">
        <v>578</v>
      </c>
      <c r="T331" s="194">
        <f t="shared" si="51"/>
        <v>0</v>
      </c>
      <c r="U331" s="194">
        <f t="shared" si="57"/>
        <v>0</v>
      </c>
      <c r="V331" s="82" t="str">
        <f t="shared" si="52"/>
        <v>ok</v>
      </c>
      <c r="W331" s="80"/>
      <c r="X331" s="81" t="str">
        <f t="shared" si="58"/>
        <v/>
      </c>
      <c r="Y331" s="194">
        <f t="shared" si="53"/>
        <v>0</v>
      </c>
      <c r="Z331" s="194">
        <f t="shared" si="54"/>
        <v>0</v>
      </c>
      <c r="AA331" s="82" t="str">
        <f t="shared" si="59"/>
        <v>ok</v>
      </c>
      <c r="AB331" s="80"/>
      <c r="AC331" s="84" t="str">
        <f t="array" ref="AC331">IFERROR(IF($C331="","",INDEX(구분표!$I$2:$I$1001,MATCH(1,(구분표!$B$2:$B$1001='15년일입'!$A331)*(구분표!$C$2:$C$1001='15년일입'!$B331)*(구분표!$A$2:$A$1001='15년일입'!$C331),0))),"@@")</f>
        <v/>
      </c>
    </row>
    <row r="332" spans="1:29" ht="31.5" customHeight="1">
      <c r="A332" s="94" t="str">
        <f>IFERROR(VLOOKUP('15년일입'!$C332,구분표!$A$2:$C$1001,2,FALSE),"")</f>
        <v/>
      </c>
      <c r="B332" s="94" t="str">
        <f>IFERROR(VLOOKUP('15년일입'!$C332,구분표!$A$2:$C$1001,3,FALSE),"")</f>
        <v/>
      </c>
      <c r="C332" s="196"/>
      <c r="D332" s="195"/>
      <c r="E332" s="195"/>
      <c r="F332" s="196"/>
      <c r="G332" s="194"/>
      <c r="H332" s="194"/>
      <c r="I332" s="194"/>
      <c r="J332" s="78">
        <f t="shared" si="55"/>
        <v>0</v>
      </c>
      <c r="K332" s="194"/>
      <c r="L332" s="194"/>
      <c r="M332" s="78">
        <f t="shared" si="56"/>
        <v>0</v>
      </c>
      <c r="N332" s="79" t="str">
        <f t="shared" si="50"/>
        <v>-</v>
      </c>
      <c r="O332" s="215"/>
      <c r="P332" s="80"/>
      <c r="Q332" s="221"/>
      <c r="R332" s="80"/>
      <c r="S332" s="83" t="s">
        <v>578</v>
      </c>
      <c r="T332" s="194">
        <f t="shared" si="51"/>
        <v>0</v>
      </c>
      <c r="U332" s="194">
        <f t="shared" si="57"/>
        <v>0</v>
      </c>
      <c r="V332" s="82" t="str">
        <f t="shared" si="52"/>
        <v>ok</v>
      </c>
      <c r="W332" s="80"/>
      <c r="X332" s="81" t="str">
        <f t="shared" si="58"/>
        <v/>
      </c>
      <c r="Y332" s="194">
        <f t="shared" si="53"/>
        <v>0</v>
      </c>
      <c r="Z332" s="194">
        <f t="shared" si="54"/>
        <v>0</v>
      </c>
      <c r="AA332" s="82" t="str">
        <f t="shared" si="59"/>
        <v>ok</v>
      </c>
      <c r="AB332" s="80"/>
      <c r="AC332" s="84" t="str">
        <f t="array" ref="AC332">IFERROR(IF($C332="","",INDEX(구분표!$I$2:$I$1001,MATCH(1,(구분표!$B$2:$B$1001='15년일입'!$A332)*(구분표!$C$2:$C$1001='15년일입'!$B332)*(구분표!$A$2:$A$1001='15년일입'!$C332),0))),"@@")</f>
        <v/>
      </c>
    </row>
    <row r="333" spans="1:29" ht="31.5" customHeight="1">
      <c r="A333" s="94" t="str">
        <f>IFERROR(VLOOKUP('15년일입'!$C333,구분표!$A$2:$C$1001,2,FALSE),"")</f>
        <v/>
      </c>
      <c r="B333" s="94" t="str">
        <f>IFERROR(VLOOKUP('15년일입'!$C333,구분표!$A$2:$C$1001,3,FALSE),"")</f>
        <v/>
      </c>
      <c r="C333" s="196"/>
      <c r="D333" s="195"/>
      <c r="E333" s="195"/>
      <c r="F333" s="196"/>
      <c r="G333" s="194"/>
      <c r="H333" s="194"/>
      <c r="I333" s="194"/>
      <c r="J333" s="78">
        <f t="shared" si="55"/>
        <v>0</v>
      </c>
      <c r="K333" s="194"/>
      <c r="L333" s="194"/>
      <c r="M333" s="78">
        <f t="shared" si="56"/>
        <v>0</v>
      </c>
      <c r="N333" s="79" t="str">
        <f t="shared" si="50"/>
        <v>-</v>
      </c>
      <c r="O333" s="215"/>
      <c r="P333" s="80"/>
      <c r="Q333" s="221"/>
      <c r="R333" s="80"/>
      <c r="S333" s="83" t="s">
        <v>578</v>
      </c>
      <c r="T333" s="194">
        <f t="shared" si="51"/>
        <v>0</v>
      </c>
      <c r="U333" s="194">
        <f t="shared" si="57"/>
        <v>0</v>
      </c>
      <c r="V333" s="82" t="str">
        <f t="shared" si="52"/>
        <v>ok</v>
      </c>
      <c r="W333" s="80"/>
      <c r="X333" s="81" t="str">
        <f t="shared" si="58"/>
        <v/>
      </c>
      <c r="Y333" s="194">
        <f t="shared" si="53"/>
        <v>0</v>
      </c>
      <c r="Z333" s="194">
        <f t="shared" si="54"/>
        <v>0</v>
      </c>
      <c r="AA333" s="82" t="str">
        <f t="shared" si="59"/>
        <v>ok</v>
      </c>
      <c r="AB333" s="80"/>
      <c r="AC333" s="84" t="str">
        <f t="array" ref="AC333">IFERROR(IF($C333="","",INDEX(구분표!$I$2:$I$1001,MATCH(1,(구분표!$B$2:$B$1001='15년일입'!$A333)*(구분표!$C$2:$C$1001='15년일입'!$B333)*(구분표!$A$2:$A$1001='15년일입'!$C333),0))),"@@")</f>
        <v/>
      </c>
    </row>
    <row r="334" spans="1:29" ht="31.5" customHeight="1">
      <c r="A334" s="94" t="str">
        <f>IFERROR(VLOOKUP('15년일입'!$C334,구분표!$A$2:$C$1001,2,FALSE),"")</f>
        <v/>
      </c>
      <c r="B334" s="94" t="str">
        <f>IFERROR(VLOOKUP('15년일입'!$C334,구분표!$A$2:$C$1001,3,FALSE),"")</f>
        <v/>
      </c>
      <c r="C334" s="196"/>
      <c r="D334" s="195"/>
      <c r="E334" s="195"/>
      <c r="F334" s="196"/>
      <c r="G334" s="194"/>
      <c r="H334" s="194"/>
      <c r="I334" s="194"/>
      <c r="J334" s="78">
        <f t="shared" si="55"/>
        <v>0</v>
      </c>
      <c r="K334" s="194"/>
      <c r="L334" s="194"/>
      <c r="M334" s="78">
        <f t="shared" si="56"/>
        <v>0</v>
      </c>
      <c r="N334" s="79" t="str">
        <f t="shared" si="50"/>
        <v>-</v>
      </c>
      <c r="O334" s="215"/>
      <c r="P334" s="80"/>
      <c r="Q334" s="221"/>
      <c r="R334" s="80"/>
      <c r="S334" s="83" t="s">
        <v>578</v>
      </c>
      <c r="T334" s="194">
        <f t="shared" si="51"/>
        <v>0</v>
      </c>
      <c r="U334" s="194">
        <f t="shared" si="57"/>
        <v>0</v>
      </c>
      <c r="V334" s="82" t="str">
        <f t="shared" si="52"/>
        <v>ok</v>
      </c>
      <c r="W334" s="80"/>
      <c r="X334" s="81" t="str">
        <f t="shared" si="58"/>
        <v/>
      </c>
      <c r="Y334" s="194">
        <f t="shared" si="53"/>
        <v>0</v>
      </c>
      <c r="Z334" s="194">
        <f t="shared" si="54"/>
        <v>0</v>
      </c>
      <c r="AA334" s="82" t="str">
        <f t="shared" si="59"/>
        <v>ok</v>
      </c>
      <c r="AB334" s="80"/>
      <c r="AC334" s="84" t="str">
        <f t="array" ref="AC334">IFERROR(IF($C334="","",INDEX(구분표!$I$2:$I$1001,MATCH(1,(구분표!$B$2:$B$1001='15년일입'!$A334)*(구분표!$C$2:$C$1001='15년일입'!$B334)*(구분표!$A$2:$A$1001='15년일입'!$C334),0))),"@@")</f>
        <v/>
      </c>
    </row>
    <row r="335" spans="1:29" ht="31.5" customHeight="1">
      <c r="A335" s="94" t="str">
        <f>IFERROR(VLOOKUP('15년일입'!$C335,구분표!$A$2:$C$1001,2,FALSE),"")</f>
        <v/>
      </c>
      <c r="B335" s="94" t="str">
        <f>IFERROR(VLOOKUP('15년일입'!$C335,구분표!$A$2:$C$1001,3,FALSE),"")</f>
        <v/>
      </c>
      <c r="C335" s="196"/>
      <c r="D335" s="195"/>
      <c r="E335" s="195"/>
      <c r="F335" s="196"/>
      <c r="G335" s="194"/>
      <c r="H335" s="194"/>
      <c r="I335" s="194"/>
      <c r="J335" s="78">
        <f t="shared" si="55"/>
        <v>0</v>
      </c>
      <c r="K335" s="194"/>
      <c r="L335" s="194"/>
      <c r="M335" s="78">
        <f t="shared" si="56"/>
        <v>0</v>
      </c>
      <c r="N335" s="79" t="str">
        <f t="shared" si="50"/>
        <v>-</v>
      </c>
      <c r="O335" s="215"/>
      <c r="P335" s="80"/>
      <c r="Q335" s="221"/>
      <c r="R335" s="80"/>
      <c r="S335" s="83" t="s">
        <v>578</v>
      </c>
      <c r="T335" s="194">
        <f t="shared" si="51"/>
        <v>0</v>
      </c>
      <c r="U335" s="194">
        <f t="shared" si="57"/>
        <v>0</v>
      </c>
      <c r="V335" s="82" t="str">
        <f t="shared" si="52"/>
        <v>ok</v>
      </c>
      <c r="W335" s="80"/>
      <c r="X335" s="81" t="str">
        <f t="shared" si="58"/>
        <v/>
      </c>
      <c r="Y335" s="194">
        <f t="shared" si="53"/>
        <v>0</v>
      </c>
      <c r="Z335" s="194">
        <f t="shared" si="54"/>
        <v>0</v>
      </c>
      <c r="AA335" s="82" t="str">
        <f t="shared" si="59"/>
        <v>ok</v>
      </c>
      <c r="AB335" s="80"/>
      <c r="AC335" s="84" t="str">
        <f t="array" ref="AC335">IFERROR(IF($C335="","",INDEX(구분표!$I$2:$I$1001,MATCH(1,(구분표!$B$2:$B$1001='15년일입'!$A335)*(구분표!$C$2:$C$1001='15년일입'!$B335)*(구분표!$A$2:$A$1001='15년일입'!$C335),0))),"@@")</f>
        <v/>
      </c>
    </row>
    <row r="336" spans="1:29" ht="31.5" customHeight="1">
      <c r="A336" s="94" t="str">
        <f>IFERROR(VLOOKUP('15년일입'!$C336,구분표!$A$2:$C$1001,2,FALSE),"")</f>
        <v/>
      </c>
      <c r="B336" s="94" t="str">
        <f>IFERROR(VLOOKUP('15년일입'!$C336,구분표!$A$2:$C$1001,3,FALSE),"")</f>
        <v/>
      </c>
      <c r="C336" s="196"/>
      <c r="D336" s="195"/>
      <c r="E336" s="195"/>
      <c r="F336" s="196"/>
      <c r="G336" s="194"/>
      <c r="H336" s="194"/>
      <c r="I336" s="194"/>
      <c r="J336" s="78">
        <f t="shared" si="55"/>
        <v>0</v>
      </c>
      <c r="K336" s="194"/>
      <c r="L336" s="194"/>
      <c r="M336" s="78">
        <f t="shared" si="56"/>
        <v>0</v>
      </c>
      <c r="N336" s="79" t="str">
        <f t="shared" si="50"/>
        <v>-</v>
      </c>
      <c r="O336" s="215"/>
      <c r="P336" s="80"/>
      <c r="Q336" s="221"/>
      <c r="R336" s="80"/>
      <c r="S336" s="83" t="s">
        <v>578</v>
      </c>
      <c r="T336" s="194">
        <f t="shared" si="51"/>
        <v>0</v>
      </c>
      <c r="U336" s="194">
        <f t="shared" si="57"/>
        <v>0</v>
      </c>
      <c r="V336" s="82" t="str">
        <f t="shared" si="52"/>
        <v>ok</v>
      </c>
      <c r="W336" s="80"/>
      <c r="X336" s="81" t="str">
        <f t="shared" si="58"/>
        <v/>
      </c>
      <c r="Y336" s="194">
        <f t="shared" si="53"/>
        <v>0</v>
      </c>
      <c r="Z336" s="194">
        <f t="shared" si="54"/>
        <v>0</v>
      </c>
      <c r="AA336" s="82" t="str">
        <f t="shared" si="59"/>
        <v>ok</v>
      </c>
      <c r="AB336" s="80"/>
      <c r="AC336" s="84" t="str">
        <f t="array" ref="AC336">IFERROR(IF($C336="","",INDEX(구분표!$I$2:$I$1001,MATCH(1,(구분표!$B$2:$B$1001='15년일입'!$A336)*(구분표!$C$2:$C$1001='15년일입'!$B336)*(구분표!$A$2:$A$1001='15년일입'!$C336),0))),"@@")</f>
        <v/>
      </c>
    </row>
    <row r="337" spans="1:29" ht="31.5" customHeight="1">
      <c r="A337" s="94" t="str">
        <f>IFERROR(VLOOKUP('15년일입'!$C337,구분표!$A$2:$C$1001,2,FALSE),"")</f>
        <v/>
      </c>
      <c r="B337" s="94" t="str">
        <f>IFERROR(VLOOKUP('15년일입'!$C337,구분표!$A$2:$C$1001,3,FALSE),"")</f>
        <v/>
      </c>
      <c r="C337" s="196"/>
      <c r="D337" s="195"/>
      <c r="E337" s="195"/>
      <c r="F337" s="196"/>
      <c r="G337" s="194"/>
      <c r="H337" s="194"/>
      <c r="I337" s="194"/>
      <c r="J337" s="78">
        <f t="shared" si="55"/>
        <v>0</v>
      </c>
      <c r="K337" s="194"/>
      <c r="L337" s="194"/>
      <c r="M337" s="78">
        <f t="shared" si="56"/>
        <v>0</v>
      </c>
      <c r="N337" s="79" t="str">
        <f t="shared" si="50"/>
        <v>-</v>
      </c>
      <c r="O337" s="215"/>
      <c r="P337" s="80"/>
      <c r="Q337" s="221"/>
      <c r="R337" s="80"/>
      <c r="S337" s="83" t="s">
        <v>578</v>
      </c>
      <c r="T337" s="194">
        <f t="shared" si="51"/>
        <v>0</v>
      </c>
      <c r="U337" s="194">
        <f t="shared" si="57"/>
        <v>0</v>
      </c>
      <c r="V337" s="82" t="str">
        <f t="shared" si="52"/>
        <v>ok</v>
      </c>
      <c r="W337" s="80"/>
      <c r="X337" s="81" t="str">
        <f t="shared" si="58"/>
        <v/>
      </c>
      <c r="Y337" s="194">
        <f t="shared" si="53"/>
        <v>0</v>
      </c>
      <c r="Z337" s="194">
        <f t="shared" si="54"/>
        <v>0</v>
      </c>
      <c r="AA337" s="82" t="str">
        <f t="shared" si="59"/>
        <v>ok</v>
      </c>
      <c r="AB337" s="80"/>
      <c r="AC337" s="84" t="str">
        <f t="array" ref="AC337">IFERROR(IF($C337="","",INDEX(구분표!$I$2:$I$1001,MATCH(1,(구분표!$B$2:$B$1001='15년일입'!$A337)*(구분표!$C$2:$C$1001='15년일입'!$B337)*(구분표!$A$2:$A$1001='15년일입'!$C337),0))),"@@")</f>
        <v/>
      </c>
    </row>
    <row r="338" spans="1:29" ht="31.5" customHeight="1">
      <c r="A338" s="94" t="str">
        <f>IFERROR(VLOOKUP('15년일입'!$C338,구분표!$A$2:$C$1001,2,FALSE),"")</f>
        <v/>
      </c>
      <c r="B338" s="94" t="str">
        <f>IFERROR(VLOOKUP('15년일입'!$C338,구분표!$A$2:$C$1001,3,FALSE),"")</f>
        <v/>
      </c>
      <c r="C338" s="196"/>
      <c r="D338" s="195"/>
      <c r="E338" s="195"/>
      <c r="F338" s="196"/>
      <c r="G338" s="194"/>
      <c r="H338" s="194"/>
      <c r="I338" s="194"/>
      <c r="J338" s="78">
        <f t="shared" si="55"/>
        <v>0</v>
      </c>
      <c r="K338" s="208"/>
      <c r="L338" s="194"/>
      <c r="M338" s="78">
        <f t="shared" si="56"/>
        <v>0</v>
      </c>
      <c r="N338" s="79" t="str">
        <f t="shared" si="50"/>
        <v>-</v>
      </c>
      <c r="O338" s="215"/>
      <c r="P338" s="80"/>
      <c r="Q338" s="221"/>
      <c r="R338" s="80"/>
      <c r="S338" s="83" t="s">
        <v>578</v>
      </c>
      <c r="T338" s="194">
        <f t="shared" si="51"/>
        <v>0</v>
      </c>
      <c r="U338" s="194">
        <f t="shared" si="57"/>
        <v>0</v>
      </c>
      <c r="V338" s="82" t="str">
        <f t="shared" si="52"/>
        <v>ok</v>
      </c>
      <c r="W338" s="80"/>
      <c r="X338" s="81" t="str">
        <f t="shared" si="58"/>
        <v/>
      </c>
      <c r="Y338" s="194">
        <f t="shared" si="53"/>
        <v>0</v>
      </c>
      <c r="Z338" s="194">
        <f t="shared" si="54"/>
        <v>0</v>
      </c>
      <c r="AA338" s="82" t="str">
        <f t="shared" si="59"/>
        <v>ok</v>
      </c>
      <c r="AB338" s="80"/>
      <c r="AC338" s="84" t="str">
        <f t="array" ref="AC338">IFERROR(IF($C338="","",INDEX(구분표!$I$2:$I$1001,MATCH(1,(구분표!$B$2:$B$1001='15년일입'!$A338)*(구분표!$C$2:$C$1001='15년일입'!$B338)*(구분표!$A$2:$A$1001='15년일입'!$C338),0))),"@@")</f>
        <v/>
      </c>
    </row>
    <row r="339" spans="1:29" ht="31.5" customHeight="1">
      <c r="A339" s="94" t="str">
        <f>IFERROR(VLOOKUP('15년일입'!$C339,구분표!$A$2:$C$1001,2,FALSE),"")</f>
        <v/>
      </c>
      <c r="B339" s="94" t="str">
        <f>IFERROR(VLOOKUP('15년일입'!$C339,구분표!$A$2:$C$1001,3,FALSE),"")</f>
        <v/>
      </c>
      <c r="C339" s="196"/>
      <c r="D339" s="195"/>
      <c r="E339" s="195"/>
      <c r="F339" s="196"/>
      <c r="G339" s="194"/>
      <c r="H339" s="206"/>
      <c r="I339" s="206"/>
      <c r="J339" s="78">
        <f t="shared" si="55"/>
        <v>0</v>
      </c>
      <c r="K339" s="206"/>
      <c r="L339" s="206"/>
      <c r="M339" s="78">
        <f t="shared" si="56"/>
        <v>0</v>
      </c>
      <c r="N339" s="79" t="str">
        <f t="shared" si="50"/>
        <v>-</v>
      </c>
      <c r="O339" s="215"/>
      <c r="P339" s="80"/>
      <c r="Q339" s="221"/>
      <c r="R339" s="80"/>
      <c r="S339" s="83" t="s">
        <v>578</v>
      </c>
      <c r="T339" s="194">
        <f t="shared" si="51"/>
        <v>0</v>
      </c>
      <c r="U339" s="194">
        <f t="shared" si="57"/>
        <v>0</v>
      </c>
      <c r="V339" s="82" t="str">
        <f t="shared" si="52"/>
        <v>ok</v>
      </c>
      <c r="W339" s="80"/>
      <c r="X339" s="81" t="str">
        <f t="shared" si="58"/>
        <v/>
      </c>
      <c r="Y339" s="194">
        <f t="shared" si="53"/>
        <v>0</v>
      </c>
      <c r="Z339" s="194">
        <f t="shared" si="54"/>
        <v>0</v>
      </c>
      <c r="AA339" s="82" t="str">
        <f t="shared" si="59"/>
        <v>ok</v>
      </c>
      <c r="AB339" s="80"/>
      <c r="AC339" s="84" t="str">
        <f t="array" ref="AC339">IFERROR(IF($C339="","",INDEX(구분표!$I$2:$I$1001,MATCH(1,(구분표!$B$2:$B$1001='15년일입'!$A339)*(구분표!$C$2:$C$1001='15년일입'!$B339)*(구분표!$A$2:$A$1001='15년일입'!$C339),0))),"@@")</f>
        <v/>
      </c>
    </row>
    <row r="340" spans="1:29" ht="31.5" customHeight="1">
      <c r="A340" s="94" t="str">
        <f>IFERROR(VLOOKUP('15년일입'!$C340,구분표!$A$2:$C$1001,2,FALSE),"")</f>
        <v/>
      </c>
      <c r="B340" s="94" t="str">
        <f>IFERROR(VLOOKUP('15년일입'!$C340,구분표!$A$2:$C$1001,3,FALSE),"")</f>
        <v/>
      </c>
      <c r="C340" s="196"/>
      <c r="D340" s="195"/>
      <c r="E340" s="195"/>
      <c r="F340" s="196"/>
      <c r="G340" s="194"/>
      <c r="H340" s="194"/>
      <c r="I340" s="194"/>
      <c r="J340" s="78">
        <f t="shared" si="55"/>
        <v>0</v>
      </c>
      <c r="K340" s="194"/>
      <c r="L340" s="194"/>
      <c r="M340" s="78">
        <f t="shared" si="56"/>
        <v>0</v>
      </c>
      <c r="N340" s="79" t="str">
        <f t="shared" si="50"/>
        <v>-</v>
      </c>
      <c r="O340" s="215"/>
      <c r="P340" s="80"/>
      <c r="Q340" s="221"/>
      <c r="R340" s="80"/>
      <c r="S340" s="83" t="s">
        <v>578</v>
      </c>
      <c r="T340" s="194">
        <f t="shared" si="51"/>
        <v>0</v>
      </c>
      <c r="U340" s="194">
        <f t="shared" si="57"/>
        <v>0</v>
      </c>
      <c r="V340" s="82" t="str">
        <f t="shared" si="52"/>
        <v>ok</v>
      </c>
      <c r="W340" s="80"/>
      <c r="X340" s="81" t="str">
        <f t="shared" si="58"/>
        <v/>
      </c>
      <c r="Y340" s="194">
        <f t="shared" si="53"/>
        <v>0</v>
      </c>
      <c r="Z340" s="194">
        <f t="shared" si="54"/>
        <v>0</v>
      </c>
      <c r="AA340" s="82" t="str">
        <f t="shared" si="59"/>
        <v>ok</v>
      </c>
      <c r="AB340" s="80"/>
      <c r="AC340" s="84" t="str">
        <f t="array" ref="AC340">IFERROR(IF($C340="","",INDEX(구분표!$I$2:$I$1001,MATCH(1,(구분표!$B$2:$B$1001='15년일입'!$A340)*(구분표!$C$2:$C$1001='15년일입'!$B340)*(구분표!$A$2:$A$1001='15년일입'!$C340),0))),"@@")</f>
        <v/>
      </c>
    </row>
    <row r="341" spans="1:29" ht="31.5" customHeight="1">
      <c r="A341" s="94" t="str">
        <f>IFERROR(VLOOKUP('15년일입'!$C341,구분표!$A$2:$C$1001,2,FALSE),"")</f>
        <v/>
      </c>
      <c r="B341" s="94" t="str">
        <f>IFERROR(VLOOKUP('15년일입'!$C341,구분표!$A$2:$C$1001,3,FALSE),"")</f>
        <v/>
      </c>
      <c r="C341" s="196"/>
      <c r="D341" s="195"/>
      <c r="E341" s="195"/>
      <c r="F341" s="196"/>
      <c r="G341" s="194"/>
      <c r="H341" s="194"/>
      <c r="I341" s="194"/>
      <c r="J341" s="78">
        <f t="shared" si="55"/>
        <v>0</v>
      </c>
      <c r="K341" s="194"/>
      <c r="L341" s="194"/>
      <c r="M341" s="78">
        <f t="shared" si="56"/>
        <v>0</v>
      </c>
      <c r="N341" s="79" t="str">
        <f t="shared" si="50"/>
        <v>-</v>
      </c>
      <c r="O341" s="215"/>
      <c r="P341" s="80"/>
      <c r="Q341" s="221"/>
      <c r="R341" s="80"/>
      <c r="S341" s="83" t="s">
        <v>578</v>
      </c>
      <c r="T341" s="194">
        <f t="shared" si="51"/>
        <v>0</v>
      </c>
      <c r="U341" s="194">
        <f t="shared" si="57"/>
        <v>0</v>
      </c>
      <c r="V341" s="82" t="str">
        <f t="shared" si="52"/>
        <v>ok</v>
      </c>
      <c r="W341" s="80"/>
      <c r="X341" s="81" t="str">
        <f t="shared" si="58"/>
        <v/>
      </c>
      <c r="Y341" s="194">
        <f t="shared" si="53"/>
        <v>0</v>
      </c>
      <c r="Z341" s="194">
        <f t="shared" si="54"/>
        <v>0</v>
      </c>
      <c r="AA341" s="82" t="str">
        <f t="shared" si="59"/>
        <v>ok</v>
      </c>
      <c r="AB341" s="80"/>
      <c r="AC341" s="84" t="str">
        <f t="array" ref="AC341">IFERROR(IF($C341="","",INDEX(구분표!$I$2:$I$1001,MATCH(1,(구분표!$B$2:$B$1001='15년일입'!$A341)*(구분표!$C$2:$C$1001='15년일입'!$B341)*(구분표!$A$2:$A$1001='15년일입'!$C341),0))),"@@")</f>
        <v/>
      </c>
    </row>
    <row r="342" spans="1:29" ht="31.5" customHeight="1">
      <c r="A342" s="94" t="str">
        <f>IFERROR(VLOOKUP('15년일입'!$C342,구분표!$A$2:$C$1001,2,FALSE),"")</f>
        <v/>
      </c>
      <c r="B342" s="94" t="str">
        <f>IFERROR(VLOOKUP('15년일입'!$C342,구분표!$A$2:$C$1001,3,FALSE),"")</f>
        <v/>
      </c>
      <c r="C342" s="196"/>
      <c r="D342" s="195"/>
      <c r="E342" s="195"/>
      <c r="F342" s="196"/>
      <c r="G342" s="194"/>
      <c r="H342" s="194"/>
      <c r="I342" s="194"/>
      <c r="J342" s="78">
        <f t="shared" si="55"/>
        <v>0</v>
      </c>
      <c r="K342" s="208"/>
      <c r="L342" s="194"/>
      <c r="M342" s="78">
        <f t="shared" si="56"/>
        <v>0</v>
      </c>
      <c r="N342" s="79" t="str">
        <f t="shared" si="50"/>
        <v>-</v>
      </c>
      <c r="O342" s="215"/>
      <c r="P342" s="80"/>
      <c r="Q342" s="221"/>
      <c r="R342" s="80"/>
      <c r="S342" s="83" t="s">
        <v>578</v>
      </c>
      <c r="T342" s="194">
        <f t="shared" si="51"/>
        <v>0</v>
      </c>
      <c r="U342" s="194">
        <f t="shared" si="57"/>
        <v>0</v>
      </c>
      <c r="V342" s="82" t="str">
        <f t="shared" si="52"/>
        <v>ok</v>
      </c>
      <c r="W342" s="80"/>
      <c r="X342" s="81" t="str">
        <f t="shared" si="58"/>
        <v/>
      </c>
      <c r="Y342" s="194">
        <f t="shared" si="53"/>
        <v>0</v>
      </c>
      <c r="Z342" s="194">
        <f t="shared" si="54"/>
        <v>0</v>
      </c>
      <c r="AA342" s="82" t="str">
        <f t="shared" si="59"/>
        <v>ok</v>
      </c>
      <c r="AB342" s="80"/>
      <c r="AC342" s="84" t="str">
        <f t="array" ref="AC342">IFERROR(IF($C342="","",INDEX(구분표!$I$2:$I$1001,MATCH(1,(구분표!$B$2:$B$1001='15년일입'!$A342)*(구분표!$C$2:$C$1001='15년일입'!$B342)*(구분표!$A$2:$A$1001='15년일입'!$C342),0))),"@@")</f>
        <v/>
      </c>
    </row>
    <row r="343" spans="1:29" ht="31.5" customHeight="1">
      <c r="A343" s="94" t="str">
        <f>IFERROR(VLOOKUP('15년일입'!$C343,구분표!$A$2:$C$1001,2,FALSE),"")</f>
        <v/>
      </c>
      <c r="B343" s="94" t="str">
        <f>IFERROR(VLOOKUP('15년일입'!$C343,구분표!$A$2:$C$1001,3,FALSE),"")</f>
        <v/>
      </c>
      <c r="C343" s="196"/>
      <c r="D343" s="195"/>
      <c r="E343" s="195"/>
      <c r="F343" s="196"/>
      <c r="G343" s="194"/>
      <c r="H343" s="194"/>
      <c r="I343" s="194"/>
      <c r="J343" s="78">
        <f t="shared" si="55"/>
        <v>0</v>
      </c>
      <c r="K343" s="194"/>
      <c r="L343" s="194"/>
      <c r="M343" s="78">
        <f t="shared" si="56"/>
        <v>0</v>
      </c>
      <c r="N343" s="79" t="str">
        <f t="shared" si="50"/>
        <v>-</v>
      </c>
      <c r="O343" s="215"/>
      <c r="P343" s="80"/>
      <c r="Q343" s="221"/>
      <c r="R343" s="80"/>
      <c r="S343" s="83" t="s">
        <v>578</v>
      </c>
      <c r="T343" s="194">
        <f t="shared" si="51"/>
        <v>0</v>
      </c>
      <c r="U343" s="194">
        <f t="shared" si="57"/>
        <v>0</v>
      </c>
      <c r="V343" s="82" t="str">
        <f t="shared" si="52"/>
        <v>ok</v>
      </c>
      <c r="W343" s="80"/>
      <c r="X343" s="81" t="str">
        <f t="shared" si="58"/>
        <v/>
      </c>
      <c r="Y343" s="194">
        <f t="shared" si="53"/>
        <v>0</v>
      </c>
      <c r="Z343" s="194">
        <f t="shared" si="54"/>
        <v>0</v>
      </c>
      <c r="AA343" s="82" t="str">
        <f t="shared" si="59"/>
        <v>ok</v>
      </c>
      <c r="AB343" s="80"/>
      <c r="AC343" s="84" t="str">
        <f t="array" ref="AC343">IFERROR(IF($C343="","",INDEX(구분표!$I$2:$I$1001,MATCH(1,(구분표!$B$2:$B$1001='15년일입'!$A343)*(구분표!$C$2:$C$1001='15년일입'!$B343)*(구분표!$A$2:$A$1001='15년일입'!$C343),0))),"@@")</f>
        <v/>
      </c>
    </row>
    <row r="344" spans="1:29" ht="31.5" customHeight="1">
      <c r="A344" s="94" t="str">
        <f>IFERROR(VLOOKUP('15년일입'!$C344,구분표!$A$2:$C$1001,2,FALSE),"")</f>
        <v/>
      </c>
      <c r="B344" s="94" t="str">
        <f>IFERROR(VLOOKUP('15년일입'!$C344,구분표!$A$2:$C$1001,3,FALSE),"")</f>
        <v/>
      </c>
      <c r="C344" s="196"/>
      <c r="D344" s="195"/>
      <c r="E344" s="195"/>
      <c r="F344" s="196"/>
      <c r="G344" s="194"/>
      <c r="H344" s="194"/>
      <c r="I344" s="194"/>
      <c r="J344" s="78">
        <f t="shared" si="55"/>
        <v>0</v>
      </c>
      <c r="K344" s="194"/>
      <c r="L344" s="194"/>
      <c r="M344" s="78">
        <f t="shared" si="56"/>
        <v>0</v>
      </c>
      <c r="N344" s="79" t="str">
        <f t="shared" si="50"/>
        <v>-</v>
      </c>
      <c r="O344" s="215"/>
      <c r="P344" s="80"/>
      <c r="Q344" s="221"/>
      <c r="R344" s="80"/>
      <c r="S344" s="83" t="s">
        <v>578</v>
      </c>
      <c r="T344" s="194">
        <f t="shared" si="51"/>
        <v>0</v>
      </c>
      <c r="U344" s="194">
        <f t="shared" si="57"/>
        <v>0</v>
      </c>
      <c r="V344" s="82" t="str">
        <f t="shared" si="52"/>
        <v>ok</v>
      </c>
      <c r="W344" s="80"/>
      <c r="X344" s="81" t="str">
        <f t="shared" si="58"/>
        <v/>
      </c>
      <c r="Y344" s="194">
        <f t="shared" si="53"/>
        <v>0</v>
      </c>
      <c r="Z344" s="194">
        <f t="shared" si="54"/>
        <v>0</v>
      </c>
      <c r="AA344" s="82" t="str">
        <f t="shared" si="59"/>
        <v>ok</v>
      </c>
      <c r="AB344" s="80"/>
      <c r="AC344" s="84" t="str">
        <f t="array" ref="AC344">IFERROR(IF($C344="","",INDEX(구분표!$I$2:$I$1001,MATCH(1,(구분표!$B$2:$B$1001='15년일입'!$A344)*(구분표!$C$2:$C$1001='15년일입'!$B344)*(구분표!$A$2:$A$1001='15년일입'!$C344),0))),"@@")</f>
        <v/>
      </c>
    </row>
    <row r="345" spans="1:29" ht="31.5" customHeight="1">
      <c r="A345" s="94" t="str">
        <f>IFERROR(VLOOKUP('15년일입'!$C345,구분표!$A$2:$C$1001,2,FALSE),"")</f>
        <v/>
      </c>
      <c r="B345" s="94" t="str">
        <f>IFERROR(VLOOKUP('15년일입'!$C345,구분표!$A$2:$C$1001,3,FALSE),"")</f>
        <v/>
      </c>
      <c r="C345" s="196"/>
      <c r="D345" s="195"/>
      <c r="E345" s="195"/>
      <c r="F345" s="196"/>
      <c r="G345" s="194"/>
      <c r="H345" s="194"/>
      <c r="I345" s="194"/>
      <c r="J345" s="78">
        <f t="shared" si="55"/>
        <v>0</v>
      </c>
      <c r="K345" s="194"/>
      <c r="L345" s="194"/>
      <c r="M345" s="78">
        <f t="shared" si="56"/>
        <v>0</v>
      </c>
      <c r="N345" s="79" t="str">
        <f t="shared" si="50"/>
        <v>-</v>
      </c>
      <c r="O345" s="215"/>
      <c r="P345" s="80"/>
      <c r="Q345" s="221"/>
      <c r="R345" s="80"/>
      <c r="S345" s="83" t="s">
        <v>578</v>
      </c>
      <c r="T345" s="194">
        <f t="shared" si="51"/>
        <v>0</v>
      </c>
      <c r="U345" s="194">
        <f t="shared" si="57"/>
        <v>0</v>
      </c>
      <c r="V345" s="82" t="str">
        <f t="shared" si="52"/>
        <v>ok</v>
      </c>
      <c r="W345" s="80"/>
      <c r="X345" s="81" t="str">
        <f t="shared" si="58"/>
        <v/>
      </c>
      <c r="Y345" s="194">
        <f t="shared" si="53"/>
        <v>0</v>
      </c>
      <c r="Z345" s="194">
        <f t="shared" si="54"/>
        <v>0</v>
      </c>
      <c r="AA345" s="82" t="str">
        <f t="shared" si="59"/>
        <v>ok</v>
      </c>
      <c r="AB345" s="80"/>
      <c r="AC345" s="84" t="str">
        <f t="array" ref="AC345">IFERROR(IF($C345="","",INDEX(구분표!$I$2:$I$1001,MATCH(1,(구분표!$B$2:$B$1001='15년일입'!$A345)*(구분표!$C$2:$C$1001='15년일입'!$B345)*(구분표!$A$2:$A$1001='15년일입'!$C345),0))),"@@")</f>
        <v/>
      </c>
    </row>
    <row r="346" spans="1:29" ht="31.5" customHeight="1">
      <c r="A346" s="94" t="str">
        <f>IFERROR(VLOOKUP('15년일입'!$C346,구분표!$A$2:$C$1001,2,FALSE),"")</f>
        <v/>
      </c>
      <c r="B346" s="94" t="str">
        <f>IFERROR(VLOOKUP('15년일입'!$C346,구분표!$A$2:$C$1001,3,FALSE),"")</f>
        <v/>
      </c>
      <c r="C346" s="196"/>
      <c r="D346" s="195"/>
      <c r="E346" s="195"/>
      <c r="F346" s="196"/>
      <c r="G346" s="197"/>
      <c r="H346" s="194"/>
      <c r="I346" s="194"/>
      <c r="J346" s="78">
        <f t="shared" si="55"/>
        <v>0</v>
      </c>
      <c r="K346" s="194"/>
      <c r="L346" s="194"/>
      <c r="M346" s="78">
        <f t="shared" si="56"/>
        <v>0</v>
      </c>
      <c r="N346" s="79" t="str">
        <f t="shared" si="50"/>
        <v>-</v>
      </c>
      <c r="O346" s="215"/>
      <c r="P346" s="80"/>
      <c r="Q346" s="221"/>
      <c r="R346" s="80"/>
      <c r="S346" s="83" t="s">
        <v>578</v>
      </c>
      <c r="T346" s="194">
        <f t="shared" si="51"/>
        <v>0</v>
      </c>
      <c r="U346" s="194">
        <f t="shared" si="57"/>
        <v>0</v>
      </c>
      <c r="V346" s="82" t="str">
        <f t="shared" si="52"/>
        <v>ok</v>
      </c>
      <c r="W346" s="80"/>
      <c r="X346" s="81" t="str">
        <f t="shared" si="58"/>
        <v/>
      </c>
      <c r="Y346" s="194">
        <f t="shared" si="53"/>
        <v>0</v>
      </c>
      <c r="Z346" s="194">
        <f t="shared" si="54"/>
        <v>0</v>
      </c>
      <c r="AA346" s="82" t="str">
        <f t="shared" si="59"/>
        <v>ok</v>
      </c>
      <c r="AB346" s="80"/>
      <c r="AC346" s="84" t="str">
        <f t="array" ref="AC346">IFERROR(IF($C346="","",INDEX(구분표!$I$2:$I$1001,MATCH(1,(구분표!$B$2:$B$1001='15년일입'!$A346)*(구분표!$C$2:$C$1001='15년일입'!$B346)*(구분표!$A$2:$A$1001='15년일입'!$C346),0))),"@@")</f>
        <v/>
      </c>
    </row>
    <row r="347" spans="1:29" ht="31.5" customHeight="1">
      <c r="A347" s="94" t="str">
        <f>IFERROR(VLOOKUP('15년일입'!$C347,구분표!$A$2:$C$1001,2,FALSE),"")</f>
        <v/>
      </c>
      <c r="B347" s="94" t="str">
        <f>IFERROR(VLOOKUP('15년일입'!$C347,구분표!$A$2:$C$1001,3,FALSE),"")</f>
        <v/>
      </c>
      <c r="C347" s="196"/>
      <c r="D347" s="195"/>
      <c r="E347" s="195"/>
      <c r="F347" s="196"/>
      <c r="G347" s="194"/>
      <c r="H347" s="206"/>
      <c r="I347" s="206"/>
      <c r="J347" s="78">
        <f t="shared" si="55"/>
        <v>0</v>
      </c>
      <c r="K347" s="209"/>
      <c r="L347" s="208"/>
      <c r="M347" s="78">
        <f t="shared" si="56"/>
        <v>0</v>
      </c>
      <c r="N347" s="79" t="str">
        <f t="shared" si="50"/>
        <v>-</v>
      </c>
      <c r="O347" s="214"/>
      <c r="P347" s="80"/>
      <c r="Q347" s="221"/>
      <c r="R347" s="80"/>
      <c r="S347" s="83" t="s">
        <v>578</v>
      </c>
      <c r="T347" s="194">
        <f t="shared" si="51"/>
        <v>0</v>
      </c>
      <c r="U347" s="194">
        <f t="shared" si="57"/>
        <v>0</v>
      </c>
      <c r="V347" s="82" t="str">
        <f t="shared" si="52"/>
        <v>ok</v>
      </c>
      <c r="W347" s="80"/>
      <c r="X347" s="81" t="str">
        <f t="shared" si="58"/>
        <v/>
      </c>
      <c r="Y347" s="194">
        <f t="shared" si="53"/>
        <v>0</v>
      </c>
      <c r="Z347" s="194">
        <f t="shared" si="54"/>
        <v>0</v>
      </c>
      <c r="AA347" s="82" t="str">
        <f t="shared" si="59"/>
        <v>ok</v>
      </c>
      <c r="AB347" s="80"/>
      <c r="AC347" s="84" t="str">
        <f t="array" ref="AC347">IFERROR(IF($C347="","",INDEX(구분표!$I$2:$I$1001,MATCH(1,(구분표!$B$2:$B$1001='15년일입'!$A347)*(구분표!$C$2:$C$1001='15년일입'!$B347)*(구분표!$A$2:$A$1001='15년일입'!$C347),0))),"@@")</f>
        <v/>
      </c>
    </row>
    <row r="348" spans="1:29" ht="31.5" customHeight="1">
      <c r="A348" s="94" t="str">
        <f>IFERROR(VLOOKUP('15년일입'!$C348,구분표!$A$2:$C$1001,2,FALSE),"")</f>
        <v/>
      </c>
      <c r="B348" s="94" t="str">
        <f>IFERROR(VLOOKUP('15년일입'!$C348,구분표!$A$2:$C$1001,3,FALSE),"")</f>
        <v/>
      </c>
      <c r="C348" s="196"/>
      <c r="D348" s="195"/>
      <c r="E348" s="195"/>
      <c r="F348" s="196"/>
      <c r="G348" s="194"/>
      <c r="H348" s="206"/>
      <c r="I348" s="206"/>
      <c r="J348" s="78">
        <f t="shared" si="55"/>
        <v>0</v>
      </c>
      <c r="K348" s="209"/>
      <c r="L348" s="208"/>
      <c r="M348" s="78">
        <f t="shared" si="56"/>
        <v>0</v>
      </c>
      <c r="N348" s="79" t="str">
        <f t="shared" si="50"/>
        <v>-</v>
      </c>
      <c r="O348" s="214"/>
      <c r="P348" s="80"/>
      <c r="Q348" s="221"/>
      <c r="R348" s="80"/>
      <c r="S348" s="83" t="s">
        <v>578</v>
      </c>
      <c r="T348" s="194">
        <f t="shared" si="51"/>
        <v>0</v>
      </c>
      <c r="U348" s="194">
        <f t="shared" si="57"/>
        <v>0</v>
      </c>
      <c r="V348" s="82" t="str">
        <f t="shared" si="52"/>
        <v>ok</v>
      </c>
      <c r="W348" s="80"/>
      <c r="X348" s="81" t="str">
        <f t="shared" si="58"/>
        <v/>
      </c>
      <c r="Y348" s="194">
        <f t="shared" si="53"/>
        <v>0</v>
      </c>
      <c r="Z348" s="194">
        <f t="shared" si="54"/>
        <v>0</v>
      </c>
      <c r="AA348" s="82" t="str">
        <f t="shared" si="59"/>
        <v>ok</v>
      </c>
      <c r="AB348" s="80"/>
      <c r="AC348" s="84" t="str">
        <f t="array" ref="AC348">IFERROR(IF($C348="","",INDEX(구분표!$I$2:$I$1001,MATCH(1,(구분표!$B$2:$B$1001='15년일입'!$A348)*(구분표!$C$2:$C$1001='15년일입'!$B348)*(구분표!$A$2:$A$1001='15년일입'!$C348),0))),"@@")</f>
        <v/>
      </c>
    </row>
    <row r="349" spans="1:29" ht="31.5" customHeight="1">
      <c r="A349" s="94" t="str">
        <f>IFERROR(VLOOKUP('15년일입'!$C349,구분표!$A$2:$C$1001,2,FALSE),"")</f>
        <v/>
      </c>
      <c r="B349" s="94" t="str">
        <f>IFERROR(VLOOKUP('15년일입'!$C349,구분표!$A$2:$C$1001,3,FALSE),"")</f>
        <v/>
      </c>
      <c r="C349" s="196"/>
      <c r="D349" s="195"/>
      <c r="E349" s="195"/>
      <c r="F349" s="196"/>
      <c r="G349" s="194"/>
      <c r="H349" s="206"/>
      <c r="I349" s="206"/>
      <c r="J349" s="78">
        <f t="shared" si="55"/>
        <v>0</v>
      </c>
      <c r="K349" s="209"/>
      <c r="L349" s="208"/>
      <c r="M349" s="78">
        <f t="shared" si="56"/>
        <v>0</v>
      </c>
      <c r="N349" s="79" t="str">
        <f t="shared" si="50"/>
        <v>-</v>
      </c>
      <c r="O349" s="214"/>
      <c r="P349" s="80"/>
      <c r="Q349" s="221"/>
      <c r="R349" s="80"/>
      <c r="S349" s="83" t="s">
        <v>578</v>
      </c>
      <c r="T349" s="194">
        <f t="shared" si="51"/>
        <v>0</v>
      </c>
      <c r="U349" s="194">
        <f t="shared" si="57"/>
        <v>0</v>
      </c>
      <c r="V349" s="82" t="str">
        <f t="shared" si="52"/>
        <v>ok</v>
      </c>
      <c r="W349" s="80"/>
      <c r="X349" s="81" t="str">
        <f t="shared" si="58"/>
        <v/>
      </c>
      <c r="Y349" s="194">
        <f t="shared" si="53"/>
        <v>0</v>
      </c>
      <c r="Z349" s="194">
        <f t="shared" si="54"/>
        <v>0</v>
      </c>
      <c r="AA349" s="82" t="str">
        <f t="shared" si="59"/>
        <v>ok</v>
      </c>
      <c r="AB349" s="80"/>
      <c r="AC349" s="84" t="str">
        <f t="array" ref="AC349">IFERROR(IF($C349="","",INDEX(구분표!$I$2:$I$1001,MATCH(1,(구분표!$B$2:$B$1001='15년일입'!$A349)*(구분표!$C$2:$C$1001='15년일입'!$B349)*(구분표!$A$2:$A$1001='15년일입'!$C349),0))),"@@")</f>
        <v/>
      </c>
    </row>
    <row r="350" spans="1:29" ht="31.5" customHeight="1">
      <c r="A350" s="94" t="str">
        <f>IFERROR(VLOOKUP('15년일입'!$C350,구분표!$A$2:$C$1001,2,FALSE),"")</f>
        <v/>
      </c>
      <c r="B350" s="94" t="str">
        <f>IFERROR(VLOOKUP('15년일입'!$C350,구분표!$A$2:$C$1001,3,FALSE),"")</f>
        <v/>
      </c>
      <c r="C350" s="196"/>
      <c r="D350" s="195"/>
      <c r="E350" s="195"/>
      <c r="F350" s="196"/>
      <c r="G350" s="194"/>
      <c r="H350" s="206"/>
      <c r="I350" s="206"/>
      <c r="J350" s="78">
        <f t="shared" si="55"/>
        <v>0</v>
      </c>
      <c r="K350" s="209"/>
      <c r="L350" s="208"/>
      <c r="M350" s="78">
        <f t="shared" si="56"/>
        <v>0</v>
      </c>
      <c r="N350" s="79" t="str">
        <f t="shared" si="50"/>
        <v>-</v>
      </c>
      <c r="O350" s="214"/>
      <c r="P350" s="80"/>
      <c r="Q350" s="221"/>
      <c r="R350" s="80"/>
      <c r="S350" s="83" t="s">
        <v>578</v>
      </c>
      <c r="T350" s="194">
        <f t="shared" si="51"/>
        <v>0</v>
      </c>
      <c r="U350" s="194">
        <f t="shared" si="57"/>
        <v>0</v>
      </c>
      <c r="V350" s="82" t="str">
        <f t="shared" si="52"/>
        <v>ok</v>
      </c>
      <c r="W350" s="80"/>
      <c r="X350" s="81" t="str">
        <f t="shared" si="58"/>
        <v/>
      </c>
      <c r="Y350" s="194">
        <f t="shared" si="53"/>
        <v>0</v>
      </c>
      <c r="Z350" s="194">
        <f t="shared" si="54"/>
        <v>0</v>
      </c>
      <c r="AA350" s="82" t="str">
        <f t="shared" si="59"/>
        <v>ok</v>
      </c>
      <c r="AB350" s="80"/>
      <c r="AC350" s="84" t="str">
        <f t="array" ref="AC350">IFERROR(IF($C350="","",INDEX(구분표!$I$2:$I$1001,MATCH(1,(구분표!$B$2:$B$1001='15년일입'!$A350)*(구분표!$C$2:$C$1001='15년일입'!$B350)*(구분표!$A$2:$A$1001='15년일입'!$C350),0))),"@@")</f>
        <v/>
      </c>
    </row>
    <row r="351" spans="1:29" ht="31.5" customHeight="1">
      <c r="A351" s="94" t="str">
        <f>IFERROR(VLOOKUP('15년일입'!$C351,구분표!$A$2:$C$1001,2,FALSE),"")</f>
        <v/>
      </c>
      <c r="B351" s="94" t="str">
        <f>IFERROR(VLOOKUP('15년일입'!$C351,구분표!$A$2:$C$1001,3,FALSE),"")</f>
        <v/>
      </c>
      <c r="C351" s="196"/>
      <c r="D351" s="195"/>
      <c r="E351" s="195"/>
      <c r="F351" s="196"/>
      <c r="G351" s="194"/>
      <c r="H351" s="206"/>
      <c r="I351" s="206"/>
      <c r="J351" s="78">
        <f t="shared" si="55"/>
        <v>0</v>
      </c>
      <c r="K351" s="209"/>
      <c r="L351" s="208"/>
      <c r="M351" s="78">
        <f t="shared" si="56"/>
        <v>0</v>
      </c>
      <c r="N351" s="79" t="str">
        <f t="shared" si="50"/>
        <v>-</v>
      </c>
      <c r="O351" s="214"/>
      <c r="P351" s="80"/>
      <c r="Q351" s="221"/>
      <c r="R351" s="80"/>
      <c r="S351" s="83" t="s">
        <v>578</v>
      </c>
      <c r="T351" s="194">
        <f t="shared" si="51"/>
        <v>0</v>
      </c>
      <c r="U351" s="194">
        <f t="shared" si="57"/>
        <v>0</v>
      </c>
      <c r="V351" s="82" t="str">
        <f t="shared" si="52"/>
        <v>ok</v>
      </c>
      <c r="W351" s="80"/>
      <c r="X351" s="81" t="str">
        <f t="shared" si="58"/>
        <v/>
      </c>
      <c r="Y351" s="194">
        <f t="shared" si="53"/>
        <v>0</v>
      </c>
      <c r="Z351" s="194">
        <f t="shared" si="54"/>
        <v>0</v>
      </c>
      <c r="AA351" s="82" t="str">
        <f t="shared" si="59"/>
        <v>ok</v>
      </c>
      <c r="AB351" s="80"/>
      <c r="AC351" s="84" t="str">
        <f t="array" ref="AC351">IFERROR(IF($C351="","",INDEX(구분표!$I$2:$I$1001,MATCH(1,(구분표!$B$2:$B$1001='15년일입'!$A351)*(구분표!$C$2:$C$1001='15년일입'!$B351)*(구분표!$A$2:$A$1001='15년일입'!$C351),0))),"@@")</f>
        <v/>
      </c>
    </row>
    <row r="352" spans="1:29" ht="31.5" customHeight="1">
      <c r="A352" s="94" t="str">
        <f>IFERROR(VLOOKUP('15년일입'!$C352,구분표!$A$2:$C$1001,2,FALSE),"")</f>
        <v/>
      </c>
      <c r="B352" s="94" t="str">
        <f>IFERROR(VLOOKUP('15년일입'!$C352,구분표!$A$2:$C$1001,3,FALSE),"")</f>
        <v/>
      </c>
      <c r="C352" s="196"/>
      <c r="D352" s="195"/>
      <c r="E352" s="195"/>
      <c r="F352" s="196"/>
      <c r="G352" s="194"/>
      <c r="H352" s="206"/>
      <c r="I352" s="206"/>
      <c r="J352" s="78">
        <f t="shared" si="55"/>
        <v>0</v>
      </c>
      <c r="K352" s="209"/>
      <c r="L352" s="208"/>
      <c r="M352" s="78">
        <f t="shared" si="56"/>
        <v>0</v>
      </c>
      <c r="N352" s="79" t="str">
        <f t="shared" si="50"/>
        <v>-</v>
      </c>
      <c r="O352" s="214"/>
      <c r="P352" s="80"/>
      <c r="Q352" s="221"/>
      <c r="R352" s="80"/>
      <c r="S352" s="83" t="s">
        <v>578</v>
      </c>
      <c r="T352" s="194">
        <f t="shared" si="51"/>
        <v>0</v>
      </c>
      <c r="U352" s="194">
        <f t="shared" si="57"/>
        <v>0</v>
      </c>
      <c r="V352" s="82" t="str">
        <f t="shared" si="52"/>
        <v>ok</v>
      </c>
      <c r="W352" s="80"/>
      <c r="X352" s="81" t="str">
        <f t="shared" si="58"/>
        <v/>
      </c>
      <c r="Y352" s="194">
        <f t="shared" si="53"/>
        <v>0</v>
      </c>
      <c r="Z352" s="194">
        <f t="shared" si="54"/>
        <v>0</v>
      </c>
      <c r="AA352" s="82" t="str">
        <f t="shared" si="59"/>
        <v>ok</v>
      </c>
      <c r="AB352" s="80"/>
      <c r="AC352" s="84" t="str">
        <f t="array" ref="AC352">IFERROR(IF($C352="","",INDEX(구분표!$I$2:$I$1001,MATCH(1,(구분표!$B$2:$B$1001='15년일입'!$A352)*(구분표!$C$2:$C$1001='15년일입'!$B352)*(구분표!$A$2:$A$1001='15년일입'!$C352),0))),"@@")</f>
        <v/>
      </c>
    </row>
    <row r="353" spans="1:29" ht="31.5" customHeight="1">
      <c r="A353" s="94" t="str">
        <f>IFERROR(VLOOKUP('15년일입'!$C353,구분표!$A$2:$C$1001,2,FALSE),"")</f>
        <v/>
      </c>
      <c r="B353" s="94" t="str">
        <f>IFERROR(VLOOKUP('15년일입'!$C353,구분표!$A$2:$C$1001,3,FALSE),"")</f>
        <v/>
      </c>
      <c r="C353" s="196"/>
      <c r="D353" s="195"/>
      <c r="E353" s="195"/>
      <c r="F353" s="196"/>
      <c r="G353" s="194"/>
      <c r="H353" s="194"/>
      <c r="I353" s="194"/>
      <c r="J353" s="78">
        <f t="shared" si="55"/>
        <v>0</v>
      </c>
      <c r="K353" s="208"/>
      <c r="L353" s="208"/>
      <c r="M353" s="78">
        <f t="shared" si="56"/>
        <v>0</v>
      </c>
      <c r="N353" s="79" t="str">
        <f t="shared" si="50"/>
        <v>-</v>
      </c>
      <c r="O353" s="214"/>
      <c r="P353" s="80"/>
      <c r="Q353" s="221"/>
      <c r="R353" s="80"/>
      <c r="S353" s="83" t="s">
        <v>578</v>
      </c>
      <c r="T353" s="194">
        <f t="shared" si="51"/>
        <v>0</v>
      </c>
      <c r="U353" s="194">
        <f t="shared" si="57"/>
        <v>0</v>
      </c>
      <c r="V353" s="82" t="str">
        <f t="shared" si="52"/>
        <v>ok</v>
      </c>
      <c r="W353" s="80"/>
      <c r="X353" s="81" t="str">
        <f t="shared" si="58"/>
        <v/>
      </c>
      <c r="Y353" s="194">
        <f t="shared" si="53"/>
        <v>0</v>
      </c>
      <c r="Z353" s="194">
        <f t="shared" si="54"/>
        <v>0</v>
      </c>
      <c r="AA353" s="82" t="str">
        <f t="shared" si="59"/>
        <v>ok</v>
      </c>
      <c r="AB353" s="80"/>
      <c r="AC353" s="84" t="str">
        <f t="array" ref="AC353">IFERROR(IF($C353="","",INDEX(구분표!$I$2:$I$1001,MATCH(1,(구분표!$B$2:$B$1001='15년일입'!$A353)*(구분표!$C$2:$C$1001='15년일입'!$B353)*(구분표!$A$2:$A$1001='15년일입'!$C353),0))),"@@")</f>
        <v/>
      </c>
    </row>
    <row r="354" spans="1:29" ht="31.5" customHeight="1">
      <c r="A354" s="94" t="str">
        <f>IFERROR(VLOOKUP('15년일입'!$C354,구분표!$A$2:$C$1001,2,FALSE),"")</f>
        <v/>
      </c>
      <c r="B354" s="94" t="str">
        <f>IFERROR(VLOOKUP('15년일입'!$C354,구분표!$A$2:$C$1001,3,FALSE),"")</f>
        <v/>
      </c>
      <c r="C354" s="196"/>
      <c r="D354" s="195"/>
      <c r="E354" s="195"/>
      <c r="F354" s="196"/>
      <c r="G354" s="194"/>
      <c r="H354" s="194"/>
      <c r="I354" s="194"/>
      <c r="J354" s="78">
        <f t="shared" si="55"/>
        <v>0</v>
      </c>
      <c r="K354" s="194"/>
      <c r="L354" s="194"/>
      <c r="M354" s="78">
        <f t="shared" si="56"/>
        <v>0</v>
      </c>
      <c r="N354" s="79" t="str">
        <f t="shared" si="50"/>
        <v>-</v>
      </c>
      <c r="O354" s="216"/>
      <c r="P354" s="80"/>
      <c r="Q354" s="221"/>
      <c r="R354" s="80"/>
      <c r="S354" s="83" t="s">
        <v>578</v>
      </c>
      <c r="T354" s="194">
        <f t="shared" si="51"/>
        <v>0</v>
      </c>
      <c r="U354" s="194">
        <f t="shared" si="57"/>
        <v>0</v>
      </c>
      <c r="V354" s="82" t="str">
        <f t="shared" si="52"/>
        <v>ok</v>
      </c>
      <c r="W354" s="80"/>
      <c r="X354" s="81" t="str">
        <f t="shared" si="58"/>
        <v/>
      </c>
      <c r="Y354" s="194">
        <f t="shared" si="53"/>
        <v>0</v>
      </c>
      <c r="Z354" s="194">
        <f t="shared" si="54"/>
        <v>0</v>
      </c>
      <c r="AA354" s="82" t="str">
        <f t="shared" si="59"/>
        <v>ok</v>
      </c>
      <c r="AB354" s="80"/>
      <c r="AC354" s="84" t="str">
        <f t="array" ref="AC354">IFERROR(IF($C354="","",INDEX(구분표!$I$2:$I$1001,MATCH(1,(구분표!$B$2:$B$1001='15년일입'!$A354)*(구분표!$C$2:$C$1001='15년일입'!$B354)*(구분표!$A$2:$A$1001='15년일입'!$C354),0))),"@@")</f>
        <v/>
      </c>
    </row>
    <row r="355" spans="1:29" ht="31.5" customHeight="1">
      <c r="A355" s="94" t="str">
        <f>IFERROR(VLOOKUP('15년일입'!$C355,구분표!$A$2:$C$1001,2,FALSE),"")</f>
        <v/>
      </c>
      <c r="B355" s="94" t="str">
        <f>IFERROR(VLOOKUP('15년일입'!$C355,구분표!$A$2:$C$1001,3,FALSE),"")</f>
        <v/>
      </c>
      <c r="C355" s="196"/>
      <c r="D355" s="195"/>
      <c r="E355" s="195"/>
      <c r="F355" s="196"/>
      <c r="G355" s="194"/>
      <c r="H355" s="194"/>
      <c r="I355" s="194"/>
      <c r="J355" s="78">
        <f t="shared" si="55"/>
        <v>0</v>
      </c>
      <c r="K355" s="194"/>
      <c r="L355" s="194"/>
      <c r="M355" s="78">
        <f t="shared" si="56"/>
        <v>0</v>
      </c>
      <c r="N355" s="79" t="str">
        <f t="shared" si="50"/>
        <v>-</v>
      </c>
      <c r="O355" s="216"/>
      <c r="P355" s="80"/>
      <c r="Q355" s="221"/>
      <c r="R355" s="80"/>
      <c r="S355" s="83" t="s">
        <v>578</v>
      </c>
      <c r="T355" s="194">
        <f t="shared" si="51"/>
        <v>0</v>
      </c>
      <c r="U355" s="194">
        <f t="shared" si="57"/>
        <v>0</v>
      </c>
      <c r="V355" s="82" t="str">
        <f t="shared" si="52"/>
        <v>ok</v>
      </c>
      <c r="W355" s="80"/>
      <c r="X355" s="81" t="str">
        <f t="shared" si="58"/>
        <v/>
      </c>
      <c r="Y355" s="194">
        <f t="shared" si="53"/>
        <v>0</v>
      </c>
      <c r="Z355" s="194">
        <f t="shared" si="54"/>
        <v>0</v>
      </c>
      <c r="AA355" s="82" t="str">
        <f t="shared" si="59"/>
        <v>ok</v>
      </c>
      <c r="AB355" s="80"/>
      <c r="AC355" s="84" t="str">
        <f t="array" ref="AC355">IFERROR(IF($C355="","",INDEX(구분표!$I$2:$I$1001,MATCH(1,(구분표!$B$2:$B$1001='15년일입'!$A355)*(구분표!$C$2:$C$1001='15년일입'!$B355)*(구분표!$A$2:$A$1001='15년일입'!$C355),0))),"@@")</f>
        <v/>
      </c>
    </row>
    <row r="356" spans="1:29" ht="31.5" customHeight="1">
      <c r="A356" s="94" t="str">
        <f>IFERROR(VLOOKUP('15년일입'!$C356,구분표!$A$2:$C$1001,2,FALSE),"")</f>
        <v/>
      </c>
      <c r="B356" s="94" t="str">
        <f>IFERROR(VLOOKUP('15년일입'!$C356,구분표!$A$2:$C$1001,3,FALSE),"")</f>
        <v/>
      </c>
      <c r="C356" s="196"/>
      <c r="D356" s="195"/>
      <c r="E356" s="195"/>
      <c r="F356" s="196"/>
      <c r="G356" s="194"/>
      <c r="H356" s="194"/>
      <c r="I356" s="194"/>
      <c r="J356" s="78">
        <f t="shared" si="55"/>
        <v>0</v>
      </c>
      <c r="K356" s="194"/>
      <c r="L356" s="194"/>
      <c r="M356" s="78">
        <f t="shared" si="56"/>
        <v>0</v>
      </c>
      <c r="N356" s="79" t="str">
        <f t="shared" si="50"/>
        <v>-</v>
      </c>
      <c r="O356" s="215"/>
      <c r="P356" s="80"/>
      <c r="Q356" s="221"/>
      <c r="R356" s="80"/>
      <c r="S356" s="83" t="s">
        <v>578</v>
      </c>
      <c r="T356" s="194">
        <f t="shared" si="51"/>
        <v>0</v>
      </c>
      <c r="U356" s="194">
        <f t="shared" si="57"/>
        <v>0</v>
      </c>
      <c r="V356" s="82" t="str">
        <f t="shared" si="52"/>
        <v>ok</v>
      </c>
      <c r="W356" s="80"/>
      <c r="X356" s="81" t="str">
        <f t="shared" si="58"/>
        <v/>
      </c>
      <c r="Y356" s="194">
        <f t="shared" si="53"/>
        <v>0</v>
      </c>
      <c r="Z356" s="194">
        <f t="shared" si="54"/>
        <v>0</v>
      </c>
      <c r="AA356" s="82" t="str">
        <f t="shared" si="59"/>
        <v>ok</v>
      </c>
      <c r="AB356" s="80"/>
      <c r="AC356" s="84" t="str">
        <f t="array" ref="AC356">IFERROR(IF($C356="","",INDEX(구분표!$I$2:$I$1001,MATCH(1,(구분표!$B$2:$B$1001='15년일입'!$A356)*(구분표!$C$2:$C$1001='15년일입'!$B356)*(구분표!$A$2:$A$1001='15년일입'!$C356),0))),"@@")</f>
        <v/>
      </c>
    </row>
    <row r="357" spans="1:29" ht="31.5" customHeight="1">
      <c r="A357" s="94" t="str">
        <f>IFERROR(VLOOKUP('15년일입'!$C357,구분표!$A$2:$C$1001,2,FALSE),"")</f>
        <v/>
      </c>
      <c r="B357" s="94" t="str">
        <f>IFERROR(VLOOKUP('15년일입'!$C357,구분표!$A$2:$C$1001,3,FALSE),"")</f>
        <v/>
      </c>
      <c r="C357" s="196"/>
      <c r="D357" s="195"/>
      <c r="E357" s="195"/>
      <c r="F357" s="196"/>
      <c r="G357" s="194"/>
      <c r="H357" s="194"/>
      <c r="I357" s="194"/>
      <c r="J357" s="78">
        <f t="shared" si="55"/>
        <v>0</v>
      </c>
      <c r="K357" s="194"/>
      <c r="L357" s="194"/>
      <c r="M357" s="78">
        <f t="shared" si="56"/>
        <v>0</v>
      </c>
      <c r="N357" s="79" t="str">
        <f t="shared" si="50"/>
        <v>-</v>
      </c>
      <c r="O357" s="216"/>
      <c r="P357" s="80"/>
      <c r="Q357" s="221"/>
      <c r="R357" s="80"/>
      <c r="S357" s="83" t="s">
        <v>578</v>
      </c>
      <c r="T357" s="194">
        <f t="shared" si="51"/>
        <v>0</v>
      </c>
      <c r="U357" s="194">
        <f t="shared" si="57"/>
        <v>0</v>
      </c>
      <c r="V357" s="82" t="str">
        <f t="shared" si="52"/>
        <v>ok</v>
      </c>
      <c r="W357" s="80"/>
      <c r="X357" s="81" t="str">
        <f t="shared" si="58"/>
        <v/>
      </c>
      <c r="Y357" s="194">
        <f t="shared" si="53"/>
        <v>0</v>
      </c>
      <c r="Z357" s="194">
        <f t="shared" si="54"/>
        <v>0</v>
      </c>
      <c r="AA357" s="82" t="str">
        <f t="shared" si="59"/>
        <v>ok</v>
      </c>
      <c r="AB357" s="80"/>
      <c r="AC357" s="84" t="str">
        <f t="array" ref="AC357">IFERROR(IF($C357="","",INDEX(구분표!$I$2:$I$1001,MATCH(1,(구분표!$B$2:$B$1001='15년일입'!$A357)*(구분표!$C$2:$C$1001='15년일입'!$B357)*(구분표!$A$2:$A$1001='15년일입'!$C357),0))),"@@")</f>
        <v/>
      </c>
    </row>
    <row r="358" spans="1:29" ht="31.5" customHeight="1">
      <c r="A358" s="94" t="str">
        <f>IFERROR(VLOOKUP('15년일입'!$C358,구분표!$A$2:$C$1001,2,FALSE),"")</f>
        <v/>
      </c>
      <c r="B358" s="94" t="str">
        <f>IFERROR(VLOOKUP('15년일입'!$C358,구분표!$A$2:$C$1001,3,FALSE),"")</f>
        <v/>
      </c>
      <c r="C358" s="196"/>
      <c r="D358" s="195"/>
      <c r="E358" s="195"/>
      <c r="F358" s="196"/>
      <c r="G358" s="198"/>
      <c r="H358" s="194"/>
      <c r="I358" s="194"/>
      <c r="J358" s="78">
        <f t="shared" si="55"/>
        <v>0</v>
      </c>
      <c r="K358" s="194"/>
      <c r="L358" s="194"/>
      <c r="M358" s="78">
        <f t="shared" si="56"/>
        <v>0</v>
      </c>
      <c r="N358" s="79" t="str">
        <f t="shared" si="50"/>
        <v>-</v>
      </c>
      <c r="O358" s="211"/>
      <c r="P358" s="80"/>
      <c r="Q358" s="221"/>
      <c r="R358" s="80"/>
      <c r="S358" s="83" t="s">
        <v>578</v>
      </c>
      <c r="T358" s="194">
        <f t="shared" si="51"/>
        <v>0</v>
      </c>
      <c r="U358" s="194">
        <f t="shared" si="57"/>
        <v>0</v>
      </c>
      <c r="V358" s="82" t="str">
        <f t="shared" si="52"/>
        <v>ok</v>
      </c>
      <c r="W358" s="80"/>
      <c r="X358" s="81" t="str">
        <f t="shared" si="58"/>
        <v/>
      </c>
      <c r="Y358" s="194">
        <f t="shared" si="53"/>
        <v>0</v>
      </c>
      <c r="Z358" s="194">
        <f t="shared" si="54"/>
        <v>0</v>
      </c>
      <c r="AA358" s="82" t="str">
        <f t="shared" si="59"/>
        <v>ok</v>
      </c>
      <c r="AB358" s="80"/>
      <c r="AC358" s="84" t="str">
        <f t="array" ref="AC358">IFERROR(IF($C358="","",INDEX(구분표!$I$2:$I$1001,MATCH(1,(구분표!$B$2:$B$1001='15년일입'!$A358)*(구분표!$C$2:$C$1001='15년일입'!$B358)*(구분표!$A$2:$A$1001='15년일입'!$C358),0))),"@@")</f>
        <v/>
      </c>
    </row>
    <row r="359" spans="1:29" s="24" customFormat="1" ht="31.5" customHeight="1">
      <c r="A359" s="95" t="str">
        <f>IFERROR(VLOOKUP('15년일입'!$C359,구분표!$A$2:$C$1001,2,FALSE),"")</f>
        <v/>
      </c>
      <c r="B359" s="95" t="str">
        <f>IFERROR(VLOOKUP('15년일입'!$C359,구분표!$A$2:$C$1001,3,FALSE),"")</f>
        <v/>
      </c>
      <c r="C359" s="200"/>
      <c r="D359" s="201"/>
      <c r="E359" s="201"/>
      <c r="F359" s="200"/>
      <c r="G359" s="198"/>
      <c r="H359" s="207"/>
      <c r="I359" s="207"/>
      <c r="J359" s="78">
        <f t="shared" si="55"/>
        <v>0</v>
      </c>
      <c r="K359" s="207"/>
      <c r="L359" s="207"/>
      <c r="M359" s="78">
        <f t="shared" si="56"/>
        <v>0</v>
      </c>
      <c r="N359" s="79" t="str">
        <f t="shared" si="50"/>
        <v>-</v>
      </c>
      <c r="O359" s="213"/>
      <c r="P359" s="85"/>
      <c r="Q359" s="222"/>
      <c r="R359" s="85"/>
      <c r="S359" s="83" t="s">
        <v>578</v>
      </c>
      <c r="T359" s="194">
        <f t="shared" si="51"/>
        <v>0</v>
      </c>
      <c r="U359" s="194">
        <f t="shared" si="57"/>
        <v>0</v>
      </c>
      <c r="V359" s="82" t="str">
        <f t="shared" si="52"/>
        <v>ok</v>
      </c>
      <c r="W359" s="85"/>
      <c r="X359" s="81" t="str">
        <f t="shared" si="58"/>
        <v/>
      </c>
      <c r="Y359" s="194">
        <f t="shared" si="53"/>
        <v>0</v>
      </c>
      <c r="Z359" s="194">
        <f t="shared" si="54"/>
        <v>0</v>
      </c>
      <c r="AA359" s="82" t="str">
        <f t="shared" si="59"/>
        <v>ok</v>
      </c>
      <c r="AB359" s="85"/>
      <c r="AC359" s="84" t="str">
        <f t="array" ref="AC359">IFERROR(IF($C359="","",INDEX(구분표!$I$2:$I$1001,MATCH(1,(구분표!$B$2:$B$1001='15년일입'!$A359)*(구분표!$C$2:$C$1001='15년일입'!$B359)*(구분표!$A$2:$A$1001='15년일입'!$C359),0))),"@@")</f>
        <v/>
      </c>
    </row>
    <row r="360" spans="1:29" ht="31.5" customHeight="1">
      <c r="A360" s="94" t="str">
        <f>IFERROR(VLOOKUP('15년일입'!$C360,구분표!$A$2:$C$1001,2,FALSE),"")</f>
        <v/>
      </c>
      <c r="B360" s="94" t="str">
        <f>IFERROR(VLOOKUP('15년일입'!$C360,구분표!$A$2:$C$1001,3,FALSE),"")</f>
        <v/>
      </c>
      <c r="C360" s="196"/>
      <c r="D360" s="195"/>
      <c r="E360" s="195"/>
      <c r="F360" s="196"/>
      <c r="G360" s="194"/>
      <c r="H360" s="194"/>
      <c r="I360" s="194"/>
      <c r="J360" s="78">
        <f t="shared" si="55"/>
        <v>0</v>
      </c>
      <c r="K360" s="194"/>
      <c r="L360" s="194"/>
      <c r="M360" s="78">
        <f t="shared" si="56"/>
        <v>0</v>
      </c>
      <c r="N360" s="79" t="str">
        <f t="shared" si="50"/>
        <v>-</v>
      </c>
      <c r="O360" s="217"/>
      <c r="P360" s="80"/>
      <c r="Q360" s="221"/>
      <c r="R360" s="80"/>
      <c r="S360" s="83" t="s">
        <v>578</v>
      </c>
      <c r="T360" s="194">
        <f t="shared" si="51"/>
        <v>0</v>
      </c>
      <c r="U360" s="194">
        <f t="shared" si="57"/>
        <v>0</v>
      </c>
      <c r="V360" s="82" t="str">
        <f t="shared" si="52"/>
        <v>ok</v>
      </c>
      <c r="W360" s="80"/>
      <c r="X360" s="81" t="str">
        <f t="shared" si="58"/>
        <v/>
      </c>
      <c r="Y360" s="194">
        <f t="shared" si="53"/>
        <v>0</v>
      </c>
      <c r="Z360" s="194">
        <f t="shared" si="54"/>
        <v>0</v>
      </c>
      <c r="AA360" s="82" t="str">
        <f t="shared" si="59"/>
        <v>ok</v>
      </c>
      <c r="AB360" s="80"/>
      <c r="AC360" s="84" t="str">
        <f t="array" ref="AC360">IFERROR(IF($C360="","",INDEX(구분표!$I$2:$I$1001,MATCH(1,(구분표!$B$2:$B$1001='15년일입'!$A360)*(구분표!$C$2:$C$1001='15년일입'!$B360)*(구분표!$A$2:$A$1001='15년일입'!$C360),0))),"@@")</f>
        <v/>
      </c>
    </row>
    <row r="361" spans="1:29" ht="31.5" customHeight="1">
      <c r="A361" s="94" t="str">
        <f>IFERROR(VLOOKUP('15년일입'!$C361,구분표!$A$2:$C$1001,2,FALSE),"")</f>
        <v/>
      </c>
      <c r="B361" s="94" t="str">
        <f>IFERROR(VLOOKUP('15년일입'!$C361,구분표!$A$2:$C$1001,3,FALSE),"")</f>
        <v/>
      </c>
      <c r="C361" s="196"/>
      <c r="D361" s="195"/>
      <c r="E361" s="195"/>
      <c r="F361" s="196"/>
      <c r="G361" s="194"/>
      <c r="H361" s="194"/>
      <c r="I361" s="194"/>
      <c r="J361" s="78">
        <f t="shared" si="55"/>
        <v>0</v>
      </c>
      <c r="K361" s="194"/>
      <c r="L361" s="194"/>
      <c r="M361" s="78">
        <f t="shared" si="56"/>
        <v>0</v>
      </c>
      <c r="N361" s="79" t="str">
        <f t="shared" si="50"/>
        <v>-</v>
      </c>
      <c r="O361" s="215"/>
      <c r="P361" s="80"/>
      <c r="Q361" s="221"/>
      <c r="R361" s="80"/>
      <c r="S361" s="83" t="s">
        <v>578</v>
      </c>
      <c r="T361" s="194">
        <f t="shared" si="51"/>
        <v>0</v>
      </c>
      <c r="U361" s="194">
        <f t="shared" si="57"/>
        <v>0</v>
      </c>
      <c r="V361" s="82" t="str">
        <f t="shared" si="52"/>
        <v>ok</v>
      </c>
      <c r="W361" s="80"/>
      <c r="X361" s="81" t="str">
        <f t="shared" si="58"/>
        <v/>
      </c>
      <c r="Y361" s="194">
        <f t="shared" si="53"/>
        <v>0</v>
      </c>
      <c r="Z361" s="194">
        <f t="shared" si="54"/>
        <v>0</v>
      </c>
      <c r="AA361" s="82" t="str">
        <f t="shared" si="59"/>
        <v>ok</v>
      </c>
      <c r="AB361" s="80"/>
      <c r="AC361" s="84" t="str">
        <f t="array" ref="AC361">IFERROR(IF($C361="","",INDEX(구분표!$I$2:$I$1001,MATCH(1,(구분표!$B$2:$B$1001='15년일입'!$A361)*(구분표!$C$2:$C$1001='15년일입'!$B361)*(구분표!$A$2:$A$1001='15년일입'!$C361),0))),"@@")</f>
        <v/>
      </c>
    </row>
    <row r="362" spans="1:29" ht="31.5" customHeight="1">
      <c r="A362" s="94" t="str">
        <f>IFERROR(VLOOKUP('15년일입'!$C362,구분표!$A$2:$C$1001,2,FALSE),"")</f>
        <v/>
      </c>
      <c r="B362" s="94" t="str">
        <f>IFERROR(VLOOKUP('15년일입'!$C362,구분표!$A$2:$C$1001,3,FALSE),"")</f>
        <v/>
      </c>
      <c r="C362" s="196"/>
      <c r="D362" s="195"/>
      <c r="E362" s="195"/>
      <c r="F362" s="196"/>
      <c r="G362" s="202"/>
      <c r="H362" s="194"/>
      <c r="I362" s="194"/>
      <c r="J362" s="78">
        <f t="shared" si="55"/>
        <v>0</v>
      </c>
      <c r="K362" s="194"/>
      <c r="L362" s="194"/>
      <c r="M362" s="78">
        <f t="shared" si="56"/>
        <v>0</v>
      </c>
      <c r="N362" s="79" t="str">
        <f t="shared" si="50"/>
        <v>-</v>
      </c>
      <c r="O362" s="218"/>
      <c r="P362" s="80"/>
      <c r="Q362" s="221"/>
      <c r="R362" s="80"/>
      <c r="S362" s="83" t="s">
        <v>578</v>
      </c>
      <c r="T362" s="194">
        <f t="shared" si="51"/>
        <v>0</v>
      </c>
      <c r="U362" s="194">
        <f t="shared" si="57"/>
        <v>0</v>
      </c>
      <c r="V362" s="82" t="str">
        <f t="shared" si="52"/>
        <v>ok</v>
      </c>
      <c r="W362" s="80"/>
      <c r="X362" s="81" t="str">
        <f t="shared" si="58"/>
        <v/>
      </c>
      <c r="Y362" s="194">
        <f t="shared" si="53"/>
        <v>0</v>
      </c>
      <c r="Z362" s="194">
        <f t="shared" si="54"/>
        <v>0</v>
      </c>
      <c r="AA362" s="82" t="str">
        <f t="shared" si="59"/>
        <v>ok</v>
      </c>
      <c r="AB362" s="80"/>
      <c r="AC362" s="84" t="str">
        <f t="array" ref="AC362">IFERROR(IF($C362="","",INDEX(구분표!$I$2:$I$1001,MATCH(1,(구분표!$B$2:$B$1001='15년일입'!$A362)*(구분표!$C$2:$C$1001='15년일입'!$B362)*(구분표!$A$2:$A$1001='15년일입'!$C362),0))),"@@")</f>
        <v/>
      </c>
    </row>
    <row r="363" spans="1:29" ht="31.5" customHeight="1">
      <c r="A363" s="94" t="str">
        <f>IFERROR(VLOOKUP('15년일입'!$C363,구분표!$A$2:$C$1001,2,FALSE),"")</f>
        <v/>
      </c>
      <c r="B363" s="94" t="str">
        <f>IFERROR(VLOOKUP('15년일입'!$C363,구분표!$A$2:$C$1001,3,FALSE),"")</f>
        <v/>
      </c>
      <c r="C363" s="196"/>
      <c r="D363" s="195"/>
      <c r="E363" s="195"/>
      <c r="F363" s="196"/>
      <c r="G363" s="194"/>
      <c r="H363" s="194"/>
      <c r="I363" s="194"/>
      <c r="J363" s="78">
        <f t="shared" si="55"/>
        <v>0</v>
      </c>
      <c r="K363" s="194"/>
      <c r="L363" s="194"/>
      <c r="M363" s="78">
        <f t="shared" si="56"/>
        <v>0</v>
      </c>
      <c r="N363" s="79" t="str">
        <f t="shared" si="50"/>
        <v>-</v>
      </c>
      <c r="O363" s="218"/>
      <c r="P363" s="80"/>
      <c r="Q363" s="221"/>
      <c r="R363" s="80"/>
      <c r="S363" s="83" t="s">
        <v>578</v>
      </c>
      <c r="T363" s="194">
        <f t="shared" si="51"/>
        <v>0</v>
      </c>
      <c r="U363" s="194">
        <f t="shared" si="57"/>
        <v>0</v>
      </c>
      <c r="V363" s="82" t="str">
        <f t="shared" si="52"/>
        <v>ok</v>
      </c>
      <c r="W363" s="80"/>
      <c r="X363" s="81" t="str">
        <f t="shared" si="58"/>
        <v/>
      </c>
      <c r="Y363" s="194">
        <f t="shared" si="53"/>
        <v>0</v>
      </c>
      <c r="Z363" s="194">
        <f t="shared" si="54"/>
        <v>0</v>
      </c>
      <c r="AA363" s="82" t="str">
        <f t="shared" si="59"/>
        <v>ok</v>
      </c>
      <c r="AB363" s="80"/>
      <c r="AC363" s="84" t="str">
        <f t="array" ref="AC363">IFERROR(IF($C363="","",INDEX(구분표!$I$2:$I$1001,MATCH(1,(구분표!$B$2:$B$1001='15년일입'!$A363)*(구분표!$C$2:$C$1001='15년일입'!$B363)*(구분표!$A$2:$A$1001='15년일입'!$C363),0))),"@@")</f>
        <v/>
      </c>
    </row>
    <row r="364" spans="1:29" ht="31.5" customHeight="1">
      <c r="A364" s="94" t="str">
        <f>IFERROR(VLOOKUP('15년일입'!$C364,구분표!$A$2:$C$1001,2,FALSE),"")</f>
        <v/>
      </c>
      <c r="B364" s="94" t="str">
        <f>IFERROR(VLOOKUP('15년일입'!$C364,구분표!$A$2:$C$1001,3,FALSE),"")</f>
        <v/>
      </c>
      <c r="C364" s="196"/>
      <c r="D364" s="195"/>
      <c r="E364" s="195"/>
      <c r="F364" s="196"/>
      <c r="G364" s="194"/>
      <c r="H364" s="194"/>
      <c r="I364" s="194"/>
      <c r="J364" s="78">
        <f t="shared" si="55"/>
        <v>0</v>
      </c>
      <c r="K364" s="194"/>
      <c r="L364" s="194"/>
      <c r="M364" s="78">
        <f t="shared" si="56"/>
        <v>0</v>
      </c>
      <c r="N364" s="79" t="str">
        <f t="shared" si="50"/>
        <v>-</v>
      </c>
      <c r="O364" s="218"/>
      <c r="P364" s="80"/>
      <c r="Q364" s="221"/>
      <c r="R364" s="80"/>
      <c r="S364" s="83" t="s">
        <v>578</v>
      </c>
      <c r="T364" s="194">
        <f t="shared" si="51"/>
        <v>0</v>
      </c>
      <c r="U364" s="194">
        <f t="shared" si="57"/>
        <v>0</v>
      </c>
      <c r="V364" s="82" t="str">
        <f t="shared" si="52"/>
        <v>ok</v>
      </c>
      <c r="W364" s="80"/>
      <c r="X364" s="81" t="str">
        <f t="shared" si="58"/>
        <v/>
      </c>
      <c r="Y364" s="194">
        <f t="shared" si="53"/>
        <v>0</v>
      </c>
      <c r="Z364" s="194">
        <f t="shared" si="54"/>
        <v>0</v>
      </c>
      <c r="AA364" s="82" t="str">
        <f t="shared" si="59"/>
        <v>ok</v>
      </c>
      <c r="AB364" s="80"/>
      <c r="AC364" s="84" t="str">
        <f t="array" ref="AC364">IFERROR(IF($C364="","",INDEX(구분표!$I$2:$I$1001,MATCH(1,(구분표!$B$2:$B$1001='15년일입'!$A364)*(구분표!$C$2:$C$1001='15년일입'!$B364)*(구분표!$A$2:$A$1001='15년일입'!$C364),0))),"@@")</f>
        <v/>
      </c>
    </row>
    <row r="365" spans="1:29" ht="31.5" customHeight="1">
      <c r="A365" s="94" t="str">
        <f>IFERROR(VLOOKUP('15년일입'!$C365,구분표!$A$2:$C$1001,2,FALSE),"")</f>
        <v/>
      </c>
      <c r="B365" s="94" t="str">
        <f>IFERROR(VLOOKUP('15년일입'!$C365,구분표!$A$2:$C$1001,3,FALSE),"")</f>
        <v/>
      </c>
      <c r="C365" s="196"/>
      <c r="D365" s="195"/>
      <c r="E365" s="195"/>
      <c r="F365" s="196"/>
      <c r="G365" s="194"/>
      <c r="H365" s="194"/>
      <c r="I365" s="194"/>
      <c r="J365" s="78">
        <f t="shared" si="55"/>
        <v>0</v>
      </c>
      <c r="K365" s="194"/>
      <c r="L365" s="194"/>
      <c r="M365" s="78">
        <f t="shared" si="56"/>
        <v>0</v>
      </c>
      <c r="N365" s="79" t="str">
        <f t="shared" si="50"/>
        <v>-</v>
      </c>
      <c r="O365" s="218"/>
      <c r="P365" s="80"/>
      <c r="Q365" s="221"/>
      <c r="R365" s="80"/>
      <c r="S365" s="83" t="s">
        <v>578</v>
      </c>
      <c r="T365" s="194">
        <f t="shared" si="51"/>
        <v>0</v>
      </c>
      <c r="U365" s="194">
        <f t="shared" si="57"/>
        <v>0</v>
      </c>
      <c r="V365" s="82" t="str">
        <f t="shared" si="52"/>
        <v>ok</v>
      </c>
      <c r="W365" s="80"/>
      <c r="X365" s="81" t="str">
        <f t="shared" si="58"/>
        <v/>
      </c>
      <c r="Y365" s="194">
        <f t="shared" si="53"/>
        <v>0</v>
      </c>
      <c r="Z365" s="194">
        <f t="shared" si="54"/>
        <v>0</v>
      </c>
      <c r="AA365" s="82" t="str">
        <f t="shared" si="59"/>
        <v>ok</v>
      </c>
      <c r="AB365" s="80"/>
      <c r="AC365" s="84" t="str">
        <f t="array" ref="AC365">IFERROR(IF($C365="","",INDEX(구분표!$I$2:$I$1001,MATCH(1,(구분표!$B$2:$B$1001='15년일입'!$A365)*(구분표!$C$2:$C$1001='15년일입'!$B365)*(구분표!$A$2:$A$1001='15년일입'!$C365),0))),"@@")</f>
        <v/>
      </c>
    </row>
    <row r="366" spans="1:29" ht="31.5" customHeight="1">
      <c r="A366" s="94" t="str">
        <f>IFERROR(VLOOKUP('15년일입'!$C366,구분표!$A$2:$C$1001,2,FALSE),"")</f>
        <v/>
      </c>
      <c r="B366" s="94" t="str">
        <f>IFERROR(VLOOKUP('15년일입'!$C366,구분표!$A$2:$C$1001,3,FALSE),"")</f>
        <v/>
      </c>
      <c r="C366" s="196"/>
      <c r="D366" s="195"/>
      <c r="E366" s="195"/>
      <c r="F366" s="196"/>
      <c r="G366" s="194"/>
      <c r="H366" s="194"/>
      <c r="I366" s="194"/>
      <c r="J366" s="78">
        <f t="shared" si="55"/>
        <v>0</v>
      </c>
      <c r="K366" s="194"/>
      <c r="L366" s="194"/>
      <c r="M366" s="78">
        <f t="shared" si="56"/>
        <v>0</v>
      </c>
      <c r="N366" s="79" t="str">
        <f t="shared" si="50"/>
        <v>-</v>
      </c>
      <c r="O366" s="218"/>
      <c r="P366" s="80"/>
      <c r="Q366" s="221"/>
      <c r="R366" s="80"/>
      <c r="S366" s="83" t="s">
        <v>578</v>
      </c>
      <c r="T366" s="194">
        <f t="shared" si="51"/>
        <v>0</v>
      </c>
      <c r="U366" s="194">
        <f t="shared" si="57"/>
        <v>0</v>
      </c>
      <c r="V366" s="82" t="str">
        <f t="shared" si="52"/>
        <v>ok</v>
      </c>
      <c r="W366" s="80"/>
      <c r="X366" s="81" t="str">
        <f t="shared" si="58"/>
        <v/>
      </c>
      <c r="Y366" s="194">
        <f t="shared" si="53"/>
        <v>0</v>
      </c>
      <c r="Z366" s="194">
        <f t="shared" si="54"/>
        <v>0</v>
      </c>
      <c r="AA366" s="82" t="str">
        <f t="shared" si="59"/>
        <v>ok</v>
      </c>
      <c r="AB366" s="80"/>
      <c r="AC366" s="84" t="str">
        <f t="array" ref="AC366">IFERROR(IF($C366="","",INDEX(구분표!$I$2:$I$1001,MATCH(1,(구분표!$B$2:$B$1001='15년일입'!$A366)*(구분표!$C$2:$C$1001='15년일입'!$B366)*(구분표!$A$2:$A$1001='15년일입'!$C366),0))),"@@")</f>
        <v/>
      </c>
    </row>
    <row r="367" spans="1:29" ht="31.5" customHeight="1">
      <c r="A367" s="94" t="str">
        <f>IFERROR(VLOOKUP('15년일입'!$C367,구분표!$A$2:$C$1001,2,FALSE),"")</f>
        <v/>
      </c>
      <c r="B367" s="94" t="str">
        <f>IFERROR(VLOOKUP('15년일입'!$C367,구분표!$A$2:$C$1001,3,FALSE),"")</f>
        <v/>
      </c>
      <c r="C367" s="196"/>
      <c r="D367" s="195"/>
      <c r="E367" s="195"/>
      <c r="F367" s="196"/>
      <c r="G367" s="197"/>
      <c r="H367" s="194"/>
      <c r="I367" s="194"/>
      <c r="J367" s="78">
        <f t="shared" si="55"/>
        <v>0</v>
      </c>
      <c r="K367" s="194"/>
      <c r="L367" s="194"/>
      <c r="M367" s="78">
        <f t="shared" si="56"/>
        <v>0</v>
      </c>
      <c r="N367" s="79" t="str">
        <f t="shared" si="50"/>
        <v>-</v>
      </c>
      <c r="O367" s="218"/>
      <c r="P367" s="80"/>
      <c r="Q367" s="221"/>
      <c r="R367" s="80"/>
      <c r="S367" s="83" t="s">
        <v>578</v>
      </c>
      <c r="T367" s="194">
        <f t="shared" si="51"/>
        <v>0</v>
      </c>
      <c r="U367" s="194">
        <f t="shared" si="57"/>
        <v>0</v>
      </c>
      <c r="V367" s="82" t="str">
        <f t="shared" si="52"/>
        <v>ok</v>
      </c>
      <c r="W367" s="80"/>
      <c r="X367" s="81" t="str">
        <f t="shared" si="58"/>
        <v/>
      </c>
      <c r="Y367" s="194">
        <f t="shared" si="53"/>
        <v>0</v>
      </c>
      <c r="Z367" s="194">
        <f t="shared" si="54"/>
        <v>0</v>
      </c>
      <c r="AA367" s="82" t="str">
        <f t="shared" si="59"/>
        <v>ok</v>
      </c>
      <c r="AB367" s="80"/>
      <c r="AC367" s="84" t="str">
        <f t="array" ref="AC367">IFERROR(IF($C367="","",INDEX(구분표!$I$2:$I$1001,MATCH(1,(구분표!$B$2:$B$1001='15년일입'!$A367)*(구분표!$C$2:$C$1001='15년일입'!$B367)*(구분표!$A$2:$A$1001='15년일입'!$C367),0))),"@@")</f>
        <v/>
      </c>
    </row>
    <row r="368" spans="1:29" ht="31.5" customHeight="1">
      <c r="A368" s="94" t="str">
        <f>IFERROR(VLOOKUP('15년일입'!$C368,구분표!$A$2:$C$1001,2,FALSE),"")</f>
        <v/>
      </c>
      <c r="B368" s="94" t="str">
        <f>IFERROR(VLOOKUP('15년일입'!$C368,구분표!$A$2:$C$1001,3,FALSE),"")</f>
        <v/>
      </c>
      <c r="C368" s="196"/>
      <c r="D368" s="195"/>
      <c r="E368" s="195"/>
      <c r="F368" s="196"/>
      <c r="G368" s="202"/>
      <c r="H368" s="194"/>
      <c r="I368" s="194"/>
      <c r="J368" s="78">
        <f t="shared" si="55"/>
        <v>0</v>
      </c>
      <c r="K368" s="194"/>
      <c r="L368" s="194"/>
      <c r="M368" s="78">
        <f t="shared" si="56"/>
        <v>0</v>
      </c>
      <c r="N368" s="79" t="str">
        <f t="shared" si="50"/>
        <v>-</v>
      </c>
      <c r="O368" s="217"/>
      <c r="P368" s="80"/>
      <c r="Q368" s="221"/>
      <c r="R368" s="80"/>
      <c r="S368" s="83" t="s">
        <v>578</v>
      </c>
      <c r="T368" s="194">
        <f t="shared" si="51"/>
        <v>0</v>
      </c>
      <c r="U368" s="194">
        <f t="shared" si="57"/>
        <v>0</v>
      </c>
      <c r="V368" s="82" t="str">
        <f t="shared" si="52"/>
        <v>ok</v>
      </c>
      <c r="W368" s="80"/>
      <c r="X368" s="81" t="str">
        <f t="shared" si="58"/>
        <v/>
      </c>
      <c r="Y368" s="194">
        <f t="shared" si="53"/>
        <v>0</v>
      </c>
      <c r="Z368" s="194">
        <f t="shared" si="54"/>
        <v>0</v>
      </c>
      <c r="AA368" s="82" t="str">
        <f t="shared" si="59"/>
        <v>ok</v>
      </c>
      <c r="AB368" s="80"/>
      <c r="AC368" s="84" t="str">
        <f t="array" ref="AC368">IFERROR(IF($C368="","",INDEX(구분표!$I$2:$I$1001,MATCH(1,(구분표!$B$2:$B$1001='15년일입'!$A368)*(구분표!$C$2:$C$1001='15년일입'!$B368)*(구분표!$A$2:$A$1001='15년일입'!$C368),0))),"@@")</f>
        <v/>
      </c>
    </row>
    <row r="369" spans="1:29" ht="31.5" customHeight="1">
      <c r="A369" s="94" t="str">
        <f>IFERROR(VLOOKUP('15년일입'!$C369,구분표!$A$2:$C$1001,2,FALSE),"")</f>
        <v/>
      </c>
      <c r="B369" s="94" t="str">
        <f>IFERROR(VLOOKUP('15년일입'!$C369,구분표!$A$2:$C$1001,3,FALSE),"")</f>
        <v/>
      </c>
      <c r="C369" s="196"/>
      <c r="D369" s="195"/>
      <c r="E369" s="195"/>
      <c r="F369" s="196"/>
      <c r="G369" s="194"/>
      <c r="H369" s="194"/>
      <c r="I369" s="194"/>
      <c r="J369" s="78">
        <f t="shared" si="55"/>
        <v>0</v>
      </c>
      <c r="K369" s="194"/>
      <c r="L369" s="194"/>
      <c r="M369" s="78">
        <f t="shared" si="56"/>
        <v>0</v>
      </c>
      <c r="N369" s="79" t="str">
        <f t="shared" si="50"/>
        <v>-</v>
      </c>
      <c r="O369" s="218"/>
      <c r="P369" s="80"/>
      <c r="Q369" s="221"/>
      <c r="R369" s="80"/>
      <c r="S369" s="83" t="s">
        <v>578</v>
      </c>
      <c r="T369" s="194">
        <f t="shared" si="51"/>
        <v>0</v>
      </c>
      <c r="U369" s="194">
        <f t="shared" si="57"/>
        <v>0</v>
      </c>
      <c r="V369" s="82" t="str">
        <f t="shared" si="52"/>
        <v>ok</v>
      </c>
      <c r="W369" s="80"/>
      <c r="X369" s="81" t="str">
        <f t="shared" si="58"/>
        <v/>
      </c>
      <c r="Y369" s="194">
        <f t="shared" si="53"/>
        <v>0</v>
      </c>
      <c r="Z369" s="194">
        <f t="shared" si="54"/>
        <v>0</v>
      </c>
      <c r="AA369" s="82" t="str">
        <f t="shared" si="59"/>
        <v>ok</v>
      </c>
      <c r="AB369" s="80"/>
      <c r="AC369" s="84" t="str">
        <f t="array" ref="AC369">IFERROR(IF($C369="","",INDEX(구분표!$I$2:$I$1001,MATCH(1,(구분표!$B$2:$B$1001='15년일입'!$A369)*(구분표!$C$2:$C$1001='15년일입'!$B369)*(구분표!$A$2:$A$1001='15년일입'!$C369),0))),"@@")</f>
        <v/>
      </c>
    </row>
    <row r="370" spans="1:29" ht="31.5" customHeight="1">
      <c r="A370" s="94" t="str">
        <f>IFERROR(VLOOKUP('15년일입'!$C370,구분표!$A$2:$C$1001,2,FALSE),"")</f>
        <v/>
      </c>
      <c r="B370" s="94" t="str">
        <f>IFERROR(VLOOKUP('15년일입'!$C370,구분표!$A$2:$C$1001,3,FALSE),"")</f>
        <v/>
      </c>
      <c r="C370" s="196"/>
      <c r="D370" s="195"/>
      <c r="E370" s="195"/>
      <c r="F370" s="196"/>
      <c r="G370" s="194"/>
      <c r="H370" s="194"/>
      <c r="I370" s="194"/>
      <c r="J370" s="78">
        <f t="shared" si="55"/>
        <v>0</v>
      </c>
      <c r="K370" s="194"/>
      <c r="L370" s="194"/>
      <c r="M370" s="78">
        <f t="shared" si="56"/>
        <v>0</v>
      </c>
      <c r="N370" s="79" t="str">
        <f t="shared" si="50"/>
        <v>-</v>
      </c>
      <c r="O370" s="217"/>
      <c r="P370" s="80"/>
      <c r="Q370" s="221"/>
      <c r="R370" s="80"/>
      <c r="S370" s="83" t="s">
        <v>578</v>
      </c>
      <c r="T370" s="194">
        <f t="shared" si="51"/>
        <v>0</v>
      </c>
      <c r="U370" s="194">
        <f t="shared" si="57"/>
        <v>0</v>
      </c>
      <c r="V370" s="82" t="str">
        <f t="shared" si="52"/>
        <v>ok</v>
      </c>
      <c r="W370" s="80"/>
      <c r="X370" s="81" t="str">
        <f t="shared" si="58"/>
        <v/>
      </c>
      <c r="Y370" s="194">
        <f t="shared" si="53"/>
        <v>0</v>
      </c>
      <c r="Z370" s="194">
        <f t="shared" si="54"/>
        <v>0</v>
      </c>
      <c r="AA370" s="82" t="str">
        <f t="shared" si="59"/>
        <v>ok</v>
      </c>
      <c r="AB370" s="80"/>
      <c r="AC370" s="84" t="str">
        <f t="array" ref="AC370">IFERROR(IF($C370="","",INDEX(구분표!$I$2:$I$1001,MATCH(1,(구분표!$B$2:$B$1001='15년일입'!$A370)*(구분표!$C$2:$C$1001='15년일입'!$B370)*(구분표!$A$2:$A$1001='15년일입'!$C370),0))),"@@")</f>
        <v/>
      </c>
    </row>
    <row r="371" spans="1:29" ht="31.5" customHeight="1">
      <c r="A371" s="94" t="str">
        <f>IFERROR(VLOOKUP('15년일입'!$C371,구분표!$A$2:$C$1001,2,FALSE),"")</f>
        <v/>
      </c>
      <c r="B371" s="94" t="str">
        <f>IFERROR(VLOOKUP('15년일입'!$C371,구분표!$A$2:$C$1001,3,FALSE),"")</f>
        <v/>
      </c>
      <c r="C371" s="196"/>
      <c r="D371" s="195"/>
      <c r="E371" s="195"/>
      <c r="F371" s="196"/>
      <c r="G371" s="194"/>
      <c r="H371" s="194"/>
      <c r="I371" s="194"/>
      <c r="J371" s="78">
        <f t="shared" si="55"/>
        <v>0</v>
      </c>
      <c r="K371" s="194"/>
      <c r="L371" s="194"/>
      <c r="M371" s="78">
        <f t="shared" si="56"/>
        <v>0</v>
      </c>
      <c r="N371" s="79" t="str">
        <f t="shared" si="50"/>
        <v>-</v>
      </c>
      <c r="O371" s="217"/>
      <c r="P371" s="80"/>
      <c r="Q371" s="221"/>
      <c r="R371" s="80"/>
      <c r="S371" s="83" t="s">
        <v>578</v>
      </c>
      <c r="T371" s="194">
        <f t="shared" si="51"/>
        <v>0</v>
      </c>
      <c r="U371" s="194">
        <f t="shared" si="57"/>
        <v>0</v>
      </c>
      <c r="V371" s="82" t="str">
        <f t="shared" si="52"/>
        <v>ok</v>
      </c>
      <c r="W371" s="80"/>
      <c r="X371" s="81" t="str">
        <f t="shared" si="58"/>
        <v/>
      </c>
      <c r="Y371" s="194">
        <f t="shared" si="53"/>
        <v>0</v>
      </c>
      <c r="Z371" s="194">
        <f t="shared" si="54"/>
        <v>0</v>
      </c>
      <c r="AA371" s="82" t="str">
        <f t="shared" si="59"/>
        <v>ok</v>
      </c>
      <c r="AB371" s="80"/>
      <c r="AC371" s="84" t="str">
        <f t="array" ref="AC371">IFERROR(IF($C371="","",INDEX(구분표!$I$2:$I$1001,MATCH(1,(구분표!$B$2:$B$1001='15년일입'!$A371)*(구분표!$C$2:$C$1001='15년일입'!$B371)*(구분표!$A$2:$A$1001='15년일입'!$C371),0))),"@@")</f>
        <v/>
      </c>
    </row>
    <row r="372" spans="1:29" ht="31.5" customHeight="1">
      <c r="A372" s="94" t="str">
        <f>IFERROR(VLOOKUP('15년일입'!$C372,구분표!$A$2:$C$1001,2,FALSE),"")</f>
        <v/>
      </c>
      <c r="B372" s="94" t="str">
        <f>IFERROR(VLOOKUP('15년일입'!$C372,구분표!$A$2:$C$1001,3,FALSE),"")</f>
        <v/>
      </c>
      <c r="C372" s="196"/>
      <c r="D372" s="195"/>
      <c r="E372" s="195"/>
      <c r="F372" s="196"/>
      <c r="G372" s="194"/>
      <c r="H372" s="194"/>
      <c r="I372" s="194"/>
      <c r="J372" s="78">
        <f t="shared" si="55"/>
        <v>0</v>
      </c>
      <c r="K372" s="194"/>
      <c r="L372" s="194"/>
      <c r="M372" s="78">
        <f t="shared" si="56"/>
        <v>0</v>
      </c>
      <c r="N372" s="79" t="str">
        <f t="shared" si="50"/>
        <v>-</v>
      </c>
      <c r="O372" s="217"/>
      <c r="P372" s="80"/>
      <c r="Q372" s="221"/>
      <c r="R372" s="80"/>
      <c r="S372" s="83" t="s">
        <v>578</v>
      </c>
      <c r="T372" s="194">
        <f t="shared" si="51"/>
        <v>0</v>
      </c>
      <c r="U372" s="194">
        <f t="shared" si="57"/>
        <v>0</v>
      </c>
      <c r="V372" s="82" t="str">
        <f t="shared" si="52"/>
        <v>ok</v>
      </c>
      <c r="W372" s="80"/>
      <c r="X372" s="81" t="str">
        <f t="shared" si="58"/>
        <v/>
      </c>
      <c r="Y372" s="194">
        <f t="shared" si="53"/>
        <v>0</v>
      </c>
      <c r="Z372" s="194">
        <f t="shared" si="54"/>
        <v>0</v>
      </c>
      <c r="AA372" s="82" t="str">
        <f t="shared" si="59"/>
        <v>ok</v>
      </c>
      <c r="AB372" s="80"/>
      <c r="AC372" s="84" t="str">
        <f t="array" ref="AC372">IFERROR(IF($C372="","",INDEX(구분표!$I$2:$I$1001,MATCH(1,(구분표!$B$2:$B$1001='15년일입'!$A372)*(구분표!$C$2:$C$1001='15년일입'!$B372)*(구분표!$A$2:$A$1001='15년일입'!$C372),0))),"@@")</f>
        <v/>
      </c>
    </row>
    <row r="373" spans="1:29" ht="31.5" customHeight="1">
      <c r="A373" s="94" t="str">
        <f>IFERROR(VLOOKUP('15년일입'!$C373,구분표!$A$2:$C$1001,2,FALSE),"")</f>
        <v/>
      </c>
      <c r="B373" s="94" t="str">
        <f>IFERROR(VLOOKUP('15년일입'!$C373,구분표!$A$2:$C$1001,3,FALSE),"")</f>
        <v/>
      </c>
      <c r="C373" s="196"/>
      <c r="D373" s="195"/>
      <c r="E373" s="195"/>
      <c r="F373" s="196"/>
      <c r="G373" s="194"/>
      <c r="H373" s="194"/>
      <c r="I373" s="194"/>
      <c r="J373" s="78">
        <f t="shared" si="55"/>
        <v>0</v>
      </c>
      <c r="K373" s="194"/>
      <c r="L373" s="194"/>
      <c r="M373" s="78">
        <f t="shared" si="56"/>
        <v>0</v>
      </c>
      <c r="N373" s="79" t="str">
        <f t="shared" si="50"/>
        <v>-</v>
      </c>
      <c r="O373" s="218"/>
      <c r="P373" s="80"/>
      <c r="Q373" s="221"/>
      <c r="R373" s="80"/>
      <c r="S373" s="83" t="s">
        <v>578</v>
      </c>
      <c r="T373" s="194">
        <f t="shared" si="51"/>
        <v>0</v>
      </c>
      <c r="U373" s="194">
        <f t="shared" si="57"/>
        <v>0</v>
      </c>
      <c r="V373" s="82" t="str">
        <f t="shared" si="52"/>
        <v>ok</v>
      </c>
      <c r="W373" s="80"/>
      <c r="X373" s="81" t="str">
        <f t="shared" si="58"/>
        <v/>
      </c>
      <c r="Y373" s="194">
        <f t="shared" si="53"/>
        <v>0</v>
      </c>
      <c r="Z373" s="194">
        <f t="shared" si="54"/>
        <v>0</v>
      </c>
      <c r="AA373" s="82" t="str">
        <f t="shared" si="59"/>
        <v>ok</v>
      </c>
      <c r="AB373" s="80"/>
      <c r="AC373" s="84" t="str">
        <f t="array" ref="AC373">IFERROR(IF($C373="","",INDEX(구분표!$I$2:$I$1001,MATCH(1,(구분표!$B$2:$B$1001='15년일입'!$A373)*(구분표!$C$2:$C$1001='15년일입'!$B373)*(구분표!$A$2:$A$1001='15년일입'!$C373),0))),"@@")</f>
        <v/>
      </c>
    </row>
    <row r="374" spans="1:29" ht="31.5" customHeight="1">
      <c r="A374" s="94" t="str">
        <f>IFERROR(VLOOKUP('15년일입'!$C374,구분표!$A$2:$C$1001,2,FALSE),"")</f>
        <v/>
      </c>
      <c r="B374" s="94" t="str">
        <f>IFERROR(VLOOKUP('15년일입'!$C374,구분표!$A$2:$C$1001,3,FALSE),"")</f>
        <v/>
      </c>
      <c r="C374" s="196"/>
      <c r="D374" s="195"/>
      <c r="E374" s="195"/>
      <c r="F374" s="196"/>
      <c r="G374" s="194"/>
      <c r="H374" s="194"/>
      <c r="I374" s="194"/>
      <c r="J374" s="78">
        <f t="shared" si="55"/>
        <v>0</v>
      </c>
      <c r="K374" s="194"/>
      <c r="L374" s="194"/>
      <c r="M374" s="78">
        <f t="shared" si="56"/>
        <v>0</v>
      </c>
      <c r="N374" s="79" t="str">
        <f t="shared" si="50"/>
        <v>-</v>
      </c>
      <c r="O374" s="218"/>
      <c r="P374" s="80"/>
      <c r="Q374" s="221"/>
      <c r="R374" s="80"/>
      <c r="S374" s="83" t="s">
        <v>578</v>
      </c>
      <c r="T374" s="194">
        <f t="shared" si="51"/>
        <v>0</v>
      </c>
      <c r="U374" s="194">
        <f t="shared" si="57"/>
        <v>0</v>
      </c>
      <c r="V374" s="82" t="str">
        <f t="shared" si="52"/>
        <v>ok</v>
      </c>
      <c r="W374" s="80"/>
      <c r="X374" s="81" t="str">
        <f t="shared" si="58"/>
        <v/>
      </c>
      <c r="Y374" s="194">
        <f t="shared" si="53"/>
        <v>0</v>
      </c>
      <c r="Z374" s="194">
        <f t="shared" si="54"/>
        <v>0</v>
      </c>
      <c r="AA374" s="82" t="str">
        <f t="shared" si="59"/>
        <v>ok</v>
      </c>
      <c r="AB374" s="80"/>
      <c r="AC374" s="84" t="str">
        <f t="array" ref="AC374">IFERROR(IF($C374="","",INDEX(구분표!$I$2:$I$1001,MATCH(1,(구분표!$B$2:$B$1001='15년일입'!$A374)*(구분표!$C$2:$C$1001='15년일입'!$B374)*(구분표!$A$2:$A$1001='15년일입'!$C374),0))),"@@")</f>
        <v/>
      </c>
    </row>
    <row r="375" spans="1:29" ht="31.5" customHeight="1">
      <c r="A375" s="94" t="str">
        <f>IFERROR(VLOOKUP('15년일입'!$C375,구분표!$A$2:$C$1001,2,FALSE),"")</f>
        <v/>
      </c>
      <c r="B375" s="94" t="str">
        <f>IFERROR(VLOOKUP('15년일입'!$C375,구분표!$A$2:$C$1001,3,FALSE),"")</f>
        <v/>
      </c>
      <c r="C375" s="196"/>
      <c r="D375" s="195"/>
      <c r="E375" s="195"/>
      <c r="F375" s="196"/>
      <c r="G375" s="194"/>
      <c r="H375" s="194"/>
      <c r="I375" s="194"/>
      <c r="J375" s="78">
        <f t="shared" si="55"/>
        <v>0</v>
      </c>
      <c r="K375" s="194"/>
      <c r="L375" s="194"/>
      <c r="M375" s="78">
        <f t="shared" si="56"/>
        <v>0</v>
      </c>
      <c r="N375" s="79" t="str">
        <f t="shared" si="50"/>
        <v>-</v>
      </c>
      <c r="O375" s="218"/>
      <c r="P375" s="80"/>
      <c r="Q375" s="221"/>
      <c r="R375" s="80"/>
      <c r="S375" s="83" t="s">
        <v>578</v>
      </c>
      <c r="T375" s="194">
        <f t="shared" si="51"/>
        <v>0</v>
      </c>
      <c r="U375" s="194">
        <f t="shared" si="57"/>
        <v>0</v>
      </c>
      <c r="V375" s="82" t="str">
        <f t="shared" si="52"/>
        <v>ok</v>
      </c>
      <c r="W375" s="80"/>
      <c r="X375" s="81" t="str">
        <f t="shared" si="58"/>
        <v/>
      </c>
      <c r="Y375" s="194">
        <f t="shared" si="53"/>
        <v>0</v>
      </c>
      <c r="Z375" s="194">
        <f t="shared" si="54"/>
        <v>0</v>
      </c>
      <c r="AA375" s="82" t="str">
        <f t="shared" si="59"/>
        <v>ok</v>
      </c>
      <c r="AB375" s="80"/>
      <c r="AC375" s="84" t="str">
        <f t="array" ref="AC375">IFERROR(IF($C375="","",INDEX(구분표!$I$2:$I$1001,MATCH(1,(구분표!$B$2:$B$1001='15년일입'!$A375)*(구분표!$C$2:$C$1001='15년일입'!$B375)*(구분표!$A$2:$A$1001='15년일입'!$C375),0))),"@@")</f>
        <v/>
      </c>
    </row>
    <row r="376" spans="1:29" ht="31.5" customHeight="1">
      <c r="A376" s="94" t="str">
        <f>IFERROR(VLOOKUP('15년일입'!$C376,구분표!$A$2:$C$1001,2,FALSE),"")</f>
        <v/>
      </c>
      <c r="B376" s="94" t="str">
        <f>IFERROR(VLOOKUP('15년일입'!$C376,구분표!$A$2:$C$1001,3,FALSE),"")</f>
        <v/>
      </c>
      <c r="C376" s="196"/>
      <c r="D376" s="195"/>
      <c r="E376" s="195"/>
      <c r="F376" s="196"/>
      <c r="G376" s="194"/>
      <c r="H376" s="194"/>
      <c r="I376" s="194"/>
      <c r="J376" s="78">
        <f t="shared" si="55"/>
        <v>0</v>
      </c>
      <c r="K376" s="194"/>
      <c r="L376" s="194"/>
      <c r="M376" s="78">
        <f t="shared" si="56"/>
        <v>0</v>
      </c>
      <c r="N376" s="79" t="str">
        <f t="shared" si="50"/>
        <v>-</v>
      </c>
      <c r="O376" s="218"/>
      <c r="P376" s="80"/>
      <c r="Q376" s="221"/>
      <c r="R376" s="80"/>
      <c r="S376" s="83" t="s">
        <v>578</v>
      </c>
      <c r="T376" s="194">
        <f t="shared" si="51"/>
        <v>0</v>
      </c>
      <c r="U376" s="194">
        <f t="shared" si="57"/>
        <v>0</v>
      </c>
      <c r="V376" s="82" t="str">
        <f t="shared" si="52"/>
        <v>ok</v>
      </c>
      <c r="W376" s="80"/>
      <c r="X376" s="81" t="str">
        <f t="shared" si="58"/>
        <v/>
      </c>
      <c r="Y376" s="194">
        <f t="shared" si="53"/>
        <v>0</v>
      </c>
      <c r="Z376" s="194">
        <f t="shared" si="54"/>
        <v>0</v>
      </c>
      <c r="AA376" s="82" t="str">
        <f t="shared" si="59"/>
        <v>ok</v>
      </c>
      <c r="AB376" s="80"/>
      <c r="AC376" s="84" t="str">
        <f t="array" ref="AC376">IFERROR(IF($C376="","",INDEX(구분표!$I$2:$I$1001,MATCH(1,(구분표!$B$2:$B$1001='15년일입'!$A376)*(구분표!$C$2:$C$1001='15년일입'!$B376)*(구분표!$A$2:$A$1001='15년일입'!$C376),0))),"@@")</f>
        <v/>
      </c>
    </row>
    <row r="377" spans="1:29" ht="31.5" customHeight="1">
      <c r="A377" s="94" t="str">
        <f>IFERROR(VLOOKUP('15년일입'!$C377,구분표!$A$2:$C$1001,2,FALSE),"")</f>
        <v/>
      </c>
      <c r="B377" s="94" t="str">
        <f>IFERROR(VLOOKUP('15년일입'!$C377,구분표!$A$2:$C$1001,3,FALSE),"")</f>
        <v/>
      </c>
      <c r="C377" s="196"/>
      <c r="D377" s="195"/>
      <c r="E377" s="195"/>
      <c r="F377" s="196"/>
      <c r="G377" s="194"/>
      <c r="H377" s="194"/>
      <c r="I377" s="194"/>
      <c r="J377" s="78">
        <f t="shared" si="55"/>
        <v>0</v>
      </c>
      <c r="K377" s="194"/>
      <c r="L377" s="194"/>
      <c r="M377" s="78">
        <f t="shared" si="56"/>
        <v>0</v>
      </c>
      <c r="N377" s="79" t="str">
        <f t="shared" si="50"/>
        <v>-</v>
      </c>
      <c r="O377" s="212"/>
      <c r="P377" s="80"/>
      <c r="Q377" s="221"/>
      <c r="R377" s="80"/>
      <c r="S377" s="83" t="s">
        <v>578</v>
      </c>
      <c r="T377" s="194">
        <f t="shared" si="51"/>
        <v>0</v>
      </c>
      <c r="U377" s="194">
        <f t="shared" si="57"/>
        <v>0</v>
      </c>
      <c r="V377" s="82" t="str">
        <f t="shared" si="52"/>
        <v>ok</v>
      </c>
      <c r="W377" s="80"/>
      <c r="X377" s="81" t="str">
        <f t="shared" si="58"/>
        <v/>
      </c>
      <c r="Y377" s="194">
        <f t="shared" si="53"/>
        <v>0</v>
      </c>
      <c r="Z377" s="194">
        <f t="shared" si="54"/>
        <v>0</v>
      </c>
      <c r="AA377" s="82" t="str">
        <f t="shared" si="59"/>
        <v>ok</v>
      </c>
      <c r="AB377" s="80"/>
      <c r="AC377" s="84" t="str">
        <f t="array" ref="AC377">IFERROR(IF($C377="","",INDEX(구분표!$I$2:$I$1001,MATCH(1,(구분표!$B$2:$B$1001='15년일입'!$A377)*(구분표!$C$2:$C$1001='15년일입'!$B377)*(구분표!$A$2:$A$1001='15년일입'!$C377),0))),"@@")</f>
        <v/>
      </c>
    </row>
    <row r="378" spans="1:29" ht="31.5" customHeight="1">
      <c r="A378" s="96" t="str">
        <f>IFERROR(VLOOKUP('15년일입'!$C378,구분표!$A$2:$C$1001,2,FALSE),"")</f>
        <v/>
      </c>
      <c r="B378" s="96" t="str">
        <f>IFERROR(VLOOKUP('15년일입'!$C378,구분표!$A$2:$C$1001,3,FALSE),"")</f>
        <v/>
      </c>
      <c r="C378" s="203"/>
      <c r="D378" s="204"/>
      <c r="E378" s="204"/>
      <c r="F378" s="203"/>
      <c r="G378" s="205"/>
      <c r="H378" s="205"/>
      <c r="I378" s="205"/>
      <c r="J378" s="86">
        <f t="shared" si="55"/>
        <v>0</v>
      </c>
      <c r="K378" s="205"/>
      <c r="L378" s="205"/>
      <c r="M378" s="86">
        <f t="shared" si="56"/>
        <v>0</v>
      </c>
      <c r="N378" s="87" t="str">
        <f t="shared" si="50"/>
        <v>-</v>
      </c>
      <c r="O378" s="219"/>
      <c r="P378" s="88"/>
      <c r="Q378" s="223"/>
      <c r="R378" s="88"/>
      <c r="S378" s="91" t="s">
        <v>578</v>
      </c>
      <c r="T378" s="205">
        <f t="shared" si="51"/>
        <v>0</v>
      </c>
      <c r="U378" s="205">
        <f t="shared" si="57"/>
        <v>0</v>
      </c>
      <c r="V378" s="90" t="str">
        <f t="shared" si="52"/>
        <v>ok</v>
      </c>
      <c r="W378" s="88"/>
      <c r="X378" s="89" t="str">
        <f t="shared" si="58"/>
        <v/>
      </c>
      <c r="Y378" s="205">
        <f t="shared" si="53"/>
        <v>0</v>
      </c>
      <c r="Z378" s="205">
        <f t="shared" si="54"/>
        <v>0</v>
      </c>
      <c r="AA378" s="90" t="str">
        <f t="shared" si="59"/>
        <v>ok</v>
      </c>
      <c r="AB378" s="88"/>
      <c r="AC378" s="92" t="str">
        <f t="array" ref="AC378">IFERROR(IF($C378="","",INDEX(구분표!$I$2:$I$1001,MATCH(1,(구분표!$B$2:$B$1001='15년일입'!$A378)*(구분표!$C$2:$C$1001='15년일입'!$B378)*(구분표!$A$2:$A$1001='15년일입'!$C378),0))),"@@")</f>
        <v/>
      </c>
    </row>
    <row r="379" spans="1:29" ht="24" customHeight="1"/>
    <row r="380" spans="1:29" ht="24" customHeight="1"/>
  </sheetData>
  <sheetProtection formatCells="0" formatColumns="0" formatRows="0" autoFilter="0"/>
  <autoFilter ref="A6:AD378"/>
  <mergeCells count="20">
    <mergeCell ref="A1:O1"/>
    <mergeCell ref="A4:A5"/>
    <mergeCell ref="B4:B5"/>
    <mergeCell ref="C4:C5"/>
    <mergeCell ref="D4:D5"/>
    <mergeCell ref="E4:E5"/>
    <mergeCell ref="F4:F5"/>
    <mergeCell ref="G4:G5"/>
    <mergeCell ref="AC4:AC5"/>
    <mergeCell ref="H4:I4"/>
    <mergeCell ref="J4:J5"/>
    <mergeCell ref="K4:L4"/>
    <mergeCell ref="M4:M5"/>
    <mergeCell ref="N4:N5"/>
    <mergeCell ref="O4:O5"/>
    <mergeCell ref="Q4:Q5"/>
    <mergeCell ref="S4:S5"/>
    <mergeCell ref="T4:V4"/>
    <mergeCell ref="X4:X5"/>
    <mergeCell ref="Y4:AA4"/>
  </mergeCells>
  <phoneticPr fontId="2" type="noConversion"/>
  <conditionalFormatting sqref="Q7:Q1000">
    <cfRule type="containsText" dxfId="17" priority="3" operator="containsText" text="국도비">
      <formula>NOT(ISERROR(SEARCH("국도비",Q7)))</formula>
    </cfRule>
  </conditionalFormatting>
  <conditionalFormatting sqref="G7:G1000">
    <cfRule type="expression" dxfId="16" priority="2">
      <formula>($D7="본예산")</formula>
    </cfRule>
  </conditionalFormatting>
  <conditionalFormatting sqref="R7:U1000 Y7:AA1000">
    <cfRule type="containsText" dxfId="15" priority="1" operator="containsText" text="직접입력">
      <formula>NOT(ISERROR(SEARCH("직접입력",R7)))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80" fitToHeight="0" orientation="landscape" r:id="rId1"/>
  <headerFooter alignWithMargins="0"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구분표!$K$2:$K$7</xm:f>
          </x14:formula1>
          <xm:sqref>S7:S378</xm:sqref>
        </x14:dataValidation>
        <x14:dataValidation type="list" allowBlank="1" showInputMessage="1" showErrorMessage="1">
          <x14:formula1>
            <xm:f>구분표!$N$2:$N$3</xm:f>
          </x14:formula1>
          <xm:sqref>D7:D378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F0"/>
    <pageSetUpPr fitToPage="1"/>
  </sheetPr>
  <dimension ref="A1:AC407"/>
  <sheetViews>
    <sheetView showGridLines="0" zoomScale="80" zoomScaleNormal="80" zoomScaleSheetLayoutView="80" workbookViewId="0">
      <pane xSplit="3" ySplit="6" topLeftCell="D29" activePane="bottomRight" state="frozen"/>
      <selection activeCell="B1" sqref="B1:H1"/>
      <selection pane="topRight" activeCell="B1" sqref="B1:H1"/>
      <selection pane="bottomLeft" activeCell="B1" sqref="B1:H1"/>
      <selection pane="bottomRight" sqref="A1:O1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0" width="11.625" style="38" customWidth="1"/>
    <col min="11" max="13" width="11.625" style="38" hidden="1" customWidth="1"/>
    <col min="14" max="14" width="8.375" style="11" hidden="1" customWidth="1"/>
    <col min="15" max="15" width="23.625" style="38" customWidth="1"/>
    <col min="16" max="16" width="3" style="38" customWidth="1"/>
    <col min="17" max="17" width="6.125" style="11" customWidth="1"/>
    <col min="18" max="18" width="3" style="38" customWidth="1"/>
    <col min="19" max="19" width="6.125" style="25" customWidth="1"/>
    <col min="20" max="20" width="11.625" style="38" customWidth="1"/>
    <col min="21" max="21" width="11.125" style="38" customWidth="1"/>
    <col min="22" max="22" width="6" style="11" customWidth="1"/>
    <col min="23" max="23" width="3" style="38" customWidth="1"/>
    <col min="24" max="24" width="6.125" style="52" customWidth="1"/>
    <col min="25" max="25" width="11.625" style="38" customWidth="1"/>
    <col min="26" max="26" width="11.125" style="38" customWidth="1"/>
    <col min="27" max="27" width="6" style="11" customWidth="1"/>
    <col min="28" max="28" width="3" style="38" customWidth="1"/>
    <col min="29" max="29" width="11.625" style="38" customWidth="1"/>
    <col min="30" max="30" width="17.375" style="38" customWidth="1"/>
    <col min="31" max="31" width="10.75" style="38" bestFit="1" customWidth="1"/>
    <col min="32" max="16384" width="8.75" style="38"/>
  </cols>
  <sheetData>
    <row r="1" spans="1:29" ht="32.25" customHeight="1">
      <c r="A1" s="339" t="s">
        <v>567</v>
      </c>
      <c r="B1" s="339"/>
      <c r="C1" s="339"/>
      <c r="D1" s="339"/>
      <c r="E1" s="339"/>
      <c r="F1" s="339"/>
      <c r="G1" s="340"/>
      <c r="H1" s="339"/>
      <c r="I1" s="339"/>
      <c r="J1" s="339"/>
      <c r="K1" s="339"/>
      <c r="L1" s="339"/>
      <c r="M1" s="339"/>
      <c r="N1" s="339"/>
      <c r="O1" s="339"/>
    </row>
    <row r="2" spans="1:29" ht="20.25">
      <c r="A2" s="12" t="s">
        <v>59</v>
      </c>
      <c r="B2" s="12"/>
      <c r="C2" s="12"/>
      <c r="D2" s="59"/>
      <c r="E2" s="59"/>
      <c r="F2" s="12"/>
      <c r="K2" s="26"/>
      <c r="L2" s="26"/>
      <c r="T2" s="26" t="s">
        <v>72</v>
      </c>
      <c r="U2" s="27"/>
      <c r="Y2" s="26" t="s">
        <v>72</v>
      </c>
      <c r="Z2" s="27"/>
    </row>
    <row r="3" spans="1:29" ht="20.25">
      <c r="H3" s="67">
        <f>COUNTA(H15:H405)</f>
        <v>27</v>
      </c>
      <c r="I3" s="67">
        <f>COUNTA(I15:I405)</f>
        <v>27</v>
      </c>
      <c r="J3" s="68"/>
      <c r="K3" s="67">
        <f>COUNTA(K15:K405)</f>
        <v>3</v>
      </c>
      <c r="L3" s="67">
        <f>COUNTA(L15:L405)</f>
        <v>0</v>
      </c>
      <c r="M3" s="25"/>
      <c r="N3" s="30"/>
      <c r="O3" s="62" t="s">
        <v>9</v>
      </c>
      <c r="T3" s="27" t="str">
        <f>IF(T6='15년일입'!$T$6,"OK","@@")</f>
        <v>OK</v>
      </c>
      <c r="U3" s="38">
        <f>SUM(T6:U6)</f>
        <v>60000</v>
      </c>
      <c r="V3" s="27" t="str">
        <f>IF(COUNTIF(V6:V1298,"@@")&gt;0,"@@","OK")</f>
        <v>OK</v>
      </c>
      <c r="Y3" s="27" t="str">
        <f>IF(Y6='2추일입'!$AA$6,"OK","@@")</f>
        <v>OK</v>
      </c>
      <c r="Z3" s="38">
        <f>SUM(Y6:Z6)</f>
        <v>0</v>
      </c>
      <c r="AA3" s="27" t="str">
        <f>IF(COUNTIF(AA6:AA1298,"@@")&gt;0,"@@","OK")</f>
        <v>OK</v>
      </c>
      <c r="AC3" s="63"/>
    </row>
    <row r="4" spans="1:29" ht="30" customHeight="1">
      <c r="A4" s="341" t="s">
        <v>555</v>
      </c>
      <c r="B4" s="341" t="s">
        <v>141</v>
      </c>
      <c r="C4" s="341" t="s">
        <v>4</v>
      </c>
      <c r="D4" s="343" t="s">
        <v>142</v>
      </c>
      <c r="E4" s="344" t="s">
        <v>5</v>
      </c>
      <c r="F4" s="341" t="s">
        <v>143</v>
      </c>
      <c r="G4" s="344" t="s">
        <v>581</v>
      </c>
      <c r="H4" s="310" t="s">
        <v>582</v>
      </c>
      <c r="I4" s="311"/>
      <c r="J4" s="312" t="s">
        <v>583</v>
      </c>
      <c r="K4" s="330" t="s">
        <v>584</v>
      </c>
      <c r="L4" s="329"/>
      <c r="M4" s="327" t="s">
        <v>585</v>
      </c>
      <c r="N4" s="333" t="s">
        <v>144</v>
      </c>
      <c r="O4" s="334" t="s">
        <v>134</v>
      </c>
      <c r="Q4" s="331" t="s">
        <v>554</v>
      </c>
      <c r="S4" s="335" t="s">
        <v>6</v>
      </c>
      <c r="T4" s="326" t="s">
        <v>8</v>
      </c>
      <c r="U4" s="311"/>
      <c r="V4" s="311"/>
      <c r="X4" s="337" t="s">
        <v>6</v>
      </c>
      <c r="Y4" s="329" t="s">
        <v>79</v>
      </c>
      <c r="Z4" s="329"/>
      <c r="AA4" s="329"/>
      <c r="AC4" s="331" t="s">
        <v>145</v>
      </c>
    </row>
    <row r="5" spans="1:29" ht="18" customHeight="1">
      <c r="A5" s="342"/>
      <c r="B5" s="342"/>
      <c r="C5" s="342"/>
      <c r="D5" s="342"/>
      <c r="E5" s="344"/>
      <c r="F5" s="342"/>
      <c r="G5" s="334"/>
      <c r="H5" s="107" t="s">
        <v>0</v>
      </c>
      <c r="I5" s="107" t="s">
        <v>1</v>
      </c>
      <c r="J5" s="313"/>
      <c r="K5" s="65" t="s">
        <v>0</v>
      </c>
      <c r="L5" s="65" t="s">
        <v>1</v>
      </c>
      <c r="M5" s="328"/>
      <c r="N5" s="333"/>
      <c r="O5" s="334"/>
      <c r="Q5" s="332"/>
      <c r="S5" s="336"/>
      <c r="T5" s="107" t="s">
        <v>3</v>
      </c>
      <c r="U5" s="107" t="s">
        <v>2</v>
      </c>
      <c r="V5" s="107" t="s">
        <v>77</v>
      </c>
      <c r="X5" s="338"/>
      <c r="Y5" s="65" t="s">
        <v>3</v>
      </c>
      <c r="Z5" s="65" t="s">
        <v>2</v>
      </c>
      <c r="AA5" s="65" t="s">
        <v>77</v>
      </c>
      <c r="AC5" s="332"/>
    </row>
    <row r="6" spans="1:29" ht="47.25" customHeight="1">
      <c r="A6" s="188" t="s">
        <v>586</v>
      </c>
      <c r="B6" s="188" t="s">
        <v>586</v>
      </c>
      <c r="C6" s="13"/>
      <c r="D6" s="188" t="s">
        <v>580</v>
      </c>
      <c r="E6" s="14"/>
      <c r="F6" s="188" t="s">
        <v>588</v>
      </c>
      <c r="G6" s="19">
        <f>SUBTOTAL(9,G7:G397)</f>
        <v>103830425</v>
      </c>
      <c r="H6" s="19">
        <f>SUBTOTAL(9,H7:H397)</f>
        <v>-5925781</v>
      </c>
      <c r="I6" s="19">
        <f>SUBTOTAL(9,I7:I397)</f>
        <v>25660500</v>
      </c>
      <c r="J6" s="19">
        <f>SUBTOTAL(9,J7:J397)</f>
        <v>123565144</v>
      </c>
      <c r="K6" s="19">
        <f>SUBTOTAL(9,K15:K1210)</f>
        <v>0</v>
      </c>
      <c r="L6" s="19">
        <f>SUBTOTAL(9,L15:L1210)</f>
        <v>0</v>
      </c>
      <c r="M6" s="19">
        <f>SUBTOTAL(9,M15:M1210)</f>
        <v>21367000</v>
      </c>
      <c r="N6" s="37"/>
      <c r="O6" s="28">
        <f>J6-G6</f>
        <v>19734719</v>
      </c>
      <c r="Q6" s="39"/>
      <c r="S6" s="234" t="s">
        <v>589</v>
      </c>
      <c r="T6" s="19">
        <f>SUBTOTAL(9,T15:T1210)</f>
        <v>0</v>
      </c>
      <c r="U6" s="19">
        <f>SUBTOTAL(9,U15:U1210)</f>
        <v>60000</v>
      </c>
      <c r="V6" s="29" t="str">
        <f>IF((H6+I6)=(T6+U6),"OK","검토")</f>
        <v>검토</v>
      </c>
      <c r="X6" s="53"/>
      <c r="Y6" s="19">
        <f>SUBTOTAL(9,Y15:Y1210)</f>
        <v>0</v>
      </c>
      <c r="Z6" s="19">
        <f>SUBTOTAL(9,Z15:Z1210)</f>
        <v>0</v>
      </c>
      <c r="AA6" s="29" t="str">
        <f>IF((K6+L6)=(Y6+Z6),"OK","검토")</f>
        <v>OK</v>
      </c>
      <c r="AC6" s="29" t="str">
        <f>IF(COUNTIF(AC15:AC1027,"@@")&gt;0,"@@","OK")</f>
        <v>OK</v>
      </c>
    </row>
    <row r="7" spans="1:29" ht="31.5" customHeight="1">
      <c r="A7" s="77" t="s">
        <v>540</v>
      </c>
      <c r="B7" s="77" t="s">
        <v>605</v>
      </c>
      <c r="C7" s="246" t="s">
        <v>606</v>
      </c>
      <c r="D7" s="193" t="s">
        <v>569</v>
      </c>
      <c r="E7" s="193">
        <v>901</v>
      </c>
      <c r="F7" s="192" t="s">
        <v>607</v>
      </c>
      <c r="G7" s="194">
        <v>1849000</v>
      </c>
      <c r="H7" s="194">
        <v>0</v>
      </c>
      <c r="I7" s="194">
        <v>1151000</v>
      </c>
      <c r="J7" s="78">
        <f>G7+H7+I7</f>
        <v>3000000</v>
      </c>
      <c r="K7" s="194"/>
      <c r="L7" s="194"/>
      <c r="M7" s="78"/>
      <c r="N7" s="79"/>
      <c r="O7" s="211" t="s">
        <v>694</v>
      </c>
      <c r="P7" s="80"/>
      <c r="Q7" s="221" t="s">
        <v>550</v>
      </c>
      <c r="R7" s="80"/>
      <c r="S7" s="83" t="str">
        <f t="shared" ref="S7:S98" si="0">IF($Q7="도비","도비",IF(COUNT(FIND("국비/",$F7)),"국비",IF(COUNT(FIND("지특/",$F7)),"지특",IF(COUNT(FIND("기금/",$F7)),"기금",IF(COUNT(FIND("교부세/",$F7)),"특교",IF(COUNT(FIND("자체/",$F7)),"도비",""))))))</f>
        <v>도비</v>
      </c>
      <c r="T7" s="194"/>
      <c r="U7" s="194">
        <v>-49999</v>
      </c>
      <c r="V7" s="82" t="str">
        <f t="shared" ref="V7:V97" si="1">IF($Q7="국도비","ok",IF(($H7+$I7)=($T7+$U7),"ok","검토"))</f>
        <v>검토</v>
      </c>
      <c r="W7" s="80"/>
      <c r="X7" s="81" t="s">
        <v>550</v>
      </c>
      <c r="Y7" s="194"/>
      <c r="Z7" s="194">
        <f t="shared" ref="Z7:Z97" si="2">IF($X7="도비",SUM($K7:$L7),IF($Q7="국도비","직접입력",SUM($K7:$L7)-$Y7))</f>
        <v>0</v>
      </c>
      <c r="AA7" s="82" t="str">
        <f>IF($Q7="국도비","ok",IF(($K7+$L7)=($Y7+$Z7),"ok","검토"))</f>
        <v>ok</v>
      </c>
      <c r="AB7" s="72"/>
      <c r="AC7" s="84" t="str">
        <f t="array" ref="AC7">IFERROR(IF($C7="","",INDEX(구분표!$I$2:$I$1001,MATCH(1,(구분표!$B$2:$B$1001='15년일출'!$A7)*(구분표!$C$2:$C$1001='15년일출'!$B7)*(구분표!$A$2:$A$1001='15년일출'!$C7),0))),"@@")</f>
        <v>2202</v>
      </c>
    </row>
    <row r="8" spans="1:29" ht="31.5" customHeight="1">
      <c r="A8" s="77" t="s">
        <v>540</v>
      </c>
      <c r="B8" s="77" t="s">
        <v>605</v>
      </c>
      <c r="C8" s="256" t="s">
        <v>665</v>
      </c>
      <c r="D8" s="236" t="s">
        <v>662</v>
      </c>
      <c r="E8" s="236">
        <v>898</v>
      </c>
      <c r="F8" s="235" t="s">
        <v>692</v>
      </c>
      <c r="G8" s="237">
        <v>40000</v>
      </c>
      <c r="H8" s="237">
        <v>0</v>
      </c>
      <c r="I8" s="237">
        <v>20000</v>
      </c>
      <c r="J8" s="78">
        <f>G8+H8+I8</f>
        <v>60000</v>
      </c>
      <c r="K8" s="237"/>
      <c r="L8" s="237"/>
      <c r="M8" s="238"/>
      <c r="N8" s="239"/>
      <c r="O8" s="240" t="s">
        <v>693</v>
      </c>
      <c r="P8" s="72"/>
      <c r="Q8" s="241"/>
      <c r="R8" s="72"/>
      <c r="S8" s="242"/>
      <c r="T8" s="237"/>
      <c r="U8" s="237"/>
      <c r="V8" s="243"/>
      <c r="W8" s="72"/>
      <c r="X8" s="244"/>
      <c r="Y8" s="237"/>
      <c r="Z8" s="237"/>
      <c r="AA8" s="243"/>
      <c r="AB8" s="72"/>
      <c r="AC8" s="84"/>
    </row>
    <row r="9" spans="1:29" ht="31.5" customHeight="1">
      <c r="A9" s="77" t="s">
        <v>540</v>
      </c>
      <c r="B9" s="77" t="s">
        <v>591</v>
      </c>
      <c r="C9" s="235" t="s">
        <v>608</v>
      </c>
      <c r="D9" s="236" t="s">
        <v>569</v>
      </c>
      <c r="E9" s="236">
        <v>911</v>
      </c>
      <c r="F9" s="235" t="s">
        <v>609</v>
      </c>
      <c r="G9" s="237">
        <v>50000</v>
      </c>
      <c r="H9" s="237">
        <v>-50000</v>
      </c>
      <c r="I9" s="237">
        <v>0</v>
      </c>
      <c r="J9" s="78">
        <f>G9+H9+I9</f>
        <v>0</v>
      </c>
      <c r="K9" s="237"/>
      <c r="L9" s="237"/>
      <c r="M9" s="238"/>
      <c r="N9" s="239"/>
      <c r="O9" s="240" t="s">
        <v>616</v>
      </c>
      <c r="P9" s="72"/>
      <c r="Q9" s="241" t="s">
        <v>550</v>
      </c>
      <c r="R9" s="72"/>
      <c r="S9" s="242" t="str">
        <f t="shared" si="0"/>
        <v>도비</v>
      </c>
      <c r="T9" s="237"/>
      <c r="U9" s="237">
        <v>-50000</v>
      </c>
      <c r="V9" s="243" t="str">
        <f t="shared" si="1"/>
        <v>ok</v>
      </c>
      <c r="W9" s="72"/>
      <c r="X9" s="244" t="s">
        <v>550</v>
      </c>
      <c r="Y9" s="237"/>
      <c r="Z9" s="237">
        <f t="shared" si="2"/>
        <v>0</v>
      </c>
      <c r="AA9" s="243" t="str">
        <f>IF($Q9="국도비","ok",IF(($K9+$L9)=($Y9+$Z9),"ok","검토"))</f>
        <v>ok</v>
      </c>
      <c r="AB9" s="72"/>
      <c r="AC9" s="84" t="str">
        <f t="array" ref="AC9">IFERROR(IF($C9="","",INDEX(구분표!$I$2:$I$1001,MATCH(1,(구분표!$B$2:$B$1001='15년일출'!$A9)*(구분표!$C$2:$C$1001='15년일출'!$B9)*(구분표!$A$2:$A$1001='15년일출'!$C9),0))),"@@")</f>
        <v>2301</v>
      </c>
    </row>
    <row r="10" spans="1:29" ht="31.5" customHeight="1">
      <c r="A10" s="77" t="s">
        <v>540</v>
      </c>
      <c r="B10" s="77" t="s">
        <v>591</v>
      </c>
      <c r="C10" s="192" t="s">
        <v>608</v>
      </c>
      <c r="D10" s="193" t="s">
        <v>569</v>
      </c>
      <c r="E10" s="193">
        <v>911</v>
      </c>
      <c r="F10" s="260" t="s">
        <v>610</v>
      </c>
      <c r="G10" s="194">
        <v>354401</v>
      </c>
      <c r="H10" s="237">
        <v>-354401</v>
      </c>
      <c r="I10" s="194">
        <v>0</v>
      </c>
      <c r="J10" s="78">
        <f t="shared" ref="J10" si="3">G10+H10+I10</f>
        <v>0</v>
      </c>
      <c r="K10" s="194"/>
      <c r="L10" s="194"/>
      <c r="M10" s="78"/>
      <c r="N10" s="79"/>
      <c r="O10" s="211" t="s">
        <v>695</v>
      </c>
      <c r="P10" s="80"/>
      <c r="Q10" s="221" t="s">
        <v>550</v>
      </c>
      <c r="R10" s="80"/>
      <c r="S10" s="83" t="str">
        <f t="shared" si="0"/>
        <v>도비</v>
      </c>
      <c r="T10" s="194"/>
      <c r="U10" s="194">
        <v>-60000</v>
      </c>
      <c r="V10" s="82" t="str">
        <f t="shared" si="1"/>
        <v>검토</v>
      </c>
      <c r="W10" s="80"/>
      <c r="X10" s="81" t="s">
        <v>550</v>
      </c>
      <c r="Y10" s="194"/>
      <c r="Z10" s="194">
        <f t="shared" si="2"/>
        <v>0</v>
      </c>
      <c r="AA10" s="82" t="str">
        <f t="shared" ref="AA10:AA13" si="4">IF($Q10="국도비","ok",IF(($K10+$L10)=($Y10+$Z10),"ok","검토"))</f>
        <v>ok</v>
      </c>
      <c r="AB10" s="80"/>
      <c r="AC10" s="84" t="str">
        <f t="array" ref="AC10">IFERROR(IF($C10="","",INDEX(구분표!$I$2:$I$1001,MATCH(1,(구분표!$B$2:$B$1001='15년일출'!$A10)*(구분표!$C$2:$C$1001='15년일출'!$B10)*(구분표!$A$2:$A$1001='15년일출'!$C10),0))),"@@")</f>
        <v>2301</v>
      </c>
    </row>
    <row r="11" spans="1:29" ht="31.5" customHeight="1">
      <c r="A11" s="77" t="s">
        <v>540</v>
      </c>
      <c r="B11" s="77" t="s">
        <v>591</v>
      </c>
      <c r="C11" s="192" t="s">
        <v>608</v>
      </c>
      <c r="D11" s="193" t="s">
        <v>569</v>
      </c>
      <c r="E11" s="193" t="s">
        <v>663</v>
      </c>
      <c r="F11" s="192" t="s">
        <v>706</v>
      </c>
      <c r="G11" s="194">
        <v>0</v>
      </c>
      <c r="H11" s="237">
        <v>0</v>
      </c>
      <c r="I11" s="194">
        <v>20000</v>
      </c>
      <c r="J11" s="78">
        <f t="shared" ref="J11:J13" si="5">G11+H11+I11</f>
        <v>20000</v>
      </c>
      <c r="K11" s="194"/>
      <c r="L11" s="194"/>
      <c r="M11" s="78"/>
      <c r="N11" s="79"/>
      <c r="O11" s="211" t="s">
        <v>666</v>
      </c>
      <c r="P11" s="80"/>
      <c r="Q11" s="221"/>
      <c r="R11" s="80"/>
      <c r="S11" s="83"/>
      <c r="T11" s="194"/>
      <c r="U11" s="194"/>
      <c r="V11" s="82"/>
      <c r="W11" s="80"/>
      <c r="X11" s="81"/>
      <c r="Y11" s="194"/>
      <c r="Z11" s="194"/>
      <c r="AA11" s="82"/>
      <c r="AB11" s="80"/>
      <c r="AC11" s="84"/>
    </row>
    <row r="12" spans="1:29" ht="50.25" customHeight="1">
      <c r="A12" s="77" t="s">
        <v>540</v>
      </c>
      <c r="B12" s="77" t="s">
        <v>591</v>
      </c>
      <c r="C12" s="192" t="s">
        <v>608</v>
      </c>
      <c r="D12" s="193" t="s">
        <v>569</v>
      </c>
      <c r="E12" s="193">
        <v>910</v>
      </c>
      <c r="F12" s="246" t="s">
        <v>669</v>
      </c>
      <c r="G12" s="194">
        <v>2300000</v>
      </c>
      <c r="H12" s="237">
        <v>0</v>
      </c>
      <c r="I12" s="194">
        <v>100000</v>
      </c>
      <c r="J12" s="78">
        <f t="shared" si="5"/>
        <v>2400000</v>
      </c>
      <c r="K12" s="194"/>
      <c r="L12" s="194"/>
      <c r="M12" s="78"/>
      <c r="N12" s="79"/>
      <c r="O12" s="258" t="s">
        <v>696</v>
      </c>
      <c r="P12" s="80"/>
      <c r="Q12" s="221"/>
      <c r="R12" s="80"/>
      <c r="S12" s="83"/>
      <c r="T12" s="194"/>
      <c r="U12" s="194"/>
      <c r="V12" s="82"/>
      <c r="W12" s="80"/>
      <c r="X12" s="81"/>
      <c r="Y12" s="194"/>
      <c r="Z12" s="194"/>
      <c r="AA12" s="82"/>
      <c r="AB12" s="80"/>
      <c r="AC12" s="84"/>
    </row>
    <row r="13" spans="1:29" ht="31.5" customHeight="1">
      <c r="A13" s="77" t="s">
        <v>540</v>
      </c>
      <c r="B13" s="77" t="s">
        <v>591</v>
      </c>
      <c r="C13" s="192" t="s">
        <v>612</v>
      </c>
      <c r="D13" s="193" t="s">
        <v>569</v>
      </c>
      <c r="E13" s="193">
        <v>913</v>
      </c>
      <c r="F13" s="192" t="s">
        <v>611</v>
      </c>
      <c r="G13" s="194">
        <v>2503604</v>
      </c>
      <c r="H13" s="194">
        <v>0</v>
      </c>
      <c r="I13" s="194">
        <v>100000</v>
      </c>
      <c r="J13" s="78">
        <f t="shared" si="5"/>
        <v>2603604</v>
      </c>
      <c r="K13" s="194"/>
      <c r="L13" s="194"/>
      <c r="M13" s="78">
        <f t="shared" ref="M13:M14" si="6">SUM(G13+K13+L13)</f>
        <v>2503604</v>
      </c>
      <c r="N13" s="79" t="str">
        <f t="shared" ref="N13:N14" si="7">IF(H13-K13&lt;0,"동의필요","-")</f>
        <v>-</v>
      </c>
      <c r="O13" s="211" t="s">
        <v>707</v>
      </c>
      <c r="P13" s="80"/>
      <c r="Q13" s="221" t="s">
        <v>550</v>
      </c>
      <c r="R13" s="80"/>
      <c r="S13" s="83" t="str">
        <f t="shared" si="0"/>
        <v>도비</v>
      </c>
      <c r="T13" s="194"/>
      <c r="U13" s="194">
        <v>-70000</v>
      </c>
      <c r="V13" s="82" t="str">
        <f t="shared" si="1"/>
        <v>검토</v>
      </c>
      <c r="W13" s="80"/>
      <c r="X13" s="81" t="str">
        <f t="shared" ref="X13:X14" si="8">$S13</f>
        <v>도비</v>
      </c>
      <c r="Y13" s="194">
        <f t="shared" ref="Y13:Y14" si="9">IF($X13&lt;&gt;"도비",IF($Q13="국도비","직접입력",SUM($K13:$L13)),)</f>
        <v>0</v>
      </c>
      <c r="Z13" s="194">
        <f t="shared" si="2"/>
        <v>0</v>
      </c>
      <c r="AA13" s="82" t="str">
        <f t="shared" si="4"/>
        <v>ok</v>
      </c>
      <c r="AB13" s="80"/>
      <c r="AC13" s="84" t="str">
        <f t="array" ref="AC13">IFERROR(IF($C13="","",INDEX(구분표!$I$2:$I$1001,MATCH(1,(구분표!$B$2:$B$1001='15년일출'!$A13)*(구분표!$C$2:$C$1001='15년일출'!$B13)*(구분표!$A$2:$A$1001='15년일출'!$C13),0))),"@@")</f>
        <v>2302</v>
      </c>
    </row>
    <row r="14" spans="1:29" ht="31.5" customHeight="1">
      <c r="A14" s="77" t="s">
        <v>540</v>
      </c>
      <c r="B14" s="77" t="s">
        <v>591</v>
      </c>
      <c r="C14" s="245" t="s">
        <v>613</v>
      </c>
      <c r="D14" s="193" t="s">
        <v>569</v>
      </c>
      <c r="E14" s="193">
        <v>917</v>
      </c>
      <c r="F14" s="246" t="s">
        <v>615</v>
      </c>
      <c r="G14" s="194">
        <v>500000</v>
      </c>
      <c r="H14" s="194">
        <v>-250000</v>
      </c>
      <c r="I14" s="194">
        <v>0</v>
      </c>
      <c r="J14" s="78">
        <f t="shared" ref="J14" si="10">SUM(G14+H14+I14)</f>
        <v>250000</v>
      </c>
      <c r="K14" s="194"/>
      <c r="L14" s="194"/>
      <c r="M14" s="78">
        <f t="shared" si="6"/>
        <v>500000</v>
      </c>
      <c r="N14" s="79" t="str">
        <f t="shared" si="7"/>
        <v>동의필요</v>
      </c>
      <c r="O14" s="211" t="s">
        <v>686</v>
      </c>
      <c r="P14" s="80"/>
      <c r="Q14" s="221" t="s">
        <v>550</v>
      </c>
      <c r="R14" s="80"/>
      <c r="S14" s="83" t="str">
        <f t="shared" si="0"/>
        <v>도비</v>
      </c>
      <c r="T14" s="194">
        <f t="shared" ref="T14" si="11">IF($S14&lt;&gt;"도비",IF($Q14="국도비","직접입력",SUM($H14:$I14)),)</f>
        <v>0</v>
      </c>
      <c r="U14" s="194">
        <f t="shared" ref="U14" si="12">IF($S14="도비",SUM($H14:$I14),IF($Q14="국도비","직접입력",SUM($H14:$I14)-$T14))</f>
        <v>-250000</v>
      </c>
      <c r="V14" s="82" t="str">
        <f t="shared" si="1"/>
        <v>ok</v>
      </c>
      <c r="W14" s="80"/>
      <c r="X14" s="81" t="str">
        <f t="shared" si="8"/>
        <v>도비</v>
      </c>
      <c r="Y14" s="194">
        <f t="shared" si="9"/>
        <v>0</v>
      </c>
      <c r="Z14" s="194">
        <f t="shared" si="2"/>
        <v>0</v>
      </c>
      <c r="AA14" s="82" t="str">
        <f t="shared" ref="AA14:AA98" si="13">IF($Q14="국도비","ok",IF(($K14+$L14)=($Y14+$Z14),"ok","검토"))</f>
        <v>ok</v>
      </c>
      <c r="AB14" s="80"/>
      <c r="AC14" s="84" t="str">
        <f t="array" ref="AC14">IFERROR(IF($C14="","",INDEX(구분표!$I$2:$I$1001,MATCH(1,(구분표!$B$2:$B$1001='15년일출'!$A14)*(구분표!$C$2:$C$1001='15년일출'!$B14)*(구분표!$A$2:$A$1001='15년일출'!$C14),0))),"@@")</f>
        <v>2303</v>
      </c>
    </row>
    <row r="15" spans="1:29" ht="31.5" customHeight="1">
      <c r="A15" s="77" t="s">
        <v>590</v>
      </c>
      <c r="B15" s="77" t="s">
        <v>591</v>
      </c>
      <c r="C15" s="192" t="s">
        <v>593</v>
      </c>
      <c r="D15" s="193" t="s">
        <v>594</v>
      </c>
      <c r="E15" s="193">
        <v>920</v>
      </c>
      <c r="F15" s="192" t="s">
        <v>595</v>
      </c>
      <c r="G15" s="194">
        <v>814000</v>
      </c>
      <c r="H15" s="194">
        <v>-162800</v>
      </c>
      <c r="I15" s="194">
        <v>0</v>
      </c>
      <c r="J15" s="78">
        <f t="shared" ref="J15:J40" si="14">G15+H15+I15</f>
        <v>651200</v>
      </c>
      <c r="K15" s="194"/>
      <c r="L15" s="194"/>
      <c r="M15" s="78"/>
      <c r="N15" s="79"/>
      <c r="O15" s="211" t="s">
        <v>697</v>
      </c>
      <c r="P15" s="80"/>
      <c r="Q15" s="221" t="s">
        <v>597</v>
      </c>
      <c r="R15" s="80"/>
      <c r="S15" s="83" t="str">
        <f t="shared" si="0"/>
        <v>도비</v>
      </c>
      <c r="T15" s="194"/>
      <c r="U15" s="194">
        <v>-60000</v>
      </c>
      <c r="V15" s="82" t="str">
        <f t="shared" si="1"/>
        <v>검토</v>
      </c>
      <c r="W15" s="80"/>
      <c r="X15" s="81" t="s">
        <v>597</v>
      </c>
      <c r="Y15" s="194"/>
      <c r="Z15" s="194">
        <f t="shared" si="2"/>
        <v>0</v>
      </c>
      <c r="AA15" s="82" t="str">
        <f t="shared" si="13"/>
        <v>ok</v>
      </c>
      <c r="AB15" s="80"/>
      <c r="AC15" s="84" t="str">
        <f t="array" ref="AC15">IFERROR(IF($C15="","",INDEX(구분표!$I$2:$I$1001,MATCH(1,(구분표!$B$2:$B$1001='15년일출'!$A15)*(구분표!$C$2:$C$1001='15년일출'!$B15)*(구분표!$A$2:$A$1001='15년일출'!$C15),0))),"@@")</f>
        <v>2304</v>
      </c>
    </row>
    <row r="16" spans="1:29" ht="31.5" customHeight="1">
      <c r="A16" s="77" t="s">
        <v>540</v>
      </c>
      <c r="B16" s="77" t="s">
        <v>591</v>
      </c>
      <c r="C16" s="192" t="s">
        <v>592</v>
      </c>
      <c r="D16" s="193" t="s">
        <v>569</v>
      </c>
      <c r="E16" s="193">
        <v>920</v>
      </c>
      <c r="F16" s="192" t="s">
        <v>617</v>
      </c>
      <c r="G16" s="194">
        <v>175920</v>
      </c>
      <c r="H16" s="194">
        <v>-35180</v>
      </c>
      <c r="I16" s="194">
        <v>0</v>
      </c>
      <c r="J16" s="78">
        <f t="shared" ref="J16" si="15">G16+H16+I16</f>
        <v>140740</v>
      </c>
      <c r="K16" s="194"/>
      <c r="L16" s="194"/>
      <c r="M16" s="78"/>
      <c r="N16" s="79"/>
      <c r="O16" s="211" t="s">
        <v>697</v>
      </c>
      <c r="P16" s="80"/>
      <c r="Q16" s="221" t="s">
        <v>550</v>
      </c>
      <c r="R16" s="80"/>
      <c r="S16" s="83" t="str">
        <f t="shared" si="0"/>
        <v>도비</v>
      </c>
      <c r="T16" s="194"/>
      <c r="U16" s="194">
        <v>-60000</v>
      </c>
      <c r="V16" s="82" t="str">
        <f t="shared" si="1"/>
        <v>검토</v>
      </c>
      <c r="W16" s="80"/>
      <c r="X16" s="81" t="s">
        <v>550</v>
      </c>
      <c r="Y16" s="194"/>
      <c r="Z16" s="194">
        <f t="shared" si="2"/>
        <v>0</v>
      </c>
      <c r="AA16" s="82" t="str">
        <f t="shared" si="13"/>
        <v>ok</v>
      </c>
      <c r="AB16" s="80"/>
      <c r="AC16" s="84" t="str">
        <f t="array" ref="AC16">IFERROR(IF($C16="","",INDEX(구분표!$I$2:$I$1001,MATCH(1,(구분표!$B$2:$B$1001='15년일출'!$A16)*(구분표!$C$2:$C$1001='15년일출'!$B16)*(구분표!$A$2:$A$1001='15년일출'!$C16),0))),"@@")</f>
        <v>2304</v>
      </c>
    </row>
    <row r="17" spans="1:29" ht="31.5" customHeight="1">
      <c r="A17" s="77" t="s">
        <v>590</v>
      </c>
      <c r="B17" s="77" t="s">
        <v>591</v>
      </c>
      <c r="C17" s="192" t="s">
        <v>593</v>
      </c>
      <c r="D17" s="193" t="s">
        <v>594</v>
      </c>
      <c r="E17" s="195">
        <v>920</v>
      </c>
      <c r="F17" s="192" t="s">
        <v>618</v>
      </c>
      <c r="G17" s="194">
        <v>367000</v>
      </c>
      <c r="H17" s="194">
        <v>-73400</v>
      </c>
      <c r="I17" s="194">
        <v>0</v>
      </c>
      <c r="J17" s="78">
        <f t="shared" si="14"/>
        <v>293600</v>
      </c>
      <c r="K17" s="194"/>
      <c r="L17" s="194"/>
      <c r="M17" s="78">
        <f t="shared" ref="M17:M98" si="16">SUM(G17+K17+L17)</f>
        <v>367000</v>
      </c>
      <c r="N17" s="79" t="str">
        <f t="shared" ref="N17:N281" si="17">IF(H17-K17&lt;0,"동의필요","-")</f>
        <v>동의필요</v>
      </c>
      <c r="O17" s="211" t="s">
        <v>697</v>
      </c>
      <c r="P17" s="80"/>
      <c r="Q17" s="221" t="s">
        <v>597</v>
      </c>
      <c r="R17" s="80"/>
      <c r="S17" s="83" t="str">
        <f t="shared" si="0"/>
        <v>도비</v>
      </c>
      <c r="T17" s="194"/>
      <c r="U17" s="194">
        <v>180000</v>
      </c>
      <c r="V17" s="82" t="str">
        <f t="shared" si="1"/>
        <v>검토</v>
      </c>
      <c r="W17" s="80"/>
      <c r="X17" s="81" t="str">
        <f t="shared" ref="X17:X98" si="18">$S17</f>
        <v>도비</v>
      </c>
      <c r="Y17" s="194">
        <f t="shared" ref="Y17:Y97" si="19">IF($X17&lt;&gt;"도비",IF($Q17="국도비","직접입력",SUM($K17:$L17)),)</f>
        <v>0</v>
      </c>
      <c r="Z17" s="194">
        <f t="shared" si="2"/>
        <v>0</v>
      </c>
      <c r="AA17" s="82" t="str">
        <f t="shared" si="13"/>
        <v>ok</v>
      </c>
      <c r="AB17" s="80"/>
      <c r="AC17" s="84" t="str">
        <f t="array" ref="AC17">IFERROR(IF($C17="","",INDEX(구분표!$I$2:$I$1001,MATCH(1,(구분표!$B$2:$B$1001='15년일출'!$A17)*(구분표!$C$2:$C$1001='15년일출'!$B17)*(구분표!$A$2:$A$1001='15년일출'!$C17),0))),"@@")</f>
        <v>2304</v>
      </c>
    </row>
    <row r="18" spans="1:29" ht="31.5" customHeight="1">
      <c r="A18" s="93" t="s">
        <v>540</v>
      </c>
      <c r="B18" s="93" t="s">
        <v>623</v>
      </c>
      <c r="C18" s="192" t="s">
        <v>624</v>
      </c>
      <c r="D18" s="193" t="s">
        <v>569</v>
      </c>
      <c r="E18" s="193">
        <v>936</v>
      </c>
      <c r="F18" s="192" t="s">
        <v>625</v>
      </c>
      <c r="G18" s="194">
        <v>380000</v>
      </c>
      <c r="H18" s="194">
        <v>0</v>
      </c>
      <c r="I18" s="194">
        <v>620000</v>
      </c>
      <c r="J18" s="78">
        <f t="shared" si="14"/>
        <v>1000000</v>
      </c>
      <c r="K18" s="211" t="s">
        <v>619</v>
      </c>
      <c r="L18" s="80"/>
      <c r="M18" s="221" t="s">
        <v>550</v>
      </c>
      <c r="N18" s="80"/>
      <c r="O18" s="247" t="s">
        <v>672</v>
      </c>
      <c r="P18" s="194">
        <v>0</v>
      </c>
      <c r="Q18" s="194">
        <v>1643000</v>
      </c>
      <c r="R18" s="82" t="s">
        <v>621</v>
      </c>
      <c r="S18" s="80"/>
      <c r="T18" s="81" t="s">
        <v>620</v>
      </c>
      <c r="U18" s="194">
        <v>0</v>
      </c>
      <c r="V18" s="194">
        <v>0</v>
      </c>
      <c r="W18" s="82" t="s">
        <v>621</v>
      </c>
      <c r="X18" s="80"/>
      <c r="Y18" s="84" t="s">
        <v>622</v>
      </c>
      <c r="AA18" s="38"/>
    </row>
    <row r="19" spans="1:29" ht="31.5" customHeight="1">
      <c r="A19" s="93" t="s">
        <v>540</v>
      </c>
      <c r="B19" s="93" t="s">
        <v>626</v>
      </c>
      <c r="C19" s="192" t="s">
        <v>624</v>
      </c>
      <c r="D19" s="193" t="s">
        <v>569</v>
      </c>
      <c r="E19" s="193" t="s">
        <v>639</v>
      </c>
      <c r="F19" s="192" t="s">
        <v>682</v>
      </c>
      <c r="G19" s="194">
        <v>0</v>
      </c>
      <c r="H19" s="194">
        <v>0</v>
      </c>
      <c r="I19" s="194">
        <v>450000</v>
      </c>
      <c r="J19" s="78">
        <f t="shared" si="14"/>
        <v>450000</v>
      </c>
      <c r="K19" s="194"/>
      <c r="L19" s="194"/>
      <c r="M19" s="78"/>
      <c r="N19" s="79"/>
      <c r="O19" s="211" t="s">
        <v>701</v>
      </c>
      <c r="P19" s="80"/>
      <c r="Q19" s="221"/>
      <c r="R19" s="80"/>
      <c r="S19" s="83"/>
      <c r="T19" s="194"/>
      <c r="U19" s="194"/>
      <c r="V19" s="82"/>
      <c r="W19" s="80"/>
      <c r="X19" s="81"/>
      <c r="Y19" s="194"/>
      <c r="Z19" s="194"/>
      <c r="AA19" s="82"/>
      <c r="AB19" s="80"/>
      <c r="AC19" s="84"/>
    </row>
    <row r="20" spans="1:29" ht="31.5" customHeight="1">
      <c r="A20" s="93" t="s">
        <v>540</v>
      </c>
      <c r="B20" s="93" t="s">
        <v>623</v>
      </c>
      <c r="C20" s="192" t="s">
        <v>624</v>
      </c>
      <c r="D20" s="193" t="s">
        <v>569</v>
      </c>
      <c r="E20" s="193" t="s">
        <v>568</v>
      </c>
      <c r="F20" s="192" t="s">
        <v>705</v>
      </c>
      <c r="G20" s="194">
        <v>0</v>
      </c>
      <c r="H20" s="194">
        <v>0</v>
      </c>
      <c r="I20" s="194">
        <v>20000</v>
      </c>
      <c r="J20" s="78">
        <f t="shared" si="14"/>
        <v>20000</v>
      </c>
      <c r="K20" s="194"/>
      <c r="L20" s="194"/>
      <c r="M20" s="78"/>
      <c r="N20" s="79"/>
      <c r="O20" s="211" t="s">
        <v>666</v>
      </c>
      <c r="P20" s="80"/>
      <c r="Q20" s="221"/>
      <c r="R20" s="80"/>
      <c r="S20" s="83"/>
      <c r="T20" s="194"/>
      <c r="U20" s="194"/>
      <c r="V20" s="82"/>
      <c r="W20" s="80"/>
      <c r="X20" s="81"/>
      <c r="Y20" s="194"/>
      <c r="Z20" s="194"/>
      <c r="AA20" s="82"/>
      <c r="AB20" s="80"/>
      <c r="AC20" s="84"/>
    </row>
    <row r="21" spans="1:29" ht="31.5" customHeight="1">
      <c r="A21" s="93" t="s">
        <v>540</v>
      </c>
      <c r="B21" s="93" t="s">
        <v>623</v>
      </c>
      <c r="C21" s="192" t="s">
        <v>627</v>
      </c>
      <c r="D21" s="193" t="s">
        <v>569</v>
      </c>
      <c r="E21" s="193">
        <v>939</v>
      </c>
      <c r="F21" s="246" t="s">
        <v>690</v>
      </c>
      <c r="G21" s="194">
        <v>19500000</v>
      </c>
      <c r="H21" s="194">
        <v>0</v>
      </c>
      <c r="I21" s="194">
        <v>1000000</v>
      </c>
      <c r="J21" s="78">
        <f t="shared" si="14"/>
        <v>20500000</v>
      </c>
      <c r="K21" s="211" t="s">
        <v>687</v>
      </c>
      <c r="L21" s="194"/>
      <c r="M21" s="78"/>
      <c r="N21" s="79"/>
      <c r="O21" s="211" t="s">
        <v>691</v>
      </c>
      <c r="P21" s="80"/>
      <c r="Q21" s="221"/>
      <c r="R21" s="80"/>
      <c r="S21" s="83"/>
      <c r="T21" s="194"/>
      <c r="U21" s="194"/>
      <c r="V21" s="82"/>
      <c r="W21" s="80"/>
      <c r="X21" s="81"/>
      <c r="Y21" s="194"/>
      <c r="Z21" s="194"/>
      <c r="AA21" s="82"/>
      <c r="AB21" s="80"/>
      <c r="AC21" s="84"/>
    </row>
    <row r="22" spans="1:29" ht="31.5" customHeight="1">
      <c r="A22" s="93" t="s">
        <v>540</v>
      </c>
      <c r="B22" s="93" t="s">
        <v>626</v>
      </c>
      <c r="C22" s="192" t="s">
        <v>627</v>
      </c>
      <c r="D22" s="193" t="s">
        <v>628</v>
      </c>
      <c r="E22" s="193">
        <v>944</v>
      </c>
      <c r="F22" s="192" t="s">
        <v>629</v>
      </c>
      <c r="G22" s="194">
        <v>6000000</v>
      </c>
      <c r="H22" s="194">
        <v>-2000000</v>
      </c>
      <c r="I22" s="194">
        <v>0</v>
      </c>
      <c r="J22" s="78">
        <f t="shared" si="14"/>
        <v>4000000</v>
      </c>
      <c r="K22" s="194"/>
      <c r="L22" s="194"/>
      <c r="M22" s="78"/>
      <c r="N22" s="79"/>
      <c r="O22" s="211" t="s">
        <v>704</v>
      </c>
      <c r="P22" s="80"/>
      <c r="Q22" s="221"/>
      <c r="R22" s="80"/>
      <c r="S22" s="83"/>
      <c r="T22" s="194"/>
      <c r="U22" s="194"/>
      <c r="V22" s="82"/>
      <c r="W22" s="80"/>
      <c r="X22" s="81"/>
      <c r="Y22" s="194"/>
      <c r="Z22" s="194"/>
      <c r="AA22" s="82"/>
      <c r="AB22" s="80"/>
      <c r="AC22" s="84"/>
    </row>
    <row r="23" spans="1:29" ht="31.5" customHeight="1">
      <c r="A23" s="93" t="s">
        <v>540</v>
      </c>
      <c r="B23" s="93" t="s">
        <v>626</v>
      </c>
      <c r="C23" s="192" t="s">
        <v>627</v>
      </c>
      <c r="D23" s="193" t="s">
        <v>628</v>
      </c>
      <c r="E23" s="193">
        <v>945</v>
      </c>
      <c r="F23" s="192" t="s">
        <v>630</v>
      </c>
      <c r="G23" s="194">
        <v>1000000</v>
      </c>
      <c r="H23" s="194">
        <v>0</v>
      </c>
      <c r="I23" s="194">
        <v>1000000</v>
      </c>
      <c r="J23" s="78">
        <f t="shared" si="14"/>
        <v>2000000</v>
      </c>
      <c r="K23" s="194"/>
      <c r="L23" s="194"/>
      <c r="M23" s="78"/>
      <c r="N23" s="79"/>
      <c r="O23" s="211" t="s">
        <v>688</v>
      </c>
      <c r="P23" s="80"/>
      <c r="Q23" s="221"/>
      <c r="R23" s="80"/>
      <c r="S23" s="83"/>
      <c r="T23" s="194"/>
      <c r="U23" s="194"/>
      <c r="V23" s="82"/>
      <c r="W23" s="80"/>
      <c r="X23" s="81"/>
      <c r="Y23" s="194"/>
      <c r="Z23" s="194"/>
      <c r="AA23" s="82"/>
      <c r="AB23" s="80"/>
      <c r="AC23" s="84"/>
    </row>
    <row r="24" spans="1:29" ht="31.5" customHeight="1">
      <c r="A24" s="93" t="s">
        <v>540</v>
      </c>
      <c r="B24" s="93" t="s">
        <v>626</v>
      </c>
      <c r="C24" s="192" t="s">
        <v>627</v>
      </c>
      <c r="D24" s="193" t="s">
        <v>628</v>
      </c>
      <c r="E24" s="193">
        <v>945</v>
      </c>
      <c r="F24" s="192" t="s">
        <v>631</v>
      </c>
      <c r="G24" s="194">
        <v>1500000</v>
      </c>
      <c r="H24" s="194">
        <v>0</v>
      </c>
      <c r="I24" s="194">
        <v>500000</v>
      </c>
      <c r="J24" s="78">
        <f t="shared" si="14"/>
        <v>2000000</v>
      </c>
      <c r="K24" s="194"/>
      <c r="L24" s="194"/>
      <c r="M24" s="78"/>
      <c r="N24" s="79"/>
      <c r="O24" s="211" t="s">
        <v>680</v>
      </c>
      <c r="P24" s="80"/>
      <c r="Q24" s="221"/>
      <c r="R24" s="80"/>
      <c r="S24" s="83"/>
      <c r="T24" s="194"/>
      <c r="U24" s="194"/>
      <c r="V24" s="82"/>
      <c r="W24" s="80"/>
      <c r="X24" s="81"/>
      <c r="Y24" s="194"/>
      <c r="Z24" s="194"/>
      <c r="AA24" s="82"/>
      <c r="AB24" s="80"/>
      <c r="AC24" s="84"/>
    </row>
    <row r="25" spans="1:29" ht="31.5" customHeight="1">
      <c r="A25" s="93" t="s">
        <v>540</v>
      </c>
      <c r="B25" s="93" t="s">
        <v>626</v>
      </c>
      <c r="C25" s="192" t="s">
        <v>627</v>
      </c>
      <c r="D25" s="193" t="s">
        <v>628</v>
      </c>
      <c r="E25" s="193">
        <v>948</v>
      </c>
      <c r="F25" s="192" t="s">
        <v>632</v>
      </c>
      <c r="G25" s="194">
        <v>2000000</v>
      </c>
      <c r="H25" s="194">
        <v>0</v>
      </c>
      <c r="I25" s="194">
        <v>1000000</v>
      </c>
      <c r="J25" s="78">
        <f t="shared" si="14"/>
        <v>3000000</v>
      </c>
      <c r="K25" s="194"/>
      <c r="L25" s="194"/>
      <c r="M25" s="78"/>
      <c r="N25" s="79"/>
      <c r="O25" s="211" t="s">
        <v>675</v>
      </c>
      <c r="P25" s="80"/>
      <c r="Q25" s="221"/>
      <c r="R25" s="80"/>
      <c r="S25" s="83"/>
      <c r="T25" s="194"/>
      <c r="U25" s="194"/>
      <c r="V25" s="82"/>
      <c r="W25" s="80"/>
      <c r="X25" s="81"/>
      <c r="Y25" s="194"/>
      <c r="Z25" s="194"/>
      <c r="AA25" s="82"/>
      <c r="AB25" s="80"/>
      <c r="AC25" s="84"/>
    </row>
    <row r="26" spans="1:29" ht="31.5" customHeight="1">
      <c r="A26" s="93" t="s">
        <v>540</v>
      </c>
      <c r="B26" s="93" t="s">
        <v>626</v>
      </c>
      <c r="C26" s="192" t="s">
        <v>627</v>
      </c>
      <c r="D26" s="193" t="s">
        <v>628</v>
      </c>
      <c r="E26" s="193">
        <v>949</v>
      </c>
      <c r="F26" s="192" t="s">
        <v>633</v>
      </c>
      <c r="G26" s="194">
        <v>3000000</v>
      </c>
      <c r="H26" s="194">
        <v>-3000000</v>
      </c>
      <c r="I26" s="194">
        <v>0</v>
      </c>
      <c r="J26" s="78">
        <f t="shared" si="14"/>
        <v>0</v>
      </c>
      <c r="K26" s="194"/>
      <c r="L26" s="194"/>
      <c r="M26" s="78"/>
      <c r="N26" s="79"/>
      <c r="O26" s="211" t="s">
        <v>668</v>
      </c>
      <c r="P26" s="80"/>
      <c r="Q26" s="221"/>
      <c r="R26" s="80"/>
      <c r="S26" s="83"/>
      <c r="T26" s="194"/>
      <c r="U26" s="194"/>
      <c r="V26" s="82"/>
      <c r="W26" s="80"/>
      <c r="X26" s="81"/>
      <c r="Y26" s="194"/>
      <c r="Z26" s="194"/>
      <c r="AA26" s="82"/>
      <c r="AB26" s="80"/>
      <c r="AC26" s="84"/>
    </row>
    <row r="27" spans="1:29" ht="31.5" customHeight="1">
      <c r="A27" s="93" t="s">
        <v>540</v>
      </c>
      <c r="B27" s="93" t="s">
        <v>626</v>
      </c>
      <c r="C27" s="192" t="s">
        <v>627</v>
      </c>
      <c r="D27" s="193" t="s">
        <v>628</v>
      </c>
      <c r="E27" s="193">
        <v>950</v>
      </c>
      <c r="F27" s="245" t="s">
        <v>634</v>
      </c>
      <c r="G27" s="194">
        <v>5000000</v>
      </c>
      <c r="H27" s="194">
        <v>0</v>
      </c>
      <c r="I27" s="194">
        <v>5800000</v>
      </c>
      <c r="J27" s="78">
        <f t="shared" si="14"/>
        <v>10800000</v>
      </c>
      <c r="K27" s="194"/>
      <c r="L27" s="194"/>
      <c r="M27" s="78"/>
      <c r="N27" s="79"/>
      <c r="O27" s="211" t="s">
        <v>673</v>
      </c>
      <c r="P27" s="80"/>
      <c r="Q27" s="221"/>
      <c r="R27" s="80"/>
      <c r="S27" s="83"/>
      <c r="T27" s="194"/>
      <c r="U27" s="194"/>
      <c r="V27" s="82"/>
      <c r="W27" s="80"/>
      <c r="X27" s="81"/>
      <c r="Y27" s="194"/>
      <c r="Z27" s="194"/>
      <c r="AA27" s="82"/>
      <c r="AB27" s="80"/>
      <c r="AC27" s="84"/>
    </row>
    <row r="28" spans="1:29" ht="31.5" customHeight="1">
      <c r="A28" s="93" t="s">
        <v>540</v>
      </c>
      <c r="B28" s="93" t="s">
        <v>626</v>
      </c>
      <c r="C28" s="192" t="s">
        <v>627</v>
      </c>
      <c r="D28" s="193" t="s">
        <v>628</v>
      </c>
      <c r="E28" s="193" t="s">
        <v>639</v>
      </c>
      <c r="F28" s="192" t="s">
        <v>638</v>
      </c>
      <c r="G28" s="192">
        <v>0</v>
      </c>
      <c r="H28" s="194">
        <v>0</v>
      </c>
      <c r="I28" s="194">
        <v>2000000</v>
      </c>
      <c r="J28" s="78">
        <f t="shared" si="14"/>
        <v>2000000</v>
      </c>
      <c r="K28" s="194"/>
      <c r="L28" s="194"/>
      <c r="M28" s="78"/>
      <c r="N28" s="79"/>
      <c r="O28" s="211" t="s">
        <v>703</v>
      </c>
      <c r="P28" s="80"/>
      <c r="Q28" s="221"/>
      <c r="R28" s="80"/>
      <c r="S28" s="83"/>
      <c r="T28" s="194"/>
      <c r="U28" s="194"/>
      <c r="V28" s="82"/>
      <c r="W28" s="80"/>
      <c r="X28" s="81"/>
      <c r="Y28" s="194"/>
      <c r="Z28" s="194"/>
      <c r="AA28" s="82"/>
      <c r="AB28" s="80"/>
      <c r="AC28" s="84"/>
    </row>
    <row r="29" spans="1:29" ht="31.5" customHeight="1">
      <c r="A29" s="93" t="s">
        <v>540</v>
      </c>
      <c r="B29" s="93" t="s">
        <v>626</v>
      </c>
      <c r="C29" s="192" t="s">
        <v>627</v>
      </c>
      <c r="D29" s="193" t="s">
        <v>628</v>
      </c>
      <c r="E29" s="193" t="s">
        <v>639</v>
      </c>
      <c r="F29" s="192" t="s">
        <v>640</v>
      </c>
      <c r="G29" s="192">
        <v>0</v>
      </c>
      <c r="H29" s="194">
        <v>0</v>
      </c>
      <c r="I29" s="194">
        <v>2000000</v>
      </c>
      <c r="J29" s="78">
        <f t="shared" si="14"/>
        <v>2000000</v>
      </c>
      <c r="K29" s="194"/>
      <c r="L29" s="194"/>
      <c r="M29" s="78"/>
      <c r="N29" s="79"/>
      <c r="O29" s="211" t="s">
        <v>702</v>
      </c>
      <c r="P29" s="80"/>
      <c r="Q29" s="221"/>
      <c r="R29" s="80"/>
      <c r="S29" s="83"/>
      <c r="T29" s="194"/>
      <c r="U29" s="194"/>
      <c r="V29" s="82"/>
      <c r="W29" s="80"/>
      <c r="X29" s="81"/>
      <c r="Y29" s="194"/>
      <c r="Z29" s="194"/>
      <c r="AA29" s="82"/>
      <c r="AB29" s="80"/>
      <c r="AC29" s="84"/>
    </row>
    <row r="30" spans="1:29" ht="31.5" customHeight="1">
      <c r="A30" s="93" t="s">
        <v>540</v>
      </c>
      <c r="B30" s="93" t="s">
        <v>626</v>
      </c>
      <c r="C30" s="192" t="s">
        <v>627</v>
      </c>
      <c r="D30" s="193" t="s">
        <v>628</v>
      </c>
      <c r="E30" s="193" t="s">
        <v>639</v>
      </c>
      <c r="F30" s="192" t="s">
        <v>641</v>
      </c>
      <c r="G30" s="192">
        <v>0</v>
      </c>
      <c r="H30" s="194">
        <v>0</v>
      </c>
      <c r="I30" s="194">
        <v>2000000</v>
      </c>
      <c r="J30" s="78">
        <f t="shared" si="14"/>
        <v>2000000</v>
      </c>
      <c r="K30" s="194"/>
      <c r="L30" s="194"/>
      <c r="M30" s="78"/>
      <c r="N30" s="79"/>
      <c r="O30" s="211" t="s">
        <v>676</v>
      </c>
      <c r="P30" s="80"/>
      <c r="Q30" s="221"/>
      <c r="R30" s="80"/>
      <c r="S30" s="83"/>
      <c r="T30" s="194"/>
      <c r="U30" s="194"/>
      <c r="V30" s="82"/>
      <c r="W30" s="80"/>
      <c r="X30" s="81"/>
      <c r="Y30" s="194"/>
      <c r="Z30" s="194"/>
      <c r="AA30" s="82"/>
      <c r="AB30" s="80"/>
      <c r="AC30" s="84"/>
    </row>
    <row r="31" spans="1:29" ht="31.5" customHeight="1">
      <c r="A31" s="93" t="s">
        <v>540</v>
      </c>
      <c r="B31" s="93" t="s">
        <v>626</v>
      </c>
      <c r="C31" s="192" t="s">
        <v>636</v>
      </c>
      <c r="D31" s="193" t="s">
        <v>628</v>
      </c>
      <c r="E31" s="193">
        <v>962</v>
      </c>
      <c r="F31" s="192" t="s">
        <v>637</v>
      </c>
      <c r="G31" s="192">
        <v>15460000</v>
      </c>
      <c r="H31" s="194">
        <v>0</v>
      </c>
      <c r="I31" s="194">
        <v>2000000</v>
      </c>
      <c r="J31" s="78">
        <f t="shared" si="14"/>
        <v>17460000</v>
      </c>
      <c r="K31" s="194"/>
      <c r="L31" s="194"/>
      <c r="M31" s="78"/>
      <c r="N31" s="79"/>
      <c r="O31" s="211" t="s">
        <v>677</v>
      </c>
      <c r="P31" s="80"/>
      <c r="Q31" s="221"/>
      <c r="R31" s="80"/>
      <c r="S31" s="83"/>
      <c r="T31" s="194"/>
      <c r="U31" s="194"/>
      <c r="V31" s="82"/>
      <c r="W31" s="80"/>
      <c r="X31" s="81"/>
      <c r="Y31" s="194"/>
      <c r="Z31" s="194"/>
      <c r="AA31" s="82"/>
      <c r="AB31" s="80"/>
      <c r="AC31" s="84"/>
    </row>
    <row r="32" spans="1:29" ht="31.5" customHeight="1">
      <c r="A32" s="93" t="s">
        <v>540</v>
      </c>
      <c r="B32" s="93" t="s">
        <v>626</v>
      </c>
      <c r="C32" s="192" t="s">
        <v>689</v>
      </c>
      <c r="D32" s="193" t="s">
        <v>628</v>
      </c>
      <c r="E32" s="193">
        <v>953</v>
      </c>
      <c r="F32" s="245" t="s">
        <v>635</v>
      </c>
      <c r="G32" s="192">
        <v>50000</v>
      </c>
      <c r="H32" s="194">
        <v>0</v>
      </c>
      <c r="I32" s="194">
        <v>10000</v>
      </c>
      <c r="J32" s="78">
        <f>G32+H32+I32</f>
        <v>60000</v>
      </c>
      <c r="K32" s="194"/>
      <c r="L32" s="194"/>
      <c r="M32" s="78"/>
      <c r="N32" s="79"/>
      <c r="O32" s="211" t="s">
        <v>674</v>
      </c>
      <c r="P32" s="80"/>
      <c r="Q32" s="221"/>
      <c r="R32" s="80"/>
      <c r="S32" s="83"/>
      <c r="T32" s="194"/>
      <c r="U32" s="194"/>
      <c r="V32" s="82"/>
      <c r="W32" s="80"/>
      <c r="X32" s="81"/>
      <c r="Y32" s="194"/>
      <c r="Z32" s="194"/>
      <c r="AA32" s="82"/>
      <c r="AB32" s="80"/>
      <c r="AC32" s="84"/>
    </row>
    <row r="33" spans="1:29" ht="31.5" customHeight="1">
      <c r="A33" s="93" t="s">
        <v>540</v>
      </c>
      <c r="B33" s="93" t="s">
        <v>670</v>
      </c>
      <c r="C33" s="192" t="s">
        <v>642</v>
      </c>
      <c r="D33" s="193" t="s">
        <v>628</v>
      </c>
      <c r="E33" s="193">
        <v>980</v>
      </c>
      <c r="F33" s="192" t="s">
        <v>643</v>
      </c>
      <c r="G33" s="192">
        <v>4600000</v>
      </c>
      <c r="H33" s="194">
        <v>0</v>
      </c>
      <c r="I33" s="194">
        <v>1400000</v>
      </c>
      <c r="J33" s="78">
        <f t="shared" si="14"/>
        <v>6000000</v>
      </c>
      <c r="K33" s="194"/>
      <c r="L33" s="194"/>
      <c r="M33" s="78"/>
      <c r="N33" s="79"/>
      <c r="O33" s="211" t="s">
        <v>678</v>
      </c>
      <c r="P33" s="80"/>
      <c r="Q33" s="221"/>
      <c r="R33" s="80"/>
      <c r="S33" s="83"/>
      <c r="T33" s="194"/>
      <c r="U33" s="194"/>
      <c r="V33" s="82"/>
      <c r="W33" s="80"/>
      <c r="X33" s="81"/>
      <c r="Y33" s="194"/>
      <c r="Z33" s="194"/>
      <c r="AA33" s="82"/>
      <c r="AB33" s="80"/>
      <c r="AC33" s="84"/>
    </row>
    <row r="34" spans="1:29" ht="31.5" customHeight="1">
      <c r="A34" s="93" t="s">
        <v>540</v>
      </c>
      <c r="B34" s="93" t="s">
        <v>670</v>
      </c>
      <c r="C34" s="192" t="s">
        <v>642</v>
      </c>
      <c r="D34" s="193" t="s">
        <v>628</v>
      </c>
      <c r="E34" s="193">
        <v>980</v>
      </c>
      <c r="F34" s="192" t="s">
        <v>644</v>
      </c>
      <c r="G34" s="192">
        <v>6796422</v>
      </c>
      <c r="H34" s="194">
        <v>0</v>
      </c>
      <c r="I34" s="194">
        <v>2000000</v>
      </c>
      <c r="J34" s="78">
        <f t="shared" si="14"/>
        <v>8796422</v>
      </c>
      <c r="K34" s="194"/>
      <c r="L34" s="194"/>
      <c r="M34" s="78"/>
      <c r="N34" s="79"/>
      <c r="O34" s="211" t="s">
        <v>679</v>
      </c>
      <c r="P34" s="80"/>
      <c r="Q34" s="221"/>
      <c r="R34" s="80"/>
      <c r="S34" s="83"/>
      <c r="T34" s="194"/>
      <c r="U34" s="194"/>
      <c r="V34" s="82"/>
      <c r="W34" s="80"/>
      <c r="X34" s="81"/>
      <c r="Y34" s="194"/>
      <c r="Z34" s="194"/>
      <c r="AA34" s="82"/>
      <c r="AB34" s="80"/>
      <c r="AC34" s="84"/>
    </row>
    <row r="35" spans="1:29" ht="31.5" customHeight="1">
      <c r="A35" s="93" t="s">
        <v>540</v>
      </c>
      <c r="B35" s="93" t="s">
        <v>660</v>
      </c>
      <c r="C35" s="192" t="s">
        <v>661</v>
      </c>
      <c r="D35" s="193" t="s">
        <v>662</v>
      </c>
      <c r="E35" s="193" t="s">
        <v>663</v>
      </c>
      <c r="F35" s="192" t="s">
        <v>671</v>
      </c>
      <c r="G35" s="192">
        <v>0</v>
      </c>
      <c r="H35" s="194">
        <v>0</v>
      </c>
      <c r="I35" s="194">
        <v>200000</v>
      </c>
      <c r="J35" s="78">
        <f t="shared" si="14"/>
        <v>200000</v>
      </c>
      <c r="K35" s="194"/>
      <c r="L35" s="194"/>
      <c r="M35" s="78"/>
      <c r="N35" s="79"/>
      <c r="O35" s="211" t="s">
        <v>684</v>
      </c>
      <c r="P35" s="80"/>
      <c r="Q35" s="221"/>
      <c r="R35" s="80"/>
      <c r="S35" s="83"/>
      <c r="T35" s="194"/>
      <c r="U35" s="194"/>
      <c r="V35" s="82"/>
      <c r="W35" s="80"/>
      <c r="X35" s="81"/>
      <c r="Y35" s="194"/>
      <c r="Z35" s="194"/>
      <c r="AA35" s="82"/>
      <c r="AB35" s="80"/>
      <c r="AC35" s="84"/>
    </row>
    <row r="36" spans="1:29" ht="31.5" customHeight="1">
      <c r="A36" s="93" t="s">
        <v>540</v>
      </c>
      <c r="B36" s="93" t="s">
        <v>670</v>
      </c>
      <c r="C36" s="192" t="s">
        <v>646</v>
      </c>
      <c r="D36" s="193" t="s">
        <v>628</v>
      </c>
      <c r="E36" s="193">
        <v>983</v>
      </c>
      <c r="F36" s="192" t="s">
        <v>645</v>
      </c>
      <c r="G36" s="192">
        <v>3843578</v>
      </c>
      <c r="H36" s="194">
        <v>0</v>
      </c>
      <c r="I36" s="194">
        <v>1000000</v>
      </c>
      <c r="J36" s="78">
        <f t="shared" si="14"/>
        <v>4843578</v>
      </c>
      <c r="K36" s="194"/>
      <c r="L36" s="194"/>
      <c r="M36" s="78"/>
      <c r="N36" s="79"/>
      <c r="O36" s="211" t="s">
        <v>679</v>
      </c>
      <c r="P36" s="80"/>
      <c r="Q36" s="221"/>
      <c r="R36" s="80"/>
      <c r="S36" s="83"/>
      <c r="T36" s="194"/>
      <c r="U36" s="194"/>
      <c r="V36" s="82"/>
      <c r="W36" s="80"/>
      <c r="X36" s="81"/>
      <c r="Y36" s="194"/>
      <c r="Z36" s="194"/>
      <c r="AA36" s="82"/>
      <c r="AB36" s="80"/>
      <c r="AC36" s="84"/>
    </row>
    <row r="37" spans="1:29" ht="31.5" customHeight="1">
      <c r="A37" s="93" t="s">
        <v>540</v>
      </c>
      <c r="B37" s="93" t="s">
        <v>670</v>
      </c>
      <c r="C37" s="192" t="s">
        <v>646</v>
      </c>
      <c r="D37" s="193" t="s">
        <v>628</v>
      </c>
      <c r="E37" s="193">
        <v>983</v>
      </c>
      <c r="F37" s="192" t="s">
        <v>647</v>
      </c>
      <c r="G37" s="192">
        <v>100000</v>
      </c>
      <c r="H37" s="194">
        <v>0</v>
      </c>
      <c r="I37" s="194">
        <v>400000</v>
      </c>
      <c r="J37" s="78">
        <f t="shared" si="14"/>
        <v>500000</v>
      </c>
      <c r="K37" s="194"/>
      <c r="L37" s="194"/>
      <c r="M37" s="78"/>
      <c r="N37" s="79"/>
      <c r="O37" s="211" t="s">
        <v>685</v>
      </c>
      <c r="P37" s="80"/>
      <c r="Q37" s="221"/>
      <c r="R37" s="80"/>
      <c r="S37" s="83"/>
      <c r="T37" s="194"/>
      <c r="U37" s="194"/>
      <c r="V37" s="82"/>
      <c r="W37" s="80"/>
      <c r="X37" s="81"/>
      <c r="Y37" s="194"/>
      <c r="Z37" s="194"/>
      <c r="AA37" s="82"/>
      <c r="AB37" s="80"/>
      <c r="AC37" s="84"/>
    </row>
    <row r="38" spans="1:29" ht="31.5" customHeight="1">
      <c r="A38" s="93" t="s">
        <v>540</v>
      </c>
      <c r="B38" s="93" t="s">
        <v>670</v>
      </c>
      <c r="C38" s="192" t="s">
        <v>646</v>
      </c>
      <c r="D38" s="193" t="s">
        <v>628</v>
      </c>
      <c r="E38" s="193">
        <v>984</v>
      </c>
      <c r="F38" s="192" t="s">
        <v>648</v>
      </c>
      <c r="G38" s="192">
        <v>146500</v>
      </c>
      <c r="H38" s="194">
        <v>0</v>
      </c>
      <c r="I38" s="194">
        <v>5500</v>
      </c>
      <c r="J38" s="78">
        <f t="shared" si="14"/>
        <v>152000</v>
      </c>
      <c r="K38" s="194"/>
      <c r="L38" s="194"/>
      <c r="M38" s="78"/>
      <c r="N38" s="79"/>
      <c r="O38" s="211" t="s">
        <v>698</v>
      </c>
      <c r="P38" s="80"/>
      <c r="Q38" s="221"/>
      <c r="R38" s="80"/>
      <c r="S38" s="83"/>
      <c r="T38" s="194"/>
      <c r="U38" s="194"/>
      <c r="V38" s="82"/>
      <c r="W38" s="80"/>
      <c r="X38" s="81"/>
      <c r="Y38" s="194"/>
      <c r="Z38" s="194"/>
      <c r="AA38" s="82"/>
      <c r="AB38" s="80"/>
      <c r="AC38" s="84"/>
    </row>
    <row r="39" spans="1:29" ht="31.5" customHeight="1">
      <c r="A39" s="93" t="s">
        <v>540</v>
      </c>
      <c r="B39" s="93" t="s">
        <v>660</v>
      </c>
      <c r="C39" s="192" t="s">
        <v>661</v>
      </c>
      <c r="D39" s="193" t="s">
        <v>662</v>
      </c>
      <c r="E39" s="193" t="s">
        <v>663</v>
      </c>
      <c r="F39" s="192" t="s">
        <v>664</v>
      </c>
      <c r="G39" s="192">
        <v>0</v>
      </c>
      <c r="H39" s="194">
        <v>0</v>
      </c>
      <c r="I39" s="194">
        <v>864000</v>
      </c>
      <c r="J39" s="78">
        <f t="shared" si="14"/>
        <v>864000</v>
      </c>
      <c r="K39" s="194"/>
      <c r="L39" s="248"/>
      <c r="M39" s="78"/>
      <c r="N39" s="249"/>
      <c r="O39" s="211" t="s">
        <v>667</v>
      </c>
      <c r="P39" s="80"/>
      <c r="Q39" s="221"/>
      <c r="R39" s="80"/>
      <c r="S39" s="250"/>
      <c r="T39" s="194"/>
      <c r="U39" s="194"/>
      <c r="V39" s="82"/>
      <c r="W39" s="80"/>
      <c r="X39" s="251"/>
      <c r="Y39" s="194"/>
      <c r="Z39" s="252"/>
      <c r="AA39" s="253"/>
      <c r="AB39" s="254"/>
      <c r="AC39" s="255"/>
    </row>
    <row r="40" spans="1:29" ht="31.5" customHeight="1">
      <c r="A40" s="94" t="s">
        <v>540</v>
      </c>
      <c r="B40" s="94" t="s">
        <v>602</v>
      </c>
      <c r="C40" s="192" t="s">
        <v>603</v>
      </c>
      <c r="D40" s="195" t="s">
        <v>569</v>
      </c>
      <c r="E40" s="195">
        <v>986</v>
      </c>
      <c r="F40" s="200" t="s">
        <v>681</v>
      </c>
      <c r="G40" s="194">
        <v>4500000</v>
      </c>
      <c r="H40" s="194">
        <v>0</v>
      </c>
      <c r="I40" s="194">
        <v>0</v>
      </c>
      <c r="J40" s="78">
        <f t="shared" si="14"/>
        <v>4500000</v>
      </c>
      <c r="K40" s="213" t="s">
        <v>614</v>
      </c>
      <c r="L40" s="80"/>
      <c r="M40" s="221"/>
      <c r="N40" s="80"/>
      <c r="O40" s="257" t="s">
        <v>683</v>
      </c>
      <c r="P40" s="194">
        <v>0</v>
      </c>
      <c r="Q40" s="194">
        <v>-4500000</v>
      </c>
      <c r="R40" s="82" t="s">
        <v>621</v>
      </c>
      <c r="S40" s="80"/>
      <c r="T40" s="81" t="s">
        <v>620</v>
      </c>
      <c r="U40" s="194">
        <v>0</v>
      </c>
      <c r="V40" s="194">
        <v>0</v>
      </c>
      <c r="W40" s="82" t="s">
        <v>621</v>
      </c>
      <c r="X40" s="80"/>
      <c r="Y40" s="84" t="s">
        <v>402</v>
      </c>
      <c r="AA40" s="38"/>
    </row>
    <row r="41" spans="1:29" ht="31.5" customHeight="1">
      <c r="A41" s="94" t="s">
        <v>540</v>
      </c>
      <c r="B41" s="94" t="s">
        <v>602</v>
      </c>
      <c r="C41" s="245" t="s">
        <v>649</v>
      </c>
      <c r="D41" s="195" t="s">
        <v>604</v>
      </c>
      <c r="E41" s="195">
        <v>987</v>
      </c>
      <c r="F41" s="200" t="s">
        <v>700</v>
      </c>
      <c r="G41" s="194">
        <v>21000000</v>
      </c>
      <c r="H41" s="194">
        <v>0</v>
      </c>
      <c r="I41" s="194">
        <v>0</v>
      </c>
      <c r="J41" s="78">
        <f t="shared" ref="J41:J98" si="20">SUM(G41+H41+I41)</f>
        <v>21000000</v>
      </c>
      <c r="K41" s="194"/>
      <c r="L41" s="194"/>
      <c r="M41" s="78">
        <f t="shared" si="16"/>
        <v>21000000</v>
      </c>
      <c r="N41" s="79" t="str">
        <f t="shared" si="17"/>
        <v>-</v>
      </c>
      <c r="O41" s="259" t="s">
        <v>699</v>
      </c>
      <c r="P41" s="80"/>
      <c r="Q41" s="221"/>
      <c r="R41" s="80"/>
      <c r="S41" s="83" t="str">
        <f t="shared" si="0"/>
        <v>도비</v>
      </c>
      <c r="T41" s="194">
        <f t="shared" ref="T41:T97" si="21">IF($S41&lt;&gt;"도비",IF($Q41="국도비","직접입력",SUM($H41:$I41)),)</f>
        <v>0</v>
      </c>
      <c r="U41" s="194">
        <f t="shared" ref="U41:U98" si="22">IF($S41="도비",SUM($H41:$I41),IF($Q41="국도비","직접입력",SUM($H41:$I41)-$T41))</f>
        <v>0</v>
      </c>
      <c r="V41" s="82" t="str">
        <f t="shared" si="1"/>
        <v>ok</v>
      </c>
      <c r="W41" s="80"/>
      <c r="X41" s="81" t="str">
        <f t="shared" si="18"/>
        <v>도비</v>
      </c>
      <c r="Y41" s="194">
        <f t="shared" si="19"/>
        <v>0</v>
      </c>
      <c r="Z41" s="194">
        <f t="shared" si="2"/>
        <v>0</v>
      </c>
      <c r="AA41" s="82" t="str">
        <f t="shared" si="13"/>
        <v>ok</v>
      </c>
      <c r="AB41" s="80"/>
      <c r="AC41" s="84" t="str">
        <f t="array" ref="AC41">IFERROR(IF($C41="","",INDEX(구분표!$I$2:$I$1001,MATCH(1,(구분표!$B$2:$B$1001='15년일출'!$A41)*(구분표!$C$2:$C$1001='15년일출'!$B41)*(구분표!$A$2:$A$1001='15년일출'!$C41),0))),"@@")</f>
        <v>2505</v>
      </c>
    </row>
    <row r="42" spans="1:29" ht="31.5" hidden="1" customHeight="1">
      <c r="A42" s="77" t="str">
        <f>IFERROR(VLOOKUP('15년일출'!$C42,구분표!$A$2:$C$1001,2,FALSE),"")</f>
        <v/>
      </c>
      <c r="B42" s="77" t="str">
        <f>IFERROR(VLOOKUP('15년일출'!$C42,구분표!$A$2:$C$1001,3,FALSE),"")</f>
        <v/>
      </c>
      <c r="C42" s="192"/>
      <c r="D42" s="193"/>
      <c r="E42" s="193"/>
      <c r="F42" s="192"/>
      <c r="G42" s="194"/>
      <c r="H42" s="194"/>
      <c r="I42" s="194"/>
      <c r="J42" s="78">
        <f t="shared" si="20"/>
        <v>0</v>
      </c>
      <c r="K42" s="194"/>
      <c r="L42" s="194"/>
      <c r="M42" s="78">
        <f t="shared" si="16"/>
        <v>0</v>
      </c>
      <c r="N42" s="79" t="str">
        <f t="shared" si="17"/>
        <v>-</v>
      </c>
      <c r="O42" s="211"/>
      <c r="P42" s="80"/>
      <c r="Q42" s="221"/>
      <c r="R42" s="80"/>
      <c r="S42" s="83" t="str">
        <f t="shared" si="0"/>
        <v/>
      </c>
      <c r="T42" s="194">
        <f t="shared" si="21"/>
        <v>0</v>
      </c>
      <c r="U42" s="194">
        <f t="shared" si="22"/>
        <v>0</v>
      </c>
      <c r="V42" s="82" t="str">
        <f t="shared" si="1"/>
        <v>ok</v>
      </c>
      <c r="W42" s="80"/>
      <c r="X42" s="81" t="str">
        <f t="shared" si="18"/>
        <v/>
      </c>
      <c r="Y42" s="194">
        <f t="shared" si="19"/>
        <v>0</v>
      </c>
      <c r="Z42" s="194">
        <f t="shared" si="2"/>
        <v>0</v>
      </c>
      <c r="AA42" s="82" t="str">
        <f t="shared" si="13"/>
        <v>ok</v>
      </c>
      <c r="AB42" s="80"/>
      <c r="AC42" s="84" t="str">
        <f t="array" ref="AC42">IFERROR(IF($C42="","",INDEX(구분표!$I$2:$I$1001,MATCH(1,(구분표!$B$2:$B$1001='15년일출'!$A42)*(구분표!$C$2:$C$1001='15년일출'!$B42)*(구분표!$A$2:$A$1001='15년일출'!$C42),0))),"@@")</f>
        <v/>
      </c>
    </row>
    <row r="43" spans="1:29" ht="31.5" hidden="1" customHeight="1">
      <c r="A43" s="77" t="str">
        <f>IFERROR(VLOOKUP('15년일출'!$C43,구분표!$A$2:$C$1001,2,FALSE),"")</f>
        <v/>
      </c>
      <c r="B43" s="77" t="str">
        <f>IFERROR(VLOOKUP('15년일출'!$C43,구분표!$A$2:$C$1001,3,FALSE),"")</f>
        <v/>
      </c>
      <c r="C43" s="192"/>
      <c r="D43" s="193"/>
      <c r="E43" s="193"/>
      <c r="F43" s="192"/>
      <c r="G43" s="194"/>
      <c r="H43" s="194"/>
      <c r="I43" s="194"/>
      <c r="J43" s="78">
        <f t="shared" si="20"/>
        <v>0</v>
      </c>
      <c r="K43" s="194"/>
      <c r="L43" s="194"/>
      <c r="M43" s="78">
        <f t="shared" si="16"/>
        <v>0</v>
      </c>
      <c r="N43" s="79" t="str">
        <f t="shared" si="17"/>
        <v>-</v>
      </c>
      <c r="O43" s="211"/>
      <c r="P43" s="80"/>
      <c r="Q43" s="221"/>
      <c r="R43" s="80"/>
      <c r="S43" s="83" t="str">
        <f t="shared" si="0"/>
        <v/>
      </c>
      <c r="T43" s="194">
        <f t="shared" si="21"/>
        <v>0</v>
      </c>
      <c r="U43" s="194">
        <f t="shared" si="22"/>
        <v>0</v>
      </c>
      <c r="V43" s="82" t="str">
        <f t="shared" si="1"/>
        <v>ok</v>
      </c>
      <c r="W43" s="80"/>
      <c r="X43" s="81" t="str">
        <f t="shared" si="18"/>
        <v/>
      </c>
      <c r="Y43" s="194">
        <f t="shared" si="19"/>
        <v>0</v>
      </c>
      <c r="Z43" s="194">
        <f t="shared" si="2"/>
        <v>0</v>
      </c>
      <c r="AA43" s="82" t="str">
        <f t="shared" si="13"/>
        <v>ok</v>
      </c>
      <c r="AB43" s="80"/>
      <c r="AC43" s="84" t="str">
        <f t="array" ref="AC43">IFERROR(IF($C43="","",INDEX(구분표!$I$2:$I$1001,MATCH(1,(구분표!$B$2:$B$1001='15년일출'!$A43)*(구분표!$C$2:$C$1001='15년일출'!$B43)*(구분표!$A$2:$A$1001='15년일출'!$C43),0))),"@@")</f>
        <v/>
      </c>
    </row>
    <row r="44" spans="1:29" ht="31.5" hidden="1" customHeight="1">
      <c r="A44" s="77" t="str">
        <f>IFERROR(VLOOKUP('15년일출'!$C44,구분표!$A$2:$C$1001,2,FALSE),"")</f>
        <v/>
      </c>
      <c r="B44" s="77" t="str">
        <f>IFERROR(VLOOKUP('15년일출'!$C44,구분표!$A$2:$C$1001,3,FALSE),"")</f>
        <v/>
      </c>
      <c r="C44" s="192"/>
      <c r="D44" s="193"/>
      <c r="E44" s="193"/>
      <c r="F44" s="192"/>
      <c r="G44" s="194"/>
      <c r="H44" s="194"/>
      <c r="I44" s="194"/>
      <c r="J44" s="78">
        <f t="shared" si="20"/>
        <v>0</v>
      </c>
      <c r="K44" s="194"/>
      <c r="L44" s="194"/>
      <c r="M44" s="78">
        <f t="shared" si="16"/>
        <v>0</v>
      </c>
      <c r="N44" s="79" t="str">
        <f t="shared" si="17"/>
        <v>-</v>
      </c>
      <c r="O44" s="212"/>
      <c r="P44" s="80"/>
      <c r="Q44" s="221"/>
      <c r="R44" s="80"/>
      <c r="S44" s="83" t="str">
        <f t="shared" si="0"/>
        <v/>
      </c>
      <c r="T44" s="194">
        <f t="shared" si="21"/>
        <v>0</v>
      </c>
      <c r="U44" s="194">
        <f t="shared" si="22"/>
        <v>0</v>
      </c>
      <c r="V44" s="82" t="str">
        <f t="shared" si="1"/>
        <v>ok</v>
      </c>
      <c r="W44" s="80"/>
      <c r="X44" s="81" t="str">
        <f t="shared" si="18"/>
        <v/>
      </c>
      <c r="Y44" s="194">
        <f t="shared" si="19"/>
        <v>0</v>
      </c>
      <c r="Z44" s="194">
        <f t="shared" si="2"/>
        <v>0</v>
      </c>
      <c r="AA44" s="82" t="str">
        <f t="shared" si="13"/>
        <v>ok</v>
      </c>
      <c r="AB44" s="80"/>
      <c r="AC44" s="84" t="str">
        <f t="array" ref="AC44">IFERROR(IF($C44="","",INDEX(구분표!$I$2:$I$1001,MATCH(1,(구분표!$B$2:$B$1001='15년일출'!$A44)*(구분표!$C$2:$C$1001='15년일출'!$B44)*(구분표!$A$2:$A$1001='15년일출'!$C44),0))),"@@")</f>
        <v/>
      </c>
    </row>
    <row r="45" spans="1:29" ht="31.5" hidden="1" customHeight="1">
      <c r="A45" s="94" t="str">
        <f>IFERROR(VLOOKUP('15년일출'!$C45,구분표!$A$2:$C$1001,2,FALSE),"")</f>
        <v/>
      </c>
      <c r="B45" s="94" t="str">
        <f>IFERROR(VLOOKUP('15년일출'!$C45,구분표!$A$2:$C$1001,3,FALSE),"")</f>
        <v/>
      </c>
      <c r="C45" s="196"/>
      <c r="D45" s="195"/>
      <c r="E45" s="195"/>
      <c r="F45" s="196"/>
      <c r="G45" s="194"/>
      <c r="H45" s="194"/>
      <c r="I45" s="194"/>
      <c r="J45" s="78">
        <f t="shared" si="20"/>
        <v>0</v>
      </c>
      <c r="K45" s="194"/>
      <c r="L45" s="194"/>
      <c r="M45" s="78">
        <f t="shared" si="16"/>
        <v>0</v>
      </c>
      <c r="N45" s="79" t="str">
        <f t="shared" si="17"/>
        <v>-</v>
      </c>
      <c r="O45" s="212"/>
      <c r="P45" s="80"/>
      <c r="Q45" s="221"/>
      <c r="R45" s="80"/>
      <c r="S45" s="83" t="str">
        <f t="shared" si="0"/>
        <v/>
      </c>
      <c r="T45" s="194">
        <f t="shared" si="21"/>
        <v>0</v>
      </c>
      <c r="U45" s="194">
        <f t="shared" si="22"/>
        <v>0</v>
      </c>
      <c r="V45" s="82" t="str">
        <f t="shared" si="1"/>
        <v>ok</v>
      </c>
      <c r="W45" s="80"/>
      <c r="X45" s="81" t="str">
        <f t="shared" si="18"/>
        <v/>
      </c>
      <c r="Y45" s="194">
        <f t="shared" si="19"/>
        <v>0</v>
      </c>
      <c r="Z45" s="194">
        <f t="shared" si="2"/>
        <v>0</v>
      </c>
      <c r="AA45" s="82" t="str">
        <f t="shared" si="13"/>
        <v>ok</v>
      </c>
      <c r="AB45" s="80"/>
      <c r="AC45" s="84" t="str">
        <f t="array" ref="AC45">IFERROR(IF($C45="","",INDEX(구분표!$I$2:$I$1001,MATCH(1,(구분표!$B$2:$B$1001='15년일출'!$A45)*(구분표!$C$2:$C$1001='15년일출'!$B45)*(구분표!$A$2:$A$1001='15년일출'!$C45),0))),"@@")</f>
        <v/>
      </c>
    </row>
    <row r="46" spans="1:29" ht="31.5" hidden="1" customHeight="1">
      <c r="A46" s="94" t="str">
        <f>IFERROR(VLOOKUP('15년일출'!$C46,구분표!$A$2:$C$1001,2,FALSE),"")</f>
        <v/>
      </c>
      <c r="B46" s="94" t="str">
        <f>IFERROR(VLOOKUP('15년일출'!$C46,구분표!$A$2:$C$1001,3,FALSE),"")</f>
        <v/>
      </c>
      <c r="C46" s="196"/>
      <c r="D46" s="195"/>
      <c r="E46" s="195"/>
      <c r="F46" s="196"/>
      <c r="G46" s="194"/>
      <c r="H46" s="194"/>
      <c r="I46" s="194"/>
      <c r="J46" s="78">
        <f t="shared" si="20"/>
        <v>0</v>
      </c>
      <c r="K46" s="194"/>
      <c r="L46" s="194"/>
      <c r="M46" s="78">
        <f t="shared" si="16"/>
        <v>0</v>
      </c>
      <c r="N46" s="79" t="str">
        <f t="shared" si="17"/>
        <v>-</v>
      </c>
      <c r="O46" s="212"/>
      <c r="P46" s="80"/>
      <c r="Q46" s="221"/>
      <c r="R46" s="80"/>
      <c r="S46" s="83" t="str">
        <f t="shared" si="0"/>
        <v/>
      </c>
      <c r="T46" s="194">
        <f t="shared" si="21"/>
        <v>0</v>
      </c>
      <c r="U46" s="194">
        <f t="shared" si="22"/>
        <v>0</v>
      </c>
      <c r="V46" s="82" t="str">
        <f t="shared" si="1"/>
        <v>ok</v>
      </c>
      <c r="W46" s="80"/>
      <c r="X46" s="81" t="str">
        <f t="shared" si="18"/>
        <v/>
      </c>
      <c r="Y46" s="194">
        <f t="shared" si="19"/>
        <v>0</v>
      </c>
      <c r="Z46" s="194">
        <f t="shared" si="2"/>
        <v>0</v>
      </c>
      <c r="AA46" s="82" t="str">
        <f t="shared" si="13"/>
        <v>ok</v>
      </c>
      <c r="AB46" s="80"/>
      <c r="AC46" s="84" t="str">
        <f t="array" ref="AC46">IFERROR(IF($C46="","",INDEX(구분표!$I$2:$I$1001,MATCH(1,(구분표!$B$2:$B$1001='15년일출'!$A46)*(구분표!$C$2:$C$1001='15년일출'!$B46)*(구분표!$A$2:$A$1001='15년일출'!$C46),0))),"@@")</f>
        <v/>
      </c>
    </row>
    <row r="47" spans="1:29" ht="31.5" hidden="1" customHeight="1">
      <c r="A47" s="94" t="str">
        <f>IFERROR(VLOOKUP('15년일출'!$C47,구분표!$A$2:$C$1001,2,FALSE),"")</f>
        <v/>
      </c>
      <c r="B47" s="94" t="str">
        <f>IFERROR(VLOOKUP('15년일출'!$C47,구분표!$A$2:$C$1001,3,FALSE),"")</f>
        <v/>
      </c>
      <c r="C47" s="196"/>
      <c r="D47" s="195"/>
      <c r="E47" s="195"/>
      <c r="F47" s="196"/>
      <c r="G47" s="194"/>
      <c r="H47" s="194"/>
      <c r="I47" s="194"/>
      <c r="J47" s="78">
        <f t="shared" si="20"/>
        <v>0</v>
      </c>
      <c r="K47" s="194"/>
      <c r="L47" s="194"/>
      <c r="M47" s="78">
        <f t="shared" si="16"/>
        <v>0</v>
      </c>
      <c r="N47" s="79" t="str">
        <f t="shared" si="17"/>
        <v>-</v>
      </c>
      <c r="O47" s="212"/>
      <c r="P47" s="80"/>
      <c r="Q47" s="221"/>
      <c r="R47" s="80"/>
      <c r="S47" s="83" t="str">
        <f t="shared" si="0"/>
        <v/>
      </c>
      <c r="T47" s="194">
        <f t="shared" si="21"/>
        <v>0</v>
      </c>
      <c r="U47" s="194">
        <f t="shared" si="22"/>
        <v>0</v>
      </c>
      <c r="V47" s="82" t="str">
        <f t="shared" si="1"/>
        <v>ok</v>
      </c>
      <c r="W47" s="80"/>
      <c r="X47" s="81" t="str">
        <f t="shared" si="18"/>
        <v/>
      </c>
      <c r="Y47" s="194">
        <f t="shared" si="19"/>
        <v>0</v>
      </c>
      <c r="Z47" s="194">
        <f t="shared" si="2"/>
        <v>0</v>
      </c>
      <c r="AA47" s="82" t="str">
        <f t="shared" si="13"/>
        <v>ok</v>
      </c>
      <c r="AB47" s="80"/>
      <c r="AC47" s="84" t="str">
        <f t="array" ref="AC47">IFERROR(IF($C47="","",INDEX(구분표!$I$2:$I$1001,MATCH(1,(구분표!$B$2:$B$1001='15년일출'!$A47)*(구분표!$C$2:$C$1001='15년일출'!$B47)*(구분표!$A$2:$A$1001='15년일출'!$C47),0))),"@@")</f>
        <v/>
      </c>
    </row>
    <row r="48" spans="1:29" ht="31.5" hidden="1" customHeight="1">
      <c r="A48" s="94" t="str">
        <f>IFERROR(VLOOKUP('15년일출'!$C48,구분표!$A$2:$C$1001,2,FALSE),"")</f>
        <v/>
      </c>
      <c r="B48" s="94" t="str">
        <f>IFERROR(VLOOKUP('15년일출'!$C48,구분표!$A$2:$C$1001,3,FALSE),"")</f>
        <v/>
      </c>
      <c r="C48" s="196"/>
      <c r="D48" s="195"/>
      <c r="E48" s="195"/>
      <c r="F48" s="196"/>
      <c r="G48" s="194"/>
      <c r="H48" s="194"/>
      <c r="I48" s="194"/>
      <c r="J48" s="78">
        <f t="shared" si="20"/>
        <v>0</v>
      </c>
      <c r="K48" s="194"/>
      <c r="L48" s="194"/>
      <c r="M48" s="78">
        <f t="shared" si="16"/>
        <v>0</v>
      </c>
      <c r="N48" s="79" t="str">
        <f t="shared" si="17"/>
        <v>-</v>
      </c>
      <c r="O48" s="212"/>
      <c r="P48" s="80"/>
      <c r="Q48" s="221"/>
      <c r="R48" s="80"/>
      <c r="S48" s="83" t="str">
        <f t="shared" si="0"/>
        <v/>
      </c>
      <c r="T48" s="194">
        <f t="shared" si="21"/>
        <v>0</v>
      </c>
      <c r="U48" s="194">
        <f t="shared" si="22"/>
        <v>0</v>
      </c>
      <c r="V48" s="82" t="str">
        <f t="shared" si="1"/>
        <v>ok</v>
      </c>
      <c r="W48" s="80"/>
      <c r="X48" s="81" t="str">
        <f t="shared" si="18"/>
        <v/>
      </c>
      <c r="Y48" s="194">
        <f t="shared" si="19"/>
        <v>0</v>
      </c>
      <c r="Z48" s="194">
        <f t="shared" si="2"/>
        <v>0</v>
      </c>
      <c r="AA48" s="82" t="str">
        <f t="shared" si="13"/>
        <v>ok</v>
      </c>
      <c r="AB48" s="80"/>
      <c r="AC48" s="84" t="str">
        <f t="array" ref="AC48">IFERROR(IF($C48="","",INDEX(구분표!$I$2:$I$1001,MATCH(1,(구분표!$B$2:$B$1001='15년일출'!$A48)*(구분표!$C$2:$C$1001='15년일출'!$B48)*(구분표!$A$2:$A$1001='15년일출'!$C48),0))),"@@")</f>
        <v/>
      </c>
    </row>
    <row r="49" spans="1:29" ht="31.5" hidden="1" customHeight="1">
      <c r="A49" s="94" t="str">
        <f>IFERROR(VLOOKUP('15년일출'!$C49,구분표!$A$2:$C$1001,2,FALSE),"")</f>
        <v/>
      </c>
      <c r="B49" s="94" t="str">
        <f>IFERROR(VLOOKUP('15년일출'!$C49,구분표!$A$2:$C$1001,3,FALSE),"")</f>
        <v/>
      </c>
      <c r="C49" s="196"/>
      <c r="D49" s="195"/>
      <c r="E49" s="195"/>
      <c r="F49" s="196"/>
      <c r="G49" s="194"/>
      <c r="H49" s="194"/>
      <c r="I49" s="194"/>
      <c r="J49" s="78">
        <f t="shared" si="20"/>
        <v>0</v>
      </c>
      <c r="K49" s="194"/>
      <c r="L49" s="194"/>
      <c r="M49" s="78">
        <f t="shared" si="16"/>
        <v>0</v>
      </c>
      <c r="N49" s="79" t="str">
        <f t="shared" si="17"/>
        <v>-</v>
      </c>
      <c r="O49" s="212"/>
      <c r="P49" s="80"/>
      <c r="Q49" s="221"/>
      <c r="R49" s="80"/>
      <c r="S49" s="83" t="str">
        <f t="shared" si="0"/>
        <v/>
      </c>
      <c r="T49" s="194">
        <f t="shared" si="21"/>
        <v>0</v>
      </c>
      <c r="U49" s="194">
        <f t="shared" si="22"/>
        <v>0</v>
      </c>
      <c r="V49" s="82" t="str">
        <f t="shared" si="1"/>
        <v>ok</v>
      </c>
      <c r="W49" s="80"/>
      <c r="X49" s="81" t="str">
        <f t="shared" si="18"/>
        <v/>
      </c>
      <c r="Y49" s="194">
        <f t="shared" si="19"/>
        <v>0</v>
      </c>
      <c r="Z49" s="194">
        <f t="shared" si="2"/>
        <v>0</v>
      </c>
      <c r="AA49" s="82" t="str">
        <f t="shared" si="13"/>
        <v>ok</v>
      </c>
      <c r="AB49" s="80"/>
      <c r="AC49" s="84" t="str">
        <f t="array" ref="AC49">IFERROR(IF($C49="","",INDEX(구분표!$I$2:$I$1001,MATCH(1,(구분표!$B$2:$B$1001='15년일출'!$A49)*(구분표!$C$2:$C$1001='15년일출'!$B49)*(구분표!$A$2:$A$1001='15년일출'!$C49),0))),"@@")</f>
        <v/>
      </c>
    </row>
    <row r="50" spans="1:29" ht="31.5" hidden="1" customHeight="1">
      <c r="A50" s="94" t="str">
        <f>IFERROR(VLOOKUP('15년일출'!$C50,구분표!$A$2:$C$1001,2,FALSE),"")</f>
        <v/>
      </c>
      <c r="B50" s="94" t="str">
        <f>IFERROR(VLOOKUP('15년일출'!$C50,구분표!$A$2:$C$1001,3,FALSE),"")</f>
        <v/>
      </c>
      <c r="C50" s="196"/>
      <c r="D50" s="195"/>
      <c r="E50" s="195"/>
      <c r="F50" s="196"/>
      <c r="G50" s="194"/>
      <c r="H50" s="194"/>
      <c r="I50" s="194"/>
      <c r="J50" s="78">
        <f t="shared" si="20"/>
        <v>0</v>
      </c>
      <c r="K50" s="194"/>
      <c r="L50" s="194"/>
      <c r="M50" s="78">
        <f t="shared" si="16"/>
        <v>0</v>
      </c>
      <c r="N50" s="79" t="str">
        <f t="shared" si="17"/>
        <v>-</v>
      </c>
      <c r="O50" s="212"/>
      <c r="P50" s="80"/>
      <c r="Q50" s="221"/>
      <c r="R50" s="80"/>
      <c r="S50" s="83" t="str">
        <f t="shared" si="0"/>
        <v/>
      </c>
      <c r="T50" s="194">
        <f t="shared" si="21"/>
        <v>0</v>
      </c>
      <c r="U50" s="194">
        <f t="shared" si="22"/>
        <v>0</v>
      </c>
      <c r="V50" s="82" t="str">
        <f t="shared" si="1"/>
        <v>ok</v>
      </c>
      <c r="W50" s="80"/>
      <c r="X50" s="81" t="str">
        <f t="shared" si="18"/>
        <v/>
      </c>
      <c r="Y50" s="194">
        <f t="shared" si="19"/>
        <v>0</v>
      </c>
      <c r="Z50" s="194">
        <f t="shared" si="2"/>
        <v>0</v>
      </c>
      <c r="AA50" s="82" t="str">
        <f t="shared" si="13"/>
        <v>ok</v>
      </c>
      <c r="AB50" s="80"/>
      <c r="AC50" s="84" t="str">
        <f t="array" ref="AC50">IFERROR(IF($C50="","",INDEX(구분표!$I$2:$I$1001,MATCH(1,(구분표!$B$2:$B$1001='15년일출'!$A50)*(구분표!$C$2:$C$1001='15년일출'!$B50)*(구분표!$A$2:$A$1001='15년일출'!$C50),0))),"@@")</f>
        <v/>
      </c>
    </row>
    <row r="51" spans="1:29" ht="31.5" hidden="1" customHeight="1">
      <c r="A51" s="94" t="str">
        <f>IFERROR(VLOOKUP('15년일출'!$C51,구분표!$A$2:$C$1001,2,FALSE),"")</f>
        <v/>
      </c>
      <c r="B51" s="94" t="str">
        <f>IFERROR(VLOOKUP('15년일출'!$C51,구분표!$A$2:$C$1001,3,FALSE),"")</f>
        <v/>
      </c>
      <c r="C51" s="196"/>
      <c r="D51" s="195"/>
      <c r="E51" s="195"/>
      <c r="F51" s="196"/>
      <c r="G51" s="194"/>
      <c r="H51" s="194"/>
      <c r="I51" s="194"/>
      <c r="J51" s="78">
        <f t="shared" si="20"/>
        <v>0</v>
      </c>
      <c r="K51" s="194"/>
      <c r="L51" s="194"/>
      <c r="M51" s="78">
        <f t="shared" si="16"/>
        <v>0</v>
      </c>
      <c r="N51" s="79" t="str">
        <f t="shared" si="17"/>
        <v>-</v>
      </c>
      <c r="O51" s="212"/>
      <c r="P51" s="80"/>
      <c r="Q51" s="221"/>
      <c r="R51" s="80"/>
      <c r="S51" s="83" t="str">
        <f t="shared" si="0"/>
        <v/>
      </c>
      <c r="T51" s="194">
        <f t="shared" si="21"/>
        <v>0</v>
      </c>
      <c r="U51" s="194">
        <f t="shared" si="22"/>
        <v>0</v>
      </c>
      <c r="V51" s="82" t="str">
        <f t="shared" si="1"/>
        <v>ok</v>
      </c>
      <c r="W51" s="80"/>
      <c r="X51" s="81" t="str">
        <f t="shared" si="18"/>
        <v/>
      </c>
      <c r="Y51" s="194">
        <f t="shared" si="19"/>
        <v>0</v>
      </c>
      <c r="Z51" s="194">
        <f t="shared" si="2"/>
        <v>0</v>
      </c>
      <c r="AA51" s="82" t="str">
        <f t="shared" si="13"/>
        <v>ok</v>
      </c>
      <c r="AB51" s="80"/>
      <c r="AC51" s="84" t="str">
        <f t="array" ref="AC51">IFERROR(IF($C51="","",INDEX(구분표!$I$2:$I$1001,MATCH(1,(구분표!$B$2:$B$1001='15년일출'!$A51)*(구분표!$C$2:$C$1001='15년일출'!$B51)*(구분표!$A$2:$A$1001='15년일출'!$C51),0))),"@@")</f>
        <v/>
      </c>
    </row>
    <row r="52" spans="1:29" ht="31.5" hidden="1" customHeight="1">
      <c r="A52" s="94" t="str">
        <f>IFERROR(VLOOKUP('15년일출'!$C52,구분표!$A$2:$C$1001,2,FALSE),"")</f>
        <v/>
      </c>
      <c r="B52" s="94" t="str">
        <f>IFERROR(VLOOKUP('15년일출'!$C52,구분표!$A$2:$C$1001,3,FALSE),"")</f>
        <v/>
      </c>
      <c r="C52" s="196"/>
      <c r="D52" s="195"/>
      <c r="E52" s="195"/>
      <c r="F52" s="196"/>
      <c r="G52" s="194"/>
      <c r="H52" s="194"/>
      <c r="I52" s="194"/>
      <c r="J52" s="78">
        <f t="shared" si="20"/>
        <v>0</v>
      </c>
      <c r="K52" s="194"/>
      <c r="L52" s="194"/>
      <c r="M52" s="78">
        <f t="shared" si="16"/>
        <v>0</v>
      </c>
      <c r="N52" s="79" t="str">
        <f t="shared" si="17"/>
        <v>-</v>
      </c>
      <c r="O52" s="212"/>
      <c r="P52" s="80"/>
      <c r="Q52" s="221"/>
      <c r="R52" s="80"/>
      <c r="S52" s="83" t="str">
        <f t="shared" si="0"/>
        <v/>
      </c>
      <c r="T52" s="194">
        <f t="shared" si="21"/>
        <v>0</v>
      </c>
      <c r="U52" s="194">
        <f t="shared" si="22"/>
        <v>0</v>
      </c>
      <c r="V52" s="82" t="str">
        <f t="shared" si="1"/>
        <v>ok</v>
      </c>
      <c r="W52" s="80"/>
      <c r="X52" s="81" t="str">
        <f t="shared" si="18"/>
        <v/>
      </c>
      <c r="Y52" s="194">
        <f t="shared" si="19"/>
        <v>0</v>
      </c>
      <c r="Z52" s="194">
        <f t="shared" si="2"/>
        <v>0</v>
      </c>
      <c r="AA52" s="82" t="str">
        <f t="shared" si="13"/>
        <v>ok</v>
      </c>
      <c r="AB52" s="80"/>
      <c r="AC52" s="84" t="str">
        <f t="array" ref="AC52">IFERROR(IF($C52="","",INDEX(구분표!$I$2:$I$1001,MATCH(1,(구분표!$B$2:$B$1001='15년일출'!$A52)*(구분표!$C$2:$C$1001='15년일출'!$B52)*(구분표!$A$2:$A$1001='15년일출'!$C52),0))),"@@")</f>
        <v/>
      </c>
    </row>
    <row r="53" spans="1:29" ht="31.5" hidden="1" customHeight="1">
      <c r="A53" s="94" t="str">
        <f>IFERROR(VLOOKUP('15년일출'!$C53,구분표!$A$2:$C$1001,2,FALSE),"")</f>
        <v/>
      </c>
      <c r="B53" s="94" t="str">
        <f>IFERROR(VLOOKUP('15년일출'!$C53,구분표!$A$2:$C$1001,3,FALSE),"")</f>
        <v/>
      </c>
      <c r="C53" s="196"/>
      <c r="D53" s="195"/>
      <c r="E53" s="195"/>
      <c r="F53" s="196"/>
      <c r="G53" s="194"/>
      <c r="H53" s="194"/>
      <c r="I53" s="194"/>
      <c r="J53" s="78">
        <f t="shared" si="20"/>
        <v>0</v>
      </c>
      <c r="K53" s="194"/>
      <c r="L53" s="194"/>
      <c r="M53" s="78">
        <f t="shared" si="16"/>
        <v>0</v>
      </c>
      <c r="N53" s="79" t="str">
        <f t="shared" si="17"/>
        <v>-</v>
      </c>
      <c r="O53" s="212"/>
      <c r="P53" s="80"/>
      <c r="Q53" s="221"/>
      <c r="R53" s="80"/>
      <c r="S53" s="83" t="str">
        <f t="shared" si="0"/>
        <v/>
      </c>
      <c r="T53" s="194">
        <f t="shared" si="21"/>
        <v>0</v>
      </c>
      <c r="U53" s="194">
        <f t="shared" si="22"/>
        <v>0</v>
      </c>
      <c r="V53" s="82" t="str">
        <f t="shared" si="1"/>
        <v>ok</v>
      </c>
      <c r="W53" s="80"/>
      <c r="X53" s="81" t="str">
        <f t="shared" si="18"/>
        <v/>
      </c>
      <c r="Y53" s="194">
        <f t="shared" si="19"/>
        <v>0</v>
      </c>
      <c r="Z53" s="194">
        <f t="shared" si="2"/>
        <v>0</v>
      </c>
      <c r="AA53" s="82" t="str">
        <f t="shared" si="13"/>
        <v>ok</v>
      </c>
      <c r="AB53" s="80"/>
      <c r="AC53" s="84" t="str">
        <f t="array" ref="AC53">IFERROR(IF($C53="","",INDEX(구분표!$I$2:$I$1001,MATCH(1,(구분표!$B$2:$B$1001='15년일출'!$A53)*(구분표!$C$2:$C$1001='15년일출'!$B53)*(구분표!$A$2:$A$1001='15년일출'!$C53),0))),"@@")</f>
        <v/>
      </c>
    </row>
    <row r="54" spans="1:29" ht="31.5" hidden="1" customHeight="1">
      <c r="A54" s="94" t="str">
        <f>IFERROR(VLOOKUP('15년일출'!$C54,구분표!$A$2:$C$1001,2,FALSE),"")</f>
        <v/>
      </c>
      <c r="B54" s="94" t="str">
        <f>IFERROR(VLOOKUP('15년일출'!$C54,구분표!$A$2:$C$1001,3,FALSE),"")</f>
        <v/>
      </c>
      <c r="C54" s="196"/>
      <c r="D54" s="195"/>
      <c r="E54" s="195"/>
      <c r="F54" s="196"/>
      <c r="G54" s="194"/>
      <c r="H54" s="194"/>
      <c r="I54" s="194"/>
      <c r="J54" s="78">
        <f t="shared" si="20"/>
        <v>0</v>
      </c>
      <c r="K54" s="194"/>
      <c r="L54" s="194"/>
      <c r="M54" s="78">
        <f t="shared" si="16"/>
        <v>0</v>
      </c>
      <c r="N54" s="79" t="str">
        <f t="shared" si="17"/>
        <v>-</v>
      </c>
      <c r="O54" s="212"/>
      <c r="P54" s="80"/>
      <c r="Q54" s="221"/>
      <c r="R54" s="80"/>
      <c r="S54" s="83" t="str">
        <f t="shared" si="0"/>
        <v/>
      </c>
      <c r="T54" s="194">
        <f t="shared" si="21"/>
        <v>0</v>
      </c>
      <c r="U54" s="194">
        <f t="shared" si="22"/>
        <v>0</v>
      </c>
      <c r="V54" s="82" t="str">
        <f t="shared" si="1"/>
        <v>ok</v>
      </c>
      <c r="W54" s="80"/>
      <c r="X54" s="81" t="str">
        <f t="shared" si="18"/>
        <v/>
      </c>
      <c r="Y54" s="194">
        <f t="shared" si="19"/>
        <v>0</v>
      </c>
      <c r="Z54" s="194">
        <f t="shared" si="2"/>
        <v>0</v>
      </c>
      <c r="AA54" s="82" t="str">
        <f t="shared" si="13"/>
        <v>ok</v>
      </c>
      <c r="AB54" s="80"/>
      <c r="AC54" s="84" t="str">
        <f t="array" ref="AC54">IFERROR(IF($C54="","",INDEX(구분표!$I$2:$I$1001,MATCH(1,(구분표!$B$2:$B$1001='15년일출'!$A54)*(구분표!$C$2:$C$1001='15년일출'!$B54)*(구분표!$A$2:$A$1001='15년일출'!$C54),0))),"@@")</f>
        <v/>
      </c>
    </row>
    <row r="55" spans="1:29" ht="31.5" hidden="1" customHeight="1">
      <c r="A55" s="94" t="str">
        <f>IFERROR(VLOOKUP('15년일출'!$C55,구분표!$A$2:$C$1001,2,FALSE),"")</f>
        <v/>
      </c>
      <c r="B55" s="94" t="str">
        <f>IFERROR(VLOOKUP('15년일출'!$C55,구분표!$A$2:$C$1001,3,FALSE),"")</f>
        <v/>
      </c>
      <c r="C55" s="196"/>
      <c r="D55" s="195"/>
      <c r="E55" s="195"/>
      <c r="F55" s="196"/>
      <c r="G55" s="194"/>
      <c r="H55" s="194"/>
      <c r="I55" s="194"/>
      <c r="J55" s="78">
        <f t="shared" si="20"/>
        <v>0</v>
      </c>
      <c r="K55" s="194"/>
      <c r="L55" s="194"/>
      <c r="M55" s="78">
        <f t="shared" si="16"/>
        <v>0</v>
      </c>
      <c r="N55" s="79" t="str">
        <f t="shared" si="17"/>
        <v>-</v>
      </c>
      <c r="O55" s="212"/>
      <c r="P55" s="80"/>
      <c r="Q55" s="221"/>
      <c r="R55" s="80"/>
      <c r="S55" s="83" t="str">
        <f t="shared" si="0"/>
        <v/>
      </c>
      <c r="T55" s="194">
        <f t="shared" si="21"/>
        <v>0</v>
      </c>
      <c r="U55" s="194">
        <f t="shared" si="22"/>
        <v>0</v>
      </c>
      <c r="V55" s="82" t="str">
        <f t="shared" si="1"/>
        <v>ok</v>
      </c>
      <c r="W55" s="80"/>
      <c r="X55" s="81" t="str">
        <f t="shared" si="18"/>
        <v/>
      </c>
      <c r="Y55" s="194">
        <f t="shared" si="19"/>
        <v>0</v>
      </c>
      <c r="Z55" s="194">
        <f t="shared" si="2"/>
        <v>0</v>
      </c>
      <c r="AA55" s="82" t="str">
        <f t="shared" si="13"/>
        <v>ok</v>
      </c>
      <c r="AB55" s="80"/>
      <c r="AC55" s="84" t="str">
        <f t="array" ref="AC55">IFERROR(IF($C55="","",INDEX(구분표!$I$2:$I$1001,MATCH(1,(구분표!$B$2:$B$1001='15년일출'!$A55)*(구분표!$C$2:$C$1001='15년일출'!$B55)*(구분표!$A$2:$A$1001='15년일출'!$C55),0))),"@@")</f>
        <v/>
      </c>
    </row>
    <row r="56" spans="1:29" ht="31.5" hidden="1" customHeight="1">
      <c r="A56" s="94" t="str">
        <f>IFERROR(VLOOKUP('15년일출'!$C56,구분표!$A$2:$C$1001,2,FALSE),"")</f>
        <v/>
      </c>
      <c r="B56" s="94" t="str">
        <f>IFERROR(VLOOKUP('15년일출'!$C56,구분표!$A$2:$C$1001,3,FALSE),"")</f>
        <v/>
      </c>
      <c r="C56" s="196"/>
      <c r="D56" s="195"/>
      <c r="E56" s="195"/>
      <c r="F56" s="196"/>
      <c r="G56" s="194"/>
      <c r="H56" s="194"/>
      <c r="I56" s="194"/>
      <c r="J56" s="78">
        <f t="shared" si="20"/>
        <v>0</v>
      </c>
      <c r="K56" s="194"/>
      <c r="L56" s="194"/>
      <c r="M56" s="78">
        <f t="shared" si="16"/>
        <v>0</v>
      </c>
      <c r="N56" s="79" t="str">
        <f t="shared" si="17"/>
        <v>-</v>
      </c>
      <c r="O56" s="212"/>
      <c r="P56" s="80"/>
      <c r="Q56" s="221"/>
      <c r="R56" s="80"/>
      <c r="S56" s="83" t="str">
        <f t="shared" si="0"/>
        <v/>
      </c>
      <c r="T56" s="194">
        <f t="shared" si="21"/>
        <v>0</v>
      </c>
      <c r="U56" s="194">
        <f t="shared" si="22"/>
        <v>0</v>
      </c>
      <c r="V56" s="82" t="str">
        <f t="shared" si="1"/>
        <v>ok</v>
      </c>
      <c r="W56" s="80"/>
      <c r="X56" s="81" t="str">
        <f t="shared" si="18"/>
        <v/>
      </c>
      <c r="Y56" s="194">
        <f t="shared" si="19"/>
        <v>0</v>
      </c>
      <c r="Z56" s="194">
        <f t="shared" si="2"/>
        <v>0</v>
      </c>
      <c r="AA56" s="82" t="str">
        <f t="shared" si="13"/>
        <v>ok</v>
      </c>
      <c r="AB56" s="80"/>
      <c r="AC56" s="84" t="str">
        <f t="array" ref="AC56">IFERROR(IF($C56="","",INDEX(구분표!$I$2:$I$1001,MATCH(1,(구분표!$B$2:$B$1001='15년일출'!$A56)*(구분표!$C$2:$C$1001='15년일출'!$B56)*(구분표!$A$2:$A$1001='15년일출'!$C56),0))),"@@")</f>
        <v/>
      </c>
    </row>
    <row r="57" spans="1:29" ht="31.5" hidden="1" customHeight="1">
      <c r="A57" s="94" t="str">
        <f>IFERROR(VLOOKUP('15년일출'!$C57,구분표!$A$2:$C$1001,2,FALSE),"")</f>
        <v/>
      </c>
      <c r="B57" s="94" t="str">
        <f>IFERROR(VLOOKUP('15년일출'!$C57,구분표!$A$2:$C$1001,3,FALSE),"")</f>
        <v/>
      </c>
      <c r="C57" s="196"/>
      <c r="D57" s="195"/>
      <c r="E57" s="195"/>
      <c r="F57" s="196"/>
      <c r="G57" s="194"/>
      <c r="H57" s="194"/>
      <c r="I57" s="194"/>
      <c r="J57" s="78">
        <f t="shared" si="20"/>
        <v>0</v>
      </c>
      <c r="K57" s="194"/>
      <c r="L57" s="194"/>
      <c r="M57" s="78">
        <f t="shared" si="16"/>
        <v>0</v>
      </c>
      <c r="N57" s="79" t="str">
        <f t="shared" si="17"/>
        <v>-</v>
      </c>
      <c r="O57" s="212"/>
      <c r="P57" s="80"/>
      <c r="Q57" s="221"/>
      <c r="R57" s="80"/>
      <c r="S57" s="83" t="str">
        <f t="shared" si="0"/>
        <v/>
      </c>
      <c r="T57" s="194">
        <f t="shared" si="21"/>
        <v>0</v>
      </c>
      <c r="U57" s="194">
        <f t="shared" si="22"/>
        <v>0</v>
      </c>
      <c r="V57" s="82" t="str">
        <f t="shared" si="1"/>
        <v>ok</v>
      </c>
      <c r="W57" s="80"/>
      <c r="X57" s="81" t="str">
        <f t="shared" si="18"/>
        <v/>
      </c>
      <c r="Y57" s="194">
        <f t="shared" si="19"/>
        <v>0</v>
      </c>
      <c r="Z57" s="194">
        <f t="shared" si="2"/>
        <v>0</v>
      </c>
      <c r="AA57" s="82" t="str">
        <f t="shared" si="13"/>
        <v>ok</v>
      </c>
      <c r="AB57" s="80"/>
      <c r="AC57" s="84" t="str">
        <f t="array" ref="AC57">IFERROR(IF($C57="","",INDEX(구분표!$I$2:$I$1001,MATCH(1,(구분표!$B$2:$B$1001='15년일출'!$A57)*(구분표!$C$2:$C$1001='15년일출'!$B57)*(구분표!$A$2:$A$1001='15년일출'!$C57),0))),"@@")</f>
        <v/>
      </c>
    </row>
    <row r="58" spans="1:29" ht="31.5" hidden="1" customHeight="1">
      <c r="A58" s="94" t="str">
        <f>IFERROR(VLOOKUP('15년일출'!$C58,구분표!$A$2:$C$1001,2,FALSE),"")</f>
        <v/>
      </c>
      <c r="B58" s="94" t="str">
        <f>IFERROR(VLOOKUP('15년일출'!$C58,구분표!$A$2:$C$1001,3,FALSE),"")</f>
        <v/>
      </c>
      <c r="C58" s="196"/>
      <c r="D58" s="195"/>
      <c r="E58" s="195"/>
      <c r="F58" s="196"/>
      <c r="G58" s="194"/>
      <c r="H58" s="194"/>
      <c r="I58" s="194"/>
      <c r="J58" s="78">
        <f t="shared" si="20"/>
        <v>0</v>
      </c>
      <c r="K58" s="194"/>
      <c r="L58" s="194"/>
      <c r="M58" s="78">
        <f t="shared" si="16"/>
        <v>0</v>
      </c>
      <c r="N58" s="79" t="str">
        <f t="shared" si="17"/>
        <v>-</v>
      </c>
      <c r="O58" s="212"/>
      <c r="P58" s="80"/>
      <c r="Q58" s="221"/>
      <c r="R58" s="80"/>
      <c r="S58" s="83" t="str">
        <f t="shared" si="0"/>
        <v/>
      </c>
      <c r="T58" s="194">
        <f t="shared" si="21"/>
        <v>0</v>
      </c>
      <c r="U58" s="194">
        <f t="shared" si="22"/>
        <v>0</v>
      </c>
      <c r="V58" s="82" t="str">
        <f t="shared" si="1"/>
        <v>ok</v>
      </c>
      <c r="W58" s="80"/>
      <c r="X58" s="81" t="str">
        <f t="shared" si="18"/>
        <v/>
      </c>
      <c r="Y58" s="194">
        <f t="shared" si="19"/>
        <v>0</v>
      </c>
      <c r="Z58" s="194">
        <f t="shared" si="2"/>
        <v>0</v>
      </c>
      <c r="AA58" s="82" t="str">
        <f t="shared" si="13"/>
        <v>ok</v>
      </c>
      <c r="AB58" s="80"/>
      <c r="AC58" s="84" t="str">
        <f t="array" ref="AC58">IFERROR(IF($C58="","",INDEX(구분표!$I$2:$I$1001,MATCH(1,(구분표!$B$2:$B$1001='15년일출'!$A58)*(구분표!$C$2:$C$1001='15년일출'!$B58)*(구분표!$A$2:$A$1001='15년일출'!$C58),0))),"@@")</f>
        <v/>
      </c>
    </row>
    <row r="59" spans="1:29" ht="31.5" hidden="1" customHeight="1">
      <c r="A59" s="94" t="str">
        <f>IFERROR(VLOOKUP('15년일출'!$C59,구분표!$A$2:$C$1001,2,FALSE),"")</f>
        <v/>
      </c>
      <c r="B59" s="94" t="str">
        <f>IFERROR(VLOOKUP('15년일출'!$C59,구분표!$A$2:$C$1001,3,FALSE),"")</f>
        <v/>
      </c>
      <c r="C59" s="196"/>
      <c r="D59" s="195"/>
      <c r="E59" s="195"/>
      <c r="F59" s="196"/>
      <c r="G59" s="194"/>
      <c r="H59" s="194"/>
      <c r="I59" s="194"/>
      <c r="J59" s="78">
        <f t="shared" si="20"/>
        <v>0</v>
      </c>
      <c r="K59" s="194"/>
      <c r="L59" s="194"/>
      <c r="M59" s="78">
        <f t="shared" si="16"/>
        <v>0</v>
      </c>
      <c r="N59" s="79" t="str">
        <f t="shared" si="17"/>
        <v>-</v>
      </c>
      <c r="O59" s="211"/>
      <c r="P59" s="80"/>
      <c r="Q59" s="221"/>
      <c r="R59" s="80"/>
      <c r="S59" s="83" t="str">
        <f t="shared" si="0"/>
        <v/>
      </c>
      <c r="T59" s="194">
        <f t="shared" si="21"/>
        <v>0</v>
      </c>
      <c r="U59" s="194">
        <f t="shared" si="22"/>
        <v>0</v>
      </c>
      <c r="V59" s="82" t="str">
        <f t="shared" si="1"/>
        <v>ok</v>
      </c>
      <c r="W59" s="80"/>
      <c r="X59" s="81" t="str">
        <f t="shared" si="18"/>
        <v/>
      </c>
      <c r="Y59" s="194">
        <f t="shared" si="19"/>
        <v>0</v>
      </c>
      <c r="Z59" s="194">
        <f t="shared" si="2"/>
        <v>0</v>
      </c>
      <c r="AA59" s="82" t="str">
        <f t="shared" si="13"/>
        <v>ok</v>
      </c>
      <c r="AB59" s="80"/>
      <c r="AC59" s="84" t="str">
        <f t="array" ref="AC59">IFERROR(IF($C59="","",INDEX(구분표!$I$2:$I$1001,MATCH(1,(구분표!$B$2:$B$1001='15년일출'!$A59)*(구분표!$C$2:$C$1001='15년일출'!$B59)*(구분표!$A$2:$A$1001='15년일출'!$C59),0))),"@@")</f>
        <v/>
      </c>
    </row>
    <row r="60" spans="1:29" ht="31.5" hidden="1" customHeight="1">
      <c r="A60" s="94" t="str">
        <f>IFERROR(VLOOKUP('15년일출'!$C60,구분표!$A$2:$C$1001,2,FALSE),"")</f>
        <v/>
      </c>
      <c r="B60" s="94" t="str">
        <f>IFERROR(VLOOKUP('15년일출'!$C60,구분표!$A$2:$C$1001,3,FALSE),"")</f>
        <v/>
      </c>
      <c r="C60" s="196"/>
      <c r="D60" s="195"/>
      <c r="E60" s="195"/>
      <c r="F60" s="196"/>
      <c r="G60" s="194"/>
      <c r="H60" s="206"/>
      <c r="I60" s="194"/>
      <c r="J60" s="78">
        <f t="shared" si="20"/>
        <v>0</v>
      </c>
      <c r="K60" s="208"/>
      <c r="L60" s="194"/>
      <c r="M60" s="78">
        <f t="shared" si="16"/>
        <v>0</v>
      </c>
      <c r="N60" s="79" t="str">
        <f t="shared" si="17"/>
        <v>-</v>
      </c>
      <c r="O60" s="211"/>
      <c r="P60" s="80"/>
      <c r="Q60" s="221"/>
      <c r="R60" s="80"/>
      <c r="S60" s="83" t="str">
        <f t="shared" si="0"/>
        <v/>
      </c>
      <c r="T60" s="194">
        <f t="shared" si="21"/>
        <v>0</v>
      </c>
      <c r="U60" s="194">
        <f t="shared" si="22"/>
        <v>0</v>
      </c>
      <c r="V60" s="82" t="str">
        <f t="shared" si="1"/>
        <v>ok</v>
      </c>
      <c r="W60" s="80"/>
      <c r="X60" s="81" t="str">
        <f t="shared" si="18"/>
        <v/>
      </c>
      <c r="Y60" s="194">
        <f t="shared" si="19"/>
        <v>0</v>
      </c>
      <c r="Z60" s="194">
        <f t="shared" si="2"/>
        <v>0</v>
      </c>
      <c r="AA60" s="82" t="str">
        <f t="shared" si="13"/>
        <v>ok</v>
      </c>
      <c r="AB60" s="80"/>
      <c r="AC60" s="84" t="str">
        <f t="array" ref="AC60">IFERROR(IF($C60="","",INDEX(구분표!$I$2:$I$1001,MATCH(1,(구분표!$B$2:$B$1001='15년일출'!$A60)*(구분표!$C$2:$C$1001='15년일출'!$B60)*(구분표!$A$2:$A$1001='15년일출'!$C60),0))),"@@")</f>
        <v/>
      </c>
    </row>
    <row r="61" spans="1:29" ht="31.5" hidden="1" customHeight="1">
      <c r="A61" s="94" t="str">
        <f>IFERROR(VLOOKUP('15년일출'!$C61,구분표!$A$2:$C$1001,2,FALSE),"")</f>
        <v/>
      </c>
      <c r="B61" s="94" t="str">
        <f>IFERROR(VLOOKUP('15년일출'!$C61,구분표!$A$2:$C$1001,3,FALSE),"")</f>
        <v/>
      </c>
      <c r="C61" s="196"/>
      <c r="D61" s="195"/>
      <c r="E61" s="195"/>
      <c r="F61" s="196"/>
      <c r="G61" s="194"/>
      <c r="H61" s="194"/>
      <c r="I61" s="194"/>
      <c r="J61" s="78">
        <f t="shared" si="20"/>
        <v>0</v>
      </c>
      <c r="K61" s="194"/>
      <c r="L61" s="194"/>
      <c r="M61" s="78">
        <f t="shared" si="16"/>
        <v>0</v>
      </c>
      <c r="N61" s="79" t="str">
        <f t="shared" si="17"/>
        <v>-</v>
      </c>
      <c r="O61" s="213"/>
      <c r="P61" s="80"/>
      <c r="Q61" s="221"/>
      <c r="R61" s="80"/>
      <c r="S61" s="83" t="str">
        <f t="shared" si="0"/>
        <v/>
      </c>
      <c r="T61" s="194">
        <f t="shared" si="21"/>
        <v>0</v>
      </c>
      <c r="U61" s="194">
        <f t="shared" si="22"/>
        <v>0</v>
      </c>
      <c r="V61" s="82" t="str">
        <f t="shared" si="1"/>
        <v>ok</v>
      </c>
      <c r="W61" s="80"/>
      <c r="X61" s="81" t="str">
        <f t="shared" si="18"/>
        <v/>
      </c>
      <c r="Y61" s="194">
        <f t="shared" si="19"/>
        <v>0</v>
      </c>
      <c r="Z61" s="194">
        <f t="shared" si="2"/>
        <v>0</v>
      </c>
      <c r="AA61" s="82" t="str">
        <f t="shared" si="13"/>
        <v>ok</v>
      </c>
      <c r="AB61" s="80"/>
      <c r="AC61" s="84" t="str">
        <f t="array" ref="AC61">IFERROR(IF($C61="","",INDEX(구분표!$I$2:$I$1001,MATCH(1,(구분표!$B$2:$B$1001='15년일출'!$A61)*(구분표!$C$2:$C$1001='15년일출'!$B61)*(구분표!$A$2:$A$1001='15년일출'!$C61),0))),"@@")</f>
        <v/>
      </c>
    </row>
    <row r="62" spans="1:29" ht="31.5" hidden="1" customHeight="1">
      <c r="A62" s="94" t="str">
        <f>IFERROR(VLOOKUP('15년일출'!$C62,구분표!$A$2:$C$1001,2,FALSE),"")</f>
        <v/>
      </c>
      <c r="B62" s="94" t="str">
        <f>IFERROR(VLOOKUP('15년일출'!$C62,구분표!$A$2:$C$1001,3,FALSE),"")</f>
        <v/>
      </c>
      <c r="C62" s="196"/>
      <c r="D62" s="195"/>
      <c r="E62" s="195"/>
      <c r="F62" s="196"/>
      <c r="G62" s="194"/>
      <c r="H62" s="194"/>
      <c r="I62" s="194"/>
      <c r="J62" s="78">
        <f t="shared" si="20"/>
        <v>0</v>
      </c>
      <c r="K62" s="194"/>
      <c r="L62" s="194"/>
      <c r="M62" s="78">
        <f t="shared" si="16"/>
        <v>0</v>
      </c>
      <c r="N62" s="79" t="str">
        <f t="shared" si="17"/>
        <v>-</v>
      </c>
      <c r="O62" s="212"/>
      <c r="P62" s="80"/>
      <c r="Q62" s="221"/>
      <c r="R62" s="80"/>
      <c r="S62" s="83" t="str">
        <f t="shared" si="0"/>
        <v/>
      </c>
      <c r="T62" s="194">
        <f t="shared" si="21"/>
        <v>0</v>
      </c>
      <c r="U62" s="194">
        <f t="shared" si="22"/>
        <v>0</v>
      </c>
      <c r="V62" s="82" t="str">
        <f t="shared" si="1"/>
        <v>ok</v>
      </c>
      <c r="W62" s="80"/>
      <c r="X62" s="81" t="str">
        <f t="shared" si="18"/>
        <v/>
      </c>
      <c r="Y62" s="194">
        <f t="shared" si="19"/>
        <v>0</v>
      </c>
      <c r="Z62" s="194">
        <f t="shared" si="2"/>
        <v>0</v>
      </c>
      <c r="AA62" s="82" t="str">
        <f t="shared" si="13"/>
        <v>ok</v>
      </c>
      <c r="AB62" s="80"/>
      <c r="AC62" s="84" t="str">
        <f t="array" ref="AC62">IFERROR(IF($C62="","",INDEX(구분표!$I$2:$I$1001,MATCH(1,(구분표!$B$2:$B$1001='15년일출'!$A62)*(구분표!$C$2:$C$1001='15년일출'!$B62)*(구분표!$A$2:$A$1001='15년일출'!$C62),0))),"@@")</f>
        <v/>
      </c>
    </row>
    <row r="63" spans="1:29" ht="31.5" hidden="1" customHeight="1">
      <c r="A63" s="94" t="str">
        <f>IFERROR(VLOOKUP('15년일출'!$C63,구분표!$A$2:$C$1001,2,FALSE),"")</f>
        <v/>
      </c>
      <c r="B63" s="94" t="str">
        <f>IFERROR(VLOOKUP('15년일출'!$C63,구분표!$A$2:$C$1001,3,FALSE),"")</f>
        <v/>
      </c>
      <c r="C63" s="196"/>
      <c r="D63" s="195"/>
      <c r="E63" s="195"/>
      <c r="F63" s="196"/>
      <c r="G63" s="194"/>
      <c r="H63" s="194"/>
      <c r="I63" s="206"/>
      <c r="J63" s="78">
        <f t="shared" si="20"/>
        <v>0</v>
      </c>
      <c r="K63" s="194"/>
      <c r="L63" s="206"/>
      <c r="M63" s="78">
        <f t="shared" si="16"/>
        <v>0</v>
      </c>
      <c r="N63" s="79" t="str">
        <f t="shared" si="17"/>
        <v>-</v>
      </c>
      <c r="O63" s="212"/>
      <c r="P63" s="80"/>
      <c r="Q63" s="221"/>
      <c r="R63" s="80"/>
      <c r="S63" s="83" t="str">
        <f t="shared" si="0"/>
        <v/>
      </c>
      <c r="T63" s="194">
        <f t="shared" si="21"/>
        <v>0</v>
      </c>
      <c r="U63" s="194">
        <f t="shared" si="22"/>
        <v>0</v>
      </c>
      <c r="V63" s="82" t="str">
        <f t="shared" si="1"/>
        <v>ok</v>
      </c>
      <c r="W63" s="80"/>
      <c r="X63" s="81" t="str">
        <f t="shared" si="18"/>
        <v/>
      </c>
      <c r="Y63" s="194">
        <f t="shared" si="19"/>
        <v>0</v>
      </c>
      <c r="Z63" s="194">
        <f t="shared" si="2"/>
        <v>0</v>
      </c>
      <c r="AA63" s="82" t="str">
        <f t="shared" si="13"/>
        <v>ok</v>
      </c>
      <c r="AB63" s="80"/>
      <c r="AC63" s="84" t="str">
        <f t="array" ref="AC63">IFERROR(IF($C63="","",INDEX(구분표!$I$2:$I$1001,MATCH(1,(구분표!$B$2:$B$1001='15년일출'!$A63)*(구분표!$C$2:$C$1001='15년일출'!$B63)*(구분표!$A$2:$A$1001='15년일출'!$C63),0))),"@@")</f>
        <v/>
      </c>
    </row>
    <row r="64" spans="1:29" ht="31.5" hidden="1" customHeight="1">
      <c r="A64" s="94" t="str">
        <f>IFERROR(VLOOKUP('15년일출'!$C64,구분표!$A$2:$C$1001,2,FALSE),"")</f>
        <v/>
      </c>
      <c r="B64" s="94" t="str">
        <f>IFERROR(VLOOKUP('15년일출'!$C64,구분표!$A$2:$C$1001,3,FALSE),"")</f>
        <v/>
      </c>
      <c r="C64" s="196"/>
      <c r="D64" s="195"/>
      <c r="E64" s="195"/>
      <c r="F64" s="196"/>
      <c r="G64" s="194"/>
      <c r="H64" s="194"/>
      <c r="I64" s="194"/>
      <c r="J64" s="78">
        <f t="shared" si="20"/>
        <v>0</v>
      </c>
      <c r="K64" s="194"/>
      <c r="L64" s="194"/>
      <c r="M64" s="78">
        <f t="shared" si="16"/>
        <v>0</v>
      </c>
      <c r="N64" s="79" t="str">
        <f t="shared" si="17"/>
        <v>-</v>
      </c>
      <c r="O64" s="212"/>
      <c r="P64" s="80"/>
      <c r="Q64" s="221"/>
      <c r="R64" s="80"/>
      <c r="S64" s="83" t="str">
        <f t="shared" si="0"/>
        <v/>
      </c>
      <c r="T64" s="194">
        <f t="shared" si="21"/>
        <v>0</v>
      </c>
      <c r="U64" s="194">
        <f t="shared" si="22"/>
        <v>0</v>
      </c>
      <c r="V64" s="82" t="str">
        <f t="shared" si="1"/>
        <v>ok</v>
      </c>
      <c r="W64" s="80"/>
      <c r="X64" s="81" t="str">
        <f t="shared" si="18"/>
        <v/>
      </c>
      <c r="Y64" s="194">
        <f t="shared" si="19"/>
        <v>0</v>
      </c>
      <c r="Z64" s="194">
        <f t="shared" si="2"/>
        <v>0</v>
      </c>
      <c r="AA64" s="82" t="str">
        <f t="shared" si="13"/>
        <v>ok</v>
      </c>
      <c r="AB64" s="80"/>
      <c r="AC64" s="84" t="str">
        <f t="array" ref="AC64">IFERROR(IF($C64="","",INDEX(구분표!$I$2:$I$1001,MATCH(1,(구분표!$B$2:$B$1001='15년일출'!$A64)*(구분표!$C$2:$C$1001='15년일출'!$B64)*(구분표!$A$2:$A$1001='15년일출'!$C64),0))),"@@")</f>
        <v/>
      </c>
    </row>
    <row r="65" spans="1:29" ht="31.5" hidden="1" customHeight="1">
      <c r="A65" s="94" t="str">
        <f>IFERROR(VLOOKUP('15년일출'!$C65,구분표!$A$2:$C$1001,2,FALSE),"")</f>
        <v/>
      </c>
      <c r="B65" s="94" t="str">
        <f>IFERROR(VLOOKUP('15년일출'!$C65,구분표!$A$2:$C$1001,3,FALSE),"")</f>
        <v/>
      </c>
      <c r="C65" s="196"/>
      <c r="D65" s="195"/>
      <c r="E65" s="195"/>
      <c r="F65" s="196"/>
      <c r="G65" s="198"/>
      <c r="H65" s="194"/>
      <c r="I65" s="194"/>
      <c r="J65" s="78">
        <f t="shared" si="20"/>
        <v>0</v>
      </c>
      <c r="K65" s="194"/>
      <c r="L65" s="194"/>
      <c r="M65" s="78">
        <f t="shared" si="16"/>
        <v>0</v>
      </c>
      <c r="N65" s="79" t="str">
        <f t="shared" si="17"/>
        <v>-</v>
      </c>
      <c r="O65" s="212"/>
      <c r="P65" s="80"/>
      <c r="Q65" s="221"/>
      <c r="R65" s="80"/>
      <c r="S65" s="83" t="str">
        <f t="shared" si="0"/>
        <v/>
      </c>
      <c r="T65" s="194">
        <f t="shared" si="21"/>
        <v>0</v>
      </c>
      <c r="U65" s="194">
        <f t="shared" si="22"/>
        <v>0</v>
      </c>
      <c r="V65" s="82" t="str">
        <f t="shared" si="1"/>
        <v>ok</v>
      </c>
      <c r="W65" s="80"/>
      <c r="X65" s="81" t="str">
        <f t="shared" si="18"/>
        <v/>
      </c>
      <c r="Y65" s="194">
        <f t="shared" si="19"/>
        <v>0</v>
      </c>
      <c r="Z65" s="194">
        <f t="shared" si="2"/>
        <v>0</v>
      </c>
      <c r="AA65" s="82" t="str">
        <f t="shared" si="13"/>
        <v>ok</v>
      </c>
      <c r="AB65" s="80"/>
      <c r="AC65" s="84" t="str">
        <f t="array" ref="AC65">IFERROR(IF($C65="","",INDEX(구분표!$I$2:$I$1001,MATCH(1,(구분표!$B$2:$B$1001='15년일출'!$A65)*(구분표!$C$2:$C$1001='15년일출'!$B65)*(구분표!$A$2:$A$1001='15년일출'!$C65),0))),"@@")</f>
        <v/>
      </c>
    </row>
    <row r="66" spans="1:29" ht="31.5" hidden="1" customHeight="1">
      <c r="A66" s="94" t="str">
        <f>IFERROR(VLOOKUP('15년일출'!$C66,구분표!$A$2:$C$1001,2,FALSE),"")</f>
        <v/>
      </c>
      <c r="B66" s="94" t="str">
        <f>IFERROR(VLOOKUP('15년일출'!$C66,구분표!$A$2:$C$1001,3,FALSE),"")</f>
        <v/>
      </c>
      <c r="C66" s="196"/>
      <c r="D66" s="195"/>
      <c r="E66" s="195"/>
      <c r="F66" s="196"/>
      <c r="G66" s="198"/>
      <c r="H66" s="194"/>
      <c r="I66" s="194"/>
      <c r="J66" s="78">
        <f t="shared" si="20"/>
        <v>0</v>
      </c>
      <c r="K66" s="194"/>
      <c r="L66" s="194"/>
      <c r="M66" s="78">
        <f t="shared" si="16"/>
        <v>0</v>
      </c>
      <c r="N66" s="79" t="str">
        <f t="shared" si="17"/>
        <v>-</v>
      </c>
      <c r="O66" s="212"/>
      <c r="P66" s="80"/>
      <c r="Q66" s="221"/>
      <c r="R66" s="80"/>
      <c r="S66" s="83" t="str">
        <f t="shared" si="0"/>
        <v/>
      </c>
      <c r="T66" s="194">
        <f t="shared" si="21"/>
        <v>0</v>
      </c>
      <c r="U66" s="194">
        <f t="shared" si="22"/>
        <v>0</v>
      </c>
      <c r="V66" s="82" t="str">
        <f t="shared" si="1"/>
        <v>ok</v>
      </c>
      <c r="W66" s="80"/>
      <c r="X66" s="81" t="str">
        <f t="shared" si="18"/>
        <v/>
      </c>
      <c r="Y66" s="194">
        <f t="shared" si="19"/>
        <v>0</v>
      </c>
      <c r="Z66" s="194">
        <f t="shared" si="2"/>
        <v>0</v>
      </c>
      <c r="AA66" s="82" t="str">
        <f t="shared" si="13"/>
        <v>ok</v>
      </c>
      <c r="AB66" s="80"/>
      <c r="AC66" s="84" t="str">
        <f t="array" ref="AC66">IFERROR(IF($C66="","",INDEX(구분표!$I$2:$I$1001,MATCH(1,(구분표!$B$2:$B$1001='15년일출'!$A66)*(구분표!$C$2:$C$1001='15년일출'!$B66)*(구분표!$A$2:$A$1001='15년일출'!$C66),0))),"@@")</f>
        <v/>
      </c>
    </row>
    <row r="67" spans="1:29" ht="31.5" hidden="1" customHeight="1">
      <c r="A67" s="94" t="str">
        <f>IFERROR(VLOOKUP('15년일출'!$C67,구분표!$A$2:$C$1001,2,FALSE),"")</f>
        <v/>
      </c>
      <c r="B67" s="94" t="str">
        <f>IFERROR(VLOOKUP('15년일출'!$C67,구분표!$A$2:$C$1001,3,FALSE),"")</f>
        <v/>
      </c>
      <c r="C67" s="196"/>
      <c r="D67" s="195"/>
      <c r="E67" s="195"/>
      <c r="F67" s="196"/>
      <c r="G67" s="194"/>
      <c r="H67" s="194"/>
      <c r="I67" s="194"/>
      <c r="J67" s="78">
        <f t="shared" si="20"/>
        <v>0</v>
      </c>
      <c r="K67" s="194"/>
      <c r="L67" s="194"/>
      <c r="M67" s="78">
        <f t="shared" si="16"/>
        <v>0</v>
      </c>
      <c r="N67" s="79" t="str">
        <f t="shared" si="17"/>
        <v>-</v>
      </c>
      <c r="O67" s="212"/>
      <c r="P67" s="80"/>
      <c r="Q67" s="221"/>
      <c r="R67" s="80"/>
      <c r="S67" s="83" t="str">
        <f t="shared" si="0"/>
        <v/>
      </c>
      <c r="T67" s="194">
        <f t="shared" si="21"/>
        <v>0</v>
      </c>
      <c r="U67" s="194">
        <f t="shared" si="22"/>
        <v>0</v>
      </c>
      <c r="V67" s="82" t="str">
        <f t="shared" si="1"/>
        <v>ok</v>
      </c>
      <c r="W67" s="80"/>
      <c r="X67" s="81" t="str">
        <f t="shared" si="18"/>
        <v/>
      </c>
      <c r="Y67" s="194">
        <f t="shared" si="19"/>
        <v>0</v>
      </c>
      <c r="Z67" s="194">
        <f t="shared" si="2"/>
        <v>0</v>
      </c>
      <c r="AA67" s="82" t="str">
        <f t="shared" si="13"/>
        <v>ok</v>
      </c>
      <c r="AB67" s="80"/>
      <c r="AC67" s="84" t="str">
        <f t="array" ref="AC67">IFERROR(IF($C67="","",INDEX(구분표!$I$2:$I$1001,MATCH(1,(구분표!$B$2:$B$1001='15년일출'!$A67)*(구분표!$C$2:$C$1001='15년일출'!$B67)*(구분표!$A$2:$A$1001='15년일출'!$C67),0))),"@@")</f>
        <v/>
      </c>
    </row>
    <row r="68" spans="1:29" ht="31.5" hidden="1" customHeight="1">
      <c r="A68" s="94" t="str">
        <f>IFERROR(VLOOKUP('15년일출'!$C68,구분표!$A$2:$C$1001,2,FALSE),"")</f>
        <v/>
      </c>
      <c r="B68" s="94" t="str">
        <f>IFERROR(VLOOKUP('15년일출'!$C68,구분표!$A$2:$C$1001,3,FALSE),"")</f>
        <v/>
      </c>
      <c r="C68" s="196"/>
      <c r="D68" s="195"/>
      <c r="E68" s="195"/>
      <c r="F68" s="196"/>
      <c r="G68" s="194"/>
      <c r="H68" s="194"/>
      <c r="I68" s="194"/>
      <c r="J68" s="78">
        <f t="shared" si="20"/>
        <v>0</v>
      </c>
      <c r="K68" s="194"/>
      <c r="L68" s="194"/>
      <c r="M68" s="78">
        <f t="shared" si="16"/>
        <v>0</v>
      </c>
      <c r="N68" s="79" t="str">
        <f t="shared" si="17"/>
        <v>-</v>
      </c>
      <c r="O68" s="212"/>
      <c r="P68" s="80"/>
      <c r="Q68" s="221"/>
      <c r="R68" s="80"/>
      <c r="S68" s="83" t="str">
        <f t="shared" si="0"/>
        <v/>
      </c>
      <c r="T68" s="194">
        <f t="shared" si="21"/>
        <v>0</v>
      </c>
      <c r="U68" s="194">
        <f t="shared" si="22"/>
        <v>0</v>
      </c>
      <c r="V68" s="82" t="str">
        <f t="shared" si="1"/>
        <v>ok</v>
      </c>
      <c r="W68" s="80"/>
      <c r="X68" s="81" t="str">
        <f t="shared" si="18"/>
        <v/>
      </c>
      <c r="Y68" s="194">
        <f t="shared" si="19"/>
        <v>0</v>
      </c>
      <c r="Z68" s="194">
        <f t="shared" si="2"/>
        <v>0</v>
      </c>
      <c r="AA68" s="82" t="str">
        <f t="shared" si="13"/>
        <v>ok</v>
      </c>
      <c r="AB68" s="80"/>
      <c r="AC68" s="84" t="str">
        <f t="array" ref="AC68">IFERROR(IF($C68="","",INDEX(구분표!$I$2:$I$1001,MATCH(1,(구분표!$B$2:$B$1001='15년일출'!$A68)*(구분표!$C$2:$C$1001='15년일출'!$B68)*(구분표!$A$2:$A$1001='15년일출'!$C68),0))),"@@")</f>
        <v/>
      </c>
    </row>
    <row r="69" spans="1:29" ht="31.5" hidden="1" customHeight="1">
      <c r="A69" s="94" t="str">
        <f>IFERROR(VLOOKUP('15년일출'!$C69,구분표!$A$2:$C$1001,2,FALSE),"")</f>
        <v/>
      </c>
      <c r="B69" s="94" t="str">
        <f>IFERROR(VLOOKUP('15년일출'!$C69,구분표!$A$2:$C$1001,3,FALSE),"")</f>
        <v/>
      </c>
      <c r="C69" s="196"/>
      <c r="D69" s="195"/>
      <c r="E69" s="195"/>
      <c r="F69" s="196"/>
      <c r="G69" s="194"/>
      <c r="H69" s="194"/>
      <c r="I69" s="206"/>
      <c r="J69" s="78">
        <f t="shared" si="20"/>
        <v>0</v>
      </c>
      <c r="K69" s="194"/>
      <c r="L69" s="206"/>
      <c r="M69" s="78">
        <f t="shared" si="16"/>
        <v>0</v>
      </c>
      <c r="N69" s="79" t="str">
        <f t="shared" si="17"/>
        <v>-</v>
      </c>
      <c r="O69" s="211"/>
      <c r="P69" s="80"/>
      <c r="Q69" s="221"/>
      <c r="R69" s="80"/>
      <c r="S69" s="83" t="str">
        <f t="shared" si="0"/>
        <v/>
      </c>
      <c r="T69" s="194">
        <f t="shared" si="21"/>
        <v>0</v>
      </c>
      <c r="U69" s="194">
        <f t="shared" si="22"/>
        <v>0</v>
      </c>
      <c r="V69" s="82" t="str">
        <f t="shared" si="1"/>
        <v>ok</v>
      </c>
      <c r="W69" s="80"/>
      <c r="X69" s="81" t="str">
        <f t="shared" si="18"/>
        <v/>
      </c>
      <c r="Y69" s="194">
        <f t="shared" si="19"/>
        <v>0</v>
      </c>
      <c r="Z69" s="194">
        <f t="shared" si="2"/>
        <v>0</v>
      </c>
      <c r="AA69" s="82" t="str">
        <f t="shared" si="13"/>
        <v>ok</v>
      </c>
      <c r="AB69" s="80"/>
      <c r="AC69" s="84" t="str">
        <f t="array" ref="AC69">IFERROR(IF($C69="","",INDEX(구분표!$I$2:$I$1001,MATCH(1,(구분표!$B$2:$B$1001='15년일출'!$A69)*(구분표!$C$2:$C$1001='15년일출'!$B69)*(구분표!$A$2:$A$1001='15년일출'!$C69),0))),"@@")</f>
        <v/>
      </c>
    </row>
    <row r="70" spans="1:29" ht="31.5" hidden="1" customHeight="1">
      <c r="A70" s="94" t="str">
        <f>IFERROR(VLOOKUP('15년일출'!$C70,구분표!$A$2:$C$1001,2,FALSE),"")</f>
        <v/>
      </c>
      <c r="B70" s="94" t="str">
        <f>IFERROR(VLOOKUP('15년일출'!$C70,구분표!$A$2:$C$1001,3,FALSE),"")</f>
        <v/>
      </c>
      <c r="C70" s="196"/>
      <c r="D70" s="195"/>
      <c r="E70" s="195"/>
      <c r="F70" s="196"/>
      <c r="G70" s="194"/>
      <c r="H70" s="194"/>
      <c r="I70" s="194"/>
      <c r="J70" s="78">
        <f t="shared" si="20"/>
        <v>0</v>
      </c>
      <c r="K70" s="194"/>
      <c r="L70" s="194"/>
      <c r="M70" s="78">
        <f t="shared" si="16"/>
        <v>0</v>
      </c>
      <c r="N70" s="79" t="str">
        <f t="shared" si="17"/>
        <v>-</v>
      </c>
      <c r="O70" s="212"/>
      <c r="P70" s="80"/>
      <c r="Q70" s="221"/>
      <c r="R70" s="80"/>
      <c r="S70" s="83" t="str">
        <f t="shared" si="0"/>
        <v/>
      </c>
      <c r="T70" s="194">
        <f t="shared" si="21"/>
        <v>0</v>
      </c>
      <c r="U70" s="194">
        <f t="shared" si="22"/>
        <v>0</v>
      </c>
      <c r="V70" s="82" t="str">
        <f t="shared" si="1"/>
        <v>ok</v>
      </c>
      <c r="W70" s="80"/>
      <c r="X70" s="81" t="str">
        <f t="shared" si="18"/>
        <v/>
      </c>
      <c r="Y70" s="194">
        <f t="shared" si="19"/>
        <v>0</v>
      </c>
      <c r="Z70" s="194">
        <f t="shared" si="2"/>
        <v>0</v>
      </c>
      <c r="AA70" s="82" t="str">
        <f t="shared" si="13"/>
        <v>ok</v>
      </c>
      <c r="AB70" s="80"/>
      <c r="AC70" s="84" t="str">
        <f t="array" ref="AC70">IFERROR(IF($C70="","",INDEX(구분표!$I$2:$I$1001,MATCH(1,(구분표!$B$2:$B$1001='15년일출'!$A70)*(구분표!$C$2:$C$1001='15년일출'!$B70)*(구분표!$A$2:$A$1001='15년일출'!$C70),0))),"@@")</f>
        <v/>
      </c>
    </row>
    <row r="71" spans="1:29" ht="31.5" hidden="1" customHeight="1">
      <c r="A71" s="94" t="str">
        <f>IFERROR(VLOOKUP('15년일출'!$C71,구분표!$A$2:$C$1001,2,FALSE),"")</f>
        <v/>
      </c>
      <c r="B71" s="94" t="str">
        <f>IFERROR(VLOOKUP('15년일출'!$C71,구분표!$A$2:$C$1001,3,FALSE),"")</f>
        <v/>
      </c>
      <c r="C71" s="196"/>
      <c r="D71" s="195"/>
      <c r="E71" s="195"/>
      <c r="F71" s="196"/>
      <c r="G71" s="194"/>
      <c r="H71" s="194"/>
      <c r="I71" s="194"/>
      <c r="J71" s="78">
        <f t="shared" si="20"/>
        <v>0</v>
      </c>
      <c r="K71" s="194"/>
      <c r="L71" s="194"/>
      <c r="M71" s="78">
        <f t="shared" si="16"/>
        <v>0</v>
      </c>
      <c r="N71" s="79" t="str">
        <f t="shared" si="17"/>
        <v>-</v>
      </c>
      <c r="O71" s="214"/>
      <c r="P71" s="80"/>
      <c r="Q71" s="221"/>
      <c r="R71" s="80"/>
      <c r="S71" s="83" t="str">
        <f t="shared" si="0"/>
        <v/>
      </c>
      <c r="T71" s="194">
        <f t="shared" si="21"/>
        <v>0</v>
      </c>
      <c r="U71" s="194">
        <f t="shared" si="22"/>
        <v>0</v>
      </c>
      <c r="V71" s="82" t="str">
        <f t="shared" si="1"/>
        <v>ok</v>
      </c>
      <c r="W71" s="80"/>
      <c r="X71" s="81" t="str">
        <f t="shared" si="18"/>
        <v/>
      </c>
      <c r="Y71" s="194">
        <f t="shared" si="19"/>
        <v>0</v>
      </c>
      <c r="Z71" s="194">
        <f t="shared" si="2"/>
        <v>0</v>
      </c>
      <c r="AA71" s="82" t="str">
        <f t="shared" si="13"/>
        <v>ok</v>
      </c>
      <c r="AB71" s="80"/>
      <c r="AC71" s="84" t="str">
        <f t="array" ref="AC71">IFERROR(IF($C71="","",INDEX(구분표!$I$2:$I$1001,MATCH(1,(구분표!$B$2:$B$1001='15년일출'!$A71)*(구분표!$C$2:$C$1001='15년일출'!$B71)*(구분표!$A$2:$A$1001='15년일출'!$C71),0))),"@@")</f>
        <v/>
      </c>
    </row>
    <row r="72" spans="1:29" ht="31.5" hidden="1" customHeight="1">
      <c r="A72" s="94" t="str">
        <f>IFERROR(VLOOKUP('15년일출'!$C72,구분표!$A$2:$C$1001,2,FALSE),"")</f>
        <v/>
      </c>
      <c r="B72" s="94" t="str">
        <f>IFERROR(VLOOKUP('15년일출'!$C72,구분표!$A$2:$C$1001,3,FALSE),"")</f>
        <v/>
      </c>
      <c r="C72" s="196"/>
      <c r="D72" s="195"/>
      <c r="E72" s="195"/>
      <c r="F72" s="196"/>
      <c r="G72" s="194"/>
      <c r="H72" s="194"/>
      <c r="I72" s="194"/>
      <c r="J72" s="78">
        <f t="shared" si="20"/>
        <v>0</v>
      </c>
      <c r="K72" s="194"/>
      <c r="L72" s="194"/>
      <c r="M72" s="78">
        <f t="shared" si="16"/>
        <v>0</v>
      </c>
      <c r="N72" s="79" t="str">
        <f t="shared" si="17"/>
        <v>-</v>
      </c>
      <c r="O72" s="212"/>
      <c r="P72" s="80"/>
      <c r="Q72" s="221"/>
      <c r="R72" s="80"/>
      <c r="S72" s="83" t="str">
        <f t="shared" si="0"/>
        <v/>
      </c>
      <c r="T72" s="194">
        <f t="shared" si="21"/>
        <v>0</v>
      </c>
      <c r="U72" s="194">
        <f t="shared" si="22"/>
        <v>0</v>
      </c>
      <c r="V72" s="82" t="str">
        <f t="shared" si="1"/>
        <v>ok</v>
      </c>
      <c r="W72" s="80"/>
      <c r="X72" s="81" t="str">
        <f t="shared" si="18"/>
        <v/>
      </c>
      <c r="Y72" s="194">
        <f t="shared" si="19"/>
        <v>0</v>
      </c>
      <c r="Z72" s="194">
        <f t="shared" si="2"/>
        <v>0</v>
      </c>
      <c r="AA72" s="82" t="str">
        <f t="shared" si="13"/>
        <v>ok</v>
      </c>
      <c r="AB72" s="80"/>
      <c r="AC72" s="84" t="str">
        <f t="array" ref="AC72">IFERROR(IF($C72="","",INDEX(구분표!$I$2:$I$1001,MATCH(1,(구분표!$B$2:$B$1001='15년일출'!$A72)*(구분표!$C$2:$C$1001='15년일출'!$B72)*(구분표!$A$2:$A$1001='15년일출'!$C72),0))),"@@")</f>
        <v/>
      </c>
    </row>
    <row r="73" spans="1:29" ht="31.5" hidden="1" customHeight="1">
      <c r="A73" s="94" t="str">
        <f>IFERROR(VLOOKUP('15년일출'!$C73,구분표!$A$2:$C$1001,2,FALSE),"")</f>
        <v/>
      </c>
      <c r="B73" s="94" t="str">
        <f>IFERROR(VLOOKUP('15년일출'!$C73,구분표!$A$2:$C$1001,3,FALSE),"")</f>
        <v/>
      </c>
      <c r="C73" s="196"/>
      <c r="D73" s="195"/>
      <c r="E73" s="195"/>
      <c r="F73" s="196"/>
      <c r="G73" s="194"/>
      <c r="H73" s="194"/>
      <c r="I73" s="194"/>
      <c r="J73" s="78">
        <f t="shared" si="20"/>
        <v>0</v>
      </c>
      <c r="K73" s="194"/>
      <c r="L73" s="194"/>
      <c r="M73" s="78">
        <f t="shared" si="16"/>
        <v>0</v>
      </c>
      <c r="N73" s="79" t="str">
        <f t="shared" si="17"/>
        <v>-</v>
      </c>
      <c r="O73" s="212"/>
      <c r="P73" s="80"/>
      <c r="Q73" s="221"/>
      <c r="R73" s="80"/>
      <c r="S73" s="83" t="str">
        <f t="shared" si="0"/>
        <v/>
      </c>
      <c r="T73" s="194">
        <f t="shared" si="21"/>
        <v>0</v>
      </c>
      <c r="U73" s="194">
        <f t="shared" si="22"/>
        <v>0</v>
      </c>
      <c r="V73" s="82" t="str">
        <f t="shared" si="1"/>
        <v>ok</v>
      </c>
      <c r="W73" s="80"/>
      <c r="X73" s="81" t="str">
        <f t="shared" si="18"/>
        <v/>
      </c>
      <c r="Y73" s="194">
        <f t="shared" si="19"/>
        <v>0</v>
      </c>
      <c r="Z73" s="194">
        <f t="shared" si="2"/>
        <v>0</v>
      </c>
      <c r="AA73" s="82" t="str">
        <f t="shared" si="13"/>
        <v>ok</v>
      </c>
      <c r="AB73" s="80"/>
      <c r="AC73" s="84" t="str">
        <f t="array" ref="AC73">IFERROR(IF($C73="","",INDEX(구분표!$I$2:$I$1001,MATCH(1,(구분표!$B$2:$B$1001='15년일출'!$A73)*(구분표!$C$2:$C$1001='15년일출'!$B73)*(구분표!$A$2:$A$1001='15년일출'!$C73),0))),"@@")</f>
        <v/>
      </c>
    </row>
    <row r="74" spans="1:29" ht="31.5" hidden="1" customHeight="1">
      <c r="A74" s="94" t="str">
        <f>IFERROR(VLOOKUP('15년일출'!$C74,구분표!$A$2:$C$1001,2,FALSE),"")</f>
        <v/>
      </c>
      <c r="B74" s="94" t="str">
        <f>IFERROR(VLOOKUP('15년일출'!$C74,구분표!$A$2:$C$1001,3,FALSE),"")</f>
        <v/>
      </c>
      <c r="C74" s="196"/>
      <c r="D74" s="195"/>
      <c r="E74" s="195"/>
      <c r="F74" s="196"/>
      <c r="G74" s="194"/>
      <c r="H74" s="194"/>
      <c r="I74" s="194"/>
      <c r="J74" s="78">
        <f t="shared" si="20"/>
        <v>0</v>
      </c>
      <c r="K74" s="194"/>
      <c r="L74" s="194"/>
      <c r="M74" s="78">
        <f t="shared" si="16"/>
        <v>0</v>
      </c>
      <c r="N74" s="79" t="str">
        <f t="shared" si="17"/>
        <v>-</v>
      </c>
      <c r="O74" s="212"/>
      <c r="P74" s="80"/>
      <c r="Q74" s="221"/>
      <c r="R74" s="80"/>
      <c r="S74" s="83" t="str">
        <f t="shared" si="0"/>
        <v/>
      </c>
      <c r="T74" s="194">
        <f t="shared" si="21"/>
        <v>0</v>
      </c>
      <c r="U74" s="194">
        <f t="shared" si="22"/>
        <v>0</v>
      </c>
      <c r="V74" s="82" t="str">
        <f t="shared" si="1"/>
        <v>ok</v>
      </c>
      <c r="W74" s="80"/>
      <c r="X74" s="81" t="str">
        <f t="shared" si="18"/>
        <v/>
      </c>
      <c r="Y74" s="194">
        <f t="shared" si="19"/>
        <v>0</v>
      </c>
      <c r="Z74" s="194">
        <f t="shared" si="2"/>
        <v>0</v>
      </c>
      <c r="AA74" s="82" t="str">
        <f t="shared" si="13"/>
        <v>ok</v>
      </c>
      <c r="AB74" s="80"/>
      <c r="AC74" s="84" t="str">
        <f t="array" ref="AC74">IFERROR(IF($C74="","",INDEX(구분표!$I$2:$I$1001,MATCH(1,(구분표!$B$2:$B$1001='15년일출'!$A74)*(구분표!$C$2:$C$1001='15년일출'!$B74)*(구분표!$A$2:$A$1001='15년일출'!$C74),0))),"@@")</f>
        <v/>
      </c>
    </row>
    <row r="75" spans="1:29" ht="31.5" hidden="1" customHeight="1">
      <c r="A75" s="94" t="str">
        <f>IFERROR(VLOOKUP('15년일출'!$C75,구분표!$A$2:$C$1001,2,FALSE),"")</f>
        <v/>
      </c>
      <c r="B75" s="94" t="str">
        <f>IFERROR(VLOOKUP('15년일출'!$C75,구분표!$A$2:$C$1001,3,FALSE),"")</f>
        <v/>
      </c>
      <c r="C75" s="196"/>
      <c r="D75" s="195"/>
      <c r="E75" s="195"/>
      <c r="F75" s="196"/>
      <c r="G75" s="197"/>
      <c r="H75" s="194"/>
      <c r="I75" s="194"/>
      <c r="J75" s="78">
        <f t="shared" si="20"/>
        <v>0</v>
      </c>
      <c r="K75" s="194"/>
      <c r="L75" s="194"/>
      <c r="M75" s="78">
        <f t="shared" si="16"/>
        <v>0</v>
      </c>
      <c r="N75" s="79" t="str">
        <f t="shared" si="17"/>
        <v>-</v>
      </c>
      <c r="O75" s="212"/>
      <c r="P75" s="80"/>
      <c r="Q75" s="221"/>
      <c r="R75" s="80"/>
      <c r="S75" s="83" t="str">
        <f t="shared" si="0"/>
        <v/>
      </c>
      <c r="T75" s="194">
        <f t="shared" si="21"/>
        <v>0</v>
      </c>
      <c r="U75" s="194">
        <f t="shared" si="22"/>
        <v>0</v>
      </c>
      <c r="V75" s="82" t="str">
        <f t="shared" si="1"/>
        <v>ok</v>
      </c>
      <c r="W75" s="80"/>
      <c r="X75" s="81" t="str">
        <f t="shared" si="18"/>
        <v/>
      </c>
      <c r="Y75" s="194">
        <f t="shared" si="19"/>
        <v>0</v>
      </c>
      <c r="Z75" s="194">
        <f t="shared" si="2"/>
        <v>0</v>
      </c>
      <c r="AA75" s="82" t="str">
        <f t="shared" si="13"/>
        <v>ok</v>
      </c>
      <c r="AB75" s="80"/>
      <c r="AC75" s="84" t="str">
        <f t="array" ref="AC75">IFERROR(IF($C75="","",INDEX(구분표!$I$2:$I$1001,MATCH(1,(구분표!$B$2:$B$1001='15년일출'!$A75)*(구분표!$C$2:$C$1001='15년일출'!$B75)*(구분표!$A$2:$A$1001='15년일출'!$C75),0))),"@@")</f>
        <v/>
      </c>
    </row>
    <row r="76" spans="1:29" ht="31.5" hidden="1" customHeight="1">
      <c r="A76" s="94" t="str">
        <f>IFERROR(VLOOKUP('15년일출'!$C76,구분표!$A$2:$C$1001,2,FALSE),"")</f>
        <v/>
      </c>
      <c r="B76" s="94" t="str">
        <f>IFERROR(VLOOKUP('15년일출'!$C76,구분표!$A$2:$C$1001,3,FALSE),"")</f>
        <v/>
      </c>
      <c r="C76" s="196"/>
      <c r="D76" s="195"/>
      <c r="E76" s="195"/>
      <c r="F76" s="196"/>
      <c r="G76" s="194"/>
      <c r="H76" s="194"/>
      <c r="I76" s="194"/>
      <c r="J76" s="78">
        <f t="shared" si="20"/>
        <v>0</v>
      </c>
      <c r="K76" s="194"/>
      <c r="L76" s="194"/>
      <c r="M76" s="78">
        <f t="shared" si="16"/>
        <v>0</v>
      </c>
      <c r="N76" s="79" t="str">
        <f t="shared" si="17"/>
        <v>-</v>
      </c>
      <c r="O76" s="212"/>
      <c r="P76" s="80"/>
      <c r="Q76" s="221"/>
      <c r="R76" s="80"/>
      <c r="S76" s="83" t="str">
        <f t="shared" si="0"/>
        <v/>
      </c>
      <c r="T76" s="194">
        <f t="shared" si="21"/>
        <v>0</v>
      </c>
      <c r="U76" s="194">
        <f t="shared" si="22"/>
        <v>0</v>
      </c>
      <c r="V76" s="82" t="str">
        <f t="shared" si="1"/>
        <v>ok</v>
      </c>
      <c r="W76" s="80"/>
      <c r="X76" s="81" t="str">
        <f t="shared" si="18"/>
        <v/>
      </c>
      <c r="Y76" s="194">
        <f t="shared" si="19"/>
        <v>0</v>
      </c>
      <c r="Z76" s="194">
        <f t="shared" si="2"/>
        <v>0</v>
      </c>
      <c r="AA76" s="82" t="str">
        <f t="shared" si="13"/>
        <v>ok</v>
      </c>
      <c r="AB76" s="80"/>
      <c r="AC76" s="84" t="str">
        <f t="array" ref="AC76">IFERROR(IF($C76="","",INDEX(구분표!$I$2:$I$1001,MATCH(1,(구분표!$B$2:$B$1001='15년일출'!$A76)*(구분표!$C$2:$C$1001='15년일출'!$B76)*(구분표!$A$2:$A$1001='15년일출'!$C76),0))),"@@")</f>
        <v/>
      </c>
    </row>
    <row r="77" spans="1:29" ht="31.5" hidden="1" customHeight="1">
      <c r="A77" s="94" t="str">
        <f>IFERROR(VLOOKUP('15년일출'!$C77,구분표!$A$2:$C$1001,2,FALSE),"")</f>
        <v/>
      </c>
      <c r="B77" s="94" t="str">
        <f>IFERROR(VLOOKUP('15년일출'!$C77,구분표!$A$2:$C$1001,3,FALSE),"")</f>
        <v/>
      </c>
      <c r="C77" s="196"/>
      <c r="D77" s="195"/>
      <c r="E77" s="195"/>
      <c r="F77" s="196"/>
      <c r="G77" s="197"/>
      <c r="H77" s="194"/>
      <c r="I77" s="194"/>
      <c r="J77" s="78">
        <f t="shared" si="20"/>
        <v>0</v>
      </c>
      <c r="K77" s="194"/>
      <c r="L77" s="194"/>
      <c r="M77" s="78">
        <f t="shared" si="16"/>
        <v>0</v>
      </c>
      <c r="N77" s="79" t="str">
        <f t="shared" si="17"/>
        <v>-</v>
      </c>
      <c r="O77" s="212"/>
      <c r="P77" s="80"/>
      <c r="Q77" s="221"/>
      <c r="R77" s="80"/>
      <c r="S77" s="83" t="str">
        <f t="shared" si="0"/>
        <v/>
      </c>
      <c r="T77" s="194">
        <f t="shared" si="21"/>
        <v>0</v>
      </c>
      <c r="U77" s="194">
        <f t="shared" si="22"/>
        <v>0</v>
      </c>
      <c r="V77" s="82" t="str">
        <f t="shared" si="1"/>
        <v>ok</v>
      </c>
      <c r="W77" s="80"/>
      <c r="X77" s="81" t="str">
        <f t="shared" si="18"/>
        <v/>
      </c>
      <c r="Y77" s="194">
        <f t="shared" si="19"/>
        <v>0</v>
      </c>
      <c r="Z77" s="194">
        <f t="shared" si="2"/>
        <v>0</v>
      </c>
      <c r="AA77" s="82" t="str">
        <f t="shared" si="13"/>
        <v>ok</v>
      </c>
      <c r="AB77" s="80"/>
      <c r="AC77" s="84" t="str">
        <f t="array" ref="AC77">IFERROR(IF($C77="","",INDEX(구분표!$I$2:$I$1001,MATCH(1,(구분표!$B$2:$B$1001='15년일출'!$A77)*(구분표!$C$2:$C$1001='15년일출'!$B77)*(구분표!$A$2:$A$1001='15년일출'!$C77),0))),"@@")</f>
        <v/>
      </c>
    </row>
    <row r="78" spans="1:29" ht="31.5" hidden="1" customHeight="1">
      <c r="A78" s="94" t="str">
        <f>IFERROR(VLOOKUP('15년일출'!$C78,구분표!$A$2:$C$1001,2,FALSE),"")</f>
        <v/>
      </c>
      <c r="B78" s="94" t="str">
        <f>IFERROR(VLOOKUP('15년일출'!$C78,구분표!$A$2:$C$1001,3,FALSE),"")</f>
        <v/>
      </c>
      <c r="C78" s="196"/>
      <c r="D78" s="195"/>
      <c r="E78" s="195"/>
      <c r="F78" s="196"/>
      <c r="G78" s="194"/>
      <c r="H78" s="194"/>
      <c r="I78" s="194"/>
      <c r="J78" s="78">
        <f t="shared" si="20"/>
        <v>0</v>
      </c>
      <c r="K78" s="194"/>
      <c r="L78" s="194"/>
      <c r="M78" s="78">
        <f t="shared" si="16"/>
        <v>0</v>
      </c>
      <c r="N78" s="79" t="str">
        <f t="shared" si="17"/>
        <v>-</v>
      </c>
      <c r="O78" s="215"/>
      <c r="P78" s="80"/>
      <c r="Q78" s="221"/>
      <c r="R78" s="80"/>
      <c r="S78" s="83" t="str">
        <f t="shared" si="0"/>
        <v/>
      </c>
      <c r="T78" s="194">
        <f t="shared" si="21"/>
        <v>0</v>
      </c>
      <c r="U78" s="194">
        <f t="shared" si="22"/>
        <v>0</v>
      </c>
      <c r="V78" s="82" t="str">
        <f t="shared" si="1"/>
        <v>ok</v>
      </c>
      <c r="W78" s="80"/>
      <c r="X78" s="81" t="str">
        <f t="shared" si="18"/>
        <v/>
      </c>
      <c r="Y78" s="194">
        <f t="shared" si="19"/>
        <v>0</v>
      </c>
      <c r="Z78" s="194">
        <f t="shared" si="2"/>
        <v>0</v>
      </c>
      <c r="AA78" s="82" t="str">
        <f t="shared" si="13"/>
        <v>ok</v>
      </c>
      <c r="AB78" s="80"/>
      <c r="AC78" s="84" t="str">
        <f t="array" ref="AC78">IFERROR(IF($C78="","",INDEX(구분표!$I$2:$I$1001,MATCH(1,(구분표!$B$2:$B$1001='15년일출'!$A78)*(구분표!$C$2:$C$1001='15년일출'!$B78)*(구분표!$A$2:$A$1001='15년일출'!$C78),0))),"@@")</f>
        <v/>
      </c>
    </row>
    <row r="79" spans="1:29" ht="31.5" hidden="1" customHeight="1">
      <c r="A79" s="94" t="str">
        <f>IFERROR(VLOOKUP('15년일출'!$C79,구분표!$A$2:$C$1001,2,FALSE),"")</f>
        <v/>
      </c>
      <c r="B79" s="94" t="str">
        <f>IFERROR(VLOOKUP('15년일출'!$C79,구분표!$A$2:$C$1001,3,FALSE),"")</f>
        <v/>
      </c>
      <c r="C79" s="196"/>
      <c r="D79" s="195"/>
      <c r="E79" s="195"/>
      <c r="F79" s="196"/>
      <c r="G79" s="194"/>
      <c r="H79" s="194"/>
      <c r="I79" s="194"/>
      <c r="J79" s="78">
        <f t="shared" si="20"/>
        <v>0</v>
      </c>
      <c r="K79" s="194"/>
      <c r="L79" s="194"/>
      <c r="M79" s="78">
        <f t="shared" si="16"/>
        <v>0</v>
      </c>
      <c r="N79" s="79" t="str">
        <f t="shared" si="17"/>
        <v>-</v>
      </c>
      <c r="O79" s="215"/>
      <c r="P79" s="80"/>
      <c r="Q79" s="221"/>
      <c r="R79" s="80"/>
      <c r="S79" s="83" t="str">
        <f t="shared" si="0"/>
        <v/>
      </c>
      <c r="T79" s="194">
        <f t="shared" si="21"/>
        <v>0</v>
      </c>
      <c r="U79" s="194">
        <f t="shared" si="22"/>
        <v>0</v>
      </c>
      <c r="V79" s="82" t="str">
        <f t="shared" si="1"/>
        <v>ok</v>
      </c>
      <c r="W79" s="80"/>
      <c r="X79" s="81" t="str">
        <f t="shared" si="18"/>
        <v/>
      </c>
      <c r="Y79" s="194">
        <f t="shared" si="19"/>
        <v>0</v>
      </c>
      <c r="Z79" s="194">
        <f t="shared" si="2"/>
        <v>0</v>
      </c>
      <c r="AA79" s="82" t="str">
        <f t="shared" si="13"/>
        <v>ok</v>
      </c>
      <c r="AB79" s="80"/>
      <c r="AC79" s="84" t="str">
        <f t="array" ref="AC79">IFERROR(IF($C79="","",INDEX(구분표!$I$2:$I$1001,MATCH(1,(구분표!$B$2:$B$1001='15년일출'!$A79)*(구분표!$C$2:$C$1001='15년일출'!$B79)*(구분표!$A$2:$A$1001='15년일출'!$C79),0))),"@@")</f>
        <v/>
      </c>
    </row>
    <row r="80" spans="1:29" ht="31.5" hidden="1" customHeight="1">
      <c r="A80" s="94" t="str">
        <f>IFERROR(VLOOKUP('15년일출'!$C80,구분표!$A$2:$C$1001,2,FALSE),"")</f>
        <v/>
      </c>
      <c r="B80" s="94" t="str">
        <f>IFERROR(VLOOKUP('15년일출'!$C80,구분표!$A$2:$C$1001,3,FALSE),"")</f>
        <v/>
      </c>
      <c r="C80" s="196"/>
      <c r="D80" s="195"/>
      <c r="E80" s="195"/>
      <c r="F80" s="196"/>
      <c r="G80" s="194"/>
      <c r="H80" s="194"/>
      <c r="I80" s="194"/>
      <c r="J80" s="78">
        <f t="shared" si="20"/>
        <v>0</v>
      </c>
      <c r="K80" s="194"/>
      <c r="L80" s="194"/>
      <c r="M80" s="78">
        <f t="shared" si="16"/>
        <v>0</v>
      </c>
      <c r="N80" s="79" t="str">
        <f t="shared" si="17"/>
        <v>-</v>
      </c>
      <c r="O80" s="211"/>
      <c r="P80" s="80"/>
      <c r="Q80" s="221"/>
      <c r="R80" s="80"/>
      <c r="S80" s="83" t="str">
        <f t="shared" si="0"/>
        <v/>
      </c>
      <c r="T80" s="194">
        <f t="shared" si="21"/>
        <v>0</v>
      </c>
      <c r="U80" s="194">
        <f t="shared" si="22"/>
        <v>0</v>
      </c>
      <c r="V80" s="82" t="str">
        <f t="shared" si="1"/>
        <v>ok</v>
      </c>
      <c r="W80" s="80"/>
      <c r="X80" s="81" t="str">
        <f t="shared" si="18"/>
        <v/>
      </c>
      <c r="Y80" s="194">
        <f t="shared" si="19"/>
        <v>0</v>
      </c>
      <c r="Z80" s="194">
        <f t="shared" si="2"/>
        <v>0</v>
      </c>
      <c r="AA80" s="82" t="str">
        <f t="shared" si="13"/>
        <v>ok</v>
      </c>
      <c r="AB80" s="80"/>
      <c r="AC80" s="84" t="str">
        <f t="array" ref="AC80">IFERROR(IF($C80="","",INDEX(구분표!$I$2:$I$1001,MATCH(1,(구분표!$B$2:$B$1001='15년일출'!$A80)*(구분표!$C$2:$C$1001='15년일출'!$B80)*(구분표!$A$2:$A$1001='15년일출'!$C80),0))),"@@")</f>
        <v/>
      </c>
    </row>
    <row r="81" spans="1:29" ht="31.5" hidden="1" customHeight="1">
      <c r="A81" s="94" t="str">
        <f>IFERROR(VLOOKUP('15년일출'!$C81,구분표!$A$2:$C$1001,2,FALSE),"")</f>
        <v/>
      </c>
      <c r="B81" s="94" t="str">
        <f>IFERROR(VLOOKUP('15년일출'!$C81,구분표!$A$2:$C$1001,3,FALSE),"")</f>
        <v/>
      </c>
      <c r="C81" s="196"/>
      <c r="D81" s="195"/>
      <c r="E81" s="195"/>
      <c r="F81" s="196"/>
      <c r="G81" s="194"/>
      <c r="H81" s="194"/>
      <c r="I81" s="194"/>
      <c r="J81" s="78">
        <f t="shared" si="20"/>
        <v>0</v>
      </c>
      <c r="K81" s="194"/>
      <c r="L81" s="194"/>
      <c r="M81" s="78">
        <f t="shared" si="16"/>
        <v>0</v>
      </c>
      <c r="N81" s="79" t="str">
        <f t="shared" si="17"/>
        <v>-</v>
      </c>
      <c r="O81" s="211"/>
      <c r="P81" s="80"/>
      <c r="Q81" s="221"/>
      <c r="R81" s="80"/>
      <c r="S81" s="83" t="str">
        <f t="shared" si="0"/>
        <v/>
      </c>
      <c r="T81" s="194">
        <f t="shared" si="21"/>
        <v>0</v>
      </c>
      <c r="U81" s="194">
        <f t="shared" si="22"/>
        <v>0</v>
      </c>
      <c r="V81" s="82" t="str">
        <f t="shared" si="1"/>
        <v>ok</v>
      </c>
      <c r="W81" s="80"/>
      <c r="X81" s="81" t="str">
        <f t="shared" si="18"/>
        <v/>
      </c>
      <c r="Y81" s="194">
        <f t="shared" si="19"/>
        <v>0</v>
      </c>
      <c r="Z81" s="194">
        <f t="shared" si="2"/>
        <v>0</v>
      </c>
      <c r="AA81" s="82" t="str">
        <f t="shared" si="13"/>
        <v>ok</v>
      </c>
      <c r="AB81" s="80"/>
      <c r="AC81" s="84" t="str">
        <f t="array" ref="AC81">IFERROR(IF($C81="","",INDEX(구분표!$I$2:$I$1001,MATCH(1,(구분표!$B$2:$B$1001='15년일출'!$A81)*(구분표!$C$2:$C$1001='15년일출'!$B81)*(구분표!$A$2:$A$1001='15년일출'!$C81),0))),"@@")</f>
        <v/>
      </c>
    </row>
    <row r="82" spans="1:29" ht="31.5" hidden="1" customHeight="1">
      <c r="A82" s="94" t="str">
        <f>IFERROR(VLOOKUP('15년일출'!$C82,구분표!$A$2:$C$1001,2,FALSE),"")</f>
        <v/>
      </c>
      <c r="B82" s="94" t="str">
        <f>IFERROR(VLOOKUP('15년일출'!$C82,구분표!$A$2:$C$1001,3,FALSE),"")</f>
        <v/>
      </c>
      <c r="C82" s="196"/>
      <c r="D82" s="195"/>
      <c r="E82" s="195"/>
      <c r="F82" s="196"/>
      <c r="G82" s="194"/>
      <c r="H82" s="194"/>
      <c r="I82" s="194"/>
      <c r="J82" s="78">
        <f t="shared" si="20"/>
        <v>0</v>
      </c>
      <c r="K82" s="194"/>
      <c r="L82" s="194"/>
      <c r="M82" s="78">
        <f t="shared" si="16"/>
        <v>0</v>
      </c>
      <c r="N82" s="79" t="str">
        <f t="shared" si="17"/>
        <v>-</v>
      </c>
      <c r="O82" s="211"/>
      <c r="P82" s="80"/>
      <c r="Q82" s="221"/>
      <c r="R82" s="80"/>
      <c r="S82" s="83" t="str">
        <f t="shared" si="0"/>
        <v/>
      </c>
      <c r="T82" s="194">
        <f t="shared" si="21"/>
        <v>0</v>
      </c>
      <c r="U82" s="194">
        <f t="shared" si="22"/>
        <v>0</v>
      </c>
      <c r="V82" s="82" t="str">
        <f t="shared" si="1"/>
        <v>ok</v>
      </c>
      <c r="W82" s="80"/>
      <c r="X82" s="81" t="str">
        <f t="shared" si="18"/>
        <v/>
      </c>
      <c r="Y82" s="194">
        <f t="shared" si="19"/>
        <v>0</v>
      </c>
      <c r="Z82" s="194">
        <f t="shared" si="2"/>
        <v>0</v>
      </c>
      <c r="AA82" s="82" t="str">
        <f t="shared" si="13"/>
        <v>ok</v>
      </c>
      <c r="AB82" s="80"/>
      <c r="AC82" s="84" t="str">
        <f t="array" ref="AC82">IFERROR(IF($C82="","",INDEX(구분표!$I$2:$I$1001,MATCH(1,(구분표!$B$2:$B$1001='15년일출'!$A82)*(구분표!$C$2:$C$1001='15년일출'!$B82)*(구분표!$A$2:$A$1001='15년일출'!$C82),0))),"@@")</f>
        <v/>
      </c>
    </row>
    <row r="83" spans="1:29" ht="31.5" hidden="1" customHeight="1">
      <c r="A83" s="94" t="str">
        <f>IFERROR(VLOOKUP('15년일출'!$C83,구분표!$A$2:$C$1001,2,FALSE),"")</f>
        <v/>
      </c>
      <c r="B83" s="94" t="str">
        <f>IFERROR(VLOOKUP('15년일출'!$C83,구분표!$A$2:$C$1001,3,FALSE),"")</f>
        <v/>
      </c>
      <c r="C83" s="196"/>
      <c r="D83" s="195"/>
      <c r="E83" s="195"/>
      <c r="F83" s="196"/>
      <c r="G83" s="194"/>
      <c r="H83" s="194"/>
      <c r="I83" s="194"/>
      <c r="J83" s="78">
        <f t="shared" si="20"/>
        <v>0</v>
      </c>
      <c r="K83" s="194"/>
      <c r="L83" s="194"/>
      <c r="M83" s="78">
        <f t="shared" si="16"/>
        <v>0</v>
      </c>
      <c r="N83" s="79" t="str">
        <f t="shared" si="17"/>
        <v>-</v>
      </c>
      <c r="O83" s="215"/>
      <c r="P83" s="80"/>
      <c r="Q83" s="221"/>
      <c r="R83" s="80"/>
      <c r="S83" s="83" t="str">
        <f t="shared" si="0"/>
        <v/>
      </c>
      <c r="T83" s="194">
        <f t="shared" si="21"/>
        <v>0</v>
      </c>
      <c r="U83" s="194">
        <f t="shared" si="22"/>
        <v>0</v>
      </c>
      <c r="V83" s="82" t="str">
        <f t="shared" si="1"/>
        <v>ok</v>
      </c>
      <c r="W83" s="80"/>
      <c r="X83" s="81" t="str">
        <f t="shared" si="18"/>
        <v/>
      </c>
      <c r="Y83" s="194">
        <f t="shared" si="19"/>
        <v>0</v>
      </c>
      <c r="Z83" s="194">
        <f t="shared" si="2"/>
        <v>0</v>
      </c>
      <c r="AA83" s="82" t="str">
        <f t="shared" si="13"/>
        <v>ok</v>
      </c>
      <c r="AB83" s="80"/>
      <c r="AC83" s="84" t="str">
        <f t="array" ref="AC83">IFERROR(IF($C83="","",INDEX(구분표!$I$2:$I$1001,MATCH(1,(구분표!$B$2:$B$1001='15년일출'!$A83)*(구분표!$C$2:$C$1001='15년일출'!$B83)*(구분표!$A$2:$A$1001='15년일출'!$C83),0))),"@@")</f>
        <v/>
      </c>
    </row>
    <row r="84" spans="1:29" ht="31.5" hidden="1" customHeight="1">
      <c r="A84" s="94" t="str">
        <f>IFERROR(VLOOKUP('15년일출'!$C84,구분표!$A$2:$C$1001,2,FALSE),"")</f>
        <v/>
      </c>
      <c r="B84" s="94" t="str">
        <f>IFERROR(VLOOKUP('15년일출'!$C84,구분표!$A$2:$C$1001,3,FALSE),"")</f>
        <v/>
      </c>
      <c r="C84" s="196"/>
      <c r="D84" s="195"/>
      <c r="E84" s="195"/>
      <c r="F84" s="196"/>
      <c r="G84" s="194"/>
      <c r="H84" s="194"/>
      <c r="I84" s="194"/>
      <c r="J84" s="78">
        <f t="shared" si="20"/>
        <v>0</v>
      </c>
      <c r="K84" s="194"/>
      <c r="L84" s="194"/>
      <c r="M84" s="78">
        <f t="shared" si="16"/>
        <v>0</v>
      </c>
      <c r="N84" s="79" t="str">
        <f t="shared" si="17"/>
        <v>-</v>
      </c>
      <c r="O84" s="215"/>
      <c r="P84" s="80"/>
      <c r="Q84" s="221"/>
      <c r="R84" s="80"/>
      <c r="S84" s="83" t="str">
        <f t="shared" si="0"/>
        <v/>
      </c>
      <c r="T84" s="194">
        <f t="shared" si="21"/>
        <v>0</v>
      </c>
      <c r="U84" s="194">
        <f t="shared" si="22"/>
        <v>0</v>
      </c>
      <c r="V84" s="82" t="str">
        <f t="shared" si="1"/>
        <v>ok</v>
      </c>
      <c r="W84" s="80"/>
      <c r="X84" s="81" t="str">
        <f t="shared" si="18"/>
        <v/>
      </c>
      <c r="Y84" s="194">
        <f t="shared" si="19"/>
        <v>0</v>
      </c>
      <c r="Z84" s="194">
        <f t="shared" si="2"/>
        <v>0</v>
      </c>
      <c r="AA84" s="82" t="str">
        <f t="shared" si="13"/>
        <v>ok</v>
      </c>
      <c r="AB84" s="80"/>
      <c r="AC84" s="84" t="str">
        <f t="array" ref="AC84">IFERROR(IF($C84="","",INDEX(구분표!$I$2:$I$1001,MATCH(1,(구분표!$B$2:$B$1001='15년일출'!$A84)*(구분표!$C$2:$C$1001='15년일출'!$B84)*(구분표!$A$2:$A$1001='15년일출'!$C84),0))),"@@")</f>
        <v/>
      </c>
    </row>
    <row r="85" spans="1:29" ht="31.5" hidden="1" customHeight="1">
      <c r="A85" s="94" t="str">
        <f>IFERROR(VLOOKUP('15년일출'!$C85,구분표!$A$2:$C$1001,2,FALSE),"")</f>
        <v/>
      </c>
      <c r="B85" s="94" t="str">
        <f>IFERROR(VLOOKUP('15년일출'!$C85,구분표!$A$2:$C$1001,3,FALSE),"")</f>
        <v/>
      </c>
      <c r="C85" s="196"/>
      <c r="D85" s="195"/>
      <c r="E85" s="195"/>
      <c r="F85" s="196"/>
      <c r="G85" s="194"/>
      <c r="H85" s="194"/>
      <c r="I85" s="194"/>
      <c r="J85" s="78">
        <f t="shared" si="20"/>
        <v>0</v>
      </c>
      <c r="K85" s="194"/>
      <c r="L85" s="194"/>
      <c r="M85" s="78">
        <f t="shared" si="16"/>
        <v>0</v>
      </c>
      <c r="N85" s="79" t="str">
        <f t="shared" si="17"/>
        <v>-</v>
      </c>
      <c r="O85" s="215"/>
      <c r="P85" s="80"/>
      <c r="Q85" s="221"/>
      <c r="R85" s="80"/>
      <c r="S85" s="83" t="str">
        <f t="shared" si="0"/>
        <v/>
      </c>
      <c r="T85" s="194">
        <f t="shared" si="21"/>
        <v>0</v>
      </c>
      <c r="U85" s="194">
        <f t="shared" si="22"/>
        <v>0</v>
      </c>
      <c r="V85" s="82" t="str">
        <f t="shared" si="1"/>
        <v>ok</v>
      </c>
      <c r="W85" s="80"/>
      <c r="X85" s="81" t="str">
        <f t="shared" si="18"/>
        <v/>
      </c>
      <c r="Y85" s="194">
        <f t="shared" si="19"/>
        <v>0</v>
      </c>
      <c r="Z85" s="194">
        <f t="shared" si="2"/>
        <v>0</v>
      </c>
      <c r="AA85" s="82" t="str">
        <f t="shared" si="13"/>
        <v>ok</v>
      </c>
      <c r="AB85" s="80"/>
      <c r="AC85" s="84" t="str">
        <f t="array" ref="AC85">IFERROR(IF($C85="","",INDEX(구분표!$I$2:$I$1001,MATCH(1,(구분표!$B$2:$B$1001='15년일출'!$A85)*(구분표!$C$2:$C$1001='15년일출'!$B85)*(구분표!$A$2:$A$1001='15년일출'!$C85),0))),"@@")</f>
        <v/>
      </c>
    </row>
    <row r="86" spans="1:29" ht="31.5" hidden="1" customHeight="1">
      <c r="A86" s="94" t="str">
        <f>IFERROR(VLOOKUP('15년일출'!$C86,구분표!$A$2:$C$1001,2,FALSE),"")</f>
        <v/>
      </c>
      <c r="B86" s="94" t="str">
        <f>IFERROR(VLOOKUP('15년일출'!$C86,구분표!$A$2:$C$1001,3,FALSE),"")</f>
        <v/>
      </c>
      <c r="C86" s="196"/>
      <c r="D86" s="195"/>
      <c r="E86" s="195"/>
      <c r="F86" s="196"/>
      <c r="G86" s="194"/>
      <c r="H86" s="194"/>
      <c r="I86" s="194"/>
      <c r="J86" s="78">
        <f t="shared" si="20"/>
        <v>0</v>
      </c>
      <c r="K86" s="194"/>
      <c r="L86" s="194"/>
      <c r="M86" s="78">
        <f t="shared" si="16"/>
        <v>0</v>
      </c>
      <c r="N86" s="79" t="str">
        <f t="shared" si="17"/>
        <v>-</v>
      </c>
      <c r="O86" s="215"/>
      <c r="P86" s="80"/>
      <c r="Q86" s="221"/>
      <c r="R86" s="80"/>
      <c r="S86" s="83" t="str">
        <f t="shared" si="0"/>
        <v/>
      </c>
      <c r="T86" s="194">
        <f t="shared" si="21"/>
        <v>0</v>
      </c>
      <c r="U86" s="194">
        <f t="shared" si="22"/>
        <v>0</v>
      </c>
      <c r="V86" s="82" t="str">
        <f t="shared" si="1"/>
        <v>ok</v>
      </c>
      <c r="W86" s="80"/>
      <c r="X86" s="81" t="str">
        <f t="shared" si="18"/>
        <v/>
      </c>
      <c r="Y86" s="194">
        <f t="shared" si="19"/>
        <v>0</v>
      </c>
      <c r="Z86" s="194">
        <f t="shared" si="2"/>
        <v>0</v>
      </c>
      <c r="AA86" s="82" t="str">
        <f t="shared" si="13"/>
        <v>ok</v>
      </c>
      <c r="AB86" s="80"/>
      <c r="AC86" s="84" t="str">
        <f t="array" ref="AC86">IFERROR(IF($C86="","",INDEX(구분표!$I$2:$I$1001,MATCH(1,(구분표!$B$2:$B$1001='15년일출'!$A86)*(구분표!$C$2:$C$1001='15년일출'!$B86)*(구분표!$A$2:$A$1001='15년일출'!$C86),0))),"@@")</f>
        <v/>
      </c>
    </row>
    <row r="87" spans="1:29" ht="31.5" hidden="1" customHeight="1">
      <c r="A87" s="94" t="str">
        <f>IFERROR(VLOOKUP('15년일출'!$C87,구분표!$A$2:$C$1001,2,FALSE),"")</f>
        <v/>
      </c>
      <c r="B87" s="94" t="str">
        <f>IFERROR(VLOOKUP('15년일출'!$C87,구분표!$A$2:$C$1001,3,FALSE),"")</f>
        <v/>
      </c>
      <c r="C87" s="196"/>
      <c r="D87" s="195"/>
      <c r="E87" s="195"/>
      <c r="F87" s="196"/>
      <c r="G87" s="194"/>
      <c r="H87" s="194"/>
      <c r="I87" s="194"/>
      <c r="J87" s="78">
        <f t="shared" si="20"/>
        <v>0</v>
      </c>
      <c r="K87" s="194"/>
      <c r="L87" s="194"/>
      <c r="M87" s="78">
        <f t="shared" si="16"/>
        <v>0</v>
      </c>
      <c r="N87" s="79" t="str">
        <f t="shared" si="17"/>
        <v>-</v>
      </c>
      <c r="O87" s="215"/>
      <c r="P87" s="80"/>
      <c r="Q87" s="221"/>
      <c r="R87" s="80"/>
      <c r="S87" s="83" t="str">
        <f t="shared" si="0"/>
        <v/>
      </c>
      <c r="T87" s="194">
        <f t="shared" si="21"/>
        <v>0</v>
      </c>
      <c r="U87" s="194">
        <f t="shared" si="22"/>
        <v>0</v>
      </c>
      <c r="V87" s="82" t="str">
        <f t="shared" si="1"/>
        <v>ok</v>
      </c>
      <c r="W87" s="80"/>
      <c r="X87" s="81" t="str">
        <f t="shared" si="18"/>
        <v/>
      </c>
      <c r="Y87" s="194">
        <f t="shared" si="19"/>
        <v>0</v>
      </c>
      <c r="Z87" s="194">
        <f t="shared" si="2"/>
        <v>0</v>
      </c>
      <c r="AA87" s="82" t="str">
        <f t="shared" si="13"/>
        <v>ok</v>
      </c>
      <c r="AB87" s="80"/>
      <c r="AC87" s="84" t="str">
        <f t="array" ref="AC87">IFERROR(IF($C87="","",INDEX(구분표!$I$2:$I$1001,MATCH(1,(구분표!$B$2:$B$1001='15년일출'!$A87)*(구분표!$C$2:$C$1001='15년일출'!$B87)*(구분표!$A$2:$A$1001='15년일출'!$C87),0))),"@@")</f>
        <v/>
      </c>
    </row>
    <row r="88" spans="1:29" ht="31.5" hidden="1" customHeight="1">
      <c r="A88" s="94" t="str">
        <f>IFERROR(VLOOKUP('15년일출'!$C88,구분표!$A$2:$C$1001,2,FALSE),"")</f>
        <v/>
      </c>
      <c r="B88" s="94" t="str">
        <f>IFERROR(VLOOKUP('15년일출'!$C88,구분표!$A$2:$C$1001,3,FALSE),"")</f>
        <v/>
      </c>
      <c r="C88" s="196"/>
      <c r="D88" s="195"/>
      <c r="E88" s="195"/>
      <c r="F88" s="196"/>
      <c r="G88" s="194"/>
      <c r="H88" s="194"/>
      <c r="I88" s="194"/>
      <c r="J88" s="78">
        <f t="shared" si="20"/>
        <v>0</v>
      </c>
      <c r="K88" s="194"/>
      <c r="L88" s="194"/>
      <c r="M88" s="78">
        <f t="shared" si="16"/>
        <v>0</v>
      </c>
      <c r="N88" s="79" t="str">
        <f t="shared" si="17"/>
        <v>-</v>
      </c>
      <c r="O88" s="215"/>
      <c r="P88" s="80"/>
      <c r="Q88" s="221"/>
      <c r="R88" s="80"/>
      <c r="S88" s="83" t="str">
        <f t="shared" si="0"/>
        <v/>
      </c>
      <c r="T88" s="194">
        <f t="shared" si="21"/>
        <v>0</v>
      </c>
      <c r="U88" s="194">
        <f t="shared" si="22"/>
        <v>0</v>
      </c>
      <c r="V88" s="82" t="str">
        <f t="shared" si="1"/>
        <v>ok</v>
      </c>
      <c r="W88" s="80"/>
      <c r="X88" s="81" t="str">
        <f t="shared" si="18"/>
        <v/>
      </c>
      <c r="Y88" s="194">
        <f t="shared" si="19"/>
        <v>0</v>
      </c>
      <c r="Z88" s="194">
        <f t="shared" si="2"/>
        <v>0</v>
      </c>
      <c r="AA88" s="82" t="str">
        <f t="shared" si="13"/>
        <v>ok</v>
      </c>
      <c r="AB88" s="80"/>
      <c r="AC88" s="84" t="str">
        <f t="array" ref="AC88">IFERROR(IF($C88="","",INDEX(구분표!$I$2:$I$1001,MATCH(1,(구분표!$B$2:$B$1001='15년일출'!$A88)*(구분표!$C$2:$C$1001='15년일출'!$B88)*(구분표!$A$2:$A$1001='15년일출'!$C88),0))),"@@")</f>
        <v/>
      </c>
    </row>
    <row r="89" spans="1:29" ht="31.5" hidden="1" customHeight="1">
      <c r="A89" s="94" t="str">
        <f>IFERROR(VLOOKUP('15년일출'!$C89,구분표!$A$2:$C$1001,2,FALSE),"")</f>
        <v/>
      </c>
      <c r="B89" s="94" t="str">
        <f>IFERROR(VLOOKUP('15년일출'!$C89,구분표!$A$2:$C$1001,3,FALSE),"")</f>
        <v/>
      </c>
      <c r="C89" s="196"/>
      <c r="D89" s="195"/>
      <c r="E89" s="195"/>
      <c r="F89" s="196"/>
      <c r="G89" s="194"/>
      <c r="H89" s="194"/>
      <c r="I89" s="194"/>
      <c r="J89" s="78">
        <f t="shared" si="20"/>
        <v>0</v>
      </c>
      <c r="K89" s="194"/>
      <c r="L89" s="194"/>
      <c r="M89" s="78">
        <f t="shared" si="16"/>
        <v>0</v>
      </c>
      <c r="N89" s="79" t="str">
        <f t="shared" si="17"/>
        <v>-</v>
      </c>
      <c r="O89" s="215"/>
      <c r="P89" s="80"/>
      <c r="Q89" s="221"/>
      <c r="R89" s="80"/>
      <c r="S89" s="83" t="str">
        <f t="shared" si="0"/>
        <v/>
      </c>
      <c r="T89" s="194">
        <f t="shared" si="21"/>
        <v>0</v>
      </c>
      <c r="U89" s="194">
        <f t="shared" si="22"/>
        <v>0</v>
      </c>
      <c r="V89" s="82" t="str">
        <f t="shared" si="1"/>
        <v>ok</v>
      </c>
      <c r="W89" s="80"/>
      <c r="X89" s="81" t="str">
        <f t="shared" si="18"/>
        <v/>
      </c>
      <c r="Y89" s="194">
        <f t="shared" si="19"/>
        <v>0</v>
      </c>
      <c r="Z89" s="194">
        <f t="shared" si="2"/>
        <v>0</v>
      </c>
      <c r="AA89" s="82" t="str">
        <f t="shared" si="13"/>
        <v>ok</v>
      </c>
      <c r="AB89" s="80"/>
      <c r="AC89" s="84" t="str">
        <f t="array" ref="AC89">IFERROR(IF($C89="","",INDEX(구분표!$I$2:$I$1001,MATCH(1,(구분표!$B$2:$B$1001='15년일출'!$A89)*(구분표!$C$2:$C$1001='15년일출'!$B89)*(구분표!$A$2:$A$1001='15년일출'!$C89),0))),"@@")</f>
        <v/>
      </c>
    </row>
    <row r="90" spans="1:29" ht="31.5" hidden="1" customHeight="1">
      <c r="A90" s="94" t="str">
        <f>IFERROR(VLOOKUP('15년일출'!$C90,구분표!$A$2:$C$1001,2,FALSE),"")</f>
        <v/>
      </c>
      <c r="B90" s="94" t="str">
        <f>IFERROR(VLOOKUP('15년일출'!$C90,구분표!$A$2:$C$1001,3,FALSE),"")</f>
        <v/>
      </c>
      <c r="C90" s="196"/>
      <c r="D90" s="195"/>
      <c r="E90" s="195"/>
      <c r="F90" s="196"/>
      <c r="G90" s="194"/>
      <c r="H90" s="194"/>
      <c r="I90" s="194"/>
      <c r="J90" s="78">
        <f t="shared" si="20"/>
        <v>0</v>
      </c>
      <c r="K90" s="208"/>
      <c r="L90" s="194"/>
      <c r="M90" s="78">
        <f t="shared" si="16"/>
        <v>0</v>
      </c>
      <c r="N90" s="79" t="str">
        <f t="shared" si="17"/>
        <v>-</v>
      </c>
      <c r="O90" s="215"/>
      <c r="P90" s="80"/>
      <c r="Q90" s="221"/>
      <c r="R90" s="80"/>
      <c r="S90" s="83" t="str">
        <f t="shared" si="0"/>
        <v/>
      </c>
      <c r="T90" s="194">
        <f t="shared" si="21"/>
        <v>0</v>
      </c>
      <c r="U90" s="194">
        <f t="shared" si="22"/>
        <v>0</v>
      </c>
      <c r="V90" s="82" t="str">
        <f t="shared" si="1"/>
        <v>ok</v>
      </c>
      <c r="W90" s="80"/>
      <c r="X90" s="81" t="str">
        <f t="shared" si="18"/>
        <v/>
      </c>
      <c r="Y90" s="194">
        <f t="shared" si="19"/>
        <v>0</v>
      </c>
      <c r="Z90" s="194">
        <f t="shared" si="2"/>
        <v>0</v>
      </c>
      <c r="AA90" s="82" t="str">
        <f t="shared" si="13"/>
        <v>ok</v>
      </c>
      <c r="AB90" s="80"/>
      <c r="AC90" s="84" t="str">
        <f t="array" ref="AC90">IFERROR(IF($C90="","",INDEX(구분표!$I$2:$I$1001,MATCH(1,(구분표!$B$2:$B$1001='15년일출'!$A90)*(구분표!$C$2:$C$1001='15년일출'!$B90)*(구분표!$A$2:$A$1001='15년일출'!$C90),0))),"@@")</f>
        <v/>
      </c>
    </row>
    <row r="91" spans="1:29" ht="31.5" hidden="1" customHeight="1">
      <c r="A91" s="94" t="str">
        <f>IFERROR(VLOOKUP('15년일출'!$C91,구분표!$A$2:$C$1001,2,FALSE),"")</f>
        <v/>
      </c>
      <c r="B91" s="94" t="str">
        <f>IFERROR(VLOOKUP('15년일출'!$C91,구분표!$A$2:$C$1001,3,FALSE),"")</f>
        <v/>
      </c>
      <c r="C91" s="196"/>
      <c r="D91" s="195"/>
      <c r="E91" s="195"/>
      <c r="F91" s="196"/>
      <c r="G91" s="194"/>
      <c r="H91" s="206"/>
      <c r="I91" s="206"/>
      <c r="J91" s="78">
        <f t="shared" si="20"/>
        <v>0</v>
      </c>
      <c r="K91" s="206"/>
      <c r="L91" s="206"/>
      <c r="M91" s="78">
        <f t="shared" si="16"/>
        <v>0</v>
      </c>
      <c r="N91" s="79" t="str">
        <f t="shared" si="17"/>
        <v>-</v>
      </c>
      <c r="O91" s="215"/>
      <c r="P91" s="80"/>
      <c r="Q91" s="221"/>
      <c r="R91" s="80"/>
      <c r="S91" s="83" t="str">
        <f t="shared" si="0"/>
        <v/>
      </c>
      <c r="T91" s="194">
        <f t="shared" si="21"/>
        <v>0</v>
      </c>
      <c r="U91" s="194">
        <f t="shared" si="22"/>
        <v>0</v>
      </c>
      <c r="V91" s="82" t="str">
        <f t="shared" si="1"/>
        <v>ok</v>
      </c>
      <c r="W91" s="80"/>
      <c r="X91" s="81" t="str">
        <f t="shared" si="18"/>
        <v/>
      </c>
      <c r="Y91" s="194">
        <f t="shared" si="19"/>
        <v>0</v>
      </c>
      <c r="Z91" s="194">
        <f t="shared" si="2"/>
        <v>0</v>
      </c>
      <c r="AA91" s="82" t="str">
        <f t="shared" si="13"/>
        <v>ok</v>
      </c>
      <c r="AB91" s="80"/>
      <c r="AC91" s="84" t="str">
        <f t="array" ref="AC91">IFERROR(IF($C91="","",INDEX(구분표!$I$2:$I$1001,MATCH(1,(구분표!$B$2:$B$1001='15년일출'!$A91)*(구분표!$C$2:$C$1001='15년일출'!$B91)*(구분표!$A$2:$A$1001='15년일출'!$C91),0))),"@@")</f>
        <v/>
      </c>
    </row>
    <row r="92" spans="1:29" ht="31.5" hidden="1" customHeight="1">
      <c r="A92" s="94" t="str">
        <f>IFERROR(VLOOKUP('15년일출'!$C92,구분표!$A$2:$C$1001,2,FALSE),"")</f>
        <v/>
      </c>
      <c r="B92" s="94" t="str">
        <f>IFERROR(VLOOKUP('15년일출'!$C92,구분표!$A$2:$C$1001,3,FALSE),"")</f>
        <v/>
      </c>
      <c r="C92" s="196"/>
      <c r="D92" s="195"/>
      <c r="E92" s="195"/>
      <c r="F92" s="196"/>
      <c r="G92" s="194"/>
      <c r="H92" s="194"/>
      <c r="I92" s="194"/>
      <c r="J92" s="78">
        <f t="shared" si="20"/>
        <v>0</v>
      </c>
      <c r="K92" s="194"/>
      <c r="L92" s="194"/>
      <c r="M92" s="78">
        <f t="shared" si="16"/>
        <v>0</v>
      </c>
      <c r="N92" s="79" t="str">
        <f t="shared" si="17"/>
        <v>-</v>
      </c>
      <c r="O92" s="215"/>
      <c r="P92" s="80"/>
      <c r="Q92" s="221"/>
      <c r="R92" s="80"/>
      <c r="S92" s="83" t="str">
        <f t="shared" si="0"/>
        <v/>
      </c>
      <c r="T92" s="194">
        <f t="shared" si="21"/>
        <v>0</v>
      </c>
      <c r="U92" s="194">
        <f t="shared" si="22"/>
        <v>0</v>
      </c>
      <c r="V92" s="82" t="str">
        <f t="shared" si="1"/>
        <v>ok</v>
      </c>
      <c r="W92" s="80"/>
      <c r="X92" s="81" t="str">
        <f t="shared" si="18"/>
        <v/>
      </c>
      <c r="Y92" s="194">
        <f t="shared" si="19"/>
        <v>0</v>
      </c>
      <c r="Z92" s="194">
        <f t="shared" si="2"/>
        <v>0</v>
      </c>
      <c r="AA92" s="82" t="str">
        <f t="shared" si="13"/>
        <v>ok</v>
      </c>
      <c r="AB92" s="80"/>
      <c r="AC92" s="84" t="str">
        <f t="array" ref="AC92">IFERROR(IF($C92="","",INDEX(구분표!$I$2:$I$1001,MATCH(1,(구분표!$B$2:$B$1001='15년일출'!$A92)*(구분표!$C$2:$C$1001='15년일출'!$B92)*(구분표!$A$2:$A$1001='15년일출'!$C92),0))),"@@")</f>
        <v/>
      </c>
    </row>
    <row r="93" spans="1:29" ht="31.5" hidden="1" customHeight="1">
      <c r="A93" s="94" t="str">
        <f>IFERROR(VLOOKUP('15년일출'!$C93,구분표!$A$2:$C$1001,2,FALSE),"")</f>
        <v/>
      </c>
      <c r="B93" s="94" t="str">
        <f>IFERROR(VLOOKUP('15년일출'!$C93,구분표!$A$2:$C$1001,3,FALSE),"")</f>
        <v/>
      </c>
      <c r="C93" s="196"/>
      <c r="D93" s="195"/>
      <c r="E93" s="195"/>
      <c r="F93" s="196"/>
      <c r="G93" s="194"/>
      <c r="H93" s="194"/>
      <c r="I93" s="194"/>
      <c r="J93" s="78">
        <f t="shared" si="20"/>
        <v>0</v>
      </c>
      <c r="K93" s="194"/>
      <c r="L93" s="194"/>
      <c r="M93" s="78">
        <f t="shared" si="16"/>
        <v>0</v>
      </c>
      <c r="N93" s="79" t="str">
        <f t="shared" si="17"/>
        <v>-</v>
      </c>
      <c r="O93" s="215"/>
      <c r="P93" s="80"/>
      <c r="Q93" s="221"/>
      <c r="R93" s="80"/>
      <c r="S93" s="83" t="str">
        <f t="shared" si="0"/>
        <v/>
      </c>
      <c r="T93" s="194">
        <f t="shared" si="21"/>
        <v>0</v>
      </c>
      <c r="U93" s="194">
        <f t="shared" si="22"/>
        <v>0</v>
      </c>
      <c r="V93" s="82" t="str">
        <f t="shared" si="1"/>
        <v>ok</v>
      </c>
      <c r="W93" s="80"/>
      <c r="X93" s="81" t="str">
        <f t="shared" si="18"/>
        <v/>
      </c>
      <c r="Y93" s="194">
        <f t="shared" si="19"/>
        <v>0</v>
      </c>
      <c r="Z93" s="194">
        <f t="shared" si="2"/>
        <v>0</v>
      </c>
      <c r="AA93" s="82" t="str">
        <f t="shared" si="13"/>
        <v>ok</v>
      </c>
      <c r="AB93" s="80"/>
      <c r="AC93" s="84" t="str">
        <f t="array" ref="AC93">IFERROR(IF($C93="","",INDEX(구분표!$I$2:$I$1001,MATCH(1,(구분표!$B$2:$B$1001='15년일출'!$A93)*(구분표!$C$2:$C$1001='15년일출'!$B93)*(구분표!$A$2:$A$1001='15년일출'!$C93),0))),"@@")</f>
        <v/>
      </c>
    </row>
    <row r="94" spans="1:29" ht="31.5" hidden="1" customHeight="1">
      <c r="A94" s="94" t="str">
        <f>IFERROR(VLOOKUP('15년일출'!$C94,구분표!$A$2:$C$1001,2,FALSE),"")</f>
        <v/>
      </c>
      <c r="B94" s="94" t="str">
        <f>IFERROR(VLOOKUP('15년일출'!$C94,구분표!$A$2:$C$1001,3,FALSE),"")</f>
        <v/>
      </c>
      <c r="C94" s="196"/>
      <c r="D94" s="195"/>
      <c r="E94" s="195"/>
      <c r="F94" s="196"/>
      <c r="G94" s="194"/>
      <c r="H94" s="194"/>
      <c r="I94" s="194"/>
      <c r="J94" s="78">
        <f t="shared" si="20"/>
        <v>0</v>
      </c>
      <c r="K94" s="208"/>
      <c r="L94" s="194"/>
      <c r="M94" s="78">
        <f t="shared" si="16"/>
        <v>0</v>
      </c>
      <c r="N94" s="79" t="str">
        <f t="shared" si="17"/>
        <v>-</v>
      </c>
      <c r="O94" s="215"/>
      <c r="P94" s="80"/>
      <c r="Q94" s="221"/>
      <c r="R94" s="80"/>
      <c r="S94" s="83" t="str">
        <f t="shared" si="0"/>
        <v/>
      </c>
      <c r="T94" s="194">
        <f t="shared" si="21"/>
        <v>0</v>
      </c>
      <c r="U94" s="194">
        <f t="shared" si="22"/>
        <v>0</v>
      </c>
      <c r="V94" s="82" t="str">
        <f t="shared" si="1"/>
        <v>ok</v>
      </c>
      <c r="W94" s="80"/>
      <c r="X94" s="81" t="str">
        <f t="shared" si="18"/>
        <v/>
      </c>
      <c r="Y94" s="194">
        <f t="shared" si="19"/>
        <v>0</v>
      </c>
      <c r="Z94" s="194">
        <f t="shared" si="2"/>
        <v>0</v>
      </c>
      <c r="AA94" s="82" t="str">
        <f t="shared" si="13"/>
        <v>ok</v>
      </c>
      <c r="AB94" s="80"/>
      <c r="AC94" s="84" t="str">
        <f t="array" ref="AC94">IFERROR(IF($C94="","",INDEX(구분표!$I$2:$I$1001,MATCH(1,(구분표!$B$2:$B$1001='15년일출'!$A94)*(구분표!$C$2:$C$1001='15년일출'!$B94)*(구분표!$A$2:$A$1001='15년일출'!$C94),0))),"@@")</f>
        <v/>
      </c>
    </row>
    <row r="95" spans="1:29" ht="31.5" hidden="1" customHeight="1">
      <c r="A95" s="94" t="str">
        <f>IFERROR(VLOOKUP('15년일출'!$C95,구분표!$A$2:$C$1001,2,FALSE),"")</f>
        <v/>
      </c>
      <c r="B95" s="94" t="str">
        <f>IFERROR(VLOOKUP('15년일출'!$C95,구분표!$A$2:$C$1001,3,FALSE),"")</f>
        <v/>
      </c>
      <c r="C95" s="196"/>
      <c r="D95" s="195"/>
      <c r="E95" s="195"/>
      <c r="F95" s="196"/>
      <c r="G95" s="194"/>
      <c r="H95" s="194"/>
      <c r="I95" s="194"/>
      <c r="J95" s="78">
        <f t="shared" si="20"/>
        <v>0</v>
      </c>
      <c r="K95" s="194"/>
      <c r="L95" s="194"/>
      <c r="M95" s="78">
        <f t="shared" si="16"/>
        <v>0</v>
      </c>
      <c r="N95" s="79" t="str">
        <f t="shared" si="17"/>
        <v>-</v>
      </c>
      <c r="O95" s="215"/>
      <c r="P95" s="80"/>
      <c r="Q95" s="221"/>
      <c r="R95" s="80"/>
      <c r="S95" s="83" t="str">
        <f t="shared" si="0"/>
        <v/>
      </c>
      <c r="T95" s="194">
        <f t="shared" si="21"/>
        <v>0</v>
      </c>
      <c r="U95" s="194">
        <f t="shared" si="22"/>
        <v>0</v>
      </c>
      <c r="V95" s="82" t="str">
        <f t="shared" si="1"/>
        <v>ok</v>
      </c>
      <c r="W95" s="80"/>
      <c r="X95" s="81" t="str">
        <f t="shared" si="18"/>
        <v/>
      </c>
      <c r="Y95" s="194">
        <f t="shared" si="19"/>
        <v>0</v>
      </c>
      <c r="Z95" s="194">
        <f t="shared" si="2"/>
        <v>0</v>
      </c>
      <c r="AA95" s="82" t="str">
        <f t="shared" si="13"/>
        <v>ok</v>
      </c>
      <c r="AB95" s="80"/>
      <c r="AC95" s="84" t="str">
        <f t="array" ref="AC95">IFERROR(IF($C95="","",INDEX(구분표!$I$2:$I$1001,MATCH(1,(구분표!$B$2:$B$1001='15년일출'!$A95)*(구분표!$C$2:$C$1001='15년일출'!$B95)*(구분표!$A$2:$A$1001='15년일출'!$C95),0))),"@@")</f>
        <v/>
      </c>
    </row>
    <row r="96" spans="1:29" ht="31.5" hidden="1" customHeight="1">
      <c r="A96" s="94" t="str">
        <f>IFERROR(VLOOKUP('15년일출'!$C96,구분표!$A$2:$C$1001,2,FALSE),"")</f>
        <v/>
      </c>
      <c r="B96" s="94" t="str">
        <f>IFERROR(VLOOKUP('15년일출'!$C96,구분표!$A$2:$C$1001,3,FALSE),"")</f>
        <v/>
      </c>
      <c r="C96" s="196"/>
      <c r="D96" s="195"/>
      <c r="E96" s="195"/>
      <c r="F96" s="196"/>
      <c r="G96" s="194"/>
      <c r="H96" s="194"/>
      <c r="I96" s="194"/>
      <c r="J96" s="78">
        <f t="shared" si="20"/>
        <v>0</v>
      </c>
      <c r="K96" s="194"/>
      <c r="L96" s="194"/>
      <c r="M96" s="78">
        <f t="shared" si="16"/>
        <v>0</v>
      </c>
      <c r="N96" s="79" t="str">
        <f t="shared" si="17"/>
        <v>-</v>
      </c>
      <c r="O96" s="215"/>
      <c r="P96" s="80"/>
      <c r="Q96" s="221"/>
      <c r="R96" s="80"/>
      <c r="S96" s="83" t="str">
        <f t="shared" si="0"/>
        <v/>
      </c>
      <c r="T96" s="194">
        <f t="shared" si="21"/>
        <v>0</v>
      </c>
      <c r="U96" s="194">
        <f t="shared" si="22"/>
        <v>0</v>
      </c>
      <c r="V96" s="82" t="str">
        <f t="shared" si="1"/>
        <v>ok</v>
      </c>
      <c r="W96" s="80"/>
      <c r="X96" s="81" t="str">
        <f t="shared" si="18"/>
        <v/>
      </c>
      <c r="Y96" s="194">
        <f t="shared" si="19"/>
        <v>0</v>
      </c>
      <c r="Z96" s="194">
        <f t="shared" si="2"/>
        <v>0</v>
      </c>
      <c r="AA96" s="82" t="str">
        <f t="shared" si="13"/>
        <v>ok</v>
      </c>
      <c r="AB96" s="80"/>
      <c r="AC96" s="84" t="str">
        <f t="array" ref="AC96">IFERROR(IF($C96="","",INDEX(구분표!$I$2:$I$1001,MATCH(1,(구분표!$B$2:$B$1001='15년일출'!$A96)*(구분표!$C$2:$C$1001='15년일출'!$B96)*(구분표!$A$2:$A$1001='15년일출'!$C96),0))),"@@")</f>
        <v/>
      </c>
    </row>
    <row r="97" spans="1:29" ht="31.5" hidden="1" customHeight="1">
      <c r="A97" s="94" t="str">
        <f>IFERROR(VLOOKUP('15년일출'!$C97,구분표!$A$2:$C$1001,2,FALSE),"")</f>
        <v/>
      </c>
      <c r="B97" s="94" t="str">
        <f>IFERROR(VLOOKUP('15년일출'!$C97,구분표!$A$2:$C$1001,3,FALSE),"")</f>
        <v/>
      </c>
      <c r="C97" s="196"/>
      <c r="D97" s="195"/>
      <c r="E97" s="195"/>
      <c r="F97" s="196"/>
      <c r="G97" s="194"/>
      <c r="H97" s="194"/>
      <c r="I97" s="194"/>
      <c r="J97" s="78">
        <f t="shared" si="20"/>
        <v>0</v>
      </c>
      <c r="K97" s="194"/>
      <c r="L97" s="194"/>
      <c r="M97" s="78">
        <f t="shared" si="16"/>
        <v>0</v>
      </c>
      <c r="N97" s="79" t="str">
        <f t="shared" si="17"/>
        <v>-</v>
      </c>
      <c r="O97" s="215"/>
      <c r="P97" s="80"/>
      <c r="Q97" s="221"/>
      <c r="R97" s="80"/>
      <c r="S97" s="83" t="str">
        <f t="shared" si="0"/>
        <v/>
      </c>
      <c r="T97" s="194">
        <f t="shared" si="21"/>
        <v>0</v>
      </c>
      <c r="U97" s="194">
        <f t="shared" si="22"/>
        <v>0</v>
      </c>
      <c r="V97" s="82" t="str">
        <f t="shared" si="1"/>
        <v>ok</v>
      </c>
      <c r="W97" s="80"/>
      <c r="X97" s="81" t="str">
        <f t="shared" si="18"/>
        <v/>
      </c>
      <c r="Y97" s="194">
        <f t="shared" si="19"/>
        <v>0</v>
      </c>
      <c r="Z97" s="194">
        <f t="shared" si="2"/>
        <v>0</v>
      </c>
      <c r="AA97" s="82" t="str">
        <f t="shared" si="13"/>
        <v>ok</v>
      </c>
      <c r="AB97" s="80"/>
      <c r="AC97" s="84" t="str">
        <f t="array" ref="AC97">IFERROR(IF($C97="","",INDEX(구분표!$I$2:$I$1001,MATCH(1,(구분표!$B$2:$B$1001='15년일출'!$A97)*(구분표!$C$2:$C$1001='15년일출'!$B97)*(구분표!$A$2:$A$1001='15년일출'!$C97),0))),"@@")</f>
        <v/>
      </c>
    </row>
    <row r="98" spans="1:29" ht="31.5" hidden="1" customHeight="1">
      <c r="A98" s="94" t="str">
        <f>IFERROR(VLOOKUP('15년일출'!$C98,구분표!$A$2:$C$1001,2,FALSE),"")</f>
        <v/>
      </c>
      <c r="B98" s="94" t="str">
        <f>IFERROR(VLOOKUP('15년일출'!$C98,구분표!$A$2:$C$1001,3,FALSE),"")</f>
        <v/>
      </c>
      <c r="C98" s="196"/>
      <c r="D98" s="195"/>
      <c r="E98" s="195"/>
      <c r="F98" s="196"/>
      <c r="G98" s="197"/>
      <c r="H98" s="194"/>
      <c r="I98" s="194"/>
      <c r="J98" s="78">
        <f t="shared" si="20"/>
        <v>0</v>
      </c>
      <c r="K98" s="194"/>
      <c r="L98" s="194"/>
      <c r="M98" s="78">
        <f t="shared" si="16"/>
        <v>0</v>
      </c>
      <c r="N98" s="79" t="str">
        <f t="shared" si="17"/>
        <v>-</v>
      </c>
      <c r="O98" s="215"/>
      <c r="P98" s="80"/>
      <c r="Q98" s="221"/>
      <c r="R98" s="80"/>
      <c r="S98" s="83" t="str">
        <f t="shared" si="0"/>
        <v/>
      </c>
      <c r="T98" s="194">
        <f t="shared" ref="T98:T161" si="23">IF($S98&lt;&gt;"도비",IF($Q98="국도비","직접입력",SUM($H98:$I98)),)</f>
        <v>0</v>
      </c>
      <c r="U98" s="194">
        <f t="shared" si="22"/>
        <v>0</v>
      </c>
      <c r="V98" s="82" t="str">
        <f t="shared" ref="V98:V161" si="24">IF($Q98="국도비","ok",IF(($H98+$I98)=($T98+$U98),"ok","검토"))</f>
        <v>ok</v>
      </c>
      <c r="W98" s="80"/>
      <c r="X98" s="81" t="str">
        <f t="shared" si="18"/>
        <v/>
      </c>
      <c r="Y98" s="194">
        <f t="shared" ref="Y98:Y161" si="25">IF($X98&lt;&gt;"도비",IF($Q98="국도비","직접입력",SUM($K98:$L98)),)</f>
        <v>0</v>
      </c>
      <c r="Z98" s="194">
        <f t="shared" ref="Z98:Z161" si="26">IF($X98="도비",SUM($K98:$L98),IF($Q98="국도비","직접입력",SUM($K98:$L98)-$Y98))</f>
        <v>0</v>
      </c>
      <c r="AA98" s="82" t="str">
        <f t="shared" si="13"/>
        <v>ok</v>
      </c>
      <c r="AB98" s="80"/>
      <c r="AC98" s="84" t="str">
        <f t="array" ref="AC98">IFERROR(IF($C98="","",INDEX(구분표!$I$2:$I$1001,MATCH(1,(구분표!$B$2:$B$1001='15년일출'!$A98)*(구분표!$C$2:$C$1001='15년일출'!$B98)*(구분표!$A$2:$A$1001='15년일출'!$C98),0))),"@@")</f>
        <v/>
      </c>
    </row>
    <row r="99" spans="1:29" ht="31.5" hidden="1" customHeight="1">
      <c r="A99" s="94" t="str">
        <f>IFERROR(VLOOKUP('15년일출'!$C99,구분표!$A$2:$C$1001,2,FALSE),"")</f>
        <v/>
      </c>
      <c r="B99" s="94" t="str">
        <f>IFERROR(VLOOKUP('15년일출'!$C99,구분표!$A$2:$C$1001,3,FALSE),"")</f>
        <v/>
      </c>
      <c r="C99" s="196"/>
      <c r="D99" s="195"/>
      <c r="E99" s="195"/>
      <c r="F99" s="196"/>
      <c r="G99" s="194"/>
      <c r="H99" s="206"/>
      <c r="I99" s="206"/>
      <c r="J99" s="78">
        <f t="shared" ref="J99:J162" si="27">SUM(G99+H99+I99)</f>
        <v>0</v>
      </c>
      <c r="K99" s="209"/>
      <c r="L99" s="208"/>
      <c r="M99" s="78">
        <f t="shared" ref="M99:M162" si="28">SUM(G99+K99+L99)</f>
        <v>0</v>
      </c>
      <c r="N99" s="79" t="str">
        <f t="shared" si="17"/>
        <v>-</v>
      </c>
      <c r="O99" s="214"/>
      <c r="P99" s="80"/>
      <c r="Q99" s="221"/>
      <c r="R99" s="80"/>
      <c r="S99" s="83" t="str">
        <f t="shared" ref="S99:S162" si="29">IF($Q99="도비","도비",IF(COUNT(FIND("국비/",$F99)),"국비",IF(COUNT(FIND("지특/",$F99)),"지특",IF(COUNT(FIND("기금/",$F99)),"기금",IF(COUNT(FIND("교부세/",$F99)),"특교",IF(COUNT(FIND("자체/",$F99)),"도비",""))))))</f>
        <v/>
      </c>
      <c r="T99" s="194">
        <f t="shared" si="23"/>
        <v>0</v>
      </c>
      <c r="U99" s="194">
        <f t="shared" ref="U99:U162" si="30">IF($S99="도비",SUM($H99:$I99),IF($Q99="국도비","직접입력",SUM($H99:$I99)-$T99))</f>
        <v>0</v>
      </c>
      <c r="V99" s="82" t="str">
        <f t="shared" si="24"/>
        <v>ok</v>
      </c>
      <c r="W99" s="80"/>
      <c r="X99" s="81" t="str">
        <f t="shared" ref="X99:X162" si="31">$S99</f>
        <v/>
      </c>
      <c r="Y99" s="194">
        <f t="shared" si="25"/>
        <v>0</v>
      </c>
      <c r="Z99" s="194">
        <f t="shared" si="26"/>
        <v>0</v>
      </c>
      <c r="AA99" s="82" t="str">
        <f t="shared" ref="AA99:AA162" si="32">IF($Q99="국도비","ok",IF(($K99+$L99)=($Y99+$Z99),"ok","검토"))</f>
        <v>ok</v>
      </c>
      <c r="AB99" s="80"/>
      <c r="AC99" s="84" t="str">
        <f t="array" ref="AC99">IFERROR(IF($C99="","",INDEX(구분표!$I$2:$I$1001,MATCH(1,(구분표!$B$2:$B$1001='15년일출'!$A99)*(구분표!$C$2:$C$1001='15년일출'!$B99)*(구분표!$A$2:$A$1001='15년일출'!$C99),0))),"@@")</f>
        <v/>
      </c>
    </row>
    <row r="100" spans="1:29" ht="31.5" hidden="1" customHeight="1">
      <c r="A100" s="94" t="str">
        <f>IFERROR(VLOOKUP('15년일출'!$C100,구분표!$A$2:$C$1001,2,FALSE),"")</f>
        <v/>
      </c>
      <c r="B100" s="94" t="str">
        <f>IFERROR(VLOOKUP('15년일출'!$C100,구분표!$A$2:$C$1001,3,FALSE),"")</f>
        <v/>
      </c>
      <c r="C100" s="196"/>
      <c r="D100" s="195"/>
      <c r="E100" s="195"/>
      <c r="F100" s="196"/>
      <c r="G100" s="194"/>
      <c r="H100" s="206"/>
      <c r="I100" s="206"/>
      <c r="J100" s="78">
        <f t="shared" si="27"/>
        <v>0</v>
      </c>
      <c r="K100" s="209"/>
      <c r="L100" s="208"/>
      <c r="M100" s="78">
        <f t="shared" si="28"/>
        <v>0</v>
      </c>
      <c r="N100" s="79" t="str">
        <f t="shared" si="17"/>
        <v>-</v>
      </c>
      <c r="O100" s="214"/>
      <c r="P100" s="80"/>
      <c r="Q100" s="221"/>
      <c r="R100" s="80"/>
      <c r="S100" s="83" t="str">
        <f t="shared" si="29"/>
        <v/>
      </c>
      <c r="T100" s="194">
        <f t="shared" si="23"/>
        <v>0</v>
      </c>
      <c r="U100" s="194">
        <f t="shared" si="30"/>
        <v>0</v>
      </c>
      <c r="V100" s="82" t="str">
        <f t="shared" si="24"/>
        <v>ok</v>
      </c>
      <c r="W100" s="80"/>
      <c r="X100" s="81" t="str">
        <f t="shared" si="31"/>
        <v/>
      </c>
      <c r="Y100" s="194">
        <f t="shared" si="25"/>
        <v>0</v>
      </c>
      <c r="Z100" s="194">
        <f t="shared" si="26"/>
        <v>0</v>
      </c>
      <c r="AA100" s="82" t="str">
        <f t="shared" si="32"/>
        <v>ok</v>
      </c>
      <c r="AB100" s="80"/>
      <c r="AC100" s="84" t="str">
        <f t="array" ref="AC100">IFERROR(IF($C100="","",INDEX(구분표!$I$2:$I$1001,MATCH(1,(구분표!$B$2:$B$1001='15년일출'!$A100)*(구분표!$C$2:$C$1001='15년일출'!$B100)*(구분표!$A$2:$A$1001='15년일출'!$C100),0))),"@@")</f>
        <v/>
      </c>
    </row>
    <row r="101" spans="1:29" ht="31.5" hidden="1" customHeight="1">
      <c r="A101" s="94" t="str">
        <f>IFERROR(VLOOKUP('15년일출'!$C101,구분표!$A$2:$C$1001,2,FALSE),"")</f>
        <v/>
      </c>
      <c r="B101" s="94" t="str">
        <f>IFERROR(VLOOKUP('15년일출'!$C101,구분표!$A$2:$C$1001,3,FALSE),"")</f>
        <v/>
      </c>
      <c r="C101" s="196"/>
      <c r="D101" s="195"/>
      <c r="E101" s="195"/>
      <c r="F101" s="196"/>
      <c r="G101" s="194"/>
      <c r="H101" s="206"/>
      <c r="I101" s="206"/>
      <c r="J101" s="78">
        <f t="shared" si="27"/>
        <v>0</v>
      </c>
      <c r="K101" s="209"/>
      <c r="L101" s="208"/>
      <c r="M101" s="78">
        <f t="shared" si="28"/>
        <v>0</v>
      </c>
      <c r="N101" s="79" t="str">
        <f t="shared" si="17"/>
        <v>-</v>
      </c>
      <c r="O101" s="214"/>
      <c r="P101" s="80"/>
      <c r="Q101" s="221"/>
      <c r="R101" s="80"/>
      <c r="S101" s="83" t="str">
        <f t="shared" si="29"/>
        <v/>
      </c>
      <c r="T101" s="194">
        <f t="shared" si="23"/>
        <v>0</v>
      </c>
      <c r="U101" s="194">
        <f t="shared" si="30"/>
        <v>0</v>
      </c>
      <c r="V101" s="82" t="str">
        <f t="shared" si="24"/>
        <v>ok</v>
      </c>
      <c r="W101" s="80"/>
      <c r="X101" s="81" t="str">
        <f t="shared" si="31"/>
        <v/>
      </c>
      <c r="Y101" s="194">
        <f t="shared" si="25"/>
        <v>0</v>
      </c>
      <c r="Z101" s="194">
        <f t="shared" si="26"/>
        <v>0</v>
      </c>
      <c r="AA101" s="82" t="str">
        <f t="shared" si="32"/>
        <v>ok</v>
      </c>
      <c r="AB101" s="80"/>
      <c r="AC101" s="84" t="str">
        <f t="array" ref="AC101">IFERROR(IF($C101="","",INDEX(구분표!$I$2:$I$1001,MATCH(1,(구분표!$B$2:$B$1001='15년일출'!$A101)*(구분표!$C$2:$C$1001='15년일출'!$B101)*(구분표!$A$2:$A$1001='15년일출'!$C101),0))),"@@")</f>
        <v/>
      </c>
    </row>
    <row r="102" spans="1:29" ht="31.5" hidden="1" customHeight="1">
      <c r="A102" s="94" t="str">
        <f>IFERROR(VLOOKUP('15년일출'!$C102,구분표!$A$2:$C$1001,2,FALSE),"")</f>
        <v/>
      </c>
      <c r="B102" s="94" t="str">
        <f>IFERROR(VLOOKUP('15년일출'!$C102,구분표!$A$2:$C$1001,3,FALSE),"")</f>
        <v/>
      </c>
      <c r="C102" s="196"/>
      <c r="D102" s="195"/>
      <c r="E102" s="195"/>
      <c r="F102" s="196"/>
      <c r="G102" s="194"/>
      <c r="H102" s="206"/>
      <c r="I102" s="206"/>
      <c r="J102" s="78">
        <f t="shared" si="27"/>
        <v>0</v>
      </c>
      <c r="K102" s="209"/>
      <c r="L102" s="208"/>
      <c r="M102" s="78">
        <f t="shared" si="28"/>
        <v>0</v>
      </c>
      <c r="N102" s="79" t="str">
        <f t="shared" si="17"/>
        <v>-</v>
      </c>
      <c r="O102" s="214"/>
      <c r="P102" s="80"/>
      <c r="Q102" s="221"/>
      <c r="R102" s="80"/>
      <c r="S102" s="83" t="str">
        <f t="shared" si="29"/>
        <v/>
      </c>
      <c r="T102" s="194">
        <f t="shared" si="23"/>
        <v>0</v>
      </c>
      <c r="U102" s="194">
        <f t="shared" si="30"/>
        <v>0</v>
      </c>
      <c r="V102" s="82" t="str">
        <f t="shared" si="24"/>
        <v>ok</v>
      </c>
      <c r="W102" s="80"/>
      <c r="X102" s="81" t="str">
        <f t="shared" si="31"/>
        <v/>
      </c>
      <c r="Y102" s="194">
        <f t="shared" si="25"/>
        <v>0</v>
      </c>
      <c r="Z102" s="194">
        <f t="shared" si="26"/>
        <v>0</v>
      </c>
      <c r="AA102" s="82" t="str">
        <f t="shared" si="32"/>
        <v>ok</v>
      </c>
      <c r="AB102" s="80"/>
      <c r="AC102" s="84" t="str">
        <f t="array" ref="AC102">IFERROR(IF($C102="","",INDEX(구분표!$I$2:$I$1001,MATCH(1,(구분표!$B$2:$B$1001='15년일출'!$A102)*(구분표!$C$2:$C$1001='15년일출'!$B102)*(구분표!$A$2:$A$1001='15년일출'!$C102),0))),"@@")</f>
        <v/>
      </c>
    </row>
    <row r="103" spans="1:29" ht="31.5" hidden="1" customHeight="1">
      <c r="A103" s="94" t="str">
        <f>IFERROR(VLOOKUP('15년일출'!$C103,구분표!$A$2:$C$1001,2,FALSE),"")</f>
        <v/>
      </c>
      <c r="B103" s="94" t="str">
        <f>IFERROR(VLOOKUP('15년일출'!$C103,구분표!$A$2:$C$1001,3,FALSE),"")</f>
        <v/>
      </c>
      <c r="C103" s="196"/>
      <c r="D103" s="195"/>
      <c r="E103" s="195"/>
      <c r="F103" s="196"/>
      <c r="G103" s="194"/>
      <c r="H103" s="206"/>
      <c r="I103" s="206"/>
      <c r="J103" s="78">
        <f t="shared" si="27"/>
        <v>0</v>
      </c>
      <c r="K103" s="209"/>
      <c r="L103" s="208"/>
      <c r="M103" s="78">
        <f t="shared" si="28"/>
        <v>0</v>
      </c>
      <c r="N103" s="79" t="str">
        <f t="shared" si="17"/>
        <v>-</v>
      </c>
      <c r="O103" s="214"/>
      <c r="P103" s="80"/>
      <c r="Q103" s="221"/>
      <c r="R103" s="80"/>
      <c r="S103" s="83" t="str">
        <f t="shared" si="29"/>
        <v/>
      </c>
      <c r="T103" s="194">
        <f t="shared" si="23"/>
        <v>0</v>
      </c>
      <c r="U103" s="194">
        <f t="shared" si="30"/>
        <v>0</v>
      </c>
      <c r="V103" s="82" t="str">
        <f t="shared" si="24"/>
        <v>ok</v>
      </c>
      <c r="W103" s="80"/>
      <c r="X103" s="81" t="str">
        <f t="shared" si="31"/>
        <v/>
      </c>
      <c r="Y103" s="194">
        <f t="shared" si="25"/>
        <v>0</v>
      </c>
      <c r="Z103" s="194">
        <f t="shared" si="26"/>
        <v>0</v>
      </c>
      <c r="AA103" s="82" t="str">
        <f t="shared" si="32"/>
        <v>ok</v>
      </c>
      <c r="AB103" s="80"/>
      <c r="AC103" s="84" t="str">
        <f t="array" ref="AC103">IFERROR(IF($C103="","",INDEX(구분표!$I$2:$I$1001,MATCH(1,(구분표!$B$2:$B$1001='15년일출'!$A103)*(구분표!$C$2:$C$1001='15년일출'!$B103)*(구분표!$A$2:$A$1001='15년일출'!$C103),0))),"@@")</f>
        <v/>
      </c>
    </row>
    <row r="104" spans="1:29" ht="31.5" hidden="1" customHeight="1">
      <c r="A104" s="94" t="str">
        <f>IFERROR(VLOOKUP('15년일출'!$C104,구분표!$A$2:$C$1001,2,FALSE),"")</f>
        <v/>
      </c>
      <c r="B104" s="94" t="str">
        <f>IFERROR(VLOOKUP('15년일출'!$C104,구분표!$A$2:$C$1001,3,FALSE),"")</f>
        <v/>
      </c>
      <c r="C104" s="196"/>
      <c r="D104" s="195"/>
      <c r="E104" s="195"/>
      <c r="F104" s="196"/>
      <c r="G104" s="194"/>
      <c r="H104" s="206"/>
      <c r="I104" s="206"/>
      <c r="J104" s="78">
        <f t="shared" si="27"/>
        <v>0</v>
      </c>
      <c r="K104" s="209"/>
      <c r="L104" s="208"/>
      <c r="M104" s="78">
        <f t="shared" si="28"/>
        <v>0</v>
      </c>
      <c r="N104" s="79" t="str">
        <f t="shared" si="17"/>
        <v>-</v>
      </c>
      <c r="O104" s="214"/>
      <c r="P104" s="80"/>
      <c r="Q104" s="221"/>
      <c r="R104" s="80"/>
      <c r="S104" s="83" t="str">
        <f t="shared" si="29"/>
        <v/>
      </c>
      <c r="T104" s="194">
        <f t="shared" si="23"/>
        <v>0</v>
      </c>
      <c r="U104" s="194">
        <f t="shared" si="30"/>
        <v>0</v>
      </c>
      <c r="V104" s="82" t="str">
        <f t="shared" si="24"/>
        <v>ok</v>
      </c>
      <c r="W104" s="80"/>
      <c r="X104" s="81" t="str">
        <f t="shared" si="31"/>
        <v/>
      </c>
      <c r="Y104" s="194">
        <f t="shared" si="25"/>
        <v>0</v>
      </c>
      <c r="Z104" s="194">
        <f t="shared" si="26"/>
        <v>0</v>
      </c>
      <c r="AA104" s="82" t="str">
        <f t="shared" si="32"/>
        <v>ok</v>
      </c>
      <c r="AB104" s="80"/>
      <c r="AC104" s="84" t="str">
        <f t="array" ref="AC104">IFERROR(IF($C104="","",INDEX(구분표!$I$2:$I$1001,MATCH(1,(구분표!$B$2:$B$1001='15년일출'!$A104)*(구분표!$C$2:$C$1001='15년일출'!$B104)*(구분표!$A$2:$A$1001='15년일출'!$C104),0))),"@@")</f>
        <v/>
      </c>
    </row>
    <row r="105" spans="1:29" ht="31.5" hidden="1" customHeight="1">
      <c r="A105" s="94" t="str">
        <f>IFERROR(VLOOKUP('15년일출'!$C105,구분표!$A$2:$C$1001,2,FALSE),"")</f>
        <v/>
      </c>
      <c r="B105" s="94" t="str">
        <f>IFERROR(VLOOKUP('15년일출'!$C105,구분표!$A$2:$C$1001,3,FALSE),"")</f>
        <v/>
      </c>
      <c r="C105" s="196"/>
      <c r="D105" s="195"/>
      <c r="E105" s="195"/>
      <c r="F105" s="196"/>
      <c r="G105" s="194"/>
      <c r="H105" s="194"/>
      <c r="I105" s="194"/>
      <c r="J105" s="78">
        <f t="shared" si="27"/>
        <v>0</v>
      </c>
      <c r="K105" s="208"/>
      <c r="L105" s="208"/>
      <c r="M105" s="78">
        <f t="shared" si="28"/>
        <v>0</v>
      </c>
      <c r="N105" s="79" t="str">
        <f t="shared" si="17"/>
        <v>-</v>
      </c>
      <c r="O105" s="214"/>
      <c r="P105" s="80"/>
      <c r="Q105" s="221"/>
      <c r="R105" s="80"/>
      <c r="S105" s="83" t="str">
        <f t="shared" si="29"/>
        <v/>
      </c>
      <c r="T105" s="194">
        <f t="shared" si="23"/>
        <v>0</v>
      </c>
      <c r="U105" s="194">
        <f t="shared" si="30"/>
        <v>0</v>
      </c>
      <c r="V105" s="82" t="str">
        <f t="shared" si="24"/>
        <v>ok</v>
      </c>
      <c r="W105" s="80"/>
      <c r="X105" s="81" t="str">
        <f t="shared" si="31"/>
        <v/>
      </c>
      <c r="Y105" s="194">
        <f t="shared" si="25"/>
        <v>0</v>
      </c>
      <c r="Z105" s="194">
        <f t="shared" si="26"/>
        <v>0</v>
      </c>
      <c r="AA105" s="82" t="str">
        <f t="shared" si="32"/>
        <v>ok</v>
      </c>
      <c r="AB105" s="80"/>
      <c r="AC105" s="84" t="str">
        <f t="array" ref="AC105">IFERROR(IF($C105="","",INDEX(구분표!$I$2:$I$1001,MATCH(1,(구분표!$B$2:$B$1001='15년일출'!$A105)*(구분표!$C$2:$C$1001='15년일출'!$B105)*(구분표!$A$2:$A$1001='15년일출'!$C105),0))),"@@")</f>
        <v/>
      </c>
    </row>
    <row r="106" spans="1:29" ht="31.5" hidden="1" customHeight="1">
      <c r="A106" s="94" t="str">
        <f>IFERROR(VLOOKUP('15년일출'!$C106,구분표!$A$2:$C$1001,2,FALSE),"")</f>
        <v/>
      </c>
      <c r="B106" s="94" t="str">
        <f>IFERROR(VLOOKUP('15년일출'!$C106,구분표!$A$2:$C$1001,3,FALSE),"")</f>
        <v/>
      </c>
      <c r="C106" s="196"/>
      <c r="D106" s="195"/>
      <c r="E106" s="195"/>
      <c r="F106" s="196"/>
      <c r="G106" s="194"/>
      <c r="H106" s="194"/>
      <c r="I106" s="194"/>
      <c r="J106" s="78">
        <f t="shared" si="27"/>
        <v>0</v>
      </c>
      <c r="K106" s="194"/>
      <c r="L106" s="194"/>
      <c r="M106" s="78">
        <f t="shared" si="28"/>
        <v>0</v>
      </c>
      <c r="N106" s="79" t="str">
        <f t="shared" si="17"/>
        <v>-</v>
      </c>
      <c r="O106" s="216"/>
      <c r="P106" s="80"/>
      <c r="Q106" s="221"/>
      <c r="R106" s="80"/>
      <c r="S106" s="83" t="str">
        <f t="shared" si="29"/>
        <v/>
      </c>
      <c r="T106" s="194">
        <f t="shared" si="23"/>
        <v>0</v>
      </c>
      <c r="U106" s="194">
        <f t="shared" si="30"/>
        <v>0</v>
      </c>
      <c r="V106" s="82" t="str">
        <f t="shared" si="24"/>
        <v>ok</v>
      </c>
      <c r="W106" s="80"/>
      <c r="X106" s="81" t="str">
        <f t="shared" si="31"/>
        <v/>
      </c>
      <c r="Y106" s="194">
        <f t="shared" si="25"/>
        <v>0</v>
      </c>
      <c r="Z106" s="194">
        <f t="shared" si="26"/>
        <v>0</v>
      </c>
      <c r="AA106" s="82" t="str">
        <f t="shared" si="32"/>
        <v>ok</v>
      </c>
      <c r="AB106" s="80"/>
      <c r="AC106" s="84" t="str">
        <f t="array" ref="AC106">IFERROR(IF($C106="","",INDEX(구분표!$I$2:$I$1001,MATCH(1,(구분표!$B$2:$B$1001='15년일출'!$A106)*(구분표!$C$2:$C$1001='15년일출'!$B106)*(구분표!$A$2:$A$1001='15년일출'!$C106),0))),"@@")</f>
        <v/>
      </c>
    </row>
    <row r="107" spans="1:29" ht="31.5" hidden="1" customHeight="1">
      <c r="A107" s="94" t="str">
        <f>IFERROR(VLOOKUP('15년일출'!$C107,구분표!$A$2:$C$1001,2,FALSE),"")</f>
        <v/>
      </c>
      <c r="B107" s="94" t="str">
        <f>IFERROR(VLOOKUP('15년일출'!$C107,구분표!$A$2:$C$1001,3,FALSE),"")</f>
        <v/>
      </c>
      <c r="C107" s="196"/>
      <c r="D107" s="195"/>
      <c r="E107" s="195"/>
      <c r="F107" s="196"/>
      <c r="G107" s="194"/>
      <c r="H107" s="194"/>
      <c r="I107" s="194"/>
      <c r="J107" s="78">
        <f t="shared" si="27"/>
        <v>0</v>
      </c>
      <c r="K107" s="194"/>
      <c r="L107" s="194"/>
      <c r="M107" s="78">
        <f t="shared" si="28"/>
        <v>0</v>
      </c>
      <c r="N107" s="79" t="str">
        <f t="shared" si="17"/>
        <v>-</v>
      </c>
      <c r="O107" s="216"/>
      <c r="P107" s="80"/>
      <c r="Q107" s="221"/>
      <c r="R107" s="80"/>
      <c r="S107" s="83" t="str">
        <f t="shared" si="29"/>
        <v/>
      </c>
      <c r="T107" s="194">
        <f t="shared" si="23"/>
        <v>0</v>
      </c>
      <c r="U107" s="194">
        <f t="shared" si="30"/>
        <v>0</v>
      </c>
      <c r="V107" s="82" t="str">
        <f t="shared" si="24"/>
        <v>ok</v>
      </c>
      <c r="W107" s="80"/>
      <c r="X107" s="81" t="str">
        <f t="shared" si="31"/>
        <v/>
      </c>
      <c r="Y107" s="194">
        <f t="shared" si="25"/>
        <v>0</v>
      </c>
      <c r="Z107" s="194">
        <f t="shared" si="26"/>
        <v>0</v>
      </c>
      <c r="AA107" s="82" t="str">
        <f t="shared" si="32"/>
        <v>ok</v>
      </c>
      <c r="AB107" s="80"/>
      <c r="AC107" s="84" t="str">
        <f t="array" ref="AC107">IFERROR(IF($C107="","",INDEX(구분표!$I$2:$I$1001,MATCH(1,(구분표!$B$2:$B$1001='15년일출'!$A107)*(구분표!$C$2:$C$1001='15년일출'!$B107)*(구분표!$A$2:$A$1001='15년일출'!$C107),0))),"@@")</f>
        <v/>
      </c>
    </row>
    <row r="108" spans="1:29" ht="31.5" hidden="1" customHeight="1">
      <c r="A108" s="94" t="str">
        <f>IFERROR(VLOOKUP('15년일출'!$C108,구분표!$A$2:$C$1001,2,FALSE),"")</f>
        <v/>
      </c>
      <c r="B108" s="94" t="str">
        <f>IFERROR(VLOOKUP('15년일출'!$C108,구분표!$A$2:$C$1001,3,FALSE),"")</f>
        <v/>
      </c>
      <c r="C108" s="196"/>
      <c r="D108" s="195"/>
      <c r="E108" s="195"/>
      <c r="F108" s="196"/>
      <c r="G108" s="194"/>
      <c r="H108" s="194"/>
      <c r="I108" s="194"/>
      <c r="J108" s="78">
        <f t="shared" si="27"/>
        <v>0</v>
      </c>
      <c r="K108" s="194"/>
      <c r="L108" s="194"/>
      <c r="M108" s="78">
        <f t="shared" si="28"/>
        <v>0</v>
      </c>
      <c r="N108" s="79" t="str">
        <f t="shared" si="17"/>
        <v>-</v>
      </c>
      <c r="O108" s="215"/>
      <c r="P108" s="80"/>
      <c r="Q108" s="221"/>
      <c r="R108" s="80"/>
      <c r="S108" s="83" t="str">
        <f t="shared" si="29"/>
        <v/>
      </c>
      <c r="T108" s="194">
        <f t="shared" si="23"/>
        <v>0</v>
      </c>
      <c r="U108" s="194">
        <f t="shared" si="30"/>
        <v>0</v>
      </c>
      <c r="V108" s="82" t="str">
        <f t="shared" si="24"/>
        <v>ok</v>
      </c>
      <c r="W108" s="80"/>
      <c r="X108" s="81" t="str">
        <f t="shared" si="31"/>
        <v/>
      </c>
      <c r="Y108" s="194">
        <f t="shared" si="25"/>
        <v>0</v>
      </c>
      <c r="Z108" s="194">
        <f t="shared" si="26"/>
        <v>0</v>
      </c>
      <c r="AA108" s="82" t="str">
        <f t="shared" si="32"/>
        <v>ok</v>
      </c>
      <c r="AB108" s="80"/>
      <c r="AC108" s="84" t="str">
        <f t="array" ref="AC108">IFERROR(IF($C108="","",INDEX(구분표!$I$2:$I$1001,MATCH(1,(구분표!$B$2:$B$1001='15년일출'!$A108)*(구분표!$C$2:$C$1001='15년일출'!$B108)*(구분표!$A$2:$A$1001='15년일출'!$C108),0))),"@@")</f>
        <v/>
      </c>
    </row>
    <row r="109" spans="1:29" ht="31.5" hidden="1" customHeight="1">
      <c r="A109" s="94" t="str">
        <f>IFERROR(VLOOKUP('15년일출'!$C109,구분표!$A$2:$C$1001,2,FALSE),"")</f>
        <v/>
      </c>
      <c r="B109" s="94" t="str">
        <f>IFERROR(VLOOKUP('15년일출'!$C109,구분표!$A$2:$C$1001,3,FALSE),"")</f>
        <v/>
      </c>
      <c r="C109" s="196"/>
      <c r="D109" s="195"/>
      <c r="E109" s="195"/>
      <c r="F109" s="196"/>
      <c r="G109" s="194"/>
      <c r="H109" s="194"/>
      <c r="I109" s="194"/>
      <c r="J109" s="78">
        <f t="shared" si="27"/>
        <v>0</v>
      </c>
      <c r="K109" s="194"/>
      <c r="L109" s="194"/>
      <c r="M109" s="78">
        <f t="shared" si="28"/>
        <v>0</v>
      </c>
      <c r="N109" s="79" t="str">
        <f t="shared" si="17"/>
        <v>-</v>
      </c>
      <c r="O109" s="216"/>
      <c r="P109" s="80"/>
      <c r="Q109" s="221"/>
      <c r="R109" s="80"/>
      <c r="S109" s="83" t="str">
        <f t="shared" si="29"/>
        <v/>
      </c>
      <c r="T109" s="194">
        <f t="shared" si="23"/>
        <v>0</v>
      </c>
      <c r="U109" s="194">
        <f t="shared" si="30"/>
        <v>0</v>
      </c>
      <c r="V109" s="82" t="str">
        <f t="shared" si="24"/>
        <v>ok</v>
      </c>
      <c r="W109" s="80"/>
      <c r="X109" s="81" t="str">
        <f t="shared" si="31"/>
        <v/>
      </c>
      <c r="Y109" s="194">
        <f t="shared" si="25"/>
        <v>0</v>
      </c>
      <c r="Z109" s="194">
        <f t="shared" si="26"/>
        <v>0</v>
      </c>
      <c r="AA109" s="82" t="str">
        <f t="shared" si="32"/>
        <v>ok</v>
      </c>
      <c r="AB109" s="80"/>
      <c r="AC109" s="84" t="str">
        <f t="array" ref="AC109">IFERROR(IF($C109="","",INDEX(구분표!$I$2:$I$1001,MATCH(1,(구분표!$B$2:$B$1001='15년일출'!$A109)*(구분표!$C$2:$C$1001='15년일출'!$B109)*(구분표!$A$2:$A$1001='15년일출'!$C109),0))),"@@")</f>
        <v/>
      </c>
    </row>
    <row r="110" spans="1:29" ht="31.5" hidden="1" customHeight="1">
      <c r="A110" s="94" t="str">
        <f>IFERROR(VLOOKUP('15년일출'!$C110,구분표!$A$2:$C$1001,2,FALSE),"")</f>
        <v/>
      </c>
      <c r="B110" s="94" t="str">
        <f>IFERROR(VLOOKUP('15년일출'!$C110,구분표!$A$2:$C$1001,3,FALSE),"")</f>
        <v/>
      </c>
      <c r="C110" s="196"/>
      <c r="D110" s="195"/>
      <c r="E110" s="195"/>
      <c r="F110" s="196"/>
      <c r="G110" s="198"/>
      <c r="H110" s="194"/>
      <c r="I110" s="194"/>
      <c r="J110" s="78">
        <f t="shared" si="27"/>
        <v>0</v>
      </c>
      <c r="K110" s="194"/>
      <c r="L110" s="194"/>
      <c r="M110" s="78">
        <f t="shared" si="28"/>
        <v>0</v>
      </c>
      <c r="N110" s="79" t="str">
        <f t="shared" si="17"/>
        <v>-</v>
      </c>
      <c r="O110" s="211"/>
      <c r="P110" s="80"/>
      <c r="Q110" s="221"/>
      <c r="R110" s="80"/>
      <c r="S110" s="83" t="str">
        <f t="shared" si="29"/>
        <v/>
      </c>
      <c r="T110" s="194">
        <f t="shared" si="23"/>
        <v>0</v>
      </c>
      <c r="U110" s="194">
        <f t="shared" si="30"/>
        <v>0</v>
      </c>
      <c r="V110" s="82" t="str">
        <f t="shared" si="24"/>
        <v>ok</v>
      </c>
      <c r="W110" s="80"/>
      <c r="X110" s="81" t="str">
        <f t="shared" si="31"/>
        <v/>
      </c>
      <c r="Y110" s="194">
        <f t="shared" si="25"/>
        <v>0</v>
      </c>
      <c r="Z110" s="194">
        <f t="shared" si="26"/>
        <v>0</v>
      </c>
      <c r="AA110" s="82" t="str">
        <f t="shared" si="32"/>
        <v>ok</v>
      </c>
      <c r="AB110" s="80"/>
      <c r="AC110" s="84" t="str">
        <f t="array" ref="AC110">IFERROR(IF($C110="","",INDEX(구분표!$I$2:$I$1001,MATCH(1,(구분표!$B$2:$B$1001='15년일출'!$A110)*(구분표!$C$2:$C$1001='15년일출'!$B110)*(구분표!$A$2:$A$1001='15년일출'!$C110),0))),"@@")</f>
        <v/>
      </c>
    </row>
    <row r="111" spans="1:29" s="24" customFormat="1" ht="31.5" hidden="1" customHeight="1">
      <c r="A111" s="95" t="str">
        <f>IFERROR(VLOOKUP('15년일출'!$C111,구분표!$A$2:$C$1001,2,FALSE),"")</f>
        <v/>
      </c>
      <c r="B111" s="95" t="str">
        <f>IFERROR(VLOOKUP('15년일출'!$C111,구분표!$A$2:$C$1001,3,FALSE),"")</f>
        <v/>
      </c>
      <c r="C111" s="200"/>
      <c r="D111" s="195"/>
      <c r="E111" s="201"/>
      <c r="F111" s="200"/>
      <c r="G111" s="198"/>
      <c r="H111" s="207"/>
      <c r="I111" s="207"/>
      <c r="J111" s="78">
        <f t="shared" si="27"/>
        <v>0</v>
      </c>
      <c r="K111" s="207"/>
      <c r="L111" s="207"/>
      <c r="M111" s="78">
        <f t="shared" si="28"/>
        <v>0</v>
      </c>
      <c r="N111" s="79" t="str">
        <f t="shared" si="17"/>
        <v>-</v>
      </c>
      <c r="O111" s="213"/>
      <c r="P111" s="85"/>
      <c r="Q111" s="222"/>
      <c r="R111" s="85"/>
      <c r="S111" s="83" t="str">
        <f t="shared" si="29"/>
        <v/>
      </c>
      <c r="T111" s="194">
        <f t="shared" si="23"/>
        <v>0</v>
      </c>
      <c r="U111" s="194">
        <f t="shared" si="30"/>
        <v>0</v>
      </c>
      <c r="V111" s="82" t="str">
        <f t="shared" si="24"/>
        <v>ok</v>
      </c>
      <c r="W111" s="85"/>
      <c r="X111" s="81" t="str">
        <f t="shared" si="31"/>
        <v/>
      </c>
      <c r="Y111" s="194">
        <f t="shared" si="25"/>
        <v>0</v>
      </c>
      <c r="Z111" s="194">
        <f t="shared" si="26"/>
        <v>0</v>
      </c>
      <c r="AA111" s="82" t="str">
        <f t="shared" si="32"/>
        <v>ok</v>
      </c>
      <c r="AB111" s="85"/>
      <c r="AC111" s="84" t="str">
        <f t="array" ref="AC111">IFERROR(IF($C111="","",INDEX(구분표!$I$2:$I$1001,MATCH(1,(구분표!$B$2:$B$1001='15년일출'!$A111)*(구분표!$C$2:$C$1001='15년일출'!$B111)*(구분표!$A$2:$A$1001='15년일출'!$C111),0))),"@@")</f>
        <v/>
      </c>
    </row>
    <row r="112" spans="1:29" ht="31.5" hidden="1" customHeight="1">
      <c r="A112" s="94" t="str">
        <f>IFERROR(VLOOKUP('15년일출'!$C112,구분표!$A$2:$C$1001,2,FALSE),"")</f>
        <v/>
      </c>
      <c r="B112" s="94" t="str">
        <f>IFERROR(VLOOKUP('15년일출'!$C112,구분표!$A$2:$C$1001,3,FALSE),"")</f>
        <v/>
      </c>
      <c r="C112" s="196"/>
      <c r="D112" s="195"/>
      <c r="E112" s="195"/>
      <c r="F112" s="196"/>
      <c r="G112" s="194"/>
      <c r="H112" s="194"/>
      <c r="I112" s="194"/>
      <c r="J112" s="78">
        <f t="shared" si="27"/>
        <v>0</v>
      </c>
      <c r="K112" s="194"/>
      <c r="L112" s="194"/>
      <c r="M112" s="78">
        <f t="shared" si="28"/>
        <v>0</v>
      </c>
      <c r="N112" s="79" t="str">
        <f t="shared" si="17"/>
        <v>-</v>
      </c>
      <c r="O112" s="217"/>
      <c r="P112" s="80"/>
      <c r="Q112" s="221"/>
      <c r="R112" s="80"/>
      <c r="S112" s="83" t="str">
        <f t="shared" si="29"/>
        <v/>
      </c>
      <c r="T112" s="194">
        <f t="shared" si="23"/>
        <v>0</v>
      </c>
      <c r="U112" s="194">
        <f t="shared" si="30"/>
        <v>0</v>
      </c>
      <c r="V112" s="82" t="str">
        <f t="shared" si="24"/>
        <v>ok</v>
      </c>
      <c r="W112" s="80"/>
      <c r="X112" s="81" t="str">
        <f t="shared" si="31"/>
        <v/>
      </c>
      <c r="Y112" s="194">
        <f t="shared" si="25"/>
        <v>0</v>
      </c>
      <c r="Z112" s="194">
        <f t="shared" si="26"/>
        <v>0</v>
      </c>
      <c r="AA112" s="82" t="str">
        <f t="shared" si="32"/>
        <v>ok</v>
      </c>
      <c r="AB112" s="80"/>
      <c r="AC112" s="84" t="str">
        <f t="array" ref="AC112">IFERROR(IF($C112="","",INDEX(구분표!$I$2:$I$1001,MATCH(1,(구분표!$B$2:$B$1001='15년일출'!$A112)*(구분표!$C$2:$C$1001='15년일출'!$B112)*(구분표!$A$2:$A$1001='15년일출'!$C112),0))),"@@")</f>
        <v/>
      </c>
    </row>
    <row r="113" spans="1:29" ht="31.5" hidden="1" customHeight="1">
      <c r="A113" s="94" t="str">
        <f>IFERROR(VLOOKUP('15년일출'!$C113,구분표!$A$2:$C$1001,2,FALSE),"")</f>
        <v/>
      </c>
      <c r="B113" s="94" t="str">
        <f>IFERROR(VLOOKUP('15년일출'!$C113,구분표!$A$2:$C$1001,3,FALSE),"")</f>
        <v/>
      </c>
      <c r="C113" s="196"/>
      <c r="D113" s="195"/>
      <c r="E113" s="195"/>
      <c r="F113" s="196"/>
      <c r="G113" s="194"/>
      <c r="H113" s="194"/>
      <c r="I113" s="194"/>
      <c r="J113" s="78">
        <f t="shared" si="27"/>
        <v>0</v>
      </c>
      <c r="K113" s="194"/>
      <c r="L113" s="194"/>
      <c r="M113" s="78">
        <f t="shared" si="28"/>
        <v>0</v>
      </c>
      <c r="N113" s="79" t="str">
        <f t="shared" si="17"/>
        <v>-</v>
      </c>
      <c r="O113" s="215"/>
      <c r="P113" s="80"/>
      <c r="Q113" s="221"/>
      <c r="R113" s="80"/>
      <c r="S113" s="83" t="str">
        <f t="shared" si="29"/>
        <v/>
      </c>
      <c r="T113" s="194">
        <f t="shared" si="23"/>
        <v>0</v>
      </c>
      <c r="U113" s="194">
        <f t="shared" si="30"/>
        <v>0</v>
      </c>
      <c r="V113" s="82" t="str">
        <f t="shared" si="24"/>
        <v>ok</v>
      </c>
      <c r="W113" s="80"/>
      <c r="X113" s="81" t="str">
        <f t="shared" si="31"/>
        <v/>
      </c>
      <c r="Y113" s="194">
        <f t="shared" si="25"/>
        <v>0</v>
      </c>
      <c r="Z113" s="194">
        <f t="shared" si="26"/>
        <v>0</v>
      </c>
      <c r="AA113" s="82" t="str">
        <f t="shared" si="32"/>
        <v>ok</v>
      </c>
      <c r="AB113" s="80"/>
      <c r="AC113" s="84" t="str">
        <f t="array" ref="AC113">IFERROR(IF($C113="","",INDEX(구분표!$I$2:$I$1001,MATCH(1,(구분표!$B$2:$B$1001='15년일출'!$A113)*(구분표!$C$2:$C$1001='15년일출'!$B113)*(구분표!$A$2:$A$1001='15년일출'!$C113),0))),"@@")</f>
        <v/>
      </c>
    </row>
    <row r="114" spans="1:29" ht="31.5" hidden="1" customHeight="1">
      <c r="A114" s="94" t="str">
        <f>IFERROR(VLOOKUP('15년일출'!$C114,구분표!$A$2:$C$1001,2,FALSE),"")</f>
        <v/>
      </c>
      <c r="B114" s="94" t="str">
        <f>IFERROR(VLOOKUP('15년일출'!$C114,구분표!$A$2:$C$1001,3,FALSE),"")</f>
        <v/>
      </c>
      <c r="C114" s="196"/>
      <c r="D114" s="195"/>
      <c r="E114" s="195"/>
      <c r="F114" s="196"/>
      <c r="G114" s="202"/>
      <c r="H114" s="194"/>
      <c r="I114" s="194"/>
      <c r="J114" s="78">
        <f t="shared" si="27"/>
        <v>0</v>
      </c>
      <c r="K114" s="194"/>
      <c r="L114" s="194"/>
      <c r="M114" s="78">
        <f t="shared" si="28"/>
        <v>0</v>
      </c>
      <c r="N114" s="79" t="str">
        <f t="shared" si="17"/>
        <v>-</v>
      </c>
      <c r="O114" s="218"/>
      <c r="P114" s="80"/>
      <c r="Q114" s="221"/>
      <c r="R114" s="80"/>
      <c r="S114" s="83" t="str">
        <f t="shared" si="29"/>
        <v/>
      </c>
      <c r="T114" s="194">
        <f t="shared" si="23"/>
        <v>0</v>
      </c>
      <c r="U114" s="194">
        <f t="shared" si="30"/>
        <v>0</v>
      </c>
      <c r="V114" s="82" t="str">
        <f t="shared" si="24"/>
        <v>ok</v>
      </c>
      <c r="W114" s="80"/>
      <c r="X114" s="81" t="str">
        <f t="shared" si="31"/>
        <v/>
      </c>
      <c r="Y114" s="194">
        <f t="shared" si="25"/>
        <v>0</v>
      </c>
      <c r="Z114" s="194">
        <f t="shared" si="26"/>
        <v>0</v>
      </c>
      <c r="AA114" s="82" t="str">
        <f t="shared" si="32"/>
        <v>ok</v>
      </c>
      <c r="AB114" s="80"/>
      <c r="AC114" s="84" t="str">
        <f t="array" ref="AC114">IFERROR(IF($C114="","",INDEX(구분표!$I$2:$I$1001,MATCH(1,(구분표!$B$2:$B$1001='15년일출'!$A114)*(구분표!$C$2:$C$1001='15년일출'!$B114)*(구분표!$A$2:$A$1001='15년일출'!$C114),0))),"@@")</f>
        <v/>
      </c>
    </row>
    <row r="115" spans="1:29" ht="31.5" hidden="1" customHeight="1">
      <c r="A115" s="94" t="str">
        <f>IFERROR(VLOOKUP('15년일출'!$C115,구분표!$A$2:$C$1001,2,FALSE),"")</f>
        <v/>
      </c>
      <c r="B115" s="94" t="str">
        <f>IFERROR(VLOOKUP('15년일출'!$C115,구분표!$A$2:$C$1001,3,FALSE),"")</f>
        <v/>
      </c>
      <c r="C115" s="196"/>
      <c r="D115" s="195"/>
      <c r="E115" s="195"/>
      <c r="F115" s="196"/>
      <c r="G115" s="194"/>
      <c r="H115" s="194"/>
      <c r="I115" s="194"/>
      <c r="J115" s="78">
        <f t="shared" si="27"/>
        <v>0</v>
      </c>
      <c r="K115" s="194"/>
      <c r="L115" s="194"/>
      <c r="M115" s="78">
        <f t="shared" si="28"/>
        <v>0</v>
      </c>
      <c r="N115" s="79" t="str">
        <f t="shared" si="17"/>
        <v>-</v>
      </c>
      <c r="O115" s="218"/>
      <c r="P115" s="80"/>
      <c r="Q115" s="221"/>
      <c r="R115" s="80"/>
      <c r="S115" s="83" t="str">
        <f t="shared" si="29"/>
        <v/>
      </c>
      <c r="T115" s="194">
        <f t="shared" si="23"/>
        <v>0</v>
      </c>
      <c r="U115" s="194">
        <f t="shared" si="30"/>
        <v>0</v>
      </c>
      <c r="V115" s="82" t="str">
        <f t="shared" si="24"/>
        <v>ok</v>
      </c>
      <c r="W115" s="80"/>
      <c r="X115" s="81" t="str">
        <f t="shared" si="31"/>
        <v/>
      </c>
      <c r="Y115" s="194">
        <f t="shared" si="25"/>
        <v>0</v>
      </c>
      <c r="Z115" s="194">
        <f t="shared" si="26"/>
        <v>0</v>
      </c>
      <c r="AA115" s="82" t="str">
        <f t="shared" si="32"/>
        <v>ok</v>
      </c>
      <c r="AB115" s="80"/>
      <c r="AC115" s="84" t="str">
        <f t="array" ref="AC115">IFERROR(IF($C115="","",INDEX(구분표!$I$2:$I$1001,MATCH(1,(구분표!$B$2:$B$1001='15년일출'!$A115)*(구분표!$C$2:$C$1001='15년일출'!$B115)*(구분표!$A$2:$A$1001='15년일출'!$C115),0))),"@@")</f>
        <v/>
      </c>
    </row>
    <row r="116" spans="1:29" ht="31.5" hidden="1" customHeight="1">
      <c r="A116" s="94" t="str">
        <f>IFERROR(VLOOKUP('15년일출'!$C116,구분표!$A$2:$C$1001,2,FALSE),"")</f>
        <v/>
      </c>
      <c r="B116" s="94" t="str">
        <f>IFERROR(VLOOKUP('15년일출'!$C116,구분표!$A$2:$C$1001,3,FALSE),"")</f>
        <v/>
      </c>
      <c r="C116" s="196"/>
      <c r="D116" s="195"/>
      <c r="E116" s="195"/>
      <c r="F116" s="196"/>
      <c r="G116" s="194"/>
      <c r="H116" s="194"/>
      <c r="I116" s="194"/>
      <c r="J116" s="78">
        <f t="shared" si="27"/>
        <v>0</v>
      </c>
      <c r="K116" s="194"/>
      <c r="L116" s="194"/>
      <c r="M116" s="78">
        <f t="shared" si="28"/>
        <v>0</v>
      </c>
      <c r="N116" s="79" t="str">
        <f t="shared" si="17"/>
        <v>-</v>
      </c>
      <c r="O116" s="218"/>
      <c r="P116" s="80"/>
      <c r="Q116" s="221"/>
      <c r="R116" s="80"/>
      <c r="S116" s="83" t="str">
        <f t="shared" si="29"/>
        <v/>
      </c>
      <c r="T116" s="194">
        <f t="shared" si="23"/>
        <v>0</v>
      </c>
      <c r="U116" s="194">
        <f t="shared" si="30"/>
        <v>0</v>
      </c>
      <c r="V116" s="82" t="str">
        <f t="shared" si="24"/>
        <v>ok</v>
      </c>
      <c r="W116" s="80"/>
      <c r="X116" s="81" t="str">
        <f t="shared" si="31"/>
        <v/>
      </c>
      <c r="Y116" s="194">
        <f t="shared" si="25"/>
        <v>0</v>
      </c>
      <c r="Z116" s="194">
        <f t="shared" si="26"/>
        <v>0</v>
      </c>
      <c r="AA116" s="82" t="str">
        <f t="shared" si="32"/>
        <v>ok</v>
      </c>
      <c r="AB116" s="80"/>
      <c r="AC116" s="84" t="str">
        <f t="array" ref="AC116">IFERROR(IF($C116="","",INDEX(구분표!$I$2:$I$1001,MATCH(1,(구분표!$B$2:$B$1001='15년일출'!$A116)*(구분표!$C$2:$C$1001='15년일출'!$B116)*(구분표!$A$2:$A$1001='15년일출'!$C116),0))),"@@")</f>
        <v/>
      </c>
    </row>
    <row r="117" spans="1:29" ht="31.5" hidden="1" customHeight="1">
      <c r="A117" s="94" t="str">
        <f>IFERROR(VLOOKUP('15년일출'!$C117,구분표!$A$2:$C$1001,2,FALSE),"")</f>
        <v/>
      </c>
      <c r="B117" s="94" t="str">
        <f>IFERROR(VLOOKUP('15년일출'!$C117,구분표!$A$2:$C$1001,3,FALSE),"")</f>
        <v/>
      </c>
      <c r="C117" s="196"/>
      <c r="D117" s="195"/>
      <c r="E117" s="195"/>
      <c r="F117" s="196"/>
      <c r="G117" s="194"/>
      <c r="H117" s="194"/>
      <c r="I117" s="194"/>
      <c r="J117" s="78">
        <f t="shared" si="27"/>
        <v>0</v>
      </c>
      <c r="K117" s="194"/>
      <c r="L117" s="194"/>
      <c r="M117" s="78">
        <f t="shared" si="28"/>
        <v>0</v>
      </c>
      <c r="N117" s="79" t="str">
        <f t="shared" si="17"/>
        <v>-</v>
      </c>
      <c r="O117" s="218"/>
      <c r="P117" s="80"/>
      <c r="Q117" s="221"/>
      <c r="R117" s="80"/>
      <c r="S117" s="83" t="str">
        <f t="shared" si="29"/>
        <v/>
      </c>
      <c r="T117" s="194">
        <f t="shared" si="23"/>
        <v>0</v>
      </c>
      <c r="U117" s="194">
        <f t="shared" si="30"/>
        <v>0</v>
      </c>
      <c r="V117" s="82" t="str">
        <f t="shared" si="24"/>
        <v>ok</v>
      </c>
      <c r="W117" s="80"/>
      <c r="X117" s="81" t="str">
        <f t="shared" si="31"/>
        <v/>
      </c>
      <c r="Y117" s="194">
        <f t="shared" si="25"/>
        <v>0</v>
      </c>
      <c r="Z117" s="194">
        <f t="shared" si="26"/>
        <v>0</v>
      </c>
      <c r="AA117" s="82" t="str">
        <f t="shared" si="32"/>
        <v>ok</v>
      </c>
      <c r="AB117" s="80"/>
      <c r="AC117" s="84" t="str">
        <f t="array" ref="AC117">IFERROR(IF($C117="","",INDEX(구분표!$I$2:$I$1001,MATCH(1,(구분표!$B$2:$B$1001='15년일출'!$A117)*(구분표!$C$2:$C$1001='15년일출'!$B117)*(구분표!$A$2:$A$1001='15년일출'!$C117),0))),"@@")</f>
        <v/>
      </c>
    </row>
    <row r="118" spans="1:29" ht="31.5" hidden="1" customHeight="1">
      <c r="A118" s="94" t="str">
        <f>IFERROR(VLOOKUP('15년일출'!$C118,구분표!$A$2:$C$1001,2,FALSE),"")</f>
        <v/>
      </c>
      <c r="B118" s="94" t="str">
        <f>IFERROR(VLOOKUP('15년일출'!$C118,구분표!$A$2:$C$1001,3,FALSE),"")</f>
        <v/>
      </c>
      <c r="C118" s="196"/>
      <c r="D118" s="195"/>
      <c r="E118" s="195"/>
      <c r="F118" s="196"/>
      <c r="G118" s="194"/>
      <c r="H118" s="194"/>
      <c r="I118" s="194"/>
      <c r="J118" s="78">
        <f t="shared" si="27"/>
        <v>0</v>
      </c>
      <c r="K118" s="194"/>
      <c r="L118" s="194"/>
      <c r="M118" s="78">
        <f t="shared" si="28"/>
        <v>0</v>
      </c>
      <c r="N118" s="79" t="str">
        <f t="shared" si="17"/>
        <v>-</v>
      </c>
      <c r="O118" s="218"/>
      <c r="P118" s="80"/>
      <c r="Q118" s="221"/>
      <c r="R118" s="80"/>
      <c r="S118" s="83" t="str">
        <f t="shared" si="29"/>
        <v/>
      </c>
      <c r="T118" s="194">
        <f t="shared" si="23"/>
        <v>0</v>
      </c>
      <c r="U118" s="194">
        <f t="shared" si="30"/>
        <v>0</v>
      </c>
      <c r="V118" s="82" t="str">
        <f t="shared" si="24"/>
        <v>ok</v>
      </c>
      <c r="W118" s="80"/>
      <c r="X118" s="81" t="str">
        <f t="shared" si="31"/>
        <v/>
      </c>
      <c r="Y118" s="194">
        <f t="shared" si="25"/>
        <v>0</v>
      </c>
      <c r="Z118" s="194">
        <f t="shared" si="26"/>
        <v>0</v>
      </c>
      <c r="AA118" s="82" t="str">
        <f t="shared" si="32"/>
        <v>ok</v>
      </c>
      <c r="AB118" s="80"/>
      <c r="AC118" s="84" t="str">
        <f t="array" ref="AC118">IFERROR(IF($C118="","",INDEX(구분표!$I$2:$I$1001,MATCH(1,(구분표!$B$2:$B$1001='15년일출'!$A118)*(구분표!$C$2:$C$1001='15년일출'!$B118)*(구분표!$A$2:$A$1001='15년일출'!$C118),0))),"@@")</f>
        <v/>
      </c>
    </row>
    <row r="119" spans="1:29" ht="31.5" hidden="1" customHeight="1">
      <c r="A119" s="94" t="str">
        <f>IFERROR(VLOOKUP('15년일출'!$C119,구분표!$A$2:$C$1001,2,FALSE),"")</f>
        <v/>
      </c>
      <c r="B119" s="94" t="str">
        <f>IFERROR(VLOOKUP('15년일출'!$C119,구분표!$A$2:$C$1001,3,FALSE),"")</f>
        <v/>
      </c>
      <c r="C119" s="196"/>
      <c r="D119" s="195"/>
      <c r="E119" s="195"/>
      <c r="F119" s="196"/>
      <c r="G119" s="197"/>
      <c r="H119" s="194"/>
      <c r="I119" s="194"/>
      <c r="J119" s="78">
        <f t="shared" si="27"/>
        <v>0</v>
      </c>
      <c r="K119" s="194"/>
      <c r="L119" s="194"/>
      <c r="M119" s="78">
        <f t="shared" si="28"/>
        <v>0</v>
      </c>
      <c r="N119" s="79" t="str">
        <f t="shared" si="17"/>
        <v>-</v>
      </c>
      <c r="O119" s="218"/>
      <c r="P119" s="80"/>
      <c r="Q119" s="221"/>
      <c r="R119" s="80"/>
      <c r="S119" s="83" t="str">
        <f t="shared" si="29"/>
        <v/>
      </c>
      <c r="T119" s="194">
        <f t="shared" si="23"/>
        <v>0</v>
      </c>
      <c r="U119" s="194">
        <f t="shared" si="30"/>
        <v>0</v>
      </c>
      <c r="V119" s="82" t="str">
        <f t="shared" si="24"/>
        <v>ok</v>
      </c>
      <c r="W119" s="80"/>
      <c r="X119" s="81" t="str">
        <f t="shared" si="31"/>
        <v/>
      </c>
      <c r="Y119" s="194">
        <f t="shared" si="25"/>
        <v>0</v>
      </c>
      <c r="Z119" s="194">
        <f t="shared" si="26"/>
        <v>0</v>
      </c>
      <c r="AA119" s="82" t="str">
        <f t="shared" si="32"/>
        <v>ok</v>
      </c>
      <c r="AB119" s="80"/>
      <c r="AC119" s="84" t="str">
        <f t="array" ref="AC119">IFERROR(IF($C119="","",INDEX(구분표!$I$2:$I$1001,MATCH(1,(구분표!$B$2:$B$1001='15년일출'!$A119)*(구분표!$C$2:$C$1001='15년일출'!$B119)*(구분표!$A$2:$A$1001='15년일출'!$C119),0))),"@@")</f>
        <v/>
      </c>
    </row>
    <row r="120" spans="1:29" ht="31.5" hidden="1" customHeight="1">
      <c r="A120" s="94" t="str">
        <f>IFERROR(VLOOKUP('15년일출'!$C120,구분표!$A$2:$C$1001,2,FALSE),"")</f>
        <v/>
      </c>
      <c r="B120" s="94" t="str">
        <f>IFERROR(VLOOKUP('15년일출'!$C120,구분표!$A$2:$C$1001,3,FALSE),"")</f>
        <v/>
      </c>
      <c r="C120" s="196"/>
      <c r="D120" s="195"/>
      <c r="E120" s="195"/>
      <c r="F120" s="196"/>
      <c r="G120" s="202"/>
      <c r="H120" s="194"/>
      <c r="I120" s="194"/>
      <c r="J120" s="78">
        <f t="shared" si="27"/>
        <v>0</v>
      </c>
      <c r="K120" s="194"/>
      <c r="L120" s="194"/>
      <c r="M120" s="78">
        <f t="shared" si="28"/>
        <v>0</v>
      </c>
      <c r="N120" s="79" t="str">
        <f t="shared" si="17"/>
        <v>-</v>
      </c>
      <c r="O120" s="217"/>
      <c r="P120" s="80"/>
      <c r="Q120" s="221"/>
      <c r="R120" s="80"/>
      <c r="S120" s="83" t="str">
        <f t="shared" si="29"/>
        <v/>
      </c>
      <c r="T120" s="194">
        <f t="shared" si="23"/>
        <v>0</v>
      </c>
      <c r="U120" s="194">
        <f t="shared" si="30"/>
        <v>0</v>
      </c>
      <c r="V120" s="82" t="str">
        <f t="shared" si="24"/>
        <v>ok</v>
      </c>
      <c r="W120" s="80"/>
      <c r="X120" s="81" t="str">
        <f t="shared" si="31"/>
        <v/>
      </c>
      <c r="Y120" s="194">
        <f t="shared" si="25"/>
        <v>0</v>
      </c>
      <c r="Z120" s="194">
        <f t="shared" si="26"/>
        <v>0</v>
      </c>
      <c r="AA120" s="82" t="str">
        <f t="shared" si="32"/>
        <v>ok</v>
      </c>
      <c r="AB120" s="80"/>
      <c r="AC120" s="84" t="str">
        <f t="array" ref="AC120">IFERROR(IF($C120="","",INDEX(구분표!$I$2:$I$1001,MATCH(1,(구분표!$B$2:$B$1001='15년일출'!$A120)*(구분표!$C$2:$C$1001='15년일출'!$B120)*(구분표!$A$2:$A$1001='15년일출'!$C120),0))),"@@")</f>
        <v/>
      </c>
    </row>
    <row r="121" spans="1:29" ht="31.5" hidden="1" customHeight="1">
      <c r="A121" s="94" t="str">
        <f>IFERROR(VLOOKUP('15년일출'!$C121,구분표!$A$2:$C$1001,2,FALSE),"")</f>
        <v/>
      </c>
      <c r="B121" s="94" t="str">
        <f>IFERROR(VLOOKUP('15년일출'!$C121,구분표!$A$2:$C$1001,3,FALSE),"")</f>
        <v/>
      </c>
      <c r="C121" s="196"/>
      <c r="D121" s="195"/>
      <c r="E121" s="195"/>
      <c r="F121" s="196"/>
      <c r="G121" s="194"/>
      <c r="H121" s="194"/>
      <c r="I121" s="194"/>
      <c r="J121" s="78">
        <f t="shared" si="27"/>
        <v>0</v>
      </c>
      <c r="K121" s="194"/>
      <c r="L121" s="194"/>
      <c r="M121" s="78">
        <f t="shared" si="28"/>
        <v>0</v>
      </c>
      <c r="N121" s="79" t="str">
        <f t="shared" si="17"/>
        <v>-</v>
      </c>
      <c r="O121" s="218"/>
      <c r="P121" s="80"/>
      <c r="Q121" s="221"/>
      <c r="R121" s="80"/>
      <c r="S121" s="83" t="str">
        <f t="shared" si="29"/>
        <v/>
      </c>
      <c r="T121" s="194">
        <f t="shared" si="23"/>
        <v>0</v>
      </c>
      <c r="U121" s="194">
        <f t="shared" si="30"/>
        <v>0</v>
      </c>
      <c r="V121" s="82" t="str">
        <f t="shared" si="24"/>
        <v>ok</v>
      </c>
      <c r="W121" s="80"/>
      <c r="X121" s="81" t="str">
        <f t="shared" si="31"/>
        <v/>
      </c>
      <c r="Y121" s="194">
        <f t="shared" si="25"/>
        <v>0</v>
      </c>
      <c r="Z121" s="194">
        <f t="shared" si="26"/>
        <v>0</v>
      </c>
      <c r="AA121" s="82" t="str">
        <f t="shared" si="32"/>
        <v>ok</v>
      </c>
      <c r="AB121" s="80"/>
      <c r="AC121" s="84" t="str">
        <f t="array" ref="AC121">IFERROR(IF($C121="","",INDEX(구분표!$I$2:$I$1001,MATCH(1,(구분표!$B$2:$B$1001='15년일출'!$A121)*(구분표!$C$2:$C$1001='15년일출'!$B121)*(구분표!$A$2:$A$1001='15년일출'!$C121),0))),"@@")</f>
        <v/>
      </c>
    </row>
    <row r="122" spans="1:29" ht="31.5" hidden="1" customHeight="1">
      <c r="A122" s="94" t="str">
        <f>IFERROR(VLOOKUP('15년일출'!$C122,구분표!$A$2:$C$1001,2,FALSE),"")</f>
        <v/>
      </c>
      <c r="B122" s="94" t="str">
        <f>IFERROR(VLOOKUP('15년일출'!$C122,구분표!$A$2:$C$1001,3,FALSE),"")</f>
        <v/>
      </c>
      <c r="C122" s="196"/>
      <c r="D122" s="195"/>
      <c r="E122" s="195"/>
      <c r="F122" s="196"/>
      <c r="G122" s="194"/>
      <c r="H122" s="194"/>
      <c r="I122" s="194"/>
      <c r="J122" s="78">
        <f t="shared" si="27"/>
        <v>0</v>
      </c>
      <c r="K122" s="194"/>
      <c r="L122" s="194"/>
      <c r="M122" s="78">
        <f t="shared" si="28"/>
        <v>0</v>
      </c>
      <c r="N122" s="79" t="str">
        <f t="shared" si="17"/>
        <v>-</v>
      </c>
      <c r="O122" s="217"/>
      <c r="P122" s="80"/>
      <c r="Q122" s="221"/>
      <c r="R122" s="80"/>
      <c r="S122" s="83" t="str">
        <f t="shared" si="29"/>
        <v/>
      </c>
      <c r="T122" s="194">
        <f t="shared" si="23"/>
        <v>0</v>
      </c>
      <c r="U122" s="194">
        <f t="shared" si="30"/>
        <v>0</v>
      </c>
      <c r="V122" s="82" t="str">
        <f t="shared" si="24"/>
        <v>ok</v>
      </c>
      <c r="W122" s="80"/>
      <c r="X122" s="81" t="str">
        <f t="shared" si="31"/>
        <v/>
      </c>
      <c r="Y122" s="194">
        <f t="shared" si="25"/>
        <v>0</v>
      </c>
      <c r="Z122" s="194">
        <f t="shared" si="26"/>
        <v>0</v>
      </c>
      <c r="AA122" s="82" t="str">
        <f t="shared" si="32"/>
        <v>ok</v>
      </c>
      <c r="AB122" s="80"/>
      <c r="AC122" s="84" t="str">
        <f t="array" ref="AC122">IFERROR(IF($C122="","",INDEX(구분표!$I$2:$I$1001,MATCH(1,(구분표!$B$2:$B$1001='15년일출'!$A122)*(구분표!$C$2:$C$1001='15년일출'!$B122)*(구분표!$A$2:$A$1001='15년일출'!$C122),0))),"@@")</f>
        <v/>
      </c>
    </row>
    <row r="123" spans="1:29" ht="31.5" hidden="1" customHeight="1">
      <c r="A123" s="94" t="str">
        <f>IFERROR(VLOOKUP('15년일출'!$C123,구분표!$A$2:$C$1001,2,FALSE),"")</f>
        <v/>
      </c>
      <c r="B123" s="94" t="str">
        <f>IFERROR(VLOOKUP('15년일출'!$C123,구분표!$A$2:$C$1001,3,FALSE),"")</f>
        <v/>
      </c>
      <c r="C123" s="196"/>
      <c r="D123" s="195"/>
      <c r="E123" s="195"/>
      <c r="F123" s="196"/>
      <c r="G123" s="194"/>
      <c r="H123" s="194"/>
      <c r="I123" s="194"/>
      <c r="J123" s="78">
        <f t="shared" si="27"/>
        <v>0</v>
      </c>
      <c r="K123" s="194"/>
      <c r="L123" s="194"/>
      <c r="M123" s="78">
        <f t="shared" si="28"/>
        <v>0</v>
      </c>
      <c r="N123" s="79" t="str">
        <f t="shared" si="17"/>
        <v>-</v>
      </c>
      <c r="O123" s="217"/>
      <c r="P123" s="80"/>
      <c r="Q123" s="221"/>
      <c r="R123" s="80"/>
      <c r="S123" s="83" t="str">
        <f t="shared" si="29"/>
        <v/>
      </c>
      <c r="T123" s="194">
        <f t="shared" si="23"/>
        <v>0</v>
      </c>
      <c r="U123" s="194">
        <f t="shared" si="30"/>
        <v>0</v>
      </c>
      <c r="V123" s="82" t="str">
        <f t="shared" si="24"/>
        <v>ok</v>
      </c>
      <c r="W123" s="80"/>
      <c r="X123" s="81" t="str">
        <f t="shared" si="31"/>
        <v/>
      </c>
      <c r="Y123" s="194">
        <f t="shared" si="25"/>
        <v>0</v>
      </c>
      <c r="Z123" s="194">
        <f t="shared" si="26"/>
        <v>0</v>
      </c>
      <c r="AA123" s="82" t="str">
        <f t="shared" si="32"/>
        <v>ok</v>
      </c>
      <c r="AB123" s="80"/>
      <c r="AC123" s="84" t="str">
        <f t="array" ref="AC123">IFERROR(IF($C123="","",INDEX(구분표!$I$2:$I$1001,MATCH(1,(구분표!$B$2:$B$1001='15년일출'!$A123)*(구분표!$C$2:$C$1001='15년일출'!$B123)*(구분표!$A$2:$A$1001='15년일출'!$C123),0))),"@@")</f>
        <v/>
      </c>
    </row>
    <row r="124" spans="1:29" ht="31.5" hidden="1" customHeight="1">
      <c r="A124" s="94" t="str">
        <f>IFERROR(VLOOKUP('15년일출'!$C124,구분표!$A$2:$C$1001,2,FALSE),"")</f>
        <v/>
      </c>
      <c r="B124" s="94" t="str">
        <f>IFERROR(VLOOKUP('15년일출'!$C124,구분표!$A$2:$C$1001,3,FALSE),"")</f>
        <v/>
      </c>
      <c r="C124" s="196"/>
      <c r="D124" s="195"/>
      <c r="E124" s="195"/>
      <c r="F124" s="196"/>
      <c r="G124" s="194"/>
      <c r="H124" s="194"/>
      <c r="I124" s="194"/>
      <c r="J124" s="78">
        <f t="shared" si="27"/>
        <v>0</v>
      </c>
      <c r="K124" s="194"/>
      <c r="L124" s="194"/>
      <c r="M124" s="78">
        <f t="shared" si="28"/>
        <v>0</v>
      </c>
      <c r="N124" s="79" t="str">
        <f t="shared" si="17"/>
        <v>-</v>
      </c>
      <c r="O124" s="217"/>
      <c r="P124" s="80"/>
      <c r="Q124" s="221"/>
      <c r="R124" s="80"/>
      <c r="S124" s="83" t="str">
        <f t="shared" si="29"/>
        <v/>
      </c>
      <c r="T124" s="194">
        <f t="shared" si="23"/>
        <v>0</v>
      </c>
      <c r="U124" s="194">
        <f t="shared" si="30"/>
        <v>0</v>
      </c>
      <c r="V124" s="82" t="str">
        <f t="shared" si="24"/>
        <v>ok</v>
      </c>
      <c r="W124" s="80"/>
      <c r="X124" s="81" t="str">
        <f t="shared" si="31"/>
        <v/>
      </c>
      <c r="Y124" s="194">
        <f t="shared" si="25"/>
        <v>0</v>
      </c>
      <c r="Z124" s="194">
        <f t="shared" si="26"/>
        <v>0</v>
      </c>
      <c r="AA124" s="82" t="str">
        <f t="shared" si="32"/>
        <v>ok</v>
      </c>
      <c r="AB124" s="80"/>
      <c r="AC124" s="84" t="str">
        <f t="array" ref="AC124">IFERROR(IF($C124="","",INDEX(구분표!$I$2:$I$1001,MATCH(1,(구분표!$B$2:$B$1001='15년일출'!$A124)*(구분표!$C$2:$C$1001='15년일출'!$B124)*(구분표!$A$2:$A$1001='15년일출'!$C124),0))),"@@")</f>
        <v/>
      </c>
    </row>
    <row r="125" spans="1:29" ht="31.5" hidden="1" customHeight="1">
      <c r="A125" s="94" t="str">
        <f>IFERROR(VLOOKUP('15년일출'!$C125,구분표!$A$2:$C$1001,2,FALSE),"")</f>
        <v/>
      </c>
      <c r="B125" s="94" t="str">
        <f>IFERROR(VLOOKUP('15년일출'!$C125,구분표!$A$2:$C$1001,3,FALSE),"")</f>
        <v/>
      </c>
      <c r="C125" s="196"/>
      <c r="D125" s="193"/>
      <c r="E125" s="193"/>
      <c r="F125" s="196"/>
      <c r="G125" s="194"/>
      <c r="H125" s="194"/>
      <c r="I125" s="194"/>
      <c r="J125" s="78">
        <f t="shared" si="27"/>
        <v>0</v>
      </c>
      <c r="K125" s="194"/>
      <c r="L125" s="194"/>
      <c r="M125" s="78">
        <f t="shared" si="28"/>
        <v>0</v>
      </c>
      <c r="N125" s="79" t="str">
        <f t="shared" si="17"/>
        <v>-</v>
      </c>
      <c r="O125" s="218"/>
      <c r="P125" s="80"/>
      <c r="Q125" s="221"/>
      <c r="R125" s="80"/>
      <c r="S125" s="83" t="str">
        <f t="shared" si="29"/>
        <v/>
      </c>
      <c r="T125" s="194">
        <f t="shared" si="23"/>
        <v>0</v>
      </c>
      <c r="U125" s="194">
        <f t="shared" si="30"/>
        <v>0</v>
      </c>
      <c r="V125" s="82" t="str">
        <f t="shared" si="24"/>
        <v>ok</v>
      </c>
      <c r="W125" s="80"/>
      <c r="X125" s="81" t="str">
        <f t="shared" si="31"/>
        <v/>
      </c>
      <c r="Y125" s="194">
        <f t="shared" si="25"/>
        <v>0</v>
      </c>
      <c r="Z125" s="194">
        <f t="shared" si="26"/>
        <v>0</v>
      </c>
      <c r="AA125" s="82" t="str">
        <f t="shared" si="32"/>
        <v>ok</v>
      </c>
      <c r="AB125" s="80"/>
      <c r="AC125" s="84" t="str">
        <f t="array" ref="AC125">IFERROR(IF($C125="","",INDEX(구분표!$I$2:$I$1001,MATCH(1,(구분표!$B$2:$B$1001='15년일출'!$A125)*(구분표!$C$2:$C$1001='15년일출'!$B125)*(구분표!$A$2:$A$1001='15년일출'!$C125),0))),"@@")</f>
        <v/>
      </c>
    </row>
    <row r="126" spans="1:29" ht="31.5" hidden="1" customHeight="1">
      <c r="A126" s="94" t="str">
        <f>IFERROR(VLOOKUP('15년일출'!$C126,구분표!$A$2:$C$1001,2,FALSE),"")</f>
        <v/>
      </c>
      <c r="B126" s="94" t="str">
        <f>IFERROR(VLOOKUP('15년일출'!$C126,구분표!$A$2:$C$1001,3,FALSE),"")</f>
        <v/>
      </c>
      <c r="C126" s="196"/>
      <c r="D126" s="193"/>
      <c r="E126" s="193"/>
      <c r="F126" s="196"/>
      <c r="G126" s="194"/>
      <c r="H126" s="194"/>
      <c r="I126" s="194"/>
      <c r="J126" s="78">
        <f t="shared" si="27"/>
        <v>0</v>
      </c>
      <c r="K126" s="194"/>
      <c r="L126" s="194"/>
      <c r="M126" s="78">
        <f t="shared" si="28"/>
        <v>0</v>
      </c>
      <c r="N126" s="79" t="str">
        <f t="shared" si="17"/>
        <v>-</v>
      </c>
      <c r="O126" s="218"/>
      <c r="P126" s="80"/>
      <c r="Q126" s="221"/>
      <c r="R126" s="80"/>
      <c r="S126" s="83" t="str">
        <f t="shared" si="29"/>
        <v/>
      </c>
      <c r="T126" s="194">
        <f t="shared" si="23"/>
        <v>0</v>
      </c>
      <c r="U126" s="194">
        <f t="shared" si="30"/>
        <v>0</v>
      </c>
      <c r="V126" s="82" t="str">
        <f t="shared" si="24"/>
        <v>ok</v>
      </c>
      <c r="W126" s="80"/>
      <c r="X126" s="81" t="str">
        <f t="shared" si="31"/>
        <v/>
      </c>
      <c r="Y126" s="194">
        <f t="shared" si="25"/>
        <v>0</v>
      </c>
      <c r="Z126" s="194">
        <f t="shared" si="26"/>
        <v>0</v>
      </c>
      <c r="AA126" s="82" t="str">
        <f t="shared" si="32"/>
        <v>ok</v>
      </c>
      <c r="AB126" s="80"/>
      <c r="AC126" s="84" t="str">
        <f t="array" ref="AC126">IFERROR(IF($C126="","",INDEX(구분표!$I$2:$I$1001,MATCH(1,(구분표!$B$2:$B$1001='15년일출'!$A126)*(구분표!$C$2:$C$1001='15년일출'!$B126)*(구분표!$A$2:$A$1001='15년일출'!$C126),0))),"@@")</f>
        <v/>
      </c>
    </row>
    <row r="127" spans="1:29" ht="31.5" hidden="1" customHeight="1">
      <c r="A127" s="94" t="str">
        <f>IFERROR(VLOOKUP('15년일출'!$C127,구분표!$A$2:$C$1001,2,FALSE),"")</f>
        <v/>
      </c>
      <c r="B127" s="94" t="str">
        <f>IFERROR(VLOOKUP('15년일출'!$C127,구분표!$A$2:$C$1001,3,FALSE),"")</f>
        <v/>
      </c>
      <c r="C127" s="196"/>
      <c r="D127" s="193"/>
      <c r="E127" s="193"/>
      <c r="F127" s="196"/>
      <c r="G127" s="194"/>
      <c r="H127" s="194"/>
      <c r="I127" s="194"/>
      <c r="J127" s="78">
        <f t="shared" si="27"/>
        <v>0</v>
      </c>
      <c r="K127" s="194"/>
      <c r="L127" s="194"/>
      <c r="M127" s="78">
        <f t="shared" si="28"/>
        <v>0</v>
      </c>
      <c r="N127" s="79" t="str">
        <f t="shared" si="17"/>
        <v>-</v>
      </c>
      <c r="O127" s="218"/>
      <c r="P127" s="80"/>
      <c r="Q127" s="221"/>
      <c r="R127" s="80"/>
      <c r="S127" s="83" t="str">
        <f t="shared" si="29"/>
        <v/>
      </c>
      <c r="T127" s="194">
        <f t="shared" si="23"/>
        <v>0</v>
      </c>
      <c r="U127" s="194">
        <f t="shared" si="30"/>
        <v>0</v>
      </c>
      <c r="V127" s="82" t="str">
        <f t="shared" si="24"/>
        <v>ok</v>
      </c>
      <c r="W127" s="80"/>
      <c r="X127" s="81" t="str">
        <f t="shared" si="31"/>
        <v/>
      </c>
      <c r="Y127" s="194">
        <f t="shared" si="25"/>
        <v>0</v>
      </c>
      <c r="Z127" s="194">
        <f t="shared" si="26"/>
        <v>0</v>
      </c>
      <c r="AA127" s="82" t="str">
        <f t="shared" si="32"/>
        <v>ok</v>
      </c>
      <c r="AB127" s="80"/>
      <c r="AC127" s="84" t="str">
        <f t="array" ref="AC127">IFERROR(IF($C127="","",INDEX(구분표!$I$2:$I$1001,MATCH(1,(구분표!$B$2:$B$1001='15년일출'!$A127)*(구분표!$C$2:$C$1001='15년일출'!$B127)*(구분표!$A$2:$A$1001='15년일출'!$C127),0))),"@@")</f>
        <v/>
      </c>
    </row>
    <row r="128" spans="1:29" ht="31.5" hidden="1" customHeight="1">
      <c r="A128" s="94" t="str">
        <f>IFERROR(VLOOKUP('15년일출'!$C128,구분표!$A$2:$C$1001,2,FALSE),"")</f>
        <v/>
      </c>
      <c r="B128" s="94" t="str">
        <f>IFERROR(VLOOKUP('15년일출'!$C128,구분표!$A$2:$C$1001,3,FALSE),"")</f>
        <v/>
      </c>
      <c r="C128" s="196"/>
      <c r="D128" s="193"/>
      <c r="E128" s="193"/>
      <c r="F128" s="196"/>
      <c r="G128" s="194"/>
      <c r="H128" s="194"/>
      <c r="I128" s="194"/>
      <c r="J128" s="78">
        <f t="shared" si="27"/>
        <v>0</v>
      </c>
      <c r="K128" s="194"/>
      <c r="L128" s="194"/>
      <c r="M128" s="78">
        <f t="shared" si="28"/>
        <v>0</v>
      </c>
      <c r="N128" s="79" t="str">
        <f t="shared" si="17"/>
        <v>-</v>
      </c>
      <c r="O128" s="218"/>
      <c r="P128" s="80"/>
      <c r="Q128" s="221"/>
      <c r="R128" s="80"/>
      <c r="S128" s="83" t="str">
        <f t="shared" si="29"/>
        <v/>
      </c>
      <c r="T128" s="194">
        <f t="shared" si="23"/>
        <v>0</v>
      </c>
      <c r="U128" s="194">
        <f t="shared" si="30"/>
        <v>0</v>
      </c>
      <c r="V128" s="82" t="str">
        <f t="shared" si="24"/>
        <v>ok</v>
      </c>
      <c r="W128" s="80"/>
      <c r="X128" s="81" t="str">
        <f t="shared" si="31"/>
        <v/>
      </c>
      <c r="Y128" s="194">
        <f t="shared" si="25"/>
        <v>0</v>
      </c>
      <c r="Z128" s="194">
        <f t="shared" si="26"/>
        <v>0</v>
      </c>
      <c r="AA128" s="82" t="str">
        <f t="shared" si="32"/>
        <v>ok</v>
      </c>
      <c r="AB128" s="80"/>
      <c r="AC128" s="84" t="str">
        <f t="array" ref="AC128">IFERROR(IF($C128="","",INDEX(구분표!$I$2:$I$1001,MATCH(1,(구분표!$B$2:$B$1001='15년일출'!$A128)*(구분표!$C$2:$C$1001='15년일출'!$B128)*(구분표!$A$2:$A$1001='15년일출'!$C128),0))),"@@")</f>
        <v/>
      </c>
    </row>
    <row r="129" spans="1:29" ht="31.5" hidden="1" customHeight="1">
      <c r="A129" s="94" t="str">
        <f>IFERROR(VLOOKUP('15년일출'!$C129,구분표!$A$2:$C$1001,2,FALSE),"")</f>
        <v/>
      </c>
      <c r="B129" s="94" t="str">
        <f>IFERROR(VLOOKUP('15년일출'!$C129,구분표!$A$2:$C$1001,3,FALSE),"")</f>
        <v/>
      </c>
      <c r="C129" s="196"/>
      <c r="D129" s="195"/>
      <c r="E129" s="195"/>
      <c r="F129" s="196"/>
      <c r="G129" s="194"/>
      <c r="H129" s="194"/>
      <c r="I129" s="194"/>
      <c r="J129" s="78">
        <f t="shared" si="27"/>
        <v>0</v>
      </c>
      <c r="K129" s="194"/>
      <c r="L129" s="194"/>
      <c r="M129" s="78">
        <f t="shared" si="28"/>
        <v>0</v>
      </c>
      <c r="N129" s="79" t="str">
        <f t="shared" si="17"/>
        <v>-</v>
      </c>
      <c r="O129" s="212"/>
      <c r="P129" s="80"/>
      <c r="Q129" s="221"/>
      <c r="R129" s="80"/>
      <c r="S129" s="83" t="str">
        <f t="shared" si="29"/>
        <v/>
      </c>
      <c r="T129" s="194">
        <f t="shared" si="23"/>
        <v>0</v>
      </c>
      <c r="U129" s="194">
        <f t="shared" si="30"/>
        <v>0</v>
      </c>
      <c r="V129" s="82" t="str">
        <f t="shared" si="24"/>
        <v>ok</v>
      </c>
      <c r="W129" s="80"/>
      <c r="X129" s="81" t="str">
        <f t="shared" si="31"/>
        <v/>
      </c>
      <c r="Y129" s="194">
        <f t="shared" si="25"/>
        <v>0</v>
      </c>
      <c r="Z129" s="194">
        <f t="shared" si="26"/>
        <v>0</v>
      </c>
      <c r="AA129" s="82" t="str">
        <f t="shared" si="32"/>
        <v>ok</v>
      </c>
      <c r="AB129" s="80"/>
      <c r="AC129" s="84" t="str">
        <f t="array" ref="AC129">IFERROR(IF($C129="","",INDEX(구분표!$I$2:$I$1001,MATCH(1,(구분표!$B$2:$B$1001='15년일출'!$A129)*(구분표!$C$2:$C$1001='15년일출'!$B129)*(구분표!$A$2:$A$1001='15년일출'!$C129),0))),"@@")</f>
        <v/>
      </c>
    </row>
    <row r="130" spans="1:29" ht="31.5" hidden="1" customHeight="1">
      <c r="A130" s="77" t="str">
        <f>IFERROR(VLOOKUP('15년일출'!$C130,구분표!$A$2:$C$1001,2,FALSE),"")</f>
        <v/>
      </c>
      <c r="B130" s="77" t="str">
        <f>IFERROR(VLOOKUP('15년일출'!$C130,구분표!$A$2:$C$1001,3,FALSE),"")</f>
        <v/>
      </c>
      <c r="C130" s="192"/>
      <c r="D130" s="193"/>
      <c r="E130" s="193"/>
      <c r="F130" s="192"/>
      <c r="G130" s="194"/>
      <c r="H130" s="194"/>
      <c r="I130" s="194"/>
      <c r="J130" s="78">
        <f t="shared" si="27"/>
        <v>0</v>
      </c>
      <c r="K130" s="194"/>
      <c r="L130" s="194"/>
      <c r="M130" s="78">
        <f t="shared" si="28"/>
        <v>0</v>
      </c>
      <c r="N130" s="79" t="str">
        <f t="shared" si="17"/>
        <v>-</v>
      </c>
      <c r="O130" s="211"/>
      <c r="P130" s="80"/>
      <c r="Q130" s="221"/>
      <c r="R130" s="80"/>
      <c r="S130" s="83" t="str">
        <f t="shared" si="29"/>
        <v/>
      </c>
      <c r="T130" s="194">
        <f t="shared" si="23"/>
        <v>0</v>
      </c>
      <c r="U130" s="194">
        <f t="shared" si="30"/>
        <v>0</v>
      </c>
      <c r="V130" s="82" t="str">
        <f t="shared" si="24"/>
        <v>ok</v>
      </c>
      <c r="W130" s="80"/>
      <c r="X130" s="81" t="str">
        <f t="shared" si="31"/>
        <v/>
      </c>
      <c r="Y130" s="194">
        <f t="shared" si="25"/>
        <v>0</v>
      </c>
      <c r="Z130" s="194">
        <f t="shared" si="26"/>
        <v>0</v>
      </c>
      <c r="AA130" s="82" t="str">
        <f t="shared" si="32"/>
        <v>ok</v>
      </c>
      <c r="AB130" s="80"/>
      <c r="AC130" s="84" t="str">
        <f t="array" ref="AC130">IFERROR(IF($C130="","",INDEX(구분표!$I$2:$I$1001,MATCH(1,(구분표!$B$2:$B$1001='15년일출'!$A130)*(구분표!$C$2:$C$1001='15년일출'!$B130)*(구분표!$A$2:$A$1001='15년일출'!$C130),0))),"@@")</f>
        <v/>
      </c>
    </row>
    <row r="131" spans="1:29" ht="31.5" hidden="1" customHeight="1">
      <c r="A131" s="77" t="str">
        <f>IFERROR(VLOOKUP('15년일출'!$C131,구분표!$A$2:$C$1001,2,FALSE),"")</f>
        <v/>
      </c>
      <c r="B131" s="77" t="str">
        <f>IFERROR(VLOOKUP('15년일출'!$C131,구분표!$A$2:$C$1001,3,FALSE),"")</f>
        <v/>
      </c>
      <c r="C131" s="192"/>
      <c r="D131" s="193"/>
      <c r="E131" s="193"/>
      <c r="F131" s="192"/>
      <c r="G131" s="194"/>
      <c r="H131" s="194"/>
      <c r="I131" s="194"/>
      <c r="J131" s="78">
        <f t="shared" si="27"/>
        <v>0</v>
      </c>
      <c r="K131" s="194"/>
      <c r="L131" s="194"/>
      <c r="M131" s="78">
        <f t="shared" si="28"/>
        <v>0</v>
      </c>
      <c r="N131" s="79" t="str">
        <f t="shared" si="17"/>
        <v>-</v>
      </c>
      <c r="O131" s="211"/>
      <c r="P131" s="80"/>
      <c r="Q131" s="221"/>
      <c r="R131" s="80"/>
      <c r="S131" s="83" t="str">
        <f t="shared" si="29"/>
        <v/>
      </c>
      <c r="T131" s="194">
        <f t="shared" si="23"/>
        <v>0</v>
      </c>
      <c r="U131" s="194">
        <f t="shared" si="30"/>
        <v>0</v>
      </c>
      <c r="V131" s="82" t="str">
        <f t="shared" si="24"/>
        <v>ok</v>
      </c>
      <c r="W131" s="80"/>
      <c r="X131" s="81" t="str">
        <f t="shared" si="31"/>
        <v/>
      </c>
      <c r="Y131" s="194">
        <f t="shared" si="25"/>
        <v>0</v>
      </c>
      <c r="Z131" s="194">
        <f t="shared" si="26"/>
        <v>0</v>
      </c>
      <c r="AA131" s="82" t="str">
        <f t="shared" si="32"/>
        <v>ok</v>
      </c>
      <c r="AB131" s="80"/>
      <c r="AC131" s="84" t="str">
        <f t="array" ref="AC131">IFERROR(IF($C131="","",INDEX(구분표!$I$2:$I$1001,MATCH(1,(구분표!$B$2:$B$1001='15년일출'!$A131)*(구분표!$C$2:$C$1001='15년일출'!$B131)*(구분표!$A$2:$A$1001='15년일출'!$C131),0))),"@@")</f>
        <v/>
      </c>
    </row>
    <row r="132" spans="1:29" ht="31.5" hidden="1" customHeight="1">
      <c r="A132" s="77" t="str">
        <f>IFERROR(VLOOKUP('15년일출'!$C132,구분표!$A$2:$C$1001,2,FALSE),"")</f>
        <v/>
      </c>
      <c r="B132" s="77" t="str">
        <f>IFERROR(VLOOKUP('15년일출'!$C132,구분표!$A$2:$C$1001,3,FALSE),"")</f>
        <v/>
      </c>
      <c r="C132" s="192"/>
      <c r="D132" s="193"/>
      <c r="E132" s="193"/>
      <c r="F132" s="192"/>
      <c r="G132" s="194"/>
      <c r="H132" s="194"/>
      <c r="I132" s="194"/>
      <c r="J132" s="78">
        <f t="shared" si="27"/>
        <v>0</v>
      </c>
      <c r="K132" s="194"/>
      <c r="L132" s="194"/>
      <c r="M132" s="78">
        <f t="shared" si="28"/>
        <v>0</v>
      </c>
      <c r="N132" s="79" t="str">
        <f t="shared" si="17"/>
        <v>-</v>
      </c>
      <c r="O132" s="211"/>
      <c r="P132" s="80"/>
      <c r="Q132" s="221"/>
      <c r="R132" s="80"/>
      <c r="S132" s="83" t="str">
        <f t="shared" si="29"/>
        <v/>
      </c>
      <c r="T132" s="194">
        <f t="shared" si="23"/>
        <v>0</v>
      </c>
      <c r="U132" s="194">
        <f t="shared" si="30"/>
        <v>0</v>
      </c>
      <c r="V132" s="82" t="str">
        <f t="shared" si="24"/>
        <v>ok</v>
      </c>
      <c r="W132" s="80"/>
      <c r="X132" s="81" t="str">
        <f t="shared" si="31"/>
        <v/>
      </c>
      <c r="Y132" s="194">
        <f t="shared" si="25"/>
        <v>0</v>
      </c>
      <c r="Z132" s="194">
        <f t="shared" si="26"/>
        <v>0</v>
      </c>
      <c r="AA132" s="82" t="str">
        <f t="shared" si="32"/>
        <v>ok</v>
      </c>
      <c r="AB132" s="80"/>
      <c r="AC132" s="84" t="str">
        <f t="array" ref="AC132">IFERROR(IF($C132="","",INDEX(구분표!$I$2:$I$1001,MATCH(1,(구분표!$B$2:$B$1001='15년일출'!$A132)*(구분표!$C$2:$C$1001='15년일출'!$B132)*(구분표!$A$2:$A$1001='15년일출'!$C132),0))),"@@")</f>
        <v/>
      </c>
    </row>
    <row r="133" spans="1:29" ht="31.5" hidden="1" customHeight="1">
      <c r="A133" s="94" t="str">
        <f>IFERROR(VLOOKUP('15년일출'!$C133,구분표!$A$2:$C$1001,2,FALSE),"")</f>
        <v/>
      </c>
      <c r="B133" s="94" t="str">
        <f>IFERROR(VLOOKUP('15년일출'!$C133,구분표!$A$2:$C$1001,3,FALSE),"")</f>
        <v/>
      </c>
      <c r="C133" s="196"/>
      <c r="D133" s="195"/>
      <c r="E133" s="195"/>
      <c r="F133" s="196"/>
      <c r="G133" s="194"/>
      <c r="H133" s="194"/>
      <c r="I133" s="194"/>
      <c r="J133" s="78">
        <f t="shared" si="27"/>
        <v>0</v>
      </c>
      <c r="K133" s="194"/>
      <c r="L133" s="194"/>
      <c r="M133" s="78">
        <f t="shared" si="28"/>
        <v>0</v>
      </c>
      <c r="N133" s="79" t="str">
        <f t="shared" si="17"/>
        <v>-</v>
      </c>
      <c r="O133" s="211"/>
      <c r="P133" s="80"/>
      <c r="Q133" s="221"/>
      <c r="R133" s="80"/>
      <c r="S133" s="83" t="str">
        <f t="shared" si="29"/>
        <v/>
      </c>
      <c r="T133" s="194">
        <f t="shared" si="23"/>
        <v>0</v>
      </c>
      <c r="U133" s="194">
        <f t="shared" si="30"/>
        <v>0</v>
      </c>
      <c r="V133" s="82" t="str">
        <f t="shared" si="24"/>
        <v>ok</v>
      </c>
      <c r="W133" s="80"/>
      <c r="X133" s="81" t="str">
        <f t="shared" si="31"/>
        <v/>
      </c>
      <c r="Y133" s="194">
        <f t="shared" si="25"/>
        <v>0</v>
      </c>
      <c r="Z133" s="194">
        <f t="shared" si="26"/>
        <v>0</v>
      </c>
      <c r="AA133" s="82" t="str">
        <f t="shared" si="32"/>
        <v>ok</v>
      </c>
      <c r="AB133" s="80"/>
      <c r="AC133" s="84" t="str">
        <f t="array" ref="AC133">IFERROR(IF($C133="","",INDEX(구분표!$I$2:$I$1001,MATCH(1,(구분표!$B$2:$B$1001='15년일출'!$A133)*(구분표!$C$2:$C$1001='15년일출'!$B133)*(구분표!$A$2:$A$1001='15년일출'!$C133),0))),"@@")</f>
        <v/>
      </c>
    </row>
    <row r="134" spans="1:29" ht="31.5" hidden="1" customHeight="1">
      <c r="A134" s="77" t="str">
        <f>IFERROR(VLOOKUP('15년일출'!$C134,구분표!$A$2:$C$1001,2,FALSE),"")</f>
        <v/>
      </c>
      <c r="B134" s="77" t="str">
        <f>IFERROR(VLOOKUP('15년일출'!$C134,구분표!$A$2:$C$1001,3,FALSE),"")</f>
        <v/>
      </c>
      <c r="C134" s="192"/>
      <c r="D134" s="193"/>
      <c r="E134" s="193"/>
      <c r="F134" s="192"/>
      <c r="G134" s="194"/>
      <c r="H134" s="194"/>
      <c r="I134" s="194"/>
      <c r="J134" s="78">
        <f t="shared" si="27"/>
        <v>0</v>
      </c>
      <c r="K134" s="194"/>
      <c r="L134" s="194"/>
      <c r="M134" s="78">
        <f t="shared" si="28"/>
        <v>0</v>
      </c>
      <c r="N134" s="79" t="str">
        <f t="shared" si="17"/>
        <v>-</v>
      </c>
      <c r="O134" s="211"/>
      <c r="P134" s="80"/>
      <c r="Q134" s="221"/>
      <c r="R134" s="80"/>
      <c r="S134" s="83" t="str">
        <f t="shared" si="29"/>
        <v/>
      </c>
      <c r="T134" s="194">
        <f t="shared" si="23"/>
        <v>0</v>
      </c>
      <c r="U134" s="194">
        <f t="shared" si="30"/>
        <v>0</v>
      </c>
      <c r="V134" s="82" t="str">
        <f t="shared" si="24"/>
        <v>ok</v>
      </c>
      <c r="W134" s="80"/>
      <c r="X134" s="81" t="str">
        <f t="shared" si="31"/>
        <v/>
      </c>
      <c r="Y134" s="194">
        <f t="shared" si="25"/>
        <v>0</v>
      </c>
      <c r="Z134" s="194">
        <f t="shared" si="26"/>
        <v>0</v>
      </c>
      <c r="AA134" s="82" t="str">
        <f t="shared" si="32"/>
        <v>ok</v>
      </c>
      <c r="AB134" s="80"/>
      <c r="AC134" s="84" t="str">
        <f t="array" ref="AC134">IFERROR(IF($C134="","",INDEX(구분표!$I$2:$I$1001,MATCH(1,(구분표!$B$2:$B$1001='15년일출'!$A134)*(구분표!$C$2:$C$1001='15년일출'!$B134)*(구분표!$A$2:$A$1001='15년일출'!$C134),0))),"@@")</f>
        <v/>
      </c>
    </row>
    <row r="135" spans="1:29" ht="31.5" hidden="1" customHeight="1">
      <c r="A135" s="77" t="str">
        <f>IFERROR(VLOOKUP('15년일출'!$C135,구분표!$A$2:$C$1001,2,FALSE),"")</f>
        <v/>
      </c>
      <c r="B135" s="77" t="str">
        <f>IFERROR(VLOOKUP('15년일출'!$C135,구분표!$A$2:$C$1001,3,FALSE),"")</f>
        <v/>
      </c>
      <c r="C135" s="192"/>
      <c r="D135" s="193"/>
      <c r="E135" s="193"/>
      <c r="F135" s="192"/>
      <c r="G135" s="194"/>
      <c r="H135" s="194"/>
      <c r="I135" s="194"/>
      <c r="J135" s="78">
        <f t="shared" si="27"/>
        <v>0</v>
      </c>
      <c r="K135" s="194"/>
      <c r="L135" s="194"/>
      <c r="M135" s="78">
        <f t="shared" si="28"/>
        <v>0</v>
      </c>
      <c r="N135" s="79" t="str">
        <f t="shared" si="17"/>
        <v>-</v>
      </c>
      <c r="O135" s="211"/>
      <c r="P135" s="80"/>
      <c r="Q135" s="221"/>
      <c r="R135" s="80"/>
      <c r="S135" s="83" t="str">
        <f t="shared" si="29"/>
        <v/>
      </c>
      <c r="T135" s="194">
        <f t="shared" si="23"/>
        <v>0</v>
      </c>
      <c r="U135" s="194">
        <f t="shared" si="30"/>
        <v>0</v>
      </c>
      <c r="V135" s="82" t="str">
        <f t="shared" si="24"/>
        <v>ok</v>
      </c>
      <c r="W135" s="80"/>
      <c r="X135" s="81" t="str">
        <f t="shared" si="31"/>
        <v/>
      </c>
      <c r="Y135" s="194">
        <f t="shared" si="25"/>
        <v>0</v>
      </c>
      <c r="Z135" s="194">
        <f t="shared" si="26"/>
        <v>0</v>
      </c>
      <c r="AA135" s="82" t="str">
        <f t="shared" si="32"/>
        <v>ok</v>
      </c>
      <c r="AB135" s="80"/>
      <c r="AC135" s="84" t="str">
        <f t="array" ref="AC135">IFERROR(IF($C135="","",INDEX(구분표!$I$2:$I$1001,MATCH(1,(구분표!$B$2:$B$1001='15년일출'!$A135)*(구분표!$C$2:$C$1001='15년일출'!$B135)*(구분표!$A$2:$A$1001='15년일출'!$C135),0))),"@@")</f>
        <v/>
      </c>
    </row>
    <row r="136" spans="1:29" ht="31.5" hidden="1" customHeight="1">
      <c r="A136" s="77" t="str">
        <f>IFERROR(VLOOKUP('15년일출'!$C136,구분표!$A$2:$C$1001,2,FALSE),"")</f>
        <v/>
      </c>
      <c r="B136" s="77" t="str">
        <f>IFERROR(VLOOKUP('15년일출'!$C136,구분표!$A$2:$C$1001,3,FALSE),"")</f>
        <v/>
      </c>
      <c r="C136" s="192"/>
      <c r="D136" s="193"/>
      <c r="E136" s="193"/>
      <c r="F136" s="192"/>
      <c r="G136" s="194"/>
      <c r="H136" s="194"/>
      <c r="I136" s="194"/>
      <c r="J136" s="78">
        <f t="shared" si="27"/>
        <v>0</v>
      </c>
      <c r="K136" s="194"/>
      <c r="L136" s="194"/>
      <c r="M136" s="78">
        <f t="shared" si="28"/>
        <v>0</v>
      </c>
      <c r="N136" s="79" t="str">
        <f t="shared" si="17"/>
        <v>-</v>
      </c>
      <c r="O136" s="212"/>
      <c r="P136" s="80"/>
      <c r="Q136" s="221"/>
      <c r="R136" s="80"/>
      <c r="S136" s="83" t="str">
        <f t="shared" si="29"/>
        <v/>
      </c>
      <c r="T136" s="194">
        <f t="shared" si="23"/>
        <v>0</v>
      </c>
      <c r="U136" s="194">
        <f t="shared" si="30"/>
        <v>0</v>
      </c>
      <c r="V136" s="82" t="str">
        <f t="shared" si="24"/>
        <v>ok</v>
      </c>
      <c r="W136" s="80"/>
      <c r="X136" s="81" t="str">
        <f t="shared" si="31"/>
        <v/>
      </c>
      <c r="Y136" s="194">
        <f t="shared" si="25"/>
        <v>0</v>
      </c>
      <c r="Z136" s="194">
        <f t="shared" si="26"/>
        <v>0</v>
      </c>
      <c r="AA136" s="82" t="str">
        <f t="shared" si="32"/>
        <v>ok</v>
      </c>
      <c r="AB136" s="80"/>
      <c r="AC136" s="84" t="str">
        <f t="array" ref="AC136">IFERROR(IF($C136="","",INDEX(구분표!$I$2:$I$1001,MATCH(1,(구분표!$B$2:$B$1001='15년일출'!$A136)*(구분표!$C$2:$C$1001='15년일출'!$B136)*(구분표!$A$2:$A$1001='15년일출'!$C136),0))),"@@")</f>
        <v/>
      </c>
    </row>
    <row r="137" spans="1:29" ht="31.5" hidden="1" customHeight="1">
      <c r="A137" s="94" t="str">
        <f>IFERROR(VLOOKUP('15년일출'!$C137,구분표!$A$2:$C$1001,2,FALSE),"")</f>
        <v/>
      </c>
      <c r="B137" s="94" t="str">
        <f>IFERROR(VLOOKUP('15년일출'!$C137,구분표!$A$2:$C$1001,3,FALSE),"")</f>
        <v/>
      </c>
      <c r="C137" s="196"/>
      <c r="D137" s="195"/>
      <c r="E137" s="195"/>
      <c r="F137" s="196"/>
      <c r="G137" s="194"/>
      <c r="H137" s="194"/>
      <c r="I137" s="194"/>
      <c r="J137" s="78">
        <f t="shared" si="27"/>
        <v>0</v>
      </c>
      <c r="K137" s="194"/>
      <c r="L137" s="194"/>
      <c r="M137" s="78">
        <f t="shared" si="28"/>
        <v>0</v>
      </c>
      <c r="N137" s="79" t="str">
        <f t="shared" si="17"/>
        <v>-</v>
      </c>
      <c r="O137" s="212"/>
      <c r="P137" s="80"/>
      <c r="Q137" s="221"/>
      <c r="R137" s="80"/>
      <c r="S137" s="83" t="str">
        <f t="shared" si="29"/>
        <v/>
      </c>
      <c r="T137" s="194">
        <f t="shared" si="23"/>
        <v>0</v>
      </c>
      <c r="U137" s="194">
        <f t="shared" si="30"/>
        <v>0</v>
      </c>
      <c r="V137" s="82" t="str">
        <f t="shared" si="24"/>
        <v>ok</v>
      </c>
      <c r="W137" s="80"/>
      <c r="X137" s="81" t="str">
        <f t="shared" si="31"/>
        <v/>
      </c>
      <c r="Y137" s="194">
        <f t="shared" si="25"/>
        <v>0</v>
      </c>
      <c r="Z137" s="194">
        <f t="shared" si="26"/>
        <v>0</v>
      </c>
      <c r="AA137" s="82" t="str">
        <f t="shared" si="32"/>
        <v>ok</v>
      </c>
      <c r="AB137" s="80"/>
      <c r="AC137" s="84" t="str">
        <f t="array" ref="AC137">IFERROR(IF($C137="","",INDEX(구분표!$I$2:$I$1001,MATCH(1,(구분표!$B$2:$B$1001='15년일출'!$A137)*(구분표!$C$2:$C$1001='15년일출'!$B137)*(구분표!$A$2:$A$1001='15년일출'!$C137),0))),"@@")</f>
        <v/>
      </c>
    </row>
    <row r="138" spans="1:29" ht="31.5" hidden="1" customHeight="1">
      <c r="A138" s="94" t="str">
        <f>IFERROR(VLOOKUP('15년일출'!$C138,구분표!$A$2:$C$1001,2,FALSE),"")</f>
        <v/>
      </c>
      <c r="B138" s="94" t="str">
        <f>IFERROR(VLOOKUP('15년일출'!$C138,구분표!$A$2:$C$1001,3,FALSE),"")</f>
        <v/>
      </c>
      <c r="C138" s="196"/>
      <c r="D138" s="195"/>
      <c r="E138" s="195"/>
      <c r="F138" s="196"/>
      <c r="G138" s="194"/>
      <c r="H138" s="194"/>
      <c r="I138" s="194"/>
      <c r="J138" s="78">
        <f t="shared" si="27"/>
        <v>0</v>
      </c>
      <c r="K138" s="194"/>
      <c r="L138" s="194"/>
      <c r="M138" s="78">
        <f t="shared" si="28"/>
        <v>0</v>
      </c>
      <c r="N138" s="79" t="str">
        <f t="shared" si="17"/>
        <v>-</v>
      </c>
      <c r="O138" s="212"/>
      <c r="P138" s="80"/>
      <c r="Q138" s="221"/>
      <c r="R138" s="80"/>
      <c r="S138" s="83" t="str">
        <f t="shared" si="29"/>
        <v/>
      </c>
      <c r="T138" s="194">
        <f t="shared" si="23"/>
        <v>0</v>
      </c>
      <c r="U138" s="194">
        <f t="shared" si="30"/>
        <v>0</v>
      </c>
      <c r="V138" s="82" t="str">
        <f t="shared" si="24"/>
        <v>ok</v>
      </c>
      <c r="W138" s="80"/>
      <c r="X138" s="81" t="str">
        <f t="shared" si="31"/>
        <v/>
      </c>
      <c r="Y138" s="194">
        <f t="shared" si="25"/>
        <v>0</v>
      </c>
      <c r="Z138" s="194">
        <f t="shared" si="26"/>
        <v>0</v>
      </c>
      <c r="AA138" s="82" t="str">
        <f t="shared" si="32"/>
        <v>ok</v>
      </c>
      <c r="AB138" s="80"/>
      <c r="AC138" s="84" t="str">
        <f t="array" ref="AC138">IFERROR(IF($C138="","",INDEX(구분표!$I$2:$I$1001,MATCH(1,(구분표!$B$2:$B$1001='15년일출'!$A138)*(구분표!$C$2:$C$1001='15년일출'!$B138)*(구분표!$A$2:$A$1001='15년일출'!$C138),0))),"@@")</f>
        <v/>
      </c>
    </row>
    <row r="139" spans="1:29" ht="31.5" hidden="1" customHeight="1">
      <c r="A139" s="94" t="str">
        <f>IFERROR(VLOOKUP('15년일출'!$C139,구분표!$A$2:$C$1001,2,FALSE),"")</f>
        <v/>
      </c>
      <c r="B139" s="94" t="str">
        <f>IFERROR(VLOOKUP('15년일출'!$C139,구분표!$A$2:$C$1001,3,FALSE),"")</f>
        <v/>
      </c>
      <c r="C139" s="196"/>
      <c r="D139" s="195"/>
      <c r="E139" s="195"/>
      <c r="F139" s="196"/>
      <c r="G139" s="194"/>
      <c r="H139" s="194"/>
      <c r="I139" s="194"/>
      <c r="J139" s="78">
        <f t="shared" si="27"/>
        <v>0</v>
      </c>
      <c r="K139" s="194"/>
      <c r="L139" s="194"/>
      <c r="M139" s="78">
        <f t="shared" si="28"/>
        <v>0</v>
      </c>
      <c r="N139" s="79" t="str">
        <f t="shared" si="17"/>
        <v>-</v>
      </c>
      <c r="O139" s="212"/>
      <c r="P139" s="80"/>
      <c r="Q139" s="221"/>
      <c r="R139" s="80"/>
      <c r="S139" s="83" t="str">
        <f t="shared" si="29"/>
        <v/>
      </c>
      <c r="T139" s="194">
        <f t="shared" si="23"/>
        <v>0</v>
      </c>
      <c r="U139" s="194">
        <f t="shared" si="30"/>
        <v>0</v>
      </c>
      <c r="V139" s="82" t="str">
        <f t="shared" si="24"/>
        <v>ok</v>
      </c>
      <c r="W139" s="80"/>
      <c r="X139" s="81" t="str">
        <f t="shared" si="31"/>
        <v/>
      </c>
      <c r="Y139" s="194">
        <f t="shared" si="25"/>
        <v>0</v>
      </c>
      <c r="Z139" s="194">
        <f t="shared" si="26"/>
        <v>0</v>
      </c>
      <c r="AA139" s="82" t="str">
        <f t="shared" si="32"/>
        <v>ok</v>
      </c>
      <c r="AB139" s="80"/>
      <c r="AC139" s="84" t="str">
        <f t="array" ref="AC139">IFERROR(IF($C139="","",INDEX(구분표!$I$2:$I$1001,MATCH(1,(구분표!$B$2:$B$1001='15년일출'!$A139)*(구분표!$C$2:$C$1001='15년일출'!$B139)*(구분표!$A$2:$A$1001='15년일출'!$C139),0))),"@@")</f>
        <v/>
      </c>
    </row>
    <row r="140" spans="1:29" ht="31.5" hidden="1" customHeight="1">
      <c r="A140" s="94" t="str">
        <f>IFERROR(VLOOKUP('15년일출'!$C140,구분표!$A$2:$C$1001,2,FALSE),"")</f>
        <v/>
      </c>
      <c r="B140" s="94" t="str">
        <f>IFERROR(VLOOKUP('15년일출'!$C140,구분표!$A$2:$C$1001,3,FALSE),"")</f>
        <v/>
      </c>
      <c r="C140" s="196"/>
      <c r="D140" s="195"/>
      <c r="E140" s="195"/>
      <c r="F140" s="196"/>
      <c r="G140" s="194"/>
      <c r="H140" s="194"/>
      <c r="I140" s="194"/>
      <c r="J140" s="78">
        <f t="shared" si="27"/>
        <v>0</v>
      </c>
      <c r="K140" s="194"/>
      <c r="L140" s="194"/>
      <c r="M140" s="78">
        <f t="shared" si="28"/>
        <v>0</v>
      </c>
      <c r="N140" s="79" t="str">
        <f t="shared" si="17"/>
        <v>-</v>
      </c>
      <c r="O140" s="212"/>
      <c r="P140" s="80"/>
      <c r="Q140" s="221"/>
      <c r="R140" s="80"/>
      <c r="S140" s="83" t="str">
        <f t="shared" si="29"/>
        <v/>
      </c>
      <c r="T140" s="194">
        <f t="shared" si="23"/>
        <v>0</v>
      </c>
      <c r="U140" s="194">
        <f t="shared" si="30"/>
        <v>0</v>
      </c>
      <c r="V140" s="82" t="str">
        <f t="shared" si="24"/>
        <v>ok</v>
      </c>
      <c r="W140" s="80"/>
      <c r="X140" s="81" t="str">
        <f t="shared" si="31"/>
        <v/>
      </c>
      <c r="Y140" s="194">
        <f t="shared" si="25"/>
        <v>0</v>
      </c>
      <c r="Z140" s="194">
        <f t="shared" si="26"/>
        <v>0</v>
      </c>
      <c r="AA140" s="82" t="str">
        <f t="shared" si="32"/>
        <v>ok</v>
      </c>
      <c r="AB140" s="80"/>
      <c r="AC140" s="84" t="str">
        <f t="array" ref="AC140">IFERROR(IF($C140="","",INDEX(구분표!$I$2:$I$1001,MATCH(1,(구분표!$B$2:$B$1001='15년일출'!$A140)*(구분표!$C$2:$C$1001='15년일출'!$B140)*(구분표!$A$2:$A$1001='15년일출'!$C140),0))),"@@")</f>
        <v/>
      </c>
    </row>
    <row r="141" spans="1:29" ht="31.5" hidden="1" customHeight="1">
      <c r="A141" s="94" t="str">
        <f>IFERROR(VLOOKUP('15년일출'!$C141,구분표!$A$2:$C$1001,2,FALSE),"")</f>
        <v/>
      </c>
      <c r="B141" s="94" t="str">
        <f>IFERROR(VLOOKUP('15년일출'!$C141,구분표!$A$2:$C$1001,3,FALSE),"")</f>
        <v/>
      </c>
      <c r="C141" s="196"/>
      <c r="D141" s="195"/>
      <c r="E141" s="195"/>
      <c r="F141" s="196"/>
      <c r="G141" s="194"/>
      <c r="H141" s="194"/>
      <c r="I141" s="194"/>
      <c r="J141" s="78">
        <f t="shared" si="27"/>
        <v>0</v>
      </c>
      <c r="K141" s="194"/>
      <c r="L141" s="194"/>
      <c r="M141" s="78">
        <f t="shared" si="28"/>
        <v>0</v>
      </c>
      <c r="N141" s="79" t="str">
        <f t="shared" si="17"/>
        <v>-</v>
      </c>
      <c r="O141" s="212"/>
      <c r="P141" s="80"/>
      <c r="Q141" s="221"/>
      <c r="R141" s="80"/>
      <c r="S141" s="83" t="str">
        <f t="shared" si="29"/>
        <v/>
      </c>
      <c r="T141" s="194">
        <f t="shared" si="23"/>
        <v>0</v>
      </c>
      <c r="U141" s="194">
        <f t="shared" si="30"/>
        <v>0</v>
      </c>
      <c r="V141" s="82" t="str">
        <f t="shared" si="24"/>
        <v>ok</v>
      </c>
      <c r="W141" s="80"/>
      <c r="X141" s="81" t="str">
        <f t="shared" si="31"/>
        <v/>
      </c>
      <c r="Y141" s="194">
        <f t="shared" si="25"/>
        <v>0</v>
      </c>
      <c r="Z141" s="194">
        <f t="shared" si="26"/>
        <v>0</v>
      </c>
      <c r="AA141" s="82" t="str">
        <f t="shared" si="32"/>
        <v>ok</v>
      </c>
      <c r="AB141" s="80"/>
      <c r="AC141" s="84" t="str">
        <f t="array" ref="AC141">IFERROR(IF($C141="","",INDEX(구분표!$I$2:$I$1001,MATCH(1,(구분표!$B$2:$B$1001='15년일출'!$A141)*(구분표!$C$2:$C$1001='15년일출'!$B141)*(구분표!$A$2:$A$1001='15년일출'!$C141),0))),"@@")</f>
        <v/>
      </c>
    </row>
    <row r="142" spans="1:29" ht="31.5" hidden="1" customHeight="1">
      <c r="A142" s="94" t="str">
        <f>IFERROR(VLOOKUP('15년일출'!$C142,구분표!$A$2:$C$1001,2,FALSE),"")</f>
        <v/>
      </c>
      <c r="B142" s="94" t="str">
        <f>IFERROR(VLOOKUP('15년일출'!$C142,구분표!$A$2:$C$1001,3,FALSE),"")</f>
        <v/>
      </c>
      <c r="C142" s="196"/>
      <c r="D142" s="195"/>
      <c r="E142" s="195"/>
      <c r="F142" s="196"/>
      <c r="G142" s="194"/>
      <c r="H142" s="194"/>
      <c r="I142" s="194"/>
      <c r="J142" s="78">
        <f t="shared" si="27"/>
        <v>0</v>
      </c>
      <c r="K142" s="194"/>
      <c r="L142" s="194"/>
      <c r="M142" s="78">
        <f t="shared" si="28"/>
        <v>0</v>
      </c>
      <c r="N142" s="79" t="str">
        <f t="shared" si="17"/>
        <v>-</v>
      </c>
      <c r="O142" s="212"/>
      <c r="P142" s="80"/>
      <c r="Q142" s="221"/>
      <c r="R142" s="80"/>
      <c r="S142" s="83" t="str">
        <f t="shared" si="29"/>
        <v/>
      </c>
      <c r="T142" s="194">
        <f t="shared" si="23"/>
        <v>0</v>
      </c>
      <c r="U142" s="194">
        <f t="shared" si="30"/>
        <v>0</v>
      </c>
      <c r="V142" s="82" t="str">
        <f t="shared" si="24"/>
        <v>ok</v>
      </c>
      <c r="W142" s="80"/>
      <c r="X142" s="81" t="str">
        <f t="shared" si="31"/>
        <v/>
      </c>
      <c r="Y142" s="194">
        <f t="shared" si="25"/>
        <v>0</v>
      </c>
      <c r="Z142" s="194">
        <f t="shared" si="26"/>
        <v>0</v>
      </c>
      <c r="AA142" s="82" t="str">
        <f t="shared" si="32"/>
        <v>ok</v>
      </c>
      <c r="AB142" s="80"/>
      <c r="AC142" s="84" t="str">
        <f t="array" ref="AC142">IFERROR(IF($C142="","",INDEX(구분표!$I$2:$I$1001,MATCH(1,(구분표!$B$2:$B$1001='15년일출'!$A142)*(구분표!$C$2:$C$1001='15년일출'!$B142)*(구분표!$A$2:$A$1001='15년일출'!$C142),0))),"@@")</f>
        <v/>
      </c>
    </row>
    <row r="143" spans="1:29" ht="31.5" hidden="1" customHeight="1">
      <c r="A143" s="94" t="str">
        <f>IFERROR(VLOOKUP('15년일출'!$C143,구분표!$A$2:$C$1001,2,FALSE),"")</f>
        <v/>
      </c>
      <c r="B143" s="94" t="str">
        <f>IFERROR(VLOOKUP('15년일출'!$C143,구분표!$A$2:$C$1001,3,FALSE),"")</f>
        <v/>
      </c>
      <c r="C143" s="196"/>
      <c r="D143" s="195"/>
      <c r="E143" s="195"/>
      <c r="F143" s="196"/>
      <c r="G143" s="194"/>
      <c r="H143" s="194"/>
      <c r="I143" s="194"/>
      <c r="J143" s="78">
        <f t="shared" si="27"/>
        <v>0</v>
      </c>
      <c r="K143" s="194"/>
      <c r="L143" s="194"/>
      <c r="M143" s="78">
        <f t="shared" si="28"/>
        <v>0</v>
      </c>
      <c r="N143" s="79" t="str">
        <f t="shared" si="17"/>
        <v>-</v>
      </c>
      <c r="O143" s="212"/>
      <c r="P143" s="80"/>
      <c r="Q143" s="221"/>
      <c r="R143" s="80"/>
      <c r="S143" s="83" t="str">
        <f t="shared" si="29"/>
        <v/>
      </c>
      <c r="T143" s="194">
        <f t="shared" si="23"/>
        <v>0</v>
      </c>
      <c r="U143" s="194">
        <f t="shared" si="30"/>
        <v>0</v>
      </c>
      <c r="V143" s="82" t="str">
        <f t="shared" si="24"/>
        <v>ok</v>
      </c>
      <c r="W143" s="80"/>
      <c r="X143" s="81" t="str">
        <f t="shared" si="31"/>
        <v/>
      </c>
      <c r="Y143" s="194">
        <f t="shared" si="25"/>
        <v>0</v>
      </c>
      <c r="Z143" s="194">
        <f t="shared" si="26"/>
        <v>0</v>
      </c>
      <c r="AA143" s="82" t="str">
        <f t="shared" si="32"/>
        <v>ok</v>
      </c>
      <c r="AB143" s="80"/>
      <c r="AC143" s="84" t="str">
        <f t="array" ref="AC143">IFERROR(IF($C143="","",INDEX(구분표!$I$2:$I$1001,MATCH(1,(구분표!$B$2:$B$1001='15년일출'!$A143)*(구분표!$C$2:$C$1001='15년일출'!$B143)*(구분표!$A$2:$A$1001='15년일출'!$C143),0))),"@@")</f>
        <v/>
      </c>
    </row>
    <row r="144" spans="1:29" ht="31.5" hidden="1" customHeight="1">
      <c r="A144" s="94" t="str">
        <f>IFERROR(VLOOKUP('15년일출'!$C144,구분표!$A$2:$C$1001,2,FALSE),"")</f>
        <v/>
      </c>
      <c r="B144" s="94" t="str">
        <f>IFERROR(VLOOKUP('15년일출'!$C144,구분표!$A$2:$C$1001,3,FALSE),"")</f>
        <v/>
      </c>
      <c r="C144" s="196"/>
      <c r="D144" s="195"/>
      <c r="E144" s="195"/>
      <c r="F144" s="196"/>
      <c r="G144" s="194"/>
      <c r="H144" s="194"/>
      <c r="I144" s="194"/>
      <c r="J144" s="78">
        <f t="shared" si="27"/>
        <v>0</v>
      </c>
      <c r="K144" s="194"/>
      <c r="L144" s="194"/>
      <c r="M144" s="78">
        <f t="shared" si="28"/>
        <v>0</v>
      </c>
      <c r="N144" s="79" t="str">
        <f t="shared" si="17"/>
        <v>-</v>
      </c>
      <c r="O144" s="212"/>
      <c r="P144" s="80"/>
      <c r="Q144" s="221"/>
      <c r="R144" s="80"/>
      <c r="S144" s="83" t="str">
        <f t="shared" si="29"/>
        <v/>
      </c>
      <c r="T144" s="194">
        <f t="shared" si="23"/>
        <v>0</v>
      </c>
      <c r="U144" s="194">
        <f t="shared" si="30"/>
        <v>0</v>
      </c>
      <c r="V144" s="82" t="str">
        <f t="shared" si="24"/>
        <v>ok</v>
      </c>
      <c r="W144" s="80"/>
      <c r="X144" s="81" t="str">
        <f t="shared" si="31"/>
        <v/>
      </c>
      <c r="Y144" s="194">
        <f t="shared" si="25"/>
        <v>0</v>
      </c>
      <c r="Z144" s="194">
        <f t="shared" si="26"/>
        <v>0</v>
      </c>
      <c r="AA144" s="82" t="str">
        <f t="shared" si="32"/>
        <v>ok</v>
      </c>
      <c r="AB144" s="80"/>
      <c r="AC144" s="84" t="str">
        <f t="array" ref="AC144">IFERROR(IF($C144="","",INDEX(구분표!$I$2:$I$1001,MATCH(1,(구분표!$B$2:$B$1001='15년일출'!$A144)*(구분표!$C$2:$C$1001='15년일출'!$B144)*(구분표!$A$2:$A$1001='15년일출'!$C144),0))),"@@")</f>
        <v/>
      </c>
    </row>
    <row r="145" spans="1:29" ht="31.5" hidden="1" customHeight="1">
      <c r="A145" s="94" t="str">
        <f>IFERROR(VLOOKUP('15년일출'!$C145,구분표!$A$2:$C$1001,2,FALSE),"")</f>
        <v/>
      </c>
      <c r="B145" s="94" t="str">
        <f>IFERROR(VLOOKUP('15년일출'!$C145,구분표!$A$2:$C$1001,3,FALSE),"")</f>
        <v/>
      </c>
      <c r="C145" s="196"/>
      <c r="D145" s="195"/>
      <c r="E145" s="195"/>
      <c r="F145" s="196"/>
      <c r="G145" s="194"/>
      <c r="H145" s="194"/>
      <c r="I145" s="194"/>
      <c r="J145" s="78">
        <f t="shared" si="27"/>
        <v>0</v>
      </c>
      <c r="K145" s="194"/>
      <c r="L145" s="194"/>
      <c r="M145" s="78">
        <f t="shared" si="28"/>
        <v>0</v>
      </c>
      <c r="N145" s="79" t="str">
        <f t="shared" si="17"/>
        <v>-</v>
      </c>
      <c r="O145" s="212"/>
      <c r="P145" s="80"/>
      <c r="Q145" s="221"/>
      <c r="R145" s="80"/>
      <c r="S145" s="83" t="str">
        <f t="shared" si="29"/>
        <v/>
      </c>
      <c r="T145" s="194">
        <f t="shared" si="23"/>
        <v>0</v>
      </c>
      <c r="U145" s="194">
        <f t="shared" si="30"/>
        <v>0</v>
      </c>
      <c r="V145" s="82" t="str">
        <f t="shared" si="24"/>
        <v>ok</v>
      </c>
      <c r="W145" s="80"/>
      <c r="X145" s="81" t="str">
        <f t="shared" si="31"/>
        <v/>
      </c>
      <c r="Y145" s="194">
        <f t="shared" si="25"/>
        <v>0</v>
      </c>
      <c r="Z145" s="194">
        <f t="shared" si="26"/>
        <v>0</v>
      </c>
      <c r="AA145" s="82" t="str">
        <f t="shared" si="32"/>
        <v>ok</v>
      </c>
      <c r="AB145" s="80"/>
      <c r="AC145" s="84" t="str">
        <f t="array" ref="AC145">IFERROR(IF($C145="","",INDEX(구분표!$I$2:$I$1001,MATCH(1,(구분표!$B$2:$B$1001='15년일출'!$A145)*(구분표!$C$2:$C$1001='15년일출'!$B145)*(구분표!$A$2:$A$1001='15년일출'!$C145),0))),"@@")</f>
        <v/>
      </c>
    </row>
    <row r="146" spans="1:29" ht="31.5" hidden="1" customHeight="1">
      <c r="A146" s="94" t="str">
        <f>IFERROR(VLOOKUP('15년일출'!$C146,구분표!$A$2:$C$1001,2,FALSE),"")</f>
        <v/>
      </c>
      <c r="B146" s="94" t="str">
        <f>IFERROR(VLOOKUP('15년일출'!$C146,구분표!$A$2:$C$1001,3,FALSE),"")</f>
        <v/>
      </c>
      <c r="C146" s="196"/>
      <c r="D146" s="195"/>
      <c r="E146" s="195"/>
      <c r="F146" s="196"/>
      <c r="G146" s="194"/>
      <c r="H146" s="194"/>
      <c r="I146" s="194"/>
      <c r="J146" s="78">
        <f t="shared" si="27"/>
        <v>0</v>
      </c>
      <c r="K146" s="194"/>
      <c r="L146" s="194"/>
      <c r="M146" s="78">
        <f t="shared" si="28"/>
        <v>0</v>
      </c>
      <c r="N146" s="79" t="str">
        <f t="shared" si="17"/>
        <v>-</v>
      </c>
      <c r="O146" s="212"/>
      <c r="P146" s="80"/>
      <c r="Q146" s="221"/>
      <c r="R146" s="80"/>
      <c r="S146" s="83" t="str">
        <f t="shared" si="29"/>
        <v/>
      </c>
      <c r="T146" s="194">
        <f t="shared" si="23"/>
        <v>0</v>
      </c>
      <c r="U146" s="194">
        <f t="shared" si="30"/>
        <v>0</v>
      </c>
      <c r="V146" s="82" t="str">
        <f t="shared" si="24"/>
        <v>ok</v>
      </c>
      <c r="W146" s="80"/>
      <c r="X146" s="81" t="str">
        <f t="shared" si="31"/>
        <v/>
      </c>
      <c r="Y146" s="194">
        <f t="shared" si="25"/>
        <v>0</v>
      </c>
      <c r="Z146" s="194">
        <f t="shared" si="26"/>
        <v>0</v>
      </c>
      <c r="AA146" s="82" t="str">
        <f t="shared" si="32"/>
        <v>ok</v>
      </c>
      <c r="AB146" s="80"/>
      <c r="AC146" s="84" t="str">
        <f t="array" ref="AC146">IFERROR(IF($C146="","",INDEX(구분표!$I$2:$I$1001,MATCH(1,(구분표!$B$2:$B$1001='15년일출'!$A146)*(구분표!$C$2:$C$1001='15년일출'!$B146)*(구분표!$A$2:$A$1001='15년일출'!$C146),0))),"@@")</f>
        <v/>
      </c>
    </row>
    <row r="147" spans="1:29" ht="31.5" hidden="1" customHeight="1">
      <c r="A147" s="94" t="str">
        <f>IFERROR(VLOOKUP('15년일출'!$C147,구분표!$A$2:$C$1001,2,FALSE),"")</f>
        <v/>
      </c>
      <c r="B147" s="94" t="str">
        <f>IFERROR(VLOOKUP('15년일출'!$C147,구분표!$A$2:$C$1001,3,FALSE),"")</f>
        <v/>
      </c>
      <c r="C147" s="196"/>
      <c r="D147" s="195"/>
      <c r="E147" s="195"/>
      <c r="F147" s="196"/>
      <c r="G147" s="194"/>
      <c r="H147" s="194"/>
      <c r="I147" s="194"/>
      <c r="J147" s="78">
        <f t="shared" si="27"/>
        <v>0</v>
      </c>
      <c r="K147" s="194"/>
      <c r="L147" s="194"/>
      <c r="M147" s="78">
        <f t="shared" si="28"/>
        <v>0</v>
      </c>
      <c r="N147" s="79" t="str">
        <f t="shared" si="17"/>
        <v>-</v>
      </c>
      <c r="O147" s="212"/>
      <c r="P147" s="80"/>
      <c r="Q147" s="221"/>
      <c r="R147" s="80"/>
      <c r="S147" s="83" t="str">
        <f t="shared" si="29"/>
        <v/>
      </c>
      <c r="T147" s="194">
        <f t="shared" si="23"/>
        <v>0</v>
      </c>
      <c r="U147" s="194">
        <f t="shared" si="30"/>
        <v>0</v>
      </c>
      <c r="V147" s="82" t="str">
        <f t="shared" si="24"/>
        <v>ok</v>
      </c>
      <c r="W147" s="80"/>
      <c r="X147" s="81" t="str">
        <f t="shared" si="31"/>
        <v/>
      </c>
      <c r="Y147" s="194">
        <f t="shared" si="25"/>
        <v>0</v>
      </c>
      <c r="Z147" s="194">
        <f t="shared" si="26"/>
        <v>0</v>
      </c>
      <c r="AA147" s="82" t="str">
        <f t="shared" si="32"/>
        <v>ok</v>
      </c>
      <c r="AB147" s="80"/>
      <c r="AC147" s="84" t="str">
        <f t="array" ref="AC147">IFERROR(IF($C147="","",INDEX(구분표!$I$2:$I$1001,MATCH(1,(구분표!$B$2:$B$1001='15년일출'!$A147)*(구분표!$C$2:$C$1001='15년일출'!$B147)*(구분표!$A$2:$A$1001='15년일출'!$C147),0))),"@@")</f>
        <v/>
      </c>
    </row>
    <row r="148" spans="1:29" ht="31.5" hidden="1" customHeight="1">
      <c r="A148" s="94" t="str">
        <f>IFERROR(VLOOKUP('15년일출'!$C148,구분표!$A$2:$C$1001,2,FALSE),"")</f>
        <v/>
      </c>
      <c r="B148" s="94" t="str">
        <f>IFERROR(VLOOKUP('15년일출'!$C148,구분표!$A$2:$C$1001,3,FALSE),"")</f>
        <v/>
      </c>
      <c r="C148" s="196"/>
      <c r="D148" s="195"/>
      <c r="E148" s="195"/>
      <c r="F148" s="196"/>
      <c r="G148" s="194"/>
      <c r="H148" s="194"/>
      <c r="I148" s="194"/>
      <c r="J148" s="78">
        <f t="shared" si="27"/>
        <v>0</v>
      </c>
      <c r="K148" s="194"/>
      <c r="L148" s="194"/>
      <c r="M148" s="78">
        <f t="shared" si="28"/>
        <v>0</v>
      </c>
      <c r="N148" s="79" t="str">
        <f t="shared" si="17"/>
        <v>-</v>
      </c>
      <c r="O148" s="212"/>
      <c r="P148" s="80"/>
      <c r="Q148" s="221"/>
      <c r="R148" s="80"/>
      <c r="S148" s="83" t="str">
        <f t="shared" si="29"/>
        <v/>
      </c>
      <c r="T148" s="194">
        <f t="shared" si="23"/>
        <v>0</v>
      </c>
      <c r="U148" s="194">
        <f t="shared" si="30"/>
        <v>0</v>
      </c>
      <c r="V148" s="82" t="str">
        <f t="shared" si="24"/>
        <v>ok</v>
      </c>
      <c r="W148" s="80"/>
      <c r="X148" s="81" t="str">
        <f t="shared" si="31"/>
        <v/>
      </c>
      <c r="Y148" s="194">
        <f t="shared" si="25"/>
        <v>0</v>
      </c>
      <c r="Z148" s="194">
        <f t="shared" si="26"/>
        <v>0</v>
      </c>
      <c r="AA148" s="82" t="str">
        <f t="shared" si="32"/>
        <v>ok</v>
      </c>
      <c r="AB148" s="80"/>
      <c r="AC148" s="84" t="str">
        <f t="array" ref="AC148">IFERROR(IF($C148="","",INDEX(구분표!$I$2:$I$1001,MATCH(1,(구분표!$B$2:$B$1001='15년일출'!$A148)*(구분표!$C$2:$C$1001='15년일출'!$B148)*(구분표!$A$2:$A$1001='15년일출'!$C148),0))),"@@")</f>
        <v/>
      </c>
    </row>
    <row r="149" spans="1:29" ht="31.5" hidden="1" customHeight="1">
      <c r="A149" s="94" t="str">
        <f>IFERROR(VLOOKUP('15년일출'!$C149,구분표!$A$2:$C$1001,2,FALSE),"")</f>
        <v/>
      </c>
      <c r="B149" s="94" t="str">
        <f>IFERROR(VLOOKUP('15년일출'!$C149,구분표!$A$2:$C$1001,3,FALSE),"")</f>
        <v/>
      </c>
      <c r="C149" s="196"/>
      <c r="D149" s="195"/>
      <c r="E149" s="195"/>
      <c r="F149" s="196"/>
      <c r="G149" s="194"/>
      <c r="H149" s="194"/>
      <c r="I149" s="194"/>
      <c r="J149" s="78">
        <f t="shared" si="27"/>
        <v>0</v>
      </c>
      <c r="K149" s="194"/>
      <c r="L149" s="194"/>
      <c r="M149" s="78">
        <f t="shared" si="28"/>
        <v>0</v>
      </c>
      <c r="N149" s="79" t="str">
        <f t="shared" si="17"/>
        <v>-</v>
      </c>
      <c r="O149" s="212"/>
      <c r="P149" s="80"/>
      <c r="Q149" s="221"/>
      <c r="R149" s="80"/>
      <c r="S149" s="83" t="str">
        <f t="shared" si="29"/>
        <v/>
      </c>
      <c r="T149" s="194">
        <f t="shared" si="23"/>
        <v>0</v>
      </c>
      <c r="U149" s="194">
        <f t="shared" si="30"/>
        <v>0</v>
      </c>
      <c r="V149" s="82" t="str">
        <f t="shared" si="24"/>
        <v>ok</v>
      </c>
      <c r="W149" s="80"/>
      <c r="X149" s="81" t="str">
        <f t="shared" si="31"/>
        <v/>
      </c>
      <c r="Y149" s="194">
        <f t="shared" si="25"/>
        <v>0</v>
      </c>
      <c r="Z149" s="194">
        <f t="shared" si="26"/>
        <v>0</v>
      </c>
      <c r="AA149" s="82" t="str">
        <f t="shared" si="32"/>
        <v>ok</v>
      </c>
      <c r="AB149" s="80"/>
      <c r="AC149" s="84" t="str">
        <f t="array" ref="AC149">IFERROR(IF($C149="","",INDEX(구분표!$I$2:$I$1001,MATCH(1,(구분표!$B$2:$B$1001='15년일출'!$A149)*(구분표!$C$2:$C$1001='15년일출'!$B149)*(구분표!$A$2:$A$1001='15년일출'!$C149),0))),"@@")</f>
        <v/>
      </c>
    </row>
    <row r="150" spans="1:29" ht="31.5" hidden="1" customHeight="1">
      <c r="A150" s="94" t="str">
        <f>IFERROR(VLOOKUP('15년일출'!$C150,구분표!$A$2:$C$1001,2,FALSE),"")</f>
        <v/>
      </c>
      <c r="B150" s="94" t="str">
        <f>IFERROR(VLOOKUP('15년일출'!$C150,구분표!$A$2:$C$1001,3,FALSE),"")</f>
        <v/>
      </c>
      <c r="C150" s="196"/>
      <c r="D150" s="195"/>
      <c r="E150" s="195"/>
      <c r="F150" s="196"/>
      <c r="G150" s="194"/>
      <c r="H150" s="194"/>
      <c r="I150" s="194"/>
      <c r="J150" s="78">
        <f t="shared" si="27"/>
        <v>0</v>
      </c>
      <c r="K150" s="194"/>
      <c r="L150" s="194"/>
      <c r="M150" s="78">
        <f t="shared" si="28"/>
        <v>0</v>
      </c>
      <c r="N150" s="79" t="str">
        <f t="shared" si="17"/>
        <v>-</v>
      </c>
      <c r="O150" s="212"/>
      <c r="P150" s="80"/>
      <c r="Q150" s="221"/>
      <c r="R150" s="80"/>
      <c r="S150" s="83" t="str">
        <f t="shared" si="29"/>
        <v/>
      </c>
      <c r="T150" s="194">
        <f t="shared" si="23"/>
        <v>0</v>
      </c>
      <c r="U150" s="194">
        <f t="shared" si="30"/>
        <v>0</v>
      </c>
      <c r="V150" s="82" t="str">
        <f t="shared" si="24"/>
        <v>ok</v>
      </c>
      <c r="W150" s="80"/>
      <c r="X150" s="81" t="str">
        <f t="shared" si="31"/>
        <v/>
      </c>
      <c r="Y150" s="194">
        <f t="shared" si="25"/>
        <v>0</v>
      </c>
      <c r="Z150" s="194">
        <f t="shared" si="26"/>
        <v>0</v>
      </c>
      <c r="AA150" s="82" t="str">
        <f t="shared" si="32"/>
        <v>ok</v>
      </c>
      <c r="AB150" s="80"/>
      <c r="AC150" s="84" t="str">
        <f t="array" ref="AC150">IFERROR(IF($C150="","",INDEX(구분표!$I$2:$I$1001,MATCH(1,(구분표!$B$2:$B$1001='15년일출'!$A150)*(구분표!$C$2:$C$1001='15년일출'!$B150)*(구분표!$A$2:$A$1001='15년일출'!$C150),0))),"@@")</f>
        <v/>
      </c>
    </row>
    <row r="151" spans="1:29" ht="31.5" hidden="1" customHeight="1">
      <c r="A151" s="94" t="str">
        <f>IFERROR(VLOOKUP('15년일출'!$C151,구분표!$A$2:$C$1001,2,FALSE),"")</f>
        <v/>
      </c>
      <c r="B151" s="94" t="str">
        <f>IFERROR(VLOOKUP('15년일출'!$C151,구분표!$A$2:$C$1001,3,FALSE),"")</f>
        <v/>
      </c>
      <c r="C151" s="196"/>
      <c r="D151" s="195"/>
      <c r="E151" s="195"/>
      <c r="F151" s="196"/>
      <c r="G151" s="194"/>
      <c r="H151" s="194"/>
      <c r="I151" s="194"/>
      <c r="J151" s="78">
        <f t="shared" si="27"/>
        <v>0</v>
      </c>
      <c r="K151" s="194"/>
      <c r="L151" s="194"/>
      <c r="M151" s="78">
        <f t="shared" si="28"/>
        <v>0</v>
      </c>
      <c r="N151" s="79" t="str">
        <f t="shared" si="17"/>
        <v>-</v>
      </c>
      <c r="O151" s="211"/>
      <c r="P151" s="80"/>
      <c r="Q151" s="221"/>
      <c r="R151" s="80"/>
      <c r="S151" s="83" t="str">
        <f t="shared" si="29"/>
        <v/>
      </c>
      <c r="T151" s="194">
        <f t="shared" si="23"/>
        <v>0</v>
      </c>
      <c r="U151" s="194">
        <f t="shared" si="30"/>
        <v>0</v>
      </c>
      <c r="V151" s="82" t="str">
        <f t="shared" si="24"/>
        <v>ok</v>
      </c>
      <c r="W151" s="80"/>
      <c r="X151" s="81" t="str">
        <f t="shared" si="31"/>
        <v/>
      </c>
      <c r="Y151" s="194">
        <f t="shared" si="25"/>
        <v>0</v>
      </c>
      <c r="Z151" s="194">
        <f t="shared" si="26"/>
        <v>0</v>
      </c>
      <c r="AA151" s="82" t="str">
        <f t="shared" si="32"/>
        <v>ok</v>
      </c>
      <c r="AB151" s="80"/>
      <c r="AC151" s="84" t="str">
        <f t="array" ref="AC151">IFERROR(IF($C151="","",INDEX(구분표!$I$2:$I$1001,MATCH(1,(구분표!$B$2:$B$1001='15년일출'!$A151)*(구분표!$C$2:$C$1001='15년일출'!$B151)*(구분표!$A$2:$A$1001='15년일출'!$C151),0))),"@@")</f>
        <v/>
      </c>
    </row>
    <row r="152" spans="1:29" ht="31.5" hidden="1" customHeight="1">
      <c r="A152" s="94" t="str">
        <f>IFERROR(VLOOKUP('15년일출'!$C152,구분표!$A$2:$C$1001,2,FALSE),"")</f>
        <v/>
      </c>
      <c r="B152" s="94" t="str">
        <f>IFERROR(VLOOKUP('15년일출'!$C152,구분표!$A$2:$C$1001,3,FALSE),"")</f>
        <v/>
      </c>
      <c r="C152" s="196"/>
      <c r="D152" s="195"/>
      <c r="E152" s="195"/>
      <c r="F152" s="196"/>
      <c r="G152" s="194"/>
      <c r="H152" s="206"/>
      <c r="I152" s="194"/>
      <c r="J152" s="78">
        <f t="shared" si="27"/>
        <v>0</v>
      </c>
      <c r="K152" s="208"/>
      <c r="L152" s="194"/>
      <c r="M152" s="78">
        <f t="shared" si="28"/>
        <v>0</v>
      </c>
      <c r="N152" s="79" t="str">
        <f t="shared" si="17"/>
        <v>-</v>
      </c>
      <c r="O152" s="211"/>
      <c r="P152" s="80"/>
      <c r="Q152" s="221"/>
      <c r="R152" s="80"/>
      <c r="S152" s="83" t="str">
        <f t="shared" si="29"/>
        <v/>
      </c>
      <c r="T152" s="194">
        <f t="shared" si="23"/>
        <v>0</v>
      </c>
      <c r="U152" s="194">
        <f t="shared" si="30"/>
        <v>0</v>
      </c>
      <c r="V152" s="82" t="str">
        <f t="shared" si="24"/>
        <v>ok</v>
      </c>
      <c r="W152" s="80"/>
      <c r="X152" s="81" t="str">
        <f t="shared" si="31"/>
        <v/>
      </c>
      <c r="Y152" s="194">
        <f t="shared" si="25"/>
        <v>0</v>
      </c>
      <c r="Z152" s="194">
        <f t="shared" si="26"/>
        <v>0</v>
      </c>
      <c r="AA152" s="82" t="str">
        <f t="shared" si="32"/>
        <v>ok</v>
      </c>
      <c r="AB152" s="80"/>
      <c r="AC152" s="84" t="str">
        <f t="array" ref="AC152">IFERROR(IF($C152="","",INDEX(구분표!$I$2:$I$1001,MATCH(1,(구분표!$B$2:$B$1001='15년일출'!$A152)*(구분표!$C$2:$C$1001='15년일출'!$B152)*(구분표!$A$2:$A$1001='15년일출'!$C152),0))),"@@")</f>
        <v/>
      </c>
    </row>
    <row r="153" spans="1:29" ht="31.5" hidden="1" customHeight="1">
      <c r="A153" s="94" t="str">
        <f>IFERROR(VLOOKUP('15년일출'!$C153,구분표!$A$2:$C$1001,2,FALSE),"")</f>
        <v/>
      </c>
      <c r="B153" s="94" t="str">
        <f>IFERROR(VLOOKUP('15년일출'!$C153,구분표!$A$2:$C$1001,3,FALSE),"")</f>
        <v/>
      </c>
      <c r="C153" s="196"/>
      <c r="D153" s="195"/>
      <c r="E153" s="195"/>
      <c r="F153" s="196"/>
      <c r="G153" s="194"/>
      <c r="H153" s="194"/>
      <c r="I153" s="194"/>
      <c r="J153" s="78">
        <f t="shared" si="27"/>
        <v>0</v>
      </c>
      <c r="K153" s="194"/>
      <c r="L153" s="194"/>
      <c r="M153" s="78">
        <f t="shared" si="28"/>
        <v>0</v>
      </c>
      <c r="N153" s="79" t="str">
        <f t="shared" si="17"/>
        <v>-</v>
      </c>
      <c r="O153" s="213"/>
      <c r="P153" s="80"/>
      <c r="Q153" s="221"/>
      <c r="R153" s="80"/>
      <c r="S153" s="83" t="str">
        <f t="shared" si="29"/>
        <v/>
      </c>
      <c r="T153" s="194">
        <f t="shared" si="23"/>
        <v>0</v>
      </c>
      <c r="U153" s="194">
        <f t="shared" si="30"/>
        <v>0</v>
      </c>
      <c r="V153" s="82" t="str">
        <f t="shared" si="24"/>
        <v>ok</v>
      </c>
      <c r="W153" s="80"/>
      <c r="X153" s="81" t="str">
        <f t="shared" si="31"/>
        <v/>
      </c>
      <c r="Y153" s="194">
        <f t="shared" si="25"/>
        <v>0</v>
      </c>
      <c r="Z153" s="194">
        <f t="shared" si="26"/>
        <v>0</v>
      </c>
      <c r="AA153" s="82" t="str">
        <f t="shared" si="32"/>
        <v>ok</v>
      </c>
      <c r="AB153" s="80"/>
      <c r="AC153" s="84" t="str">
        <f t="array" ref="AC153">IFERROR(IF($C153="","",INDEX(구분표!$I$2:$I$1001,MATCH(1,(구분표!$B$2:$B$1001='15년일출'!$A153)*(구분표!$C$2:$C$1001='15년일출'!$B153)*(구분표!$A$2:$A$1001='15년일출'!$C153),0))),"@@")</f>
        <v/>
      </c>
    </row>
    <row r="154" spans="1:29" ht="31.5" hidden="1" customHeight="1">
      <c r="A154" s="94" t="str">
        <f>IFERROR(VLOOKUP('15년일출'!$C154,구분표!$A$2:$C$1001,2,FALSE),"")</f>
        <v/>
      </c>
      <c r="B154" s="94" t="str">
        <f>IFERROR(VLOOKUP('15년일출'!$C154,구분표!$A$2:$C$1001,3,FALSE),"")</f>
        <v/>
      </c>
      <c r="C154" s="196"/>
      <c r="D154" s="195"/>
      <c r="E154" s="195"/>
      <c r="F154" s="196"/>
      <c r="G154" s="194"/>
      <c r="H154" s="194"/>
      <c r="I154" s="194"/>
      <c r="J154" s="78">
        <f t="shared" si="27"/>
        <v>0</v>
      </c>
      <c r="K154" s="194"/>
      <c r="L154" s="194"/>
      <c r="M154" s="78">
        <f t="shared" si="28"/>
        <v>0</v>
      </c>
      <c r="N154" s="79" t="str">
        <f t="shared" si="17"/>
        <v>-</v>
      </c>
      <c r="O154" s="212"/>
      <c r="P154" s="80"/>
      <c r="Q154" s="221"/>
      <c r="R154" s="80"/>
      <c r="S154" s="83" t="str">
        <f t="shared" si="29"/>
        <v/>
      </c>
      <c r="T154" s="194">
        <f t="shared" si="23"/>
        <v>0</v>
      </c>
      <c r="U154" s="194">
        <f t="shared" si="30"/>
        <v>0</v>
      </c>
      <c r="V154" s="82" t="str">
        <f t="shared" si="24"/>
        <v>ok</v>
      </c>
      <c r="W154" s="80"/>
      <c r="X154" s="81" t="str">
        <f t="shared" si="31"/>
        <v/>
      </c>
      <c r="Y154" s="194">
        <f t="shared" si="25"/>
        <v>0</v>
      </c>
      <c r="Z154" s="194">
        <f t="shared" si="26"/>
        <v>0</v>
      </c>
      <c r="AA154" s="82" t="str">
        <f t="shared" si="32"/>
        <v>ok</v>
      </c>
      <c r="AB154" s="80"/>
      <c r="AC154" s="84" t="str">
        <f t="array" ref="AC154">IFERROR(IF($C154="","",INDEX(구분표!$I$2:$I$1001,MATCH(1,(구분표!$B$2:$B$1001='15년일출'!$A154)*(구분표!$C$2:$C$1001='15년일출'!$B154)*(구분표!$A$2:$A$1001='15년일출'!$C154),0))),"@@")</f>
        <v/>
      </c>
    </row>
    <row r="155" spans="1:29" ht="31.5" hidden="1" customHeight="1">
      <c r="A155" s="94" t="str">
        <f>IFERROR(VLOOKUP('15년일출'!$C155,구분표!$A$2:$C$1001,2,FALSE),"")</f>
        <v/>
      </c>
      <c r="B155" s="94" t="str">
        <f>IFERROR(VLOOKUP('15년일출'!$C155,구분표!$A$2:$C$1001,3,FALSE),"")</f>
        <v/>
      </c>
      <c r="C155" s="196"/>
      <c r="D155" s="195"/>
      <c r="E155" s="195"/>
      <c r="F155" s="196"/>
      <c r="G155" s="194"/>
      <c r="H155" s="194"/>
      <c r="I155" s="206"/>
      <c r="J155" s="78">
        <f t="shared" si="27"/>
        <v>0</v>
      </c>
      <c r="K155" s="194"/>
      <c r="L155" s="206"/>
      <c r="M155" s="78">
        <f t="shared" si="28"/>
        <v>0</v>
      </c>
      <c r="N155" s="79" t="str">
        <f t="shared" si="17"/>
        <v>-</v>
      </c>
      <c r="O155" s="212"/>
      <c r="P155" s="80"/>
      <c r="Q155" s="221"/>
      <c r="R155" s="80"/>
      <c r="S155" s="83" t="str">
        <f t="shared" si="29"/>
        <v/>
      </c>
      <c r="T155" s="194">
        <f t="shared" si="23"/>
        <v>0</v>
      </c>
      <c r="U155" s="194">
        <f t="shared" si="30"/>
        <v>0</v>
      </c>
      <c r="V155" s="82" t="str">
        <f t="shared" si="24"/>
        <v>ok</v>
      </c>
      <c r="W155" s="80"/>
      <c r="X155" s="81" t="str">
        <f t="shared" si="31"/>
        <v/>
      </c>
      <c r="Y155" s="194">
        <f t="shared" si="25"/>
        <v>0</v>
      </c>
      <c r="Z155" s="194">
        <f t="shared" si="26"/>
        <v>0</v>
      </c>
      <c r="AA155" s="82" t="str">
        <f t="shared" si="32"/>
        <v>ok</v>
      </c>
      <c r="AB155" s="80"/>
      <c r="AC155" s="84" t="str">
        <f t="array" ref="AC155">IFERROR(IF($C155="","",INDEX(구분표!$I$2:$I$1001,MATCH(1,(구분표!$B$2:$B$1001='15년일출'!$A155)*(구분표!$C$2:$C$1001='15년일출'!$B155)*(구분표!$A$2:$A$1001='15년일출'!$C155),0))),"@@")</f>
        <v/>
      </c>
    </row>
    <row r="156" spans="1:29" ht="31.5" hidden="1" customHeight="1">
      <c r="A156" s="94" t="str">
        <f>IFERROR(VLOOKUP('15년일출'!$C156,구분표!$A$2:$C$1001,2,FALSE),"")</f>
        <v/>
      </c>
      <c r="B156" s="94" t="str">
        <f>IFERROR(VLOOKUP('15년일출'!$C156,구분표!$A$2:$C$1001,3,FALSE),"")</f>
        <v/>
      </c>
      <c r="C156" s="196"/>
      <c r="D156" s="195"/>
      <c r="E156" s="195"/>
      <c r="F156" s="196"/>
      <c r="G156" s="194"/>
      <c r="H156" s="194"/>
      <c r="I156" s="194"/>
      <c r="J156" s="78">
        <f t="shared" si="27"/>
        <v>0</v>
      </c>
      <c r="K156" s="194"/>
      <c r="L156" s="194"/>
      <c r="M156" s="78">
        <f t="shared" si="28"/>
        <v>0</v>
      </c>
      <c r="N156" s="79" t="str">
        <f t="shared" si="17"/>
        <v>-</v>
      </c>
      <c r="O156" s="212"/>
      <c r="P156" s="80"/>
      <c r="Q156" s="221"/>
      <c r="R156" s="80"/>
      <c r="S156" s="83" t="str">
        <f t="shared" si="29"/>
        <v/>
      </c>
      <c r="T156" s="194">
        <f t="shared" si="23"/>
        <v>0</v>
      </c>
      <c r="U156" s="194">
        <f t="shared" si="30"/>
        <v>0</v>
      </c>
      <c r="V156" s="82" t="str">
        <f t="shared" si="24"/>
        <v>ok</v>
      </c>
      <c r="W156" s="80"/>
      <c r="X156" s="81" t="str">
        <f t="shared" si="31"/>
        <v/>
      </c>
      <c r="Y156" s="194">
        <f t="shared" si="25"/>
        <v>0</v>
      </c>
      <c r="Z156" s="194">
        <f t="shared" si="26"/>
        <v>0</v>
      </c>
      <c r="AA156" s="82" t="str">
        <f t="shared" si="32"/>
        <v>ok</v>
      </c>
      <c r="AB156" s="80"/>
      <c r="AC156" s="84" t="str">
        <f t="array" ref="AC156">IFERROR(IF($C156="","",INDEX(구분표!$I$2:$I$1001,MATCH(1,(구분표!$B$2:$B$1001='15년일출'!$A156)*(구분표!$C$2:$C$1001='15년일출'!$B156)*(구분표!$A$2:$A$1001='15년일출'!$C156),0))),"@@")</f>
        <v/>
      </c>
    </row>
    <row r="157" spans="1:29" ht="31.5" hidden="1" customHeight="1">
      <c r="A157" s="94" t="str">
        <f>IFERROR(VLOOKUP('15년일출'!$C157,구분표!$A$2:$C$1001,2,FALSE),"")</f>
        <v/>
      </c>
      <c r="B157" s="94" t="str">
        <f>IFERROR(VLOOKUP('15년일출'!$C157,구분표!$A$2:$C$1001,3,FALSE),"")</f>
        <v/>
      </c>
      <c r="C157" s="196"/>
      <c r="D157" s="195"/>
      <c r="E157" s="195"/>
      <c r="F157" s="196"/>
      <c r="G157" s="198"/>
      <c r="H157" s="194"/>
      <c r="I157" s="194"/>
      <c r="J157" s="78">
        <f t="shared" si="27"/>
        <v>0</v>
      </c>
      <c r="K157" s="194"/>
      <c r="L157" s="194"/>
      <c r="M157" s="78">
        <f t="shared" si="28"/>
        <v>0</v>
      </c>
      <c r="N157" s="79" t="str">
        <f t="shared" si="17"/>
        <v>-</v>
      </c>
      <c r="O157" s="212"/>
      <c r="P157" s="80"/>
      <c r="Q157" s="221"/>
      <c r="R157" s="80"/>
      <c r="S157" s="83" t="str">
        <f t="shared" si="29"/>
        <v/>
      </c>
      <c r="T157" s="194">
        <f t="shared" si="23"/>
        <v>0</v>
      </c>
      <c r="U157" s="194">
        <f t="shared" si="30"/>
        <v>0</v>
      </c>
      <c r="V157" s="82" t="str">
        <f t="shared" si="24"/>
        <v>ok</v>
      </c>
      <c r="W157" s="80"/>
      <c r="X157" s="81" t="str">
        <f t="shared" si="31"/>
        <v/>
      </c>
      <c r="Y157" s="194">
        <f t="shared" si="25"/>
        <v>0</v>
      </c>
      <c r="Z157" s="194">
        <f t="shared" si="26"/>
        <v>0</v>
      </c>
      <c r="AA157" s="82" t="str">
        <f t="shared" si="32"/>
        <v>ok</v>
      </c>
      <c r="AB157" s="80"/>
      <c r="AC157" s="84" t="str">
        <f t="array" ref="AC157">IFERROR(IF($C157="","",INDEX(구분표!$I$2:$I$1001,MATCH(1,(구분표!$B$2:$B$1001='15년일출'!$A157)*(구분표!$C$2:$C$1001='15년일출'!$B157)*(구분표!$A$2:$A$1001='15년일출'!$C157),0))),"@@")</f>
        <v/>
      </c>
    </row>
    <row r="158" spans="1:29" ht="31.5" hidden="1" customHeight="1">
      <c r="A158" s="94" t="str">
        <f>IFERROR(VLOOKUP('15년일출'!$C158,구분표!$A$2:$C$1001,2,FALSE),"")</f>
        <v/>
      </c>
      <c r="B158" s="94" t="str">
        <f>IFERROR(VLOOKUP('15년일출'!$C158,구분표!$A$2:$C$1001,3,FALSE),"")</f>
        <v/>
      </c>
      <c r="C158" s="196"/>
      <c r="D158" s="195"/>
      <c r="E158" s="195"/>
      <c r="F158" s="196"/>
      <c r="G158" s="198"/>
      <c r="H158" s="194"/>
      <c r="I158" s="194"/>
      <c r="J158" s="78">
        <f t="shared" si="27"/>
        <v>0</v>
      </c>
      <c r="K158" s="194"/>
      <c r="L158" s="194"/>
      <c r="M158" s="78">
        <f t="shared" si="28"/>
        <v>0</v>
      </c>
      <c r="N158" s="79" t="str">
        <f t="shared" si="17"/>
        <v>-</v>
      </c>
      <c r="O158" s="212"/>
      <c r="P158" s="80"/>
      <c r="Q158" s="221"/>
      <c r="R158" s="80"/>
      <c r="S158" s="83" t="str">
        <f t="shared" si="29"/>
        <v/>
      </c>
      <c r="T158" s="194">
        <f t="shared" si="23"/>
        <v>0</v>
      </c>
      <c r="U158" s="194">
        <f t="shared" si="30"/>
        <v>0</v>
      </c>
      <c r="V158" s="82" t="str">
        <f t="shared" si="24"/>
        <v>ok</v>
      </c>
      <c r="W158" s="80"/>
      <c r="X158" s="81" t="str">
        <f t="shared" si="31"/>
        <v/>
      </c>
      <c r="Y158" s="194">
        <f t="shared" si="25"/>
        <v>0</v>
      </c>
      <c r="Z158" s="194">
        <f t="shared" si="26"/>
        <v>0</v>
      </c>
      <c r="AA158" s="82" t="str">
        <f t="shared" si="32"/>
        <v>ok</v>
      </c>
      <c r="AB158" s="80"/>
      <c r="AC158" s="84" t="str">
        <f t="array" ref="AC158">IFERROR(IF($C158="","",INDEX(구분표!$I$2:$I$1001,MATCH(1,(구분표!$B$2:$B$1001='15년일출'!$A158)*(구분표!$C$2:$C$1001='15년일출'!$B158)*(구분표!$A$2:$A$1001='15년일출'!$C158),0))),"@@")</f>
        <v/>
      </c>
    </row>
    <row r="159" spans="1:29" ht="31.5" hidden="1" customHeight="1">
      <c r="A159" s="94" t="str">
        <f>IFERROR(VLOOKUP('15년일출'!$C159,구분표!$A$2:$C$1001,2,FALSE),"")</f>
        <v/>
      </c>
      <c r="B159" s="94" t="str">
        <f>IFERROR(VLOOKUP('15년일출'!$C159,구분표!$A$2:$C$1001,3,FALSE),"")</f>
        <v/>
      </c>
      <c r="C159" s="196"/>
      <c r="D159" s="195"/>
      <c r="E159" s="195"/>
      <c r="F159" s="196"/>
      <c r="G159" s="194"/>
      <c r="H159" s="194"/>
      <c r="I159" s="194"/>
      <c r="J159" s="78">
        <f t="shared" si="27"/>
        <v>0</v>
      </c>
      <c r="K159" s="194"/>
      <c r="L159" s="194"/>
      <c r="M159" s="78">
        <f t="shared" si="28"/>
        <v>0</v>
      </c>
      <c r="N159" s="79" t="str">
        <f t="shared" si="17"/>
        <v>-</v>
      </c>
      <c r="O159" s="212"/>
      <c r="P159" s="80"/>
      <c r="Q159" s="221"/>
      <c r="R159" s="80"/>
      <c r="S159" s="83" t="str">
        <f t="shared" si="29"/>
        <v/>
      </c>
      <c r="T159" s="194">
        <f t="shared" si="23"/>
        <v>0</v>
      </c>
      <c r="U159" s="194">
        <f t="shared" si="30"/>
        <v>0</v>
      </c>
      <c r="V159" s="82" t="str">
        <f t="shared" si="24"/>
        <v>ok</v>
      </c>
      <c r="W159" s="80"/>
      <c r="X159" s="81" t="str">
        <f t="shared" si="31"/>
        <v/>
      </c>
      <c r="Y159" s="194">
        <f t="shared" si="25"/>
        <v>0</v>
      </c>
      <c r="Z159" s="194">
        <f t="shared" si="26"/>
        <v>0</v>
      </c>
      <c r="AA159" s="82" t="str">
        <f t="shared" si="32"/>
        <v>ok</v>
      </c>
      <c r="AB159" s="80"/>
      <c r="AC159" s="84" t="str">
        <f t="array" ref="AC159">IFERROR(IF($C159="","",INDEX(구분표!$I$2:$I$1001,MATCH(1,(구분표!$B$2:$B$1001='15년일출'!$A159)*(구분표!$C$2:$C$1001='15년일출'!$B159)*(구분표!$A$2:$A$1001='15년일출'!$C159),0))),"@@")</f>
        <v/>
      </c>
    </row>
    <row r="160" spans="1:29" ht="31.5" hidden="1" customHeight="1">
      <c r="A160" s="94" t="str">
        <f>IFERROR(VLOOKUP('15년일출'!$C160,구분표!$A$2:$C$1001,2,FALSE),"")</f>
        <v/>
      </c>
      <c r="B160" s="94" t="str">
        <f>IFERROR(VLOOKUP('15년일출'!$C160,구분표!$A$2:$C$1001,3,FALSE),"")</f>
        <v/>
      </c>
      <c r="C160" s="196"/>
      <c r="D160" s="195"/>
      <c r="E160" s="195"/>
      <c r="F160" s="196"/>
      <c r="G160" s="194"/>
      <c r="H160" s="194"/>
      <c r="I160" s="194"/>
      <c r="J160" s="78">
        <f t="shared" si="27"/>
        <v>0</v>
      </c>
      <c r="K160" s="194"/>
      <c r="L160" s="194"/>
      <c r="M160" s="78">
        <f t="shared" si="28"/>
        <v>0</v>
      </c>
      <c r="N160" s="79" t="str">
        <f t="shared" si="17"/>
        <v>-</v>
      </c>
      <c r="O160" s="212"/>
      <c r="P160" s="80"/>
      <c r="Q160" s="221"/>
      <c r="R160" s="80"/>
      <c r="S160" s="83" t="str">
        <f t="shared" si="29"/>
        <v/>
      </c>
      <c r="T160" s="194">
        <f t="shared" si="23"/>
        <v>0</v>
      </c>
      <c r="U160" s="194">
        <f t="shared" si="30"/>
        <v>0</v>
      </c>
      <c r="V160" s="82" t="str">
        <f t="shared" si="24"/>
        <v>ok</v>
      </c>
      <c r="W160" s="80"/>
      <c r="X160" s="81" t="str">
        <f t="shared" si="31"/>
        <v/>
      </c>
      <c r="Y160" s="194">
        <f t="shared" si="25"/>
        <v>0</v>
      </c>
      <c r="Z160" s="194">
        <f t="shared" si="26"/>
        <v>0</v>
      </c>
      <c r="AA160" s="82" t="str">
        <f t="shared" si="32"/>
        <v>ok</v>
      </c>
      <c r="AB160" s="80"/>
      <c r="AC160" s="84" t="str">
        <f t="array" ref="AC160">IFERROR(IF($C160="","",INDEX(구분표!$I$2:$I$1001,MATCH(1,(구분표!$B$2:$B$1001='15년일출'!$A160)*(구분표!$C$2:$C$1001='15년일출'!$B160)*(구분표!$A$2:$A$1001='15년일출'!$C160),0))),"@@")</f>
        <v/>
      </c>
    </row>
    <row r="161" spans="1:29" ht="31.5" hidden="1" customHeight="1">
      <c r="A161" s="94" t="str">
        <f>IFERROR(VLOOKUP('15년일출'!$C161,구분표!$A$2:$C$1001,2,FALSE),"")</f>
        <v/>
      </c>
      <c r="B161" s="94" t="str">
        <f>IFERROR(VLOOKUP('15년일출'!$C161,구분표!$A$2:$C$1001,3,FALSE),"")</f>
        <v/>
      </c>
      <c r="C161" s="196"/>
      <c r="D161" s="195"/>
      <c r="E161" s="195"/>
      <c r="F161" s="196"/>
      <c r="G161" s="194"/>
      <c r="H161" s="194"/>
      <c r="I161" s="206"/>
      <c r="J161" s="78">
        <f t="shared" si="27"/>
        <v>0</v>
      </c>
      <c r="K161" s="194"/>
      <c r="L161" s="206"/>
      <c r="M161" s="78">
        <f t="shared" si="28"/>
        <v>0</v>
      </c>
      <c r="N161" s="79" t="str">
        <f t="shared" si="17"/>
        <v>-</v>
      </c>
      <c r="O161" s="211"/>
      <c r="P161" s="80"/>
      <c r="Q161" s="221"/>
      <c r="R161" s="80"/>
      <c r="S161" s="83" t="str">
        <f t="shared" si="29"/>
        <v/>
      </c>
      <c r="T161" s="194">
        <f t="shared" si="23"/>
        <v>0</v>
      </c>
      <c r="U161" s="194">
        <f t="shared" si="30"/>
        <v>0</v>
      </c>
      <c r="V161" s="82" t="str">
        <f t="shared" si="24"/>
        <v>ok</v>
      </c>
      <c r="W161" s="80"/>
      <c r="X161" s="81" t="str">
        <f t="shared" si="31"/>
        <v/>
      </c>
      <c r="Y161" s="194">
        <f t="shared" si="25"/>
        <v>0</v>
      </c>
      <c r="Z161" s="194">
        <f t="shared" si="26"/>
        <v>0</v>
      </c>
      <c r="AA161" s="82" t="str">
        <f t="shared" si="32"/>
        <v>ok</v>
      </c>
      <c r="AB161" s="80"/>
      <c r="AC161" s="84" t="str">
        <f t="array" ref="AC161">IFERROR(IF($C161="","",INDEX(구분표!$I$2:$I$1001,MATCH(1,(구분표!$B$2:$B$1001='15년일출'!$A161)*(구분표!$C$2:$C$1001='15년일출'!$B161)*(구분표!$A$2:$A$1001='15년일출'!$C161),0))),"@@")</f>
        <v/>
      </c>
    </row>
    <row r="162" spans="1:29" ht="31.5" hidden="1" customHeight="1">
      <c r="A162" s="94" t="str">
        <f>IFERROR(VLOOKUP('15년일출'!$C162,구분표!$A$2:$C$1001,2,FALSE),"")</f>
        <v/>
      </c>
      <c r="B162" s="94" t="str">
        <f>IFERROR(VLOOKUP('15년일출'!$C162,구분표!$A$2:$C$1001,3,FALSE),"")</f>
        <v/>
      </c>
      <c r="C162" s="196"/>
      <c r="D162" s="195"/>
      <c r="E162" s="195"/>
      <c r="F162" s="196"/>
      <c r="G162" s="194"/>
      <c r="H162" s="194"/>
      <c r="I162" s="194"/>
      <c r="J162" s="78">
        <f t="shared" si="27"/>
        <v>0</v>
      </c>
      <c r="K162" s="194"/>
      <c r="L162" s="194"/>
      <c r="M162" s="78">
        <f t="shared" si="28"/>
        <v>0</v>
      </c>
      <c r="N162" s="79" t="str">
        <f t="shared" si="17"/>
        <v>-</v>
      </c>
      <c r="O162" s="212"/>
      <c r="P162" s="80"/>
      <c r="Q162" s="221"/>
      <c r="R162" s="80"/>
      <c r="S162" s="83" t="str">
        <f t="shared" si="29"/>
        <v/>
      </c>
      <c r="T162" s="194">
        <f t="shared" ref="T162:T225" si="33">IF($S162&lt;&gt;"도비",IF($Q162="국도비","직접입력",SUM($H162:$I162)),)</f>
        <v>0</v>
      </c>
      <c r="U162" s="194">
        <f t="shared" si="30"/>
        <v>0</v>
      </c>
      <c r="V162" s="82" t="str">
        <f t="shared" ref="V162:V225" si="34">IF($Q162="국도비","ok",IF(($H162+$I162)=($T162+$U162),"ok","검토"))</f>
        <v>ok</v>
      </c>
      <c r="W162" s="80"/>
      <c r="X162" s="81" t="str">
        <f t="shared" si="31"/>
        <v/>
      </c>
      <c r="Y162" s="194">
        <f t="shared" ref="Y162:Y225" si="35">IF($X162&lt;&gt;"도비",IF($Q162="국도비","직접입력",SUM($K162:$L162)),)</f>
        <v>0</v>
      </c>
      <c r="Z162" s="194">
        <f t="shared" ref="Z162:Z225" si="36">IF($X162="도비",SUM($K162:$L162),IF($Q162="국도비","직접입력",SUM($K162:$L162)-$Y162))</f>
        <v>0</v>
      </c>
      <c r="AA162" s="82" t="str">
        <f t="shared" si="32"/>
        <v>ok</v>
      </c>
      <c r="AB162" s="80"/>
      <c r="AC162" s="84" t="str">
        <f t="array" ref="AC162">IFERROR(IF($C162="","",INDEX(구분표!$I$2:$I$1001,MATCH(1,(구분표!$B$2:$B$1001='15년일출'!$A162)*(구분표!$C$2:$C$1001='15년일출'!$B162)*(구분표!$A$2:$A$1001='15년일출'!$C162),0))),"@@")</f>
        <v/>
      </c>
    </row>
    <row r="163" spans="1:29" ht="31.5" hidden="1" customHeight="1">
      <c r="A163" s="94" t="str">
        <f>IFERROR(VLOOKUP('15년일출'!$C163,구분표!$A$2:$C$1001,2,FALSE),"")</f>
        <v/>
      </c>
      <c r="B163" s="94" t="str">
        <f>IFERROR(VLOOKUP('15년일출'!$C163,구분표!$A$2:$C$1001,3,FALSE),"")</f>
        <v/>
      </c>
      <c r="C163" s="196"/>
      <c r="D163" s="195"/>
      <c r="E163" s="195"/>
      <c r="F163" s="196"/>
      <c r="G163" s="194"/>
      <c r="H163" s="194"/>
      <c r="I163" s="194"/>
      <c r="J163" s="78">
        <f t="shared" ref="J163:J226" si="37">SUM(G163+H163+I163)</f>
        <v>0</v>
      </c>
      <c r="K163" s="194"/>
      <c r="L163" s="194"/>
      <c r="M163" s="78">
        <f t="shared" ref="M163:M226" si="38">SUM(G163+K163+L163)</f>
        <v>0</v>
      </c>
      <c r="N163" s="79" t="str">
        <f t="shared" si="17"/>
        <v>-</v>
      </c>
      <c r="O163" s="214"/>
      <c r="P163" s="80"/>
      <c r="Q163" s="221"/>
      <c r="R163" s="80"/>
      <c r="S163" s="83" t="str">
        <f t="shared" ref="S163:S226" si="39">IF($Q163="도비","도비",IF(COUNT(FIND("국비/",$F163)),"국비",IF(COUNT(FIND("지특/",$F163)),"지특",IF(COUNT(FIND("기금/",$F163)),"기금",IF(COUNT(FIND("교부세/",$F163)),"특교",IF(COUNT(FIND("자체/",$F163)),"도비",""))))))</f>
        <v/>
      </c>
      <c r="T163" s="194">
        <f t="shared" si="33"/>
        <v>0</v>
      </c>
      <c r="U163" s="194">
        <f t="shared" ref="U163:U226" si="40">IF($S163="도비",SUM($H163:$I163),IF($Q163="국도비","직접입력",SUM($H163:$I163)-$T163))</f>
        <v>0</v>
      </c>
      <c r="V163" s="82" t="str">
        <f t="shared" si="34"/>
        <v>ok</v>
      </c>
      <c r="W163" s="80"/>
      <c r="X163" s="81" t="str">
        <f t="shared" ref="X163:X226" si="41">$S163</f>
        <v/>
      </c>
      <c r="Y163" s="194">
        <f t="shared" si="35"/>
        <v>0</v>
      </c>
      <c r="Z163" s="194">
        <f t="shared" si="36"/>
        <v>0</v>
      </c>
      <c r="AA163" s="82" t="str">
        <f t="shared" ref="AA163:AA226" si="42">IF($Q163="국도비","ok",IF(($K163+$L163)=($Y163+$Z163),"ok","검토"))</f>
        <v>ok</v>
      </c>
      <c r="AB163" s="80"/>
      <c r="AC163" s="84" t="str">
        <f t="array" ref="AC163">IFERROR(IF($C163="","",INDEX(구분표!$I$2:$I$1001,MATCH(1,(구분표!$B$2:$B$1001='15년일출'!$A163)*(구분표!$C$2:$C$1001='15년일출'!$B163)*(구분표!$A$2:$A$1001='15년일출'!$C163),0))),"@@")</f>
        <v/>
      </c>
    </row>
    <row r="164" spans="1:29" ht="31.5" hidden="1" customHeight="1">
      <c r="A164" s="94" t="str">
        <f>IFERROR(VLOOKUP('15년일출'!$C164,구분표!$A$2:$C$1001,2,FALSE),"")</f>
        <v/>
      </c>
      <c r="B164" s="94" t="str">
        <f>IFERROR(VLOOKUP('15년일출'!$C164,구분표!$A$2:$C$1001,3,FALSE),"")</f>
        <v/>
      </c>
      <c r="C164" s="196"/>
      <c r="D164" s="195"/>
      <c r="E164" s="195"/>
      <c r="F164" s="196"/>
      <c r="G164" s="194"/>
      <c r="H164" s="194"/>
      <c r="I164" s="194"/>
      <c r="J164" s="78">
        <f t="shared" si="37"/>
        <v>0</v>
      </c>
      <c r="K164" s="194"/>
      <c r="L164" s="194"/>
      <c r="M164" s="78">
        <f t="shared" si="38"/>
        <v>0</v>
      </c>
      <c r="N164" s="79" t="str">
        <f t="shared" si="17"/>
        <v>-</v>
      </c>
      <c r="O164" s="212"/>
      <c r="P164" s="80"/>
      <c r="Q164" s="221"/>
      <c r="R164" s="80"/>
      <c r="S164" s="83" t="str">
        <f t="shared" si="39"/>
        <v/>
      </c>
      <c r="T164" s="194">
        <f t="shared" si="33"/>
        <v>0</v>
      </c>
      <c r="U164" s="194">
        <f t="shared" si="40"/>
        <v>0</v>
      </c>
      <c r="V164" s="82" t="str">
        <f t="shared" si="34"/>
        <v>ok</v>
      </c>
      <c r="W164" s="80"/>
      <c r="X164" s="81" t="str">
        <f t="shared" si="41"/>
        <v/>
      </c>
      <c r="Y164" s="194">
        <f t="shared" si="35"/>
        <v>0</v>
      </c>
      <c r="Z164" s="194">
        <f t="shared" si="36"/>
        <v>0</v>
      </c>
      <c r="AA164" s="82" t="str">
        <f t="shared" si="42"/>
        <v>ok</v>
      </c>
      <c r="AB164" s="80"/>
      <c r="AC164" s="84" t="str">
        <f t="array" ref="AC164">IFERROR(IF($C164="","",INDEX(구분표!$I$2:$I$1001,MATCH(1,(구분표!$B$2:$B$1001='15년일출'!$A164)*(구분표!$C$2:$C$1001='15년일출'!$B164)*(구분표!$A$2:$A$1001='15년일출'!$C164),0))),"@@")</f>
        <v/>
      </c>
    </row>
    <row r="165" spans="1:29" ht="31.5" hidden="1" customHeight="1">
      <c r="A165" s="94" t="str">
        <f>IFERROR(VLOOKUP('15년일출'!$C165,구분표!$A$2:$C$1001,2,FALSE),"")</f>
        <v/>
      </c>
      <c r="B165" s="94" t="str">
        <f>IFERROR(VLOOKUP('15년일출'!$C165,구분표!$A$2:$C$1001,3,FALSE),"")</f>
        <v/>
      </c>
      <c r="C165" s="196"/>
      <c r="D165" s="195"/>
      <c r="E165" s="195"/>
      <c r="F165" s="196"/>
      <c r="G165" s="194"/>
      <c r="H165" s="194"/>
      <c r="I165" s="194"/>
      <c r="J165" s="78">
        <f t="shared" si="37"/>
        <v>0</v>
      </c>
      <c r="K165" s="194"/>
      <c r="L165" s="194"/>
      <c r="M165" s="78">
        <f t="shared" si="38"/>
        <v>0</v>
      </c>
      <c r="N165" s="79" t="str">
        <f t="shared" si="17"/>
        <v>-</v>
      </c>
      <c r="O165" s="212"/>
      <c r="P165" s="80"/>
      <c r="Q165" s="221"/>
      <c r="R165" s="80"/>
      <c r="S165" s="83" t="str">
        <f t="shared" si="39"/>
        <v/>
      </c>
      <c r="T165" s="194">
        <f t="shared" si="33"/>
        <v>0</v>
      </c>
      <c r="U165" s="194">
        <f t="shared" si="40"/>
        <v>0</v>
      </c>
      <c r="V165" s="82" t="str">
        <f t="shared" si="34"/>
        <v>ok</v>
      </c>
      <c r="W165" s="80"/>
      <c r="X165" s="81" t="str">
        <f t="shared" si="41"/>
        <v/>
      </c>
      <c r="Y165" s="194">
        <f t="shared" si="35"/>
        <v>0</v>
      </c>
      <c r="Z165" s="194">
        <f t="shared" si="36"/>
        <v>0</v>
      </c>
      <c r="AA165" s="82" t="str">
        <f t="shared" si="42"/>
        <v>ok</v>
      </c>
      <c r="AB165" s="80"/>
      <c r="AC165" s="84" t="str">
        <f t="array" ref="AC165">IFERROR(IF($C165="","",INDEX(구분표!$I$2:$I$1001,MATCH(1,(구분표!$B$2:$B$1001='15년일출'!$A165)*(구분표!$C$2:$C$1001='15년일출'!$B165)*(구분표!$A$2:$A$1001='15년일출'!$C165),0))),"@@")</f>
        <v/>
      </c>
    </row>
    <row r="166" spans="1:29" ht="31.5" hidden="1" customHeight="1">
      <c r="A166" s="94" t="str">
        <f>IFERROR(VLOOKUP('15년일출'!$C166,구분표!$A$2:$C$1001,2,FALSE),"")</f>
        <v/>
      </c>
      <c r="B166" s="94" t="str">
        <f>IFERROR(VLOOKUP('15년일출'!$C166,구분표!$A$2:$C$1001,3,FALSE),"")</f>
        <v/>
      </c>
      <c r="C166" s="196"/>
      <c r="D166" s="195"/>
      <c r="E166" s="195"/>
      <c r="F166" s="196"/>
      <c r="G166" s="194"/>
      <c r="H166" s="194"/>
      <c r="I166" s="194"/>
      <c r="J166" s="78">
        <f t="shared" si="37"/>
        <v>0</v>
      </c>
      <c r="K166" s="194"/>
      <c r="L166" s="194"/>
      <c r="M166" s="78">
        <f t="shared" si="38"/>
        <v>0</v>
      </c>
      <c r="N166" s="79" t="str">
        <f t="shared" si="17"/>
        <v>-</v>
      </c>
      <c r="O166" s="212"/>
      <c r="P166" s="80"/>
      <c r="Q166" s="221"/>
      <c r="R166" s="80"/>
      <c r="S166" s="83" t="str">
        <f t="shared" si="39"/>
        <v/>
      </c>
      <c r="T166" s="194">
        <f t="shared" si="33"/>
        <v>0</v>
      </c>
      <c r="U166" s="194">
        <f t="shared" si="40"/>
        <v>0</v>
      </c>
      <c r="V166" s="82" t="str">
        <f t="shared" si="34"/>
        <v>ok</v>
      </c>
      <c r="W166" s="80"/>
      <c r="X166" s="81" t="str">
        <f t="shared" si="41"/>
        <v/>
      </c>
      <c r="Y166" s="194">
        <f t="shared" si="35"/>
        <v>0</v>
      </c>
      <c r="Z166" s="194">
        <f t="shared" si="36"/>
        <v>0</v>
      </c>
      <c r="AA166" s="82" t="str">
        <f t="shared" si="42"/>
        <v>ok</v>
      </c>
      <c r="AB166" s="80"/>
      <c r="AC166" s="84" t="str">
        <f t="array" ref="AC166">IFERROR(IF($C166="","",INDEX(구분표!$I$2:$I$1001,MATCH(1,(구분표!$B$2:$B$1001='15년일출'!$A166)*(구분표!$C$2:$C$1001='15년일출'!$B166)*(구분표!$A$2:$A$1001='15년일출'!$C166),0))),"@@")</f>
        <v/>
      </c>
    </row>
    <row r="167" spans="1:29" ht="31.5" hidden="1" customHeight="1">
      <c r="A167" s="94" t="str">
        <f>IFERROR(VLOOKUP('15년일출'!$C167,구분표!$A$2:$C$1001,2,FALSE),"")</f>
        <v/>
      </c>
      <c r="B167" s="94" t="str">
        <f>IFERROR(VLOOKUP('15년일출'!$C167,구분표!$A$2:$C$1001,3,FALSE),"")</f>
        <v/>
      </c>
      <c r="C167" s="196"/>
      <c r="D167" s="195"/>
      <c r="E167" s="195"/>
      <c r="F167" s="196"/>
      <c r="G167" s="197"/>
      <c r="H167" s="194"/>
      <c r="I167" s="194"/>
      <c r="J167" s="78">
        <f t="shared" si="37"/>
        <v>0</v>
      </c>
      <c r="K167" s="194"/>
      <c r="L167" s="194"/>
      <c r="M167" s="78">
        <f t="shared" si="38"/>
        <v>0</v>
      </c>
      <c r="N167" s="79" t="str">
        <f t="shared" si="17"/>
        <v>-</v>
      </c>
      <c r="O167" s="212"/>
      <c r="P167" s="80"/>
      <c r="Q167" s="221"/>
      <c r="R167" s="80"/>
      <c r="S167" s="83" t="str">
        <f t="shared" si="39"/>
        <v/>
      </c>
      <c r="T167" s="194">
        <f t="shared" si="33"/>
        <v>0</v>
      </c>
      <c r="U167" s="194">
        <f t="shared" si="40"/>
        <v>0</v>
      </c>
      <c r="V167" s="82" t="str">
        <f t="shared" si="34"/>
        <v>ok</v>
      </c>
      <c r="W167" s="80"/>
      <c r="X167" s="81" t="str">
        <f t="shared" si="41"/>
        <v/>
      </c>
      <c r="Y167" s="194">
        <f t="shared" si="35"/>
        <v>0</v>
      </c>
      <c r="Z167" s="194">
        <f t="shared" si="36"/>
        <v>0</v>
      </c>
      <c r="AA167" s="82" t="str">
        <f t="shared" si="42"/>
        <v>ok</v>
      </c>
      <c r="AB167" s="80"/>
      <c r="AC167" s="84" t="str">
        <f t="array" ref="AC167">IFERROR(IF($C167="","",INDEX(구분표!$I$2:$I$1001,MATCH(1,(구분표!$B$2:$B$1001='15년일출'!$A167)*(구분표!$C$2:$C$1001='15년일출'!$B167)*(구분표!$A$2:$A$1001='15년일출'!$C167),0))),"@@")</f>
        <v/>
      </c>
    </row>
    <row r="168" spans="1:29" ht="31.5" hidden="1" customHeight="1">
      <c r="A168" s="94" t="str">
        <f>IFERROR(VLOOKUP('15년일출'!$C168,구분표!$A$2:$C$1001,2,FALSE),"")</f>
        <v/>
      </c>
      <c r="B168" s="94" t="str">
        <f>IFERROR(VLOOKUP('15년일출'!$C168,구분표!$A$2:$C$1001,3,FALSE),"")</f>
        <v/>
      </c>
      <c r="C168" s="196"/>
      <c r="D168" s="195"/>
      <c r="E168" s="195"/>
      <c r="F168" s="196"/>
      <c r="G168" s="194"/>
      <c r="H168" s="194"/>
      <c r="I168" s="194"/>
      <c r="J168" s="78">
        <f t="shared" si="37"/>
        <v>0</v>
      </c>
      <c r="K168" s="194"/>
      <c r="L168" s="194"/>
      <c r="M168" s="78">
        <f t="shared" si="38"/>
        <v>0</v>
      </c>
      <c r="N168" s="79" t="str">
        <f t="shared" si="17"/>
        <v>-</v>
      </c>
      <c r="O168" s="212"/>
      <c r="P168" s="80"/>
      <c r="Q168" s="221"/>
      <c r="R168" s="80"/>
      <c r="S168" s="83" t="str">
        <f t="shared" si="39"/>
        <v/>
      </c>
      <c r="T168" s="194">
        <f t="shared" si="33"/>
        <v>0</v>
      </c>
      <c r="U168" s="194">
        <f t="shared" si="40"/>
        <v>0</v>
      </c>
      <c r="V168" s="82" t="str">
        <f t="shared" si="34"/>
        <v>ok</v>
      </c>
      <c r="W168" s="80"/>
      <c r="X168" s="81" t="str">
        <f t="shared" si="41"/>
        <v/>
      </c>
      <c r="Y168" s="194">
        <f t="shared" si="35"/>
        <v>0</v>
      </c>
      <c r="Z168" s="194">
        <f t="shared" si="36"/>
        <v>0</v>
      </c>
      <c r="AA168" s="82" t="str">
        <f t="shared" si="42"/>
        <v>ok</v>
      </c>
      <c r="AB168" s="80"/>
      <c r="AC168" s="84" t="str">
        <f t="array" ref="AC168">IFERROR(IF($C168="","",INDEX(구분표!$I$2:$I$1001,MATCH(1,(구분표!$B$2:$B$1001='15년일출'!$A168)*(구분표!$C$2:$C$1001='15년일출'!$B168)*(구분표!$A$2:$A$1001='15년일출'!$C168),0))),"@@")</f>
        <v/>
      </c>
    </row>
    <row r="169" spans="1:29" ht="31.5" hidden="1" customHeight="1">
      <c r="A169" s="94" t="str">
        <f>IFERROR(VLOOKUP('15년일출'!$C169,구분표!$A$2:$C$1001,2,FALSE),"")</f>
        <v/>
      </c>
      <c r="B169" s="94" t="str">
        <f>IFERROR(VLOOKUP('15년일출'!$C169,구분표!$A$2:$C$1001,3,FALSE),"")</f>
        <v/>
      </c>
      <c r="C169" s="196"/>
      <c r="D169" s="195"/>
      <c r="E169" s="195"/>
      <c r="F169" s="196"/>
      <c r="G169" s="197"/>
      <c r="H169" s="194"/>
      <c r="I169" s="194"/>
      <c r="J169" s="78">
        <f t="shared" si="37"/>
        <v>0</v>
      </c>
      <c r="K169" s="194"/>
      <c r="L169" s="194"/>
      <c r="M169" s="78">
        <f t="shared" si="38"/>
        <v>0</v>
      </c>
      <c r="N169" s="79" t="str">
        <f t="shared" si="17"/>
        <v>-</v>
      </c>
      <c r="O169" s="212"/>
      <c r="P169" s="80"/>
      <c r="Q169" s="221"/>
      <c r="R169" s="80"/>
      <c r="S169" s="83" t="str">
        <f t="shared" si="39"/>
        <v/>
      </c>
      <c r="T169" s="194">
        <f t="shared" si="33"/>
        <v>0</v>
      </c>
      <c r="U169" s="194">
        <f t="shared" si="40"/>
        <v>0</v>
      </c>
      <c r="V169" s="82" t="str">
        <f t="shared" si="34"/>
        <v>ok</v>
      </c>
      <c r="W169" s="80"/>
      <c r="X169" s="81" t="str">
        <f t="shared" si="41"/>
        <v/>
      </c>
      <c r="Y169" s="194">
        <f t="shared" si="35"/>
        <v>0</v>
      </c>
      <c r="Z169" s="194">
        <f t="shared" si="36"/>
        <v>0</v>
      </c>
      <c r="AA169" s="82" t="str">
        <f t="shared" si="42"/>
        <v>ok</v>
      </c>
      <c r="AB169" s="80"/>
      <c r="AC169" s="84" t="str">
        <f t="array" ref="AC169">IFERROR(IF($C169="","",INDEX(구분표!$I$2:$I$1001,MATCH(1,(구분표!$B$2:$B$1001='15년일출'!$A169)*(구분표!$C$2:$C$1001='15년일출'!$B169)*(구분표!$A$2:$A$1001='15년일출'!$C169),0))),"@@")</f>
        <v/>
      </c>
    </row>
    <row r="170" spans="1:29" ht="31.5" hidden="1" customHeight="1">
      <c r="A170" s="94" t="str">
        <f>IFERROR(VLOOKUP('15년일출'!$C170,구분표!$A$2:$C$1001,2,FALSE),"")</f>
        <v/>
      </c>
      <c r="B170" s="94" t="str">
        <f>IFERROR(VLOOKUP('15년일출'!$C170,구분표!$A$2:$C$1001,3,FALSE),"")</f>
        <v/>
      </c>
      <c r="C170" s="196"/>
      <c r="D170" s="195"/>
      <c r="E170" s="195"/>
      <c r="F170" s="196"/>
      <c r="G170" s="194"/>
      <c r="H170" s="194"/>
      <c r="I170" s="194"/>
      <c r="J170" s="78">
        <f t="shared" si="37"/>
        <v>0</v>
      </c>
      <c r="K170" s="194"/>
      <c r="L170" s="194"/>
      <c r="M170" s="78">
        <f t="shared" si="38"/>
        <v>0</v>
      </c>
      <c r="N170" s="79" t="str">
        <f t="shared" si="17"/>
        <v>-</v>
      </c>
      <c r="O170" s="215"/>
      <c r="P170" s="80"/>
      <c r="Q170" s="221"/>
      <c r="R170" s="80"/>
      <c r="S170" s="83" t="str">
        <f t="shared" si="39"/>
        <v/>
      </c>
      <c r="T170" s="194">
        <f t="shared" si="33"/>
        <v>0</v>
      </c>
      <c r="U170" s="194">
        <f t="shared" si="40"/>
        <v>0</v>
      </c>
      <c r="V170" s="82" t="str">
        <f t="shared" si="34"/>
        <v>ok</v>
      </c>
      <c r="W170" s="80"/>
      <c r="X170" s="81" t="str">
        <f t="shared" si="41"/>
        <v/>
      </c>
      <c r="Y170" s="194">
        <f t="shared" si="35"/>
        <v>0</v>
      </c>
      <c r="Z170" s="194">
        <f t="shared" si="36"/>
        <v>0</v>
      </c>
      <c r="AA170" s="82" t="str">
        <f t="shared" si="42"/>
        <v>ok</v>
      </c>
      <c r="AB170" s="80"/>
      <c r="AC170" s="84" t="str">
        <f t="array" ref="AC170">IFERROR(IF($C170="","",INDEX(구분표!$I$2:$I$1001,MATCH(1,(구분표!$B$2:$B$1001='15년일출'!$A170)*(구분표!$C$2:$C$1001='15년일출'!$B170)*(구분표!$A$2:$A$1001='15년일출'!$C170),0))),"@@")</f>
        <v/>
      </c>
    </row>
    <row r="171" spans="1:29" ht="31.5" hidden="1" customHeight="1">
      <c r="A171" s="94" t="str">
        <f>IFERROR(VLOOKUP('15년일출'!$C171,구분표!$A$2:$C$1001,2,FALSE),"")</f>
        <v/>
      </c>
      <c r="B171" s="94" t="str">
        <f>IFERROR(VLOOKUP('15년일출'!$C171,구분표!$A$2:$C$1001,3,FALSE),"")</f>
        <v/>
      </c>
      <c r="C171" s="196"/>
      <c r="D171" s="195"/>
      <c r="E171" s="195"/>
      <c r="F171" s="196"/>
      <c r="G171" s="194"/>
      <c r="H171" s="194"/>
      <c r="I171" s="194"/>
      <c r="J171" s="78">
        <f t="shared" si="37"/>
        <v>0</v>
      </c>
      <c r="K171" s="194"/>
      <c r="L171" s="194"/>
      <c r="M171" s="78">
        <f t="shared" si="38"/>
        <v>0</v>
      </c>
      <c r="N171" s="79" t="str">
        <f t="shared" si="17"/>
        <v>-</v>
      </c>
      <c r="O171" s="215"/>
      <c r="P171" s="80"/>
      <c r="Q171" s="221"/>
      <c r="R171" s="80"/>
      <c r="S171" s="83" t="str">
        <f t="shared" si="39"/>
        <v/>
      </c>
      <c r="T171" s="194">
        <f t="shared" si="33"/>
        <v>0</v>
      </c>
      <c r="U171" s="194">
        <f t="shared" si="40"/>
        <v>0</v>
      </c>
      <c r="V171" s="82" t="str">
        <f t="shared" si="34"/>
        <v>ok</v>
      </c>
      <c r="W171" s="80"/>
      <c r="X171" s="81" t="str">
        <f t="shared" si="41"/>
        <v/>
      </c>
      <c r="Y171" s="194">
        <f t="shared" si="35"/>
        <v>0</v>
      </c>
      <c r="Z171" s="194">
        <f t="shared" si="36"/>
        <v>0</v>
      </c>
      <c r="AA171" s="82" t="str">
        <f t="shared" si="42"/>
        <v>ok</v>
      </c>
      <c r="AB171" s="80"/>
      <c r="AC171" s="84" t="str">
        <f t="array" ref="AC171">IFERROR(IF($C171="","",INDEX(구분표!$I$2:$I$1001,MATCH(1,(구분표!$B$2:$B$1001='15년일출'!$A171)*(구분표!$C$2:$C$1001='15년일출'!$B171)*(구분표!$A$2:$A$1001='15년일출'!$C171),0))),"@@")</f>
        <v/>
      </c>
    </row>
    <row r="172" spans="1:29" ht="31.5" hidden="1" customHeight="1">
      <c r="A172" s="94" t="str">
        <f>IFERROR(VLOOKUP('15년일출'!$C172,구분표!$A$2:$C$1001,2,FALSE),"")</f>
        <v/>
      </c>
      <c r="B172" s="94" t="str">
        <f>IFERROR(VLOOKUP('15년일출'!$C172,구분표!$A$2:$C$1001,3,FALSE),"")</f>
        <v/>
      </c>
      <c r="C172" s="196"/>
      <c r="D172" s="195"/>
      <c r="E172" s="195"/>
      <c r="F172" s="196"/>
      <c r="G172" s="194"/>
      <c r="H172" s="194"/>
      <c r="I172" s="194"/>
      <c r="J172" s="78">
        <f t="shared" si="37"/>
        <v>0</v>
      </c>
      <c r="K172" s="194"/>
      <c r="L172" s="194"/>
      <c r="M172" s="78">
        <f t="shared" si="38"/>
        <v>0</v>
      </c>
      <c r="N172" s="79" t="str">
        <f t="shared" si="17"/>
        <v>-</v>
      </c>
      <c r="O172" s="211"/>
      <c r="P172" s="80"/>
      <c r="Q172" s="221"/>
      <c r="R172" s="80"/>
      <c r="S172" s="83" t="str">
        <f t="shared" si="39"/>
        <v/>
      </c>
      <c r="T172" s="194">
        <f t="shared" si="33"/>
        <v>0</v>
      </c>
      <c r="U172" s="194">
        <f t="shared" si="40"/>
        <v>0</v>
      </c>
      <c r="V172" s="82" t="str">
        <f t="shared" si="34"/>
        <v>ok</v>
      </c>
      <c r="W172" s="80"/>
      <c r="X172" s="81" t="str">
        <f t="shared" si="41"/>
        <v/>
      </c>
      <c r="Y172" s="194">
        <f t="shared" si="35"/>
        <v>0</v>
      </c>
      <c r="Z172" s="194">
        <f t="shared" si="36"/>
        <v>0</v>
      </c>
      <c r="AA172" s="82" t="str">
        <f t="shared" si="42"/>
        <v>ok</v>
      </c>
      <c r="AB172" s="80"/>
      <c r="AC172" s="84" t="str">
        <f t="array" ref="AC172">IFERROR(IF($C172="","",INDEX(구분표!$I$2:$I$1001,MATCH(1,(구분표!$B$2:$B$1001='15년일출'!$A172)*(구분표!$C$2:$C$1001='15년일출'!$B172)*(구분표!$A$2:$A$1001='15년일출'!$C172),0))),"@@")</f>
        <v/>
      </c>
    </row>
    <row r="173" spans="1:29" ht="31.5" hidden="1" customHeight="1">
      <c r="A173" s="94" t="str">
        <f>IFERROR(VLOOKUP('15년일출'!$C173,구분표!$A$2:$C$1001,2,FALSE),"")</f>
        <v/>
      </c>
      <c r="B173" s="94" t="str">
        <f>IFERROR(VLOOKUP('15년일출'!$C173,구분표!$A$2:$C$1001,3,FALSE),"")</f>
        <v/>
      </c>
      <c r="C173" s="196"/>
      <c r="D173" s="195"/>
      <c r="E173" s="195"/>
      <c r="F173" s="196"/>
      <c r="G173" s="194"/>
      <c r="H173" s="194"/>
      <c r="I173" s="194"/>
      <c r="J173" s="78">
        <f t="shared" si="37"/>
        <v>0</v>
      </c>
      <c r="K173" s="194"/>
      <c r="L173" s="194"/>
      <c r="M173" s="78">
        <f t="shared" si="38"/>
        <v>0</v>
      </c>
      <c r="N173" s="79" t="str">
        <f t="shared" si="17"/>
        <v>-</v>
      </c>
      <c r="O173" s="211"/>
      <c r="P173" s="80"/>
      <c r="Q173" s="221"/>
      <c r="R173" s="80"/>
      <c r="S173" s="83" t="str">
        <f t="shared" si="39"/>
        <v/>
      </c>
      <c r="T173" s="194">
        <f t="shared" si="33"/>
        <v>0</v>
      </c>
      <c r="U173" s="194">
        <f t="shared" si="40"/>
        <v>0</v>
      </c>
      <c r="V173" s="82" t="str">
        <f t="shared" si="34"/>
        <v>ok</v>
      </c>
      <c r="W173" s="80"/>
      <c r="X173" s="81" t="str">
        <f t="shared" si="41"/>
        <v/>
      </c>
      <c r="Y173" s="194">
        <f t="shared" si="35"/>
        <v>0</v>
      </c>
      <c r="Z173" s="194">
        <f t="shared" si="36"/>
        <v>0</v>
      </c>
      <c r="AA173" s="82" t="str">
        <f t="shared" si="42"/>
        <v>ok</v>
      </c>
      <c r="AB173" s="80"/>
      <c r="AC173" s="84" t="str">
        <f t="array" ref="AC173">IFERROR(IF($C173="","",INDEX(구분표!$I$2:$I$1001,MATCH(1,(구분표!$B$2:$B$1001='15년일출'!$A173)*(구분표!$C$2:$C$1001='15년일출'!$B173)*(구분표!$A$2:$A$1001='15년일출'!$C173),0))),"@@")</f>
        <v/>
      </c>
    </row>
    <row r="174" spans="1:29" ht="31.5" hidden="1" customHeight="1">
      <c r="A174" s="94" t="str">
        <f>IFERROR(VLOOKUP('15년일출'!$C174,구분표!$A$2:$C$1001,2,FALSE),"")</f>
        <v/>
      </c>
      <c r="B174" s="94" t="str">
        <f>IFERROR(VLOOKUP('15년일출'!$C174,구분표!$A$2:$C$1001,3,FALSE),"")</f>
        <v/>
      </c>
      <c r="C174" s="196"/>
      <c r="D174" s="195"/>
      <c r="E174" s="195"/>
      <c r="F174" s="196"/>
      <c r="G174" s="194"/>
      <c r="H174" s="194"/>
      <c r="I174" s="194"/>
      <c r="J174" s="78">
        <f t="shared" si="37"/>
        <v>0</v>
      </c>
      <c r="K174" s="194"/>
      <c r="L174" s="194"/>
      <c r="M174" s="78">
        <f t="shared" si="38"/>
        <v>0</v>
      </c>
      <c r="N174" s="79" t="str">
        <f t="shared" si="17"/>
        <v>-</v>
      </c>
      <c r="O174" s="211"/>
      <c r="P174" s="80"/>
      <c r="Q174" s="221"/>
      <c r="R174" s="80"/>
      <c r="S174" s="83" t="str">
        <f t="shared" si="39"/>
        <v/>
      </c>
      <c r="T174" s="194">
        <f t="shared" si="33"/>
        <v>0</v>
      </c>
      <c r="U174" s="194">
        <f t="shared" si="40"/>
        <v>0</v>
      </c>
      <c r="V174" s="82" t="str">
        <f t="shared" si="34"/>
        <v>ok</v>
      </c>
      <c r="W174" s="80"/>
      <c r="X174" s="81" t="str">
        <f t="shared" si="41"/>
        <v/>
      </c>
      <c r="Y174" s="194">
        <f t="shared" si="35"/>
        <v>0</v>
      </c>
      <c r="Z174" s="194">
        <f t="shared" si="36"/>
        <v>0</v>
      </c>
      <c r="AA174" s="82" t="str">
        <f t="shared" si="42"/>
        <v>ok</v>
      </c>
      <c r="AB174" s="80"/>
      <c r="AC174" s="84" t="str">
        <f t="array" ref="AC174">IFERROR(IF($C174="","",INDEX(구분표!$I$2:$I$1001,MATCH(1,(구분표!$B$2:$B$1001='15년일출'!$A174)*(구분표!$C$2:$C$1001='15년일출'!$B174)*(구분표!$A$2:$A$1001='15년일출'!$C174),0))),"@@")</f>
        <v/>
      </c>
    </row>
    <row r="175" spans="1:29" ht="31.5" hidden="1" customHeight="1">
      <c r="A175" s="94" t="str">
        <f>IFERROR(VLOOKUP('15년일출'!$C175,구분표!$A$2:$C$1001,2,FALSE),"")</f>
        <v/>
      </c>
      <c r="B175" s="94" t="str">
        <f>IFERROR(VLOOKUP('15년일출'!$C175,구분표!$A$2:$C$1001,3,FALSE),"")</f>
        <v/>
      </c>
      <c r="C175" s="196"/>
      <c r="D175" s="195"/>
      <c r="E175" s="195"/>
      <c r="F175" s="196"/>
      <c r="G175" s="194"/>
      <c r="H175" s="194"/>
      <c r="I175" s="194"/>
      <c r="J175" s="78">
        <f t="shared" si="37"/>
        <v>0</v>
      </c>
      <c r="K175" s="194"/>
      <c r="L175" s="194"/>
      <c r="M175" s="78">
        <f t="shared" si="38"/>
        <v>0</v>
      </c>
      <c r="N175" s="79" t="str">
        <f t="shared" si="17"/>
        <v>-</v>
      </c>
      <c r="O175" s="215"/>
      <c r="P175" s="80"/>
      <c r="Q175" s="221"/>
      <c r="R175" s="80"/>
      <c r="S175" s="83" t="str">
        <f t="shared" si="39"/>
        <v/>
      </c>
      <c r="T175" s="194">
        <f t="shared" si="33"/>
        <v>0</v>
      </c>
      <c r="U175" s="194">
        <f t="shared" si="40"/>
        <v>0</v>
      </c>
      <c r="V175" s="82" t="str">
        <f t="shared" si="34"/>
        <v>ok</v>
      </c>
      <c r="W175" s="80"/>
      <c r="X175" s="81" t="str">
        <f t="shared" si="41"/>
        <v/>
      </c>
      <c r="Y175" s="194">
        <f t="shared" si="35"/>
        <v>0</v>
      </c>
      <c r="Z175" s="194">
        <f t="shared" si="36"/>
        <v>0</v>
      </c>
      <c r="AA175" s="82" t="str">
        <f t="shared" si="42"/>
        <v>ok</v>
      </c>
      <c r="AB175" s="80"/>
      <c r="AC175" s="84" t="str">
        <f t="array" ref="AC175">IFERROR(IF($C175="","",INDEX(구분표!$I$2:$I$1001,MATCH(1,(구분표!$B$2:$B$1001='15년일출'!$A175)*(구분표!$C$2:$C$1001='15년일출'!$B175)*(구분표!$A$2:$A$1001='15년일출'!$C175),0))),"@@")</f>
        <v/>
      </c>
    </row>
    <row r="176" spans="1:29" ht="31.5" hidden="1" customHeight="1">
      <c r="A176" s="94" t="str">
        <f>IFERROR(VLOOKUP('15년일출'!$C176,구분표!$A$2:$C$1001,2,FALSE),"")</f>
        <v/>
      </c>
      <c r="B176" s="94" t="str">
        <f>IFERROR(VLOOKUP('15년일출'!$C176,구분표!$A$2:$C$1001,3,FALSE),"")</f>
        <v/>
      </c>
      <c r="C176" s="196"/>
      <c r="D176" s="195"/>
      <c r="E176" s="195"/>
      <c r="F176" s="196"/>
      <c r="G176" s="194"/>
      <c r="H176" s="194"/>
      <c r="I176" s="194"/>
      <c r="J176" s="78">
        <f t="shared" si="37"/>
        <v>0</v>
      </c>
      <c r="K176" s="194"/>
      <c r="L176" s="194"/>
      <c r="M176" s="78">
        <f t="shared" si="38"/>
        <v>0</v>
      </c>
      <c r="N176" s="79" t="str">
        <f t="shared" si="17"/>
        <v>-</v>
      </c>
      <c r="O176" s="215"/>
      <c r="P176" s="80"/>
      <c r="Q176" s="221"/>
      <c r="R176" s="80"/>
      <c r="S176" s="83" t="str">
        <f t="shared" si="39"/>
        <v/>
      </c>
      <c r="T176" s="194">
        <f t="shared" si="33"/>
        <v>0</v>
      </c>
      <c r="U176" s="194">
        <f t="shared" si="40"/>
        <v>0</v>
      </c>
      <c r="V176" s="82" t="str">
        <f t="shared" si="34"/>
        <v>ok</v>
      </c>
      <c r="W176" s="80"/>
      <c r="X176" s="81" t="str">
        <f t="shared" si="41"/>
        <v/>
      </c>
      <c r="Y176" s="194">
        <f t="shared" si="35"/>
        <v>0</v>
      </c>
      <c r="Z176" s="194">
        <f t="shared" si="36"/>
        <v>0</v>
      </c>
      <c r="AA176" s="82" t="str">
        <f t="shared" si="42"/>
        <v>ok</v>
      </c>
      <c r="AB176" s="80"/>
      <c r="AC176" s="84" t="str">
        <f t="array" ref="AC176">IFERROR(IF($C176="","",INDEX(구분표!$I$2:$I$1001,MATCH(1,(구분표!$B$2:$B$1001='15년일출'!$A176)*(구분표!$C$2:$C$1001='15년일출'!$B176)*(구분표!$A$2:$A$1001='15년일출'!$C176),0))),"@@")</f>
        <v/>
      </c>
    </row>
    <row r="177" spans="1:29" ht="31.5" hidden="1" customHeight="1">
      <c r="A177" s="94" t="str">
        <f>IFERROR(VLOOKUP('15년일출'!$C177,구분표!$A$2:$C$1001,2,FALSE),"")</f>
        <v/>
      </c>
      <c r="B177" s="94" t="str">
        <f>IFERROR(VLOOKUP('15년일출'!$C177,구분표!$A$2:$C$1001,3,FALSE),"")</f>
        <v/>
      </c>
      <c r="C177" s="196"/>
      <c r="D177" s="195"/>
      <c r="E177" s="195"/>
      <c r="F177" s="196"/>
      <c r="G177" s="194"/>
      <c r="H177" s="194"/>
      <c r="I177" s="194"/>
      <c r="J177" s="78">
        <f t="shared" si="37"/>
        <v>0</v>
      </c>
      <c r="K177" s="194"/>
      <c r="L177" s="194"/>
      <c r="M177" s="78">
        <f t="shared" si="38"/>
        <v>0</v>
      </c>
      <c r="N177" s="79" t="str">
        <f t="shared" si="17"/>
        <v>-</v>
      </c>
      <c r="O177" s="215"/>
      <c r="P177" s="80"/>
      <c r="Q177" s="221"/>
      <c r="R177" s="80"/>
      <c r="S177" s="83" t="str">
        <f t="shared" si="39"/>
        <v/>
      </c>
      <c r="T177" s="194">
        <f t="shared" si="33"/>
        <v>0</v>
      </c>
      <c r="U177" s="194">
        <f t="shared" si="40"/>
        <v>0</v>
      </c>
      <c r="V177" s="82" t="str">
        <f t="shared" si="34"/>
        <v>ok</v>
      </c>
      <c r="W177" s="80"/>
      <c r="X177" s="81" t="str">
        <f t="shared" si="41"/>
        <v/>
      </c>
      <c r="Y177" s="194">
        <f t="shared" si="35"/>
        <v>0</v>
      </c>
      <c r="Z177" s="194">
        <f t="shared" si="36"/>
        <v>0</v>
      </c>
      <c r="AA177" s="82" t="str">
        <f t="shared" si="42"/>
        <v>ok</v>
      </c>
      <c r="AB177" s="80"/>
      <c r="AC177" s="84" t="str">
        <f t="array" ref="AC177">IFERROR(IF($C177="","",INDEX(구분표!$I$2:$I$1001,MATCH(1,(구분표!$B$2:$B$1001='15년일출'!$A177)*(구분표!$C$2:$C$1001='15년일출'!$B177)*(구분표!$A$2:$A$1001='15년일출'!$C177),0))),"@@")</f>
        <v/>
      </c>
    </row>
    <row r="178" spans="1:29" ht="31.5" hidden="1" customHeight="1">
      <c r="A178" s="94" t="str">
        <f>IFERROR(VLOOKUP('15년일출'!$C178,구분표!$A$2:$C$1001,2,FALSE),"")</f>
        <v/>
      </c>
      <c r="B178" s="94" t="str">
        <f>IFERROR(VLOOKUP('15년일출'!$C178,구분표!$A$2:$C$1001,3,FALSE),"")</f>
        <v/>
      </c>
      <c r="C178" s="196"/>
      <c r="D178" s="195"/>
      <c r="E178" s="195"/>
      <c r="F178" s="196"/>
      <c r="G178" s="194"/>
      <c r="H178" s="194"/>
      <c r="I178" s="194"/>
      <c r="J178" s="78">
        <f t="shared" si="37"/>
        <v>0</v>
      </c>
      <c r="K178" s="194"/>
      <c r="L178" s="194"/>
      <c r="M178" s="78">
        <f t="shared" si="38"/>
        <v>0</v>
      </c>
      <c r="N178" s="79" t="str">
        <f t="shared" si="17"/>
        <v>-</v>
      </c>
      <c r="O178" s="215"/>
      <c r="P178" s="80"/>
      <c r="Q178" s="221"/>
      <c r="R178" s="80"/>
      <c r="S178" s="83" t="str">
        <f t="shared" si="39"/>
        <v/>
      </c>
      <c r="T178" s="194">
        <f t="shared" si="33"/>
        <v>0</v>
      </c>
      <c r="U178" s="194">
        <f t="shared" si="40"/>
        <v>0</v>
      </c>
      <c r="V178" s="82" t="str">
        <f t="shared" si="34"/>
        <v>ok</v>
      </c>
      <c r="W178" s="80"/>
      <c r="X178" s="81" t="str">
        <f t="shared" si="41"/>
        <v/>
      </c>
      <c r="Y178" s="194">
        <f t="shared" si="35"/>
        <v>0</v>
      </c>
      <c r="Z178" s="194">
        <f t="shared" si="36"/>
        <v>0</v>
      </c>
      <c r="AA178" s="82" t="str">
        <f t="shared" si="42"/>
        <v>ok</v>
      </c>
      <c r="AB178" s="80"/>
      <c r="AC178" s="84" t="str">
        <f t="array" ref="AC178">IFERROR(IF($C178="","",INDEX(구분표!$I$2:$I$1001,MATCH(1,(구분표!$B$2:$B$1001='15년일출'!$A178)*(구분표!$C$2:$C$1001='15년일출'!$B178)*(구분표!$A$2:$A$1001='15년일출'!$C178),0))),"@@")</f>
        <v/>
      </c>
    </row>
    <row r="179" spans="1:29" ht="31.5" hidden="1" customHeight="1">
      <c r="A179" s="94" t="str">
        <f>IFERROR(VLOOKUP('15년일출'!$C179,구분표!$A$2:$C$1001,2,FALSE),"")</f>
        <v/>
      </c>
      <c r="B179" s="94" t="str">
        <f>IFERROR(VLOOKUP('15년일출'!$C179,구분표!$A$2:$C$1001,3,FALSE),"")</f>
        <v/>
      </c>
      <c r="C179" s="196"/>
      <c r="D179" s="195"/>
      <c r="E179" s="195"/>
      <c r="F179" s="196"/>
      <c r="G179" s="194"/>
      <c r="H179" s="194"/>
      <c r="I179" s="194"/>
      <c r="J179" s="78">
        <f t="shared" si="37"/>
        <v>0</v>
      </c>
      <c r="K179" s="194"/>
      <c r="L179" s="194"/>
      <c r="M179" s="78">
        <f t="shared" si="38"/>
        <v>0</v>
      </c>
      <c r="N179" s="79" t="str">
        <f t="shared" si="17"/>
        <v>-</v>
      </c>
      <c r="O179" s="215"/>
      <c r="P179" s="80"/>
      <c r="Q179" s="221"/>
      <c r="R179" s="80"/>
      <c r="S179" s="83" t="str">
        <f t="shared" si="39"/>
        <v/>
      </c>
      <c r="T179" s="194">
        <f t="shared" si="33"/>
        <v>0</v>
      </c>
      <c r="U179" s="194">
        <f t="shared" si="40"/>
        <v>0</v>
      </c>
      <c r="V179" s="82" t="str">
        <f t="shared" si="34"/>
        <v>ok</v>
      </c>
      <c r="W179" s="80"/>
      <c r="X179" s="81" t="str">
        <f t="shared" si="41"/>
        <v/>
      </c>
      <c r="Y179" s="194">
        <f t="shared" si="35"/>
        <v>0</v>
      </c>
      <c r="Z179" s="194">
        <f t="shared" si="36"/>
        <v>0</v>
      </c>
      <c r="AA179" s="82" t="str">
        <f t="shared" si="42"/>
        <v>ok</v>
      </c>
      <c r="AB179" s="80"/>
      <c r="AC179" s="84" t="str">
        <f t="array" ref="AC179">IFERROR(IF($C179="","",INDEX(구분표!$I$2:$I$1001,MATCH(1,(구분표!$B$2:$B$1001='15년일출'!$A179)*(구분표!$C$2:$C$1001='15년일출'!$B179)*(구분표!$A$2:$A$1001='15년일출'!$C179),0))),"@@")</f>
        <v/>
      </c>
    </row>
    <row r="180" spans="1:29" ht="31.5" hidden="1" customHeight="1">
      <c r="A180" s="94" t="str">
        <f>IFERROR(VLOOKUP('15년일출'!$C180,구분표!$A$2:$C$1001,2,FALSE),"")</f>
        <v/>
      </c>
      <c r="B180" s="94" t="str">
        <f>IFERROR(VLOOKUP('15년일출'!$C180,구분표!$A$2:$C$1001,3,FALSE),"")</f>
        <v/>
      </c>
      <c r="C180" s="196"/>
      <c r="D180" s="195"/>
      <c r="E180" s="195"/>
      <c r="F180" s="196"/>
      <c r="G180" s="194"/>
      <c r="H180" s="194"/>
      <c r="I180" s="194"/>
      <c r="J180" s="78">
        <f t="shared" si="37"/>
        <v>0</v>
      </c>
      <c r="K180" s="194"/>
      <c r="L180" s="194"/>
      <c r="M180" s="78">
        <f t="shared" si="38"/>
        <v>0</v>
      </c>
      <c r="N180" s="79" t="str">
        <f t="shared" si="17"/>
        <v>-</v>
      </c>
      <c r="O180" s="215"/>
      <c r="P180" s="80"/>
      <c r="Q180" s="221"/>
      <c r="R180" s="80"/>
      <c r="S180" s="83" t="str">
        <f t="shared" si="39"/>
        <v/>
      </c>
      <c r="T180" s="194">
        <f t="shared" si="33"/>
        <v>0</v>
      </c>
      <c r="U180" s="194">
        <f t="shared" si="40"/>
        <v>0</v>
      </c>
      <c r="V180" s="82" t="str">
        <f t="shared" si="34"/>
        <v>ok</v>
      </c>
      <c r="W180" s="80"/>
      <c r="X180" s="81" t="str">
        <f t="shared" si="41"/>
        <v/>
      </c>
      <c r="Y180" s="194">
        <f t="shared" si="35"/>
        <v>0</v>
      </c>
      <c r="Z180" s="194">
        <f t="shared" si="36"/>
        <v>0</v>
      </c>
      <c r="AA180" s="82" t="str">
        <f t="shared" si="42"/>
        <v>ok</v>
      </c>
      <c r="AB180" s="80"/>
      <c r="AC180" s="84" t="str">
        <f t="array" ref="AC180">IFERROR(IF($C180="","",INDEX(구분표!$I$2:$I$1001,MATCH(1,(구분표!$B$2:$B$1001='15년일출'!$A180)*(구분표!$C$2:$C$1001='15년일출'!$B180)*(구분표!$A$2:$A$1001='15년일출'!$C180),0))),"@@")</f>
        <v/>
      </c>
    </row>
    <row r="181" spans="1:29" ht="31.5" hidden="1" customHeight="1">
      <c r="A181" s="94" t="str">
        <f>IFERROR(VLOOKUP('15년일출'!$C181,구분표!$A$2:$C$1001,2,FALSE),"")</f>
        <v/>
      </c>
      <c r="B181" s="94" t="str">
        <f>IFERROR(VLOOKUP('15년일출'!$C181,구분표!$A$2:$C$1001,3,FALSE),"")</f>
        <v/>
      </c>
      <c r="C181" s="196"/>
      <c r="D181" s="195"/>
      <c r="E181" s="195"/>
      <c r="F181" s="196"/>
      <c r="G181" s="194"/>
      <c r="H181" s="194"/>
      <c r="I181" s="194"/>
      <c r="J181" s="78">
        <f t="shared" si="37"/>
        <v>0</v>
      </c>
      <c r="K181" s="194"/>
      <c r="L181" s="194"/>
      <c r="M181" s="78">
        <f t="shared" si="38"/>
        <v>0</v>
      </c>
      <c r="N181" s="79" t="str">
        <f t="shared" si="17"/>
        <v>-</v>
      </c>
      <c r="O181" s="215"/>
      <c r="P181" s="80"/>
      <c r="Q181" s="221"/>
      <c r="R181" s="80"/>
      <c r="S181" s="83" t="str">
        <f t="shared" si="39"/>
        <v/>
      </c>
      <c r="T181" s="194">
        <f t="shared" si="33"/>
        <v>0</v>
      </c>
      <c r="U181" s="194">
        <f t="shared" si="40"/>
        <v>0</v>
      </c>
      <c r="V181" s="82" t="str">
        <f t="shared" si="34"/>
        <v>ok</v>
      </c>
      <c r="W181" s="80"/>
      <c r="X181" s="81" t="str">
        <f t="shared" si="41"/>
        <v/>
      </c>
      <c r="Y181" s="194">
        <f t="shared" si="35"/>
        <v>0</v>
      </c>
      <c r="Z181" s="194">
        <f t="shared" si="36"/>
        <v>0</v>
      </c>
      <c r="AA181" s="82" t="str">
        <f t="shared" si="42"/>
        <v>ok</v>
      </c>
      <c r="AB181" s="80"/>
      <c r="AC181" s="84" t="str">
        <f t="array" ref="AC181">IFERROR(IF($C181="","",INDEX(구분표!$I$2:$I$1001,MATCH(1,(구분표!$B$2:$B$1001='15년일출'!$A181)*(구분표!$C$2:$C$1001='15년일출'!$B181)*(구분표!$A$2:$A$1001='15년일출'!$C181),0))),"@@")</f>
        <v/>
      </c>
    </row>
    <row r="182" spans="1:29" ht="31.5" hidden="1" customHeight="1">
      <c r="A182" s="94" t="str">
        <f>IFERROR(VLOOKUP('15년일출'!$C182,구분표!$A$2:$C$1001,2,FALSE),"")</f>
        <v/>
      </c>
      <c r="B182" s="94" t="str">
        <f>IFERROR(VLOOKUP('15년일출'!$C182,구분표!$A$2:$C$1001,3,FALSE),"")</f>
        <v/>
      </c>
      <c r="C182" s="196"/>
      <c r="D182" s="195"/>
      <c r="E182" s="195"/>
      <c r="F182" s="196"/>
      <c r="G182" s="194"/>
      <c r="H182" s="194"/>
      <c r="I182" s="194"/>
      <c r="J182" s="78">
        <f t="shared" si="37"/>
        <v>0</v>
      </c>
      <c r="K182" s="208"/>
      <c r="L182" s="194"/>
      <c r="M182" s="78">
        <f t="shared" si="38"/>
        <v>0</v>
      </c>
      <c r="N182" s="79" t="str">
        <f t="shared" si="17"/>
        <v>-</v>
      </c>
      <c r="O182" s="215"/>
      <c r="P182" s="80"/>
      <c r="Q182" s="221"/>
      <c r="R182" s="80"/>
      <c r="S182" s="83" t="str">
        <f t="shared" si="39"/>
        <v/>
      </c>
      <c r="T182" s="194">
        <f t="shared" si="33"/>
        <v>0</v>
      </c>
      <c r="U182" s="194">
        <f t="shared" si="40"/>
        <v>0</v>
      </c>
      <c r="V182" s="82" t="str">
        <f t="shared" si="34"/>
        <v>ok</v>
      </c>
      <c r="W182" s="80"/>
      <c r="X182" s="81" t="str">
        <f t="shared" si="41"/>
        <v/>
      </c>
      <c r="Y182" s="194">
        <f t="shared" si="35"/>
        <v>0</v>
      </c>
      <c r="Z182" s="194">
        <f t="shared" si="36"/>
        <v>0</v>
      </c>
      <c r="AA182" s="82" t="str">
        <f t="shared" si="42"/>
        <v>ok</v>
      </c>
      <c r="AB182" s="80"/>
      <c r="AC182" s="84" t="str">
        <f t="array" ref="AC182">IFERROR(IF($C182="","",INDEX(구분표!$I$2:$I$1001,MATCH(1,(구분표!$B$2:$B$1001='15년일출'!$A182)*(구분표!$C$2:$C$1001='15년일출'!$B182)*(구분표!$A$2:$A$1001='15년일출'!$C182),0))),"@@")</f>
        <v/>
      </c>
    </row>
    <row r="183" spans="1:29" ht="31.5" hidden="1" customHeight="1">
      <c r="A183" s="94" t="str">
        <f>IFERROR(VLOOKUP('15년일출'!$C183,구분표!$A$2:$C$1001,2,FALSE),"")</f>
        <v/>
      </c>
      <c r="B183" s="94" t="str">
        <f>IFERROR(VLOOKUP('15년일출'!$C183,구분표!$A$2:$C$1001,3,FALSE),"")</f>
        <v/>
      </c>
      <c r="C183" s="196"/>
      <c r="D183" s="195"/>
      <c r="E183" s="195"/>
      <c r="F183" s="196"/>
      <c r="G183" s="194"/>
      <c r="H183" s="206"/>
      <c r="I183" s="206"/>
      <c r="J183" s="78">
        <f t="shared" si="37"/>
        <v>0</v>
      </c>
      <c r="K183" s="206"/>
      <c r="L183" s="206"/>
      <c r="M183" s="78">
        <f t="shared" si="38"/>
        <v>0</v>
      </c>
      <c r="N183" s="79" t="str">
        <f t="shared" si="17"/>
        <v>-</v>
      </c>
      <c r="O183" s="215"/>
      <c r="P183" s="80"/>
      <c r="Q183" s="221"/>
      <c r="R183" s="80"/>
      <c r="S183" s="83" t="str">
        <f t="shared" si="39"/>
        <v/>
      </c>
      <c r="T183" s="194">
        <f t="shared" si="33"/>
        <v>0</v>
      </c>
      <c r="U183" s="194">
        <f t="shared" si="40"/>
        <v>0</v>
      </c>
      <c r="V183" s="82" t="str">
        <f t="shared" si="34"/>
        <v>ok</v>
      </c>
      <c r="W183" s="80"/>
      <c r="X183" s="81" t="str">
        <f t="shared" si="41"/>
        <v/>
      </c>
      <c r="Y183" s="194">
        <f t="shared" si="35"/>
        <v>0</v>
      </c>
      <c r="Z183" s="194">
        <f t="shared" si="36"/>
        <v>0</v>
      </c>
      <c r="AA183" s="82" t="str">
        <f t="shared" si="42"/>
        <v>ok</v>
      </c>
      <c r="AB183" s="80"/>
      <c r="AC183" s="84" t="str">
        <f t="array" ref="AC183">IFERROR(IF($C183="","",INDEX(구분표!$I$2:$I$1001,MATCH(1,(구분표!$B$2:$B$1001='15년일출'!$A183)*(구분표!$C$2:$C$1001='15년일출'!$B183)*(구분표!$A$2:$A$1001='15년일출'!$C183),0))),"@@")</f>
        <v/>
      </c>
    </row>
    <row r="184" spans="1:29" ht="31.5" hidden="1" customHeight="1">
      <c r="A184" s="94" t="str">
        <f>IFERROR(VLOOKUP('15년일출'!$C184,구분표!$A$2:$C$1001,2,FALSE),"")</f>
        <v/>
      </c>
      <c r="B184" s="94" t="str">
        <f>IFERROR(VLOOKUP('15년일출'!$C184,구분표!$A$2:$C$1001,3,FALSE),"")</f>
        <v/>
      </c>
      <c r="C184" s="196"/>
      <c r="D184" s="195"/>
      <c r="E184" s="195"/>
      <c r="F184" s="196"/>
      <c r="G184" s="194"/>
      <c r="H184" s="194"/>
      <c r="I184" s="194"/>
      <c r="J184" s="78">
        <f t="shared" si="37"/>
        <v>0</v>
      </c>
      <c r="K184" s="194"/>
      <c r="L184" s="194"/>
      <c r="M184" s="78">
        <f t="shared" si="38"/>
        <v>0</v>
      </c>
      <c r="N184" s="79" t="str">
        <f t="shared" si="17"/>
        <v>-</v>
      </c>
      <c r="O184" s="215"/>
      <c r="P184" s="80"/>
      <c r="Q184" s="221"/>
      <c r="R184" s="80"/>
      <c r="S184" s="83" t="str">
        <f t="shared" si="39"/>
        <v/>
      </c>
      <c r="T184" s="194">
        <f t="shared" si="33"/>
        <v>0</v>
      </c>
      <c r="U184" s="194">
        <f t="shared" si="40"/>
        <v>0</v>
      </c>
      <c r="V184" s="82" t="str">
        <f t="shared" si="34"/>
        <v>ok</v>
      </c>
      <c r="W184" s="80"/>
      <c r="X184" s="81" t="str">
        <f t="shared" si="41"/>
        <v/>
      </c>
      <c r="Y184" s="194">
        <f t="shared" si="35"/>
        <v>0</v>
      </c>
      <c r="Z184" s="194">
        <f t="shared" si="36"/>
        <v>0</v>
      </c>
      <c r="AA184" s="82" t="str">
        <f t="shared" si="42"/>
        <v>ok</v>
      </c>
      <c r="AB184" s="80"/>
      <c r="AC184" s="84" t="str">
        <f t="array" ref="AC184">IFERROR(IF($C184="","",INDEX(구분표!$I$2:$I$1001,MATCH(1,(구분표!$B$2:$B$1001='15년일출'!$A184)*(구분표!$C$2:$C$1001='15년일출'!$B184)*(구분표!$A$2:$A$1001='15년일출'!$C184),0))),"@@")</f>
        <v/>
      </c>
    </row>
    <row r="185" spans="1:29" ht="31.5" hidden="1" customHeight="1">
      <c r="A185" s="94" t="str">
        <f>IFERROR(VLOOKUP('15년일출'!$C185,구분표!$A$2:$C$1001,2,FALSE),"")</f>
        <v/>
      </c>
      <c r="B185" s="94" t="str">
        <f>IFERROR(VLOOKUP('15년일출'!$C185,구분표!$A$2:$C$1001,3,FALSE),"")</f>
        <v/>
      </c>
      <c r="C185" s="196"/>
      <c r="D185" s="195"/>
      <c r="E185" s="195"/>
      <c r="F185" s="196"/>
      <c r="G185" s="194"/>
      <c r="H185" s="194"/>
      <c r="I185" s="194"/>
      <c r="J185" s="78">
        <f t="shared" si="37"/>
        <v>0</v>
      </c>
      <c r="K185" s="194"/>
      <c r="L185" s="194"/>
      <c r="M185" s="78">
        <f t="shared" si="38"/>
        <v>0</v>
      </c>
      <c r="N185" s="79" t="str">
        <f t="shared" si="17"/>
        <v>-</v>
      </c>
      <c r="O185" s="215"/>
      <c r="P185" s="80"/>
      <c r="Q185" s="221"/>
      <c r="R185" s="80"/>
      <c r="S185" s="83" t="str">
        <f t="shared" si="39"/>
        <v/>
      </c>
      <c r="T185" s="194">
        <f t="shared" si="33"/>
        <v>0</v>
      </c>
      <c r="U185" s="194">
        <f t="shared" si="40"/>
        <v>0</v>
      </c>
      <c r="V185" s="82" t="str">
        <f t="shared" si="34"/>
        <v>ok</v>
      </c>
      <c r="W185" s="80"/>
      <c r="X185" s="81" t="str">
        <f t="shared" si="41"/>
        <v/>
      </c>
      <c r="Y185" s="194">
        <f t="shared" si="35"/>
        <v>0</v>
      </c>
      <c r="Z185" s="194">
        <f t="shared" si="36"/>
        <v>0</v>
      </c>
      <c r="AA185" s="82" t="str">
        <f t="shared" si="42"/>
        <v>ok</v>
      </c>
      <c r="AB185" s="80"/>
      <c r="AC185" s="84" t="str">
        <f t="array" ref="AC185">IFERROR(IF($C185="","",INDEX(구분표!$I$2:$I$1001,MATCH(1,(구분표!$B$2:$B$1001='15년일출'!$A185)*(구분표!$C$2:$C$1001='15년일출'!$B185)*(구분표!$A$2:$A$1001='15년일출'!$C185),0))),"@@")</f>
        <v/>
      </c>
    </row>
    <row r="186" spans="1:29" ht="31.5" hidden="1" customHeight="1">
      <c r="A186" s="94" t="str">
        <f>IFERROR(VLOOKUP('15년일출'!$C186,구분표!$A$2:$C$1001,2,FALSE),"")</f>
        <v/>
      </c>
      <c r="B186" s="94" t="str">
        <f>IFERROR(VLOOKUP('15년일출'!$C186,구분표!$A$2:$C$1001,3,FALSE),"")</f>
        <v/>
      </c>
      <c r="C186" s="196"/>
      <c r="D186" s="195"/>
      <c r="E186" s="195"/>
      <c r="F186" s="196"/>
      <c r="G186" s="194"/>
      <c r="H186" s="194"/>
      <c r="I186" s="194"/>
      <c r="J186" s="78">
        <f t="shared" si="37"/>
        <v>0</v>
      </c>
      <c r="K186" s="208"/>
      <c r="L186" s="194"/>
      <c r="M186" s="78">
        <f t="shared" si="38"/>
        <v>0</v>
      </c>
      <c r="N186" s="79" t="str">
        <f t="shared" si="17"/>
        <v>-</v>
      </c>
      <c r="O186" s="215"/>
      <c r="P186" s="80"/>
      <c r="Q186" s="221"/>
      <c r="R186" s="80"/>
      <c r="S186" s="83" t="str">
        <f t="shared" si="39"/>
        <v/>
      </c>
      <c r="T186" s="194">
        <f t="shared" si="33"/>
        <v>0</v>
      </c>
      <c r="U186" s="194">
        <f t="shared" si="40"/>
        <v>0</v>
      </c>
      <c r="V186" s="82" t="str">
        <f t="shared" si="34"/>
        <v>ok</v>
      </c>
      <c r="W186" s="80"/>
      <c r="X186" s="81" t="str">
        <f t="shared" si="41"/>
        <v/>
      </c>
      <c r="Y186" s="194">
        <f t="shared" si="35"/>
        <v>0</v>
      </c>
      <c r="Z186" s="194">
        <f t="shared" si="36"/>
        <v>0</v>
      </c>
      <c r="AA186" s="82" t="str">
        <f t="shared" si="42"/>
        <v>ok</v>
      </c>
      <c r="AB186" s="80"/>
      <c r="AC186" s="84" t="str">
        <f t="array" ref="AC186">IFERROR(IF($C186="","",INDEX(구분표!$I$2:$I$1001,MATCH(1,(구분표!$B$2:$B$1001='15년일출'!$A186)*(구분표!$C$2:$C$1001='15년일출'!$B186)*(구분표!$A$2:$A$1001='15년일출'!$C186),0))),"@@")</f>
        <v/>
      </c>
    </row>
    <row r="187" spans="1:29" ht="31.5" hidden="1" customHeight="1">
      <c r="A187" s="94" t="str">
        <f>IFERROR(VLOOKUP('15년일출'!$C187,구분표!$A$2:$C$1001,2,FALSE),"")</f>
        <v/>
      </c>
      <c r="B187" s="94" t="str">
        <f>IFERROR(VLOOKUP('15년일출'!$C187,구분표!$A$2:$C$1001,3,FALSE),"")</f>
        <v/>
      </c>
      <c r="C187" s="196"/>
      <c r="D187" s="195"/>
      <c r="E187" s="195"/>
      <c r="F187" s="196"/>
      <c r="G187" s="194"/>
      <c r="H187" s="194"/>
      <c r="I187" s="194"/>
      <c r="J187" s="78">
        <f t="shared" si="37"/>
        <v>0</v>
      </c>
      <c r="K187" s="194"/>
      <c r="L187" s="194"/>
      <c r="M187" s="78">
        <f t="shared" si="38"/>
        <v>0</v>
      </c>
      <c r="N187" s="79" t="str">
        <f t="shared" si="17"/>
        <v>-</v>
      </c>
      <c r="O187" s="215"/>
      <c r="P187" s="80"/>
      <c r="Q187" s="221"/>
      <c r="R187" s="80"/>
      <c r="S187" s="83" t="str">
        <f t="shared" si="39"/>
        <v/>
      </c>
      <c r="T187" s="194">
        <f t="shared" si="33"/>
        <v>0</v>
      </c>
      <c r="U187" s="194">
        <f t="shared" si="40"/>
        <v>0</v>
      </c>
      <c r="V187" s="82" t="str">
        <f t="shared" si="34"/>
        <v>ok</v>
      </c>
      <c r="W187" s="80"/>
      <c r="X187" s="81" t="str">
        <f t="shared" si="41"/>
        <v/>
      </c>
      <c r="Y187" s="194">
        <f t="shared" si="35"/>
        <v>0</v>
      </c>
      <c r="Z187" s="194">
        <f t="shared" si="36"/>
        <v>0</v>
      </c>
      <c r="AA187" s="82" t="str">
        <f t="shared" si="42"/>
        <v>ok</v>
      </c>
      <c r="AB187" s="80"/>
      <c r="AC187" s="84" t="str">
        <f t="array" ref="AC187">IFERROR(IF($C187="","",INDEX(구분표!$I$2:$I$1001,MATCH(1,(구분표!$B$2:$B$1001='15년일출'!$A187)*(구분표!$C$2:$C$1001='15년일출'!$B187)*(구분표!$A$2:$A$1001='15년일출'!$C187),0))),"@@")</f>
        <v/>
      </c>
    </row>
    <row r="188" spans="1:29" ht="31.5" hidden="1" customHeight="1">
      <c r="A188" s="94" t="str">
        <f>IFERROR(VLOOKUP('15년일출'!$C188,구분표!$A$2:$C$1001,2,FALSE),"")</f>
        <v/>
      </c>
      <c r="B188" s="94" t="str">
        <f>IFERROR(VLOOKUP('15년일출'!$C188,구분표!$A$2:$C$1001,3,FALSE),"")</f>
        <v/>
      </c>
      <c r="C188" s="196"/>
      <c r="D188" s="195"/>
      <c r="E188" s="195"/>
      <c r="F188" s="196"/>
      <c r="G188" s="194"/>
      <c r="H188" s="194"/>
      <c r="I188" s="194"/>
      <c r="J188" s="78">
        <f t="shared" si="37"/>
        <v>0</v>
      </c>
      <c r="K188" s="194"/>
      <c r="L188" s="194"/>
      <c r="M188" s="78">
        <f t="shared" si="38"/>
        <v>0</v>
      </c>
      <c r="N188" s="79" t="str">
        <f t="shared" si="17"/>
        <v>-</v>
      </c>
      <c r="O188" s="215"/>
      <c r="P188" s="80"/>
      <c r="Q188" s="221"/>
      <c r="R188" s="80"/>
      <c r="S188" s="83" t="str">
        <f t="shared" si="39"/>
        <v/>
      </c>
      <c r="T188" s="194">
        <f t="shared" si="33"/>
        <v>0</v>
      </c>
      <c r="U188" s="194">
        <f t="shared" si="40"/>
        <v>0</v>
      </c>
      <c r="V188" s="82" t="str">
        <f t="shared" si="34"/>
        <v>ok</v>
      </c>
      <c r="W188" s="80"/>
      <c r="X188" s="81" t="str">
        <f t="shared" si="41"/>
        <v/>
      </c>
      <c r="Y188" s="194">
        <f t="shared" si="35"/>
        <v>0</v>
      </c>
      <c r="Z188" s="194">
        <f t="shared" si="36"/>
        <v>0</v>
      </c>
      <c r="AA188" s="82" t="str">
        <f t="shared" si="42"/>
        <v>ok</v>
      </c>
      <c r="AB188" s="80"/>
      <c r="AC188" s="84" t="str">
        <f t="array" ref="AC188">IFERROR(IF($C188="","",INDEX(구분표!$I$2:$I$1001,MATCH(1,(구분표!$B$2:$B$1001='15년일출'!$A188)*(구분표!$C$2:$C$1001='15년일출'!$B188)*(구분표!$A$2:$A$1001='15년일출'!$C188),0))),"@@")</f>
        <v/>
      </c>
    </row>
    <row r="189" spans="1:29" ht="31.5" hidden="1" customHeight="1">
      <c r="A189" s="94" t="str">
        <f>IFERROR(VLOOKUP('15년일출'!$C189,구분표!$A$2:$C$1001,2,FALSE),"")</f>
        <v/>
      </c>
      <c r="B189" s="94" t="str">
        <f>IFERROR(VLOOKUP('15년일출'!$C189,구분표!$A$2:$C$1001,3,FALSE),"")</f>
        <v/>
      </c>
      <c r="C189" s="196"/>
      <c r="D189" s="195"/>
      <c r="E189" s="195"/>
      <c r="F189" s="196"/>
      <c r="G189" s="194"/>
      <c r="H189" s="194"/>
      <c r="I189" s="194"/>
      <c r="J189" s="78">
        <f t="shared" si="37"/>
        <v>0</v>
      </c>
      <c r="K189" s="194"/>
      <c r="L189" s="194"/>
      <c r="M189" s="78">
        <f t="shared" si="38"/>
        <v>0</v>
      </c>
      <c r="N189" s="79" t="str">
        <f t="shared" si="17"/>
        <v>-</v>
      </c>
      <c r="O189" s="215"/>
      <c r="P189" s="80"/>
      <c r="Q189" s="221"/>
      <c r="R189" s="80"/>
      <c r="S189" s="83" t="str">
        <f t="shared" si="39"/>
        <v/>
      </c>
      <c r="T189" s="194">
        <f t="shared" si="33"/>
        <v>0</v>
      </c>
      <c r="U189" s="194">
        <f t="shared" si="40"/>
        <v>0</v>
      </c>
      <c r="V189" s="82" t="str">
        <f t="shared" si="34"/>
        <v>ok</v>
      </c>
      <c r="W189" s="80"/>
      <c r="X189" s="81" t="str">
        <f t="shared" si="41"/>
        <v/>
      </c>
      <c r="Y189" s="194">
        <f t="shared" si="35"/>
        <v>0</v>
      </c>
      <c r="Z189" s="194">
        <f t="shared" si="36"/>
        <v>0</v>
      </c>
      <c r="AA189" s="82" t="str">
        <f t="shared" si="42"/>
        <v>ok</v>
      </c>
      <c r="AB189" s="80"/>
      <c r="AC189" s="84" t="str">
        <f t="array" ref="AC189">IFERROR(IF($C189="","",INDEX(구분표!$I$2:$I$1001,MATCH(1,(구분표!$B$2:$B$1001='15년일출'!$A189)*(구분표!$C$2:$C$1001='15년일출'!$B189)*(구분표!$A$2:$A$1001='15년일출'!$C189),0))),"@@")</f>
        <v/>
      </c>
    </row>
    <row r="190" spans="1:29" ht="31.5" hidden="1" customHeight="1">
      <c r="A190" s="94" t="str">
        <f>IFERROR(VLOOKUP('15년일출'!$C190,구분표!$A$2:$C$1001,2,FALSE),"")</f>
        <v/>
      </c>
      <c r="B190" s="94" t="str">
        <f>IFERROR(VLOOKUP('15년일출'!$C190,구분표!$A$2:$C$1001,3,FALSE),"")</f>
        <v/>
      </c>
      <c r="C190" s="196"/>
      <c r="D190" s="195"/>
      <c r="E190" s="195"/>
      <c r="F190" s="196"/>
      <c r="G190" s="197"/>
      <c r="H190" s="194"/>
      <c r="I190" s="194"/>
      <c r="J190" s="78">
        <f t="shared" si="37"/>
        <v>0</v>
      </c>
      <c r="K190" s="194"/>
      <c r="L190" s="194"/>
      <c r="M190" s="78">
        <f t="shared" si="38"/>
        <v>0</v>
      </c>
      <c r="N190" s="79" t="str">
        <f t="shared" si="17"/>
        <v>-</v>
      </c>
      <c r="O190" s="215"/>
      <c r="P190" s="80"/>
      <c r="Q190" s="221"/>
      <c r="R190" s="80"/>
      <c r="S190" s="83" t="str">
        <f t="shared" si="39"/>
        <v/>
      </c>
      <c r="T190" s="194">
        <f t="shared" si="33"/>
        <v>0</v>
      </c>
      <c r="U190" s="194">
        <f t="shared" si="40"/>
        <v>0</v>
      </c>
      <c r="V190" s="82" t="str">
        <f t="shared" si="34"/>
        <v>ok</v>
      </c>
      <c r="W190" s="80"/>
      <c r="X190" s="81" t="str">
        <f t="shared" si="41"/>
        <v/>
      </c>
      <c r="Y190" s="194">
        <f t="shared" si="35"/>
        <v>0</v>
      </c>
      <c r="Z190" s="194">
        <f t="shared" si="36"/>
        <v>0</v>
      </c>
      <c r="AA190" s="82" t="str">
        <f t="shared" si="42"/>
        <v>ok</v>
      </c>
      <c r="AB190" s="80"/>
      <c r="AC190" s="84" t="str">
        <f t="array" ref="AC190">IFERROR(IF($C190="","",INDEX(구분표!$I$2:$I$1001,MATCH(1,(구분표!$B$2:$B$1001='15년일출'!$A190)*(구분표!$C$2:$C$1001='15년일출'!$B190)*(구분표!$A$2:$A$1001='15년일출'!$C190),0))),"@@")</f>
        <v/>
      </c>
    </row>
    <row r="191" spans="1:29" ht="31.5" hidden="1" customHeight="1">
      <c r="A191" s="94" t="str">
        <f>IFERROR(VLOOKUP('15년일출'!$C191,구분표!$A$2:$C$1001,2,FALSE),"")</f>
        <v/>
      </c>
      <c r="B191" s="94" t="str">
        <f>IFERROR(VLOOKUP('15년일출'!$C191,구분표!$A$2:$C$1001,3,FALSE),"")</f>
        <v/>
      </c>
      <c r="C191" s="196"/>
      <c r="D191" s="195"/>
      <c r="E191" s="195"/>
      <c r="F191" s="196"/>
      <c r="G191" s="194"/>
      <c r="H191" s="206"/>
      <c r="I191" s="206"/>
      <c r="J191" s="78">
        <f t="shared" si="37"/>
        <v>0</v>
      </c>
      <c r="K191" s="209"/>
      <c r="L191" s="208"/>
      <c r="M191" s="78">
        <f t="shared" si="38"/>
        <v>0</v>
      </c>
      <c r="N191" s="79" t="str">
        <f t="shared" si="17"/>
        <v>-</v>
      </c>
      <c r="O191" s="214"/>
      <c r="P191" s="80"/>
      <c r="Q191" s="221"/>
      <c r="R191" s="80"/>
      <c r="S191" s="83" t="str">
        <f t="shared" si="39"/>
        <v/>
      </c>
      <c r="T191" s="194">
        <f t="shared" si="33"/>
        <v>0</v>
      </c>
      <c r="U191" s="194">
        <f t="shared" si="40"/>
        <v>0</v>
      </c>
      <c r="V191" s="82" t="str">
        <f t="shared" si="34"/>
        <v>ok</v>
      </c>
      <c r="W191" s="80"/>
      <c r="X191" s="81" t="str">
        <f t="shared" si="41"/>
        <v/>
      </c>
      <c r="Y191" s="194">
        <f t="shared" si="35"/>
        <v>0</v>
      </c>
      <c r="Z191" s="194">
        <f t="shared" si="36"/>
        <v>0</v>
      </c>
      <c r="AA191" s="82" t="str">
        <f t="shared" si="42"/>
        <v>ok</v>
      </c>
      <c r="AB191" s="80"/>
      <c r="AC191" s="84" t="str">
        <f t="array" ref="AC191">IFERROR(IF($C191="","",INDEX(구분표!$I$2:$I$1001,MATCH(1,(구분표!$B$2:$B$1001='15년일출'!$A191)*(구분표!$C$2:$C$1001='15년일출'!$B191)*(구분표!$A$2:$A$1001='15년일출'!$C191),0))),"@@")</f>
        <v/>
      </c>
    </row>
    <row r="192" spans="1:29" ht="31.5" hidden="1" customHeight="1">
      <c r="A192" s="94" t="str">
        <f>IFERROR(VLOOKUP('15년일출'!$C192,구분표!$A$2:$C$1001,2,FALSE),"")</f>
        <v/>
      </c>
      <c r="B192" s="94" t="str">
        <f>IFERROR(VLOOKUP('15년일출'!$C192,구분표!$A$2:$C$1001,3,FALSE),"")</f>
        <v/>
      </c>
      <c r="C192" s="196"/>
      <c r="D192" s="195"/>
      <c r="E192" s="195"/>
      <c r="F192" s="196"/>
      <c r="G192" s="194"/>
      <c r="H192" s="206"/>
      <c r="I192" s="206"/>
      <c r="J192" s="78">
        <f t="shared" si="37"/>
        <v>0</v>
      </c>
      <c r="K192" s="209"/>
      <c r="L192" s="208"/>
      <c r="M192" s="78">
        <f t="shared" si="38"/>
        <v>0</v>
      </c>
      <c r="N192" s="79" t="str">
        <f t="shared" si="17"/>
        <v>-</v>
      </c>
      <c r="O192" s="214"/>
      <c r="P192" s="80"/>
      <c r="Q192" s="221"/>
      <c r="R192" s="80"/>
      <c r="S192" s="83" t="str">
        <f t="shared" si="39"/>
        <v/>
      </c>
      <c r="T192" s="194">
        <f t="shared" si="33"/>
        <v>0</v>
      </c>
      <c r="U192" s="194">
        <f t="shared" si="40"/>
        <v>0</v>
      </c>
      <c r="V192" s="82" t="str">
        <f t="shared" si="34"/>
        <v>ok</v>
      </c>
      <c r="W192" s="80"/>
      <c r="X192" s="81" t="str">
        <f t="shared" si="41"/>
        <v/>
      </c>
      <c r="Y192" s="194">
        <f t="shared" si="35"/>
        <v>0</v>
      </c>
      <c r="Z192" s="194">
        <f t="shared" si="36"/>
        <v>0</v>
      </c>
      <c r="AA192" s="82" t="str">
        <f t="shared" si="42"/>
        <v>ok</v>
      </c>
      <c r="AB192" s="80"/>
      <c r="AC192" s="84" t="str">
        <f t="array" ref="AC192">IFERROR(IF($C192="","",INDEX(구분표!$I$2:$I$1001,MATCH(1,(구분표!$B$2:$B$1001='15년일출'!$A192)*(구분표!$C$2:$C$1001='15년일출'!$B192)*(구분표!$A$2:$A$1001='15년일출'!$C192),0))),"@@")</f>
        <v/>
      </c>
    </row>
    <row r="193" spans="1:29" ht="31.5" hidden="1" customHeight="1">
      <c r="A193" s="94" t="str">
        <f>IFERROR(VLOOKUP('15년일출'!$C193,구분표!$A$2:$C$1001,2,FALSE),"")</f>
        <v/>
      </c>
      <c r="B193" s="94" t="str">
        <f>IFERROR(VLOOKUP('15년일출'!$C193,구분표!$A$2:$C$1001,3,FALSE),"")</f>
        <v/>
      </c>
      <c r="C193" s="196"/>
      <c r="D193" s="195"/>
      <c r="E193" s="195"/>
      <c r="F193" s="196"/>
      <c r="G193" s="194"/>
      <c r="H193" s="206"/>
      <c r="I193" s="206"/>
      <c r="J193" s="78">
        <f t="shared" si="37"/>
        <v>0</v>
      </c>
      <c r="K193" s="209"/>
      <c r="L193" s="208"/>
      <c r="M193" s="78">
        <f t="shared" si="38"/>
        <v>0</v>
      </c>
      <c r="N193" s="79" t="str">
        <f t="shared" si="17"/>
        <v>-</v>
      </c>
      <c r="O193" s="214"/>
      <c r="P193" s="80"/>
      <c r="Q193" s="221"/>
      <c r="R193" s="80"/>
      <c r="S193" s="83" t="str">
        <f t="shared" si="39"/>
        <v/>
      </c>
      <c r="T193" s="194">
        <f t="shared" si="33"/>
        <v>0</v>
      </c>
      <c r="U193" s="194">
        <f t="shared" si="40"/>
        <v>0</v>
      </c>
      <c r="V193" s="82" t="str">
        <f t="shared" si="34"/>
        <v>ok</v>
      </c>
      <c r="W193" s="80"/>
      <c r="X193" s="81" t="str">
        <f t="shared" si="41"/>
        <v/>
      </c>
      <c r="Y193" s="194">
        <f t="shared" si="35"/>
        <v>0</v>
      </c>
      <c r="Z193" s="194">
        <f t="shared" si="36"/>
        <v>0</v>
      </c>
      <c r="AA193" s="82" t="str">
        <f t="shared" si="42"/>
        <v>ok</v>
      </c>
      <c r="AB193" s="80"/>
      <c r="AC193" s="84" t="str">
        <f t="array" ref="AC193">IFERROR(IF($C193="","",INDEX(구분표!$I$2:$I$1001,MATCH(1,(구분표!$B$2:$B$1001='15년일출'!$A193)*(구분표!$C$2:$C$1001='15년일출'!$B193)*(구분표!$A$2:$A$1001='15년일출'!$C193),0))),"@@")</f>
        <v/>
      </c>
    </row>
    <row r="194" spans="1:29" ht="31.5" hidden="1" customHeight="1">
      <c r="A194" s="94" t="str">
        <f>IFERROR(VLOOKUP('15년일출'!$C194,구분표!$A$2:$C$1001,2,FALSE),"")</f>
        <v/>
      </c>
      <c r="B194" s="94" t="str">
        <f>IFERROR(VLOOKUP('15년일출'!$C194,구분표!$A$2:$C$1001,3,FALSE),"")</f>
        <v/>
      </c>
      <c r="C194" s="196"/>
      <c r="D194" s="195"/>
      <c r="E194" s="195"/>
      <c r="F194" s="196"/>
      <c r="G194" s="194"/>
      <c r="H194" s="206"/>
      <c r="I194" s="206"/>
      <c r="J194" s="78">
        <f t="shared" si="37"/>
        <v>0</v>
      </c>
      <c r="K194" s="209"/>
      <c r="L194" s="208"/>
      <c r="M194" s="78">
        <f t="shared" si="38"/>
        <v>0</v>
      </c>
      <c r="N194" s="79" t="str">
        <f t="shared" si="17"/>
        <v>-</v>
      </c>
      <c r="O194" s="214"/>
      <c r="P194" s="80"/>
      <c r="Q194" s="221"/>
      <c r="R194" s="80"/>
      <c r="S194" s="83" t="str">
        <f t="shared" si="39"/>
        <v/>
      </c>
      <c r="T194" s="194">
        <f t="shared" si="33"/>
        <v>0</v>
      </c>
      <c r="U194" s="194">
        <f t="shared" si="40"/>
        <v>0</v>
      </c>
      <c r="V194" s="82" t="str">
        <f t="shared" si="34"/>
        <v>ok</v>
      </c>
      <c r="W194" s="80"/>
      <c r="X194" s="81" t="str">
        <f t="shared" si="41"/>
        <v/>
      </c>
      <c r="Y194" s="194">
        <f t="shared" si="35"/>
        <v>0</v>
      </c>
      <c r="Z194" s="194">
        <f t="shared" si="36"/>
        <v>0</v>
      </c>
      <c r="AA194" s="82" t="str">
        <f t="shared" si="42"/>
        <v>ok</v>
      </c>
      <c r="AB194" s="80"/>
      <c r="AC194" s="84" t="str">
        <f t="array" ref="AC194">IFERROR(IF($C194="","",INDEX(구분표!$I$2:$I$1001,MATCH(1,(구분표!$B$2:$B$1001='15년일출'!$A194)*(구분표!$C$2:$C$1001='15년일출'!$B194)*(구분표!$A$2:$A$1001='15년일출'!$C194),0))),"@@")</f>
        <v/>
      </c>
    </row>
    <row r="195" spans="1:29" ht="31.5" hidden="1" customHeight="1">
      <c r="A195" s="94" t="str">
        <f>IFERROR(VLOOKUP('15년일출'!$C195,구분표!$A$2:$C$1001,2,FALSE),"")</f>
        <v/>
      </c>
      <c r="B195" s="94" t="str">
        <f>IFERROR(VLOOKUP('15년일출'!$C195,구분표!$A$2:$C$1001,3,FALSE),"")</f>
        <v/>
      </c>
      <c r="C195" s="196"/>
      <c r="D195" s="195"/>
      <c r="E195" s="195"/>
      <c r="F195" s="196"/>
      <c r="G195" s="194"/>
      <c r="H195" s="206"/>
      <c r="I195" s="206"/>
      <c r="J195" s="78">
        <f t="shared" si="37"/>
        <v>0</v>
      </c>
      <c r="K195" s="209"/>
      <c r="L195" s="208"/>
      <c r="M195" s="78">
        <f t="shared" si="38"/>
        <v>0</v>
      </c>
      <c r="N195" s="79" t="str">
        <f t="shared" si="17"/>
        <v>-</v>
      </c>
      <c r="O195" s="214"/>
      <c r="P195" s="80"/>
      <c r="Q195" s="221"/>
      <c r="R195" s="80"/>
      <c r="S195" s="83" t="str">
        <f t="shared" si="39"/>
        <v/>
      </c>
      <c r="T195" s="194">
        <f t="shared" si="33"/>
        <v>0</v>
      </c>
      <c r="U195" s="194">
        <f t="shared" si="40"/>
        <v>0</v>
      </c>
      <c r="V195" s="82" t="str">
        <f t="shared" si="34"/>
        <v>ok</v>
      </c>
      <c r="W195" s="80"/>
      <c r="X195" s="81" t="str">
        <f t="shared" si="41"/>
        <v/>
      </c>
      <c r="Y195" s="194">
        <f t="shared" si="35"/>
        <v>0</v>
      </c>
      <c r="Z195" s="194">
        <f t="shared" si="36"/>
        <v>0</v>
      </c>
      <c r="AA195" s="82" t="str">
        <f t="shared" si="42"/>
        <v>ok</v>
      </c>
      <c r="AB195" s="80"/>
      <c r="AC195" s="84" t="str">
        <f t="array" ref="AC195">IFERROR(IF($C195="","",INDEX(구분표!$I$2:$I$1001,MATCH(1,(구분표!$B$2:$B$1001='15년일출'!$A195)*(구분표!$C$2:$C$1001='15년일출'!$B195)*(구분표!$A$2:$A$1001='15년일출'!$C195),0))),"@@")</f>
        <v/>
      </c>
    </row>
    <row r="196" spans="1:29" ht="31.5" hidden="1" customHeight="1">
      <c r="A196" s="94" t="str">
        <f>IFERROR(VLOOKUP('15년일출'!$C196,구분표!$A$2:$C$1001,2,FALSE),"")</f>
        <v/>
      </c>
      <c r="B196" s="94" t="str">
        <f>IFERROR(VLOOKUP('15년일출'!$C196,구분표!$A$2:$C$1001,3,FALSE),"")</f>
        <v/>
      </c>
      <c r="C196" s="196"/>
      <c r="D196" s="195"/>
      <c r="E196" s="195"/>
      <c r="F196" s="196"/>
      <c r="G196" s="194"/>
      <c r="H196" s="206"/>
      <c r="I196" s="206"/>
      <c r="J196" s="78">
        <f t="shared" si="37"/>
        <v>0</v>
      </c>
      <c r="K196" s="209"/>
      <c r="L196" s="208"/>
      <c r="M196" s="78">
        <f t="shared" si="38"/>
        <v>0</v>
      </c>
      <c r="N196" s="79" t="str">
        <f t="shared" si="17"/>
        <v>-</v>
      </c>
      <c r="O196" s="214"/>
      <c r="P196" s="80"/>
      <c r="Q196" s="221"/>
      <c r="R196" s="80"/>
      <c r="S196" s="83" t="str">
        <f t="shared" si="39"/>
        <v/>
      </c>
      <c r="T196" s="194">
        <f t="shared" si="33"/>
        <v>0</v>
      </c>
      <c r="U196" s="194">
        <f t="shared" si="40"/>
        <v>0</v>
      </c>
      <c r="V196" s="82" t="str">
        <f t="shared" si="34"/>
        <v>ok</v>
      </c>
      <c r="W196" s="80"/>
      <c r="X196" s="81" t="str">
        <f t="shared" si="41"/>
        <v/>
      </c>
      <c r="Y196" s="194">
        <f t="shared" si="35"/>
        <v>0</v>
      </c>
      <c r="Z196" s="194">
        <f t="shared" si="36"/>
        <v>0</v>
      </c>
      <c r="AA196" s="82" t="str">
        <f t="shared" si="42"/>
        <v>ok</v>
      </c>
      <c r="AB196" s="80"/>
      <c r="AC196" s="84" t="str">
        <f t="array" ref="AC196">IFERROR(IF($C196="","",INDEX(구분표!$I$2:$I$1001,MATCH(1,(구분표!$B$2:$B$1001='15년일출'!$A196)*(구분표!$C$2:$C$1001='15년일출'!$B196)*(구분표!$A$2:$A$1001='15년일출'!$C196),0))),"@@")</f>
        <v/>
      </c>
    </row>
    <row r="197" spans="1:29" ht="31.5" hidden="1" customHeight="1">
      <c r="A197" s="94" t="str">
        <f>IFERROR(VLOOKUP('15년일출'!$C197,구분표!$A$2:$C$1001,2,FALSE),"")</f>
        <v/>
      </c>
      <c r="B197" s="94" t="str">
        <f>IFERROR(VLOOKUP('15년일출'!$C197,구분표!$A$2:$C$1001,3,FALSE),"")</f>
        <v/>
      </c>
      <c r="C197" s="196"/>
      <c r="D197" s="195"/>
      <c r="E197" s="195"/>
      <c r="F197" s="196"/>
      <c r="G197" s="194"/>
      <c r="H197" s="194"/>
      <c r="I197" s="194"/>
      <c r="J197" s="78">
        <f t="shared" si="37"/>
        <v>0</v>
      </c>
      <c r="K197" s="208"/>
      <c r="L197" s="208"/>
      <c r="M197" s="78">
        <f t="shared" si="38"/>
        <v>0</v>
      </c>
      <c r="N197" s="79" t="str">
        <f t="shared" si="17"/>
        <v>-</v>
      </c>
      <c r="O197" s="214"/>
      <c r="P197" s="80"/>
      <c r="Q197" s="221"/>
      <c r="R197" s="80"/>
      <c r="S197" s="83" t="str">
        <f t="shared" si="39"/>
        <v/>
      </c>
      <c r="T197" s="194">
        <f t="shared" si="33"/>
        <v>0</v>
      </c>
      <c r="U197" s="194">
        <f t="shared" si="40"/>
        <v>0</v>
      </c>
      <c r="V197" s="82" t="str">
        <f t="shared" si="34"/>
        <v>ok</v>
      </c>
      <c r="W197" s="80"/>
      <c r="X197" s="81" t="str">
        <f t="shared" si="41"/>
        <v/>
      </c>
      <c r="Y197" s="194">
        <f t="shared" si="35"/>
        <v>0</v>
      </c>
      <c r="Z197" s="194">
        <f t="shared" si="36"/>
        <v>0</v>
      </c>
      <c r="AA197" s="82" t="str">
        <f t="shared" si="42"/>
        <v>ok</v>
      </c>
      <c r="AB197" s="80"/>
      <c r="AC197" s="84" t="str">
        <f t="array" ref="AC197">IFERROR(IF($C197="","",INDEX(구분표!$I$2:$I$1001,MATCH(1,(구분표!$B$2:$B$1001='15년일출'!$A197)*(구분표!$C$2:$C$1001='15년일출'!$B197)*(구분표!$A$2:$A$1001='15년일출'!$C197),0))),"@@")</f>
        <v/>
      </c>
    </row>
    <row r="198" spans="1:29" ht="31.5" hidden="1" customHeight="1">
      <c r="A198" s="94" t="str">
        <f>IFERROR(VLOOKUP('15년일출'!$C198,구분표!$A$2:$C$1001,2,FALSE),"")</f>
        <v/>
      </c>
      <c r="B198" s="94" t="str">
        <f>IFERROR(VLOOKUP('15년일출'!$C198,구분표!$A$2:$C$1001,3,FALSE),"")</f>
        <v/>
      </c>
      <c r="C198" s="196"/>
      <c r="D198" s="195"/>
      <c r="E198" s="195"/>
      <c r="F198" s="196"/>
      <c r="G198" s="194"/>
      <c r="H198" s="194"/>
      <c r="I198" s="194"/>
      <c r="J198" s="78">
        <f t="shared" si="37"/>
        <v>0</v>
      </c>
      <c r="K198" s="194"/>
      <c r="L198" s="194"/>
      <c r="M198" s="78">
        <f t="shared" si="38"/>
        <v>0</v>
      </c>
      <c r="N198" s="79" t="str">
        <f t="shared" si="17"/>
        <v>-</v>
      </c>
      <c r="O198" s="216"/>
      <c r="P198" s="80"/>
      <c r="Q198" s="221"/>
      <c r="R198" s="80"/>
      <c r="S198" s="83" t="str">
        <f t="shared" si="39"/>
        <v/>
      </c>
      <c r="T198" s="194">
        <f t="shared" si="33"/>
        <v>0</v>
      </c>
      <c r="U198" s="194">
        <f t="shared" si="40"/>
        <v>0</v>
      </c>
      <c r="V198" s="82" t="str">
        <f t="shared" si="34"/>
        <v>ok</v>
      </c>
      <c r="W198" s="80"/>
      <c r="X198" s="81" t="str">
        <f t="shared" si="41"/>
        <v/>
      </c>
      <c r="Y198" s="194">
        <f t="shared" si="35"/>
        <v>0</v>
      </c>
      <c r="Z198" s="194">
        <f t="shared" si="36"/>
        <v>0</v>
      </c>
      <c r="AA198" s="82" t="str">
        <f t="shared" si="42"/>
        <v>ok</v>
      </c>
      <c r="AB198" s="80"/>
      <c r="AC198" s="84" t="str">
        <f t="array" ref="AC198">IFERROR(IF($C198="","",INDEX(구분표!$I$2:$I$1001,MATCH(1,(구분표!$B$2:$B$1001='15년일출'!$A198)*(구분표!$C$2:$C$1001='15년일출'!$B198)*(구분표!$A$2:$A$1001='15년일출'!$C198),0))),"@@")</f>
        <v/>
      </c>
    </row>
    <row r="199" spans="1:29" ht="31.5" hidden="1" customHeight="1">
      <c r="A199" s="94" t="str">
        <f>IFERROR(VLOOKUP('15년일출'!$C199,구분표!$A$2:$C$1001,2,FALSE),"")</f>
        <v/>
      </c>
      <c r="B199" s="94" t="str">
        <f>IFERROR(VLOOKUP('15년일출'!$C199,구분표!$A$2:$C$1001,3,FALSE),"")</f>
        <v/>
      </c>
      <c r="C199" s="196"/>
      <c r="D199" s="195"/>
      <c r="E199" s="195"/>
      <c r="F199" s="196"/>
      <c r="G199" s="194"/>
      <c r="H199" s="194"/>
      <c r="I199" s="194"/>
      <c r="J199" s="78">
        <f t="shared" si="37"/>
        <v>0</v>
      </c>
      <c r="K199" s="194"/>
      <c r="L199" s="194"/>
      <c r="M199" s="78">
        <f t="shared" si="38"/>
        <v>0</v>
      </c>
      <c r="N199" s="79" t="str">
        <f t="shared" si="17"/>
        <v>-</v>
      </c>
      <c r="O199" s="216"/>
      <c r="P199" s="80"/>
      <c r="Q199" s="221"/>
      <c r="R199" s="80"/>
      <c r="S199" s="83" t="str">
        <f t="shared" si="39"/>
        <v/>
      </c>
      <c r="T199" s="194">
        <f t="shared" si="33"/>
        <v>0</v>
      </c>
      <c r="U199" s="194">
        <f t="shared" si="40"/>
        <v>0</v>
      </c>
      <c r="V199" s="82" t="str">
        <f t="shared" si="34"/>
        <v>ok</v>
      </c>
      <c r="W199" s="80"/>
      <c r="X199" s="81" t="str">
        <f t="shared" si="41"/>
        <v/>
      </c>
      <c r="Y199" s="194">
        <f t="shared" si="35"/>
        <v>0</v>
      </c>
      <c r="Z199" s="194">
        <f t="shared" si="36"/>
        <v>0</v>
      </c>
      <c r="AA199" s="82" t="str">
        <f t="shared" si="42"/>
        <v>ok</v>
      </c>
      <c r="AB199" s="80"/>
      <c r="AC199" s="84" t="str">
        <f t="array" ref="AC199">IFERROR(IF($C199="","",INDEX(구분표!$I$2:$I$1001,MATCH(1,(구분표!$B$2:$B$1001='15년일출'!$A199)*(구분표!$C$2:$C$1001='15년일출'!$B199)*(구분표!$A$2:$A$1001='15년일출'!$C199),0))),"@@")</f>
        <v/>
      </c>
    </row>
    <row r="200" spans="1:29" ht="31.5" hidden="1" customHeight="1">
      <c r="A200" s="94" t="str">
        <f>IFERROR(VLOOKUP('15년일출'!$C200,구분표!$A$2:$C$1001,2,FALSE),"")</f>
        <v/>
      </c>
      <c r="B200" s="94" t="str">
        <f>IFERROR(VLOOKUP('15년일출'!$C200,구분표!$A$2:$C$1001,3,FALSE),"")</f>
        <v/>
      </c>
      <c r="C200" s="196"/>
      <c r="D200" s="195"/>
      <c r="E200" s="195"/>
      <c r="F200" s="196"/>
      <c r="G200" s="194"/>
      <c r="H200" s="194"/>
      <c r="I200" s="194"/>
      <c r="J200" s="78">
        <f t="shared" si="37"/>
        <v>0</v>
      </c>
      <c r="K200" s="194"/>
      <c r="L200" s="194"/>
      <c r="M200" s="78">
        <f t="shared" si="38"/>
        <v>0</v>
      </c>
      <c r="N200" s="79" t="str">
        <f t="shared" si="17"/>
        <v>-</v>
      </c>
      <c r="O200" s="215"/>
      <c r="P200" s="80"/>
      <c r="Q200" s="221"/>
      <c r="R200" s="80"/>
      <c r="S200" s="83" t="str">
        <f t="shared" si="39"/>
        <v/>
      </c>
      <c r="T200" s="194">
        <f t="shared" si="33"/>
        <v>0</v>
      </c>
      <c r="U200" s="194">
        <f t="shared" si="40"/>
        <v>0</v>
      </c>
      <c r="V200" s="82" t="str">
        <f t="shared" si="34"/>
        <v>ok</v>
      </c>
      <c r="W200" s="80"/>
      <c r="X200" s="81" t="str">
        <f t="shared" si="41"/>
        <v/>
      </c>
      <c r="Y200" s="194">
        <f t="shared" si="35"/>
        <v>0</v>
      </c>
      <c r="Z200" s="194">
        <f t="shared" si="36"/>
        <v>0</v>
      </c>
      <c r="AA200" s="82" t="str">
        <f t="shared" si="42"/>
        <v>ok</v>
      </c>
      <c r="AB200" s="80"/>
      <c r="AC200" s="84" t="str">
        <f t="array" ref="AC200">IFERROR(IF($C200="","",INDEX(구분표!$I$2:$I$1001,MATCH(1,(구분표!$B$2:$B$1001='15년일출'!$A200)*(구분표!$C$2:$C$1001='15년일출'!$B200)*(구분표!$A$2:$A$1001='15년일출'!$C200),0))),"@@")</f>
        <v/>
      </c>
    </row>
    <row r="201" spans="1:29" ht="31.5" hidden="1" customHeight="1">
      <c r="A201" s="94" t="str">
        <f>IFERROR(VLOOKUP('15년일출'!$C201,구분표!$A$2:$C$1001,2,FALSE),"")</f>
        <v/>
      </c>
      <c r="B201" s="94" t="str">
        <f>IFERROR(VLOOKUP('15년일출'!$C201,구분표!$A$2:$C$1001,3,FALSE),"")</f>
        <v/>
      </c>
      <c r="C201" s="196"/>
      <c r="D201" s="195"/>
      <c r="E201" s="195"/>
      <c r="F201" s="196"/>
      <c r="G201" s="194"/>
      <c r="H201" s="194"/>
      <c r="I201" s="194"/>
      <c r="J201" s="78">
        <f t="shared" si="37"/>
        <v>0</v>
      </c>
      <c r="K201" s="194"/>
      <c r="L201" s="194"/>
      <c r="M201" s="78">
        <f t="shared" si="38"/>
        <v>0</v>
      </c>
      <c r="N201" s="79" t="str">
        <f t="shared" si="17"/>
        <v>-</v>
      </c>
      <c r="O201" s="216"/>
      <c r="P201" s="80"/>
      <c r="Q201" s="221"/>
      <c r="R201" s="80"/>
      <c r="S201" s="83" t="str">
        <f t="shared" si="39"/>
        <v/>
      </c>
      <c r="T201" s="194">
        <f t="shared" si="33"/>
        <v>0</v>
      </c>
      <c r="U201" s="194">
        <f t="shared" si="40"/>
        <v>0</v>
      </c>
      <c r="V201" s="82" t="str">
        <f t="shared" si="34"/>
        <v>ok</v>
      </c>
      <c r="W201" s="80"/>
      <c r="X201" s="81" t="str">
        <f t="shared" si="41"/>
        <v/>
      </c>
      <c r="Y201" s="194">
        <f t="shared" si="35"/>
        <v>0</v>
      </c>
      <c r="Z201" s="194">
        <f t="shared" si="36"/>
        <v>0</v>
      </c>
      <c r="AA201" s="82" t="str">
        <f t="shared" si="42"/>
        <v>ok</v>
      </c>
      <c r="AB201" s="80"/>
      <c r="AC201" s="84" t="str">
        <f t="array" ref="AC201">IFERROR(IF($C201="","",INDEX(구분표!$I$2:$I$1001,MATCH(1,(구분표!$B$2:$B$1001='15년일출'!$A201)*(구분표!$C$2:$C$1001='15년일출'!$B201)*(구분표!$A$2:$A$1001='15년일출'!$C201),0))),"@@")</f>
        <v/>
      </c>
    </row>
    <row r="202" spans="1:29" ht="31.5" hidden="1" customHeight="1">
      <c r="A202" s="94" t="str">
        <f>IFERROR(VLOOKUP('15년일출'!$C202,구분표!$A$2:$C$1001,2,FALSE),"")</f>
        <v/>
      </c>
      <c r="B202" s="94" t="str">
        <f>IFERROR(VLOOKUP('15년일출'!$C202,구분표!$A$2:$C$1001,3,FALSE),"")</f>
        <v/>
      </c>
      <c r="C202" s="196"/>
      <c r="D202" s="195"/>
      <c r="E202" s="195"/>
      <c r="F202" s="196"/>
      <c r="G202" s="198"/>
      <c r="H202" s="194"/>
      <c r="I202" s="194"/>
      <c r="J202" s="78">
        <f t="shared" si="37"/>
        <v>0</v>
      </c>
      <c r="K202" s="194"/>
      <c r="L202" s="194"/>
      <c r="M202" s="78">
        <f t="shared" si="38"/>
        <v>0</v>
      </c>
      <c r="N202" s="79" t="str">
        <f t="shared" si="17"/>
        <v>-</v>
      </c>
      <c r="O202" s="211"/>
      <c r="P202" s="80"/>
      <c r="Q202" s="221"/>
      <c r="R202" s="80"/>
      <c r="S202" s="83" t="str">
        <f t="shared" si="39"/>
        <v/>
      </c>
      <c r="T202" s="194">
        <f t="shared" si="33"/>
        <v>0</v>
      </c>
      <c r="U202" s="194">
        <f t="shared" si="40"/>
        <v>0</v>
      </c>
      <c r="V202" s="82" t="str">
        <f t="shared" si="34"/>
        <v>ok</v>
      </c>
      <c r="W202" s="80"/>
      <c r="X202" s="81" t="str">
        <f t="shared" si="41"/>
        <v/>
      </c>
      <c r="Y202" s="194">
        <f t="shared" si="35"/>
        <v>0</v>
      </c>
      <c r="Z202" s="194">
        <f t="shared" si="36"/>
        <v>0</v>
      </c>
      <c r="AA202" s="82" t="str">
        <f t="shared" si="42"/>
        <v>ok</v>
      </c>
      <c r="AB202" s="80"/>
      <c r="AC202" s="84" t="str">
        <f t="array" ref="AC202">IFERROR(IF($C202="","",INDEX(구분표!$I$2:$I$1001,MATCH(1,(구분표!$B$2:$B$1001='15년일출'!$A202)*(구분표!$C$2:$C$1001='15년일출'!$B202)*(구분표!$A$2:$A$1001='15년일출'!$C202),0))),"@@")</f>
        <v/>
      </c>
    </row>
    <row r="203" spans="1:29" s="24" customFormat="1" ht="31.5" hidden="1" customHeight="1">
      <c r="A203" s="95" t="str">
        <f>IFERROR(VLOOKUP('15년일출'!$C203,구분표!$A$2:$C$1001,2,FALSE),"")</f>
        <v/>
      </c>
      <c r="B203" s="95" t="str">
        <f>IFERROR(VLOOKUP('15년일출'!$C203,구분표!$A$2:$C$1001,3,FALSE),"")</f>
        <v/>
      </c>
      <c r="C203" s="200"/>
      <c r="D203" s="201"/>
      <c r="E203" s="201"/>
      <c r="F203" s="200"/>
      <c r="G203" s="198"/>
      <c r="H203" s="207"/>
      <c r="I203" s="207"/>
      <c r="J203" s="78">
        <f t="shared" si="37"/>
        <v>0</v>
      </c>
      <c r="K203" s="207"/>
      <c r="L203" s="207"/>
      <c r="M203" s="78">
        <f t="shared" si="38"/>
        <v>0</v>
      </c>
      <c r="N203" s="79" t="str">
        <f t="shared" si="17"/>
        <v>-</v>
      </c>
      <c r="O203" s="213"/>
      <c r="P203" s="85"/>
      <c r="Q203" s="222"/>
      <c r="R203" s="85"/>
      <c r="S203" s="83" t="str">
        <f t="shared" si="39"/>
        <v/>
      </c>
      <c r="T203" s="194">
        <f t="shared" si="33"/>
        <v>0</v>
      </c>
      <c r="U203" s="194">
        <f t="shared" si="40"/>
        <v>0</v>
      </c>
      <c r="V203" s="82" t="str">
        <f t="shared" si="34"/>
        <v>ok</v>
      </c>
      <c r="W203" s="85"/>
      <c r="X203" s="81" t="str">
        <f t="shared" si="41"/>
        <v/>
      </c>
      <c r="Y203" s="194">
        <f t="shared" si="35"/>
        <v>0</v>
      </c>
      <c r="Z203" s="194">
        <f t="shared" si="36"/>
        <v>0</v>
      </c>
      <c r="AA203" s="82" t="str">
        <f t="shared" si="42"/>
        <v>ok</v>
      </c>
      <c r="AB203" s="85"/>
      <c r="AC203" s="84" t="str">
        <f t="array" ref="AC203">IFERROR(IF($C203="","",INDEX(구분표!$I$2:$I$1001,MATCH(1,(구분표!$B$2:$B$1001='15년일출'!$A203)*(구분표!$C$2:$C$1001='15년일출'!$B203)*(구분표!$A$2:$A$1001='15년일출'!$C203),0))),"@@")</f>
        <v/>
      </c>
    </row>
    <row r="204" spans="1:29" ht="31.5" hidden="1" customHeight="1">
      <c r="A204" s="94" t="str">
        <f>IFERROR(VLOOKUP('15년일출'!$C204,구분표!$A$2:$C$1001,2,FALSE),"")</f>
        <v/>
      </c>
      <c r="B204" s="94" t="str">
        <f>IFERROR(VLOOKUP('15년일출'!$C204,구분표!$A$2:$C$1001,3,FALSE),"")</f>
        <v/>
      </c>
      <c r="C204" s="196"/>
      <c r="D204" s="195"/>
      <c r="E204" s="195"/>
      <c r="F204" s="196"/>
      <c r="G204" s="194"/>
      <c r="H204" s="194"/>
      <c r="I204" s="194"/>
      <c r="J204" s="78">
        <f t="shared" si="37"/>
        <v>0</v>
      </c>
      <c r="K204" s="194"/>
      <c r="L204" s="194"/>
      <c r="M204" s="78">
        <f t="shared" si="38"/>
        <v>0</v>
      </c>
      <c r="N204" s="79" t="str">
        <f t="shared" si="17"/>
        <v>-</v>
      </c>
      <c r="O204" s="217"/>
      <c r="P204" s="80"/>
      <c r="Q204" s="221"/>
      <c r="R204" s="80"/>
      <c r="S204" s="83" t="str">
        <f t="shared" si="39"/>
        <v/>
      </c>
      <c r="T204" s="194">
        <f t="shared" si="33"/>
        <v>0</v>
      </c>
      <c r="U204" s="194">
        <f t="shared" si="40"/>
        <v>0</v>
      </c>
      <c r="V204" s="82" t="str">
        <f t="shared" si="34"/>
        <v>ok</v>
      </c>
      <c r="W204" s="80"/>
      <c r="X204" s="81" t="str">
        <f t="shared" si="41"/>
        <v/>
      </c>
      <c r="Y204" s="194">
        <f t="shared" si="35"/>
        <v>0</v>
      </c>
      <c r="Z204" s="194">
        <f t="shared" si="36"/>
        <v>0</v>
      </c>
      <c r="AA204" s="82" t="str">
        <f t="shared" si="42"/>
        <v>ok</v>
      </c>
      <c r="AB204" s="80"/>
      <c r="AC204" s="84" t="str">
        <f t="array" ref="AC204">IFERROR(IF($C204="","",INDEX(구분표!$I$2:$I$1001,MATCH(1,(구분표!$B$2:$B$1001='15년일출'!$A204)*(구분표!$C$2:$C$1001='15년일출'!$B204)*(구분표!$A$2:$A$1001='15년일출'!$C204),0))),"@@")</f>
        <v/>
      </c>
    </row>
    <row r="205" spans="1:29" ht="31.5" hidden="1" customHeight="1">
      <c r="A205" s="94" t="str">
        <f>IFERROR(VLOOKUP('15년일출'!$C205,구분표!$A$2:$C$1001,2,FALSE),"")</f>
        <v/>
      </c>
      <c r="B205" s="94" t="str">
        <f>IFERROR(VLOOKUP('15년일출'!$C205,구분표!$A$2:$C$1001,3,FALSE),"")</f>
        <v/>
      </c>
      <c r="C205" s="196"/>
      <c r="D205" s="195"/>
      <c r="E205" s="195"/>
      <c r="F205" s="196"/>
      <c r="G205" s="194"/>
      <c r="H205" s="194"/>
      <c r="I205" s="194"/>
      <c r="J205" s="78">
        <f t="shared" si="37"/>
        <v>0</v>
      </c>
      <c r="K205" s="194"/>
      <c r="L205" s="194"/>
      <c r="M205" s="78">
        <f t="shared" si="38"/>
        <v>0</v>
      </c>
      <c r="N205" s="79" t="str">
        <f t="shared" si="17"/>
        <v>-</v>
      </c>
      <c r="O205" s="215"/>
      <c r="P205" s="80"/>
      <c r="Q205" s="221"/>
      <c r="R205" s="80"/>
      <c r="S205" s="83" t="str">
        <f t="shared" si="39"/>
        <v/>
      </c>
      <c r="T205" s="194">
        <f t="shared" si="33"/>
        <v>0</v>
      </c>
      <c r="U205" s="194">
        <f t="shared" si="40"/>
        <v>0</v>
      </c>
      <c r="V205" s="82" t="str">
        <f t="shared" si="34"/>
        <v>ok</v>
      </c>
      <c r="W205" s="80"/>
      <c r="X205" s="81" t="str">
        <f t="shared" si="41"/>
        <v/>
      </c>
      <c r="Y205" s="194">
        <f t="shared" si="35"/>
        <v>0</v>
      </c>
      <c r="Z205" s="194">
        <f t="shared" si="36"/>
        <v>0</v>
      </c>
      <c r="AA205" s="82" t="str">
        <f t="shared" si="42"/>
        <v>ok</v>
      </c>
      <c r="AB205" s="80"/>
      <c r="AC205" s="84" t="str">
        <f t="array" ref="AC205">IFERROR(IF($C205="","",INDEX(구분표!$I$2:$I$1001,MATCH(1,(구분표!$B$2:$B$1001='15년일출'!$A205)*(구분표!$C$2:$C$1001='15년일출'!$B205)*(구분표!$A$2:$A$1001='15년일출'!$C205),0))),"@@")</f>
        <v/>
      </c>
    </row>
    <row r="206" spans="1:29" ht="31.5" hidden="1" customHeight="1">
      <c r="A206" s="94" t="str">
        <f>IFERROR(VLOOKUP('15년일출'!$C206,구분표!$A$2:$C$1001,2,FALSE),"")</f>
        <v/>
      </c>
      <c r="B206" s="94" t="str">
        <f>IFERROR(VLOOKUP('15년일출'!$C206,구분표!$A$2:$C$1001,3,FALSE),"")</f>
        <v/>
      </c>
      <c r="C206" s="196"/>
      <c r="D206" s="195"/>
      <c r="E206" s="195"/>
      <c r="F206" s="196"/>
      <c r="G206" s="202"/>
      <c r="H206" s="194"/>
      <c r="I206" s="194"/>
      <c r="J206" s="78">
        <f t="shared" si="37"/>
        <v>0</v>
      </c>
      <c r="K206" s="194"/>
      <c r="L206" s="194"/>
      <c r="M206" s="78">
        <f t="shared" si="38"/>
        <v>0</v>
      </c>
      <c r="N206" s="79" t="str">
        <f t="shared" si="17"/>
        <v>-</v>
      </c>
      <c r="O206" s="218"/>
      <c r="P206" s="80"/>
      <c r="Q206" s="221"/>
      <c r="R206" s="80"/>
      <c r="S206" s="83" t="str">
        <f t="shared" si="39"/>
        <v/>
      </c>
      <c r="T206" s="194">
        <f t="shared" si="33"/>
        <v>0</v>
      </c>
      <c r="U206" s="194">
        <f t="shared" si="40"/>
        <v>0</v>
      </c>
      <c r="V206" s="82" t="str">
        <f t="shared" si="34"/>
        <v>ok</v>
      </c>
      <c r="W206" s="80"/>
      <c r="X206" s="81" t="str">
        <f t="shared" si="41"/>
        <v/>
      </c>
      <c r="Y206" s="194">
        <f t="shared" si="35"/>
        <v>0</v>
      </c>
      <c r="Z206" s="194">
        <f t="shared" si="36"/>
        <v>0</v>
      </c>
      <c r="AA206" s="82" t="str">
        <f t="shared" si="42"/>
        <v>ok</v>
      </c>
      <c r="AB206" s="80"/>
      <c r="AC206" s="84" t="str">
        <f t="array" ref="AC206">IFERROR(IF($C206="","",INDEX(구분표!$I$2:$I$1001,MATCH(1,(구분표!$B$2:$B$1001='15년일출'!$A206)*(구분표!$C$2:$C$1001='15년일출'!$B206)*(구분표!$A$2:$A$1001='15년일출'!$C206),0))),"@@")</f>
        <v/>
      </c>
    </row>
    <row r="207" spans="1:29" ht="31.5" hidden="1" customHeight="1">
      <c r="A207" s="94" t="str">
        <f>IFERROR(VLOOKUP('15년일출'!$C207,구분표!$A$2:$C$1001,2,FALSE),"")</f>
        <v/>
      </c>
      <c r="B207" s="94" t="str">
        <f>IFERROR(VLOOKUP('15년일출'!$C207,구분표!$A$2:$C$1001,3,FALSE),"")</f>
        <v/>
      </c>
      <c r="C207" s="196"/>
      <c r="D207" s="195"/>
      <c r="E207" s="195"/>
      <c r="F207" s="196"/>
      <c r="G207" s="194"/>
      <c r="H207" s="194"/>
      <c r="I207" s="194"/>
      <c r="J207" s="78">
        <f t="shared" si="37"/>
        <v>0</v>
      </c>
      <c r="K207" s="194"/>
      <c r="L207" s="194"/>
      <c r="M207" s="78">
        <f t="shared" si="38"/>
        <v>0</v>
      </c>
      <c r="N207" s="79" t="str">
        <f t="shared" si="17"/>
        <v>-</v>
      </c>
      <c r="O207" s="218"/>
      <c r="P207" s="80"/>
      <c r="Q207" s="221"/>
      <c r="R207" s="80"/>
      <c r="S207" s="83" t="str">
        <f t="shared" si="39"/>
        <v/>
      </c>
      <c r="T207" s="194">
        <f t="shared" si="33"/>
        <v>0</v>
      </c>
      <c r="U207" s="194">
        <f t="shared" si="40"/>
        <v>0</v>
      </c>
      <c r="V207" s="82" t="str">
        <f t="shared" si="34"/>
        <v>ok</v>
      </c>
      <c r="W207" s="80"/>
      <c r="X207" s="81" t="str">
        <f t="shared" si="41"/>
        <v/>
      </c>
      <c r="Y207" s="194">
        <f t="shared" si="35"/>
        <v>0</v>
      </c>
      <c r="Z207" s="194">
        <f t="shared" si="36"/>
        <v>0</v>
      </c>
      <c r="AA207" s="82" t="str">
        <f t="shared" si="42"/>
        <v>ok</v>
      </c>
      <c r="AB207" s="80"/>
      <c r="AC207" s="84" t="str">
        <f t="array" ref="AC207">IFERROR(IF($C207="","",INDEX(구분표!$I$2:$I$1001,MATCH(1,(구분표!$B$2:$B$1001='15년일출'!$A207)*(구분표!$C$2:$C$1001='15년일출'!$B207)*(구분표!$A$2:$A$1001='15년일출'!$C207),0))),"@@")</f>
        <v/>
      </c>
    </row>
    <row r="208" spans="1:29" ht="31.5" hidden="1" customHeight="1">
      <c r="A208" s="94" t="str">
        <f>IFERROR(VLOOKUP('15년일출'!$C208,구분표!$A$2:$C$1001,2,FALSE),"")</f>
        <v/>
      </c>
      <c r="B208" s="94" t="str">
        <f>IFERROR(VLOOKUP('15년일출'!$C208,구분표!$A$2:$C$1001,3,FALSE),"")</f>
        <v/>
      </c>
      <c r="C208" s="196"/>
      <c r="D208" s="195"/>
      <c r="E208" s="195"/>
      <c r="F208" s="196"/>
      <c r="G208" s="194"/>
      <c r="H208" s="194"/>
      <c r="I208" s="194"/>
      <c r="J208" s="78">
        <f t="shared" si="37"/>
        <v>0</v>
      </c>
      <c r="K208" s="194"/>
      <c r="L208" s="194"/>
      <c r="M208" s="78">
        <f t="shared" si="38"/>
        <v>0</v>
      </c>
      <c r="N208" s="79" t="str">
        <f t="shared" si="17"/>
        <v>-</v>
      </c>
      <c r="O208" s="218"/>
      <c r="P208" s="80"/>
      <c r="Q208" s="221"/>
      <c r="R208" s="80"/>
      <c r="S208" s="83" t="str">
        <f t="shared" si="39"/>
        <v/>
      </c>
      <c r="T208" s="194">
        <f t="shared" si="33"/>
        <v>0</v>
      </c>
      <c r="U208" s="194">
        <f t="shared" si="40"/>
        <v>0</v>
      </c>
      <c r="V208" s="82" t="str">
        <f t="shared" si="34"/>
        <v>ok</v>
      </c>
      <c r="W208" s="80"/>
      <c r="X208" s="81" t="str">
        <f t="shared" si="41"/>
        <v/>
      </c>
      <c r="Y208" s="194">
        <f t="shared" si="35"/>
        <v>0</v>
      </c>
      <c r="Z208" s="194">
        <f t="shared" si="36"/>
        <v>0</v>
      </c>
      <c r="AA208" s="82" t="str">
        <f t="shared" si="42"/>
        <v>ok</v>
      </c>
      <c r="AB208" s="80"/>
      <c r="AC208" s="84" t="str">
        <f t="array" ref="AC208">IFERROR(IF($C208="","",INDEX(구분표!$I$2:$I$1001,MATCH(1,(구분표!$B$2:$B$1001='15년일출'!$A208)*(구분표!$C$2:$C$1001='15년일출'!$B208)*(구분표!$A$2:$A$1001='15년일출'!$C208),0))),"@@")</f>
        <v/>
      </c>
    </row>
    <row r="209" spans="1:29" ht="31.5" hidden="1" customHeight="1">
      <c r="A209" s="94" t="str">
        <f>IFERROR(VLOOKUP('15년일출'!$C209,구분표!$A$2:$C$1001,2,FALSE),"")</f>
        <v/>
      </c>
      <c r="B209" s="94" t="str">
        <f>IFERROR(VLOOKUP('15년일출'!$C209,구분표!$A$2:$C$1001,3,FALSE),"")</f>
        <v/>
      </c>
      <c r="C209" s="196"/>
      <c r="D209" s="195"/>
      <c r="E209" s="195"/>
      <c r="F209" s="196"/>
      <c r="G209" s="194"/>
      <c r="H209" s="194"/>
      <c r="I209" s="194"/>
      <c r="J209" s="78">
        <f t="shared" si="37"/>
        <v>0</v>
      </c>
      <c r="K209" s="194"/>
      <c r="L209" s="194"/>
      <c r="M209" s="78">
        <f t="shared" si="38"/>
        <v>0</v>
      </c>
      <c r="N209" s="79" t="str">
        <f t="shared" si="17"/>
        <v>-</v>
      </c>
      <c r="O209" s="218"/>
      <c r="P209" s="80"/>
      <c r="Q209" s="221"/>
      <c r="R209" s="80"/>
      <c r="S209" s="83" t="str">
        <f t="shared" si="39"/>
        <v/>
      </c>
      <c r="T209" s="194">
        <f t="shared" si="33"/>
        <v>0</v>
      </c>
      <c r="U209" s="194">
        <f t="shared" si="40"/>
        <v>0</v>
      </c>
      <c r="V209" s="82" t="str">
        <f t="shared" si="34"/>
        <v>ok</v>
      </c>
      <c r="W209" s="80"/>
      <c r="X209" s="81" t="str">
        <f t="shared" si="41"/>
        <v/>
      </c>
      <c r="Y209" s="194">
        <f t="shared" si="35"/>
        <v>0</v>
      </c>
      <c r="Z209" s="194">
        <f t="shared" si="36"/>
        <v>0</v>
      </c>
      <c r="AA209" s="82" t="str">
        <f t="shared" si="42"/>
        <v>ok</v>
      </c>
      <c r="AB209" s="80"/>
      <c r="AC209" s="84" t="str">
        <f t="array" ref="AC209">IFERROR(IF($C209="","",INDEX(구분표!$I$2:$I$1001,MATCH(1,(구분표!$B$2:$B$1001='15년일출'!$A209)*(구분표!$C$2:$C$1001='15년일출'!$B209)*(구분표!$A$2:$A$1001='15년일출'!$C209),0))),"@@")</f>
        <v/>
      </c>
    </row>
    <row r="210" spans="1:29" ht="31.5" hidden="1" customHeight="1">
      <c r="A210" s="94" t="str">
        <f>IFERROR(VLOOKUP('15년일출'!$C210,구분표!$A$2:$C$1001,2,FALSE),"")</f>
        <v/>
      </c>
      <c r="B210" s="94" t="str">
        <f>IFERROR(VLOOKUP('15년일출'!$C210,구분표!$A$2:$C$1001,3,FALSE),"")</f>
        <v/>
      </c>
      <c r="C210" s="196"/>
      <c r="D210" s="195"/>
      <c r="E210" s="195"/>
      <c r="F210" s="196"/>
      <c r="G210" s="194"/>
      <c r="H210" s="194"/>
      <c r="I210" s="194"/>
      <c r="J210" s="78">
        <f t="shared" si="37"/>
        <v>0</v>
      </c>
      <c r="K210" s="194"/>
      <c r="L210" s="194"/>
      <c r="M210" s="78">
        <f t="shared" si="38"/>
        <v>0</v>
      </c>
      <c r="N210" s="79" t="str">
        <f t="shared" si="17"/>
        <v>-</v>
      </c>
      <c r="O210" s="218"/>
      <c r="P210" s="80"/>
      <c r="Q210" s="221"/>
      <c r="R210" s="80"/>
      <c r="S210" s="83" t="str">
        <f t="shared" si="39"/>
        <v/>
      </c>
      <c r="T210" s="194">
        <f t="shared" si="33"/>
        <v>0</v>
      </c>
      <c r="U210" s="194">
        <f t="shared" si="40"/>
        <v>0</v>
      </c>
      <c r="V210" s="82" t="str">
        <f t="shared" si="34"/>
        <v>ok</v>
      </c>
      <c r="W210" s="80"/>
      <c r="X210" s="81" t="str">
        <f t="shared" si="41"/>
        <v/>
      </c>
      <c r="Y210" s="194">
        <f t="shared" si="35"/>
        <v>0</v>
      </c>
      <c r="Z210" s="194">
        <f t="shared" si="36"/>
        <v>0</v>
      </c>
      <c r="AA210" s="82" t="str">
        <f t="shared" si="42"/>
        <v>ok</v>
      </c>
      <c r="AB210" s="80"/>
      <c r="AC210" s="84" t="str">
        <f t="array" ref="AC210">IFERROR(IF($C210="","",INDEX(구분표!$I$2:$I$1001,MATCH(1,(구분표!$B$2:$B$1001='15년일출'!$A210)*(구분표!$C$2:$C$1001='15년일출'!$B210)*(구분표!$A$2:$A$1001='15년일출'!$C210),0))),"@@")</f>
        <v/>
      </c>
    </row>
    <row r="211" spans="1:29" ht="31.5" hidden="1" customHeight="1">
      <c r="A211" s="94" t="str">
        <f>IFERROR(VLOOKUP('15년일출'!$C211,구분표!$A$2:$C$1001,2,FALSE),"")</f>
        <v/>
      </c>
      <c r="B211" s="94" t="str">
        <f>IFERROR(VLOOKUP('15년일출'!$C211,구분표!$A$2:$C$1001,3,FALSE),"")</f>
        <v/>
      </c>
      <c r="C211" s="196"/>
      <c r="D211" s="195"/>
      <c r="E211" s="195"/>
      <c r="F211" s="196"/>
      <c r="G211" s="197"/>
      <c r="H211" s="194"/>
      <c r="I211" s="194"/>
      <c r="J211" s="78">
        <f t="shared" si="37"/>
        <v>0</v>
      </c>
      <c r="K211" s="194"/>
      <c r="L211" s="194"/>
      <c r="M211" s="78">
        <f t="shared" si="38"/>
        <v>0</v>
      </c>
      <c r="N211" s="79" t="str">
        <f t="shared" si="17"/>
        <v>-</v>
      </c>
      <c r="O211" s="218"/>
      <c r="P211" s="80"/>
      <c r="Q211" s="221"/>
      <c r="R211" s="80"/>
      <c r="S211" s="83" t="str">
        <f t="shared" si="39"/>
        <v/>
      </c>
      <c r="T211" s="194">
        <f t="shared" si="33"/>
        <v>0</v>
      </c>
      <c r="U211" s="194">
        <f t="shared" si="40"/>
        <v>0</v>
      </c>
      <c r="V211" s="82" t="str">
        <f t="shared" si="34"/>
        <v>ok</v>
      </c>
      <c r="W211" s="80"/>
      <c r="X211" s="81" t="str">
        <f t="shared" si="41"/>
        <v/>
      </c>
      <c r="Y211" s="194">
        <f t="shared" si="35"/>
        <v>0</v>
      </c>
      <c r="Z211" s="194">
        <f t="shared" si="36"/>
        <v>0</v>
      </c>
      <c r="AA211" s="82" t="str">
        <f t="shared" si="42"/>
        <v>ok</v>
      </c>
      <c r="AB211" s="80"/>
      <c r="AC211" s="84" t="str">
        <f t="array" ref="AC211">IFERROR(IF($C211="","",INDEX(구분표!$I$2:$I$1001,MATCH(1,(구분표!$B$2:$B$1001='15년일출'!$A211)*(구분표!$C$2:$C$1001='15년일출'!$B211)*(구분표!$A$2:$A$1001='15년일출'!$C211),0))),"@@")</f>
        <v/>
      </c>
    </row>
    <row r="212" spans="1:29" ht="31.5" hidden="1" customHeight="1">
      <c r="A212" s="94" t="str">
        <f>IFERROR(VLOOKUP('15년일출'!$C212,구분표!$A$2:$C$1001,2,FALSE),"")</f>
        <v/>
      </c>
      <c r="B212" s="94" t="str">
        <f>IFERROR(VLOOKUP('15년일출'!$C212,구분표!$A$2:$C$1001,3,FALSE),"")</f>
        <v/>
      </c>
      <c r="C212" s="196"/>
      <c r="D212" s="195"/>
      <c r="E212" s="195"/>
      <c r="F212" s="196"/>
      <c r="G212" s="202"/>
      <c r="H212" s="194"/>
      <c r="I212" s="194"/>
      <c r="J212" s="78">
        <f t="shared" si="37"/>
        <v>0</v>
      </c>
      <c r="K212" s="194"/>
      <c r="L212" s="194"/>
      <c r="M212" s="78">
        <f t="shared" si="38"/>
        <v>0</v>
      </c>
      <c r="N212" s="79" t="str">
        <f t="shared" si="17"/>
        <v>-</v>
      </c>
      <c r="O212" s="217"/>
      <c r="P212" s="80"/>
      <c r="Q212" s="221"/>
      <c r="R212" s="80"/>
      <c r="S212" s="83" t="str">
        <f t="shared" si="39"/>
        <v/>
      </c>
      <c r="T212" s="194">
        <f t="shared" si="33"/>
        <v>0</v>
      </c>
      <c r="U212" s="194">
        <f t="shared" si="40"/>
        <v>0</v>
      </c>
      <c r="V212" s="82" t="str">
        <f t="shared" si="34"/>
        <v>ok</v>
      </c>
      <c r="W212" s="80"/>
      <c r="X212" s="81" t="str">
        <f t="shared" si="41"/>
        <v/>
      </c>
      <c r="Y212" s="194">
        <f t="shared" si="35"/>
        <v>0</v>
      </c>
      <c r="Z212" s="194">
        <f t="shared" si="36"/>
        <v>0</v>
      </c>
      <c r="AA212" s="82" t="str">
        <f t="shared" si="42"/>
        <v>ok</v>
      </c>
      <c r="AB212" s="80"/>
      <c r="AC212" s="84" t="str">
        <f t="array" ref="AC212">IFERROR(IF($C212="","",INDEX(구분표!$I$2:$I$1001,MATCH(1,(구분표!$B$2:$B$1001='15년일출'!$A212)*(구분표!$C$2:$C$1001='15년일출'!$B212)*(구분표!$A$2:$A$1001='15년일출'!$C212),0))),"@@")</f>
        <v/>
      </c>
    </row>
    <row r="213" spans="1:29" ht="31.5" hidden="1" customHeight="1">
      <c r="A213" s="94" t="str">
        <f>IFERROR(VLOOKUP('15년일출'!$C213,구분표!$A$2:$C$1001,2,FALSE),"")</f>
        <v/>
      </c>
      <c r="B213" s="94" t="str">
        <f>IFERROR(VLOOKUP('15년일출'!$C213,구분표!$A$2:$C$1001,3,FALSE),"")</f>
        <v/>
      </c>
      <c r="C213" s="196"/>
      <c r="D213" s="195"/>
      <c r="E213" s="195"/>
      <c r="F213" s="196"/>
      <c r="G213" s="194"/>
      <c r="H213" s="194"/>
      <c r="I213" s="194"/>
      <c r="J213" s="78">
        <f t="shared" si="37"/>
        <v>0</v>
      </c>
      <c r="K213" s="194"/>
      <c r="L213" s="194"/>
      <c r="M213" s="78">
        <f t="shared" si="38"/>
        <v>0</v>
      </c>
      <c r="N213" s="79" t="str">
        <f t="shared" si="17"/>
        <v>-</v>
      </c>
      <c r="O213" s="218"/>
      <c r="P213" s="80"/>
      <c r="Q213" s="221"/>
      <c r="R213" s="80"/>
      <c r="S213" s="83" t="str">
        <f t="shared" si="39"/>
        <v/>
      </c>
      <c r="T213" s="194">
        <f t="shared" si="33"/>
        <v>0</v>
      </c>
      <c r="U213" s="194">
        <f t="shared" si="40"/>
        <v>0</v>
      </c>
      <c r="V213" s="82" t="str">
        <f t="shared" si="34"/>
        <v>ok</v>
      </c>
      <c r="W213" s="80"/>
      <c r="X213" s="81" t="str">
        <f t="shared" si="41"/>
        <v/>
      </c>
      <c r="Y213" s="194">
        <f t="shared" si="35"/>
        <v>0</v>
      </c>
      <c r="Z213" s="194">
        <f t="shared" si="36"/>
        <v>0</v>
      </c>
      <c r="AA213" s="82" t="str">
        <f t="shared" si="42"/>
        <v>ok</v>
      </c>
      <c r="AB213" s="80"/>
      <c r="AC213" s="84" t="str">
        <f t="array" ref="AC213">IFERROR(IF($C213="","",INDEX(구분표!$I$2:$I$1001,MATCH(1,(구분표!$B$2:$B$1001='15년일출'!$A213)*(구분표!$C$2:$C$1001='15년일출'!$B213)*(구분표!$A$2:$A$1001='15년일출'!$C213),0))),"@@")</f>
        <v/>
      </c>
    </row>
    <row r="214" spans="1:29" ht="31.5" hidden="1" customHeight="1">
      <c r="A214" s="94" t="str">
        <f>IFERROR(VLOOKUP('15년일출'!$C214,구분표!$A$2:$C$1001,2,FALSE),"")</f>
        <v/>
      </c>
      <c r="B214" s="94" t="str">
        <f>IFERROR(VLOOKUP('15년일출'!$C214,구분표!$A$2:$C$1001,3,FALSE),"")</f>
        <v/>
      </c>
      <c r="C214" s="196"/>
      <c r="D214" s="195"/>
      <c r="E214" s="195"/>
      <c r="F214" s="196"/>
      <c r="G214" s="194"/>
      <c r="H214" s="194"/>
      <c r="I214" s="194"/>
      <c r="J214" s="78">
        <f t="shared" si="37"/>
        <v>0</v>
      </c>
      <c r="K214" s="194"/>
      <c r="L214" s="194"/>
      <c r="M214" s="78">
        <f t="shared" si="38"/>
        <v>0</v>
      </c>
      <c r="N214" s="79" t="str">
        <f t="shared" si="17"/>
        <v>-</v>
      </c>
      <c r="O214" s="217"/>
      <c r="P214" s="80"/>
      <c r="Q214" s="221"/>
      <c r="R214" s="80"/>
      <c r="S214" s="83" t="str">
        <f t="shared" si="39"/>
        <v/>
      </c>
      <c r="T214" s="194">
        <f t="shared" si="33"/>
        <v>0</v>
      </c>
      <c r="U214" s="194">
        <f t="shared" si="40"/>
        <v>0</v>
      </c>
      <c r="V214" s="82" t="str">
        <f t="shared" si="34"/>
        <v>ok</v>
      </c>
      <c r="W214" s="80"/>
      <c r="X214" s="81" t="str">
        <f t="shared" si="41"/>
        <v/>
      </c>
      <c r="Y214" s="194">
        <f t="shared" si="35"/>
        <v>0</v>
      </c>
      <c r="Z214" s="194">
        <f t="shared" si="36"/>
        <v>0</v>
      </c>
      <c r="AA214" s="82" t="str">
        <f t="shared" si="42"/>
        <v>ok</v>
      </c>
      <c r="AB214" s="80"/>
      <c r="AC214" s="84" t="str">
        <f t="array" ref="AC214">IFERROR(IF($C214="","",INDEX(구분표!$I$2:$I$1001,MATCH(1,(구분표!$B$2:$B$1001='15년일출'!$A214)*(구분표!$C$2:$C$1001='15년일출'!$B214)*(구분표!$A$2:$A$1001='15년일출'!$C214),0))),"@@")</f>
        <v/>
      </c>
    </row>
    <row r="215" spans="1:29" ht="31.5" hidden="1" customHeight="1">
      <c r="A215" s="94" t="str">
        <f>IFERROR(VLOOKUP('15년일출'!$C215,구분표!$A$2:$C$1001,2,FALSE),"")</f>
        <v/>
      </c>
      <c r="B215" s="94" t="str">
        <f>IFERROR(VLOOKUP('15년일출'!$C215,구분표!$A$2:$C$1001,3,FALSE),"")</f>
        <v/>
      </c>
      <c r="C215" s="196"/>
      <c r="D215" s="195"/>
      <c r="E215" s="195"/>
      <c r="F215" s="196"/>
      <c r="G215" s="194"/>
      <c r="H215" s="194"/>
      <c r="I215" s="194"/>
      <c r="J215" s="78">
        <f t="shared" si="37"/>
        <v>0</v>
      </c>
      <c r="K215" s="194"/>
      <c r="L215" s="194"/>
      <c r="M215" s="78">
        <f t="shared" si="38"/>
        <v>0</v>
      </c>
      <c r="N215" s="79" t="str">
        <f t="shared" si="17"/>
        <v>-</v>
      </c>
      <c r="O215" s="217"/>
      <c r="P215" s="80"/>
      <c r="Q215" s="221"/>
      <c r="R215" s="80"/>
      <c r="S215" s="83" t="str">
        <f t="shared" si="39"/>
        <v/>
      </c>
      <c r="T215" s="194">
        <f t="shared" si="33"/>
        <v>0</v>
      </c>
      <c r="U215" s="194">
        <f t="shared" si="40"/>
        <v>0</v>
      </c>
      <c r="V215" s="82" t="str">
        <f t="shared" si="34"/>
        <v>ok</v>
      </c>
      <c r="W215" s="80"/>
      <c r="X215" s="81" t="str">
        <f t="shared" si="41"/>
        <v/>
      </c>
      <c r="Y215" s="194">
        <f t="shared" si="35"/>
        <v>0</v>
      </c>
      <c r="Z215" s="194">
        <f t="shared" si="36"/>
        <v>0</v>
      </c>
      <c r="AA215" s="82" t="str">
        <f t="shared" si="42"/>
        <v>ok</v>
      </c>
      <c r="AB215" s="80"/>
      <c r="AC215" s="84" t="str">
        <f t="array" ref="AC215">IFERROR(IF($C215="","",INDEX(구분표!$I$2:$I$1001,MATCH(1,(구분표!$B$2:$B$1001='15년일출'!$A215)*(구분표!$C$2:$C$1001='15년일출'!$B215)*(구분표!$A$2:$A$1001='15년일출'!$C215),0))),"@@")</f>
        <v/>
      </c>
    </row>
    <row r="216" spans="1:29" ht="31.5" hidden="1" customHeight="1">
      <c r="A216" s="94" t="str">
        <f>IFERROR(VLOOKUP('15년일출'!$C216,구분표!$A$2:$C$1001,2,FALSE),"")</f>
        <v/>
      </c>
      <c r="B216" s="94" t="str">
        <f>IFERROR(VLOOKUP('15년일출'!$C216,구분표!$A$2:$C$1001,3,FALSE),"")</f>
        <v/>
      </c>
      <c r="C216" s="196"/>
      <c r="D216" s="195"/>
      <c r="E216" s="195"/>
      <c r="F216" s="196"/>
      <c r="G216" s="194"/>
      <c r="H216" s="194"/>
      <c r="I216" s="194"/>
      <c r="J216" s="78">
        <f t="shared" si="37"/>
        <v>0</v>
      </c>
      <c r="K216" s="194"/>
      <c r="L216" s="194"/>
      <c r="M216" s="78">
        <f t="shared" si="38"/>
        <v>0</v>
      </c>
      <c r="N216" s="79" t="str">
        <f t="shared" si="17"/>
        <v>-</v>
      </c>
      <c r="O216" s="217"/>
      <c r="P216" s="80"/>
      <c r="Q216" s="221"/>
      <c r="R216" s="80"/>
      <c r="S216" s="83" t="str">
        <f t="shared" si="39"/>
        <v/>
      </c>
      <c r="T216" s="194">
        <f t="shared" si="33"/>
        <v>0</v>
      </c>
      <c r="U216" s="194">
        <f t="shared" si="40"/>
        <v>0</v>
      </c>
      <c r="V216" s="82" t="str">
        <f t="shared" si="34"/>
        <v>ok</v>
      </c>
      <c r="W216" s="80"/>
      <c r="X216" s="81" t="str">
        <f t="shared" si="41"/>
        <v/>
      </c>
      <c r="Y216" s="194">
        <f t="shared" si="35"/>
        <v>0</v>
      </c>
      <c r="Z216" s="194">
        <f t="shared" si="36"/>
        <v>0</v>
      </c>
      <c r="AA216" s="82" t="str">
        <f t="shared" si="42"/>
        <v>ok</v>
      </c>
      <c r="AB216" s="80"/>
      <c r="AC216" s="84" t="str">
        <f t="array" ref="AC216">IFERROR(IF($C216="","",INDEX(구분표!$I$2:$I$1001,MATCH(1,(구분표!$B$2:$B$1001='15년일출'!$A216)*(구분표!$C$2:$C$1001='15년일출'!$B216)*(구분표!$A$2:$A$1001='15년일출'!$C216),0))),"@@")</f>
        <v/>
      </c>
    </row>
    <row r="217" spans="1:29" ht="31.5" hidden="1" customHeight="1">
      <c r="A217" s="94" t="str">
        <f>IFERROR(VLOOKUP('15년일출'!$C217,구분표!$A$2:$C$1001,2,FALSE),"")</f>
        <v/>
      </c>
      <c r="B217" s="94" t="str">
        <f>IFERROR(VLOOKUP('15년일출'!$C217,구분표!$A$2:$C$1001,3,FALSE),"")</f>
        <v/>
      </c>
      <c r="C217" s="196"/>
      <c r="D217" s="195"/>
      <c r="E217" s="195"/>
      <c r="F217" s="196"/>
      <c r="G217" s="194"/>
      <c r="H217" s="194"/>
      <c r="I217" s="194"/>
      <c r="J217" s="78">
        <f t="shared" si="37"/>
        <v>0</v>
      </c>
      <c r="K217" s="194"/>
      <c r="L217" s="194"/>
      <c r="M217" s="78">
        <f t="shared" si="38"/>
        <v>0</v>
      </c>
      <c r="N217" s="79" t="str">
        <f t="shared" si="17"/>
        <v>-</v>
      </c>
      <c r="O217" s="218"/>
      <c r="P217" s="80"/>
      <c r="Q217" s="221"/>
      <c r="R217" s="80"/>
      <c r="S217" s="83" t="str">
        <f t="shared" si="39"/>
        <v/>
      </c>
      <c r="T217" s="194">
        <f t="shared" si="33"/>
        <v>0</v>
      </c>
      <c r="U217" s="194">
        <f t="shared" si="40"/>
        <v>0</v>
      </c>
      <c r="V217" s="82" t="str">
        <f t="shared" si="34"/>
        <v>ok</v>
      </c>
      <c r="W217" s="80"/>
      <c r="X217" s="81" t="str">
        <f t="shared" si="41"/>
        <v/>
      </c>
      <c r="Y217" s="194">
        <f t="shared" si="35"/>
        <v>0</v>
      </c>
      <c r="Z217" s="194">
        <f t="shared" si="36"/>
        <v>0</v>
      </c>
      <c r="AA217" s="82" t="str">
        <f t="shared" si="42"/>
        <v>ok</v>
      </c>
      <c r="AB217" s="80"/>
      <c r="AC217" s="84" t="str">
        <f t="array" ref="AC217">IFERROR(IF($C217="","",INDEX(구분표!$I$2:$I$1001,MATCH(1,(구분표!$B$2:$B$1001='15년일출'!$A217)*(구분표!$C$2:$C$1001='15년일출'!$B217)*(구분표!$A$2:$A$1001='15년일출'!$C217),0))),"@@")</f>
        <v/>
      </c>
    </row>
    <row r="218" spans="1:29" ht="31.5" hidden="1" customHeight="1">
      <c r="A218" s="94" t="str">
        <f>IFERROR(VLOOKUP('15년일출'!$C218,구분표!$A$2:$C$1001,2,FALSE),"")</f>
        <v/>
      </c>
      <c r="B218" s="94" t="str">
        <f>IFERROR(VLOOKUP('15년일출'!$C218,구분표!$A$2:$C$1001,3,FALSE),"")</f>
        <v/>
      </c>
      <c r="C218" s="196"/>
      <c r="D218" s="195"/>
      <c r="E218" s="195"/>
      <c r="F218" s="196"/>
      <c r="G218" s="194"/>
      <c r="H218" s="194"/>
      <c r="I218" s="194"/>
      <c r="J218" s="78">
        <f t="shared" si="37"/>
        <v>0</v>
      </c>
      <c r="K218" s="194"/>
      <c r="L218" s="194"/>
      <c r="M218" s="78">
        <f t="shared" si="38"/>
        <v>0</v>
      </c>
      <c r="N218" s="79" t="str">
        <f t="shared" si="17"/>
        <v>-</v>
      </c>
      <c r="O218" s="218"/>
      <c r="P218" s="80"/>
      <c r="Q218" s="221"/>
      <c r="R218" s="80"/>
      <c r="S218" s="83" t="str">
        <f t="shared" si="39"/>
        <v/>
      </c>
      <c r="T218" s="194">
        <f t="shared" si="33"/>
        <v>0</v>
      </c>
      <c r="U218" s="194">
        <f t="shared" si="40"/>
        <v>0</v>
      </c>
      <c r="V218" s="82" t="str">
        <f t="shared" si="34"/>
        <v>ok</v>
      </c>
      <c r="W218" s="80"/>
      <c r="X218" s="81" t="str">
        <f t="shared" si="41"/>
        <v/>
      </c>
      <c r="Y218" s="194">
        <f t="shared" si="35"/>
        <v>0</v>
      </c>
      <c r="Z218" s="194">
        <f t="shared" si="36"/>
        <v>0</v>
      </c>
      <c r="AA218" s="82" t="str">
        <f t="shared" si="42"/>
        <v>ok</v>
      </c>
      <c r="AB218" s="80"/>
      <c r="AC218" s="84" t="str">
        <f t="array" ref="AC218">IFERROR(IF($C218="","",INDEX(구분표!$I$2:$I$1001,MATCH(1,(구분표!$B$2:$B$1001='15년일출'!$A218)*(구분표!$C$2:$C$1001='15년일출'!$B218)*(구분표!$A$2:$A$1001='15년일출'!$C218),0))),"@@")</f>
        <v/>
      </c>
    </row>
    <row r="219" spans="1:29" ht="31.5" hidden="1" customHeight="1">
      <c r="A219" s="94" t="str">
        <f>IFERROR(VLOOKUP('15년일출'!$C219,구분표!$A$2:$C$1001,2,FALSE),"")</f>
        <v/>
      </c>
      <c r="B219" s="94" t="str">
        <f>IFERROR(VLOOKUP('15년일출'!$C219,구분표!$A$2:$C$1001,3,FALSE),"")</f>
        <v/>
      </c>
      <c r="C219" s="196"/>
      <c r="D219" s="195"/>
      <c r="E219" s="195"/>
      <c r="F219" s="196"/>
      <c r="G219" s="194"/>
      <c r="H219" s="194"/>
      <c r="I219" s="194"/>
      <c r="J219" s="78">
        <f t="shared" si="37"/>
        <v>0</v>
      </c>
      <c r="K219" s="194"/>
      <c r="L219" s="194"/>
      <c r="M219" s="78">
        <f t="shared" si="38"/>
        <v>0</v>
      </c>
      <c r="N219" s="79" t="str">
        <f t="shared" si="17"/>
        <v>-</v>
      </c>
      <c r="O219" s="218"/>
      <c r="P219" s="80"/>
      <c r="Q219" s="221"/>
      <c r="R219" s="80"/>
      <c r="S219" s="83" t="str">
        <f t="shared" si="39"/>
        <v/>
      </c>
      <c r="T219" s="194">
        <f t="shared" si="33"/>
        <v>0</v>
      </c>
      <c r="U219" s="194">
        <f t="shared" si="40"/>
        <v>0</v>
      </c>
      <c r="V219" s="82" t="str">
        <f t="shared" si="34"/>
        <v>ok</v>
      </c>
      <c r="W219" s="80"/>
      <c r="X219" s="81" t="str">
        <f t="shared" si="41"/>
        <v/>
      </c>
      <c r="Y219" s="194">
        <f t="shared" si="35"/>
        <v>0</v>
      </c>
      <c r="Z219" s="194">
        <f t="shared" si="36"/>
        <v>0</v>
      </c>
      <c r="AA219" s="82" t="str">
        <f t="shared" si="42"/>
        <v>ok</v>
      </c>
      <c r="AB219" s="80"/>
      <c r="AC219" s="84" t="str">
        <f t="array" ref="AC219">IFERROR(IF($C219="","",INDEX(구분표!$I$2:$I$1001,MATCH(1,(구분표!$B$2:$B$1001='15년일출'!$A219)*(구분표!$C$2:$C$1001='15년일출'!$B219)*(구분표!$A$2:$A$1001='15년일출'!$C219),0))),"@@")</f>
        <v/>
      </c>
    </row>
    <row r="220" spans="1:29" ht="31.5" hidden="1" customHeight="1">
      <c r="A220" s="94" t="str">
        <f>IFERROR(VLOOKUP('15년일출'!$C220,구분표!$A$2:$C$1001,2,FALSE),"")</f>
        <v/>
      </c>
      <c r="B220" s="94" t="str">
        <f>IFERROR(VLOOKUP('15년일출'!$C220,구분표!$A$2:$C$1001,3,FALSE),"")</f>
        <v/>
      </c>
      <c r="C220" s="196"/>
      <c r="D220" s="195"/>
      <c r="E220" s="195"/>
      <c r="F220" s="196"/>
      <c r="G220" s="194"/>
      <c r="H220" s="194"/>
      <c r="I220" s="194"/>
      <c r="J220" s="78">
        <f t="shared" si="37"/>
        <v>0</v>
      </c>
      <c r="K220" s="194"/>
      <c r="L220" s="194"/>
      <c r="M220" s="78">
        <f t="shared" si="38"/>
        <v>0</v>
      </c>
      <c r="N220" s="79" t="str">
        <f t="shared" si="17"/>
        <v>-</v>
      </c>
      <c r="O220" s="218"/>
      <c r="P220" s="80"/>
      <c r="Q220" s="221"/>
      <c r="R220" s="80"/>
      <c r="S220" s="83" t="str">
        <f t="shared" si="39"/>
        <v/>
      </c>
      <c r="T220" s="194">
        <f t="shared" si="33"/>
        <v>0</v>
      </c>
      <c r="U220" s="194">
        <f t="shared" si="40"/>
        <v>0</v>
      </c>
      <c r="V220" s="82" t="str">
        <f t="shared" si="34"/>
        <v>ok</v>
      </c>
      <c r="W220" s="80"/>
      <c r="X220" s="81" t="str">
        <f t="shared" si="41"/>
        <v/>
      </c>
      <c r="Y220" s="194">
        <f t="shared" si="35"/>
        <v>0</v>
      </c>
      <c r="Z220" s="194">
        <f t="shared" si="36"/>
        <v>0</v>
      </c>
      <c r="AA220" s="82" t="str">
        <f t="shared" si="42"/>
        <v>ok</v>
      </c>
      <c r="AB220" s="80"/>
      <c r="AC220" s="84" t="str">
        <f t="array" ref="AC220">IFERROR(IF($C220="","",INDEX(구분표!$I$2:$I$1001,MATCH(1,(구분표!$B$2:$B$1001='15년일출'!$A220)*(구분표!$C$2:$C$1001='15년일출'!$B220)*(구분표!$A$2:$A$1001='15년일출'!$C220),0))),"@@")</f>
        <v/>
      </c>
    </row>
    <row r="221" spans="1:29" ht="31.5" hidden="1" customHeight="1">
      <c r="A221" s="94" t="str">
        <f>IFERROR(VLOOKUP('15년일출'!$C221,구분표!$A$2:$C$1001,2,FALSE),"")</f>
        <v/>
      </c>
      <c r="B221" s="94" t="str">
        <f>IFERROR(VLOOKUP('15년일출'!$C221,구분표!$A$2:$C$1001,3,FALSE),"")</f>
        <v/>
      </c>
      <c r="C221" s="196"/>
      <c r="D221" s="195"/>
      <c r="E221" s="195"/>
      <c r="F221" s="196"/>
      <c r="G221" s="194"/>
      <c r="H221" s="194"/>
      <c r="I221" s="194"/>
      <c r="J221" s="78">
        <f t="shared" si="37"/>
        <v>0</v>
      </c>
      <c r="K221" s="194"/>
      <c r="L221" s="194"/>
      <c r="M221" s="78">
        <f t="shared" si="38"/>
        <v>0</v>
      </c>
      <c r="N221" s="79" t="str">
        <f t="shared" si="17"/>
        <v>-</v>
      </c>
      <c r="O221" s="212"/>
      <c r="P221" s="80"/>
      <c r="Q221" s="221"/>
      <c r="R221" s="80"/>
      <c r="S221" s="83" t="str">
        <f t="shared" si="39"/>
        <v/>
      </c>
      <c r="T221" s="194">
        <f t="shared" si="33"/>
        <v>0</v>
      </c>
      <c r="U221" s="194">
        <f t="shared" si="40"/>
        <v>0</v>
      </c>
      <c r="V221" s="82" t="str">
        <f t="shared" si="34"/>
        <v>ok</v>
      </c>
      <c r="W221" s="80"/>
      <c r="X221" s="81" t="str">
        <f t="shared" si="41"/>
        <v/>
      </c>
      <c r="Y221" s="194">
        <f t="shared" si="35"/>
        <v>0</v>
      </c>
      <c r="Z221" s="194">
        <f t="shared" si="36"/>
        <v>0</v>
      </c>
      <c r="AA221" s="82" t="str">
        <f t="shared" si="42"/>
        <v>ok</v>
      </c>
      <c r="AB221" s="80"/>
      <c r="AC221" s="84" t="str">
        <f t="array" ref="AC221">IFERROR(IF($C221="","",INDEX(구분표!$I$2:$I$1001,MATCH(1,(구분표!$B$2:$B$1001='15년일출'!$A221)*(구분표!$C$2:$C$1001='15년일출'!$B221)*(구분표!$A$2:$A$1001='15년일출'!$C221),0))),"@@")</f>
        <v/>
      </c>
    </row>
    <row r="222" spans="1:29" ht="31.5" hidden="1" customHeight="1">
      <c r="A222" s="77" t="str">
        <f>IFERROR(VLOOKUP('15년일출'!$C222,구분표!$A$2:$C$1001,2,FALSE),"")</f>
        <v/>
      </c>
      <c r="B222" s="77" t="str">
        <f>IFERROR(VLOOKUP('15년일출'!$C222,구분표!$A$2:$C$1001,3,FALSE),"")</f>
        <v/>
      </c>
      <c r="C222" s="192"/>
      <c r="D222" s="193"/>
      <c r="E222" s="193"/>
      <c r="F222" s="192"/>
      <c r="G222" s="194"/>
      <c r="H222" s="194"/>
      <c r="I222" s="194"/>
      <c r="J222" s="78">
        <f t="shared" si="37"/>
        <v>0</v>
      </c>
      <c r="K222" s="194"/>
      <c r="L222" s="194"/>
      <c r="M222" s="78">
        <f t="shared" si="38"/>
        <v>0</v>
      </c>
      <c r="N222" s="79" t="str">
        <f t="shared" si="17"/>
        <v>-</v>
      </c>
      <c r="O222" s="211"/>
      <c r="P222" s="80"/>
      <c r="Q222" s="221"/>
      <c r="R222" s="80"/>
      <c r="S222" s="83" t="str">
        <f t="shared" si="39"/>
        <v/>
      </c>
      <c r="T222" s="194">
        <f t="shared" si="33"/>
        <v>0</v>
      </c>
      <c r="U222" s="194">
        <f t="shared" si="40"/>
        <v>0</v>
      </c>
      <c r="V222" s="82" t="str">
        <f t="shared" si="34"/>
        <v>ok</v>
      </c>
      <c r="W222" s="80"/>
      <c r="X222" s="81" t="str">
        <f t="shared" si="41"/>
        <v/>
      </c>
      <c r="Y222" s="194">
        <f t="shared" si="35"/>
        <v>0</v>
      </c>
      <c r="Z222" s="194">
        <f t="shared" si="36"/>
        <v>0</v>
      </c>
      <c r="AA222" s="82" t="str">
        <f t="shared" si="42"/>
        <v>ok</v>
      </c>
      <c r="AB222" s="80"/>
      <c r="AC222" s="84" t="str">
        <f t="array" ref="AC222">IFERROR(IF($C222="","",INDEX(구분표!$I$2:$I$1001,MATCH(1,(구분표!$B$2:$B$1001='15년일출'!$A222)*(구분표!$C$2:$C$1001='15년일출'!$B222)*(구분표!$A$2:$A$1001='15년일출'!$C222),0))),"@@")</f>
        <v/>
      </c>
    </row>
    <row r="223" spans="1:29" ht="31.5" hidden="1" customHeight="1">
      <c r="A223" s="77" t="str">
        <f>IFERROR(VLOOKUP('15년일출'!$C223,구분표!$A$2:$C$1001,2,FALSE),"")</f>
        <v/>
      </c>
      <c r="B223" s="77" t="str">
        <f>IFERROR(VLOOKUP('15년일출'!$C223,구분표!$A$2:$C$1001,3,FALSE),"")</f>
        <v/>
      </c>
      <c r="C223" s="192"/>
      <c r="D223" s="193"/>
      <c r="E223" s="193"/>
      <c r="F223" s="192"/>
      <c r="G223" s="194"/>
      <c r="H223" s="194"/>
      <c r="I223" s="194"/>
      <c r="J223" s="78">
        <f t="shared" si="37"/>
        <v>0</v>
      </c>
      <c r="K223" s="194"/>
      <c r="L223" s="194"/>
      <c r="M223" s="78">
        <f t="shared" si="38"/>
        <v>0</v>
      </c>
      <c r="N223" s="79" t="str">
        <f t="shared" si="17"/>
        <v>-</v>
      </c>
      <c r="O223" s="211"/>
      <c r="P223" s="80"/>
      <c r="Q223" s="221"/>
      <c r="R223" s="80"/>
      <c r="S223" s="83" t="str">
        <f t="shared" si="39"/>
        <v/>
      </c>
      <c r="T223" s="194">
        <f t="shared" si="33"/>
        <v>0</v>
      </c>
      <c r="U223" s="194">
        <f t="shared" si="40"/>
        <v>0</v>
      </c>
      <c r="V223" s="82" t="str">
        <f t="shared" si="34"/>
        <v>ok</v>
      </c>
      <c r="W223" s="80"/>
      <c r="X223" s="81" t="str">
        <f t="shared" si="41"/>
        <v/>
      </c>
      <c r="Y223" s="194">
        <f t="shared" si="35"/>
        <v>0</v>
      </c>
      <c r="Z223" s="194">
        <f t="shared" si="36"/>
        <v>0</v>
      </c>
      <c r="AA223" s="82" t="str">
        <f t="shared" si="42"/>
        <v>ok</v>
      </c>
      <c r="AB223" s="80"/>
      <c r="AC223" s="84" t="str">
        <f t="array" ref="AC223">IFERROR(IF($C223="","",INDEX(구분표!$I$2:$I$1001,MATCH(1,(구분표!$B$2:$B$1001='15년일출'!$A223)*(구분표!$C$2:$C$1001='15년일출'!$B223)*(구분표!$A$2:$A$1001='15년일출'!$C223),0))),"@@")</f>
        <v/>
      </c>
    </row>
    <row r="224" spans="1:29" ht="31.5" hidden="1" customHeight="1">
      <c r="A224" s="94" t="str">
        <f>IFERROR(VLOOKUP('15년일출'!$C224,구분표!$A$2:$C$1001,2,FALSE),"")</f>
        <v/>
      </c>
      <c r="B224" s="94" t="str">
        <f>IFERROR(VLOOKUP('15년일출'!$C224,구분표!$A$2:$C$1001,3,FALSE),"")</f>
        <v/>
      </c>
      <c r="C224" s="196"/>
      <c r="D224" s="195"/>
      <c r="E224" s="195"/>
      <c r="F224" s="196"/>
      <c r="G224" s="194"/>
      <c r="H224" s="194"/>
      <c r="I224" s="194"/>
      <c r="J224" s="78">
        <f t="shared" si="37"/>
        <v>0</v>
      </c>
      <c r="K224" s="194"/>
      <c r="L224" s="194"/>
      <c r="M224" s="78">
        <f t="shared" si="38"/>
        <v>0</v>
      </c>
      <c r="N224" s="79" t="str">
        <f t="shared" si="17"/>
        <v>-</v>
      </c>
      <c r="O224" s="211"/>
      <c r="P224" s="80"/>
      <c r="Q224" s="221"/>
      <c r="R224" s="80"/>
      <c r="S224" s="83" t="str">
        <f t="shared" si="39"/>
        <v/>
      </c>
      <c r="T224" s="194">
        <f t="shared" si="33"/>
        <v>0</v>
      </c>
      <c r="U224" s="194">
        <f t="shared" si="40"/>
        <v>0</v>
      </c>
      <c r="V224" s="82" t="str">
        <f t="shared" si="34"/>
        <v>ok</v>
      </c>
      <c r="W224" s="80"/>
      <c r="X224" s="81" t="str">
        <f t="shared" si="41"/>
        <v/>
      </c>
      <c r="Y224" s="194">
        <f t="shared" si="35"/>
        <v>0</v>
      </c>
      <c r="Z224" s="194">
        <f t="shared" si="36"/>
        <v>0</v>
      </c>
      <c r="AA224" s="82" t="str">
        <f t="shared" si="42"/>
        <v>ok</v>
      </c>
      <c r="AB224" s="80"/>
      <c r="AC224" s="84" t="str">
        <f t="array" ref="AC224">IFERROR(IF($C224="","",INDEX(구분표!$I$2:$I$1001,MATCH(1,(구분표!$B$2:$B$1001='15년일출'!$A224)*(구분표!$C$2:$C$1001='15년일출'!$B224)*(구분표!$A$2:$A$1001='15년일출'!$C224),0))),"@@")</f>
        <v/>
      </c>
    </row>
    <row r="225" spans="1:29" ht="31.5" hidden="1" customHeight="1">
      <c r="A225" s="77" t="str">
        <f>IFERROR(VLOOKUP('15년일출'!$C225,구분표!$A$2:$C$1001,2,FALSE),"")</f>
        <v/>
      </c>
      <c r="B225" s="77" t="str">
        <f>IFERROR(VLOOKUP('15년일출'!$C225,구분표!$A$2:$C$1001,3,FALSE),"")</f>
        <v/>
      </c>
      <c r="C225" s="192"/>
      <c r="D225" s="193"/>
      <c r="E225" s="193"/>
      <c r="F225" s="192"/>
      <c r="G225" s="194"/>
      <c r="H225" s="194"/>
      <c r="I225" s="194"/>
      <c r="J225" s="78">
        <f t="shared" si="37"/>
        <v>0</v>
      </c>
      <c r="K225" s="194"/>
      <c r="L225" s="194"/>
      <c r="M225" s="78">
        <f t="shared" si="38"/>
        <v>0</v>
      </c>
      <c r="N225" s="79" t="str">
        <f t="shared" si="17"/>
        <v>-</v>
      </c>
      <c r="O225" s="211"/>
      <c r="P225" s="80"/>
      <c r="Q225" s="221"/>
      <c r="R225" s="80"/>
      <c r="S225" s="83" t="str">
        <f t="shared" si="39"/>
        <v/>
      </c>
      <c r="T225" s="194">
        <f t="shared" si="33"/>
        <v>0</v>
      </c>
      <c r="U225" s="194">
        <f t="shared" si="40"/>
        <v>0</v>
      </c>
      <c r="V225" s="82" t="str">
        <f t="shared" si="34"/>
        <v>ok</v>
      </c>
      <c r="W225" s="80"/>
      <c r="X225" s="81" t="str">
        <f t="shared" si="41"/>
        <v/>
      </c>
      <c r="Y225" s="194">
        <f t="shared" si="35"/>
        <v>0</v>
      </c>
      <c r="Z225" s="194">
        <f t="shared" si="36"/>
        <v>0</v>
      </c>
      <c r="AA225" s="82" t="str">
        <f t="shared" si="42"/>
        <v>ok</v>
      </c>
      <c r="AB225" s="80"/>
      <c r="AC225" s="84" t="str">
        <f t="array" ref="AC225">IFERROR(IF($C225="","",INDEX(구분표!$I$2:$I$1001,MATCH(1,(구분표!$B$2:$B$1001='15년일출'!$A225)*(구분표!$C$2:$C$1001='15년일출'!$B225)*(구분표!$A$2:$A$1001='15년일출'!$C225),0))),"@@")</f>
        <v/>
      </c>
    </row>
    <row r="226" spans="1:29" ht="31.5" hidden="1" customHeight="1">
      <c r="A226" s="77" t="str">
        <f>IFERROR(VLOOKUP('15년일출'!$C226,구분표!$A$2:$C$1001,2,FALSE),"")</f>
        <v/>
      </c>
      <c r="B226" s="77" t="str">
        <f>IFERROR(VLOOKUP('15년일출'!$C226,구분표!$A$2:$C$1001,3,FALSE),"")</f>
        <v/>
      </c>
      <c r="C226" s="192"/>
      <c r="D226" s="193"/>
      <c r="E226" s="193"/>
      <c r="F226" s="192"/>
      <c r="G226" s="194"/>
      <c r="H226" s="194"/>
      <c r="I226" s="194"/>
      <c r="J226" s="78">
        <f t="shared" si="37"/>
        <v>0</v>
      </c>
      <c r="K226" s="194"/>
      <c r="L226" s="194"/>
      <c r="M226" s="78">
        <f t="shared" si="38"/>
        <v>0</v>
      </c>
      <c r="N226" s="79" t="str">
        <f t="shared" si="17"/>
        <v>-</v>
      </c>
      <c r="O226" s="211"/>
      <c r="P226" s="80"/>
      <c r="Q226" s="221"/>
      <c r="R226" s="80"/>
      <c r="S226" s="83" t="str">
        <f t="shared" si="39"/>
        <v/>
      </c>
      <c r="T226" s="194">
        <f t="shared" ref="T226:T289" si="43">IF($S226&lt;&gt;"도비",IF($Q226="국도비","직접입력",SUM($H226:$I226)),)</f>
        <v>0</v>
      </c>
      <c r="U226" s="194">
        <f t="shared" si="40"/>
        <v>0</v>
      </c>
      <c r="V226" s="82" t="str">
        <f t="shared" ref="V226:V289" si="44">IF($Q226="국도비","ok",IF(($H226+$I226)=($T226+$U226),"ok","검토"))</f>
        <v>ok</v>
      </c>
      <c r="W226" s="80"/>
      <c r="X226" s="81" t="str">
        <f t="shared" si="41"/>
        <v/>
      </c>
      <c r="Y226" s="194">
        <f t="shared" ref="Y226:Y289" si="45">IF($X226&lt;&gt;"도비",IF($Q226="국도비","직접입력",SUM($K226:$L226)),)</f>
        <v>0</v>
      </c>
      <c r="Z226" s="194">
        <f t="shared" ref="Z226:Z289" si="46">IF($X226="도비",SUM($K226:$L226),IF($Q226="국도비","직접입력",SUM($K226:$L226)-$Y226))</f>
        <v>0</v>
      </c>
      <c r="AA226" s="82" t="str">
        <f t="shared" si="42"/>
        <v>ok</v>
      </c>
      <c r="AB226" s="80"/>
      <c r="AC226" s="84" t="str">
        <f t="array" ref="AC226">IFERROR(IF($C226="","",INDEX(구분표!$I$2:$I$1001,MATCH(1,(구분표!$B$2:$B$1001='15년일출'!$A226)*(구분표!$C$2:$C$1001='15년일출'!$B226)*(구분표!$A$2:$A$1001='15년일출'!$C226),0))),"@@")</f>
        <v/>
      </c>
    </row>
    <row r="227" spans="1:29" ht="31.5" hidden="1" customHeight="1">
      <c r="A227" s="77" t="str">
        <f>IFERROR(VLOOKUP('15년일출'!$C227,구분표!$A$2:$C$1001,2,FALSE),"")</f>
        <v/>
      </c>
      <c r="B227" s="77" t="str">
        <f>IFERROR(VLOOKUP('15년일출'!$C227,구분표!$A$2:$C$1001,3,FALSE),"")</f>
        <v/>
      </c>
      <c r="C227" s="192"/>
      <c r="D227" s="193"/>
      <c r="E227" s="193"/>
      <c r="F227" s="192"/>
      <c r="G227" s="194"/>
      <c r="H227" s="194"/>
      <c r="I227" s="194"/>
      <c r="J227" s="78">
        <f t="shared" ref="J227:J290" si="47">SUM(G227+H227+I227)</f>
        <v>0</v>
      </c>
      <c r="K227" s="194"/>
      <c r="L227" s="194"/>
      <c r="M227" s="78">
        <f t="shared" ref="M227:M290" si="48">SUM(G227+K227+L227)</f>
        <v>0</v>
      </c>
      <c r="N227" s="79" t="str">
        <f t="shared" si="17"/>
        <v>-</v>
      </c>
      <c r="O227" s="212"/>
      <c r="P227" s="80"/>
      <c r="Q227" s="221"/>
      <c r="R227" s="80"/>
      <c r="S227" s="83" t="str">
        <f t="shared" ref="S227:S290" si="49">IF($Q227="도비","도비",IF(COUNT(FIND("국비/",$F227)),"국비",IF(COUNT(FIND("지특/",$F227)),"지특",IF(COUNT(FIND("기금/",$F227)),"기금",IF(COUNT(FIND("교부세/",$F227)),"특교",IF(COUNT(FIND("자체/",$F227)),"도비",""))))))</f>
        <v/>
      </c>
      <c r="T227" s="194">
        <f t="shared" si="43"/>
        <v>0</v>
      </c>
      <c r="U227" s="194">
        <f t="shared" ref="U227:U290" si="50">IF($S227="도비",SUM($H227:$I227),IF($Q227="국도비","직접입력",SUM($H227:$I227)-$T227))</f>
        <v>0</v>
      </c>
      <c r="V227" s="82" t="str">
        <f t="shared" si="44"/>
        <v>ok</v>
      </c>
      <c r="W227" s="80"/>
      <c r="X227" s="81" t="str">
        <f t="shared" ref="X227:X290" si="51">$S227</f>
        <v/>
      </c>
      <c r="Y227" s="194">
        <f t="shared" si="45"/>
        <v>0</v>
      </c>
      <c r="Z227" s="194">
        <f t="shared" si="46"/>
        <v>0</v>
      </c>
      <c r="AA227" s="82" t="str">
        <f t="shared" ref="AA227:AA290" si="52">IF($Q227="국도비","ok",IF(($K227+$L227)=($Y227+$Z227),"ok","검토"))</f>
        <v>ok</v>
      </c>
      <c r="AB227" s="80"/>
      <c r="AC227" s="84" t="str">
        <f t="array" ref="AC227">IFERROR(IF($C227="","",INDEX(구분표!$I$2:$I$1001,MATCH(1,(구분표!$B$2:$B$1001='15년일출'!$A227)*(구분표!$C$2:$C$1001='15년일출'!$B227)*(구분표!$A$2:$A$1001='15년일출'!$C227),0))),"@@")</f>
        <v/>
      </c>
    </row>
    <row r="228" spans="1:29" ht="31.5" hidden="1" customHeight="1">
      <c r="A228" s="94" t="str">
        <f>IFERROR(VLOOKUP('15년일출'!$C228,구분표!$A$2:$C$1001,2,FALSE),"")</f>
        <v/>
      </c>
      <c r="B228" s="94" t="str">
        <f>IFERROR(VLOOKUP('15년일출'!$C228,구분표!$A$2:$C$1001,3,FALSE),"")</f>
        <v/>
      </c>
      <c r="C228" s="196"/>
      <c r="D228" s="195"/>
      <c r="E228" s="195"/>
      <c r="F228" s="196"/>
      <c r="G228" s="194"/>
      <c r="H228" s="194"/>
      <c r="I228" s="194"/>
      <c r="J228" s="78">
        <f t="shared" si="47"/>
        <v>0</v>
      </c>
      <c r="K228" s="194"/>
      <c r="L228" s="194"/>
      <c r="M228" s="78">
        <f t="shared" si="48"/>
        <v>0</v>
      </c>
      <c r="N228" s="79" t="str">
        <f t="shared" si="17"/>
        <v>-</v>
      </c>
      <c r="O228" s="212"/>
      <c r="P228" s="80"/>
      <c r="Q228" s="221"/>
      <c r="R228" s="80"/>
      <c r="S228" s="83" t="str">
        <f t="shared" si="49"/>
        <v/>
      </c>
      <c r="T228" s="194">
        <f t="shared" si="43"/>
        <v>0</v>
      </c>
      <c r="U228" s="194">
        <f t="shared" si="50"/>
        <v>0</v>
      </c>
      <c r="V228" s="82" t="str">
        <f t="shared" si="44"/>
        <v>ok</v>
      </c>
      <c r="W228" s="80"/>
      <c r="X228" s="81" t="str">
        <f t="shared" si="51"/>
        <v/>
      </c>
      <c r="Y228" s="194">
        <f t="shared" si="45"/>
        <v>0</v>
      </c>
      <c r="Z228" s="194">
        <f t="shared" si="46"/>
        <v>0</v>
      </c>
      <c r="AA228" s="82" t="str">
        <f t="shared" si="52"/>
        <v>ok</v>
      </c>
      <c r="AB228" s="80"/>
      <c r="AC228" s="84" t="str">
        <f t="array" ref="AC228">IFERROR(IF($C228="","",INDEX(구분표!$I$2:$I$1001,MATCH(1,(구분표!$B$2:$B$1001='15년일출'!$A228)*(구분표!$C$2:$C$1001='15년일출'!$B228)*(구분표!$A$2:$A$1001='15년일출'!$C228),0))),"@@")</f>
        <v/>
      </c>
    </row>
    <row r="229" spans="1:29" ht="31.5" hidden="1" customHeight="1">
      <c r="A229" s="94" t="str">
        <f>IFERROR(VLOOKUP('15년일출'!$C229,구분표!$A$2:$C$1001,2,FALSE),"")</f>
        <v/>
      </c>
      <c r="B229" s="94" t="str">
        <f>IFERROR(VLOOKUP('15년일출'!$C229,구분표!$A$2:$C$1001,3,FALSE),"")</f>
        <v/>
      </c>
      <c r="C229" s="196"/>
      <c r="D229" s="195"/>
      <c r="E229" s="195"/>
      <c r="F229" s="196"/>
      <c r="G229" s="194"/>
      <c r="H229" s="194"/>
      <c r="I229" s="194"/>
      <c r="J229" s="78">
        <f t="shared" si="47"/>
        <v>0</v>
      </c>
      <c r="K229" s="194"/>
      <c r="L229" s="194"/>
      <c r="M229" s="78">
        <f t="shared" si="48"/>
        <v>0</v>
      </c>
      <c r="N229" s="79" t="str">
        <f t="shared" si="17"/>
        <v>-</v>
      </c>
      <c r="O229" s="212"/>
      <c r="P229" s="80"/>
      <c r="Q229" s="221"/>
      <c r="R229" s="80"/>
      <c r="S229" s="83" t="str">
        <f t="shared" si="49"/>
        <v/>
      </c>
      <c r="T229" s="194">
        <f t="shared" si="43"/>
        <v>0</v>
      </c>
      <c r="U229" s="194">
        <f t="shared" si="50"/>
        <v>0</v>
      </c>
      <c r="V229" s="82" t="str">
        <f t="shared" si="44"/>
        <v>ok</v>
      </c>
      <c r="W229" s="80"/>
      <c r="X229" s="81" t="str">
        <f t="shared" si="51"/>
        <v/>
      </c>
      <c r="Y229" s="194">
        <f t="shared" si="45"/>
        <v>0</v>
      </c>
      <c r="Z229" s="194">
        <f t="shared" si="46"/>
        <v>0</v>
      </c>
      <c r="AA229" s="82" t="str">
        <f t="shared" si="52"/>
        <v>ok</v>
      </c>
      <c r="AB229" s="80"/>
      <c r="AC229" s="84" t="str">
        <f t="array" ref="AC229">IFERROR(IF($C229="","",INDEX(구분표!$I$2:$I$1001,MATCH(1,(구분표!$B$2:$B$1001='15년일출'!$A229)*(구분표!$C$2:$C$1001='15년일출'!$B229)*(구분표!$A$2:$A$1001='15년일출'!$C229),0))),"@@")</f>
        <v/>
      </c>
    </row>
    <row r="230" spans="1:29" ht="31.5" hidden="1" customHeight="1">
      <c r="A230" s="94" t="str">
        <f>IFERROR(VLOOKUP('15년일출'!$C230,구분표!$A$2:$C$1001,2,FALSE),"")</f>
        <v/>
      </c>
      <c r="B230" s="94" t="str">
        <f>IFERROR(VLOOKUP('15년일출'!$C230,구분표!$A$2:$C$1001,3,FALSE),"")</f>
        <v/>
      </c>
      <c r="C230" s="196"/>
      <c r="D230" s="195"/>
      <c r="E230" s="195"/>
      <c r="F230" s="196"/>
      <c r="G230" s="194"/>
      <c r="H230" s="194"/>
      <c r="I230" s="194"/>
      <c r="J230" s="78">
        <f t="shared" si="47"/>
        <v>0</v>
      </c>
      <c r="K230" s="194"/>
      <c r="L230" s="194"/>
      <c r="M230" s="78">
        <f t="shared" si="48"/>
        <v>0</v>
      </c>
      <c r="N230" s="79" t="str">
        <f t="shared" si="17"/>
        <v>-</v>
      </c>
      <c r="O230" s="212"/>
      <c r="P230" s="80"/>
      <c r="Q230" s="221"/>
      <c r="R230" s="80"/>
      <c r="S230" s="83" t="str">
        <f t="shared" si="49"/>
        <v/>
      </c>
      <c r="T230" s="194">
        <f t="shared" si="43"/>
        <v>0</v>
      </c>
      <c r="U230" s="194">
        <f t="shared" si="50"/>
        <v>0</v>
      </c>
      <c r="V230" s="82" t="str">
        <f t="shared" si="44"/>
        <v>ok</v>
      </c>
      <c r="W230" s="80"/>
      <c r="X230" s="81" t="str">
        <f t="shared" si="51"/>
        <v/>
      </c>
      <c r="Y230" s="194">
        <f t="shared" si="45"/>
        <v>0</v>
      </c>
      <c r="Z230" s="194">
        <f t="shared" si="46"/>
        <v>0</v>
      </c>
      <c r="AA230" s="82" t="str">
        <f t="shared" si="52"/>
        <v>ok</v>
      </c>
      <c r="AB230" s="80"/>
      <c r="AC230" s="84" t="str">
        <f t="array" ref="AC230">IFERROR(IF($C230="","",INDEX(구분표!$I$2:$I$1001,MATCH(1,(구분표!$B$2:$B$1001='15년일출'!$A230)*(구분표!$C$2:$C$1001='15년일출'!$B230)*(구분표!$A$2:$A$1001='15년일출'!$C230),0))),"@@")</f>
        <v/>
      </c>
    </row>
    <row r="231" spans="1:29" ht="31.5" hidden="1" customHeight="1">
      <c r="A231" s="94" t="str">
        <f>IFERROR(VLOOKUP('15년일출'!$C231,구분표!$A$2:$C$1001,2,FALSE),"")</f>
        <v/>
      </c>
      <c r="B231" s="94" t="str">
        <f>IFERROR(VLOOKUP('15년일출'!$C231,구분표!$A$2:$C$1001,3,FALSE),"")</f>
        <v/>
      </c>
      <c r="C231" s="196"/>
      <c r="D231" s="195"/>
      <c r="E231" s="195"/>
      <c r="F231" s="196"/>
      <c r="G231" s="194"/>
      <c r="H231" s="194"/>
      <c r="I231" s="194"/>
      <c r="J231" s="78">
        <f t="shared" si="47"/>
        <v>0</v>
      </c>
      <c r="K231" s="194"/>
      <c r="L231" s="194"/>
      <c r="M231" s="78">
        <f t="shared" si="48"/>
        <v>0</v>
      </c>
      <c r="N231" s="79" t="str">
        <f t="shared" si="17"/>
        <v>-</v>
      </c>
      <c r="O231" s="212"/>
      <c r="P231" s="80"/>
      <c r="Q231" s="221"/>
      <c r="R231" s="80"/>
      <c r="S231" s="83" t="str">
        <f t="shared" si="49"/>
        <v/>
      </c>
      <c r="T231" s="194">
        <f t="shared" si="43"/>
        <v>0</v>
      </c>
      <c r="U231" s="194">
        <f t="shared" si="50"/>
        <v>0</v>
      </c>
      <c r="V231" s="82" t="str">
        <f t="shared" si="44"/>
        <v>ok</v>
      </c>
      <c r="W231" s="80"/>
      <c r="X231" s="81" t="str">
        <f t="shared" si="51"/>
        <v/>
      </c>
      <c r="Y231" s="194">
        <f t="shared" si="45"/>
        <v>0</v>
      </c>
      <c r="Z231" s="194">
        <f t="shared" si="46"/>
        <v>0</v>
      </c>
      <c r="AA231" s="82" t="str">
        <f t="shared" si="52"/>
        <v>ok</v>
      </c>
      <c r="AB231" s="80"/>
      <c r="AC231" s="84" t="str">
        <f t="array" ref="AC231">IFERROR(IF($C231="","",INDEX(구분표!$I$2:$I$1001,MATCH(1,(구분표!$B$2:$B$1001='15년일출'!$A231)*(구분표!$C$2:$C$1001='15년일출'!$B231)*(구분표!$A$2:$A$1001='15년일출'!$C231),0))),"@@")</f>
        <v/>
      </c>
    </row>
    <row r="232" spans="1:29" ht="31.5" hidden="1" customHeight="1">
      <c r="A232" s="94" t="str">
        <f>IFERROR(VLOOKUP('15년일출'!$C232,구분표!$A$2:$C$1001,2,FALSE),"")</f>
        <v/>
      </c>
      <c r="B232" s="94" t="str">
        <f>IFERROR(VLOOKUP('15년일출'!$C232,구분표!$A$2:$C$1001,3,FALSE),"")</f>
        <v/>
      </c>
      <c r="C232" s="196"/>
      <c r="D232" s="195"/>
      <c r="E232" s="195"/>
      <c r="F232" s="196"/>
      <c r="G232" s="194"/>
      <c r="H232" s="194"/>
      <c r="I232" s="194"/>
      <c r="J232" s="78">
        <f t="shared" si="47"/>
        <v>0</v>
      </c>
      <c r="K232" s="194"/>
      <c r="L232" s="194"/>
      <c r="M232" s="78">
        <f t="shared" si="48"/>
        <v>0</v>
      </c>
      <c r="N232" s="79" t="str">
        <f t="shared" si="17"/>
        <v>-</v>
      </c>
      <c r="O232" s="212"/>
      <c r="P232" s="80"/>
      <c r="Q232" s="221"/>
      <c r="R232" s="80"/>
      <c r="S232" s="83" t="str">
        <f t="shared" si="49"/>
        <v/>
      </c>
      <c r="T232" s="194">
        <f t="shared" si="43"/>
        <v>0</v>
      </c>
      <c r="U232" s="194">
        <f t="shared" si="50"/>
        <v>0</v>
      </c>
      <c r="V232" s="82" t="str">
        <f t="shared" si="44"/>
        <v>ok</v>
      </c>
      <c r="W232" s="80"/>
      <c r="X232" s="81" t="str">
        <f t="shared" si="51"/>
        <v/>
      </c>
      <c r="Y232" s="194">
        <f t="shared" si="45"/>
        <v>0</v>
      </c>
      <c r="Z232" s="194">
        <f t="shared" si="46"/>
        <v>0</v>
      </c>
      <c r="AA232" s="82" t="str">
        <f t="shared" si="52"/>
        <v>ok</v>
      </c>
      <c r="AB232" s="80"/>
      <c r="AC232" s="84" t="str">
        <f t="array" ref="AC232">IFERROR(IF($C232="","",INDEX(구분표!$I$2:$I$1001,MATCH(1,(구분표!$B$2:$B$1001='15년일출'!$A232)*(구분표!$C$2:$C$1001='15년일출'!$B232)*(구분표!$A$2:$A$1001='15년일출'!$C232),0))),"@@")</f>
        <v/>
      </c>
    </row>
    <row r="233" spans="1:29" ht="31.5" hidden="1" customHeight="1">
      <c r="A233" s="94" t="str">
        <f>IFERROR(VLOOKUP('15년일출'!$C233,구분표!$A$2:$C$1001,2,FALSE),"")</f>
        <v/>
      </c>
      <c r="B233" s="94" t="str">
        <f>IFERROR(VLOOKUP('15년일출'!$C233,구분표!$A$2:$C$1001,3,FALSE),"")</f>
        <v/>
      </c>
      <c r="C233" s="196"/>
      <c r="D233" s="195"/>
      <c r="E233" s="195"/>
      <c r="F233" s="196"/>
      <c r="G233" s="194"/>
      <c r="H233" s="194"/>
      <c r="I233" s="194"/>
      <c r="J233" s="78">
        <f t="shared" si="47"/>
        <v>0</v>
      </c>
      <c r="K233" s="194"/>
      <c r="L233" s="194"/>
      <c r="M233" s="78">
        <f t="shared" si="48"/>
        <v>0</v>
      </c>
      <c r="N233" s="79" t="str">
        <f t="shared" si="17"/>
        <v>-</v>
      </c>
      <c r="O233" s="212"/>
      <c r="P233" s="80"/>
      <c r="Q233" s="221"/>
      <c r="R233" s="80"/>
      <c r="S233" s="83" t="str">
        <f t="shared" si="49"/>
        <v/>
      </c>
      <c r="T233" s="194">
        <f t="shared" si="43"/>
        <v>0</v>
      </c>
      <c r="U233" s="194">
        <f t="shared" si="50"/>
        <v>0</v>
      </c>
      <c r="V233" s="82" t="str">
        <f t="shared" si="44"/>
        <v>ok</v>
      </c>
      <c r="W233" s="80"/>
      <c r="X233" s="81" t="str">
        <f t="shared" si="51"/>
        <v/>
      </c>
      <c r="Y233" s="194">
        <f t="shared" si="45"/>
        <v>0</v>
      </c>
      <c r="Z233" s="194">
        <f t="shared" si="46"/>
        <v>0</v>
      </c>
      <c r="AA233" s="82" t="str">
        <f t="shared" si="52"/>
        <v>ok</v>
      </c>
      <c r="AB233" s="80"/>
      <c r="AC233" s="84" t="str">
        <f t="array" ref="AC233">IFERROR(IF($C233="","",INDEX(구분표!$I$2:$I$1001,MATCH(1,(구분표!$B$2:$B$1001='15년일출'!$A233)*(구분표!$C$2:$C$1001='15년일출'!$B233)*(구분표!$A$2:$A$1001='15년일출'!$C233),0))),"@@")</f>
        <v/>
      </c>
    </row>
    <row r="234" spans="1:29" ht="31.5" hidden="1" customHeight="1">
      <c r="A234" s="94" t="str">
        <f>IFERROR(VLOOKUP('15년일출'!$C234,구분표!$A$2:$C$1001,2,FALSE),"")</f>
        <v/>
      </c>
      <c r="B234" s="94" t="str">
        <f>IFERROR(VLOOKUP('15년일출'!$C234,구분표!$A$2:$C$1001,3,FALSE),"")</f>
        <v/>
      </c>
      <c r="C234" s="196"/>
      <c r="D234" s="195"/>
      <c r="E234" s="195"/>
      <c r="F234" s="196"/>
      <c r="G234" s="194"/>
      <c r="H234" s="194"/>
      <c r="I234" s="194"/>
      <c r="J234" s="78">
        <f t="shared" si="47"/>
        <v>0</v>
      </c>
      <c r="K234" s="194"/>
      <c r="L234" s="194"/>
      <c r="M234" s="78">
        <f t="shared" si="48"/>
        <v>0</v>
      </c>
      <c r="N234" s="79" t="str">
        <f t="shared" si="17"/>
        <v>-</v>
      </c>
      <c r="O234" s="212"/>
      <c r="P234" s="80"/>
      <c r="Q234" s="221"/>
      <c r="R234" s="80"/>
      <c r="S234" s="83" t="str">
        <f t="shared" si="49"/>
        <v/>
      </c>
      <c r="T234" s="194">
        <f t="shared" si="43"/>
        <v>0</v>
      </c>
      <c r="U234" s="194">
        <f t="shared" si="50"/>
        <v>0</v>
      </c>
      <c r="V234" s="82" t="str">
        <f t="shared" si="44"/>
        <v>ok</v>
      </c>
      <c r="W234" s="80"/>
      <c r="X234" s="81" t="str">
        <f t="shared" si="51"/>
        <v/>
      </c>
      <c r="Y234" s="194">
        <f t="shared" si="45"/>
        <v>0</v>
      </c>
      <c r="Z234" s="194">
        <f t="shared" si="46"/>
        <v>0</v>
      </c>
      <c r="AA234" s="82" t="str">
        <f t="shared" si="52"/>
        <v>ok</v>
      </c>
      <c r="AB234" s="80"/>
      <c r="AC234" s="84" t="str">
        <f t="array" ref="AC234">IFERROR(IF($C234="","",INDEX(구분표!$I$2:$I$1001,MATCH(1,(구분표!$B$2:$B$1001='15년일출'!$A234)*(구분표!$C$2:$C$1001='15년일출'!$B234)*(구분표!$A$2:$A$1001='15년일출'!$C234),0))),"@@")</f>
        <v/>
      </c>
    </row>
    <row r="235" spans="1:29" ht="31.5" hidden="1" customHeight="1">
      <c r="A235" s="94" t="str">
        <f>IFERROR(VLOOKUP('15년일출'!$C235,구분표!$A$2:$C$1001,2,FALSE),"")</f>
        <v/>
      </c>
      <c r="B235" s="94" t="str">
        <f>IFERROR(VLOOKUP('15년일출'!$C235,구분표!$A$2:$C$1001,3,FALSE),"")</f>
        <v/>
      </c>
      <c r="C235" s="196"/>
      <c r="D235" s="195"/>
      <c r="E235" s="195"/>
      <c r="F235" s="196"/>
      <c r="G235" s="194"/>
      <c r="H235" s="194"/>
      <c r="I235" s="194"/>
      <c r="J235" s="78">
        <f t="shared" si="47"/>
        <v>0</v>
      </c>
      <c r="K235" s="194"/>
      <c r="L235" s="194"/>
      <c r="M235" s="78">
        <f t="shared" si="48"/>
        <v>0</v>
      </c>
      <c r="N235" s="79" t="str">
        <f t="shared" si="17"/>
        <v>-</v>
      </c>
      <c r="O235" s="212"/>
      <c r="P235" s="80"/>
      <c r="Q235" s="221"/>
      <c r="R235" s="80"/>
      <c r="S235" s="83" t="str">
        <f t="shared" si="49"/>
        <v/>
      </c>
      <c r="T235" s="194">
        <f t="shared" si="43"/>
        <v>0</v>
      </c>
      <c r="U235" s="194">
        <f t="shared" si="50"/>
        <v>0</v>
      </c>
      <c r="V235" s="82" t="str">
        <f t="shared" si="44"/>
        <v>ok</v>
      </c>
      <c r="W235" s="80"/>
      <c r="X235" s="81" t="str">
        <f t="shared" si="51"/>
        <v/>
      </c>
      <c r="Y235" s="194">
        <f t="shared" si="45"/>
        <v>0</v>
      </c>
      <c r="Z235" s="194">
        <f t="shared" si="46"/>
        <v>0</v>
      </c>
      <c r="AA235" s="82" t="str">
        <f t="shared" si="52"/>
        <v>ok</v>
      </c>
      <c r="AB235" s="80"/>
      <c r="AC235" s="84" t="str">
        <f t="array" ref="AC235">IFERROR(IF($C235="","",INDEX(구분표!$I$2:$I$1001,MATCH(1,(구분표!$B$2:$B$1001='15년일출'!$A235)*(구분표!$C$2:$C$1001='15년일출'!$B235)*(구분표!$A$2:$A$1001='15년일출'!$C235),0))),"@@")</f>
        <v/>
      </c>
    </row>
    <row r="236" spans="1:29" ht="31.5" hidden="1" customHeight="1">
      <c r="A236" s="94" t="str">
        <f>IFERROR(VLOOKUP('15년일출'!$C236,구분표!$A$2:$C$1001,2,FALSE),"")</f>
        <v/>
      </c>
      <c r="B236" s="94" t="str">
        <f>IFERROR(VLOOKUP('15년일출'!$C236,구분표!$A$2:$C$1001,3,FALSE),"")</f>
        <v/>
      </c>
      <c r="C236" s="196"/>
      <c r="D236" s="195"/>
      <c r="E236" s="195"/>
      <c r="F236" s="196"/>
      <c r="G236" s="194"/>
      <c r="H236" s="194"/>
      <c r="I236" s="194"/>
      <c r="J236" s="78">
        <f t="shared" si="47"/>
        <v>0</v>
      </c>
      <c r="K236" s="194"/>
      <c r="L236" s="194"/>
      <c r="M236" s="78">
        <f t="shared" si="48"/>
        <v>0</v>
      </c>
      <c r="N236" s="79" t="str">
        <f t="shared" si="17"/>
        <v>-</v>
      </c>
      <c r="O236" s="212"/>
      <c r="P236" s="80"/>
      <c r="Q236" s="221"/>
      <c r="R236" s="80"/>
      <c r="S236" s="83" t="str">
        <f t="shared" si="49"/>
        <v/>
      </c>
      <c r="T236" s="194">
        <f t="shared" si="43"/>
        <v>0</v>
      </c>
      <c r="U236" s="194">
        <f t="shared" si="50"/>
        <v>0</v>
      </c>
      <c r="V236" s="82" t="str">
        <f t="shared" si="44"/>
        <v>ok</v>
      </c>
      <c r="W236" s="80"/>
      <c r="X236" s="81" t="str">
        <f t="shared" si="51"/>
        <v/>
      </c>
      <c r="Y236" s="194">
        <f t="shared" si="45"/>
        <v>0</v>
      </c>
      <c r="Z236" s="194">
        <f t="shared" si="46"/>
        <v>0</v>
      </c>
      <c r="AA236" s="82" t="str">
        <f t="shared" si="52"/>
        <v>ok</v>
      </c>
      <c r="AB236" s="80"/>
      <c r="AC236" s="84" t="str">
        <f t="array" ref="AC236">IFERROR(IF($C236="","",INDEX(구분표!$I$2:$I$1001,MATCH(1,(구분표!$B$2:$B$1001='15년일출'!$A236)*(구분표!$C$2:$C$1001='15년일출'!$B236)*(구분표!$A$2:$A$1001='15년일출'!$C236),0))),"@@")</f>
        <v/>
      </c>
    </row>
    <row r="237" spans="1:29" ht="31.5" hidden="1" customHeight="1">
      <c r="A237" s="94" t="str">
        <f>IFERROR(VLOOKUP('15년일출'!$C237,구분표!$A$2:$C$1001,2,FALSE),"")</f>
        <v/>
      </c>
      <c r="B237" s="94" t="str">
        <f>IFERROR(VLOOKUP('15년일출'!$C237,구분표!$A$2:$C$1001,3,FALSE),"")</f>
        <v/>
      </c>
      <c r="C237" s="196"/>
      <c r="D237" s="195"/>
      <c r="E237" s="195"/>
      <c r="F237" s="196"/>
      <c r="G237" s="194"/>
      <c r="H237" s="194"/>
      <c r="I237" s="194"/>
      <c r="J237" s="78">
        <f t="shared" si="47"/>
        <v>0</v>
      </c>
      <c r="K237" s="194"/>
      <c r="L237" s="194"/>
      <c r="M237" s="78">
        <f t="shared" si="48"/>
        <v>0</v>
      </c>
      <c r="N237" s="79" t="str">
        <f t="shared" si="17"/>
        <v>-</v>
      </c>
      <c r="O237" s="212"/>
      <c r="P237" s="80"/>
      <c r="Q237" s="221"/>
      <c r="R237" s="80"/>
      <c r="S237" s="83" t="str">
        <f t="shared" si="49"/>
        <v/>
      </c>
      <c r="T237" s="194">
        <f t="shared" si="43"/>
        <v>0</v>
      </c>
      <c r="U237" s="194">
        <f t="shared" si="50"/>
        <v>0</v>
      </c>
      <c r="V237" s="82" t="str">
        <f t="shared" si="44"/>
        <v>ok</v>
      </c>
      <c r="W237" s="80"/>
      <c r="X237" s="81" t="str">
        <f t="shared" si="51"/>
        <v/>
      </c>
      <c r="Y237" s="194">
        <f t="shared" si="45"/>
        <v>0</v>
      </c>
      <c r="Z237" s="194">
        <f t="shared" si="46"/>
        <v>0</v>
      </c>
      <c r="AA237" s="82" t="str">
        <f t="shared" si="52"/>
        <v>ok</v>
      </c>
      <c r="AB237" s="80"/>
      <c r="AC237" s="84" t="str">
        <f t="array" ref="AC237">IFERROR(IF($C237="","",INDEX(구분표!$I$2:$I$1001,MATCH(1,(구분표!$B$2:$B$1001='15년일출'!$A237)*(구분표!$C$2:$C$1001='15년일출'!$B237)*(구분표!$A$2:$A$1001='15년일출'!$C237),0))),"@@")</f>
        <v/>
      </c>
    </row>
    <row r="238" spans="1:29" ht="31.5" hidden="1" customHeight="1">
      <c r="A238" s="94" t="str">
        <f>IFERROR(VLOOKUP('15년일출'!$C238,구분표!$A$2:$C$1001,2,FALSE),"")</f>
        <v/>
      </c>
      <c r="B238" s="94" t="str">
        <f>IFERROR(VLOOKUP('15년일출'!$C238,구분표!$A$2:$C$1001,3,FALSE),"")</f>
        <v/>
      </c>
      <c r="C238" s="196"/>
      <c r="D238" s="195"/>
      <c r="E238" s="195"/>
      <c r="F238" s="196"/>
      <c r="G238" s="194"/>
      <c r="H238" s="194"/>
      <c r="I238" s="194"/>
      <c r="J238" s="78">
        <f t="shared" si="47"/>
        <v>0</v>
      </c>
      <c r="K238" s="194"/>
      <c r="L238" s="194"/>
      <c r="M238" s="78">
        <f t="shared" si="48"/>
        <v>0</v>
      </c>
      <c r="N238" s="79" t="str">
        <f t="shared" si="17"/>
        <v>-</v>
      </c>
      <c r="O238" s="212"/>
      <c r="P238" s="80"/>
      <c r="Q238" s="221"/>
      <c r="R238" s="80"/>
      <c r="S238" s="83" t="str">
        <f t="shared" si="49"/>
        <v/>
      </c>
      <c r="T238" s="194">
        <f t="shared" si="43"/>
        <v>0</v>
      </c>
      <c r="U238" s="194">
        <f t="shared" si="50"/>
        <v>0</v>
      </c>
      <c r="V238" s="82" t="str">
        <f t="shared" si="44"/>
        <v>ok</v>
      </c>
      <c r="W238" s="80"/>
      <c r="X238" s="81" t="str">
        <f t="shared" si="51"/>
        <v/>
      </c>
      <c r="Y238" s="194">
        <f t="shared" si="45"/>
        <v>0</v>
      </c>
      <c r="Z238" s="194">
        <f t="shared" si="46"/>
        <v>0</v>
      </c>
      <c r="AA238" s="82" t="str">
        <f t="shared" si="52"/>
        <v>ok</v>
      </c>
      <c r="AB238" s="80"/>
      <c r="AC238" s="84" t="str">
        <f t="array" ref="AC238">IFERROR(IF($C238="","",INDEX(구분표!$I$2:$I$1001,MATCH(1,(구분표!$B$2:$B$1001='15년일출'!$A238)*(구분표!$C$2:$C$1001='15년일출'!$B238)*(구분표!$A$2:$A$1001='15년일출'!$C238),0))),"@@")</f>
        <v/>
      </c>
    </row>
    <row r="239" spans="1:29" ht="31.5" hidden="1" customHeight="1">
      <c r="A239" s="94" t="str">
        <f>IFERROR(VLOOKUP('15년일출'!$C239,구분표!$A$2:$C$1001,2,FALSE),"")</f>
        <v/>
      </c>
      <c r="B239" s="94" t="str">
        <f>IFERROR(VLOOKUP('15년일출'!$C239,구분표!$A$2:$C$1001,3,FALSE),"")</f>
        <v/>
      </c>
      <c r="C239" s="196"/>
      <c r="D239" s="195"/>
      <c r="E239" s="195"/>
      <c r="F239" s="196"/>
      <c r="G239" s="194"/>
      <c r="H239" s="194"/>
      <c r="I239" s="194"/>
      <c r="J239" s="78">
        <f t="shared" si="47"/>
        <v>0</v>
      </c>
      <c r="K239" s="194"/>
      <c r="L239" s="194"/>
      <c r="M239" s="78">
        <f t="shared" si="48"/>
        <v>0</v>
      </c>
      <c r="N239" s="79" t="str">
        <f t="shared" si="17"/>
        <v>-</v>
      </c>
      <c r="O239" s="212"/>
      <c r="P239" s="80"/>
      <c r="Q239" s="221"/>
      <c r="R239" s="80"/>
      <c r="S239" s="83" t="str">
        <f t="shared" si="49"/>
        <v/>
      </c>
      <c r="T239" s="194">
        <f t="shared" si="43"/>
        <v>0</v>
      </c>
      <c r="U239" s="194">
        <f t="shared" si="50"/>
        <v>0</v>
      </c>
      <c r="V239" s="82" t="str">
        <f t="shared" si="44"/>
        <v>ok</v>
      </c>
      <c r="W239" s="80"/>
      <c r="X239" s="81" t="str">
        <f t="shared" si="51"/>
        <v/>
      </c>
      <c r="Y239" s="194">
        <f t="shared" si="45"/>
        <v>0</v>
      </c>
      <c r="Z239" s="194">
        <f t="shared" si="46"/>
        <v>0</v>
      </c>
      <c r="AA239" s="82" t="str">
        <f t="shared" si="52"/>
        <v>ok</v>
      </c>
      <c r="AB239" s="80"/>
      <c r="AC239" s="84" t="str">
        <f t="array" ref="AC239">IFERROR(IF($C239="","",INDEX(구분표!$I$2:$I$1001,MATCH(1,(구분표!$B$2:$B$1001='15년일출'!$A239)*(구분표!$C$2:$C$1001='15년일출'!$B239)*(구분표!$A$2:$A$1001='15년일출'!$C239),0))),"@@")</f>
        <v/>
      </c>
    </row>
    <row r="240" spans="1:29" ht="31.5" hidden="1" customHeight="1">
      <c r="A240" s="94" t="str">
        <f>IFERROR(VLOOKUP('15년일출'!$C240,구분표!$A$2:$C$1001,2,FALSE),"")</f>
        <v/>
      </c>
      <c r="B240" s="94" t="str">
        <f>IFERROR(VLOOKUP('15년일출'!$C240,구분표!$A$2:$C$1001,3,FALSE),"")</f>
        <v/>
      </c>
      <c r="C240" s="196"/>
      <c r="D240" s="195"/>
      <c r="E240" s="195"/>
      <c r="F240" s="196"/>
      <c r="G240" s="194"/>
      <c r="H240" s="194"/>
      <c r="I240" s="194"/>
      <c r="J240" s="78">
        <f t="shared" si="47"/>
        <v>0</v>
      </c>
      <c r="K240" s="194"/>
      <c r="L240" s="194"/>
      <c r="M240" s="78">
        <f t="shared" si="48"/>
        <v>0</v>
      </c>
      <c r="N240" s="79" t="str">
        <f t="shared" si="17"/>
        <v>-</v>
      </c>
      <c r="O240" s="212"/>
      <c r="P240" s="80"/>
      <c r="Q240" s="221"/>
      <c r="R240" s="80"/>
      <c r="S240" s="83" t="str">
        <f t="shared" si="49"/>
        <v/>
      </c>
      <c r="T240" s="194">
        <f t="shared" si="43"/>
        <v>0</v>
      </c>
      <c r="U240" s="194">
        <f t="shared" si="50"/>
        <v>0</v>
      </c>
      <c r="V240" s="82" t="str">
        <f t="shared" si="44"/>
        <v>ok</v>
      </c>
      <c r="W240" s="80"/>
      <c r="X240" s="81" t="str">
        <f t="shared" si="51"/>
        <v/>
      </c>
      <c r="Y240" s="194">
        <f t="shared" si="45"/>
        <v>0</v>
      </c>
      <c r="Z240" s="194">
        <f t="shared" si="46"/>
        <v>0</v>
      </c>
      <c r="AA240" s="82" t="str">
        <f t="shared" si="52"/>
        <v>ok</v>
      </c>
      <c r="AB240" s="80"/>
      <c r="AC240" s="84" t="str">
        <f t="array" ref="AC240">IFERROR(IF($C240="","",INDEX(구분표!$I$2:$I$1001,MATCH(1,(구분표!$B$2:$B$1001='15년일출'!$A240)*(구분표!$C$2:$C$1001='15년일출'!$B240)*(구분표!$A$2:$A$1001='15년일출'!$C240),0))),"@@")</f>
        <v/>
      </c>
    </row>
    <row r="241" spans="1:29" ht="31.5" hidden="1" customHeight="1">
      <c r="A241" s="94" t="str">
        <f>IFERROR(VLOOKUP('15년일출'!$C241,구분표!$A$2:$C$1001,2,FALSE),"")</f>
        <v/>
      </c>
      <c r="B241" s="94" t="str">
        <f>IFERROR(VLOOKUP('15년일출'!$C241,구분표!$A$2:$C$1001,3,FALSE),"")</f>
        <v/>
      </c>
      <c r="C241" s="196"/>
      <c r="D241" s="195"/>
      <c r="E241" s="195"/>
      <c r="F241" s="196"/>
      <c r="G241" s="194"/>
      <c r="H241" s="194"/>
      <c r="I241" s="194"/>
      <c r="J241" s="78">
        <f t="shared" si="47"/>
        <v>0</v>
      </c>
      <c r="K241" s="194"/>
      <c r="L241" s="194"/>
      <c r="M241" s="78">
        <f t="shared" si="48"/>
        <v>0</v>
      </c>
      <c r="N241" s="79" t="str">
        <f t="shared" si="17"/>
        <v>-</v>
      </c>
      <c r="O241" s="212"/>
      <c r="P241" s="80"/>
      <c r="Q241" s="221"/>
      <c r="R241" s="80"/>
      <c r="S241" s="83" t="str">
        <f t="shared" si="49"/>
        <v/>
      </c>
      <c r="T241" s="194">
        <f t="shared" si="43"/>
        <v>0</v>
      </c>
      <c r="U241" s="194">
        <f t="shared" si="50"/>
        <v>0</v>
      </c>
      <c r="V241" s="82" t="str">
        <f t="shared" si="44"/>
        <v>ok</v>
      </c>
      <c r="W241" s="80"/>
      <c r="X241" s="81" t="str">
        <f t="shared" si="51"/>
        <v/>
      </c>
      <c r="Y241" s="194">
        <f t="shared" si="45"/>
        <v>0</v>
      </c>
      <c r="Z241" s="194">
        <f t="shared" si="46"/>
        <v>0</v>
      </c>
      <c r="AA241" s="82" t="str">
        <f t="shared" si="52"/>
        <v>ok</v>
      </c>
      <c r="AB241" s="80"/>
      <c r="AC241" s="84" t="str">
        <f t="array" ref="AC241">IFERROR(IF($C241="","",INDEX(구분표!$I$2:$I$1001,MATCH(1,(구분표!$B$2:$B$1001='15년일출'!$A241)*(구분표!$C$2:$C$1001='15년일출'!$B241)*(구분표!$A$2:$A$1001='15년일출'!$C241),0))),"@@")</f>
        <v/>
      </c>
    </row>
    <row r="242" spans="1:29" ht="31.5" hidden="1" customHeight="1">
      <c r="A242" s="94" t="str">
        <f>IFERROR(VLOOKUP('15년일출'!$C242,구분표!$A$2:$C$1001,2,FALSE),"")</f>
        <v/>
      </c>
      <c r="B242" s="94" t="str">
        <f>IFERROR(VLOOKUP('15년일출'!$C242,구분표!$A$2:$C$1001,3,FALSE),"")</f>
        <v/>
      </c>
      <c r="C242" s="196"/>
      <c r="D242" s="195"/>
      <c r="E242" s="195"/>
      <c r="F242" s="196"/>
      <c r="G242" s="194"/>
      <c r="H242" s="194"/>
      <c r="I242" s="194"/>
      <c r="J242" s="78">
        <f t="shared" si="47"/>
        <v>0</v>
      </c>
      <c r="K242" s="194"/>
      <c r="L242" s="194"/>
      <c r="M242" s="78">
        <f t="shared" si="48"/>
        <v>0</v>
      </c>
      <c r="N242" s="79" t="str">
        <f t="shared" si="17"/>
        <v>-</v>
      </c>
      <c r="O242" s="211"/>
      <c r="P242" s="80"/>
      <c r="Q242" s="221"/>
      <c r="R242" s="80"/>
      <c r="S242" s="83" t="str">
        <f t="shared" si="49"/>
        <v/>
      </c>
      <c r="T242" s="194">
        <f t="shared" si="43"/>
        <v>0</v>
      </c>
      <c r="U242" s="194">
        <f t="shared" si="50"/>
        <v>0</v>
      </c>
      <c r="V242" s="82" t="str">
        <f t="shared" si="44"/>
        <v>ok</v>
      </c>
      <c r="W242" s="80"/>
      <c r="X242" s="81" t="str">
        <f t="shared" si="51"/>
        <v/>
      </c>
      <c r="Y242" s="194">
        <f t="shared" si="45"/>
        <v>0</v>
      </c>
      <c r="Z242" s="194">
        <f t="shared" si="46"/>
        <v>0</v>
      </c>
      <c r="AA242" s="82" t="str">
        <f t="shared" si="52"/>
        <v>ok</v>
      </c>
      <c r="AB242" s="80"/>
      <c r="AC242" s="84" t="str">
        <f t="array" ref="AC242">IFERROR(IF($C242="","",INDEX(구분표!$I$2:$I$1001,MATCH(1,(구분표!$B$2:$B$1001='15년일출'!$A242)*(구분표!$C$2:$C$1001='15년일출'!$B242)*(구분표!$A$2:$A$1001='15년일출'!$C242),0))),"@@")</f>
        <v/>
      </c>
    </row>
    <row r="243" spans="1:29" ht="31.5" hidden="1" customHeight="1">
      <c r="A243" s="94" t="str">
        <f>IFERROR(VLOOKUP('15년일출'!$C243,구분표!$A$2:$C$1001,2,FALSE),"")</f>
        <v/>
      </c>
      <c r="B243" s="94" t="str">
        <f>IFERROR(VLOOKUP('15년일출'!$C243,구분표!$A$2:$C$1001,3,FALSE),"")</f>
        <v/>
      </c>
      <c r="C243" s="196"/>
      <c r="D243" s="195"/>
      <c r="E243" s="195"/>
      <c r="F243" s="196"/>
      <c r="G243" s="194"/>
      <c r="H243" s="206"/>
      <c r="I243" s="194"/>
      <c r="J243" s="78">
        <f t="shared" si="47"/>
        <v>0</v>
      </c>
      <c r="K243" s="208"/>
      <c r="L243" s="194"/>
      <c r="M243" s="78">
        <f t="shared" si="48"/>
        <v>0</v>
      </c>
      <c r="N243" s="79" t="str">
        <f t="shared" si="17"/>
        <v>-</v>
      </c>
      <c r="O243" s="211"/>
      <c r="P243" s="80"/>
      <c r="Q243" s="221"/>
      <c r="R243" s="80"/>
      <c r="S243" s="83" t="str">
        <f t="shared" si="49"/>
        <v/>
      </c>
      <c r="T243" s="194">
        <f t="shared" si="43"/>
        <v>0</v>
      </c>
      <c r="U243" s="194">
        <f t="shared" si="50"/>
        <v>0</v>
      </c>
      <c r="V243" s="82" t="str">
        <f t="shared" si="44"/>
        <v>ok</v>
      </c>
      <c r="W243" s="80"/>
      <c r="X243" s="81" t="str">
        <f t="shared" si="51"/>
        <v/>
      </c>
      <c r="Y243" s="194">
        <f t="shared" si="45"/>
        <v>0</v>
      </c>
      <c r="Z243" s="194">
        <f t="shared" si="46"/>
        <v>0</v>
      </c>
      <c r="AA243" s="82" t="str">
        <f t="shared" si="52"/>
        <v>ok</v>
      </c>
      <c r="AB243" s="80"/>
      <c r="AC243" s="84" t="str">
        <f t="array" ref="AC243">IFERROR(IF($C243="","",INDEX(구분표!$I$2:$I$1001,MATCH(1,(구분표!$B$2:$B$1001='15년일출'!$A243)*(구분표!$C$2:$C$1001='15년일출'!$B243)*(구분표!$A$2:$A$1001='15년일출'!$C243),0))),"@@")</f>
        <v/>
      </c>
    </row>
    <row r="244" spans="1:29" ht="31.5" hidden="1" customHeight="1">
      <c r="A244" s="94" t="str">
        <f>IFERROR(VLOOKUP('15년일출'!$C244,구분표!$A$2:$C$1001,2,FALSE),"")</f>
        <v/>
      </c>
      <c r="B244" s="94" t="str">
        <f>IFERROR(VLOOKUP('15년일출'!$C244,구분표!$A$2:$C$1001,3,FALSE),"")</f>
        <v/>
      </c>
      <c r="C244" s="196"/>
      <c r="D244" s="195"/>
      <c r="E244" s="195"/>
      <c r="F244" s="196"/>
      <c r="G244" s="194"/>
      <c r="H244" s="194"/>
      <c r="I244" s="194"/>
      <c r="J244" s="78">
        <f t="shared" si="47"/>
        <v>0</v>
      </c>
      <c r="K244" s="194"/>
      <c r="L244" s="194"/>
      <c r="M244" s="78">
        <f t="shared" si="48"/>
        <v>0</v>
      </c>
      <c r="N244" s="79" t="str">
        <f t="shared" si="17"/>
        <v>-</v>
      </c>
      <c r="O244" s="213"/>
      <c r="P244" s="80"/>
      <c r="Q244" s="221"/>
      <c r="R244" s="80"/>
      <c r="S244" s="83" t="str">
        <f t="shared" si="49"/>
        <v/>
      </c>
      <c r="T244" s="194">
        <f t="shared" si="43"/>
        <v>0</v>
      </c>
      <c r="U244" s="194">
        <f t="shared" si="50"/>
        <v>0</v>
      </c>
      <c r="V244" s="82" t="str">
        <f t="shared" si="44"/>
        <v>ok</v>
      </c>
      <c r="W244" s="80"/>
      <c r="X244" s="81" t="str">
        <f t="shared" si="51"/>
        <v/>
      </c>
      <c r="Y244" s="194">
        <f t="shared" si="45"/>
        <v>0</v>
      </c>
      <c r="Z244" s="194">
        <f t="shared" si="46"/>
        <v>0</v>
      </c>
      <c r="AA244" s="82" t="str">
        <f t="shared" si="52"/>
        <v>ok</v>
      </c>
      <c r="AB244" s="80"/>
      <c r="AC244" s="84" t="str">
        <f t="array" ref="AC244">IFERROR(IF($C244="","",INDEX(구분표!$I$2:$I$1001,MATCH(1,(구분표!$B$2:$B$1001='15년일출'!$A244)*(구분표!$C$2:$C$1001='15년일출'!$B244)*(구분표!$A$2:$A$1001='15년일출'!$C244),0))),"@@")</f>
        <v/>
      </c>
    </row>
    <row r="245" spans="1:29" ht="31.5" hidden="1" customHeight="1">
      <c r="A245" s="94" t="str">
        <f>IFERROR(VLOOKUP('15년일출'!$C245,구분표!$A$2:$C$1001,2,FALSE),"")</f>
        <v/>
      </c>
      <c r="B245" s="94" t="str">
        <f>IFERROR(VLOOKUP('15년일출'!$C245,구분표!$A$2:$C$1001,3,FALSE),"")</f>
        <v/>
      </c>
      <c r="C245" s="196"/>
      <c r="D245" s="195"/>
      <c r="E245" s="195"/>
      <c r="F245" s="196"/>
      <c r="G245" s="194"/>
      <c r="H245" s="194"/>
      <c r="I245" s="194"/>
      <c r="J245" s="78">
        <f t="shared" si="47"/>
        <v>0</v>
      </c>
      <c r="K245" s="194"/>
      <c r="L245" s="194"/>
      <c r="M245" s="78">
        <f t="shared" si="48"/>
        <v>0</v>
      </c>
      <c r="N245" s="79" t="str">
        <f t="shared" si="17"/>
        <v>-</v>
      </c>
      <c r="O245" s="212"/>
      <c r="P245" s="80"/>
      <c r="Q245" s="221"/>
      <c r="R245" s="80"/>
      <c r="S245" s="83" t="str">
        <f t="shared" si="49"/>
        <v/>
      </c>
      <c r="T245" s="194">
        <f t="shared" si="43"/>
        <v>0</v>
      </c>
      <c r="U245" s="194">
        <f t="shared" si="50"/>
        <v>0</v>
      </c>
      <c r="V245" s="82" t="str">
        <f t="shared" si="44"/>
        <v>ok</v>
      </c>
      <c r="W245" s="80"/>
      <c r="X245" s="81" t="str">
        <f t="shared" si="51"/>
        <v/>
      </c>
      <c r="Y245" s="194">
        <f t="shared" si="45"/>
        <v>0</v>
      </c>
      <c r="Z245" s="194">
        <f t="shared" si="46"/>
        <v>0</v>
      </c>
      <c r="AA245" s="82" t="str">
        <f t="shared" si="52"/>
        <v>ok</v>
      </c>
      <c r="AB245" s="80"/>
      <c r="AC245" s="84" t="str">
        <f t="array" ref="AC245">IFERROR(IF($C245="","",INDEX(구분표!$I$2:$I$1001,MATCH(1,(구분표!$B$2:$B$1001='15년일출'!$A245)*(구분표!$C$2:$C$1001='15년일출'!$B245)*(구분표!$A$2:$A$1001='15년일출'!$C245),0))),"@@")</f>
        <v/>
      </c>
    </row>
    <row r="246" spans="1:29" ht="31.5" hidden="1" customHeight="1">
      <c r="A246" s="94" t="str">
        <f>IFERROR(VLOOKUP('15년일출'!$C246,구분표!$A$2:$C$1001,2,FALSE),"")</f>
        <v/>
      </c>
      <c r="B246" s="94" t="str">
        <f>IFERROR(VLOOKUP('15년일출'!$C246,구분표!$A$2:$C$1001,3,FALSE),"")</f>
        <v/>
      </c>
      <c r="C246" s="196"/>
      <c r="D246" s="195"/>
      <c r="E246" s="195"/>
      <c r="F246" s="196"/>
      <c r="G246" s="194"/>
      <c r="H246" s="194"/>
      <c r="I246" s="206"/>
      <c r="J246" s="78">
        <f t="shared" si="47"/>
        <v>0</v>
      </c>
      <c r="K246" s="194"/>
      <c r="L246" s="206"/>
      <c r="M246" s="78">
        <f t="shared" si="48"/>
        <v>0</v>
      </c>
      <c r="N246" s="79" t="str">
        <f t="shared" si="17"/>
        <v>-</v>
      </c>
      <c r="O246" s="212"/>
      <c r="P246" s="80"/>
      <c r="Q246" s="221"/>
      <c r="R246" s="80"/>
      <c r="S246" s="83" t="str">
        <f t="shared" si="49"/>
        <v/>
      </c>
      <c r="T246" s="194">
        <f t="shared" si="43"/>
        <v>0</v>
      </c>
      <c r="U246" s="194">
        <f t="shared" si="50"/>
        <v>0</v>
      </c>
      <c r="V246" s="82" t="str">
        <f t="shared" si="44"/>
        <v>ok</v>
      </c>
      <c r="W246" s="80"/>
      <c r="X246" s="81" t="str">
        <f t="shared" si="51"/>
        <v/>
      </c>
      <c r="Y246" s="194">
        <f t="shared" si="45"/>
        <v>0</v>
      </c>
      <c r="Z246" s="194">
        <f t="shared" si="46"/>
        <v>0</v>
      </c>
      <c r="AA246" s="82" t="str">
        <f t="shared" si="52"/>
        <v>ok</v>
      </c>
      <c r="AB246" s="80"/>
      <c r="AC246" s="84" t="str">
        <f t="array" ref="AC246">IFERROR(IF($C246="","",INDEX(구분표!$I$2:$I$1001,MATCH(1,(구분표!$B$2:$B$1001='15년일출'!$A246)*(구분표!$C$2:$C$1001='15년일출'!$B246)*(구분표!$A$2:$A$1001='15년일출'!$C246),0))),"@@")</f>
        <v/>
      </c>
    </row>
    <row r="247" spans="1:29" ht="31.5" hidden="1" customHeight="1">
      <c r="A247" s="94" t="str">
        <f>IFERROR(VLOOKUP('15년일출'!$C247,구분표!$A$2:$C$1001,2,FALSE),"")</f>
        <v/>
      </c>
      <c r="B247" s="94" t="str">
        <f>IFERROR(VLOOKUP('15년일출'!$C247,구분표!$A$2:$C$1001,3,FALSE),"")</f>
        <v/>
      </c>
      <c r="C247" s="196"/>
      <c r="D247" s="195"/>
      <c r="E247" s="195"/>
      <c r="F247" s="196"/>
      <c r="G247" s="194"/>
      <c r="H247" s="194"/>
      <c r="I247" s="194"/>
      <c r="J247" s="78">
        <f t="shared" si="47"/>
        <v>0</v>
      </c>
      <c r="K247" s="194"/>
      <c r="L247" s="194"/>
      <c r="M247" s="78">
        <f t="shared" si="48"/>
        <v>0</v>
      </c>
      <c r="N247" s="79" t="str">
        <f t="shared" si="17"/>
        <v>-</v>
      </c>
      <c r="O247" s="212"/>
      <c r="P247" s="80"/>
      <c r="Q247" s="221"/>
      <c r="R247" s="80"/>
      <c r="S247" s="83" t="str">
        <f t="shared" si="49"/>
        <v/>
      </c>
      <c r="T247" s="194">
        <f t="shared" si="43"/>
        <v>0</v>
      </c>
      <c r="U247" s="194">
        <f t="shared" si="50"/>
        <v>0</v>
      </c>
      <c r="V247" s="82" t="str">
        <f t="shared" si="44"/>
        <v>ok</v>
      </c>
      <c r="W247" s="80"/>
      <c r="X247" s="81" t="str">
        <f t="shared" si="51"/>
        <v/>
      </c>
      <c r="Y247" s="194">
        <f t="shared" si="45"/>
        <v>0</v>
      </c>
      <c r="Z247" s="194">
        <f t="shared" si="46"/>
        <v>0</v>
      </c>
      <c r="AA247" s="82" t="str">
        <f t="shared" si="52"/>
        <v>ok</v>
      </c>
      <c r="AB247" s="80"/>
      <c r="AC247" s="84" t="str">
        <f t="array" ref="AC247">IFERROR(IF($C247="","",INDEX(구분표!$I$2:$I$1001,MATCH(1,(구분표!$B$2:$B$1001='15년일출'!$A247)*(구분표!$C$2:$C$1001='15년일출'!$B247)*(구분표!$A$2:$A$1001='15년일출'!$C247),0))),"@@")</f>
        <v/>
      </c>
    </row>
    <row r="248" spans="1:29" ht="31.5" hidden="1" customHeight="1">
      <c r="A248" s="94" t="str">
        <f>IFERROR(VLOOKUP('15년일출'!$C248,구분표!$A$2:$C$1001,2,FALSE),"")</f>
        <v/>
      </c>
      <c r="B248" s="94" t="str">
        <f>IFERROR(VLOOKUP('15년일출'!$C248,구분표!$A$2:$C$1001,3,FALSE),"")</f>
        <v/>
      </c>
      <c r="C248" s="196"/>
      <c r="D248" s="195"/>
      <c r="E248" s="195"/>
      <c r="F248" s="196"/>
      <c r="G248" s="198"/>
      <c r="H248" s="194"/>
      <c r="I248" s="194"/>
      <c r="J248" s="78">
        <f t="shared" si="47"/>
        <v>0</v>
      </c>
      <c r="K248" s="194"/>
      <c r="L248" s="194"/>
      <c r="M248" s="78">
        <f t="shared" si="48"/>
        <v>0</v>
      </c>
      <c r="N248" s="79" t="str">
        <f t="shared" si="17"/>
        <v>-</v>
      </c>
      <c r="O248" s="212"/>
      <c r="P248" s="80"/>
      <c r="Q248" s="221"/>
      <c r="R248" s="80"/>
      <c r="S248" s="83" t="str">
        <f t="shared" si="49"/>
        <v/>
      </c>
      <c r="T248" s="194">
        <f t="shared" si="43"/>
        <v>0</v>
      </c>
      <c r="U248" s="194">
        <f t="shared" si="50"/>
        <v>0</v>
      </c>
      <c r="V248" s="82" t="str">
        <f t="shared" si="44"/>
        <v>ok</v>
      </c>
      <c r="W248" s="80"/>
      <c r="X248" s="81" t="str">
        <f t="shared" si="51"/>
        <v/>
      </c>
      <c r="Y248" s="194">
        <f t="shared" si="45"/>
        <v>0</v>
      </c>
      <c r="Z248" s="194">
        <f t="shared" si="46"/>
        <v>0</v>
      </c>
      <c r="AA248" s="82" t="str">
        <f t="shared" si="52"/>
        <v>ok</v>
      </c>
      <c r="AB248" s="80"/>
      <c r="AC248" s="84" t="str">
        <f t="array" ref="AC248">IFERROR(IF($C248="","",INDEX(구분표!$I$2:$I$1001,MATCH(1,(구분표!$B$2:$B$1001='15년일출'!$A248)*(구분표!$C$2:$C$1001='15년일출'!$B248)*(구분표!$A$2:$A$1001='15년일출'!$C248),0))),"@@")</f>
        <v/>
      </c>
    </row>
    <row r="249" spans="1:29" ht="31.5" hidden="1" customHeight="1">
      <c r="A249" s="94" t="str">
        <f>IFERROR(VLOOKUP('15년일출'!$C249,구분표!$A$2:$C$1001,2,FALSE),"")</f>
        <v/>
      </c>
      <c r="B249" s="94" t="str">
        <f>IFERROR(VLOOKUP('15년일출'!$C249,구분표!$A$2:$C$1001,3,FALSE),"")</f>
        <v/>
      </c>
      <c r="C249" s="196"/>
      <c r="D249" s="195"/>
      <c r="E249" s="195"/>
      <c r="F249" s="196"/>
      <c r="G249" s="198"/>
      <c r="H249" s="194"/>
      <c r="I249" s="194"/>
      <c r="J249" s="78">
        <f t="shared" si="47"/>
        <v>0</v>
      </c>
      <c r="K249" s="194"/>
      <c r="L249" s="194"/>
      <c r="M249" s="78">
        <f t="shared" si="48"/>
        <v>0</v>
      </c>
      <c r="N249" s="79" t="str">
        <f t="shared" si="17"/>
        <v>-</v>
      </c>
      <c r="O249" s="212"/>
      <c r="P249" s="80"/>
      <c r="Q249" s="221"/>
      <c r="R249" s="80"/>
      <c r="S249" s="83" t="str">
        <f t="shared" si="49"/>
        <v/>
      </c>
      <c r="T249" s="194">
        <f t="shared" si="43"/>
        <v>0</v>
      </c>
      <c r="U249" s="194">
        <f t="shared" si="50"/>
        <v>0</v>
      </c>
      <c r="V249" s="82" t="str">
        <f t="shared" si="44"/>
        <v>ok</v>
      </c>
      <c r="W249" s="80"/>
      <c r="X249" s="81" t="str">
        <f t="shared" si="51"/>
        <v/>
      </c>
      <c r="Y249" s="194">
        <f t="shared" si="45"/>
        <v>0</v>
      </c>
      <c r="Z249" s="194">
        <f t="shared" si="46"/>
        <v>0</v>
      </c>
      <c r="AA249" s="82" t="str">
        <f t="shared" si="52"/>
        <v>ok</v>
      </c>
      <c r="AB249" s="80"/>
      <c r="AC249" s="84" t="str">
        <f t="array" ref="AC249">IFERROR(IF($C249="","",INDEX(구분표!$I$2:$I$1001,MATCH(1,(구분표!$B$2:$B$1001='15년일출'!$A249)*(구분표!$C$2:$C$1001='15년일출'!$B249)*(구분표!$A$2:$A$1001='15년일출'!$C249),0))),"@@")</f>
        <v/>
      </c>
    </row>
    <row r="250" spans="1:29" ht="31.5" hidden="1" customHeight="1">
      <c r="A250" s="94" t="str">
        <f>IFERROR(VLOOKUP('15년일출'!$C250,구분표!$A$2:$C$1001,2,FALSE),"")</f>
        <v/>
      </c>
      <c r="B250" s="94" t="str">
        <f>IFERROR(VLOOKUP('15년일출'!$C250,구분표!$A$2:$C$1001,3,FALSE),"")</f>
        <v/>
      </c>
      <c r="C250" s="196"/>
      <c r="D250" s="195"/>
      <c r="E250" s="195"/>
      <c r="F250" s="196"/>
      <c r="G250" s="194"/>
      <c r="H250" s="194"/>
      <c r="I250" s="194"/>
      <c r="J250" s="78">
        <f t="shared" si="47"/>
        <v>0</v>
      </c>
      <c r="K250" s="194"/>
      <c r="L250" s="194"/>
      <c r="M250" s="78">
        <f t="shared" si="48"/>
        <v>0</v>
      </c>
      <c r="N250" s="79" t="str">
        <f t="shared" si="17"/>
        <v>-</v>
      </c>
      <c r="O250" s="212"/>
      <c r="P250" s="80"/>
      <c r="Q250" s="221"/>
      <c r="R250" s="80"/>
      <c r="S250" s="83" t="str">
        <f t="shared" si="49"/>
        <v/>
      </c>
      <c r="T250" s="194">
        <f t="shared" si="43"/>
        <v>0</v>
      </c>
      <c r="U250" s="194">
        <f t="shared" si="50"/>
        <v>0</v>
      </c>
      <c r="V250" s="82" t="str">
        <f t="shared" si="44"/>
        <v>ok</v>
      </c>
      <c r="W250" s="80"/>
      <c r="X250" s="81" t="str">
        <f t="shared" si="51"/>
        <v/>
      </c>
      <c r="Y250" s="194">
        <f t="shared" si="45"/>
        <v>0</v>
      </c>
      <c r="Z250" s="194">
        <f t="shared" si="46"/>
        <v>0</v>
      </c>
      <c r="AA250" s="82" t="str">
        <f t="shared" si="52"/>
        <v>ok</v>
      </c>
      <c r="AB250" s="80"/>
      <c r="AC250" s="84" t="str">
        <f t="array" ref="AC250">IFERROR(IF($C250="","",INDEX(구분표!$I$2:$I$1001,MATCH(1,(구분표!$B$2:$B$1001='15년일출'!$A250)*(구분표!$C$2:$C$1001='15년일출'!$B250)*(구분표!$A$2:$A$1001='15년일출'!$C250),0))),"@@")</f>
        <v/>
      </c>
    </row>
    <row r="251" spans="1:29" ht="31.5" hidden="1" customHeight="1">
      <c r="A251" s="94" t="str">
        <f>IFERROR(VLOOKUP('15년일출'!$C251,구분표!$A$2:$C$1001,2,FALSE),"")</f>
        <v/>
      </c>
      <c r="B251" s="94" t="str">
        <f>IFERROR(VLOOKUP('15년일출'!$C251,구분표!$A$2:$C$1001,3,FALSE),"")</f>
        <v/>
      </c>
      <c r="C251" s="196"/>
      <c r="D251" s="195"/>
      <c r="E251" s="195"/>
      <c r="F251" s="196"/>
      <c r="G251" s="194"/>
      <c r="H251" s="194"/>
      <c r="I251" s="194"/>
      <c r="J251" s="78">
        <f t="shared" si="47"/>
        <v>0</v>
      </c>
      <c r="K251" s="194"/>
      <c r="L251" s="194"/>
      <c r="M251" s="78">
        <f t="shared" si="48"/>
        <v>0</v>
      </c>
      <c r="N251" s="79" t="str">
        <f t="shared" si="17"/>
        <v>-</v>
      </c>
      <c r="O251" s="212"/>
      <c r="P251" s="80"/>
      <c r="Q251" s="221"/>
      <c r="R251" s="80"/>
      <c r="S251" s="83" t="str">
        <f t="shared" si="49"/>
        <v/>
      </c>
      <c r="T251" s="194">
        <f t="shared" si="43"/>
        <v>0</v>
      </c>
      <c r="U251" s="194">
        <f t="shared" si="50"/>
        <v>0</v>
      </c>
      <c r="V251" s="82" t="str">
        <f t="shared" si="44"/>
        <v>ok</v>
      </c>
      <c r="W251" s="80"/>
      <c r="X251" s="81" t="str">
        <f t="shared" si="51"/>
        <v/>
      </c>
      <c r="Y251" s="194">
        <f t="shared" si="45"/>
        <v>0</v>
      </c>
      <c r="Z251" s="194">
        <f t="shared" si="46"/>
        <v>0</v>
      </c>
      <c r="AA251" s="82" t="str">
        <f t="shared" si="52"/>
        <v>ok</v>
      </c>
      <c r="AB251" s="80"/>
      <c r="AC251" s="84" t="str">
        <f t="array" ref="AC251">IFERROR(IF($C251="","",INDEX(구분표!$I$2:$I$1001,MATCH(1,(구분표!$B$2:$B$1001='15년일출'!$A251)*(구분표!$C$2:$C$1001='15년일출'!$B251)*(구분표!$A$2:$A$1001='15년일출'!$C251),0))),"@@")</f>
        <v/>
      </c>
    </row>
    <row r="252" spans="1:29" ht="31.5" hidden="1" customHeight="1">
      <c r="A252" s="94" t="str">
        <f>IFERROR(VLOOKUP('15년일출'!$C252,구분표!$A$2:$C$1001,2,FALSE),"")</f>
        <v/>
      </c>
      <c r="B252" s="94" t="str">
        <f>IFERROR(VLOOKUP('15년일출'!$C252,구분표!$A$2:$C$1001,3,FALSE),"")</f>
        <v/>
      </c>
      <c r="C252" s="196"/>
      <c r="D252" s="195"/>
      <c r="E252" s="195"/>
      <c r="F252" s="196"/>
      <c r="G252" s="194"/>
      <c r="H252" s="194"/>
      <c r="I252" s="206"/>
      <c r="J252" s="78">
        <f t="shared" si="47"/>
        <v>0</v>
      </c>
      <c r="K252" s="194"/>
      <c r="L252" s="206"/>
      <c r="M252" s="78">
        <f t="shared" si="48"/>
        <v>0</v>
      </c>
      <c r="N252" s="79" t="str">
        <f t="shared" si="17"/>
        <v>-</v>
      </c>
      <c r="O252" s="211"/>
      <c r="P252" s="80"/>
      <c r="Q252" s="221"/>
      <c r="R252" s="80"/>
      <c r="S252" s="83" t="str">
        <f t="shared" si="49"/>
        <v/>
      </c>
      <c r="T252" s="194">
        <f t="shared" si="43"/>
        <v>0</v>
      </c>
      <c r="U252" s="194">
        <f t="shared" si="50"/>
        <v>0</v>
      </c>
      <c r="V252" s="82" t="str">
        <f t="shared" si="44"/>
        <v>ok</v>
      </c>
      <c r="W252" s="80"/>
      <c r="X252" s="81" t="str">
        <f t="shared" si="51"/>
        <v/>
      </c>
      <c r="Y252" s="194">
        <f t="shared" si="45"/>
        <v>0</v>
      </c>
      <c r="Z252" s="194">
        <f t="shared" si="46"/>
        <v>0</v>
      </c>
      <c r="AA252" s="82" t="str">
        <f t="shared" si="52"/>
        <v>ok</v>
      </c>
      <c r="AB252" s="80"/>
      <c r="AC252" s="84" t="str">
        <f t="array" ref="AC252">IFERROR(IF($C252="","",INDEX(구분표!$I$2:$I$1001,MATCH(1,(구분표!$B$2:$B$1001='15년일출'!$A252)*(구분표!$C$2:$C$1001='15년일출'!$B252)*(구분표!$A$2:$A$1001='15년일출'!$C252),0))),"@@")</f>
        <v/>
      </c>
    </row>
    <row r="253" spans="1:29" ht="31.5" hidden="1" customHeight="1">
      <c r="A253" s="94" t="str">
        <f>IFERROR(VLOOKUP('15년일출'!$C253,구분표!$A$2:$C$1001,2,FALSE),"")</f>
        <v/>
      </c>
      <c r="B253" s="94" t="str">
        <f>IFERROR(VLOOKUP('15년일출'!$C253,구분표!$A$2:$C$1001,3,FALSE),"")</f>
        <v/>
      </c>
      <c r="C253" s="196"/>
      <c r="D253" s="195"/>
      <c r="E253" s="195"/>
      <c r="F253" s="196"/>
      <c r="G253" s="194"/>
      <c r="H253" s="194"/>
      <c r="I253" s="194"/>
      <c r="J253" s="78">
        <f t="shared" si="47"/>
        <v>0</v>
      </c>
      <c r="K253" s="194"/>
      <c r="L253" s="194"/>
      <c r="M253" s="78">
        <f t="shared" si="48"/>
        <v>0</v>
      </c>
      <c r="N253" s="79" t="str">
        <f t="shared" si="17"/>
        <v>-</v>
      </c>
      <c r="O253" s="212"/>
      <c r="P253" s="80"/>
      <c r="Q253" s="221"/>
      <c r="R253" s="80"/>
      <c r="S253" s="83" t="str">
        <f t="shared" si="49"/>
        <v/>
      </c>
      <c r="T253" s="194">
        <f t="shared" si="43"/>
        <v>0</v>
      </c>
      <c r="U253" s="194">
        <f t="shared" si="50"/>
        <v>0</v>
      </c>
      <c r="V253" s="82" t="str">
        <f t="shared" si="44"/>
        <v>ok</v>
      </c>
      <c r="W253" s="80"/>
      <c r="X253" s="81" t="str">
        <f t="shared" si="51"/>
        <v/>
      </c>
      <c r="Y253" s="194">
        <f t="shared" si="45"/>
        <v>0</v>
      </c>
      <c r="Z253" s="194">
        <f t="shared" si="46"/>
        <v>0</v>
      </c>
      <c r="AA253" s="82" t="str">
        <f t="shared" si="52"/>
        <v>ok</v>
      </c>
      <c r="AB253" s="80"/>
      <c r="AC253" s="84" t="str">
        <f t="array" ref="AC253">IFERROR(IF($C253="","",INDEX(구분표!$I$2:$I$1001,MATCH(1,(구분표!$B$2:$B$1001='15년일출'!$A253)*(구분표!$C$2:$C$1001='15년일출'!$B253)*(구분표!$A$2:$A$1001='15년일출'!$C253),0))),"@@")</f>
        <v/>
      </c>
    </row>
    <row r="254" spans="1:29" ht="31.5" hidden="1" customHeight="1">
      <c r="A254" s="94" t="str">
        <f>IFERROR(VLOOKUP('15년일출'!$C254,구분표!$A$2:$C$1001,2,FALSE),"")</f>
        <v/>
      </c>
      <c r="B254" s="94" t="str">
        <f>IFERROR(VLOOKUP('15년일출'!$C254,구분표!$A$2:$C$1001,3,FALSE),"")</f>
        <v/>
      </c>
      <c r="C254" s="196"/>
      <c r="D254" s="195"/>
      <c r="E254" s="195"/>
      <c r="F254" s="196"/>
      <c r="G254" s="194"/>
      <c r="H254" s="194"/>
      <c r="I254" s="194"/>
      <c r="J254" s="78">
        <f t="shared" si="47"/>
        <v>0</v>
      </c>
      <c r="K254" s="194"/>
      <c r="L254" s="194"/>
      <c r="M254" s="78">
        <f t="shared" si="48"/>
        <v>0</v>
      </c>
      <c r="N254" s="79" t="str">
        <f t="shared" si="17"/>
        <v>-</v>
      </c>
      <c r="O254" s="214"/>
      <c r="P254" s="80"/>
      <c r="Q254" s="221"/>
      <c r="R254" s="80"/>
      <c r="S254" s="83" t="str">
        <f t="shared" si="49"/>
        <v/>
      </c>
      <c r="T254" s="194">
        <f t="shared" si="43"/>
        <v>0</v>
      </c>
      <c r="U254" s="194">
        <f t="shared" si="50"/>
        <v>0</v>
      </c>
      <c r="V254" s="82" t="str">
        <f t="shared" si="44"/>
        <v>ok</v>
      </c>
      <c r="W254" s="80"/>
      <c r="X254" s="81" t="str">
        <f t="shared" si="51"/>
        <v/>
      </c>
      <c r="Y254" s="194">
        <f t="shared" si="45"/>
        <v>0</v>
      </c>
      <c r="Z254" s="194">
        <f t="shared" si="46"/>
        <v>0</v>
      </c>
      <c r="AA254" s="82" t="str">
        <f t="shared" si="52"/>
        <v>ok</v>
      </c>
      <c r="AB254" s="80"/>
      <c r="AC254" s="84" t="str">
        <f t="array" ref="AC254">IFERROR(IF($C254="","",INDEX(구분표!$I$2:$I$1001,MATCH(1,(구분표!$B$2:$B$1001='15년일출'!$A254)*(구분표!$C$2:$C$1001='15년일출'!$B254)*(구분표!$A$2:$A$1001='15년일출'!$C254),0))),"@@")</f>
        <v/>
      </c>
    </row>
    <row r="255" spans="1:29" ht="31.5" hidden="1" customHeight="1">
      <c r="A255" s="94" t="str">
        <f>IFERROR(VLOOKUP('15년일출'!$C255,구분표!$A$2:$C$1001,2,FALSE),"")</f>
        <v/>
      </c>
      <c r="B255" s="94" t="str">
        <f>IFERROR(VLOOKUP('15년일출'!$C255,구분표!$A$2:$C$1001,3,FALSE),"")</f>
        <v/>
      </c>
      <c r="C255" s="196"/>
      <c r="D255" s="195"/>
      <c r="E255" s="195"/>
      <c r="F255" s="196"/>
      <c r="G255" s="194"/>
      <c r="H255" s="194"/>
      <c r="I255" s="194"/>
      <c r="J255" s="78">
        <f t="shared" si="47"/>
        <v>0</v>
      </c>
      <c r="K255" s="194"/>
      <c r="L255" s="194"/>
      <c r="M255" s="78">
        <f t="shared" si="48"/>
        <v>0</v>
      </c>
      <c r="N255" s="79" t="str">
        <f t="shared" si="17"/>
        <v>-</v>
      </c>
      <c r="O255" s="212"/>
      <c r="P255" s="80"/>
      <c r="Q255" s="221"/>
      <c r="R255" s="80"/>
      <c r="S255" s="83" t="str">
        <f t="shared" si="49"/>
        <v/>
      </c>
      <c r="T255" s="194">
        <f t="shared" si="43"/>
        <v>0</v>
      </c>
      <c r="U255" s="194">
        <f t="shared" si="50"/>
        <v>0</v>
      </c>
      <c r="V255" s="82" t="str">
        <f t="shared" si="44"/>
        <v>ok</v>
      </c>
      <c r="W255" s="80"/>
      <c r="X255" s="81" t="str">
        <f t="shared" si="51"/>
        <v/>
      </c>
      <c r="Y255" s="194">
        <f t="shared" si="45"/>
        <v>0</v>
      </c>
      <c r="Z255" s="194">
        <f t="shared" si="46"/>
        <v>0</v>
      </c>
      <c r="AA255" s="82" t="str">
        <f t="shared" si="52"/>
        <v>ok</v>
      </c>
      <c r="AB255" s="80"/>
      <c r="AC255" s="84" t="str">
        <f t="array" ref="AC255">IFERROR(IF($C255="","",INDEX(구분표!$I$2:$I$1001,MATCH(1,(구분표!$B$2:$B$1001='15년일출'!$A255)*(구분표!$C$2:$C$1001='15년일출'!$B255)*(구분표!$A$2:$A$1001='15년일출'!$C255),0))),"@@")</f>
        <v/>
      </c>
    </row>
    <row r="256" spans="1:29" ht="31.5" hidden="1" customHeight="1">
      <c r="A256" s="94" t="str">
        <f>IFERROR(VLOOKUP('15년일출'!$C256,구분표!$A$2:$C$1001,2,FALSE),"")</f>
        <v/>
      </c>
      <c r="B256" s="94" t="str">
        <f>IFERROR(VLOOKUP('15년일출'!$C256,구분표!$A$2:$C$1001,3,FALSE),"")</f>
        <v/>
      </c>
      <c r="C256" s="196"/>
      <c r="D256" s="195"/>
      <c r="E256" s="195"/>
      <c r="F256" s="196"/>
      <c r="G256" s="194"/>
      <c r="H256" s="194"/>
      <c r="I256" s="194"/>
      <c r="J256" s="78">
        <f t="shared" si="47"/>
        <v>0</v>
      </c>
      <c r="K256" s="194"/>
      <c r="L256" s="194"/>
      <c r="M256" s="78">
        <f t="shared" si="48"/>
        <v>0</v>
      </c>
      <c r="N256" s="79" t="str">
        <f t="shared" si="17"/>
        <v>-</v>
      </c>
      <c r="O256" s="212"/>
      <c r="P256" s="80"/>
      <c r="Q256" s="221"/>
      <c r="R256" s="80"/>
      <c r="S256" s="83" t="str">
        <f t="shared" si="49"/>
        <v/>
      </c>
      <c r="T256" s="194">
        <f t="shared" si="43"/>
        <v>0</v>
      </c>
      <c r="U256" s="194">
        <f t="shared" si="50"/>
        <v>0</v>
      </c>
      <c r="V256" s="82" t="str">
        <f t="shared" si="44"/>
        <v>ok</v>
      </c>
      <c r="W256" s="80"/>
      <c r="X256" s="81" t="str">
        <f t="shared" si="51"/>
        <v/>
      </c>
      <c r="Y256" s="194">
        <f t="shared" si="45"/>
        <v>0</v>
      </c>
      <c r="Z256" s="194">
        <f t="shared" si="46"/>
        <v>0</v>
      </c>
      <c r="AA256" s="82" t="str">
        <f t="shared" si="52"/>
        <v>ok</v>
      </c>
      <c r="AB256" s="80"/>
      <c r="AC256" s="84" t="str">
        <f t="array" ref="AC256">IFERROR(IF($C256="","",INDEX(구분표!$I$2:$I$1001,MATCH(1,(구분표!$B$2:$B$1001='15년일출'!$A256)*(구분표!$C$2:$C$1001='15년일출'!$B256)*(구분표!$A$2:$A$1001='15년일출'!$C256),0))),"@@")</f>
        <v/>
      </c>
    </row>
    <row r="257" spans="1:29" ht="31.5" hidden="1" customHeight="1">
      <c r="A257" s="94" t="str">
        <f>IFERROR(VLOOKUP('15년일출'!$C257,구분표!$A$2:$C$1001,2,FALSE),"")</f>
        <v/>
      </c>
      <c r="B257" s="94" t="str">
        <f>IFERROR(VLOOKUP('15년일출'!$C257,구분표!$A$2:$C$1001,3,FALSE),"")</f>
        <v/>
      </c>
      <c r="C257" s="196"/>
      <c r="D257" s="195"/>
      <c r="E257" s="195"/>
      <c r="F257" s="196"/>
      <c r="G257" s="194"/>
      <c r="H257" s="194"/>
      <c r="I257" s="194"/>
      <c r="J257" s="78">
        <f t="shared" si="47"/>
        <v>0</v>
      </c>
      <c r="K257" s="194"/>
      <c r="L257" s="194"/>
      <c r="M257" s="78">
        <f t="shared" si="48"/>
        <v>0</v>
      </c>
      <c r="N257" s="79" t="str">
        <f t="shared" si="17"/>
        <v>-</v>
      </c>
      <c r="O257" s="212"/>
      <c r="P257" s="80"/>
      <c r="Q257" s="221"/>
      <c r="R257" s="80"/>
      <c r="S257" s="83" t="str">
        <f t="shared" si="49"/>
        <v/>
      </c>
      <c r="T257" s="194">
        <f t="shared" si="43"/>
        <v>0</v>
      </c>
      <c r="U257" s="194">
        <f t="shared" si="50"/>
        <v>0</v>
      </c>
      <c r="V257" s="82" t="str">
        <f t="shared" si="44"/>
        <v>ok</v>
      </c>
      <c r="W257" s="80"/>
      <c r="X257" s="81" t="str">
        <f t="shared" si="51"/>
        <v/>
      </c>
      <c r="Y257" s="194">
        <f t="shared" si="45"/>
        <v>0</v>
      </c>
      <c r="Z257" s="194">
        <f t="shared" si="46"/>
        <v>0</v>
      </c>
      <c r="AA257" s="82" t="str">
        <f t="shared" si="52"/>
        <v>ok</v>
      </c>
      <c r="AB257" s="80"/>
      <c r="AC257" s="84" t="str">
        <f t="array" ref="AC257">IFERROR(IF($C257="","",INDEX(구분표!$I$2:$I$1001,MATCH(1,(구분표!$B$2:$B$1001='15년일출'!$A257)*(구분표!$C$2:$C$1001='15년일출'!$B257)*(구분표!$A$2:$A$1001='15년일출'!$C257),0))),"@@")</f>
        <v/>
      </c>
    </row>
    <row r="258" spans="1:29" ht="31.5" hidden="1" customHeight="1">
      <c r="A258" s="94" t="str">
        <f>IFERROR(VLOOKUP('15년일출'!$C258,구분표!$A$2:$C$1001,2,FALSE),"")</f>
        <v/>
      </c>
      <c r="B258" s="94" t="str">
        <f>IFERROR(VLOOKUP('15년일출'!$C258,구분표!$A$2:$C$1001,3,FALSE),"")</f>
        <v/>
      </c>
      <c r="C258" s="196"/>
      <c r="D258" s="195"/>
      <c r="E258" s="195"/>
      <c r="F258" s="196"/>
      <c r="G258" s="197"/>
      <c r="H258" s="194"/>
      <c r="I258" s="194"/>
      <c r="J258" s="78">
        <f t="shared" si="47"/>
        <v>0</v>
      </c>
      <c r="K258" s="194"/>
      <c r="L258" s="194"/>
      <c r="M258" s="78">
        <f t="shared" si="48"/>
        <v>0</v>
      </c>
      <c r="N258" s="79" t="str">
        <f t="shared" si="17"/>
        <v>-</v>
      </c>
      <c r="O258" s="212"/>
      <c r="P258" s="80"/>
      <c r="Q258" s="221"/>
      <c r="R258" s="80"/>
      <c r="S258" s="83" t="str">
        <f t="shared" si="49"/>
        <v/>
      </c>
      <c r="T258" s="194">
        <f t="shared" si="43"/>
        <v>0</v>
      </c>
      <c r="U258" s="194">
        <f t="shared" si="50"/>
        <v>0</v>
      </c>
      <c r="V258" s="82" t="str">
        <f t="shared" si="44"/>
        <v>ok</v>
      </c>
      <c r="W258" s="80"/>
      <c r="X258" s="81" t="str">
        <f t="shared" si="51"/>
        <v/>
      </c>
      <c r="Y258" s="194">
        <f t="shared" si="45"/>
        <v>0</v>
      </c>
      <c r="Z258" s="194">
        <f t="shared" si="46"/>
        <v>0</v>
      </c>
      <c r="AA258" s="82" t="str">
        <f t="shared" si="52"/>
        <v>ok</v>
      </c>
      <c r="AB258" s="80"/>
      <c r="AC258" s="84" t="str">
        <f t="array" ref="AC258">IFERROR(IF($C258="","",INDEX(구분표!$I$2:$I$1001,MATCH(1,(구분표!$B$2:$B$1001='15년일출'!$A258)*(구분표!$C$2:$C$1001='15년일출'!$B258)*(구분표!$A$2:$A$1001='15년일출'!$C258),0))),"@@")</f>
        <v/>
      </c>
    </row>
    <row r="259" spans="1:29" ht="31.5" hidden="1" customHeight="1">
      <c r="A259" s="94" t="str">
        <f>IFERROR(VLOOKUP('15년일출'!$C259,구분표!$A$2:$C$1001,2,FALSE),"")</f>
        <v/>
      </c>
      <c r="B259" s="94" t="str">
        <f>IFERROR(VLOOKUP('15년일출'!$C259,구분표!$A$2:$C$1001,3,FALSE),"")</f>
        <v/>
      </c>
      <c r="C259" s="196"/>
      <c r="D259" s="195"/>
      <c r="E259" s="195"/>
      <c r="F259" s="196"/>
      <c r="G259" s="194"/>
      <c r="H259" s="194"/>
      <c r="I259" s="194"/>
      <c r="J259" s="78">
        <f t="shared" si="47"/>
        <v>0</v>
      </c>
      <c r="K259" s="194"/>
      <c r="L259" s="194"/>
      <c r="M259" s="78">
        <f t="shared" si="48"/>
        <v>0</v>
      </c>
      <c r="N259" s="79" t="str">
        <f t="shared" si="17"/>
        <v>-</v>
      </c>
      <c r="O259" s="212"/>
      <c r="P259" s="80"/>
      <c r="Q259" s="221"/>
      <c r="R259" s="80"/>
      <c r="S259" s="83" t="str">
        <f t="shared" si="49"/>
        <v/>
      </c>
      <c r="T259" s="194">
        <f t="shared" si="43"/>
        <v>0</v>
      </c>
      <c r="U259" s="194">
        <f t="shared" si="50"/>
        <v>0</v>
      </c>
      <c r="V259" s="82" t="str">
        <f t="shared" si="44"/>
        <v>ok</v>
      </c>
      <c r="W259" s="80"/>
      <c r="X259" s="81" t="str">
        <f t="shared" si="51"/>
        <v/>
      </c>
      <c r="Y259" s="194">
        <f t="shared" si="45"/>
        <v>0</v>
      </c>
      <c r="Z259" s="194">
        <f t="shared" si="46"/>
        <v>0</v>
      </c>
      <c r="AA259" s="82" t="str">
        <f t="shared" si="52"/>
        <v>ok</v>
      </c>
      <c r="AB259" s="80"/>
      <c r="AC259" s="84" t="str">
        <f t="array" ref="AC259">IFERROR(IF($C259="","",INDEX(구분표!$I$2:$I$1001,MATCH(1,(구분표!$B$2:$B$1001='15년일출'!$A259)*(구분표!$C$2:$C$1001='15년일출'!$B259)*(구분표!$A$2:$A$1001='15년일출'!$C259),0))),"@@")</f>
        <v/>
      </c>
    </row>
    <row r="260" spans="1:29" ht="31.5" hidden="1" customHeight="1">
      <c r="A260" s="94" t="str">
        <f>IFERROR(VLOOKUP('15년일출'!$C260,구분표!$A$2:$C$1001,2,FALSE),"")</f>
        <v/>
      </c>
      <c r="B260" s="94" t="str">
        <f>IFERROR(VLOOKUP('15년일출'!$C260,구분표!$A$2:$C$1001,3,FALSE),"")</f>
        <v/>
      </c>
      <c r="C260" s="196"/>
      <c r="D260" s="195"/>
      <c r="E260" s="195"/>
      <c r="F260" s="196"/>
      <c r="G260" s="197"/>
      <c r="H260" s="194"/>
      <c r="I260" s="194"/>
      <c r="J260" s="78">
        <f t="shared" si="47"/>
        <v>0</v>
      </c>
      <c r="K260" s="194"/>
      <c r="L260" s="194"/>
      <c r="M260" s="78">
        <f t="shared" si="48"/>
        <v>0</v>
      </c>
      <c r="N260" s="79" t="str">
        <f t="shared" si="17"/>
        <v>-</v>
      </c>
      <c r="O260" s="212"/>
      <c r="P260" s="80"/>
      <c r="Q260" s="221"/>
      <c r="R260" s="80"/>
      <c r="S260" s="83" t="str">
        <f t="shared" si="49"/>
        <v/>
      </c>
      <c r="T260" s="194">
        <f t="shared" si="43"/>
        <v>0</v>
      </c>
      <c r="U260" s="194">
        <f t="shared" si="50"/>
        <v>0</v>
      </c>
      <c r="V260" s="82" t="str">
        <f t="shared" si="44"/>
        <v>ok</v>
      </c>
      <c r="W260" s="80"/>
      <c r="X260" s="81" t="str">
        <f t="shared" si="51"/>
        <v/>
      </c>
      <c r="Y260" s="194">
        <f t="shared" si="45"/>
        <v>0</v>
      </c>
      <c r="Z260" s="194">
        <f t="shared" si="46"/>
        <v>0</v>
      </c>
      <c r="AA260" s="82" t="str">
        <f t="shared" si="52"/>
        <v>ok</v>
      </c>
      <c r="AB260" s="80"/>
      <c r="AC260" s="84" t="str">
        <f t="array" ref="AC260">IFERROR(IF($C260="","",INDEX(구분표!$I$2:$I$1001,MATCH(1,(구분표!$B$2:$B$1001='15년일출'!$A260)*(구분표!$C$2:$C$1001='15년일출'!$B260)*(구분표!$A$2:$A$1001='15년일출'!$C260),0))),"@@")</f>
        <v/>
      </c>
    </row>
    <row r="261" spans="1:29" ht="31.5" hidden="1" customHeight="1">
      <c r="A261" s="94" t="str">
        <f>IFERROR(VLOOKUP('15년일출'!$C261,구분표!$A$2:$C$1001,2,FALSE),"")</f>
        <v/>
      </c>
      <c r="B261" s="94" t="str">
        <f>IFERROR(VLOOKUP('15년일출'!$C261,구분표!$A$2:$C$1001,3,FALSE),"")</f>
        <v/>
      </c>
      <c r="C261" s="196"/>
      <c r="D261" s="195"/>
      <c r="E261" s="195"/>
      <c r="F261" s="196"/>
      <c r="G261" s="194"/>
      <c r="H261" s="194"/>
      <c r="I261" s="194"/>
      <c r="J261" s="78">
        <f t="shared" si="47"/>
        <v>0</v>
      </c>
      <c r="K261" s="194"/>
      <c r="L261" s="194"/>
      <c r="M261" s="78">
        <f t="shared" si="48"/>
        <v>0</v>
      </c>
      <c r="N261" s="79" t="str">
        <f t="shared" si="17"/>
        <v>-</v>
      </c>
      <c r="O261" s="215"/>
      <c r="P261" s="80"/>
      <c r="Q261" s="221"/>
      <c r="R261" s="80"/>
      <c r="S261" s="83" t="str">
        <f t="shared" si="49"/>
        <v/>
      </c>
      <c r="T261" s="194">
        <f t="shared" si="43"/>
        <v>0</v>
      </c>
      <c r="U261" s="194">
        <f t="shared" si="50"/>
        <v>0</v>
      </c>
      <c r="V261" s="82" t="str">
        <f t="shared" si="44"/>
        <v>ok</v>
      </c>
      <c r="W261" s="80"/>
      <c r="X261" s="81" t="str">
        <f t="shared" si="51"/>
        <v/>
      </c>
      <c r="Y261" s="194">
        <f t="shared" si="45"/>
        <v>0</v>
      </c>
      <c r="Z261" s="194">
        <f t="shared" si="46"/>
        <v>0</v>
      </c>
      <c r="AA261" s="82" t="str">
        <f t="shared" si="52"/>
        <v>ok</v>
      </c>
      <c r="AB261" s="80"/>
      <c r="AC261" s="84" t="str">
        <f t="array" ref="AC261">IFERROR(IF($C261="","",INDEX(구분표!$I$2:$I$1001,MATCH(1,(구분표!$B$2:$B$1001='15년일출'!$A261)*(구분표!$C$2:$C$1001='15년일출'!$B261)*(구분표!$A$2:$A$1001='15년일출'!$C261),0))),"@@")</f>
        <v/>
      </c>
    </row>
    <row r="262" spans="1:29" ht="31.5" hidden="1" customHeight="1">
      <c r="A262" s="94" t="str">
        <f>IFERROR(VLOOKUP('15년일출'!$C262,구분표!$A$2:$C$1001,2,FALSE),"")</f>
        <v/>
      </c>
      <c r="B262" s="94" t="str">
        <f>IFERROR(VLOOKUP('15년일출'!$C262,구분표!$A$2:$C$1001,3,FALSE),"")</f>
        <v/>
      </c>
      <c r="C262" s="196"/>
      <c r="D262" s="195"/>
      <c r="E262" s="195"/>
      <c r="F262" s="196"/>
      <c r="G262" s="194"/>
      <c r="H262" s="194"/>
      <c r="I262" s="194"/>
      <c r="J262" s="78">
        <f t="shared" si="47"/>
        <v>0</v>
      </c>
      <c r="K262" s="194"/>
      <c r="L262" s="194"/>
      <c r="M262" s="78">
        <f t="shared" si="48"/>
        <v>0</v>
      </c>
      <c r="N262" s="79" t="str">
        <f t="shared" si="17"/>
        <v>-</v>
      </c>
      <c r="O262" s="215"/>
      <c r="P262" s="80"/>
      <c r="Q262" s="221"/>
      <c r="R262" s="80"/>
      <c r="S262" s="83" t="str">
        <f t="shared" si="49"/>
        <v/>
      </c>
      <c r="T262" s="194">
        <f t="shared" si="43"/>
        <v>0</v>
      </c>
      <c r="U262" s="194">
        <f t="shared" si="50"/>
        <v>0</v>
      </c>
      <c r="V262" s="82" t="str">
        <f t="shared" si="44"/>
        <v>ok</v>
      </c>
      <c r="W262" s="80"/>
      <c r="X262" s="81" t="str">
        <f t="shared" si="51"/>
        <v/>
      </c>
      <c r="Y262" s="194">
        <f t="shared" si="45"/>
        <v>0</v>
      </c>
      <c r="Z262" s="194">
        <f t="shared" si="46"/>
        <v>0</v>
      </c>
      <c r="AA262" s="82" t="str">
        <f t="shared" si="52"/>
        <v>ok</v>
      </c>
      <c r="AB262" s="80"/>
      <c r="AC262" s="84" t="str">
        <f t="array" ref="AC262">IFERROR(IF($C262="","",INDEX(구분표!$I$2:$I$1001,MATCH(1,(구분표!$B$2:$B$1001='15년일출'!$A262)*(구분표!$C$2:$C$1001='15년일출'!$B262)*(구분표!$A$2:$A$1001='15년일출'!$C262),0))),"@@")</f>
        <v/>
      </c>
    </row>
    <row r="263" spans="1:29" ht="31.5" hidden="1" customHeight="1">
      <c r="A263" s="94" t="str">
        <f>IFERROR(VLOOKUP('15년일출'!$C263,구분표!$A$2:$C$1001,2,FALSE),"")</f>
        <v/>
      </c>
      <c r="B263" s="94" t="str">
        <f>IFERROR(VLOOKUP('15년일출'!$C263,구분표!$A$2:$C$1001,3,FALSE),"")</f>
        <v/>
      </c>
      <c r="C263" s="196"/>
      <c r="D263" s="195"/>
      <c r="E263" s="195"/>
      <c r="F263" s="196"/>
      <c r="G263" s="194"/>
      <c r="H263" s="194"/>
      <c r="I263" s="194"/>
      <c r="J263" s="78">
        <f t="shared" si="47"/>
        <v>0</v>
      </c>
      <c r="K263" s="194"/>
      <c r="L263" s="194"/>
      <c r="M263" s="78">
        <f t="shared" si="48"/>
        <v>0</v>
      </c>
      <c r="N263" s="79" t="str">
        <f t="shared" si="17"/>
        <v>-</v>
      </c>
      <c r="O263" s="211"/>
      <c r="P263" s="80"/>
      <c r="Q263" s="221"/>
      <c r="R263" s="80"/>
      <c r="S263" s="83" t="str">
        <f t="shared" si="49"/>
        <v/>
      </c>
      <c r="T263" s="194">
        <f t="shared" si="43"/>
        <v>0</v>
      </c>
      <c r="U263" s="194">
        <f t="shared" si="50"/>
        <v>0</v>
      </c>
      <c r="V263" s="82" t="str">
        <f t="shared" si="44"/>
        <v>ok</v>
      </c>
      <c r="W263" s="80"/>
      <c r="X263" s="81" t="str">
        <f t="shared" si="51"/>
        <v/>
      </c>
      <c r="Y263" s="194">
        <f t="shared" si="45"/>
        <v>0</v>
      </c>
      <c r="Z263" s="194">
        <f t="shared" si="46"/>
        <v>0</v>
      </c>
      <c r="AA263" s="82" t="str">
        <f t="shared" si="52"/>
        <v>ok</v>
      </c>
      <c r="AB263" s="80"/>
      <c r="AC263" s="84" t="str">
        <f t="array" ref="AC263">IFERROR(IF($C263="","",INDEX(구분표!$I$2:$I$1001,MATCH(1,(구분표!$B$2:$B$1001='15년일출'!$A263)*(구분표!$C$2:$C$1001='15년일출'!$B263)*(구분표!$A$2:$A$1001='15년일출'!$C263),0))),"@@")</f>
        <v/>
      </c>
    </row>
    <row r="264" spans="1:29" ht="31.5" hidden="1" customHeight="1">
      <c r="A264" s="94" t="str">
        <f>IFERROR(VLOOKUP('15년일출'!$C264,구분표!$A$2:$C$1001,2,FALSE),"")</f>
        <v/>
      </c>
      <c r="B264" s="94" t="str">
        <f>IFERROR(VLOOKUP('15년일출'!$C264,구분표!$A$2:$C$1001,3,FALSE),"")</f>
        <v/>
      </c>
      <c r="C264" s="196"/>
      <c r="D264" s="195"/>
      <c r="E264" s="195"/>
      <c r="F264" s="196"/>
      <c r="G264" s="194"/>
      <c r="H264" s="194"/>
      <c r="I264" s="194"/>
      <c r="J264" s="78">
        <f t="shared" si="47"/>
        <v>0</v>
      </c>
      <c r="K264" s="194"/>
      <c r="L264" s="194"/>
      <c r="M264" s="78">
        <f t="shared" si="48"/>
        <v>0</v>
      </c>
      <c r="N264" s="79" t="str">
        <f t="shared" si="17"/>
        <v>-</v>
      </c>
      <c r="O264" s="211"/>
      <c r="P264" s="80"/>
      <c r="Q264" s="221"/>
      <c r="R264" s="80"/>
      <c r="S264" s="83" t="str">
        <f t="shared" si="49"/>
        <v/>
      </c>
      <c r="T264" s="194">
        <f t="shared" si="43"/>
        <v>0</v>
      </c>
      <c r="U264" s="194">
        <f t="shared" si="50"/>
        <v>0</v>
      </c>
      <c r="V264" s="82" t="str">
        <f t="shared" si="44"/>
        <v>ok</v>
      </c>
      <c r="W264" s="80"/>
      <c r="X264" s="81" t="str">
        <f t="shared" si="51"/>
        <v/>
      </c>
      <c r="Y264" s="194">
        <f t="shared" si="45"/>
        <v>0</v>
      </c>
      <c r="Z264" s="194">
        <f t="shared" si="46"/>
        <v>0</v>
      </c>
      <c r="AA264" s="82" t="str">
        <f t="shared" si="52"/>
        <v>ok</v>
      </c>
      <c r="AB264" s="80"/>
      <c r="AC264" s="84" t="str">
        <f t="array" ref="AC264">IFERROR(IF($C264="","",INDEX(구분표!$I$2:$I$1001,MATCH(1,(구분표!$B$2:$B$1001='15년일출'!$A264)*(구분표!$C$2:$C$1001='15년일출'!$B264)*(구분표!$A$2:$A$1001='15년일출'!$C264),0))),"@@")</f>
        <v/>
      </c>
    </row>
    <row r="265" spans="1:29" ht="31.5" hidden="1" customHeight="1">
      <c r="A265" s="94" t="str">
        <f>IFERROR(VLOOKUP('15년일출'!$C265,구분표!$A$2:$C$1001,2,FALSE),"")</f>
        <v/>
      </c>
      <c r="B265" s="94" t="str">
        <f>IFERROR(VLOOKUP('15년일출'!$C265,구분표!$A$2:$C$1001,3,FALSE),"")</f>
        <v/>
      </c>
      <c r="C265" s="196"/>
      <c r="D265" s="195"/>
      <c r="E265" s="195"/>
      <c r="F265" s="196"/>
      <c r="G265" s="194"/>
      <c r="H265" s="194"/>
      <c r="I265" s="194"/>
      <c r="J265" s="78">
        <f t="shared" si="47"/>
        <v>0</v>
      </c>
      <c r="K265" s="194"/>
      <c r="L265" s="194"/>
      <c r="M265" s="78">
        <f t="shared" si="48"/>
        <v>0</v>
      </c>
      <c r="N265" s="79" t="str">
        <f t="shared" si="17"/>
        <v>-</v>
      </c>
      <c r="O265" s="211"/>
      <c r="P265" s="80"/>
      <c r="Q265" s="221"/>
      <c r="R265" s="80"/>
      <c r="S265" s="83" t="str">
        <f t="shared" si="49"/>
        <v/>
      </c>
      <c r="T265" s="194">
        <f t="shared" si="43"/>
        <v>0</v>
      </c>
      <c r="U265" s="194">
        <f t="shared" si="50"/>
        <v>0</v>
      </c>
      <c r="V265" s="82" t="str">
        <f t="shared" si="44"/>
        <v>ok</v>
      </c>
      <c r="W265" s="80"/>
      <c r="X265" s="81" t="str">
        <f t="shared" si="51"/>
        <v/>
      </c>
      <c r="Y265" s="194">
        <f t="shared" si="45"/>
        <v>0</v>
      </c>
      <c r="Z265" s="194">
        <f t="shared" si="46"/>
        <v>0</v>
      </c>
      <c r="AA265" s="82" t="str">
        <f t="shared" si="52"/>
        <v>ok</v>
      </c>
      <c r="AB265" s="80"/>
      <c r="AC265" s="84" t="str">
        <f t="array" ref="AC265">IFERROR(IF($C265="","",INDEX(구분표!$I$2:$I$1001,MATCH(1,(구분표!$B$2:$B$1001='15년일출'!$A265)*(구분표!$C$2:$C$1001='15년일출'!$B265)*(구분표!$A$2:$A$1001='15년일출'!$C265),0))),"@@")</f>
        <v/>
      </c>
    </row>
    <row r="266" spans="1:29" ht="31.5" hidden="1" customHeight="1">
      <c r="A266" s="94" t="str">
        <f>IFERROR(VLOOKUP('15년일출'!$C266,구분표!$A$2:$C$1001,2,FALSE),"")</f>
        <v/>
      </c>
      <c r="B266" s="94" t="str">
        <f>IFERROR(VLOOKUP('15년일출'!$C266,구분표!$A$2:$C$1001,3,FALSE),"")</f>
        <v/>
      </c>
      <c r="C266" s="196"/>
      <c r="D266" s="195"/>
      <c r="E266" s="195"/>
      <c r="F266" s="196"/>
      <c r="G266" s="194"/>
      <c r="H266" s="194"/>
      <c r="I266" s="194"/>
      <c r="J266" s="78">
        <f t="shared" si="47"/>
        <v>0</v>
      </c>
      <c r="K266" s="194"/>
      <c r="L266" s="194"/>
      <c r="M266" s="78">
        <f t="shared" si="48"/>
        <v>0</v>
      </c>
      <c r="N266" s="79" t="str">
        <f t="shared" si="17"/>
        <v>-</v>
      </c>
      <c r="O266" s="215"/>
      <c r="P266" s="80"/>
      <c r="Q266" s="221"/>
      <c r="R266" s="80"/>
      <c r="S266" s="83" t="str">
        <f t="shared" si="49"/>
        <v/>
      </c>
      <c r="T266" s="194">
        <f t="shared" si="43"/>
        <v>0</v>
      </c>
      <c r="U266" s="194">
        <f t="shared" si="50"/>
        <v>0</v>
      </c>
      <c r="V266" s="82" t="str">
        <f t="shared" si="44"/>
        <v>ok</v>
      </c>
      <c r="W266" s="80"/>
      <c r="X266" s="81" t="str">
        <f t="shared" si="51"/>
        <v/>
      </c>
      <c r="Y266" s="194">
        <f t="shared" si="45"/>
        <v>0</v>
      </c>
      <c r="Z266" s="194">
        <f t="shared" si="46"/>
        <v>0</v>
      </c>
      <c r="AA266" s="82" t="str">
        <f t="shared" si="52"/>
        <v>ok</v>
      </c>
      <c r="AB266" s="80"/>
      <c r="AC266" s="84" t="str">
        <f t="array" ref="AC266">IFERROR(IF($C266="","",INDEX(구분표!$I$2:$I$1001,MATCH(1,(구분표!$B$2:$B$1001='15년일출'!$A266)*(구분표!$C$2:$C$1001='15년일출'!$B266)*(구분표!$A$2:$A$1001='15년일출'!$C266),0))),"@@")</f>
        <v/>
      </c>
    </row>
    <row r="267" spans="1:29" ht="31.5" hidden="1" customHeight="1">
      <c r="A267" s="94" t="str">
        <f>IFERROR(VLOOKUP('15년일출'!$C267,구분표!$A$2:$C$1001,2,FALSE),"")</f>
        <v/>
      </c>
      <c r="B267" s="94" t="str">
        <f>IFERROR(VLOOKUP('15년일출'!$C267,구분표!$A$2:$C$1001,3,FALSE),"")</f>
        <v/>
      </c>
      <c r="C267" s="196"/>
      <c r="D267" s="195"/>
      <c r="E267" s="195"/>
      <c r="F267" s="196"/>
      <c r="G267" s="194"/>
      <c r="H267" s="194"/>
      <c r="I267" s="194"/>
      <c r="J267" s="78">
        <f t="shared" si="47"/>
        <v>0</v>
      </c>
      <c r="K267" s="194"/>
      <c r="L267" s="194"/>
      <c r="M267" s="78">
        <f t="shared" si="48"/>
        <v>0</v>
      </c>
      <c r="N267" s="79" t="str">
        <f t="shared" si="17"/>
        <v>-</v>
      </c>
      <c r="O267" s="215"/>
      <c r="P267" s="80"/>
      <c r="Q267" s="221"/>
      <c r="R267" s="80"/>
      <c r="S267" s="83" t="str">
        <f t="shared" si="49"/>
        <v/>
      </c>
      <c r="T267" s="194">
        <f t="shared" si="43"/>
        <v>0</v>
      </c>
      <c r="U267" s="194">
        <f t="shared" si="50"/>
        <v>0</v>
      </c>
      <c r="V267" s="82" t="str">
        <f t="shared" si="44"/>
        <v>ok</v>
      </c>
      <c r="W267" s="80"/>
      <c r="X267" s="81" t="str">
        <f t="shared" si="51"/>
        <v/>
      </c>
      <c r="Y267" s="194">
        <f t="shared" si="45"/>
        <v>0</v>
      </c>
      <c r="Z267" s="194">
        <f t="shared" si="46"/>
        <v>0</v>
      </c>
      <c r="AA267" s="82" t="str">
        <f t="shared" si="52"/>
        <v>ok</v>
      </c>
      <c r="AB267" s="80"/>
      <c r="AC267" s="84" t="str">
        <f t="array" ref="AC267">IFERROR(IF($C267="","",INDEX(구분표!$I$2:$I$1001,MATCH(1,(구분표!$B$2:$B$1001='15년일출'!$A267)*(구분표!$C$2:$C$1001='15년일출'!$B267)*(구분표!$A$2:$A$1001='15년일출'!$C267),0))),"@@")</f>
        <v/>
      </c>
    </row>
    <row r="268" spans="1:29" ht="31.5" hidden="1" customHeight="1">
      <c r="A268" s="94" t="str">
        <f>IFERROR(VLOOKUP('15년일출'!$C268,구분표!$A$2:$C$1001,2,FALSE),"")</f>
        <v/>
      </c>
      <c r="B268" s="94" t="str">
        <f>IFERROR(VLOOKUP('15년일출'!$C268,구분표!$A$2:$C$1001,3,FALSE),"")</f>
        <v/>
      </c>
      <c r="C268" s="196"/>
      <c r="D268" s="195"/>
      <c r="E268" s="195"/>
      <c r="F268" s="196"/>
      <c r="G268" s="194"/>
      <c r="H268" s="194"/>
      <c r="I268" s="194"/>
      <c r="J268" s="78">
        <f t="shared" si="47"/>
        <v>0</v>
      </c>
      <c r="K268" s="194"/>
      <c r="L268" s="194"/>
      <c r="M268" s="78">
        <f t="shared" si="48"/>
        <v>0</v>
      </c>
      <c r="N268" s="79" t="str">
        <f t="shared" si="17"/>
        <v>-</v>
      </c>
      <c r="O268" s="215"/>
      <c r="P268" s="80"/>
      <c r="Q268" s="221"/>
      <c r="R268" s="80"/>
      <c r="S268" s="83" t="str">
        <f t="shared" si="49"/>
        <v/>
      </c>
      <c r="T268" s="194">
        <f t="shared" si="43"/>
        <v>0</v>
      </c>
      <c r="U268" s="194">
        <f t="shared" si="50"/>
        <v>0</v>
      </c>
      <c r="V268" s="82" t="str">
        <f t="shared" si="44"/>
        <v>ok</v>
      </c>
      <c r="W268" s="80"/>
      <c r="X268" s="81" t="str">
        <f t="shared" si="51"/>
        <v/>
      </c>
      <c r="Y268" s="194">
        <f t="shared" si="45"/>
        <v>0</v>
      </c>
      <c r="Z268" s="194">
        <f t="shared" si="46"/>
        <v>0</v>
      </c>
      <c r="AA268" s="82" t="str">
        <f t="shared" si="52"/>
        <v>ok</v>
      </c>
      <c r="AB268" s="80"/>
      <c r="AC268" s="84" t="str">
        <f t="array" ref="AC268">IFERROR(IF($C268="","",INDEX(구분표!$I$2:$I$1001,MATCH(1,(구분표!$B$2:$B$1001='15년일출'!$A268)*(구분표!$C$2:$C$1001='15년일출'!$B268)*(구분표!$A$2:$A$1001='15년일출'!$C268),0))),"@@")</f>
        <v/>
      </c>
    </row>
    <row r="269" spans="1:29" ht="31.5" hidden="1" customHeight="1">
      <c r="A269" s="94" t="str">
        <f>IFERROR(VLOOKUP('15년일출'!$C269,구분표!$A$2:$C$1001,2,FALSE),"")</f>
        <v/>
      </c>
      <c r="B269" s="94" t="str">
        <f>IFERROR(VLOOKUP('15년일출'!$C269,구분표!$A$2:$C$1001,3,FALSE),"")</f>
        <v/>
      </c>
      <c r="C269" s="196"/>
      <c r="D269" s="195"/>
      <c r="E269" s="195"/>
      <c r="F269" s="196"/>
      <c r="G269" s="194"/>
      <c r="H269" s="194"/>
      <c r="I269" s="194"/>
      <c r="J269" s="78">
        <f t="shared" si="47"/>
        <v>0</v>
      </c>
      <c r="K269" s="194"/>
      <c r="L269" s="194"/>
      <c r="M269" s="78">
        <f t="shared" si="48"/>
        <v>0</v>
      </c>
      <c r="N269" s="79" t="str">
        <f t="shared" si="17"/>
        <v>-</v>
      </c>
      <c r="O269" s="215"/>
      <c r="P269" s="80"/>
      <c r="Q269" s="221"/>
      <c r="R269" s="80"/>
      <c r="S269" s="83" t="str">
        <f t="shared" si="49"/>
        <v/>
      </c>
      <c r="T269" s="194">
        <f t="shared" si="43"/>
        <v>0</v>
      </c>
      <c r="U269" s="194">
        <f t="shared" si="50"/>
        <v>0</v>
      </c>
      <c r="V269" s="82" t="str">
        <f t="shared" si="44"/>
        <v>ok</v>
      </c>
      <c r="W269" s="80"/>
      <c r="X269" s="81" t="str">
        <f t="shared" si="51"/>
        <v/>
      </c>
      <c r="Y269" s="194">
        <f t="shared" si="45"/>
        <v>0</v>
      </c>
      <c r="Z269" s="194">
        <f t="shared" si="46"/>
        <v>0</v>
      </c>
      <c r="AA269" s="82" t="str">
        <f t="shared" si="52"/>
        <v>ok</v>
      </c>
      <c r="AB269" s="80"/>
      <c r="AC269" s="84" t="str">
        <f t="array" ref="AC269">IFERROR(IF($C269="","",INDEX(구분표!$I$2:$I$1001,MATCH(1,(구분표!$B$2:$B$1001='15년일출'!$A269)*(구분표!$C$2:$C$1001='15년일출'!$B269)*(구분표!$A$2:$A$1001='15년일출'!$C269),0))),"@@")</f>
        <v/>
      </c>
    </row>
    <row r="270" spans="1:29" ht="31.5" hidden="1" customHeight="1">
      <c r="A270" s="94" t="str">
        <f>IFERROR(VLOOKUP('15년일출'!$C270,구분표!$A$2:$C$1001,2,FALSE),"")</f>
        <v/>
      </c>
      <c r="B270" s="94" t="str">
        <f>IFERROR(VLOOKUP('15년일출'!$C270,구분표!$A$2:$C$1001,3,FALSE),"")</f>
        <v/>
      </c>
      <c r="C270" s="196"/>
      <c r="D270" s="195"/>
      <c r="E270" s="195"/>
      <c r="F270" s="196"/>
      <c r="G270" s="194"/>
      <c r="H270" s="194"/>
      <c r="I270" s="194"/>
      <c r="J270" s="78">
        <f t="shared" si="47"/>
        <v>0</v>
      </c>
      <c r="K270" s="194"/>
      <c r="L270" s="194"/>
      <c r="M270" s="78">
        <f t="shared" si="48"/>
        <v>0</v>
      </c>
      <c r="N270" s="79" t="str">
        <f t="shared" si="17"/>
        <v>-</v>
      </c>
      <c r="O270" s="215"/>
      <c r="P270" s="80"/>
      <c r="Q270" s="221"/>
      <c r="R270" s="80"/>
      <c r="S270" s="83" t="str">
        <f t="shared" si="49"/>
        <v/>
      </c>
      <c r="T270" s="194">
        <f t="shared" si="43"/>
        <v>0</v>
      </c>
      <c r="U270" s="194">
        <f t="shared" si="50"/>
        <v>0</v>
      </c>
      <c r="V270" s="82" t="str">
        <f t="shared" si="44"/>
        <v>ok</v>
      </c>
      <c r="W270" s="80"/>
      <c r="X270" s="81" t="str">
        <f t="shared" si="51"/>
        <v/>
      </c>
      <c r="Y270" s="194">
        <f t="shared" si="45"/>
        <v>0</v>
      </c>
      <c r="Z270" s="194">
        <f t="shared" si="46"/>
        <v>0</v>
      </c>
      <c r="AA270" s="82" t="str">
        <f t="shared" si="52"/>
        <v>ok</v>
      </c>
      <c r="AB270" s="80"/>
      <c r="AC270" s="84" t="str">
        <f t="array" ref="AC270">IFERROR(IF($C270="","",INDEX(구분표!$I$2:$I$1001,MATCH(1,(구분표!$B$2:$B$1001='15년일출'!$A270)*(구분표!$C$2:$C$1001='15년일출'!$B270)*(구분표!$A$2:$A$1001='15년일출'!$C270),0))),"@@")</f>
        <v/>
      </c>
    </row>
    <row r="271" spans="1:29" ht="31.5" hidden="1" customHeight="1">
      <c r="A271" s="94" t="str">
        <f>IFERROR(VLOOKUP('15년일출'!$C271,구분표!$A$2:$C$1001,2,FALSE),"")</f>
        <v/>
      </c>
      <c r="B271" s="94" t="str">
        <f>IFERROR(VLOOKUP('15년일출'!$C271,구분표!$A$2:$C$1001,3,FALSE),"")</f>
        <v/>
      </c>
      <c r="C271" s="196"/>
      <c r="D271" s="195"/>
      <c r="E271" s="195"/>
      <c r="F271" s="196"/>
      <c r="G271" s="194"/>
      <c r="H271" s="194"/>
      <c r="I271" s="194"/>
      <c r="J271" s="78">
        <f t="shared" si="47"/>
        <v>0</v>
      </c>
      <c r="K271" s="194"/>
      <c r="L271" s="194"/>
      <c r="M271" s="78">
        <f t="shared" si="48"/>
        <v>0</v>
      </c>
      <c r="N271" s="79" t="str">
        <f t="shared" si="17"/>
        <v>-</v>
      </c>
      <c r="O271" s="215"/>
      <c r="P271" s="80"/>
      <c r="Q271" s="221"/>
      <c r="R271" s="80"/>
      <c r="S271" s="83" t="str">
        <f t="shared" si="49"/>
        <v/>
      </c>
      <c r="T271" s="194">
        <f t="shared" si="43"/>
        <v>0</v>
      </c>
      <c r="U271" s="194">
        <f t="shared" si="50"/>
        <v>0</v>
      </c>
      <c r="V271" s="82" t="str">
        <f t="shared" si="44"/>
        <v>ok</v>
      </c>
      <c r="W271" s="80"/>
      <c r="X271" s="81" t="str">
        <f t="shared" si="51"/>
        <v/>
      </c>
      <c r="Y271" s="194">
        <f t="shared" si="45"/>
        <v>0</v>
      </c>
      <c r="Z271" s="194">
        <f t="shared" si="46"/>
        <v>0</v>
      </c>
      <c r="AA271" s="82" t="str">
        <f t="shared" si="52"/>
        <v>ok</v>
      </c>
      <c r="AB271" s="80"/>
      <c r="AC271" s="84" t="str">
        <f t="array" ref="AC271">IFERROR(IF($C271="","",INDEX(구분표!$I$2:$I$1001,MATCH(1,(구분표!$B$2:$B$1001='15년일출'!$A271)*(구분표!$C$2:$C$1001='15년일출'!$B271)*(구분표!$A$2:$A$1001='15년일출'!$C271),0))),"@@")</f>
        <v/>
      </c>
    </row>
    <row r="272" spans="1:29" ht="31.5" hidden="1" customHeight="1">
      <c r="A272" s="94" t="str">
        <f>IFERROR(VLOOKUP('15년일출'!$C272,구분표!$A$2:$C$1001,2,FALSE),"")</f>
        <v/>
      </c>
      <c r="B272" s="94" t="str">
        <f>IFERROR(VLOOKUP('15년일출'!$C272,구분표!$A$2:$C$1001,3,FALSE),"")</f>
        <v/>
      </c>
      <c r="C272" s="196"/>
      <c r="D272" s="195"/>
      <c r="E272" s="195"/>
      <c r="F272" s="196"/>
      <c r="G272" s="194"/>
      <c r="H272" s="194"/>
      <c r="I272" s="194"/>
      <c r="J272" s="78">
        <f t="shared" si="47"/>
        <v>0</v>
      </c>
      <c r="K272" s="194"/>
      <c r="L272" s="194"/>
      <c r="M272" s="78">
        <f t="shared" si="48"/>
        <v>0</v>
      </c>
      <c r="N272" s="79" t="str">
        <f t="shared" si="17"/>
        <v>-</v>
      </c>
      <c r="O272" s="215"/>
      <c r="P272" s="80"/>
      <c r="Q272" s="221"/>
      <c r="R272" s="80"/>
      <c r="S272" s="83" t="str">
        <f t="shared" si="49"/>
        <v/>
      </c>
      <c r="T272" s="194">
        <f t="shared" si="43"/>
        <v>0</v>
      </c>
      <c r="U272" s="194">
        <f t="shared" si="50"/>
        <v>0</v>
      </c>
      <c r="V272" s="82" t="str">
        <f t="shared" si="44"/>
        <v>ok</v>
      </c>
      <c r="W272" s="80"/>
      <c r="X272" s="81" t="str">
        <f t="shared" si="51"/>
        <v/>
      </c>
      <c r="Y272" s="194">
        <f t="shared" si="45"/>
        <v>0</v>
      </c>
      <c r="Z272" s="194">
        <f t="shared" si="46"/>
        <v>0</v>
      </c>
      <c r="AA272" s="82" t="str">
        <f t="shared" si="52"/>
        <v>ok</v>
      </c>
      <c r="AB272" s="80"/>
      <c r="AC272" s="84" t="str">
        <f t="array" ref="AC272">IFERROR(IF($C272="","",INDEX(구분표!$I$2:$I$1001,MATCH(1,(구분표!$B$2:$B$1001='15년일출'!$A272)*(구분표!$C$2:$C$1001='15년일출'!$B272)*(구분표!$A$2:$A$1001='15년일출'!$C272),0))),"@@")</f>
        <v/>
      </c>
    </row>
    <row r="273" spans="1:29" ht="31.5" hidden="1" customHeight="1">
      <c r="A273" s="94" t="str">
        <f>IFERROR(VLOOKUP('15년일출'!$C273,구분표!$A$2:$C$1001,2,FALSE),"")</f>
        <v/>
      </c>
      <c r="B273" s="94" t="str">
        <f>IFERROR(VLOOKUP('15년일출'!$C273,구분표!$A$2:$C$1001,3,FALSE),"")</f>
        <v/>
      </c>
      <c r="C273" s="196"/>
      <c r="D273" s="195"/>
      <c r="E273" s="195"/>
      <c r="F273" s="196"/>
      <c r="G273" s="194"/>
      <c r="H273" s="194"/>
      <c r="I273" s="194"/>
      <c r="J273" s="78">
        <f t="shared" si="47"/>
        <v>0</v>
      </c>
      <c r="K273" s="208"/>
      <c r="L273" s="194"/>
      <c r="M273" s="78">
        <f t="shared" si="48"/>
        <v>0</v>
      </c>
      <c r="N273" s="79" t="str">
        <f t="shared" si="17"/>
        <v>-</v>
      </c>
      <c r="O273" s="215"/>
      <c r="P273" s="80"/>
      <c r="Q273" s="221"/>
      <c r="R273" s="80"/>
      <c r="S273" s="83" t="str">
        <f t="shared" si="49"/>
        <v/>
      </c>
      <c r="T273" s="194">
        <f t="shared" si="43"/>
        <v>0</v>
      </c>
      <c r="U273" s="194">
        <f t="shared" si="50"/>
        <v>0</v>
      </c>
      <c r="V273" s="82" t="str">
        <f t="shared" si="44"/>
        <v>ok</v>
      </c>
      <c r="W273" s="80"/>
      <c r="X273" s="81" t="str">
        <f t="shared" si="51"/>
        <v/>
      </c>
      <c r="Y273" s="194">
        <f t="shared" si="45"/>
        <v>0</v>
      </c>
      <c r="Z273" s="194">
        <f t="shared" si="46"/>
        <v>0</v>
      </c>
      <c r="AA273" s="82" t="str">
        <f t="shared" si="52"/>
        <v>ok</v>
      </c>
      <c r="AB273" s="80"/>
      <c r="AC273" s="84" t="str">
        <f t="array" ref="AC273">IFERROR(IF($C273="","",INDEX(구분표!$I$2:$I$1001,MATCH(1,(구분표!$B$2:$B$1001='15년일출'!$A273)*(구분표!$C$2:$C$1001='15년일출'!$B273)*(구분표!$A$2:$A$1001='15년일출'!$C273),0))),"@@")</f>
        <v/>
      </c>
    </row>
    <row r="274" spans="1:29" ht="31.5" hidden="1" customHeight="1">
      <c r="A274" s="94" t="str">
        <f>IFERROR(VLOOKUP('15년일출'!$C274,구분표!$A$2:$C$1001,2,FALSE),"")</f>
        <v/>
      </c>
      <c r="B274" s="94" t="str">
        <f>IFERROR(VLOOKUP('15년일출'!$C274,구분표!$A$2:$C$1001,3,FALSE),"")</f>
        <v/>
      </c>
      <c r="C274" s="196"/>
      <c r="D274" s="195"/>
      <c r="E274" s="195"/>
      <c r="F274" s="196"/>
      <c r="G274" s="194"/>
      <c r="H274" s="206"/>
      <c r="I274" s="206"/>
      <c r="J274" s="78">
        <f t="shared" si="47"/>
        <v>0</v>
      </c>
      <c r="K274" s="206"/>
      <c r="L274" s="206"/>
      <c r="M274" s="78">
        <f t="shared" si="48"/>
        <v>0</v>
      </c>
      <c r="N274" s="79" t="str">
        <f t="shared" si="17"/>
        <v>-</v>
      </c>
      <c r="O274" s="215"/>
      <c r="P274" s="80"/>
      <c r="Q274" s="221"/>
      <c r="R274" s="80"/>
      <c r="S274" s="83" t="str">
        <f t="shared" si="49"/>
        <v/>
      </c>
      <c r="T274" s="194">
        <f t="shared" si="43"/>
        <v>0</v>
      </c>
      <c r="U274" s="194">
        <f t="shared" si="50"/>
        <v>0</v>
      </c>
      <c r="V274" s="82" t="str">
        <f t="shared" si="44"/>
        <v>ok</v>
      </c>
      <c r="W274" s="80"/>
      <c r="X274" s="81" t="str">
        <f t="shared" si="51"/>
        <v/>
      </c>
      <c r="Y274" s="194">
        <f t="shared" si="45"/>
        <v>0</v>
      </c>
      <c r="Z274" s="194">
        <f t="shared" si="46"/>
        <v>0</v>
      </c>
      <c r="AA274" s="82" t="str">
        <f t="shared" si="52"/>
        <v>ok</v>
      </c>
      <c r="AB274" s="80"/>
      <c r="AC274" s="84" t="str">
        <f t="array" ref="AC274">IFERROR(IF($C274="","",INDEX(구분표!$I$2:$I$1001,MATCH(1,(구분표!$B$2:$B$1001='15년일출'!$A274)*(구분표!$C$2:$C$1001='15년일출'!$B274)*(구분표!$A$2:$A$1001='15년일출'!$C274),0))),"@@")</f>
        <v/>
      </c>
    </row>
    <row r="275" spans="1:29" ht="31.5" hidden="1" customHeight="1">
      <c r="A275" s="94" t="str">
        <f>IFERROR(VLOOKUP('15년일출'!$C275,구분표!$A$2:$C$1001,2,FALSE),"")</f>
        <v/>
      </c>
      <c r="B275" s="94" t="str">
        <f>IFERROR(VLOOKUP('15년일출'!$C275,구분표!$A$2:$C$1001,3,FALSE),"")</f>
        <v/>
      </c>
      <c r="C275" s="196"/>
      <c r="D275" s="195"/>
      <c r="E275" s="195"/>
      <c r="F275" s="196"/>
      <c r="G275" s="194"/>
      <c r="H275" s="194"/>
      <c r="I275" s="194"/>
      <c r="J275" s="78">
        <f t="shared" si="47"/>
        <v>0</v>
      </c>
      <c r="K275" s="194"/>
      <c r="L275" s="194"/>
      <c r="M275" s="78">
        <f t="shared" si="48"/>
        <v>0</v>
      </c>
      <c r="N275" s="79" t="str">
        <f t="shared" si="17"/>
        <v>-</v>
      </c>
      <c r="O275" s="215"/>
      <c r="P275" s="80"/>
      <c r="Q275" s="221"/>
      <c r="R275" s="80"/>
      <c r="S275" s="83" t="str">
        <f t="shared" si="49"/>
        <v/>
      </c>
      <c r="T275" s="194">
        <f t="shared" si="43"/>
        <v>0</v>
      </c>
      <c r="U275" s="194">
        <f t="shared" si="50"/>
        <v>0</v>
      </c>
      <c r="V275" s="82" t="str">
        <f t="shared" si="44"/>
        <v>ok</v>
      </c>
      <c r="W275" s="80"/>
      <c r="X275" s="81" t="str">
        <f t="shared" si="51"/>
        <v/>
      </c>
      <c r="Y275" s="194">
        <f t="shared" si="45"/>
        <v>0</v>
      </c>
      <c r="Z275" s="194">
        <f t="shared" si="46"/>
        <v>0</v>
      </c>
      <c r="AA275" s="82" t="str">
        <f t="shared" si="52"/>
        <v>ok</v>
      </c>
      <c r="AB275" s="80"/>
      <c r="AC275" s="84" t="str">
        <f t="array" ref="AC275">IFERROR(IF($C275="","",INDEX(구분표!$I$2:$I$1001,MATCH(1,(구분표!$B$2:$B$1001='15년일출'!$A275)*(구분표!$C$2:$C$1001='15년일출'!$B275)*(구분표!$A$2:$A$1001='15년일출'!$C275),0))),"@@")</f>
        <v/>
      </c>
    </row>
    <row r="276" spans="1:29" ht="31.5" hidden="1" customHeight="1">
      <c r="A276" s="94" t="str">
        <f>IFERROR(VLOOKUP('15년일출'!$C276,구분표!$A$2:$C$1001,2,FALSE),"")</f>
        <v/>
      </c>
      <c r="B276" s="94" t="str">
        <f>IFERROR(VLOOKUP('15년일출'!$C276,구분표!$A$2:$C$1001,3,FALSE),"")</f>
        <v/>
      </c>
      <c r="C276" s="196"/>
      <c r="D276" s="195"/>
      <c r="E276" s="195"/>
      <c r="F276" s="196"/>
      <c r="G276" s="194"/>
      <c r="H276" s="194"/>
      <c r="I276" s="194"/>
      <c r="J276" s="78">
        <f t="shared" si="47"/>
        <v>0</v>
      </c>
      <c r="K276" s="194"/>
      <c r="L276" s="194"/>
      <c r="M276" s="78">
        <f t="shared" si="48"/>
        <v>0</v>
      </c>
      <c r="N276" s="79" t="str">
        <f t="shared" si="17"/>
        <v>-</v>
      </c>
      <c r="O276" s="215"/>
      <c r="P276" s="80"/>
      <c r="Q276" s="221"/>
      <c r="R276" s="80"/>
      <c r="S276" s="83" t="str">
        <f t="shared" si="49"/>
        <v/>
      </c>
      <c r="T276" s="194">
        <f t="shared" si="43"/>
        <v>0</v>
      </c>
      <c r="U276" s="194">
        <f t="shared" si="50"/>
        <v>0</v>
      </c>
      <c r="V276" s="82" t="str">
        <f t="shared" si="44"/>
        <v>ok</v>
      </c>
      <c r="W276" s="80"/>
      <c r="X276" s="81" t="str">
        <f t="shared" si="51"/>
        <v/>
      </c>
      <c r="Y276" s="194">
        <f t="shared" si="45"/>
        <v>0</v>
      </c>
      <c r="Z276" s="194">
        <f t="shared" si="46"/>
        <v>0</v>
      </c>
      <c r="AA276" s="82" t="str">
        <f t="shared" si="52"/>
        <v>ok</v>
      </c>
      <c r="AB276" s="80"/>
      <c r="AC276" s="84" t="str">
        <f t="array" ref="AC276">IFERROR(IF($C276="","",INDEX(구분표!$I$2:$I$1001,MATCH(1,(구분표!$B$2:$B$1001='15년일출'!$A276)*(구분표!$C$2:$C$1001='15년일출'!$B276)*(구분표!$A$2:$A$1001='15년일출'!$C276),0))),"@@")</f>
        <v/>
      </c>
    </row>
    <row r="277" spans="1:29" ht="31.5" hidden="1" customHeight="1">
      <c r="A277" s="94" t="str">
        <f>IFERROR(VLOOKUP('15년일출'!$C277,구분표!$A$2:$C$1001,2,FALSE),"")</f>
        <v/>
      </c>
      <c r="B277" s="94" t="str">
        <f>IFERROR(VLOOKUP('15년일출'!$C277,구분표!$A$2:$C$1001,3,FALSE),"")</f>
        <v/>
      </c>
      <c r="C277" s="196"/>
      <c r="D277" s="195"/>
      <c r="E277" s="195"/>
      <c r="F277" s="196"/>
      <c r="G277" s="194"/>
      <c r="H277" s="194"/>
      <c r="I277" s="194"/>
      <c r="J277" s="78">
        <f t="shared" si="47"/>
        <v>0</v>
      </c>
      <c r="K277" s="208"/>
      <c r="L277" s="194"/>
      <c r="M277" s="78">
        <f t="shared" si="48"/>
        <v>0</v>
      </c>
      <c r="N277" s="79" t="str">
        <f t="shared" si="17"/>
        <v>-</v>
      </c>
      <c r="O277" s="215"/>
      <c r="P277" s="80"/>
      <c r="Q277" s="221"/>
      <c r="R277" s="80"/>
      <c r="S277" s="83" t="str">
        <f t="shared" si="49"/>
        <v/>
      </c>
      <c r="T277" s="194">
        <f t="shared" si="43"/>
        <v>0</v>
      </c>
      <c r="U277" s="194">
        <f t="shared" si="50"/>
        <v>0</v>
      </c>
      <c r="V277" s="82" t="str">
        <f t="shared" si="44"/>
        <v>ok</v>
      </c>
      <c r="W277" s="80"/>
      <c r="X277" s="81" t="str">
        <f t="shared" si="51"/>
        <v/>
      </c>
      <c r="Y277" s="194">
        <f t="shared" si="45"/>
        <v>0</v>
      </c>
      <c r="Z277" s="194">
        <f t="shared" si="46"/>
        <v>0</v>
      </c>
      <c r="AA277" s="82" t="str">
        <f t="shared" si="52"/>
        <v>ok</v>
      </c>
      <c r="AB277" s="80"/>
      <c r="AC277" s="84" t="str">
        <f t="array" ref="AC277">IFERROR(IF($C277="","",INDEX(구분표!$I$2:$I$1001,MATCH(1,(구분표!$B$2:$B$1001='15년일출'!$A277)*(구분표!$C$2:$C$1001='15년일출'!$B277)*(구분표!$A$2:$A$1001='15년일출'!$C277),0))),"@@")</f>
        <v/>
      </c>
    </row>
    <row r="278" spans="1:29" ht="31.5" hidden="1" customHeight="1">
      <c r="A278" s="94" t="str">
        <f>IFERROR(VLOOKUP('15년일출'!$C278,구분표!$A$2:$C$1001,2,FALSE),"")</f>
        <v/>
      </c>
      <c r="B278" s="94" t="str">
        <f>IFERROR(VLOOKUP('15년일출'!$C278,구분표!$A$2:$C$1001,3,FALSE),"")</f>
        <v/>
      </c>
      <c r="C278" s="196"/>
      <c r="D278" s="195"/>
      <c r="E278" s="195"/>
      <c r="F278" s="196"/>
      <c r="G278" s="194"/>
      <c r="H278" s="194"/>
      <c r="I278" s="194"/>
      <c r="J278" s="78">
        <f t="shared" si="47"/>
        <v>0</v>
      </c>
      <c r="K278" s="194"/>
      <c r="L278" s="194"/>
      <c r="M278" s="78">
        <f t="shared" si="48"/>
        <v>0</v>
      </c>
      <c r="N278" s="79" t="str">
        <f t="shared" si="17"/>
        <v>-</v>
      </c>
      <c r="O278" s="215"/>
      <c r="P278" s="80"/>
      <c r="Q278" s="221"/>
      <c r="R278" s="80"/>
      <c r="S278" s="83" t="str">
        <f t="shared" si="49"/>
        <v/>
      </c>
      <c r="T278" s="194">
        <f t="shared" si="43"/>
        <v>0</v>
      </c>
      <c r="U278" s="194">
        <f t="shared" si="50"/>
        <v>0</v>
      </c>
      <c r="V278" s="82" t="str">
        <f t="shared" si="44"/>
        <v>ok</v>
      </c>
      <c r="W278" s="80"/>
      <c r="X278" s="81" t="str">
        <f t="shared" si="51"/>
        <v/>
      </c>
      <c r="Y278" s="194">
        <f t="shared" si="45"/>
        <v>0</v>
      </c>
      <c r="Z278" s="194">
        <f t="shared" si="46"/>
        <v>0</v>
      </c>
      <c r="AA278" s="82" t="str">
        <f t="shared" si="52"/>
        <v>ok</v>
      </c>
      <c r="AB278" s="80"/>
      <c r="AC278" s="84" t="str">
        <f t="array" ref="AC278">IFERROR(IF($C278="","",INDEX(구분표!$I$2:$I$1001,MATCH(1,(구분표!$B$2:$B$1001='15년일출'!$A278)*(구분표!$C$2:$C$1001='15년일출'!$B278)*(구분표!$A$2:$A$1001='15년일출'!$C278),0))),"@@")</f>
        <v/>
      </c>
    </row>
    <row r="279" spans="1:29" ht="31.5" hidden="1" customHeight="1">
      <c r="A279" s="94" t="str">
        <f>IFERROR(VLOOKUP('15년일출'!$C279,구분표!$A$2:$C$1001,2,FALSE),"")</f>
        <v/>
      </c>
      <c r="B279" s="94" t="str">
        <f>IFERROR(VLOOKUP('15년일출'!$C279,구분표!$A$2:$C$1001,3,FALSE),"")</f>
        <v/>
      </c>
      <c r="C279" s="196"/>
      <c r="D279" s="195"/>
      <c r="E279" s="195"/>
      <c r="F279" s="196"/>
      <c r="G279" s="194"/>
      <c r="H279" s="194"/>
      <c r="I279" s="194"/>
      <c r="J279" s="78">
        <f t="shared" si="47"/>
        <v>0</v>
      </c>
      <c r="K279" s="194"/>
      <c r="L279" s="194"/>
      <c r="M279" s="78">
        <f t="shared" si="48"/>
        <v>0</v>
      </c>
      <c r="N279" s="79" t="str">
        <f t="shared" si="17"/>
        <v>-</v>
      </c>
      <c r="O279" s="215"/>
      <c r="P279" s="80"/>
      <c r="Q279" s="221"/>
      <c r="R279" s="80"/>
      <c r="S279" s="83" t="str">
        <f t="shared" si="49"/>
        <v/>
      </c>
      <c r="T279" s="194">
        <f t="shared" si="43"/>
        <v>0</v>
      </c>
      <c r="U279" s="194">
        <f t="shared" si="50"/>
        <v>0</v>
      </c>
      <c r="V279" s="82" t="str">
        <f t="shared" si="44"/>
        <v>ok</v>
      </c>
      <c r="W279" s="80"/>
      <c r="X279" s="81" t="str">
        <f t="shared" si="51"/>
        <v/>
      </c>
      <c r="Y279" s="194">
        <f t="shared" si="45"/>
        <v>0</v>
      </c>
      <c r="Z279" s="194">
        <f t="shared" si="46"/>
        <v>0</v>
      </c>
      <c r="AA279" s="82" t="str">
        <f t="shared" si="52"/>
        <v>ok</v>
      </c>
      <c r="AB279" s="80"/>
      <c r="AC279" s="84" t="str">
        <f t="array" ref="AC279">IFERROR(IF($C279="","",INDEX(구분표!$I$2:$I$1001,MATCH(1,(구분표!$B$2:$B$1001='15년일출'!$A279)*(구분표!$C$2:$C$1001='15년일출'!$B279)*(구분표!$A$2:$A$1001='15년일출'!$C279),0))),"@@")</f>
        <v/>
      </c>
    </row>
    <row r="280" spans="1:29" ht="31.5" hidden="1" customHeight="1">
      <c r="A280" s="94" t="str">
        <f>IFERROR(VLOOKUP('15년일출'!$C280,구분표!$A$2:$C$1001,2,FALSE),"")</f>
        <v/>
      </c>
      <c r="B280" s="94" t="str">
        <f>IFERROR(VLOOKUP('15년일출'!$C280,구분표!$A$2:$C$1001,3,FALSE),"")</f>
        <v/>
      </c>
      <c r="C280" s="196"/>
      <c r="D280" s="195"/>
      <c r="E280" s="195"/>
      <c r="F280" s="196"/>
      <c r="G280" s="194"/>
      <c r="H280" s="194"/>
      <c r="I280" s="194"/>
      <c r="J280" s="78">
        <f t="shared" si="47"/>
        <v>0</v>
      </c>
      <c r="K280" s="194"/>
      <c r="L280" s="194"/>
      <c r="M280" s="78">
        <f t="shared" si="48"/>
        <v>0</v>
      </c>
      <c r="N280" s="79" t="str">
        <f t="shared" si="17"/>
        <v>-</v>
      </c>
      <c r="O280" s="215"/>
      <c r="P280" s="80"/>
      <c r="Q280" s="221"/>
      <c r="R280" s="80"/>
      <c r="S280" s="83" t="str">
        <f t="shared" si="49"/>
        <v/>
      </c>
      <c r="T280" s="194">
        <f t="shared" si="43"/>
        <v>0</v>
      </c>
      <c r="U280" s="194">
        <f t="shared" si="50"/>
        <v>0</v>
      </c>
      <c r="V280" s="82" t="str">
        <f t="shared" si="44"/>
        <v>ok</v>
      </c>
      <c r="W280" s="80"/>
      <c r="X280" s="81" t="str">
        <f t="shared" si="51"/>
        <v/>
      </c>
      <c r="Y280" s="194">
        <f t="shared" si="45"/>
        <v>0</v>
      </c>
      <c r="Z280" s="194">
        <f t="shared" si="46"/>
        <v>0</v>
      </c>
      <c r="AA280" s="82" t="str">
        <f t="shared" si="52"/>
        <v>ok</v>
      </c>
      <c r="AB280" s="80"/>
      <c r="AC280" s="84" t="str">
        <f t="array" ref="AC280">IFERROR(IF($C280="","",INDEX(구분표!$I$2:$I$1001,MATCH(1,(구분표!$B$2:$B$1001='15년일출'!$A280)*(구분표!$C$2:$C$1001='15년일출'!$B280)*(구분표!$A$2:$A$1001='15년일출'!$C280),0))),"@@")</f>
        <v/>
      </c>
    </row>
    <row r="281" spans="1:29" ht="31.5" hidden="1" customHeight="1">
      <c r="A281" s="94" t="str">
        <f>IFERROR(VLOOKUP('15년일출'!$C281,구분표!$A$2:$C$1001,2,FALSE),"")</f>
        <v/>
      </c>
      <c r="B281" s="94" t="str">
        <f>IFERROR(VLOOKUP('15년일출'!$C281,구분표!$A$2:$C$1001,3,FALSE),"")</f>
        <v/>
      </c>
      <c r="C281" s="196"/>
      <c r="D281" s="195"/>
      <c r="E281" s="195"/>
      <c r="F281" s="196"/>
      <c r="G281" s="197"/>
      <c r="H281" s="194"/>
      <c r="I281" s="194"/>
      <c r="J281" s="78">
        <f t="shared" si="47"/>
        <v>0</v>
      </c>
      <c r="K281" s="194"/>
      <c r="L281" s="194"/>
      <c r="M281" s="78">
        <f t="shared" si="48"/>
        <v>0</v>
      </c>
      <c r="N281" s="79" t="str">
        <f t="shared" si="17"/>
        <v>-</v>
      </c>
      <c r="O281" s="215"/>
      <c r="P281" s="80"/>
      <c r="Q281" s="221"/>
      <c r="R281" s="80"/>
      <c r="S281" s="83" t="str">
        <f t="shared" si="49"/>
        <v/>
      </c>
      <c r="T281" s="194">
        <f t="shared" si="43"/>
        <v>0</v>
      </c>
      <c r="U281" s="194">
        <f t="shared" si="50"/>
        <v>0</v>
      </c>
      <c r="V281" s="82" t="str">
        <f t="shared" si="44"/>
        <v>ok</v>
      </c>
      <c r="W281" s="80"/>
      <c r="X281" s="81" t="str">
        <f t="shared" si="51"/>
        <v/>
      </c>
      <c r="Y281" s="194">
        <f t="shared" si="45"/>
        <v>0</v>
      </c>
      <c r="Z281" s="194">
        <f t="shared" si="46"/>
        <v>0</v>
      </c>
      <c r="AA281" s="82" t="str">
        <f t="shared" si="52"/>
        <v>ok</v>
      </c>
      <c r="AB281" s="80"/>
      <c r="AC281" s="84" t="str">
        <f t="array" ref="AC281">IFERROR(IF($C281="","",INDEX(구분표!$I$2:$I$1001,MATCH(1,(구분표!$B$2:$B$1001='15년일출'!$A281)*(구분표!$C$2:$C$1001='15년일출'!$B281)*(구분표!$A$2:$A$1001='15년일출'!$C281),0))),"@@")</f>
        <v/>
      </c>
    </row>
    <row r="282" spans="1:29" ht="31.5" hidden="1" customHeight="1">
      <c r="A282" s="94" t="str">
        <f>IFERROR(VLOOKUP('15년일출'!$C282,구분표!$A$2:$C$1001,2,FALSE),"")</f>
        <v/>
      </c>
      <c r="B282" s="94" t="str">
        <f>IFERROR(VLOOKUP('15년일출'!$C282,구분표!$A$2:$C$1001,3,FALSE),"")</f>
        <v/>
      </c>
      <c r="C282" s="196"/>
      <c r="D282" s="195"/>
      <c r="E282" s="195"/>
      <c r="F282" s="196"/>
      <c r="G282" s="194"/>
      <c r="H282" s="206"/>
      <c r="I282" s="206"/>
      <c r="J282" s="78">
        <f t="shared" si="47"/>
        <v>0</v>
      </c>
      <c r="K282" s="209"/>
      <c r="L282" s="208"/>
      <c r="M282" s="78">
        <f t="shared" si="48"/>
        <v>0</v>
      </c>
      <c r="N282" s="79" t="str">
        <f t="shared" ref="N282:N345" si="53">IF(H282-K282&lt;0,"동의필요","-")</f>
        <v>-</v>
      </c>
      <c r="O282" s="214"/>
      <c r="P282" s="80"/>
      <c r="Q282" s="221"/>
      <c r="R282" s="80"/>
      <c r="S282" s="83" t="str">
        <f t="shared" si="49"/>
        <v/>
      </c>
      <c r="T282" s="194">
        <f t="shared" si="43"/>
        <v>0</v>
      </c>
      <c r="U282" s="194">
        <f t="shared" si="50"/>
        <v>0</v>
      </c>
      <c r="V282" s="82" t="str">
        <f t="shared" si="44"/>
        <v>ok</v>
      </c>
      <c r="W282" s="80"/>
      <c r="X282" s="81" t="str">
        <f t="shared" si="51"/>
        <v/>
      </c>
      <c r="Y282" s="194">
        <f t="shared" si="45"/>
        <v>0</v>
      </c>
      <c r="Z282" s="194">
        <f t="shared" si="46"/>
        <v>0</v>
      </c>
      <c r="AA282" s="82" t="str">
        <f t="shared" si="52"/>
        <v>ok</v>
      </c>
      <c r="AB282" s="80"/>
      <c r="AC282" s="84" t="str">
        <f t="array" ref="AC282">IFERROR(IF($C282="","",INDEX(구분표!$I$2:$I$1001,MATCH(1,(구분표!$B$2:$B$1001='15년일출'!$A282)*(구분표!$C$2:$C$1001='15년일출'!$B282)*(구분표!$A$2:$A$1001='15년일출'!$C282),0))),"@@")</f>
        <v/>
      </c>
    </row>
    <row r="283" spans="1:29" ht="31.5" hidden="1" customHeight="1">
      <c r="A283" s="94" t="str">
        <f>IFERROR(VLOOKUP('15년일출'!$C283,구분표!$A$2:$C$1001,2,FALSE),"")</f>
        <v/>
      </c>
      <c r="B283" s="94" t="str">
        <f>IFERROR(VLOOKUP('15년일출'!$C283,구분표!$A$2:$C$1001,3,FALSE),"")</f>
        <v/>
      </c>
      <c r="C283" s="196"/>
      <c r="D283" s="195"/>
      <c r="E283" s="195"/>
      <c r="F283" s="196"/>
      <c r="G283" s="194"/>
      <c r="H283" s="206"/>
      <c r="I283" s="206"/>
      <c r="J283" s="78">
        <f t="shared" si="47"/>
        <v>0</v>
      </c>
      <c r="K283" s="209"/>
      <c r="L283" s="208"/>
      <c r="M283" s="78">
        <f t="shared" si="48"/>
        <v>0</v>
      </c>
      <c r="N283" s="79" t="str">
        <f t="shared" si="53"/>
        <v>-</v>
      </c>
      <c r="O283" s="214"/>
      <c r="P283" s="80"/>
      <c r="Q283" s="221"/>
      <c r="R283" s="80"/>
      <c r="S283" s="83" t="str">
        <f t="shared" si="49"/>
        <v/>
      </c>
      <c r="T283" s="194">
        <f t="shared" si="43"/>
        <v>0</v>
      </c>
      <c r="U283" s="194">
        <f t="shared" si="50"/>
        <v>0</v>
      </c>
      <c r="V283" s="82" t="str">
        <f t="shared" si="44"/>
        <v>ok</v>
      </c>
      <c r="W283" s="80"/>
      <c r="X283" s="81" t="str">
        <f t="shared" si="51"/>
        <v/>
      </c>
      <c r="Y283" s="194">
        <f t="shared" si="45"/>
        <v>0</v>
      </c>
      <c r="Z283" s="194">
        <f t="shared" si="46"/>
        <v>0</v>
      </c>
      <c r="AA283" s="82" t="str">
        <f t="shared" si="52"/>
        <v>ok</v>
      </c>
      <c r="AB283" s="80"/>
      <c r="AC283" s="84" t="str">
        <f t="array" ref="AC283">IFERROR(IF($C283="","",INDEX(구분표!$I$2:$I$1001,MATCH(1,(구분표!$B$2:$B$1001='15년일출'!$A283)*(구분표!$C$2:$C$1001='15년일출'!$B283)*(구분표!$A$2:$A$1001='15년일출'!$C283),0))),"@@")</f>
        <v/>
      </c>
    </row>
    <row r="284" spans="1:29" ht="31.5" hidden="1" customHeight="1">
      <c r="A284" s="94" t="str">
        <f>IFERROR(VLOOKUP('15년일출'!$C284,구분표!$A$2:$C$1001,2,FALSE),"")</f>
        <v/>
      </c>
      <c r="B284" s="94" t="str">
        <f>IFERROR(VLOOKUP('15년일출'!$C284,구분표!$A$2:$C$1001,3,FALSE),"")</f>
        <v/>
      </c>
      <c r="C284" s="196"/>
      <c r="D284" s="195"/>
      <c r="E284" s="195"/>
      <c r="F284" s="196"/>
      <c r="G284" s="194"/>
      <c r="H284" s="206"/>
      <c r="I284" s="206"/>
      <c r="J284" s="78">
        <f t="shared" si="47"/>
        <v>0</v>
      </c>
      <c r="K284" s="209"/>
      <c r="L284" s="208"/>
      <c r="M284" s="78">
        <f t="shared" si="48"/>
        <v>0</v>
      </c>
      <c r="N284" s="79" t="str">
        <f t="shared" si="53"/>
        <v>-</v>
      </c>
      <c r="O284" s="214"/>
      <c r="P284" s="80"/>
      <c r="Q284" s="221"/>
      <c r="R284" s="80"/>
      <c r="S284" s="83" t="str">
        <f t="shared" si="49"/>
        <v/>
      </c>
      <c r="T284" s="194">
        <f t="shared" si="43"/>
        <v>0</v>
      </c>
      <c r="U284" s="194">
        <f t="shared" si="50"/>
        <v>0</v>
      </c>
      <c r="V284" s="82" t="str">
        <f t="shared" si="44"/>
        <v>ok</v>
      </c>
      <c r="W284" s="80"/>
      <c r="X284" s="81" t="str">
        <f t="shared" si="51"/>
        <v/>
      </c>
      <c r="Y284" s="194">
        <f t="shared" si="45"/>
        <v>0</v>
      </c>
      <c r="Z284" s="194">
        <f t="shared" si="46"/>
        <v>0</v>
      </c>
      <c r="AA284" s="82" t="str">
        <f t="shared" si="52"/>
        <v>ok</v>
      </c>
      <c r="AB284" s="80"/>
      <c r="AC284" s="84" t="str">
        <f t="array" ref="AC284">IFERROR(IF($C284="","",INDEX(구분표!$I$2:$I$1001,MATCH(1,(구분표!$B$2:$B$1001='15년일출'!$A284)*(구분표!$C$2:$C$1001='15년일출'!$B284)*(구분표!$A$2:$A$1001='15년일출'!$C284),0))),"@@")</f>
        <v/>
      </c>
    </row>
    <row r="285" spans="1:29" ht="31.5" hidden="1" customHeight="1">
      <c r="A285" s="94" t="str">
        <f>IFERROR(VLOOKUP('15년일출'!$C285,구분표!$A$2:$C$1001,2,FALSE),"")</f>
        <v/>
      </c>
      <c r="B285" s="94" t="str">
        <f>IFERROR(VLOOKUP('15년일출'!$C285,구분표!$A$2:$C$1001,3,FALSE),"")</f>
        <v/>
      </c>
      <c r="C285" s="196"/>
      <c r="D285" s="195"/>
      <c r="E285" s="195"/>
      <c r="F285" s="196"/>
      <c r="G285" s="194"/>
      <c r="H285" s="206"/>
      <c r="I285" s="206"/>
      <c r="J285" s="78">
        <f t="shared" si="47"/>
        <v>0</v>
      </c>
      <c r="K285" s="209"/>
      <c r="L285" s="208"/>
      <c r="M285" s="78">
        <f t="shared" si="48"/>
        <v>0</v>
      </c>
      <c r="N285" s="79" t="str">
        <f t="shared" si="53"/>
        <v>-</v>
      </c>
      <c r="O285" s="214"/>
      <c r="P285" s="80"/>
      <c r="Q285" s="221"/>
      <c r="R285" s="80"/>
      <c r="S285" s="83" t="str">
        <f t="shared" si="49"/>
        <v/>
      </c>
      <c r="T285" s="194">
        <f t="shared" si="43"/>
        <v>0</v>
      </c>
      <c r="U285" s="194">
        <f t="shared" si="50"/>
        <v>0</v>
      </c>
      <c r="V285" s="82" t="str">
        <f t="shared" si="44"/>
        <v>ok</v>
      </c>
      <c r="W285" s="80"/>
      <c r="X285" s="81" t="str">
        <f t="shared" si="51"/>
        <v/>
      </c>
      <c r="Y285" s="194">
        <f t="shared" si="45"/>
        <v>0</v>
      </c>
      <c r="Z285" s="194">
        <f t="shared" si="46"/>
        <v>0</v>
      </c>
      <c r="AA285" s="82" t="str">
        <f t="shared" si="52"/>
        <v>ok</v>
      </c>
      <c r="AB285" s="80"/>
      <c r="AC285" s="84" t="str">
        <f t="array" ref="AC285">IFERROR(IF($C285="","",INDEX(구분표!$I$2:$I$1001,MATCH(1,(구분표!$B$2:$B$1001='15년일출'!$A285)*(구분표!$C$2:$C$1001='15년일출'!$B285)*(구분표!$A$2:$A$1001='15년일출'!$C285),0))),"@@")</f>
        <v/>
      </c>
    </row>
    <row r="286" spans="1:29" ht="31.5" hidden="1" customHeight="1">
      <c r="A286" s="94" t="str">
        <f>IFERROR(VLOOKUP('15년일출'!$C286,구분표!$A$2:$C$1001,2,FALSE),"")</f>
        <v/>
      </c>
      <c r="B286" s="94" t="str">
        <f>IFERROR(VLOOKUP('15년일출'!$C286,구분표!$A$2:$C$1001,3,FALSE),"")</f>
        <v/>
      </c>
      <c r="C286" s="196"/>
      <c r="D286" s="195"/>
      <c r="E286" s="195"/>
      <c r="F286" s="196"/>
      <c r="G286" s="194"/>
      <c r="H286" s="206"/>
      <c r="I286" s="206"/>
      <c r="J286" s="78">
        <f t="shared" si="47"/>
        <v>0</v>
      </c>
      <c r="K286" s="209"/>
      <c r="L286" s="208"/>
      <c r="M286" s="78">
        <f t="shared" si="48"/>
        <v>0</v>
      </c>
      <c r="N286" s="79" t="str">
        <f t="shared" si="53"/>
        <v>-</v>
      </c>
      <c r="O286" s="214"/>
      <c r="P286" s="80"/>
      <c r="Q286" s="221"/>
      <c r="R286" s="80"/>
      <c r="S286" s="83" t="str">
        <f t="shared" si="49"/>
        <v/>
      </c>
      <c r="T286" s="194">
        <f t="shared" si="43"/>
        <v>0</v>
      </c>
      <c r="U286" s="194">
        <f t="shared" si="50"/>
        <v>0</v>
      </c>
      <c r="V286" s="82" t="str">
        <f t="shared" si="44"/>
        <v>ok</v>
      </c>
      <c r="W286" s="80"/>
      <c r="X286" s="81" t="str">
        <f t="shared" si="51"/>
        <v/>
      </c>
      <c r="Y286" s="194">
        <f t="shared" si="45"/>
        <v>0</v>
      </c>
      <c r="Z286" s="194">
        <f t="shared" si="46"/>
        <v>0</v>
      </c>
      <c r="AA286" s="82" t="str">
        <f t="shared" si="52"/>
        <v>ok</v>
      </c>
      <c r="AB286" s="80"/>
      <c r="AC286" s="84" t="str">
        <f t="array" ref="AC286">IFERROR(IF($C286="","",INDEX(구분표!$I$2:$I$1001,MATCH(1,(구분표!$B$2:$B$1001='15년일출'!$A286)*(구분표!$C$2:$C$1001='15년일출'!$B286)*(구분표!$A$2:$A$1001='15년일출'!$C286),0))),"@@")</f>
        <v/>
      </c>
    </row>
    <row r="287" spans="1:29" ht="31.5" hidden="1" customHeight="1">
      <c r="A287" s="94" t="str">
        <f>IFERROR(VLOOKUP('15년일출'!$C287,구분표!$A$2:$C$1001,2,FALSE),"")</f>
        <v/>
      </c>
      <c r="B287" s="94" t="str">
        <f>IFERROR(VLOOKUP('15년일출'!$C287,구분표!$A$2:$C$1001,3,FALSE),"")</f>
        <v/>
      </c>
      <c r="C287" s="196"/>
      <c r="D287" s="195"/>
      <c r="E287" s="195"/>
      <c r="F287" s="196"/>
      <c r="G287" s="194"/>
      <c r="H287" s="206"/>
      <c r="I287" s="206"/>
      <c r="J287" s="78">
        <f t="shared" si="47"/>
        <v>0</v>
      </c>
      <c r="K287" s="209"/>
      <c r="L287" s="208"/>
      <c r="M287" s="78">
        <f t="shared" si="48"/>
        <v>0</v>
      </c>
      <c r="N287" s="79" t="str">
        <f t="shared" si="53"/>
        <v>-</v>
      </c>
      <c r="O287" s="214"/>
      <c r="P287" s="80"/>
      <c r="Q287" s="221"/>
      <c r="R287" s="80"/>
      <c r="S287" s="83" t="str">
        <f t="shared" si="49"/>
        <v/>
      </c>
      <c r="T287" s="194">
        <f t="shared" si="43"/>
        <v>0</v>
      </c>
      <c r="U287" s="194">
        <f t="shared" si="50"/>
        <v>0</v>
      </c>
      <c r="V287" s="82" t="str">
        <f t="shared" si="44"/>
        <v>ok</v>
      </c>
      <c r="W287" s="80"/>
      <c r="X287" s="81" t="str">
        <f t="shared" si="51"/>
        <v/>
      </c>
      <c r="Y287" s="194">
        <f t="shared" si="45"/>
        <v>0</v>
      </c>
      <c r="Z287" s="194">
        <f t="shared" si="46"/>
        <v>0</v>
      </c>
      <c r="AA287" s="82" t="str">
        <f t="shared" si="52"/>
        <v>ok</v>
      </c>
      <c r="AB287" s="80"/>
      <c r="AC287" s="84" t="str">
        <f t="array" ref="AC287">IFERROR(IF($C287="","",INDEX(구분표!$I$2:$I$1001,MATCH(1,(구분표!$B$2:$B$1001='15년일출'!$A287)*(구분표!$C$2:$C$1001='15년일출'!$B287)*(구분표!$A$2:$A$1001='15년일출'!$C287),0))),"@@")</f>
        <v/>
      </c>
    </row>
    <row r="288" spans="1:29" ht="31.5" hidden="1" customHeight="1">
      <c r="A288" s="94" t="str">
        <f>IFERROR(VLOOKUP('15년일출'!$C288,구분표!$A$2:$C$1001,2,FALSE),"")</f>
        <v/>
      </c>
      <c r="B288" s="94" t="str">
        <f>IFERROR(VLOOKUP('15년일출'!$C288,구분표!$A$2:$C$1001,3,FALSE),"")</f>
        <v/>
      </c>
      <c r="C288" s="196"/>
      <c r="D288" s="195"/>
      <c r="E288" s="195"/>
      <c r="F288" s="196"/>
      <c r="G288" s="194"/>
      <c r="H288" s="194"/>
      <c r="I288" s="194"/>
      <c r="J288" s="78">
        <f t="shared" si="47"/>
        <v>0</v>
      </c>
      <c r="K288" s="208"/>
      <c r="L288" s="208"/>
      <c r="M288" s="78">
        <f t="shared" si="48"/>
        <v>0</v>
      </c>
      <c r="N288" s="79" t="str">
        <f t="shared" si="53"/>
        <v>-</v>
      </c>
      <c r="O288" s="214"/>
      <c r="P288" s="80"/>
      <c r="Q288" s="221"/>
      <c r="R288" s="80"/>
      <c r="S288" s="83" t="str">
        <f t="shared" si="49"/>
        <v/>
      </c>
      <c r="T288" s="194">
        <f t="shared" si="43"/>
        <v>0</v>
      </c>
      <c r="U288" s="194">
        <f t="shared" si="50"/>
        <v>0</v>
      </c>
      <c r="V288" s="82" t="str">
        <f t="shared" si="44"/>
        <v>ok</v>
      </c>
      <c r="W288" s="80"/>
      <c r="X288" s="81" t="str">
        <f t="shared" si="51"/>
        <v/>
      </c>
      <c r="Y288" s="194">
        <f t="shared" si="45"/>
        <v>0</v>
      </c>
      <c r="Z288" s="194">
        <f t="shared" si="46"/>
        <v>0</v>
      </c>
      <c r="AA288" s="82" t="str">
        <f t="shared" si="52"/>
        <v>ok</v>
      </c>
      <c r="AB288" s="80"/>
      <c r="AC288" s="84" t="str">
        <f t="array" ref="AC288">IFERROR(IF($C288="","",INDEX(구분표!$I$2:$I$1001,MATCH(1,(구분표!$B$2:$B$1001='15년일출'!$A288)*(구분표!$C$2:$C$1001='15년일출'!$B288)*(구분표!$A$2:$A$1001='15년일출'!$C288),0))),"@@")</f>
        <v/>
      </c>
    </row>
    <row r="289" spans="1:29" ht="31.5" hidden="1" customHeight="1">
      <c r="A289" s="94" t="str">
        <f>IFERROR(VLOOKUP('15년일출'!$C289,구분표!$A$2:$C$1001,2,FALSE),"")</f>
        <v/>
      </c>
      <c r="B289" s="94" t="str">
        <f>IFERROR(VLOOKUP('15년일출'!$C289,구분표!$A$2:$C$1001,3,FALSE),"")</f>
        <v/>
      </c>
      <c r="C289" s="196"/>
      <c r="D289" s="195"/>
      <c r="E289" s="195"/>
      <c r="F289" s="196"/>
      <c r="G289" s="194"/>
      <c r="H289" s="194"/>
      <c r="I289" s="194"/>
      <c r="J289" s="78">
        <f t="shared" si="47"/>
        <v>0</v>
      </c>
      <c r="K289" s="194"/>
      <c r="L289" s="194"/>
      <c r="M289" s="78">
        <f t="shared" si="48"/>
        <v>0</v>
      </c>
      <c r="N289" s="79" t="str">
        <f t="shared" si="53"/>
        <v>-</v>
      </c>
      <c r="O289" s="216"/>
      <c r="P289" s="80"/>
      <c r="Q289" s="221"/>
      <c r="R289" s="80"/>
      <c r="S289" s="83" t="str">
        <f t="shared" si="49"/>
        <v/>
      </c>
      <c r="T289" s="194">
        <f t="shared" si="43"/>
        <v>0</v>
      </c>
      <c r="U289" s="194">
        <f t="shared" si="50"/>
        <v>0</v>
      </c>
      <c r="V289" s="82" t="str">
        <f t="shared" si="44"/>
        <v>ok</v>
      </c>
      <c r="W289" s="80"/>
      <c r="X289" s="81" t="str">
        <f t="shared" si="51"/>
        <v/>
      </c>
      <c r="Y289" s="194">
        <f t="shared" si="45"/>
        <v>0</v>
      </c>
      <c r="Z289" s="194">
        <f t="shared" si="46"/>
        <v>0</v>
      </c>
      <c r="AA289" s="82" t="str">
        <f t="shared" si="52"/>
        <v>ok</v>
      </c>
      <c r="AB289" s="80"/>
      <c r="AC289" s="84" t="str">
        <f t="array" ref="AC289">IFERROR(IF($C289="","",INDEX(구분표!$I$2:$I$1001,MATCH(1,(구분표!$B$2:$B$1001='15년일출'!$A289)*(구분표!$C$2:$C$1001='15년일출'!$B289)*(구분표!$A$2:$A$1001='15년일출'!$C289),0))),"@@")</f>
        <v/>
      </c>
    </row>
    <row r="290" spans="1:29" ht="31.5" hidden="1" customHeight="1">
      <c r="A290" s="94" t="str">
        <f>IFERROR(VLOOKUP('15년일출'!$C290,구분표!$A$2:$C$1001,2,FALSE),"")</f>
        <v/>
      </c>
      <c r="B290" s="94" t="str">
        <f>IFERROR(VLOOKUP('15년일출'!$C290,구분표!$A$2:$C$1001,3,FALSE),"")</f>
        <v/>
      </c>
      <c r="C290" s="196"/>
      <c r="D290" s="195"/>
      <c r="E290" s="195"/>
      <c r="F290" s="196"/>
      <c r="G290" s="194"/>
      <c r="H290" s="194"/>
      <c r="I290" s="194"/>
      <c r="J290" s="78">
        <f t="shared" si="47"/>
        <v>0</v>
      </c>
      <c r="K290" s="194"/>
      <c r="L290" s="194"/>
      <c r="M290" s="78">
        <f t="shared" si="48"/>
        <v>0</v>
      </c>
      <c r="N290" s="79" t="str">
        <f t="shared" si="53"/>
        <v>-</v>
      </c>
      <c r="O290" s="216"/>
      <c r="P290" s="80"/>
      <c r="Q290" s="221"/>
      <c r="R290" s="80"/>
      <c r="S290" s="83" t="str">
        <f t="shared" si="49"/>
        <v/>
      </c>
      <c r="T290" s="194">
        <f t="shared" ref="T290:T353" si="54">IF($S290&lt;&gt;"도비",IF($Q290="국도비","직접입력",SUM($H290:$I290)),)</f>
        <v>0</v>
      </c>
      <c r="U290" s="194">
        <f t="shared" si="50"/>
        <v>0</v>
      </c>
      <c r="V290" s="82" t="str">
        <f t="shared" ref="V290:V353" si="55">IF($Q290="국도비","ok",IF(($H290+$I290)=($T290+$U290),"ok","검토"))</f>
        <v>ok</v>
      </c>
      <c r="W290" s="80"/>
      <c r="X290" s="81" t="str">
        <f t="shared" si="51"/>
        <v/>
      </c>
      <c r="Y290" s="194">
        <f t="shared" ref="Y290:Y353" si="56">IF($X290&lt;&gt;"도비",IF($Q290="국도비","직접입력",SUM($K290:$L290)),)</f>
        <v>0</v>
      </c>
      <c r="Z290" s="194">
        <f t="shared" ref="Z290:Z353" si="57">IF($X290="도비",SUM($K290:$L290),IF($Q290="국도비","직접입력",SUM($K290:$L290)-$Y290))</f>
        <v>0</v>
      </c>
      <c r="AA290" s="82" t="str">
        <f t="shared" si="52"/>
        <v>ok</v>
      </c>
      <c r="AB290" s="80"/>
      <c r="AC290" s="84" t="str">
        <f t="array" ref="AC290">IFERROR(IF($C290="","",INDEX(구분표!$I$2:$I$1001,MATCH(1,(구분표!$B$2:$B$1001='15년일출'!$A290)*(구분표!$C$2:$C$1001='15년일출'!$B290)*(구분표!$A$2:$A$1001='15년일출'!$C290),0))),"@@")</f>
        <v/>
      </c>
    </row>
    <row r="291" spans="1:29" ht="31.5" hidden="1" customHeight="1">
      <c r="A291" s="94" t="str">
        <f>IFERROR(VLOOKUP('15년일출'!$C291,구분표!$A$2:$C$1001,2,FALSE),"")</f>
        <v/>
      </c>
      <c r="B291" s="94" t="str">
        <f>IFERROR(VLOOKUP('15년일출'!$C291,구분표!$A$2:$C$1001,3,FALSE),"")</f>
        <v/>
      </c>
      <c r="C291" s="196"/>
      <c r="D291" s="195"/>
      <c r="E291" s="195"/>
      <c r="F291" s="196"/>
      <c r="G291" s="194"/>
      <c r="H291" s="194"/>
      <c r="I291" s="194"/>
      <c r="J291" s="78">
        <f t="shared" ref="J291:J354" si="58">SUM(G291+H291+I291)</f>
        <v>0</v>
      </c>
      <c r="K291" s="194"/>
      <c r="L291" s="194"/>
      <c r="M291" s="78">
        <f t="shared" ref="M291:M354" si="59">SUM(G291+K291+L291)</f>
        <v>0</v>
      </c>
      <c r="N291" s="79" t="str">
        <f t="shared" si="53"/>
        <v>-</v>
      </c>
      <c r="O291" s="215"/>
      <c r="P291" s="80"/>
      <c r="Q291" s="221"/>
      <c r="R291" s="80"/>
      <c r="S291" s="83" t="str">
        <f t="shared" ref="S291:S354" si="60">IF($Q291="도비","도비",IF(COUNT(FIND("국비/",$F291)),"국비",IF(COUNT(FIND("지특/",$F291)),"지특",IF(COUNT(FIND("기금/",$F291)),"기금",IF(COUNT(FIND("교부세/",$F291)),"특교",IF(COUNT(FIND("자체/",$F291)),"도비",""))))))</f>
        <v/>
      </c>
      <c r="T291" s="194">
        <f t="shared" si="54"/>
        <v>0</v>
      </c>
      <c r="U291" s="194">
        <f t="shared" ref="U291:U354" si="61">IF($S291="도비",SUM($H291:$I291),IF($Q291="국도비","직접입력",SUM($H291:$I291)-$T291))</f>
        <v>0</v>
      </c>
      <c r="V291" s="82" t="str">
        <f t="shared" si="55"/>
        <v>ok</v>
      </c>
      <c r="W291" s="80"/>
      <c r="X291" s="81" t="str">
        <f t="shared" ref="X291:X354" si="62">$S291</f>
        <v/>
      </c>
      <c r="Y291" s="194">
        <f t="shared" si="56"/>
        <v>0</v>
      </c>
      <c r="Z291" s="194">
        <f t="shared" si="57"/>
        <v>0</v>
      </c>
      <c r="AA291" s="82" t="str">
        <f t="shared" ref="AA291:AA354" si="63">IF($Q291="국도비","ok",IF(($K291+$L291)=($Y291+$Z291),"ok","검토"))</f>
        <v>ok</v>
      </c>
      <c r="AB291" s="80"/>
      <c r="AC291" s="84" t="str">
        <f t="array" ref="AC291">IFERROR(IF($C291="","",INDEX(구분표!$I$2:$I$1001,MATCH(1,(구분표!$B$2:$B$1001='15년일출'!$A291)*(구분표!$C$2:$C$1001='15년일출'!$B291)*(구분표!$A$2:$A$1001='15년일출'!$C291),0))),"@@")</f>
        <v/>
      </c>
    </row>
    <row r="292" spans="1:29" ht="31.5" hidden="1" customHeight="1">
      <c r="A292" s="94" t="str">
        <f>IFERROR(VLOOKUP('15년일출'!$C292,구분표!$A$2:$C$1001,2,FALSE),"")</f>
        <v/>
      </c>
      <c r="B292" s="94" t="str">
        <f>IFERROR(VLOOKUP('15년일출'!$C292,구분표!$A$2:$C$1001,3,FALSE),"")</f>
        <v/>
      </c>
      <c r="C292" s="196"/>
      <c r="D292" s="195"/>
      <c r="E292" s="195"/>
      <c r="F292" s="196"/>
      <c r="G292" s="194"/>
      <c r="H292" s="194"/>
      <c r="I292" s="194"/>
      <c r="J292" s="78">
        <f t="shared" si="58"/>
        <v>0</v>
      </c>
      <c r="K292" s="194"/>
      <c r="L292" s="194"/>
      <c r="M292" s="78">
        <f t="shared" si="59"/>
        <v>0</v>
      </c>
      <c r="N292" s="79" t="str">
        <f t="shared" si="53"/>
        <v>-</v>
      </c>
      <c r="O292" s="216"/>
      <c r="P292" s="80"/>
      <c r="Q292" s="221"/>
      <c r="R292" s="80"/>
      <c r="S292" s="83" t="str">
        <f t="shared" si="60"/>
        <v/>
      </c>
      <c r="T292" s="194">
        <f t="shared" si="54"/>
        <v>0</v>
      </c>
      <c r="U292" s="194">
        <f t="shared" si="61"/>
        <v>0</v>
      </c>
      <c r="V292" s="82" t="str">
        <f t="shared" si="55"/>
        <v>ok</v>
      </c>
      <c r="W292" s="80"/>
      <c r="X292" s="81" t="str">
        <f t="shared" si="62"/>
        <v/>
      </c>
      <c r="Y292" s="194">
        <f t="shared" si="56"/>
        <v>0</v>
      </c>
      <c r="Z292" s="194">
        <f t="shared" si="57"/>
        <v>0</v>
      </c>
      <c r="AA292" s="82" t="str">
        <f t="shared" si="63"/>
        <v>ok</v>
      </c>
      <c r="AB292" s="80"/>
      <c r="AC292" s="84" t="str">
        <f t="array" ref="AC292">IFERROR(IF($C292="","",INDEX(구분표!$I$2:$I$1001,MATCH(1,(구분표!$B$2:$B$1001='15년일출'!$A292)*(구분표!$C$2:$C$1001='15년일출'!$B292)*(구분표!$A$2:$A$1001='15년일출'!$C292),0))),"@@")</f>
        <v/>
      </c>
    </row>
    <row r="293" spans="1:29" ht="31.5" hidden="1" customHeight="1">
      <c r="A293" s="94" t="str">
        <f>IFERROR(VLOOKUP('15년일출'!$C293,구분표!$A$2:$C$1001,2,FALSE),"")</f>
        <v/>
      </c>
      <c r="B293" s="94" t="str">
        <f>IFERROR(VLOOKUP('15년일출'!$C293,구분표!$A$2:$C$1001,3,FALSE),"")</f>
        <v/>
      </c>
      <c r="C293" s="196"/>
      <c r="D293" s="195"/>
      <c r="E293" s="195"/>
      <c r="F293" s="196"/>
      <c r="G293" s="198"/>
      <c r="H293" s="194"/>
      <c r="I293" s="194"/>
      <c r="J293" s="78">
        <f t="shared" si="58"/>
        <v>0</v>
      </c>
      <c r="K293" s="194"/>
      <c r="L293" s="194"/>
      <c r="M293" s="78">
        <f t="shared" si="59"/>
        <v>0</v>
      </c>
      <c r="N293" s="79" t="str">
        <f t="shared" si="53"/>
        <v>-</v>
      </c>
      <c r="O293" s="211"/>
      <c r="P293" s="80"/>
      <c r="Q293" s="221"/>
      <c r="R293" s="80"/>
      <c r="S293" s="83" t="str">
        <f t="shared" si="60"/>
        <v/>
      </c>
      <c r="T293" s="194">
        <f t="shared" si="54"/>
        <v>0</v>
      </c>
      <c r="U293" s="194">
        <f t="shared" si="61"/>
        <v>0</v>
      </c>
      <c r="V293" s="82" t="str">
        <f t="shared" si="55"/>
        <v>ok</v>
      </c>
      <c r="W293" s="80"/>
      <c r="X293" s="81" t="str">
        <f t="shared" si="62"/>
        <v/>
      </c>
      <c r="Y293" s="194">
        <f t="shared" si="56"/>
        <v>0</v>
      </c>
      <c r="Z293" s="194">
        <f t="shared" si="57"/>
        <v>0</v>
      </c>
      <c r="AA293" s="82" t="str">
        <f t="shared" si="63"/>
        <v>ok</v>
      </c>
      <c r="AB293" s="80"/>
      <c r="AC293" s="84" t="str">
        <f t="array" ref="AC293">IFERROR(IF($C293="","",INDEX(구분표!$I$2:$I$1001,MATCH(1,(구분표!$B$2:$B$1001='15년일출'!$A293)*(구분표!$C$2:$C$1001='15년일출'!$B293)*(구분표!$A$2:$A$1001='15년일출'!$C293),0))),"@@")</f>
        <v/>
      </c>
    </row>
    <row r="294" spans="1:29" s="24" customFormat="1" ht="31.5" hidden="1" customHeight="1">
      <c r="A294" s="95" t="str">
        <f>IFERROR(VLOOKUP('15년일출'!$C294,구분표!$A$2:$C$1001,2,FALSE),"")</f>
        <v/>
      </c>
      <c r="B294" s="95" t="str">
        <f>IFERROR(VLOOKUP('15년일출'!$C294,구분표!$A$2:$C$1001,3,FALSE),"")</f>
        <v/>
      </c>
      <c r="C294" s="200"/>
      <c r="D294" s="201"/>
      <c r="E294" s="201"/>
      <c r="F294" s="200"/>
      <c r="G294" s="198"/>
      <c r="H294" s="207"/>
      <c r="I294" s="207"/>
      <c r="J294" s="78">
        <f t="shared" si="58"/>
        <v>0</v>
      </c>
      <c r="K294" s="207"/>
      <c r="L294" s="207"/>
      <c r="M294" s="78">
        <f t="shared" si="59"/>
        <v>0</v>
      </c>
      <c r="N294" s="79" t="str">
        <f t="shared" si="53"/>
        <v>-</v>
      </c>
      <c r="O294" s="213"/>
      <c r="P294" s="85"/>
      <c r="Q294" s="222"/>
      <c r="R294" s="85"/>
      <c r="S294" s="83" t="str">
        <f t="shared" si="60"/>
        <v/>
      </c>
      <c r="T294" s="194">
        <f t="shared" si="54"/>
        <v>0</v>
      </c>
      <c r="U294" s="194">
        <f t="shared" si="61"/>
        <v>0</v>
      </c>
      <c r="V294" s="82" t="str">
        <f t="shared" si="55"/>
        <v>ok</v>
      </c>
      <c r="W294" s="85"/>
      <c r="X294" s="81" t="str">
        <f t="shared" si="62"/>
        <v/>
      </c>
      <c r="Y294" s="194">
        <f t="shared" si="56"/>
        <v>0</v>
      </c>
      <c r="Z294" s="194">
        <f t="shared" si="57"/>
        <v>0</v>
      </c>
      <c r="AA294" s="82" t="str">
        <f t="shared" si="63"/>
        <v>ok</v>
      </c>
      <c r="AB294" s="85"/>
      <c r="AC294" s="84" t="str">
        <f t="array" ref="AC294">IFERROR(IF($C294="","",INDEX(구분표!$I$2:$I$1001,MATCH(1,(구분표!$B$2:$B$1001='15년일출'!$A294)*(구분표!$C$2:$C$1001='15년일출'!$B294)*(구분표!$A$2:$A$1001='15년일출'!$C294),0))),"@@")</f>
        <v/>
      </c>
    </row>
    <row r="295" spans="1:29" ht="31.5" hidden="1" customHeight="1">
      <c r="A295" s="94" t="str">
        <f>IFERROR(VLOOKUP('15년일출'!$C295,구분표!$A$2:$C$1001,2,FALSE),"")</f>
        <v/>
      </c>
      <c r="B295" s="94" t="str">
        <f>IFERROR(VLOOKUP('15년일출'!$C295,구분표!$A$2:$C$1001,3,FALSE),"")</f>
        <v/>
      </c>
      <c r="C295" s="196"/>
      <c r="D295" s="195"/>
      <c r="E295" s="195"/>
      <c r="F295" s="196"/>
      <c r="G295" s="194"/>
      <c r="H295" s="194"/>
      <c r="I295" s="194"/>
      <c r="J295" s="78">
        <f t="shared" si="58"/>
        <v>0</v>
      </c>
      <c r="K295" s="194"/>
      <c r="L295" s="194"/>
      <c r="M295" s="78">
        <f t="shared" si="59"/>
        <v>0</v>
      </c>
      <c r="N295" s="79" t="str">
        <f t="shared" si="53"/>
        <v>-</v>
      </c>
      <c r="O295" s="217"/>
      <c r="P295" s="80"/>
      <c r="Q295" s="221"/>
      <c r="R295" s="80"/>
      <c r="S295" s="83" t="str">
        <f t="shared" si="60"/>
        <v/>
      </c>
      <c r="T295" s="194">
        <f t="shared" si="54"/>
        <v>0</v>
      </c>
      <c r="U295" s="194">
        <f t="shared" si="61"/>
        <v>0</v>
      </c>
      <c r="V295" s="82" t="str">
        <f t="shared" si="55"/>
        <v>ok</v>
      </c>
      <c r="W295" s="80"/>
      <c r="X295" s="81" t="str">
        <f t="shared" si="62"/>
        <v/>
      </c>
      <c r="Y295" s="194">
        <f t="shared" si="56"/>
        <v>0</v>
      </c>
      <c r="Z295" s="194">
        <f t="shared" si="57"/>
        <v>0</v>
      </c>
      <c r="AA295" s="82" t="str">
        <f t="shared" si="63"/>
        <v>ok</v>
      </c>
      <c r="AB295" s="80"/>
      <c r="AC295" s="84" t="str">
        <f t="array" ref="AC295">IFERROR(IF($C295="","",INDEX(구분표!$I$2:$I$1001,MATCH(1,(구분표!$B$2:$B$1001='15년일출'!$A295)*(구분표!$C$2:$C$1001='15년일출'!$B295)*(구분표!$A$2:$A$1001='15년일출'!$C295),0))),"@@")</f>
        <v/>
      </c>
    </row>
    <row r="296" spans="1:29" ht="31.5" hidden="1" customHeight="1">
      <c r="A296" s="94" t="str">
        <f>IFERROR(VLOOKUP('15년일출'!$C296,구분표!$A$2:$C$1001,2,FALSE),"")</f>
        <v/>
      </c>
      <c r="B296" s="94" t="str">
        <f>IFERROR(VLOOKUP('15년일출'!$C296,구분표!$A$2:$C$1001,3,FALSE),"")</f>
        <v/>
      </c>
      <c r="C296" s="196"/>
      <c r="D296" s="195"/>
      <c r="E296" s="195"/>
      <c r="F296" s="196"/>
      <c r="G296" s="194"/>
      <c r="H296" s="194"/>
      <c r="I296" s="194"/>
      <c r="J296" s="78">
        <f t="shared" si="58"/>
        <v>0</v>
      </c>
      <c r="K296" s="194"/>
      <c r="L296" s="194"/>
      <c r="M296" s="78">
        <f t="shared" si="59"/>
        <v>0</v>
      </c>
      <c r="N296" s="79" t="str">
        <f t="shared" si="53"/>
        <v>-</v>
      </c>
      <c r="O296" s="215"/>
      <c r="P296" s="80"/>
      <c r="Q296" s="221"/>
      <c r="R296" s="80"/>
      <c r="S296" s="83" t="str">
        <f t="shared" si="60"/>
        <v/>
      </c>
      <c r="T296" s="194">
        <f t="shared" si="54"/>
        <v>0</v>
      </c>
      <c r="U296" s="194">
        <f t="shared" si="61"/>
        <v>0</v>
      </c>
      <c r="V296" s="82" t="str">
        <f t="shared" si="55"/>
        <v>ok</v>
      </c>
      <c r="W296" s="80"/>
      <c r="X296" s="81" t="str">
        <f t="shared" si="62"/>
        <v/>
      </c>
      <c r="Y296" s="194">
        <f t="shared" si="56"/>
        <v>0</v>
      </c>
      <c r="Z296" s="194">
        <f t="shared" si="57"/>
        <v>0</v>
      </c>
      <c r="AA296" s="82" t="str">
        <f t="shared" si="63"/>
        <v>ok</v>
      </c>
      <c r="AB296" s="80"/>
      <c r="AC296" s="84" t="str">
        <f t="array" ref="AC296">IFERROR(IF($C296="","",INDEX(구분표!$I$2:$I$1001,MATCH(1,(구분표!$B$2:$B$1001='15년일출'!$A296)*(구분표!$C$2:$C$1001='15년일출'!$B296)*(구분표!$A$2:$A$1001='15년일출'!$C296),0))),"@@")</f>
        <v/>
      </c>
    </row>
    <row r="297" spans="1:29" ht="31.5" hidden="1" customHeight="1">
      <c r="A297" s="94" t="str">
        <f>IFERROR(VLOOKUP('15년일출'!$C297,구분표!$A$2:$C$1001,2,FALSE),"")</f>
        <v/>
      </c>
      <c r="B297" s="94" t="str">
        <f>IFERROR(VLOOKUP('15년일출'!$C297,구분표!$A$2:$C$1001,3,FALSE),"")</f>
        <v/>
      </c>
      <c r="C297" s="196"/>
      <c r="D297" s="195"/>
      <c r="E297" s="195"/>
      <c r="F297" s="196"/>
      <c r="G297" s="202"/>
      <c r="H297" s="194"/>
      <c r="I297" s="194"/>
      <c r="J297" s="78">
        <f t="shared" si="58"/>
        <v>0</v>
      </c>
      <c r="K297" s="194"/>
      <c r="L297" s="194"/>
      <c r="M297" s="78">
        <f t="shared" si="59"/>
        <v>0</v>
      </c>
      <c r="N297" s="79" t="str">
        <f t="shared" si="53"/>
        <v>-</v>
      </c>
      <c r="O297" s="218"/>
      <c r="P297" s="80"/>
      <c r="Q297" s="221"/>
      <c r="R297" s="80"/>
      <c r="S297" s="83" t="str">
        <f t="shared" si="60"/>
        <v/>
      </c>
      <c r="T297" s="194">
        <f t="shared" si="54"/>
        <v>0</v>
      </c>
      <c r="U297" s="194">
        <f t="shared" si="61"/>
        <v>0</v>
      </c>
      <c r="V297" s="82" t="str">
        <f t="shared" si="55"/>
        <v>ok</v>
      </c>
      <c r="W297" s="80"/>
      <c r="X297" s="81" t="str">
        <f t="shared" si="62"/>
        <v/>
      </c>
      <c r="Y297" s="194">
        <f t="shared" si="56"/>
        <v>0</v>
      </c>
      <c r="Z297" s="194">
        <f t="shared" si="57"/>
        <v>0</v>
      </c>
      <c r="AA297" s="82" t="str">
        <f t="shared" si="63"/>
        <v>ok</v>
      </c>
      <c r="AB297" s="80"/>
      <c r="AC297" s="84" t="str">
        <f t="array" ref="AC297">IFERROR(IF($C297="","",INDEX(구분표!$I$2:$I$1001,MATCH(1,(구분표!$B$2:$B$1001='15년일출'!$A297)*(구분표!$C$2:$C$1001='15년일출'!$B297)*(구분표!$A$2:$A$1001='15년일출'!$C297),0))),"@@")</f>
        <v/>
      </c>
    </row>
    <row r="298" spans="1:29" ht="31.5" hidden="1" customHeight="1">
      <c r="A298" s="94" t="str">
        <f>IFERROR(VLOOKUP('15년일출'!$C298,구분표!$A$2:$C$1001,2,FALSE),"")</f>
        <v/>
      </c>
      <c r="B298" s="94" t="str">
        <f>IFERROR(VLOOKUP('15년일출'!$C298,구분표!$A$2:$C$1001,3,FALSE),"")</f>
        <v/>
      </c>
      <c r="C298" s="196"/>
      <c r="D298" s="195"/>
      <c r="E298" s="195"/>
      <c r="F298" s="196"/>
      <c r="G298" s="194"/>
      <c r="H298" s="194"/>
      <c r="I298" s="194"/>
      <c r="J298" s="78">
        <f t="shared" si="58"/>
        <v>0</v>
      </c>
      <c r="K298" s="194"/>
      <c r="L298" s="194"/>
      <c r="M298" s="78">
        <f t="shared" si="59"/>
        <v>0</v>
      </c>
      <c r="N298" s="79" t="str">
        <f t="shared" si="53"/>
        <v>-</v>
      </c>
      <c r="O298" s="218"/>
      <c r="P298" s="80"/>
      <c r="Q298" s="221"/>
      <c r="R298" s="80"/>
      <c r="S298" s="83" t="str">
        <f t="shared" si="60"/>
        <v/>
      </c>
      <c r="T298" s="194">
        <f t="shared" si="54"/>
        <v>0</v>
      </c>
      <c r="U298" s="194">
        <f t="shared" si="61"/>
        <v>0</v>
      </c>
      <c r="V298" s="82" t="str">
        <f t="shared" si="55"/>
        <v>ok</v>
      </c>
      <c r="W298" s="80"/>
      <c r="X298" s="81" t="str">
        <f t="shared" si="62"/>
        <v/>
      </c>
      <c r="Y298" s="194">
        <f t="shared" si="56"/>
        <v>0</v>
      </c>
      <c r="Z298" s="194">
        <f t="shared" si="57"/>
        <v>0</v>
      </c>
      <c r="AA298" s="82" t="str">
        <f t="shared" si="63"/>
        <v>ok</v>
      </c>
      <c r="AB298" s="80"/>
      <c r="AC298" s="84" t="str">
        <f t="array" ref="AC298">IFERROR(IF($C298="","",INDEX(구분표!$I$2:$I$1001,MATCH(1,(구분표!$B$2:$B$1001='15년일출'!$A298)*(구분표!$C$2:$C$1001='15년일출'!$B298)*(구분표!$A$2:$A$1001='15년일출'!$C298),0))),"@@")</f>
        <v/>
      </c>
    </row>
    <row r="299" spans="1:29" ht="31.5" hidden="1" customHeight="1">
      <c r="A299" s="94" t="str">
        <f>IFERROR(VLOOKUP('15년일출'!$C299,구분표!$A$2:$C$1001,2,FALSE),"")</f>
        <v/>
      </c>
      <c r="B299" s="94" t="str">
        <f>IFERROR(VLOOKUP('15년일출'!$C299,구분표!$A$2:$C$1001,3,FALSE),"")</f>
        <v/>
      </c>
      <c r="C299" s="196"/>
      <c r="D299" s="195"/>
      <c r="E299" s="195"/>
      <c r="F299" s="196"/>
      <c r="G299" s="194"/>
      <c r="H299" s="194"/>
      <c r="I299" s="194"/>
      <c r="J299" s="78">
        <f t="shared" si="58"/>
        <v>0</v>
      </c>
      <c r="K299" s="194"/>
      <c r="L299" s="194"/>
      <c r="M299" s="78">
        <f t="shared" si="59"/>
        <v>0</v>
      </c>
      <c r="N299" s="79" t="str">
        <f t="shared" si="53"/>
        <v>-</v>
      </c>
      <c r="O299" s="218"/>
      <c r="P299" s="80"/>
      <c r="Q299" s="221"/>
      <c r="R299" s="80"/>
      <c r="S299" s="83" t="str">
        <f t="shared" si="60"/>
        <v/>
      </c>
      <c r="T299" s="194">
        <f t="shared" si="54"/>
        <v>0</v>
      </c>
      <c r="U299" s="194">
        <f t="shared" si="61"/>
        <v>0</v>
      </c>
      <c r="V299" s="82" t="str">
        <f t="shared" si="55"/>
        <v>ok</v>
      </c>
      <c r="W299" s="80"/>
      <c r="X299" s="81" t="str">
        <f t="shared" si="62"/>
        <v/>
      </c>
      <c r="Y299" s="194">
        <f t="shared" si="56"/>
        <v>0</v>
      </c>
      <c r="Z299" s="194">
        <f t="shared" si="57"/>
        <v>0</v>
      </c>
      <c r="AA299" s="82" t="str">
        <f t="shared" si="63"/>
        <v>ok</v>
      </c>
      <c r="AB299" s="80"/>
      <c r="AC299" s="84" t="str">
        <f t="array" ref="AC299">IFERROR(IF($C299="","",INDEX(구분표!$I$2:$I$1001,MATCH(1,(구분표!$B$2:$B$1001='15년일출'!$A299)*(구분표!$C$2:$C$1001='15년일출'!$B299)*(구분표!$A$2:$A$1001='15년일출'!$C299),0))),"@@")</f>
        <v/>
      </c>
    </row>
    <row r="300" spans="1:29" ht="31.5" hidden="1" customHeight="1">
      <c r="A300" s="94" t="str">
        <f>IFERROR(VLOOKUP('15년일출'!$C300,구분표!$A$2:$C$1001,2,FALSE),"")</f>
        <v/>
      </c>
      <c r="B300" s="94" t="str">
        <f>IFERROR(VLOOKUP('15년일출'!$C300,구분표!$A$2:$C$1001,3,FALSE),"")</f>
        <v/>
      </c>
      <c r="C300" s="196"/>
      <c r="D300" s="195"/>
      <c r="E300" s="195"/>
      <c r="F300" s="196"/>
      <c r="G300" s="194"/>
      <c r="H300" s="194"/>
      <c r="I300" s="194"/>
      <c r="J300" s="78">
        <f t="shared" si="58"/>
        <v>0</v>
      </c>
      <c r="K300" s="194"/>
      <c r="L300" s="194"/>
      <c r="M300" s="78">
        <f t="shared" si="59"/>
        <v>0</v>
      </c>
      <c r="N300" s="79" t="str">
        <f t="shared" si="53"/>
        <v>-</v>
      </c>
      <c r="O300" s="218"/>
      <c r="P300" s="80"/>
      <c r="Q300" s="221"/>
      <c r="R300" s="80"/>
      <c r="S300" s="83" t="str">
        <f t="shared" si="60"/>
        <v/>
      </c>
      <c r="T300" s="194">
        <f t="shared" si="54"/>
        <v>0</v>
      </c>
      <c r="U300" s="194">
        <f t="shared" si="61"/>
        <v>0</v>
      </c>
      <c r="V300" s="82" t="str">
        <f t="shared" si="55"/>
        <v>ok</v>
      </c>
      <c r="W300" s="80"/>
      <c r="X300" s="81" t="str">
        <f t="shared" si="62"/>
        <v/>
      </c>
      <c r="Y300" s="194">
        <f t="shared" si="56"/>
        <v>0</v>
      </c>
      <c r="Z300" s="194">
        <f t="shared" si="57"/>
        <v>0</v>
      </c>
      <c r="AA300" s="82" t="str">
        <f t="shared" si="63"/>
        <v>ok</v>
      </c>
      <c r="AB300" s="80"/>
      <c r="AC300" s="84" t="str">
        <f t="array" ref="AC300">IFERROR(IF($C300="","",INDEX(구분표!$I$2:$I$1001,MATCH(1,(구분표!$B$2:$B$1001='15년일출'!$A300)*(구분표!$C$2:$C$1001='15년일출'!$B300)*(구분표!$A$2:$A$1001='15년일출'!$C300),0))),"@@")</f>
        <v/>
      </c>
    </row>
    <row r="301" spans="1:29" ht="31.5" hidden="1" customHeight="1">
      <c r="A301" s="94" t="str">
        <f>IFERROR(VLOOKUP('15년일출'!$C301,구분표!$A$2:$C$1001,2,FALSE),"")</f>
        <v/>
      </c>
      <c r="B301" s="94" t="str">
        <f>IFERROR(VLOOKUP('15년일출'!$C301,구분표!$A$2:$C$1001,3,FALSE),"")</f>
        <v/>
      </c>
      <c r="C301" s="196"/>
      <c r="D301" s="195"/>
      <c r="E301" s="195"/>
      <c r="F301" s="196"/>
      <c r="G301" s="194"/>
      <c r="H301" s="194"/>
      <c r="I301" s="194"/>
      <c r="J301" s="78">
        <f t="shared" si="58"/>
        <v>0</v>
      </c>
      <c r="K301" s="194"/>
      <c r="L301" s="194"/>
      <c r="M301" s="78">
        <f t="shared" si="59"/>
        <v>0</v>
      </c>
      <c r="N301" s="79" t="str">
        <f t="shared" si="53"/>
        <v>-</v>
      </c>
      <c r="O301" s="218"/>
      <c r="P301" s="80"/>
      <c r="Q301" s="221"/>
      <c r="R301" s="80"/>
      <c r="S301" s="83" t="str">
        <f t="shared" si="60"/>
        <v/>
      </c>
      <c r="T301" s="194">
        <f t="shared" si="54"/>
        <v>0</v>
      </c>
      <c r="U301" s="194">
        <f t="shared" si="61"/>
        <v>0</v>
      </c>
      <c r="V301" s="82" t="str">
        <f t="shared" si="55"/>
        <v>ok</v>
      </c>
      <c r="W301" s="80"/>
      <c r="X301" s="81" t="str">
        <f t="shared" si="62"/>
        <v/>
      </c>
      <c r="Y301" s="194">
        <f t="shared" si="56"/>
        <v>0</v>
      </c>
      <c r="Z301" s="194">
        <f t="shared" si="57"/>
        <v>0</v>
      </c>
      <c r="AA301" s="82" t="str">
        <f t="shared" si="63"/>
        <v>ok</v>
      </c>
      <c r="AB301" s="80"/>
      <c r="AC301" s="84" t="str">
        <f t="array" ref="AC301">IFERROR(IF($C301="","",INDEX(구분표!$I$2:$I$1001,MATCH(1,(구분표!$B$2:$B$1001='15년일출'!$A301)*(구분표!$C$2:$C$1001='15년일출'!$B301)*(구분표!$A$2:$A$1001='15년일출'!$C301),0))),"@@")</f>
        <v/>
      </c>
    </row>
    <row r="302" spans="1:29" ht="31.5" hidden="1" customHeight="1">
      <c r="A302" s="94" t="str">
        <f>IFERROR(VLOOKUP('15년일출'!$C302,구분표!$A$2:$C$1001,2,FALSE),"")</f>
        <v/>
      </c>
      <c r="B302" s="94" t="str">
        <f>IFERROR(VLOOKUP('15년일출'!$C302,구분표!$A$2:$C$1001,3,FALSE),"")</f>
        <v/>
      </c>
      <c r="C302" s="196"/>
      <c r="D302" s="195"/>
      <c r="E302" s="195"/>
      <c r="F302" s="196"/>
      <c r="G302" s="197"/>
      <c r="H302" s="194"/>
      <c r="I302" s="194"/>
      <c r="J302" s="78">
        <f t="shared" si="58"/>
        <v>0</v>
      </c>
      <c r="K302" s="194"/>
      <c r="L302" s="194"/>
      <c r="M302" s="78">
        <f t="shared" si="59"/>
        <v>0</v>
      </c>
      <c r="N302" s="79" t="str">
        <f t="shared" si="53"/>
        <v>-</v>
      </c>
      <c r="O302" s="218"/>
      <c r="P302" s="80"/>
      <c r="Q302" s="221"/>
      <c r="R302" s="80"/>
      <c r="S302" s="83" t="str">
        <f t="shared" si="60"/>
        <v/>
      </c>
      <c r="T302" s="194">
        <f t="shared" si="54"/>
        <v>0</v>
      </c>
      <c r="U302" s="194">
        <f t="shared" si="61"/>
        <v>0</v>
      </c>
      <c r="V302" s="82" t="str">
        <f t="shared" si="55"/>
        <v>ok</v>
      </c>
      <c r="W302" s="80"/>
      <c r="X302" s="81" t="str">
        <f t="shared" si="62"/>
        <v/>
      </c>
      <c r="Y302" s="194">
        <f t="shared" si="56"/>
        <v>0</v>
      </c>
      <c r="Z302" s="194">
        <f t="shared" si="57"/>
        <v>0</v>
      </c>
      <c r="AA302" s="82" t="str">
        <f t="shared" si="63"/>
        <v>ok</v>
      </c>
      <c r="AB302" s="80"/>
      <c r="AC302" s="84" t="str">
        <f t="array" ref="AC302">IFERROR(IF($C302="","",INDEX(구분표!$I$2:$I$1001,MATCH(1,(구분표!$B$2:$B$1001='15년일출'!$A302)*(구분표!$C$2:$C$1001='15년일출'!$B302)*(구분표!$A$2:$A$1001='15년일출'!$C302),0))),"@@")</f>
        <v/>
      </c>
    </row>
    <row r="303" spans="1:29" ht="31.5" hidden="1" customHeight="1">
      <c r="A303" s="94" t="str">
        <f>IFERROR(VLOOKUP('15년일출'!$C303,구분표!$A$2:$C$1001,2,FALSE),"")</f>
        <v/>
      </c>
      <c r="B303" s="94" t="str">
        <f>IFERROR(VLOOKUP('15년일출'!$C303,구분표!$A$2:$C$1001,3,FALSE),"")</f>
        <v/>
      </c>
      <c r="C303" s="196"/>
      <c r="D303" s="195"/>
      <c r="E303" s="195"/>
      <c r="F303" s="196"/>
      <c r="G303" s="202"/>
      <c r="H303" s="194"/>
      <c r="I303" s="194"/>
      <c r="J303" s="78">
        <f t="shared" si="58"/>
        <v>0</v>
      </c>
      <c r="K303" s="194"/>
      <c r="L303" s="194"/>
      <c r="M303" s="78">
        <f t="shared" si="59"/>
        <v>0</v>
      </c>
      <c r="N303" s="79" t="str">
        <f t="shared" si="53"/>
        <v>-</v>
      </c>
      <c r="O303" s="217"/>
      <c r="P303" s="80"/>
      <c r="Q303" s="221"/>
      <c r="R303" s="80"/>
      <c r="S303" s="83" t="str">
        <f t="shared" si="60"/>
        <v/>
      </c>
      <c r="T303" s="194">
        <f t="shared" si="54"/>
        <v>0</v>
      </c>
      <c r="U303" s="194">
        <f t="shared" si="61"/>
        <v>0</v>
      </c>
      <c r="V303" s="82" t="str">
        <f t="shared" si="55"/>
        <v>ok</v>
      </c>
      <c r="W303" s="80"/>
      <c r="X303" s="81" t="str">
        <f t="shared" si="62"/>
        <v/>
      </c>
      <c r="Y303" s="194">
        <f t="shared" si="56"/>
        <v>0</v>
      </c>
      <c r="Z303" s="194">
        <f t="shared" si="57"/>
        <v>0</v>
      </c>
      <c r="AA303" s="82" t="str">
        <f t="shared" si="63"/>
        <v>ok</v>
      </c>
      <c r="AB303" s="80"/>
      <c r="AC303" s="84" t="str">
        <f t="array" ref="AC303">IFERROR(IF($C303="","",INDEX(구분표!$I$2:$I$1001,MATCH(1,(구분표!$B$2:$B$1001='15년일출'!$A303)*(구분표!$C$2:$C$1001='15년일출'!$B303)*(구분표!$A$2:$A$1001='15년일출'!$C303),0))),"@@")</f>
        <v/>
      </c>
    </row>
    <row r="304" spans="1:29" ht="31.5" hidden="1" customHeight="1">
      <c r="A304" s="94" t="str">
        <f>IFERROR(VLOOKUP('15년일출'!$C304,구분표!$A$2:$C$1001,2,FALSE),"")</f>
        <v/>
      </c>
      <c r="B304" s="94" t="str">
        <f>IFERROR(VLOOKUP('15년일출'!$C304,구분표!$A$2:$C$1001,3,FALSE),"")</f>
        <v/>
      </c>
      <c r="C304" s="196"/>
      <c r="D304" s="195"/>
      <c r="E304" s="195"/>
      <c r="F304" s="196"/>
      <c r="G304" s="194"/>
      <c r="H304" s="194"/>
      <c r="I304" s="194"/>
      <c r="J304" s="78">
        <f t="shared" si="58"/>
        <v>0</v>
      </c>
      <c r="K304" s="194"/>
      <c r="L304" s="194"/>
      <c r="M304" s="78">
        <f t="shared" si="59"/>
        <v>0</v>
      </c>
      <c r="N304" s="79" t="str">
        <f t="shared" si="53"/>
        <v>-</v>
      </c>
      <c r="O304" s="218"/>
      <c r="P304" s="80"/>
      <c r="Q304" s="221"/>
      <c r="R304" s="80"/>
      <c r="S304" s="83" t="str">
        <f t="shared" si="60"/>
        <v/>
      </c>
      <c r="T304" s="194">
        <f t="shared" si="54"/>
        <v>0</v>
      </c>
      <c r="U304" s="194">
        <f t="shared" si="61"/>
        <v>0</v>
      </c>
      <c r="V304" s="82" t="str">
        <f t="shared" si="55"/>
        <v>ok</v>
      </c>
      <c r="W304" s="80"/>
      <c r="X304" s="81" t="str">
        <f t="shared" si="62"/>
        <v/>
      </c>
      <c r="Y304" s="194">
        <f t="shared" si="56"/>
        <v>0</v>
      </c>
      <c r="Z304" s="194">
        <f t="shared" si="57"/>
        <v>0</v>
      </c>
      <c r="AA304" s="82" t="str">
        <f t="shared" si="63"/>
        <v>ok</v>
      </c>
      <c r="AB304" s="80"/>
      <c r="AC304" s="84" t="str">
        <f t="array" ref="AC304">IFERROR(IF($C304="","",INDEX(구분표!$I$2:$I$1001,MATCH(1,(구분표!$B$2:$B$1001='15년일출'!$A304)*(구분표!$C$2:$C$1001='15년일출'!$B304)*(구분표!$A$2:$A$1001='15년일출'!$C304),0))),"@@")</f>
        <v/>
      </c>
    </row>
    <row r="305" spans="1:29" ht="31.5" hidden="1" customHeight="1">
      <c r="A305" s="94" t="str">
        <f>IFERROR(VLOOKUP('15년일출'!$C305,구분표!$A$2:$C$1001,2,FALSE),"")</f>
        <v/>
      </c>
      <c r="B305" s="94" t="str">
        <f>IFERROR(VLOOKUP('15년일출'!$C305,구분표!$A$2:$C$1001,3,FALSE),"")</f>
        <v/>
      </c>
      <c r="C305" s="196"/>
      <c r="D305" s="195"/>
      <c r="E305" s="195"/>
      <c r="F305" s="196"/>
      <c r="G305" s="194"/>
      <c r="H305" s="194"/>
      <c r="I305" s="194"/>
      <c r="J305" s="78">
        <f t="shared" si="58"/>
        <v>0</v>
      </c>
      <c r="K305" s="194"/>
      <c r="L305" s="194"/>
      <c r="M305" s="78">
        <f t="shared" si="59"/>
        <v>0</v>
      </c>
      <c r="N305" s="79" t="str">
        <f t="shared" si="53"/>
        <v>-</v>
      </c>
      <c r="O305" s="217"/>
      <c r="P305" s="80"/>
      <c r="Q305" s="221"/>
      <c r="R305" s="80"/>
      <c r="S305" s="83" t="str">
        <f t="shared" si="60"/>
        <v/>
      </c>
      <c r="T305" s="194">
        <f t="shared" si="54"/>
        <v>0</v>
      </c>
      <c r="U305" s="194">
        <f t="shared" si="61"/>
        <v>0</v>
      </c>
      <c r="V305" s="82" t="str">
        <f t="shared" si="55"/>
        <v>ok</v>
      </c>
      <c r="W305" s="80"/>
      <c r="X305" s="81" t="str">
        <f t="shared" si="62"/>
        <v/>
      </c>
      <c r="Y305" s="194">
        <f t="shared" si="56"/>
        <v>0</v>
      </c>
      <c r="Z305" s="194">
        <f t="shared" si="57"/>
        <v>0</v>
      </c>
      <c r="AA305" s="82" t="str">
        <f t="shared" si="63"/>
        <v>ok</v>
      </c>
      <c r="AB305" s="80"/>
      <c r="AC305" s="84" t="str">
        <f t="array" ref="AC305">IFERROR(IF($C305="","",INDEX(구분표!$I$2:$I$1001,MATCH(1,(구분표!$B$2:$B$1001='15년일출'!$A305)*(구분표!$C$2:$C$1001='15년일출'!$B305)*(구분표!$A$2:$A$1001='15년일출'!$C305),0))),"@@")</f>
        <v/>
      </c>
    </row>
    <row r="306" spans="1:29" ht="31.5" hidden="1" customHeight="1">
      <c r="A306" s="94" t="str">
        <f>IFERROR(VLOOKUP('15년일출'!$C306,구분표!$A$2:$C$1001,2,FALSE),"")</f>
        <v/>
      </c>
      <c r="B306" s="94" t="str">
        <f>IFERROR(VLOOKUP('15년일출'!$C306,구분표!$A$2:$C$1001,3,FALSE),"")</f>
        <v/>
      </c>
      <c r="C306" s="196"/>
      <c r="D306" s="195"/>
      <c r="E306" s="195"/>
      <c r="F306" s="196"/>
      <c r="G306" s="194"/>
      <c r="H306" s="194"/>
      <c r="I306" s="194"/>
      <c r="J306" s="78">
        <f t="shared" si="58"/>
        <v>0</v>
      </c>
      <c r="K306" s="194"/>
      <c r="L306" s="194"/>
      <c r="M306" s="78">
        <f t="shared" si="59"/>
        <v>0</v>
      </c>
      <c r="N306" s="79" t="str">
        <f t="shared" si="53"/>
        <v>-</v>
      </c>
      <c r="O306" s="217"/>
      <c r="P306" s="80"/>
      <c r="Q306" s="221"/>
      <c r="R306" s="80"/>
      <c r="S306" s="83" t="str">
        <f t="shared" si="60"/>
        <v/>
      </c>
      <c r="T306" s="194">
        <f t="shared" si="54"/>
        <v>0</v>
      </c>
      <c r="U306" s="194">
        <f t="shared" si="61"/>
        <v>0</v>
      </c>
      <c r="V306" s="82" t="str">
        <f t="shared" si="55"/>
        <v>ok</v>
      </c>
      <c r="W306" s="80"/>
      <c r="X306" s="81" t="str">
        <f t="shared" si="62"/>
        <v/>
      </c>
      <c r="Y306" s="194">
        <f t="shared" si="56"/>
        <v>0</v>
      </c>
      <c r="Z306" s="194">
        <f t="shared" si="57"/>
        <v>0</v>
      </c>
      <c r="AA306" s="82" t="str">
        <f t="shared" si="63"/>
        <v>ok</v>
      </c>
      <c r="AB306" s="80"/>
      <c r="AC306" s="84" t="str">
        <f t="array" ref="AC306">IFERROR(IF($C306="","",INDEX(구분표!$I$2:$I$1001,MATCH(1,(구분표!$B$2:$B$1001='15년일출'!$A306)*(구분표!$C$2:$C$1001='15년일출'!$B306)*(구분표!$A$2:$A$1001='15년일출'!$C306),0))),"@@")</f>
        <v/>
      </c>
    </row>
    <row r="307" spans="1:29" ht="31.5" hidden="1" customHeight="1">
      <c r="A307" s="94" t="str">
        <f>IFERROR(VLOOKUP('15년일출'!$C307,구분표!$A$2:$C$1001,2,FALSE),"")</f>
        <v/>
      </c>
      <c r="B307" s="94" t="str">
        <f>IFERROR(VLOOKUP('15년일출'!$C307,구분표!$A$2:$C$1001,3,FALSE),"")</f>
        <v/>
      </c>
      <c r="C307" s="196"/>
      <c r="D307" s="195"/>
      <c r="E307" s="195"/>
      <c r="F307" s="196"/>
      <c r="G307" s="194"/>
      <c r="H307" s="194"/>
      <c r="I307" s="194"/>
      <c r="J307" s="78">
        <f t="shared" si="58"/>
        <v>0</v>
      </c>
      <c r="K307" s="194"/>
      <c r="L307" s="194"/>
      <c r="M307" s="78">
        <f t="shared" si="59"/>
        <v>0</v>
      </c>
      <c r="N307" s="79" t="str">
        <f t="shared" si="53"/>
        <v>-</v>
      </c>
      <c r="O307" s="217"/>
      <c r="P307" s="80"/>
      <c r="Q307" s="221"/>
      <c r="R307" s="80"/>
      <c r="S307" s="83" t="str">
        <f t="shared" si="60"/>
        <v/>
      </c>
      <c r="T307" s="194">
        <f t="shared" si="54"/>
        <v>0</v>
      </c>
      <c r="U307" s="194">
        <f t="shared" si="61"/>
        <v>0</v>
      </c>
      <c r="V307" s="82" t="str">
        <f t="shared" si="55"/>
        <v>ok</v>
      </c>
      <c r="W307" s="80"/>
      <c r="X307" s="81" t="str">
        <f t="shared" si="62"/>
        <v/>
      </c>
      <c r="Y307" s="194">
        <f t="shared" si="56"/>
        <v>0</v>
      </c>
      <c r="Z307" s="194">
        <f t="shared" si="57"/>
        <v>0</v>
      </c>
      <c r="AA307" s="82" t="str">
        <f t="shared" si="63"/>
        <v>ok</v>
      </c>
      <c r="AB307" s="80"/>
      <c r="AC307" s="84" t="str">
        <f t="array" ref="AC307">IFERROR(IF($C307="","",INDEX(구분표!$I$2:$I$1001,MATCH(1,(구분표!$B$2:$B$1001='15년일출'!$A307)*(구분표!$C$2:$C$1001='15년일출'!$B307)*(구분표!$A$2:$A$1001='15년일출'!$C307),0))),"@@")</f>
        <v/>
      </c>
    </row>
    <row r="308" spans="1:29" ht="31.5" hidden="1" customHeight="1">
      <c r="A308" s="94" t="str">
        <f>IFERROR(VLOOKUP('15년일출'!$C308,구분표!$A$2:$C$1001,2,FALSE),"")</f>
        <v/>
      </c>
      <c r="B308" s="94" t="str">
        <f>IFERROR(VLOOKUP('15년일출'!$C308,구분표!$A$2:$C$1001,3,FALSE),"")</f>
        <v/>
      </c>
      <c r="C308" s="196"/>
      <c r="D308" s="195"/>
      <c r="E308" s="195"/>
      <c r="F308" s="196"/>
      <c r="G308" s="194"/>
      <c r="H308" s="194"/>
      <c r="I308" s="194"/>
      <c r="J308" s="78">
        <f t="shared" si="58"/>
        <v>0</v>
      </c>
      <c r="K308" s="194"/>
      <c r="L308" s="194"/>
      <c r="M308" s="78">
        <f t="shared" si="59"/>
        <v>0</v>
      </c>
      <c r="N308" s="79" t="str">
        <f t="shared" si="53"/>
        <v>-</v>
      </c>
      <c r="O308" s="218"/>
      <c r="P308" s="80"/>
      <c r="Q308" s="221"/>
      <c r="R308" s="80"/>
      <c r="S308" s="83" t="str">
        <f t="shared" si="60"/>
        <v/>
      </c>
      <c r="T308" s="194">
        <f t="shared" si="54"/>
        <v>0</v>
      </c>
      <c r="U308" s="194">
        <f t="shared" si="61"/>
        <v>0</v>
      </c>
      <c r="V308" s="82" t="str">
        <f t="shared" si="55"/>
        <v>ok</v>
      </c>
      <c r="W308" s="80"/>
      <c r="X308" s="81" t="str">
        <f t="shared" si="62"/>
        <v/>
      </c>
      <c r="Y308" s="194">
        <f t="shared" si="56"/>
        <v>0</v>
      </c>
      <c r="Z308" s="194">
        <f t="shared" si="57"/>
        <v>0</v>
      </c>
      <c r="AA308" s="82" t="str">
        <f t="shared" si="63"/>
        <v>ok</v>
      </c>
      <c r="AB308" s="80"/>
      <c r="AC308" s="84" t="str">
        <f t="array" ref="AC308">IFERROR(IF($C308="","",INDEX(구분표!$I$2:$I$1001,MATCH(1,(구분표!$B$2:$B$1001='15년일출'!$A308)*(구분표!$C$2:$C$1001='15년일출'!$B308)*(구분표!$A$2:$A$1001='15년일출'!$C308),0))),"@@")</f>
        <v/>
      </c>
    </row>
    <row r="309" spans="1:29" ht="31.5" hidden="1" customHeight="1">
      <c r="A309" s="94" t="str">
        <f>IFERROR(VLOOKUP('15년일출'!$C309,구분표!$A$2:$C$1001,2,FALSE),"")</f>
        <v/>
      </c>
      <c r="B309" s="94" t="str">
        <f>IFERROR(VLOOKUP('15년일출'!$C309,구분표!$A$2:$C$1001,3,FALSE),"")</f>
        <v/>
      </c>
      <c r="C309" s="196"/>
      <c r="D309" s="195"/>
      <c r="E309" s="195"/>
      <c r="F309" s="196"/>
      <c r="G309" s="194"/>
      <c r="H309" s="194"/>
      <c r="I309" s="194"/>
      <c r="J309" s="78">
        <f t="shared" si="58"/>
        <v>0</v>
      </c>
      <c r="K309" s="194"/>
      <c r="L309" s="194"/>
      <c r="M309" s="78">
        <f t="shared" si="59"/>
        <v>0</v>
      </c>
      <c r="N309" s="79" t="str">
        <f t="shared" si="53"/>
        <v>-</v>
      </c>
      <c r="O309" s="218"/>
      <c r="P309" s="80"/>
      <c r="Q309" s="221"/>
      <c r="R309" s="80"/>
      <c r="S309" s="83" t="str">
        <f t="shared" si="60"/>
        <v/>
      </c>
      <c r="T309" s="194">
        <f t="shared" si="54"/>
        <v>0</v>
      </c>
      <c r="U309" s="194">
        <f t="shared" si="61"/>
        <v>0</v>
      </c>
      <c r="V309" s="82" t="str">
        <f t="shared" si="55"/>
        <v>ok</v>
      </c>
      <c r="W309" s="80"/>
      <c r="X309" s="81" t="str">
        <f t="shared" si="62"/>
        <v/>
      </c>
      <c r="Y309" s="194">
        <f t="shared" si="56"/>
        <v>0</v>
      </c>
      <c r="Z309" s="194">
        <f t="shared" si="57"/>
        <v>0</v>
      </c>
      <c r="AA309" s="82" t="str">
        <f t="shared" si="63"/>
        <v>ok</v>
      </c>
      <c r="AB309" s="80"/>
      <c r="AC309" s="84" t="str">
        <f t="array" ref="AC309">IFERROR(IF($C309="","",INDEX(구분표!$I$2:$I$1001,MATCH(1,(구분표!$B$2:$B$1001='15년일출'!$A309)*(구분표!$C$2:$C$1001='15년일출'!$B309)*(구분표!$A$2:$A$1001='15년일출'!$C309),0))),"@@")</f>
        <v/>
      </c>
    </row>
    <row r="310" spans="1:29" ht="31.5" hidden="1" customHeight="1">
      <c r="A310" s="94" t="str">
        <f>IFERROR(VLOOKUP('15년일출'!$C310,구분표!$A$2:$C$1001,2,FALSE),"")</f>
        <v/>
      </c>
      <c r="B310" s="94" t="str">
        <f>IFERROR(VLOOKUP('15년일출'!$C310,구분표!$A$2:$C$1001,3,FALSE),"")</f>
        <v/>
      </c>
      <c r="C310" s="196"/>
      <c r="D310" s="195"/>
      <c r="E310" s="195"/>
      <c r="F310" s="196"/>
      <c r="G310" s="194"/>
      <c r="H310" s="194"/>
      <c r="I310" s="194"/>
      <c r="J310" s="78">
        <f t="shared" si="58"/>
        <v>0</v>
      </c>
      <c r="K310" s="194"/>
      <c r="L310" s="194"/>
      <c r="M310" s="78">
        <f t="shared" si="59"/>
        <v>0</v>
      </c>
      <c r="N310" s="79" t="str">
        <f t="shared" si="53"/>
        <v>-</v>
      </c>
      <c r="O310" s="218"/>
      <c r="P310" s="80"/>
      <c r="Q310" s="221"/>
      <c r="R310" s="80"/>
      <c r="S310" s="83" t="str">
        <f t="shared" si="60"/>
        <v/>
      </c>
      <c r="T310" s="194">
        <f t="shared" si="54"/>
        <v>0</v>
      </c>
      <c r="U310" s="194">
        <f t="shared" si="61"/>
        <v>0</v>
      </c>
      <c r="V310" s="82" t="str">
        <f t="shared" si="55"/>
        <v>ok</v>
      </c>
      <c r="W310" s="80"/>
      <c r="X310" s="81" t="str">
        <f t="shared" si="62"/>
        <v/>
      </c>
      <c r="Y310" s="194">
        <f t="shared" si="56"/>
        <v>0</v>
      </c>
      <c r="Z310" s="194">
        <f t="shared" si="57"/>
        <v>0</v>
      </c>
      <c r="AA310" s="82" t="str">
        <f t="shared" si="63"/>
        <v>ok</v>
      </c>
      <c r="AB310" s="80"/>
      <c r="AC310" s="84" t="str">
        <f t="array" ref="AC310">IFERROR(IF($C310="","",INDEX(구분표!$I$2:$I$1001,MATCH(1,(구분표!$B$2:$B$1001='15년일출'!$A310)*(구분표!$C$2:$C$1001='15년일출'!$B310)*(구분표!$A$2:$A$1001='15년일출'!$C310),0))),"@@")</f>
        <v/>
      </c>
    </row>
    <row r="311" spans="1:29" ht="31.5" hidden="1" customHeight="1">
      <c r="A311" s="94" t="str">
        <f>IFERROR(VLOOKUP('15년일출'!$C311,구분표!$A$2:$C$1001,2,FALSE),"")</f>
        <v/>
      </c>
      <c r="B311" s="94" t="str">
        <f>IFERROR(VLOOKUP('15년일출'!$C311,구분표!$A$2:$C$1001,3,FALSE),"")</f>
        <v/>
      </c>
      <c r="C311" s="196"/>
      <c r="D311" s="195"/>
      <c r="E311" s="195"/>
      <c r="F311" s="196"/>
      <c r="G311" s="194"/>
      <c r="H311" s="194"/>
      <c r="I311" s="194"/>
      <c r="J311" s="78">
        <f t="shared" si="58"/>
        <v>0</v>
      </c>
      <c r="K311" s="194"/>
      <c r="L311" s="194"/>
      <c r="M311" s="78">
        <f t="shared" si="59"/>
        <v>0</v>
      </c>
      <c r="N311" s="79" t="str">
        <f t="shared" si="53"/>
        <v>-</v>
      </c>
      <c r="O311" s="218"/>
      <c r="P311" s="80"/>
      <c r="Q311" s="221"/>
      <c r="R311" s="80"/>
      <c r="S311" s="83" t="str">
        <f t="shared" si="60"/>
        <v/>
      </c>
      <c r="T311" s="194">
        <f t="shared" si="54"/>
        <v>0</v>
      </c>
      <c r="U311" s="194">
        <f t="shared" si="61"/>
        <v>0</v>
      </c>
      <c r="V311" s="82" t="str">
        <f t="shared" si="55"/>
        <v>ok</v>
      </c>
      <c r="W311" s="80"/>
      <c r="X311" s="81" t="str">
        <f t="shared" si="62"/>
        <v/>
      </c>
      <c r="Y311" s="194">
        <f t="shared" si="56"/>
        <v>0</v>
      </c>
      <c r="Z311" s="194">
        <f t="shared" si="57"/>
        <v>0</v>
      </c>
      <c r="AA311" s="82" t="str">
        <f t="shared" si="63"/>
        <v>ok</v>
      </c>
      <c r="AB311" s="80"/>
      <c r="AC311" s="84" t="str">
        <f t="array" ref="AC311">IFERROR(IF($C311="","",INDEX(구분표!$I$2:$I$1001,MATCH(1,(구분표!$B$2:$B$1001='15년일출'!$A311)*(구분표!$C$2:$C$1001='15년일출'!$B311)*(구분표!$A$2:$A$1001='15년일출'!$C311),0))),"@@")</f>
        <v/>
      </c>
    </row>
    <row r="312" spans="1:29" ht="31.5" hidden="1" customHeight="1">
      <c r="A312" s="94" t="str">
        <f>IFERROR(VLOOKUP('15년일출'!$C312,구분표!$A$2:$C$1001,2,FALSE),"")</f>
        <v/>
      </c>
      <c r="B312" s="94" t="str">
        <f>IFERROR(VLOOKUP('15년일출'!$C312,구분표!$A$2:$C$1001,3,FALSE),"")</f>
        <v/>
      </c>
      <c r="C312" s="196"/>
      <c r="D312" s="195"/>
      <c r="E312" s="195"/>
      <c r="F312" s="196"/>
      <c r="G312" s="194"/>
      <c r="H312" s="194"/>
      <c r="I312" s="194"/>
      <c r="J312" s="78">
        <f t="shared" si="58"/>
        <v>0</v>
      </c>
      <c r="K312" s="194"/>
      <c r="L312" s="194"/>
      <c r="M312" s="78">
        <f t="shared" si="59"/>
        <v>0</v>
      </c>
      <c r="N312" s="79" t="str">
        <f t="shared" si="53"/>
        <v>-</v>
      </c>
      <c r="O312" s="212"/>
      <c r="P312" s="80"/>
      <c r="Q312" s="221"/>
      <c r="R312" s="80"/>
      <c r="S312" s="83" t="str">
        <f t="shared" si="60"/>
        <v/>
      </c>
      <c r="T312" s="194">
        <f t="shared" si="54"/>
        <v>0</v>
      </c>
      <c r="U312" s="194">
        <f t="shared" si="61"/>
        <v>0</v>
      </c>
      <c r="V312" s="82" t="str">
        <f t="shared" si="55"/>
        <v>ok</v>
      </c>
      <c r="W312" s="80"/>
      <c r="X312" s="81" t="str">
        <f t="shared" si="62"/>
        <v/>
      </c>
      <c r="Y312" s="194">
        <f t="shared" si="56"/>
        <v>0</v>
      </c>
      <c r="Z312" s="194">
        <f t="shared" si="57"/>
        <v>0</v>
      </c>
      <c r="AA312" s="82" t="str">
        <f t="shared" si="63"/>
        <v>ok</v>
      </c>
      <c r="AB312" s="80"/>
      <c r="AC312" s="84" t="str">
        <f t="array" ref="AC312">IFERROR(IF($C312="","",INDEX(구분표!$I$2:$I$1001,MATCH(1,(구분표!$B$2:$B$1001='15년일출'!$A312)*(구분표!$C$2:$C$1001='15년일출'!$B312)*(구분표!$A$2:$A$1001='15년일출'!$C312),0))),"@@")</f>
        <v/>
      </c>
    </row>
    <row r="313" spans="1:29" ht="31.5" hidden="1" customHeight="1">
      <c r="A313" s="77" t="str">
        <f>IFERROR(VLOOKUP('15년일출'!$C313,구분표!$A$2:$C$1001,2,FALSE),"")</f>
        <v/>
      </c>
      <c r="B313" s="77" t="str">
        <f>IFERROR(VLOOKUP('15년일출'!$C313,구분표!$A$2:$C$1001,3,FALSE),"")</f>
        <v/>
      </c>
      <c r="C313" s="192"/>
      <c r="D313" s="193"/>
      <c r="E313" s="193"/>
      <c r="F313" s="192"/>
      <c r="G313" s="194"/>
      <c r="H313" s="194"/>
      <c r="I313" s="194"/>
      <c r="J313" s="78">
        <f t="shared" si="58"/>
        <v>0</v>
      </c>
      <c r="K313" s="194"/>
      <c r="L313" s="194"/>
      <c r="M313" s="78">
        <f t="shared" si="59"/>
        <v>0</v>
      </c>
      <c r="N313" s="79" t="str">
        <f t="shared" si="53"/>
        <v>-</v>
      </c>
      <c r="O313" s="211"/>
      <c r="P313" s="80"/>
      <c r="Q313" s="221"/>
      <c r="R313" s="80"/>
      <c r="S313" s="83" t="str">
        <f t="shared" si="60"/>
        <v/>
      </c>
      <c r="T313" s="194">
        <f t="shared" si="54"/>
        <v>0</v>
      </c>
      <c r="U313" s="194">
        <f t="shared" si="61"/>
        <v>0</v>
      </c>
      <c r="V313" s="82" t="str">
        <f t="shared" si="55"/>
        <v>ok</v>
      </c>
      <c r="W313" s="80"/>
      <c r="X313" s="81" t="str">
        <f t="shared" si="62"/>
        <v/>
      </c>
      <c r="Y313" s="194">
        <f t="shared" si="56"/>
        <v>0</v>
      </c>
      <c r="Z313" s="194">
        <f t="shared" si="57"/>
        <v>0</v>
      </c>
      <c r="AA313" s="82" t="str">
        <f t="shared" si="63"/>
        <v>ok</v>
      </c>
      <c r="AB313" s="80"/>
      <c r="AC313" s="84" t="str">
        <f t="array" ref="AC313">IFERROR(IF($C313="","",INDEX(구분표!$I$2:$I$1001,MATCH(1,(구분표!$B$2:$B$1001='15년일출'!$A313)*(구분표!$C$2:$C$1001='15년일출'!$B313)*(구분표!$A$2:$A$1001='15년일출'!$C313),0))),"@@")</f>
        <v/>
      </c>
    </row>
    <row r="314" spans="1:29" ht="31.5" hidden="1" customHeight="1">
      <c r="A314" s="77" t="str">
        <f>IFERROR(VLOOKUP('15년일출'!$C314,구분표!$A$2:$C$1001,2,FALSE),"")</f>
        <v/>
      </c>
      <c r="B314" s="77" t="str">
        <f>IFERROR(VLOOKUP('15년일출'!$C314,구분표!$A$2:$C$1001,3,FALSE),"")</f>
        <v/>
      </c>
      <c r="C314" s="192"/>
      <c r="D314" s="193"/>
      <c r="E314" s="193"/>
      <c r="F314" s="192"/>
      <c r="G314" s="194"/>
      <c r="H314" s="194"/>
      <c r="I314" s="194"/>
      <c r="J314" s="78">
        <f t="shared" si="58"/>
        <v>0</v>
      </c>
      <c r="K314" s="194"/>
      <c r="L314" s="194"/>
      <c r="M314" s="78">
        <f t="shared" si="59"/>
        <v>0</v>
      </c>
      <c r="N314" s="79" t="str">
        <f t="shared" si="53"/>
        <v>-</v>
      </c>
      <c r="O314" s="211"/>
      <c r="P314" s="80"/>
      <c r="Q314" s="221"/>
      <c r="R314" s="80"/>
      <c r="S314" s="83" t="str">
        <f t="shared" si="60"/>
        <v/>
      </c>
      <c r="T314" s="194">
        <f t="shared" si="54"/>
        <v>0</v>
      </c>
      <c r="U314" s="194">
        <f t="shared" si="61"/>
        <v>0</v>
      </c>
      <c r="V314" s="82" t="str">
        <f t="shared" si="55"/>
        <v>ok</v>
      </c>
      <c r="W314" s="80"/>
      <c r="X314" s="81" t="str">
        <f t="shared" si="62"/>
        <v/>
      </c>
      <c r="Y314" s="194">
        <f t="shared" si="56"/>
        <v>0</v>
      </c>
      <c r="Z314" s="194">
        <f t="shared" si="57"/>
        <v>0</v>
      </c>
      <c r="AA314" s="82" t="str">
        <f t="shared" si="63"/>
        <v>ok</v>
      </c>
      <c r="AB314" s="80"/>
      <c r="AC314" s="84" t="str">
        <f t="array" ref="AC314">IFERROR(IF($C314="","",INDEX(구분표!$I$2:$I$1001,MATCH(1,(구분표!$B$2:$B$1001='15년일출'!$A314)*(구분표!$C$2:$C$1001='15년일출'!$B314)*(구분표!$A$2:$A$1001='15년일출'!$C314),0))),"@@")</f>
        <v/>
      </c>
    </row>
    <row r="315" spans="1:29" ht="31.5" hidden="1" customHeight="1">
      <c r="A315" s="77" t="str">
        <f>IFERROR(VLOOKUP('15년일출'!$C315,구분표!$A$2:$C$1001,2,FALSE),"")</f>
        <v/>
      </c>
      <c r="B315" s="77" t="str">
        <f>IFERROR(VLOOKUP('15년일출'!$C315,구분표!$A$2:$C$1001,3,FALSE),"")</f>
        <v/>
      </c>
      <c r="C315" s="192"/>
      <c r="D315" s="193"/>
      <c r="E315" s="193"/>
      <c r="F315" s="192"/>
      <c r="G315" s="194"/>
      <c r="H315" s="194"/>
      <c r="I315" s="194"/>
      <c r="J315" s="78">
        <f t="shared" si="58"/>
        <v>0</v>
      </c>
      <c r="K315" s="194"/>
      <c r="L315" s="194"/>
      <c r="M315" s="78">
        <f t="shared" si="59"/>
        <v>0</v>
      </c>
      <c r="N315" s="79" t="str">
        <f t="shared" si="53"/>
        <v>-</v>
      </c>
      <c r="O315" s="211"/>
      <c r="P315" s="80"/>
      <c r="Q315" s="221"/>
      <c r="R315" s="80"/>
      <c r="S315" s="83" t="str">
        <f t="shared" si="60"/>
        <v/>
      </c>
      <c r="T315" s="194">
        <f t="shared" si="54"/>
        <v>0</v>
      </c>
      <c r="U315" s="194">
        <f t="shared" si="61"/>
        <v>0</v>
      </c>
      <c r="V315" s="82" t="str">
        <f t="shared" si="55"/>
        <v>ok</v>
      </c>
      <c r="W315" s="80"/>
      <c r="X315" s="81" t="str">
        <f t="shared" si="62"/>
        <v/>
      </c>
      <c r="Y315" s="194">
        <f t="shared" si="56"/>
        <v>0</v>
      </c>
      <c r="Z315" s="194">
        <f t="shared" si="57"/>
        <v>0</v>
      </c>
      <c r="AA315" s="82" t="str">
        <f t="shared" si="63"/>
        <v>ok</v>
      </c>
      <c r="AB315" s="80"/>
      <c r="AC315" s="84" t="str">
        <f t="array" ref="AC315">IFERROR(IF($C315="","",INDEX(구분표!$I$2:$I$1001,MATCH(1,(구분표!$B$2:$B$1001='15년일출'!$A315)*(구분표!$C$2:$C$1001='15년일출'!$B315)*(구분표!$A$2:$A$1001='15년일출'!$C315),0))),"@@")</f>
        <v/>
      </c>
    </row>
    <row r="316" spans="1:29" ht="31.5" hidden="1" customHeight="1">
      <c r="A316" s="94" t="str">
        <f>IFERROR(VLOOKUP('15년일출'!$C316,구분표!$A$2:$C$1001,2,FALSE),"")</f>
        <v/>
      </c>
      <c r="B316" s="94" t="str">
        <f>IFERROR(VLOOKUP('15년일출'!$C316,구분표!$A$2:$C$1001,3,FALSE),"")</f>
        <v/>
      </c>
      <c r="C316" s="196"/>
      <c r="D316" s="195"/>
      <c r="E316" s="195"/>
      <c r="F316" s="196"/>
      <c r="G316" s="194"/>
      <c r="H316" s="194"/>
      <c r="I316" s="194"/>
      <c r="J316" s="78">
        <f t="shared" si="58"/>
        <v>0</v>
      </c>
      <c r="K316" s="194"/>
      <c r="L316" s="194"/>
      <c r="M316" s="78">
        <f t="shared" si="59"/>
        <v>0</v>
      </c>
      <c r="N316" s="79" t="str">
        <f t="shared" si="53"/>
        <v>-</v>
      </c>
      <c r="O316" s="211"/>
      <c r="P316" s="80"/>
      <c r="Q316" s="221"/>
      <c r="R316" s="80"/>
      <c r="S316" s="83" t="str">
        <f t="shared" si="60"/>
        <v/>
      </c>
      <c r="T316" s="194">
        <f t="shared" si="54"/>
        <v>0</v>
      </c>
      <c r="U316" s="194">
        <f t="shared" si="61"/>
        <v>0</v>
      </c>
      <c r="V316" s="82" t="str">
        <f t="shared" si="55"/>
        <v>ok</v>
      </c>
      <c r="W316" s="80"/>
      <c r="X316" s="81" t="str">
        <f t="shared" si="62"/>
        <v/>
      </c>
      <c r="Y316" s="194">
        <f t="shared" si="56"/>
        <v>0</v>
      </c>
      <c r="Z316" s="194">
        <f t="shared" si="57"/>
        <v>0</v>
      </c>
      <c r="AA316" s="82" t="str">
        <f t="shared" si="63"/>
        <v>ok</v>
      </c>
      <c r="AB316" s="80"/>
      <c r="AC316" s="84" t="str">
        <f t="array" ref="AC316">IFERROR(IF($C316="","",INDEX(구분표!$I$2:$I$1001,MATCH(1,(구분표!$B$2:$B$1001='15년일출'!$A316)*(구분표!$C$2:$C$1001='15년일출'!$B316)*(구분표!$A$2:$A$1001='15년일출'!$C316),0))),"@@")</f>
        <v/>
      </c>
    </row>
    <row r="317" spans="1:29" ht="31.5" hidden="1" customHeight="1">
      <c r="A317" s="77" t="str">
        <f>IFERROR(VLOOKUP('15년일출'!$C317,구분표!$A$2:$C$1001,2,FALSE),"")</f>
        <v/>
      </c>
      <c r="B317" s="77" t="str">
        <f>IFERROR(VLOOKUP('15년일출'!$C317,구분표!$A$2:$C$1001,3,FALSE),"")</f>
        <v/>
      </c>
      <c r="C317" s="192"/>
      <c r="D317" s="193"/>
      <c r="E317" s="193"/>
      <c r="F317" s="192"/>
      <c r="G317" s="194"/>
      <c r="H317" s="194"/>
      <c r="I317" s="194"/>
      <c r="J317" s="78">
        <f t="shared" si="58"/>
        <v>0</v>
      </c>
      <c r="K317" s="194"/>
      <c r="L317" s="194"/>
      <c r="M317" s="78">
        <f t="shared" si="59"/>
        <v>0</v>
      </c>
      <c r="N317" s="79" t="str">
        <f t="shared" si="53"/>
        <v>-</v>
      </c>
      <c r="O317" s="211"/>
      <c r="P317" s="80"/>
      <c r="Q317" s="221"/>
      <c r="R317" s="80"/>
      <c r="S317" s="83" t="str">
        <f t="shared" si="60"/>
        <v/>
      </c>
      <c r="T317" s="194">
        <f t="shared" si="54"/>
        <v>0</v>
      </c>
      <c r="U317" s="194">
        <f t="shared" si="61"/>
        <v>0</v>
      </c>
      <c r="V317" s="82" t="str">
        <f t="shared" si="55"/>
        <v>ok</v>
      </c>
      <c r="W317" s="80"/>
      <c r="X317" s="81" t="str">
        <f t="shared" si="62"/>
        <v/>
      </c>
      <c r="Y317" s="194">
        <f t="shared" si="56"/>
        <v>0</v>
      </c>
      <c r="Z317" s="194">
        <f t="shared" si="57"/>
        <v>0</v>
      </c>
      <c r="AA317" s="82" t="str">
        <f t="shared" si="63"/>
        <v>ok</v>
      </c>
      <c r="AB317" s="80"/>
      <c r="AC317" s="84" t="str">
        <f t="array" ref="AC317">IFERROR(IF($C317="","",INDEX(구분표!$I$2:$I$1001,MATCH(1,(구분표!$B$2:$B$1001='15년일출'!$A317)*(구분표!$C$2:$C$1001='15년일출'!$B317)*(구분표!$A$2:$A$1001='15년일출'!$C317),0))),"@@")</f>
        <v/>
      </c>
    </row>
    <row r="318" spans="1:29" ht="31.5" hidden="1" customHeight="1">
      <c r="A318" s="77" t="str">
        <f>IFERROR(VLOOKUP('15년일출'!$C318,구분표!$A$2:$C$1001,2,FALSE),"")</f>
        <v/>
      </c>
      <c r="B318" s="77" t="str">
        <f>IFERROR(VLOOKUP('15년일출'!$C318,구분표!$A$2:$C$1001,3,FALSE),"")</f>
        <v/>
      </c>
      <c r="C318" s="192"/>
      <c r="D318" s="193"/>
      <c r="E318" s="193"/>
      <c r="F318" s="192"/>
      <c r="G318" s="194"/>
      <c r="H318" s="194"/>
      <c r="I318" s="194"/>
      <c r="J318" s="78">
        <f t="shared" si="58"/>
        <v>0</v>
      </c>
      <c r="K318" s="194"/>
      <c r="L318" s="194"/>
      <c r="M318" s="78">
        <f t="shared" si="59"/>
        <v>0</v>
      </c>
      <c r="N318" s="79" t="str">
        <f t="shared" si="53"/>
        <v>-</v>
      </c>
      <c r="O318" s="211"/>
      <c r="P318" s="80"/>
      <c r="Q318" s="221"/>
      <c r="R318" s="80"/>
      <c r="S318" s="83" t="str">
        <f t="shared" si="60"/>
        <v/>
      </c>
      <c r="T318" s="194">
        <f t="shared" si="54"/>
        <v>0</v>
      </c>
      <c r="U318" s="194">
        <f t="shared" si="61"/>
        <v>0</v>
      </c>
      <c r="V318" s="82" t="str">
        <f t="shared" si="55"/>
        <v>ok</v>
      </c>
      <c r="W318" s="80"/>
      <c r="X318" s="81" t="str">
        <f t="shared" si="62"/>
        <v/>
      </c>
      <c r="Y318" s="194">
        <f t="shared" si="56"/>
        <v>0</v>
      </c>
      <c r="Z318" s="194">
        <f t="shared" si="57"/>
        <v>0</v>
      </c>
      <c r="AA318" s="82" t="str">
        <f t="shared" si="63"/>
        <v>ok</v>
      </c>
      <c r="AB318" s="80"/>
      <c r="AC318" s="84" t="str">
        <f t="array" ref="AC318">IFERROR(IF($C318="","",INDEX(구분표!$I$2:$I$1001,MATCH(1,(구분표!$B$2:$B$1001='15년일출'!$A318)*(구분표!$C$2:$C$1001='15년일출'!$B318)*(구분표!$A$2:$A$1001='15년일출'!$C318),0))),"@@")</f>
        <v/>
      </c>
    </row>
    <row r="319" spans="1:29" ht="31.5" hidden="1" customHeight="1">
      <c r="A319" s="77" t="str">
        <f>IFERROR(VLOOKUP('15년일출'!$C319,구분표!$A$2:$C$1001,2,FALSE),"")</f>
        <v/>
      </c>
      <c r="B319" s="77" t="str">
        <f>IFERROR(VLOOKUP('15년일출'!$C319,구분표!$A$2:$C$1001,3,FALSE),"")</f>
        <v/>
      </c>
      <c r="C319" s="192"/>
      <c r="D319" s="193"/>
      <c r="E319" s="193"/>
      <c r="F319" s="192"/>
      <c r="G319" s="194"/>
      <c r="H319" s="194"/>
      <c r="I319" s="194"/>
      <c r="J319" s="78">
        <f t="shared" si="58"/>
        <v>0</v>
      </c>
      <c r="K319" s="194"/>
      <c r="L319" s="194"/>
      <c r="M319" s="78">
        <f t="shared" si="59"/>
        <v>0</v>
      </c>
      <c r="N319" s="79" t="str">
        <f t="shared" si="53"/>
        <v>-</v>
      </c>
      <c r="O319" s="212"/>
      <c r="P319" s="80"/>
      <c r="Q319" s="221"/>
      <c r="R319" s="80"/>
      <c r="S319" s="83" t="str">
        <f t="shared" si="60"/>
        <v/>
      </c>
      <c r="T319" s="194">
        <f t="shared" si="54"/>
        <v>0</v>
      </c>
      <c r="U319" s="194">
        <f t="shared" si="61"/>
        <v>0</v>
      </c>
      <c r="V319" s="82" t="str">
        <f t="shared" si="55"/>
        <v>ok</v>
      </c>
      <c r="W319" s="80"/>
      <c r="X319" s="81" t="str">
        <f t="shared" si="62"/>
        <v/>
      </c>
      <c r="Y319" s="194">
        <f t="shared" si="56"/>
        <v>0</v>
      </c>
      <c r="Z319" s="194">
        <f t="shared" si="57"/>
        <v>0</v>
      </c>
      <c r="AA319" s="82" t="str">
        <f t="shared" si="63"/>
        <v>ok</v>
      </c>
      <c r="AB319" s="80"/>
      <c r="AC319" s="84" t="str">
        <f t="array" ref="AC319">IFERROR(IF($C319="","",INDEX(구분표!$I$2:$I$1001,MATCH(1,(구분표!$B$2:$B$1001='15년일출'!$A319)*(구분표!$C$2:$C$1001='15년일출'!$B319)*(구분표!$A$2:$A$1001='15년일출'!$C319),0))),"@@")</f>
        <v/>
      </c>
    </row>
    <row r="320" spans="1:29" ht="31.5" hidden="1" customHeight="1">
      <c r="A320" s="94" t="str">
        <f>IFERROR(VLOOKUP('15년일출'!$C320,구분표!$A$2:$C$1001,2,FALSE),"")</f>
        <v/>
      </c>
      <c r="B320" s="94" t="str">
        <f>IFERROR(VLOOKUP('15년일출'!$C320,구분표!$A$2:$C$1001,3,FALSE),"")</f>
        <v/>
      </c>
      <c r="C320" s="196"/>
      <c r="D320" s="195"/>
      <c r="E320" s="195"/>
      <c r="F320" s="196"/>
      <c r="G320" s="194"/>
      <c r="H320" s="194"/>
      <c r="I320" s="194"/>
      <c r="J320" s="78">
        <f t="shared" si="58"/>
        <v>0</v>
      </c>
      <c r="K320" s="194"/>
      <c r="L320" s="194"/>
      <c r="M320" s="78">
        <f t="shared" si="59"/>
        <v>0</v>
      </c>
      <c r="N320" s="79" t="str">
        <f t="shared" si="53"/>
        <v>-</v>
      </c>
      <c r="O320" s="212"/>
      <c r="P320" s="80"/>
      <c r="Q320" s="221"/>
      <c r="R320" s="80"/>
      <c r="S320" s="83" t="str">
        <f t="shared" si="60"/>
        <v/>
      </c>
      <c r="T320" s="194">
        <f t="shared" si="54"/>
        <v>0</v>
      </c>
      <c r="U320" s="194">
        <f t="shared" si="61"/>
        <v>0</v>
      </c>
      <c r="V320" s="82" t="str">
        <f t="shared" si="55"/>
        <v>ok</v>
      </c>
      <c r="W320" s="80"/>
      <c r="X320" s="81" t="str">
        <f t="shared" si="62"/>
        <v/>
      </c>
      <c r="Y320" s="194">
        <f t="shared" si="56"/>
        <v>0</v>
      </c>
      <c r="Z320" s="194">
        <f t="shared" si="57"/>
        <v>0</v>
      </c>
      <c r="AA320" s="82" t="str">
        <f t="shared" si="63"/>
        <v>ok</v>
      </c>
      <c r="AB320" s="80"/>
      <c r="AC320" s="84" t="str">
        <f t="array" ref="AC320">IFERROR(IF($C320="","",INDEX(구분표!$I$2:$I$1001,MATCH(1,(구분표!$B$2:$B$1001='15년일출'!$A320)*(구분표!$C$2:$C$1001='15년일출'!$B320)*(구분표!$A$2:$A$1001='15년일출'!$C320),0))),"@@")</f>
        <v/>
      </c>
    </row>
    <row r="321" spans="1:29" ht="31.5" hidden="1" customHeight="1">
      <c r="A321" s="94" t="str">
        <f>IFERROR(VLOOKUP('15년일출'!$C321,구분표!$A$2:$C$1001,2,FALSE),"")</f>
        <v/>
      </c>
      <c r="B321" s="94" t="str">
        <f>IFERROR(VLOOKUP('15년일출'!$C321,구분표!$A$2:$C$1001,3,FALSE),"")</f>
        <v/>
      </c>
      <c r="C321" s="196"/>
      <c r="D321" s="195"/>
      <c r="E321" s="195"/>
      <c r="F321" s="196"/>
      <c r="G321" s="194"/>
      <c r="H321" s="194"/>
      <c r="I321" s="194"/>
      <c r="J321" s="78">
        <f t="shared" si="58"/>
        <v>0</v>
      </c>
      <c r="K321" s="194"/>
      <c r="L321" s="194"/>
      <c r="M321" s="78">
        <f t="shared" si="59"/>
        <v>0</v>
      </c>
      <c r="N321" s="79" t="str">
        <f t="shared" si="53"/>
        <v>-</v>
      </c>
      <c r="O321" s="212"/>
      <c r="P321" s="80"/>
      <c r="Q321" s="221"/>
      <c r="R321" s="80"/>
      <c r="S321" s="83" t="str">
        <f t="shared" si="60"/>
        <v/>
      </c>
      <c r="T321" s="194">
        <f t="shared" si="54"/>
        <v>0</v>
      </c>
      <c r="U321" s="194">
        <f t="shared" si="61"/>
        <v>0</v>
      </c>
      <c r="V321" s="82" t="str">
        <f t="shared" si="55"/>
        <v>ok</v>
      </c>
      <c r="W321" s="80"/>
      <c r="X321" s="81" t="str">
        <f t="shared" si="62"/>
        <v/>
      </c>
      <c r="Y321" s="194">
        <f t="shared" si="56"/>
        <v>0</v>
      </c>
      <c r="Z321" s="194">
        <f t="shared" si="57"/>
        <v>0</v>
      </c>
      <c r="AA321" s="82" t="str">
        <f t="shared" si="63"/>
        <v>ok</v>
      </c>
      <c r="AB321" s="80"/>
      <c r="AC321" s="84" t="str">
        <f t="array" ref="AC321">IFERROR(IF($C321="","",INDEX(구분표!$I$2:$I$1001,MATCH(1,(구분표!$B$2:$B$1001='15년일출'!$A321)*(구분표!$C$2:$C$1001='15년일출'!$B321)*(구분표!$A$2:$A$1001='15년일출'!$C321),0))),"@@")</f>
        <v/>
      </c>
    </row>
    <row r="322" spans="1:29" ht="31.5" hidden="1" customHeight="1">
      <c r="A322" s="94" t="str">
        <f>IFERROR(VLOOKUP('15년일출'!$C322,구분표!$A$2:$C$1001,2,FALSE),"")</f>
        <v/>
      </c>
      <c r="B322" s="94" t="str">
        <f>IFERROR(VLOOKUP('15년일출'!$C322,구분표!$A$2:$C$1001,3,FALSE),"")</f>
        <v/>
      </c>
      <c r="C322" s="196"/>
      <c r="D322" s="195"/>
      <c r="E322" s="195"/>
      <c r="F322" s="196"/>
      <c r="G322" s="194"/>
      <c r="H322" s="194"/>
      <c r="I322" s="194"/>
      <c r="J322" s="78">
        <f t="shared" si="58"/>
        <v>0</v>
      </c>
      <c r="K322" s="194"/>
      <c r="L322" s="194"/>
      <c r="M322" s="78">
        <f t="shared" si="59"/>
        <v>0</v>
      </c>
      <c r="N322" s="79" t="str">
        <f t="shared" si="53"/>
        <v>-</v>
      </c>
      <c r="O322" s="212"/>
      <c r="P322" s="80"/>
      <c r="Q322" s="221"/>
      <c r="R322" s="80"/>
      <c r="S322" s="83" t="str">
        <f t="shared" si="60"/>
        <v/>
      </c>
      <c r="T322" s="194">
        <f t="shared" si="54"/>
        <v>0</v>
      </c>
      <c r="U322" s="194">
        <f t="shared" si="61"/>
        <v>0</v>
      </c>
      <c r="V322" s="82" t="str">
        <f t="shared" si="55"/>
        <v>ok</v>
      </c>
      <c r="W322" s="80"/>
      <c r="X322" s="81" t="str">
        <f t="shared" si="62"/>
        <v/>
      </c>
      <c r="Y322" s="194">
        <f t="shared" si="56"/>
        <v>0</v>
      </c>
      <c r="Z322" s="194">
        <f t="shared" si="57"/>
        <v>0</v>
      </c>
      <c r="AA322" s="82" t="str">
        <f t="shared" si="63"/>
        <v>ok</v>
      </c>
      <c r="AB322" s="80"/>
      <c r="AC322" s="84" t="str">
        <f t="array" ref="AC322">IFERROR(IF($C322="","",INDEX(구분표!$I$2:$I$1001,MATCH(1,(구분표!$B$2:$B$1001='15년일출'!$A322)*(구분표!$C$2:$C$1001='15년일출'!$B322)*(구분표!$A$2:$A$1001='15년일출'!$C322),0))),"@@")</f>
        <v/>
      </c>
    </row>
    <row r="323" spans="1:29" ht="31.5" hidden="1" customHeight="1">
      <c r="A323" s="94" t="str">
        <f>IFERROR(VLOOKUP('15년일출'!$C323,구분표!$A$2:$C$1001,2,FALSE),"")</f>
        <v/>
      </c>
      <c r="B323" s="94" t="str">
        <f>IFERROR(VLOOKUP('15년일출'!$C323,구분표!$A$2:$C$1001,3,FALSE),"")</f>
        <v/>
      </c>
      <c r="C323" s="196"/>
      <c r="D323" s="195"/>
      <c r="E323" s="195"/>
      <c r="F323" s="196"/>
      <c r="G323" s="194"/>
      <c r="H323" s="194"/>
      <c r="I323" s="194"/>
      <c r="J323" s="78">
        <f t="shared" si="58"/>
        <v>0</v>
      </c>
      <c r="K323" s="194"/>
      <c r="L323" s="194"/>
      <c r="M323" s="78">
        <f t="shared" si="59"/>
        <v>0</v>
      </c>
      <c r="N323" s="79" t="str">
        <f t="shared" si="53"/>
        <v>-</v>
      </c>
      <c r="O323" s="212"/>
      <c r="P323" s="80"/>
      <c r="Q323" s="221"/>
      <c r="R323" s="80"/>
      <c r="S323" s="83" t="str">
        <f t="shared" si="60"/>
        <v/>
      </c>
      <c r="T323" s="194">
        <f t="shared" si="54"/>
        <v>0</v>
      </c>
      <c r="U323" s="194">
        <f t="shared" si="61"/>
        <v>0</v>
      </c>
      <c r="V323" s="82" t="str">
        <f t="shared" si="55"/>
        <v>ok</v>
      </c>
      <c r="W323" s="80"/>
      <c r="X323" s="81" t="str">
        <f t="shared" si="62"/>
        <v/>
      </c>
      <c r="Y323" s="194">
        <f t="shared" si="56"/>
        <v>0</v>
      </c>
      <c r="Z323" s="194">
        <f t="shared" si="57"/>
        <v>0</v>
      </c>
      <c r="AA323" s="82" t="str">
        <f t="shared" si="63"/>
        <v>ok</v>
      </c>
      <c r="AB323" s="80"/>
      <c r="AC323" s="84" t="str">
        <f t="array" ref="AC323">IFERROR(IF($C323="","",INDEX(구분표!$I$2:$I$1001,MATCH(1,(구분표!$B$2:$B$1001='15년일출'!$A323)*(구분표!$C$2:$C$1001='15년일출'!$B323)*(구분표!$A$2:$A$1001='15년일출'!$C323),0))),"@@")</f>
        <v/>
      </c>
    </row>
    <row r="324" spans="1:29" ht="31.5" hidden="1" customHeight="1">
      <c r="A324" s="94" t="str">
        <f>IFERROR(VLOOKUP('15년일출'!$C324,구분표!$A$2:$C$1001,2,FALSE),"")</f>
        <v/>
      </c>
      <c r="B324" s="94" t="str">
        <f>IFERROR(VLOOKUP('15년일출'!$C324,구분표!$A$2:$C$1001,3,FALSE),"")</f>
        <v/>
      </c>
      <c r="C324" s="196"/>
      <c r="D324" s="195"/>
      <c r="E324" s="195"/>
      <c r="F324" s="196"/>
      <c r="G324" s="194"/>
      <c r="H324" s="194"/>
      <c r="I324" s="194"/>
      <c r="J324" s="78">
        <f t="shared" si="58"/>
        <v>0</v>
      </c>
      <c r="K324" s="194"/>
      <c r="L324" s="194"/>
      <c r="M324" s="78">
        <f t="shared" si="59"/>
        <v>0</v>
      </c>
      <c r="N324" s="79" t="str">
        <f t="shared" si="53"/>
        <v>-</v>
      </c>
      <c r="O324" s="212"/>
      <c r="P324" s="80"/>
      <c r="Q324" s="221"/>
      <c r="R324" s="80"/>
      <c r="S324" s="83" t="str">
        <f t="shared" si="60"/>
        <v/>
      </c>
      <c r="T324" s="194">
        <f t="shared" si="54"/>
        <v>0</v>
      </c>
      <c r="U324" s="194">
        <f t="shared" si="61"/>
        <v>0</v>
      </c>
      <c r="V324" s="82" t="str">
        <f t="shared" si="55"/>
        <v>ok</v>
      </c>
      <c r="W324" s="80"/>
      <c r="X324" s="81" t="str">
        <f t="shared" si="62"/>
        <v/>
      </c>
      <c r="Y324" s="194">
        <f t="shared" si="56"/>
        <v>0</v>
      </c>
      <c r="Z324" s="194">
        <f t="shared" si="57"/>
        <v>0</v>
      </c>
      <c r="AA324" s="82" t="str">
        <f t="shared" si="63"/>
        <v>ok</v>
      </c>
      <c r="AB324" s="80"/>
      <c r="AC324" s="84" t="str">
        <f t="array" ref="AC324">IFERROR(IF($C324="","",INDEX(구분표!$I$2:$I$1001,MATCH(1,(구분표!$B$2:$B$1001='15년일출'!$A324)*(구분표!$C$2:$C$1001='15년일출'!$B324)*(구분표!$A$2:$A$1001='15년일출'!$C324),0))),"@@")</f>
        <v/>
      </c>
    </row>
    <row r="325" spans="1:29" ht="31.5" hidden="1" customHeight="1">
      <c r="A325" s="94" t="str">
        <f>IFERROR(VLOOKUP('15년일출'!$C325,구분표!$A$2:$C$1001,2,FALSE),"")</f>
        <v/>
      </c>
      <c r="B325" s="94" t="str">
        <f>IFERROR(VLOOKUP('15년일출'!$C325,구분표!$A$2:$C$1001,3,FALSE),"")</f>
        <v/>
      </c>
      <c r="C325" s="196"/>
      <c r="D325" s="195"/>
      <c r="E325" s="195"/>
      <c r="F325" s="196"/>
      <c r="G325" s="194"/>
      <c r="H325" s="194"/>
      <c r="I325" s="194"/>
      <c r="J325" s="78">
        <f t="shared" si="58"/>
        <v>0</v>
      </c>
      <c r="K325" s="194"/>
      <c r="L325" s="194"/>
      <c r="M325" s="78">
        <f t="shared" si="59"/>
        <v>0</v>
      </c>
      <c r="N325" s="79" t="str">
        <f t="shared" si="53"/>
        <v>-</v>
      </c>
      <c r="O325" s="212"/>
      <c r="P325" s="80"/>
      <c r="Q325" s="221"/>
      <c r="R325" s="80"/>
      <c r="S325" s="83" t="str">
        <f t="shared" si="60"/>
        <v/>
      </c>
      <c r="T325" s="194">
        <f t="shared" si="54"/>
        <v>0</v>
      </c>
      <c r="U325" s="194">
        <f t="shared" si="61"/>
        <v>0</v>
      </c>
      <c r="V325" s="82" t="str">
        <f t="shared" si="55"/>
        <v>ok</v>
      </c>
      <c r="W325" s="80"/>
      <c r="X325" s="81" t="str">
        <f t="shared" si="62"/>
        <v/>
      </c>
      <c r="Y325" s="194">
        <f t="shared" si="56"/>
        <v>0</v>
      </c>
      <c r="Z325" s="194">
        <f t="shared" si="57"/>
        <v>0</v>
      </c>
      <c r="AA325" s="82" t="str">
        <f t="shared" si="63"/>
        <v>ok</v>
      </c>
      <c r="AB325" s="80"/>
      <c r="AC325" s="84" t="str">
        <f t="array" ref="AC325">IFERROR(IF($C325="","",INDEX(구분표!$I$2:$I$1001,MATCH(1,(구분표!$B$2:$B$1001='15년일출'!$A325)*(구분표!$C$2:$C$1001='15년일출'!$B325)*(구분표!$A$2:$A$1001='15년일출'!$C325),0))),"@@")</f>
        <v/>
      </c>
    </row>
    <row r="326" spans="1:29" ht="31.5" hidden="1" customHeight="1">
      <c r="A326" s="94" t="str">
        <f>IFERROR(VLOOKUP('15년일출'!$C326,구분표!$A$2:$C$1001,2,FALSE),"")</f>
        <v/>
      </c>
      <c r="B326" s="94" t="str">
        <f>IFERROR(VLOOKUP('15년일출'!$C326,구분표!$A$2:$C$1001,3,FALSE),"")</f>
        <v/>
      </c>
      <c r="C326" s="196"/>
      <c r="D326" s="195"/>
      <c r="E326" s="195"/>
      <c r="F326" s="196"/>
      <c r="G326" s="194"/>
      <c r="H326" s="194"/>
      <c r="I326" s="194"/>
      <c r="J326" s="78">
        <f t="shared" si="58"/>
        <v>0</v>
      </c>
      <c r="K326" s="194"/>
      <c r="L326" s="194"/>
      <c r="M326" s="78">
        <f t="shared" si="59"/>
        <v>0</v>
      </c>
      <c r="N326" s="79" t="str">
        <f t="shared" si="53"/>
        <v>-</v>
      </c>
      <c r="O326" s="212"/>
      <c r="P326" s="80"/>
      <c r="Q326" s="221"/>
      <c r="R326" s="80"/>
      <c r="S326" s="83" t="str">
        <f t="shared" si="60"/>
        <v/>
      </c>
      <c r="T326" s="194">
        <f t="shared" si="54"/>
        <v>0</v>
      </c>
      <c r="U326" s="194">
        <f t="shared" si="61"/>
        <v>0</v>
      </c>
      <c r="V326" s="82" t="str">
        <f t="shared" si="55"/>
        <v>ok</v>
      </c>
      <c r="W326" s="80"/>
      <c r="X326" s="81" t="str">
        <f t="shared" si="62"/>
        <v/>
      </c>
      <c r="Y326" s="194">
        <f t="shared" si="56"/>
        <v>0</v>
      </c>
      <c r="Z326" s="194">
        <f t="shared" si="57"/>
        <v>0</v>
      </c>
      <c r="AA326" s="82" t="str">
        <f t="shared" si="63"/>
        <v>ok</v>
      </c>
      <c r="AB326" s="80"/>
      <c r="AC326" s="84" t="str">
        <f t="array" ref="AC326">IFERROR(IF($C326="","",INDEX(구분표!$I$2:$I$1001,MATCH(1,(구분표!$B$2:$B$1001='15년일출'!$A326)*(구분표!$C$2:$C$1001='15년일출'!$B326)*(구분표!$A$2:$A$1001='15년일출'!$C326),0))),"@@")</f>
        <v/>
      </c>
    </row>
    <row r="327" spans="1:29" ht="31.5" hidden="1" customHeight="1">
      <c r="A327" s="94" t="str">
        <f>IFERROR(VLOOKUP('15년일출'!$C327,구분표!$A$2:$C$1001,2,FALSE),"")</f>
        <v/>
      </c>
      <c r="B327" s="94" t="str">
        <f>IFERROR(VLOOKUP('15년일출'!$C327,구분표!$A$2:$C$1001,3,FALSE),"")</f>
        <v/>
      </c>
      <c r="C327" s="196"/>
      <c r="D327" s="195"/>
      <c r="E327" s="195"/>
      <c r="F327" s="196"/>
      <c r="G327" s="194"/>
      <c r="H327" s="194"/>
      <c r="I327" s="194"/>
      <c r="J327" s="78">
        <f t="shared" si="58"/>
        <v>0</v>
      </c>
      <c r="K327" s="194"/>
      <c r="L327" s="194"/>
      <c r="M327" s="78">
        <f t="shared" si="59"/>
        <v>0</v>
      </c>
      <c r="N327" s="79" t="str">
        <f t="shared" si="53"/>
        <v>-</v>
      </c>
      <c r="O327" s="212"/>
      <c r="P327" s="80"/>
      <c r="Q327" s="221"/>
      <c r="R327" s="80"/>
      <c r="S327" s="83" t="str">
        <f t="shared" si="60"/>
        <v/>
      </c>
      <c r="T327" s="194">
        <f t="shared" si="54"/>
        <v>0</v>
      </c>
      <c r="U327" s="194">
        <f t="shared" si="61"/>
        <v>0</v>
      </c>
      <c r="V327" s="82" t="str">
        <f t="shared" si="55"/>
        <v>ok</v>
      </c>
      <c r="W327" s="80"/>
      <c r="X327" s="81" t="str">
        <f t="shared" si="62"/>
        <v/>
      </c>
      <c r="Y327" s="194">
        <f t="shared" si="56"/>
        <v>0</v>
      </c>
      <c r="Z327" s="194">
        <f t="shared" si="57"/>
        <v>0</v>
      </c>
      <c r="AA327" s="82" t="str">
        <f t="shared" si="63"/>
        <v>ok</v>
      </c>
      <c r="AB327" s="80"/>
      <c r="AC327" s="84" t="str">
        <f t="array" ref="AC327">IFERROR(IF($C327="","",INDEX(구분표!$I$2:$I$1001,MATCH(1,(구분표!$B$2:$B$1001='15년일출'!$A327)*(구분표!$C$2:$C$1001='15년일출'!$B327)*(구분표!$A$2:$A$1001='15년일출'!$C327),0))),"@@")</f>
        <v/>
      </c>
    </row>
    <row r="328" spans="1:29" ht="31.5" hidden="1" customHeight="1">
      <c r="A328" s="94" t="str">
        <f>IFERROR(VLOOKUP('15년일출'!$C328,구분표!$A$2:$C$1001,2,FALSE),"")</f>
        <v/>
      </c>
      <c r="B328" s="94" t="str">
        <f>IFERROR(VLOOKUP('15년일출'!$C328,구분표!$A$2:$C$1001,3,FALSE),"")</f>
        <v/>
      </c>
      <c r="C328" s="196"/>
      <c r="D328" s="195"/>
      <c r="E328" s="195"/>
      <c r="F328" s="196"/>
      <c r="G328" s="194"/>
      <c r="H328" s="194"/>
      <c r="I328" s="194"/>
      <c r="J328" s="78">
        <f t="shared" si="58"/>
        <v>0</v>
      </c>
      <c r="K328" s="194"/>
      <c r="L328" s="194"/>
      <c r="M328" s="78">
        <f t="shared" si="59"/>
        <v>0</v>
      </c>
      <c r="N328" s="79" t="str">
        <f t="shared" si="53"/>
        <v>-</v>
      </c>
      <c r="O328" s="212"/>
      <c r="P328" s="80"/>
      <c r="Q328" s="221"/>
      <c r="R328" s="80"/>
      <c r="S328" s="83" t="str">
        <f t="shared" si="60"/>
        <v/>
      </c>
      <c r="T328" s="194">
        <f t="shared" si="54"/>
        <v>0</v>
      </c>
      <c r="U328" s="194">
        <f t="shared" si="61"/>
        <v>0</v>
      </c>
      <c r="V328" s="82" t="str">
        <f t="shared" si="55"/>
        <v>ok</v>
      </c>
      <c r="W328" s="80"/>
      <c r="X328" s="81" t="str">
        <f t="shared" si="62"/>
        <v/>
      </c>
      <c r="Y328" s="194">
        <f t="shared" si="56"/>
        <v>0</v>
      </c>
      <c r="Z328" s="194">
        <f t="shared" si="57"/>
        <v>0</v>
      </c>
      <c r="AA328" s="82" t="str">
        <f t="shared" si="63"/>
        <v>ok</v>
      </c>
      <c r="AB328" s="80"/>
      <c r="AC328" s="84" t="str">
        <f t="array" ref="AC328">IFERROR(IF($C328="","",INDEX(구분표!$I$2:$I$1001,MATCH(1,(구분표!$B$2:$B$1001='15년일출'!$A328)*(구분표!$C$2:$C$1001='15년일출'!$B328)*(구분표!$A$2:$A$1001='15년일출'!$C328),0))),"@@")</f>
        <v/>
      </c>
    </row>
    <row r="329" spans="1:29" ht="31.5" hidden="1" customHeight="1">
      <c r="A329" s="94" t="str">
        <f>IFERROR(VLOOKUP('15년일출'!$C329,구분표!$A$2:$C$1001,2,FALSE),"")</f>
        <v/>
      </c>
      <c r="B329" s="94" t="str">
        <f>IFERROR(VLOOKUP('15년일출'!$C329,구분표!$A$2:$C$1001,3,FALSE),"")</f>
        <v/>
      </c>
      <c r="C329" s="196"/>
      <c r="D329" s="195"/>
      <c r="E329" s="195"/>
      <c r="F329" s="196"/>
      <c r="G329" s="194"/>
      <c r="H329" s="194"/>
      <c r="I329" s="194"/>
      <c r="J329" s="78">
        <f t="shared" si="58"/>
        <v>0</v>
      </c>
      <c r="K329" s="194"/>
      <c r="L329" s="194"/>
      <c r="M329" s="78">
        <f t="shared" si="59"/>
        <v>0</v>
      </c>
      <c r="N329" s="79" t="str">
        <f t="shared" si="53"/>
        <v>-</v>
      </c>
      <c r="O329" s="212"/>
      <c r="P329" s="80"/>
      <c r="Q329" s="221"/>
      <c r="R329" s="80"/>
      <c r="S329" s="83" t="str">
        <f t="shared" si="60"/>
        <v/>
      </c>
      <c r="T329" s="194">
        <f t="shared" si="54"/>
        <v>0</v>
      </c>
      <c r="U329" s="194">
        <f t="shared" si="61"/>
        <v>0</v>
      </c>
      <c r="V329" s="82" t="str">
        <f t="shared" si="55"/>
        <v>ok</v>
      </c>
      <c r="W329" s="80"/>
      <c r="X329" s="81" t="str">
        <f t="shared" si="62"/>
        <v/>
      </c>
      <c r="Y329" s="194">
        <f t="shared" si="56"/>
        <v>0</v>
      </c>
      <c r="Z329" s="194">
        <f t="shared" si="57"/>
        <v>0</v>
      </c>
      <c r="AA329" s="82" t="str">
        <f t="shared" si="63"/>
        <v>ok</v>
      </c>
      <c r="AB329" s="80"/>
      <c r="AC329" s="84" t="str">
        <f t="array" ref="AC329">IFERROR(IF($C329="","",INDEX(구분표!$I$2:$I$1001,MATCH(1,(구분표!$B$2:$B$1001='15년일출'!$A329)*(구분표!$C$2:$C$1001='15년일출'!$B329)*(구분표!$A$2:$A$1001='15년일출'!$C329),0))),"@@")</f>
        <v/>
      </c>
    </row>
    <row r="330" spans="1:29" ht="31.5" hidden="1" customHeight="1">
      <c r="A330" s="94" t="str">
        <f>IFERROR(VLOOKUP('15년일출'!$C330,구분표!$A$2:$C$1001,2,FALSE),"")</f>
        <v/>
      </c>
      <c r="B330" s="94" t="str">
        <f>IFERROR(VLOOKUP('15년일출'!$C330,구분표!$A$2:$C$1001,3,FALSE),"")</f>
        <v/>
      </c>
      <c r="C330" s="196"/>
      <c r="D330" s="195"/>
      <c r="E330" s="195"/>
      <c r="F330" s="196"/>
      <c r="G330" s="194"/>
      <c r="H330" s="194"/>
      <c r="I330" s="194"/>
      <c r="J330" s="78">
        <f t="shared" si="58"/>
        <v>0</v>
      </c>
      <c r="K330" s="194"/>
      <c r="L330" s="194"/>
      <c r="M330" s="78">
        <f t="shared" si="59"/>
        <v>0</v>
      </c>
      <c r="N330" s="79" t="str">
        <f t="shared" si="53"/>
        <v>-</v>
      </c>
      <c r="O330" s="212"/>
      <c r="P330" s="80"/>
      <c r="Q330" s="221"/>
      <c r="R330" s="80"/>
      <c r="S330" s="83" t="str">
        <f t="shared" si="60"/>
        <v/>
      </c>
      <c r="T330" s="194">
        <f t="shared" si="54"/>
        <v>0</v>
      </c>
      <c r="U330" s="194">
        <f t="shared" si="61"/>
        <v>0</v>
      </c>
      <c r="V330" s="82" t="str">
        <f t="shared" si="55"/>
        <v>ok</v>
      </c>
      <c r="W330" s="80"/>
      <c r="X330" s="81" t="str">
        <f t="shared" si="62"/>
        <v/>
      </c>
      <c r="Y330" s="194">
        <f t="shared" si="56"/>
        <v>0</v>
      </c>
      <c r="Z330" s="194">
        <f t="shared" si="57"/>
        <v>0</v>
      </c>
      <c r="AA330" s="82" t="str">
        <f t="shared" si="63"/>
        <v>ok</v>
      </c>
      <c r="AB330" s="80"/>
      <c r="AC330" s="84" t="str">
        <f t="array" ref="AC330">IFERROR(IF($C330="","",INDEX(구분표!$I$2:$I$1001,MATCH(1,(구분표!$B$2:$B$1001='15년일출'!$A330)*(구분표!$C$2:$C$1001='15년일출'!$B330)*(구분표!$A$2:$A$1001='15년일출'!$C330),0))),"@@")</f>
        <v/>
      </c>
    </row>
    <row r="331" spans="1:29" ht="31.5" hidden="1" customHeight="1">
      <c r="A331" s="94" t="str">
        <f>IFERROR(VLOOKUP('15년일출'!$C331,구분표!$A$2:$C$1001,2,FALSE),"")</f>
        <v/>
      </c>
      <c r="B331" s="94" t="str">
        <f>IFERROR(VLOOKUP('15년일출'!$C331,구분표!$A$2:$C$1001,3,FALSE),"")</f>
        <v/>
      </c>
      <c r="C331" s="196"/>
      <c r="D331" s="195"/>
      <c r="E331" s="195"/>
      <c r="F331" s="196"/>
      <c r="G331" s="194"/>
      <c r="H331" s="194"/>
      <c r="I331" s="194"/>
      <c r="J331" s="78">
        <f t="shared" si="58"/>
        <v>0</v>
      </c>
      <c r="K331" s="194"/>
      <c r="L331" s="194"/>
      <c r="M331" s="78">
        <f t="shared" si="59"/>
        <v>0</v>
      </c>
      <c r="N331" s="79" t="str">
        <f t="shared" si="53"/>
        <v>-</v>
      </c>
      <c r="O331" s="212"/>
      <c r="P331" s="80"/>
      <c r="Q331" s="221"/>
      <c r="R331" s="80"/>
      <c r="S331" s="83" t="str">
        <f t="shared" si="60"/>
        <v/>
      </c>
      <c r="T331" s="194">
        <f t="shared" si="54"/>
        <v>0</v>
      </c>
      <c r="U331" s="194">
        <f t="shared" si="61"/>
        <v>0</v>
      </c>
      <c r="V331" s="82" t="str">
        <f t="shared" si="55"/>
        <v>ok</v>
      </c>
      <c r="W331" s="80"/>
      <c r="X331" s="81" t="str">
        <f t="shared" si="62"/>
        <v/>
      </c>
      <c r="Y331" s="194">
        <f t="shared" si="56"/>
        <v>0</v>
      </c>
      <c r="Z331" s="194">
        <f t="shared" si="57"/>
        <v>0</v>
      </c>
      <c r="AA331" s="82" t="str">
        <f t="shared" si="63"/>
        <v>ok</v>
      </c>
      <c r="AB331" s="80"/>
      <c r="AC331" s="84" t="str">
        <f t="array" ref="AC331">IFERROR(IF($C331="","",INDEX(구분표!$I$2:$I$1001,MATCH(1,(구분표!$B$2:$B$1001='15년일출'!$A331)*(구분표!$C$2:$C$1001='15년일출'!$B331)*(구분표!$A$2:$A$1001='15년일출'!$C331),0))),"@@")</f>
        <v/>
      </c>
    </row>
    <row r="332" spans="1:29" ht="31.5" hidden="1" customHeight="1">
      <c r="A332" s="94" t="str">
        <f>IFERROR(VLOOKUP('15년일출'!$C332,구분표!$A$2:$C$1001,2,FALSE),"")</f>
        <v/>
      </c>
      <c r="B332" s="94" t="str">
        <f>IFERROR(VLOOKUP('15년일출'!$C332,구분표!$A$2:$C$1001,3,FALSE),"")</f>
        <v/>
      </c>
      <c r="C332" s="196"/>
      <c r="D332" s="195"/>
      <c r="E332" s="195"/>
      <c r="F332" s="196"/>
      <c r="G332" s="194"/>
      <c r="H332" s="194"/>
      <c r="I332" s="194"/>
      <c r="J332" s="78">
        <f t="shared" si="58"/>
        <v>0</v>
      </c>
      <c r="K332" s="194"/>
      <c r="L332" s="194"/>
      <c r="M332" s="78">
        <f t="shared" si="59"/>
        <v>0</v>
      </c>
      <c r="N332" s="79" t="str">
        <f t="shared" si="53"/>
        <v>-</v>
      </c>
      <c r="O332" s="212"/>
      <c r="P332" s="80"/>
      <c r="Q332" s="221"/>
      <c r="R332" s="80"/>
      <c r="S332" s="83" t="str">
        <f t="shared" si="60"/>
        <v/>
      </c>
      <c r="T332" s="194">
        <f t="shared" si="54"/>
        <v>0</v>
      </c>
      <c r="U332" s="194">
        <f t="shared" si="61"/>
        <v>0</v>
      </c>
      <c r="V332" s="82" t="str">
        <f t="shared" si="55"/>
        <v>ok</v>
      </c>
      <c r="W332" s="80"/>
      <c r="X332" s="81" t="str">
        <f t="shared" si="62"/>
        <v/>
      </c>
      <c r="Y332" s="194">
        <f t="shared" si="56"/>
        <v>0</v>
      </c>
      <c r="Z332" s="194">
        <f t="shared" si="57"/>
        <v>0</v>
      </c>
      <c r="AA332" s="82" t="str">
        <f t="shared" si="63"/>
        <v>ok</v>
      </c>
      <c r="AB332" s="80"/>
      <c r="AC332" s="84" t="str">
        <f t="array" ref="AC332">IFERROR(IF($C332="","",INDEX(구분표!$I$2:$I$1001,MATCH(1,(구분표!$B$2:$B$1001='15년일출'!$A332)*(구분표!$C$2:$C$1001='15년일출'!$B332)*(구분표!$A$2:$A$1001='15년일출'!$C332),0))),"@@")</f>
        <v/>
      </c>
    </row>
    <row r="333" spans="1:29" ht="31.5" hidden="1" customHeight="1">
      <c r="A333" s="94" t="str">
        <f>IFERROR(VLOOKUP('15년일출'!$C333,구분표!$A$2:$C$1001,2,FALSE),"")</f>
        <v/>
      </c>
      <c r="B333" s="94" t="str">
        <f>IFERROR(VLOOKUP('15년일출'!$C333,구분표!$A$2:$C$1001,3,FALSE),"")</f>
        <v/>
      </c>
      <c r="C333" s="196"/>
      <c r="D333" s="195"/>
      <c r="E333" s="195"/>
      <c r="F333" s="196"/>
      <c r="G333" s="194"/>
      <c r="H333" s="194"/>
      <c r="I333" s="194"/>
      <c r="J333" s="78">
        <f t="shared" si="58"/>
        <v>0</v>
      </c>
      <c r="K333" s="194"/>
      <c r="L333" s="194"/>
      <c r="M333" s="78">
        <f t="shared" si="59"/>
        <v>0</v>
      </c>
      <c r="N333" s="79" t="str">
        <f t="shared" si="53"/>
        <v>-</v>
      </c>
      <c r="O333" s="212"/>
      <c r="P333" s="80"/>
      <c r="Q333" s="221"/>
      <c r="R333" s="80"/>
      <c r="S333" s="83" t="str">
        <f t="shared" si="60"/>
        <v/>
      </c>
      <c r="T333" s="194">
        <f t="shared" si="54"/>
        <v>0</v>
      </c>
      <c r="U333" s="194">
        <f t="shared" si="61"/>
        <v>0</v>
      </c>
      <c r="V333" s="82" t="str">
        <f t="shared" si="55"/>
        <v>ok</v>
      </c>
      <c r="W333" s="80"/>
      <c r="X333" s="81" t="str">
        <f t="shared" si="62"/>
        <v/>
      </c>
      <c r="Y333" s="194">
        <f t="shared" si="56"/>
        <v>0</v>
      </c>
      <c r="Z333" s="194">
        <f t="shared" si="57"/>
        <v>0</v>
      </c>
      <c r="AA333" s="82" t="str">
        <f t="shared" si="63"/>
        <v>ok</v>
      </c>
      <c r="AB333" s="80"/>
      <c r="AC333" s="84" t="str">
        <f t="array" ref="AC333">IFERROR(IF($C333="","",INDEX(구분표!$I$2:$I$1001,MATCH(1,(구분표!$B$2:$B$1001='15년일출'!$A333)*(구분표!$C$2:$C$1001='15년일출'!$B333)*(구분표!$A$2:$A$1001='15년일출'!$C333),0))),"@@")</f>
        <v/>
      </c>
    </row>
    <row r="334" spans="1:29" ht="31.5" hidden="1" customHeight="1">
      <c r="A334" s="94" t="str">
        <f>IFERROR(VLOOKUP('15년일출'!$C334,구분표!$A$2:$C$1001,2,FALSE),"")</f>
        <v/>
      </c>
      <c r="B334" s="94" t="str">
        <f>IFERROR(VLOOKUP('15년일출'!$C334,구분표!$A$2:$C$1001,3,FALSE),"")</f>
        <v/>
      </c>
      <c r="C334" s="196"/>
      <c r="D334" s="195"/>
      <c r="E334" s="195"/>
      <c r="F334" s="196"/>
      <c r="G334" s="194"/>
      <c r="H334" s="194"/>
      <c r="I334" s="194"/>
      <c r="J334" s="78">
        <f t="shared" si="58"/>
        <v>0</v>
      </c>
      <c r="K334" s="194"/>
      <c r="L334" s="194"/>
      <c r="M334" s="78">
        <f t="shared" si="59"/>
        <v>0</v>
      </c>
      <c r="N334" s="79" t="str">
        <f t="shared" si="53"/>
        <v>-</v>
      </c>
      <c r="O334" s="211"/>
      <c r="P334" s="80"/>
      <c r="Q334" s="221"/>
      <c r="R334" s="80"/>
      <c r="S334" s="83" t="str">
        <f t="shared" si="60"/>
        <v/>
      </c>
      <c r="T334" s="194">
        <f t="shared" si="54"/>
        <v>0</v>
      </c>
      <c r="U334" s="194">
        <f t="shared" si="61"/>
        <v>0</v>
      </c>
      <c r="V334" s="82" t="str">
        <f t="shared" si="55"/>
        <v>ok</v>
      </c>
      <c r="W334" s="80"/>
      <c r="X334" s="81" t="str">
        <f t="shared" si="62"/>
        <v/>
      </c>
      <c r="Y334" s="194">
        <f t="shared" si="56"/>
        <v>0</v>
      </c>
      <c r="Z334" s="194">
        <f t="shared" si="57"/>
        <v>0</v>
      </c>
      <c r="AA334" s="82" t="str">
        <f t="shared" si="63"/>
        <v>ok</v>
      </c>
      <c r="AB334" s="80"/>
      <c r="AC334" s="84" t="str">
        <f t="array" ref="AC334">IFERROR(IF($C334="","",INDEX(구분표!$I$2:$I$1001,MATCH(1,(구분표!$B$2:$B$1001='15년일출'!$A334)*(구분표!$C$2:$C$1001='15년일출'!$B334)*(구분표!$A$2:$A$1001='15년일출'!$C334),0))),"@@")</f>
        <v/>
      </c>
    </row>
    <row r="335" spans="1:29" ht="31.5" hidden="1" customHeight="1">
      <c r="A335" s="94" t="str">
        <f>IFERROR(VLOOKUP('15년일출'!$C335,구분표!$A$2:$C$1001,2,FALSE),"")</f>
        <v/>
      </c>
      <c r="B335" s="94" t="str">
        <f>IFERROR(VLOOKUP('15년일출'!$C335,구분표!$A$2:$C$1001,3,FALSE),"")</f>
        <v/>
      </c>
      <c r="C335" s="196"/>
      <c r="D335" s="195"/>
      <c r="E335" s="195"/>
      <c r="F335" s="196"/>
      <c r="G335" s="194"/>
      <c r="H335" s="206"/>
      <c r="I335" s="194"/>
      <c r="J335" s="78">
        <f t="shared" si="58"/>
        <v>0</v>
      </c>
      <c r="K335" s="208"/>
      <c r="L335" s="194"/>
      <c r="M335" s="78">
        <f t="shared" si="59"/>
        <v>0</v>
      </c>
      <c r="N335" s="79" t="str">
        <f t="shared" si="53"/>
        <v>-</v>
      </c>
      <c r="O335" s="211"/>
      <c r="P335" s="80"/>
      <c r="Q335" s="221"/>
      <c r="R335" s="80"/>
      <c r="S335" s="83" t="str">
        <f t="shared" si="60"/>
        <v/>
      </c>
      <c r="T335" s="194">
        <f t="shared" si="54"/>
        <v>0</v>
      </c>
      <c r="U335" s="194">
        <f t="shared" si="61"/>
        <v>0</v>
      </c>
      <c r="V335" s="82" t="str">
        <f t="shared" si="55"/>
        <v>ok</v>
      </c>
      <c r="W335" s="80"/>
      <c r="X335" s="81" t="str">
        <f t="shared" si="62"/>
        <v/>
      </c>
      <c r="Y335" s="194">
        <f t="shared" si="56"/>
        <v>0</v>
      </c>
      <c r="Z335" s="194">
        <f t="shared" si="57"/>
        <v>0</v>
      </c>
      <c r="AA335" s="82" t="str">
        <f t="shared" si="63"/>
        <v>ok</v>
      </c>
      <c r="AB335" s="80"/>
      <c r="AC335" s="84" t="str">
        <f t="array" ref="AC335">IFERROR(IF($C335="","",INDEX(구분표!$I$2:$I$1001,MATCH(1,(구분표!$B$2:$B$1001='15년일출'!$A335)*(구분표!$C$2:$C$1001='15년일출'!$B335)*(구분표!$A$2:$A$1001='15년일출'!$C335),0))),"@@")</f>
        <v/>
      </c>
    </row>
    <row r="336" spans="1:29" ht="31.5" hidden="1" customHeight="1">
      <c r="A336" s="94" t="str">
        <f>IFERROR(VLOOKUP('15년일출'!$C336,구분표!$A$2:$C$1001,2,FALSE),"")</f>
        <v/>
      </c>
      <c r="B336" s="94" t="str">
        <f>IFERROR(VLOOKUP('15년일출'!$C336,구분표!$A$2:$C$1001,3,FALSE),"")</f>
        <v/>
      </c>
      <c r="C336" s="196"/>
      <c r="D336" s="195"/>
      <c r="E336" s="195"/>
      <c r="F336" s="196"/>
      <c r="G336" s="194"/>
      <c r="H336" s="194"/>
      <c r="I336" s="194"/>
      <c r="J336" s="78">
        <f t="shared" si="58"/>
        <v>0</v>
      </c>
      <c r="K336" s="194"/>
      <c r="L336" s="194"/>
      <c r="M336" s="78">
        <f t="shared" si="59"/>
        <v>0</v>
      </c>
      <c r="N336" s="79" t="str">
        <f t="shared" si="53"/>
        <v>-</v>
      </c>
      <c r="O336" s="213"/>
      <c r="P336" s="80"/>
      <c r="Q336" s="221"/>
      <c r="R336" s="80"/>
      <c r="S336" s="83" t="str">
        <f t="shared" si="60"/>
        <v/>
      </c>
      <c r="T336" s="194">
        <f t="shared" si="54"/>
        <v>0</v>
      </c>
      <c r="U336" s="194">
        <f t="shared" si="61"/>
        <v>0</v>
      </c>
      <c r="V336" s="82" t="str">
        <f t="shared" si="55"/>
        <v>ok</v>
      </c>
      <c r="W336" s="80"/>
      <c r="X336" s="81" t="str">
        <f t="shared" si="62"/>
        <v/>
      </c>
      <c r="Y336" s="194">
        <f t="shared" si="56"/>
        <v>0</v>
      </c>
      <c r="Z336" s="194">
        <f t="shared" si="57"/>
        <v>0</v>
      </c>
      <c r="AA336" s="82" t="str">
        <f t="shared" si="63"/>
        <v>ok</v>
      </c>
      <c r="AB336" s="80"/>
      <c r="AC336" s="84" t="str">
        <f t="array" ref="AC336">IFERROR(IF($C336="","",INDEX(구분표!$I$2:$I$1001,MATCH(1,(구분표!$B$2:$B$1001='15년일출'!$A336)*(구분표!$C$2:$C$1001='15년일출'!$B336)*(구분표!$A$2:$A$1001='15년일출'!$C336),0))),"@@")</f>
        <v/>
      </c>
    </row>
    <row r="337" spans="1:29" ht="31.5" hidden="1" customHeight="1">
      <c r="A337" s="94" t="str">
        <f>IFERROR(VLOOKUP('15년일출'!$C337,구분표!$A$2:$C$1001,2,FALSE),"")</f>
        <v/>
      </c>
      <c r="B337" s="94" t="str">
        <f>IFERROR(VLOOKUP('15년일출'!$C337,구분표!$A$2:$C$1001,3,FALSE),"")</f>
        <v/>
      </c>
      <c r="C337" s="196"/>
      <c r="D337" s="195"/>
      <c r="E337" s="195"/>
      <c r="F337" s="196"/>
      <c r="G337" s="194"/>
      <c r="H337" s="194"/>
      <c r="I337" s="194"/>
      <c r="J337" s="78">
        <f t="shared" si="58"/>
        <v>0</v>
      </c>
      <c r="K337" s="194"/>
      <c r="L337" s="194"/>
      <c r="M337" s="78">
        <f t="shared" si="59"/>
        <v>0</v>
      </c>
      <c r="N337" s="79" t="str">
        <f t="shared" si="53"/>
        <v>-</v>
      </c>
      <c r="O337" s="212"/>
      <c r="P337" s="80"/>
      <c r="Q337" s="221"/>
      <c r="R337" s="80"/>
      <c r="S337" s="83" t="str">
        <f t="shared" si="60"/>
        <v/>
      </c>
      <c r="T337" s="194">
        <f t="shared" si="54"/>
        <v>0</v>
      </c>
      <c r="U337" s="194">
        <f t="shared" si="61"/>
        <v>0</v>
      </c>
      <c r="V337" s="82" t="str">
        <f t="shared" si="55"/>
        <v>ok</v>
      </c>
      <c r="W337" s="80"/>
      <c r="X337" s="81" t="str">
        <f t="shared" si="62"/>
        <v/>
      </c>
      <c r="Y337" s="194">
        <f t="shared" si="56"/>
        <v>0</v>
      </c>
      <c r="Z337" s="194">
        <f t="shared" si="57"/>
        <v>0</v>
      </c>
      <c r="AA337" s="82" t="str">
        <f t="shared" si="63"/>
        <v>ok</v>
      </c>
      <c r="AB337" s="80"/>
      <c r="AC337" s="84" t="str">
        <f t="array" ref="AC337">IFERROR(IF($C337="","",INDEX(구분표!$I$2:$I$1001,MATCH(1,(구분표!$B$2:$B$1001='15년일출'!$A337)*(구분표!$C$2:$C$1001='15년일출'!$B337)*(구분표!$A$2:$A$1001='15년일출'!$C337),0))),"@@")</f>
        <v/>
      </c>
    </row>
    <row r="338" spans="1:29" ht="31.5" hidden="1" customHeight="1">
      <c r="A338" s="94" t="str">
        <f>IFERROR(VLOOKUP('15년일출'!$C338,구분표!$A$2:$C$1001,2,FALSE),"")</f>
        <v/>
      </c>
      <c r="B338" s="94" t="str">
        <f>IFERROR(VLOOKUP('15년일출'!$C338,구분표!$A$2:$C$1001,3,FALSE),"")</f>
        <v/>
      </c>
      <c r="C338" s="196"/>
      <c r="D338" s="195"/>
      <c r="E338" s="195"/>
      <c r="F338" s="196"/>
      <c r="G338" s="194"/>
      <c r="H338" s="194"/>
      <c r="I338" s="206"/>
      <c r="J338" s="78">
        <f t="shared" si="58"/>
        <v>0</v>
      </c>
      <c r="K338" s="194"/>
      <c r="L338" s="206"/>
      <c r="M338" s="78">
        <f t="shared" si="59"/>
        <v>0</v>
      </c>
      <c r="N338" s="79" t="str">
        <f t="shared" si="53"/>
        <v>-</v>
      </c>
      <c r="O338" s="212"/>
      <c r="P338" s="80"/>
      <c r="Q338" s="221"/>
      <c r="R338" s="80"/>
      <c r="S338" s="83" t="str">
        <f t="shared" si="60"/>
        <v/>
      </c>
      <c r="T338" s="194">
        <f t="shared" si="54"/>
        <v>0</v>
      </c>
      <c r="U338" s="194">
        <f t="shared" si="61"/>
        <v>0</v>
      </c>
      <c r="V338" s="82" t="str">
        <f t="shared" si="55"/>
        <v>ok</v>
      </c>
      <c r="W338" s="80"/>
      <c r="X338" s="81" t="str">
        <f t="shared" si="62"/>
        <v/>
      </c>
      <c r="Y338" s="194">
        <f t="shared" si="56"/>
        <v>0</v>
      </c>
      <c r="Z338" s="194">
        <f t="shared" si="57"/>
        <v>0</v>
      </c>
      <c r="AA338" s="82" t="str">
        <f t="shared" si="63"/>
        <v>ok</v>
      </c>
      <c r="AB338" s="80"/>
      <c r="AC338" s="84" t="str">
        <f t="array" ref="AC338">IFERROR(IF($C338="","",INDEX(구분표!$I$2:$I$1001,MATCH(1,(구분표!$B$2:$B$1001='15년일출'!$A338)*(구분표!$C$2:$C$1001='15년일출'!$B338)*(구분표!$A$2:$A$1001='15년일출'!$C338),0))),"@@")</f>
        <v/>
      </c>
    </row>
    <row r="339" spans="1:29" ht="31.5" hidden="1" customHeight="1">
      <c r="A339" s="94" t="str">
        <f>IFERROR(VLOOKUP('15년일출'!$C339,구분표!$A$2:$C$1001,2,FALSE),"")</f>
        <v/>
      </c>
      <c r="B339" s="94" t="str">
        <f>IFERROR(VLOOKUP('15년일출'!$C339,구분표!$A$2:$C$1001,3,FALSE),"")</f>
        <v/>
      </c>
      <c r="C339" s="196"/>
      <c r="D339" s="195"/>
      <c r="E339" s="195"/>
      <c r="F339" s="196"/>
      <c r="G339" s="194"/>
      <c r="H339" s="194"/>
      <c r="I339" s="194"/>
      <c r="J339" s="78">
        <f t="shared" si="58"/>
        <v>0</v>
      </c>
      <c r="K339" s="194"/>
      <c r="L339" s="194"/>
      <c r="M339" s="78">
        <f t="shared" si="59"/>
        <v>0</v>
      </c>
      <c r="N339" s="79" t="str">
        <f t="shared" si="53"/>
        <v>-</v>
      </c>
      <c r="O339" s="212"/>
      <c r="P339" s="80"/>
      <c r="Q339" s="221"/>
      <c r="R339" s="80"/>
      <c r="S339" s="83" t="str">
        <f t="shared" si="60"/>
        <v/>
      </c>
      <c r="T339" s="194">
        <f t="shared" si="54"/>
        <v>0</v>
      </c>
      <c r="U339" s="194">
        <f t="shared" si="61"/>
        <v>0</v>
      </c>
      <c r="V339" s="82" t="str">
        <f t="shared" si="55"/>
        <v>ok</v>
      </c>
      <c r="W339" s="80"/>
      <c r="X339" s="81" t="str">
        <f t="shared" si="62"/>
        <v/>
      </c>
      <c r="Y339" s="194">
        <f t="shared" si="56"/>
        <v>0</v>
      </c>
      <c r="Z339" s="194">
        <f t="shared" si="57"/>
        <v>0</v>
      </c>
      <c r="AA339" s="82" t="str">
        <f t="shared" si="63"/>
        <v>ok</v>
      </c>
      <c r="AB339" s="80"/>
      <c r="AC339" s="84" t="str">
        <f t="array" ref="AC339">IFERROR(IF($C339="","",INDEX(구분표!$I$2:$I$1001,MATCH(1,(구분표!$B$2:$B$1001='15년일출'!$A339)*(구분표!$C$2:$C$1001='15년일출'!$B339)*(구분표!$A$2:$A$1001='15년일출'!$C339),0))),"@@")</f>
        <v/>
      </c>
    </row>
    <row r="340" spans="1:29" ht="31.5" hidden="1" customHeight="1">
      <c r="A340" s="94" t="str">
        <f>IFERROR(VLOOKUP('15년일출'!$C340,구분표!$A$2:$C$1001,2,FALSE),"")</f>
        <v/>
      </c>
      <c r="B340" s="94" t="str">
        <f>IFERROR(VLOOKUP('15년일출'!$C340,구분표!$A$2:$C$1001,3,FALSE),"")</f>
        <v/>
      </c>
      <c r="C340" s="196"/>
      <c r="D340" s="195"/>
      <c r="E340" s="195"/>
      <c r="F340" s="196"/>
      <c r="G340" s="198"/>
      <c r="H340" s="194"/>
      <c r="I340" s="194"/>
      <c r="J340" s="78">
        <f t="shared" si="58"/>
        <v>0</v>
      </c>
      <c r="K340" s="194"/>
      <c r="L340" s="194"/>
      <c r="M340" s="78">
        <f t="shared" si="59"/>
        <v>0</v>
      </c>
      <c r="N340" s="79" t="str">
        <f t="shared" si="53"/>
        <v>-</v>
      </c>
      <c r="O340" s="212"/>
      <c r="P340" s="80"/>
      <c r="Q340" s="221"/>
      <c r="R340" s="80"/>
      <c r="S340" s="83" t="str">
        <f t="shared" si="60"/>
        <v/>
      </c>
      <c r="T340" s="194">
        <f t="shared" si="54"/>
        <v>0</v>
      </c>
      <c r="U340" s="194">
        <f t="shared" si="61"/>
        <v>0</v>
      </c>
      <c r="V340" s="82" t="str">
        <f t="shared" si="55"/>
        <v>ok</v>
      </c>
      <c r="W340" s="80"/>
      <c r="X340" s="81" t="str">
        <f t="shared" si="62"/>
        <v/>
      </c>
      <c r="Y340" s="194">
        <f t="shared" si="56"/>
        <v>0</v>
      </c>
      <c r="Z340" s="194">
        <f t="shared" si="57"/>
        <v>0</v>
      </c>
      <c r="AA340" s="82" t="str">
        <f t="shared" si="63"/>
        <v>ok</v>
      </c>
      <c r="AB340" s="80"/>
      <c r="AC340" s="84" t="str">
        <f t="array" ref="AC340">IFERROR(IF($C340="","",INDEX(구분표!$I$2:$I$1001,MATCH(1,(구분표!$B$2:$B$1001='15년일출'!$A340)*(구분표!$C$2:$C$1001='15년일출'!$B340)*(구분표!$A$2:$A$1001='15년일출'!$C340),0))),"@@")</f>
        <v/>
      </c>
    </row>
    <row r="341" spans="1:29" ht="31.5" hidden="1" customHeight="1">
      <c r="A341" s="94" t="str">
        <f>IFERROR(VLOOKUP('15년일출'!$C341,구분표!$A$2:$C$1001,2,FALSE),"")</f>
        <v/>
      </c>
      <c r="B341" s="94" t="str">
        <f>IFERROR(VLOOKUP('15년일출'!$C341,구분표!$A$2:$C$1001,3,FALSE),"")</f>
        <v/>
      </c>
      <c r="C341" s="196"/>
      <c r="D341" s="195"/>
      <c r="E341" s="195"/>
      <c r="F341" s="196"/>
      <c r="G341" s="198"/>
      <c r="H341" s="194"/>
      <c r="I341" s="194"/>
      <c r="J341" s="78">
        <f t="shared" si="58"/>
        <v>0</v>
      </c>
      <c r="K341" s="194"/>
      <c r="L341" s="194"/>
      <c r="M341" s="78">
        <f t="shared" si="59"/>
        <v>0</v>
      </c>
      <c r="N341" s="79" t="str">
        <f t="shared" si="53"/>
        <v>-</v>
      </c>
      <c r="O341" s="212"/>
      <c r="P341" s="80"/>
      <c r="Q341" s="221"/>
      <c r="R341" s="80"/>
      <c r="S341" s="83" t="str">
        <f t="shared" si="60"/>
        <v/>
      </c>
      <c r="T341" s="194">
        <f t="shared" si="54"/>
        <v>0</v>
      </c>
      <c r="U341" s="194">
        <f t="shared" si="61"/>
        <v>0</v>
      </c>
      <c r="V341" s="82" t="str">
        <f t="shared" si="55"/>
        <v>ok</v>
      </c>
      <c r="W341" s="80"/>
      <c r="X341" s="81" t="str">
        <f t="shared" si="62"/>
        <v/>
      </c>
      <c r="Y341" s="194">
        <f t="shared" si="56"/>
        <v>0</v>
      </c>
      <c r="Z341" s="194">
        <f t="shared" si="57"/>
        <v>0</v>
      </c>
      <c r="AA341" s="82" t="str">
        <f t="shared" si="63"/>
        <v>ok</v>
      </c>
      <c r="AB341" s="80"/>
      <c r="AC341" s="84" t="str">
        <f t="array" ref="AC341">IFERROR(IF($C341="","",INDEX(구분표!$I$2:$I$1001,MATCH(1,(구분표!$B$2:$B$1001='15년일출'!$A341)*(구분표!$C$2:$C$1001='15년일출'!$B341)*(구분표!$A$2:$A$1001='15년일출'!$C341),0))),"@@")</f>
        <v/>
      </c>
    </row>
    <row r="342" spans="1:29" ht="31.5" hidden="1" customHeight="1">
      <c r="A342" s="94" t="str">
        <f>IFERROR(VLOOKUP('15년일출'!$C342,구분표!$A$2:$C$1001,2,FALSE),"")</f>
        <v/>
      </c>
      <c r="B342" s="94" t="str">
        <f>IFERROR(VLOOKUP('15년일출'!$C342,구분표!$A$2:$C$1001,3,FALSE),"")</f>
        <v/>
      </c>
      <c r="C342" s="196"/>
      <c r="D342" s="195"/>
      <c r="E342" s="195"/>
      <c r="F342" s="196"/>
      <c r="G342" s="194"/>
      <c r="H342" s="194"/>
      <c r="I342" s="194"/>
      <c r="J342" s="78">
        <f t="shared" si="58"/>
        <v>0</v>
      </c>
      <c r="K342" s="194"/>
      <c r="L342" s="194"/>
      <c r="M342" s="78">
        <f t="shared" si="59"/>
        <v>0</v>
      </c>
      <c r="N342" s="79" t="str">
        <f t="shared" si="53"/>
        <v>-</v>
      </c>
      <c r="O342" s="212"/>
      <c r="P342" s="80"/>
      <c r="Q342" s="221"/>
      <c r="R342" s="80"/>
      <c r="S342" s="83" t="str">
        <f t="shared" si="60"/>
        <v/>
      </c>
      <c r="T342" s="194">
        <f t="shared" si="54"/>
        <v>0</v>
      </c>
      <c r="U342" s="194">
        <f t="shared" si="61"/>
        <v>0</v>
      </c>
      <c r="V342" s="82" t="str">
        <f t="shared" si="55"/>
        <v>ok</v>
      </c>
      <c r="W342" s="80"/>
      <c r="X342" s="81" t="str">
        <f t="shared" si="62"/>
        <v/>
      </c>
      <c r="Y342" s="194">
        <f t="shared" si="56"/>
        <v>0</v>
      </c>
      <c r="Z342" s="194">
        <f t="shared" si="57"/>
        <v>0</v>
      </c>
      <c r="AA342" s="82" t="str">
        <f t="shared" si="63"/>
        <v>ok</v>
      </c>
      <c r="AB342" s="80"/>
      <c r="AC342" s="84" t="str">
        <f t="array" ref="AC342">IFERROR(IF($C342="","",INDEX(구분표!$I$2:$I$1001,MATCH(1,(구분표!$B$2:$B$1001='15년일출'!$A342)*(구분표!$C$2:$C$1001='15년일출'!$B342)*(구분표!$A$2:$A$1001='15년일출'!$C342),0))),"@@")</f>
        <v/>
      </c>
    </row>
    <row r="343" spans="1:29" ht="31.5" hidden="1" customHeight="1">
      <c r="A343" s="94" t="str">
        <f>IFERROR(VLOOKUP('15년일출'!$C343,구분표!$A$2:$C$1001,2,FALSE),"")</f>
        <v/>
      </c>
      <c r="B343" s="94" t="str">
        <f>IFERROR(VLOOKUP('15년일출'!$C343,구분표!$A$2:$C$1001,3,FALSE),"")</f>
        <v/>
      </c>
      <c r="C343" s="196"/>
      <c r="D343" s="195"/>
      <c r="E343" s="195"/>
      <c r="F343" s="196"/>
      <c r="G343" s="194"/>
      <c r="H343" s="194"/>
      <c r="I343" s="194"/>
      <c r="J343" s="78">
        <f t="shared" si="58"/>
        <v>0</v>
      </c>
      <c r="K343" s="194"/>
      <c r="L343" s="194"/>
      <c r="M343" s="78">
        <f t="shared" si="59"/>
        <v>0</v>
      </c>
      <c r="N343" s="79" t="str">
        <f t="shared" si="53"/>
        <v>-</v>
      </c>
      <c r="O343" s="212"/>
      <c r="P343" s="80"/>
      <c r="Q343" s="221"/>
      <c r="R343" s="80"/>
      <c r="S343" s="83" t="str">
        <f t="shared" si="60"/>
        <v/>
      </c>
      <c r="T343" s="194">
        <f t="shared" si="54"/>
        <v>0</v>
      </c>
      <c r="U343" s="194">
        <f t="shared" si="61"/>
        <v>0</v>
      </c>
      <c r="V343" s="82" t="str">
        <f t="shared" si="55"/>
        <v>ok</v>
      </c>
      <c r="W343" s="80"/>
      <c r="X343" s="81" t="str">
        <f t="shared" si="62"/>
        <v/>
      </c>
      <c r="Y343" s="194">
        <f t="shared" si="56"/>
        <v>0</v>
      </c>
      <c r="Z343" s="194">
        <f t="shared" si="57"/>
        <v>0</v>
      </c>
      <c r="AA343" s="82" t="str">
        <f t="shared" si="63"/>
        <v>ok</v>
      </c>
      <c r="AB343" s="80"/>
      <c r="AC343" s="84" t="str">
        <f t="array" ref="AC343">IFERROR(IF($C343="","",INDEX(구분표!$I$2:$I$1001,MATCH(1,(구분표!$B$2:$B$1001='15년일출'!$A343)*(구분표!$C$2:$C$1001='15년일출'!$B343)*(구분표!$A$2:$A$1001='15년일출'!$C343),0))),"@@")</f>
        <v/>
      </c>
    </row>
    <row r="344" spans="1:29" ht="31.5" hidden="1" customHeight="1">
      <c r="A344" s="94" t="str">
        <f>IFERROR(VLOOKUP('15년일출'!$C344,구분표!$A$2:$C$1001,2,FALSE),"")</f>
        <v/>
      </c>
      <c r="B344" s="94" t="str">
        <f>IFERROR(VLOOKUP('15년일출'!$C344,구분표!$A$2:$C$1001,3,FALSE),"")</f>
        <v/>
      </c>
      <c r="C344" s="196"/>
      <c r="D344" s="195"/>
      <c r="E344" s="195"/>
      <c r="F344" s="196"/>
      <c r="G344" s="194"/>
      <c r="H344" s="194"/>
      <c r="I344" s="206"/>
      <c r="J344" s="78">
        <f t="shared" si="58"/>
        <v>0</v>
      </c>
      <c r="K344" s="194"/>
      <c r="L344" s="206"/>
      <c r="M344" s="78">
        <f t="shared" si="59"/>
        <v>0</v>
      </c>
      <c r="N344" s="79" t="str">
        <f t="shared" si="53"/>
        <v>-</v>
      </c>
      <c r="O344" s="211"/>
      <c r="P344" s="80"/>
      <c r="Q344" s="221"/>
      <c r="R344" s="80"/>
      <c r="S344" s="83" t="str">
        <f t="shared" si="60"/>
        <v/>
      </c>
      <c r="T344" s="194">
        <f t="shared" si="54"/>
        <v>0</v>
      </c>
      <c r="U344" s="194">
        <f t="shared" si="61"/>
        <v>0</v>
      </c>
      <c r="V344" s="82" t="str">
        <f t="shared" si="55"/>
        <v>ok</v>
      </c>
      <c r="W344" s="80"/>
      <c r="X344" s="81" t="str">
        <f t="shared" si="62"/>
        <v/>
      </c>
      <c r="Y344" s="194">
        <f t="shared" si="56"/>
        <v>0</v>
      </c>
      <c r="Z344" s="194">
        <f t="shared" si="57"/>
        <v>0</v>
      </c>
      <c r="AA344" s="82" t="str">
        <f t="shared" si="63"/>
        <v>ok</v>
      </c>
      <c r="AB344" s="80"/>
      <c r="AC344" s="84" t="str">
        <f t="array" ref="AC344">IFERROR(IF($C344="","",INDEX(구분표!$I$2:$I$1001,MATCH(1,(구분표!$B$2:$B$1001='15년일출'!$A344)*(구분표!$C$2:$C$1001='15년일출'!$B344)*(구분표!$A$2:$A$1001='15년일출'!$C344),0))),"@@")</f>
        <v/>
      </c>
    </row>
    <row r="345" spans="1:29" ht="31.5" hidden="1" customHeight="1">
      <c r="A345" s="94" t="str">
        <f>IFERROR(VLOOKUP('15년일출'!$C345,구분표!$A$2:$C$1001,2,FALSE),"")</f>
        <v/>
      </c>
      <c r="B345" s="94" t="str">
        <f>IFERROR(VLOOKUP('15년일출'!$C345,구분표!$A$2:$C$1001,3,FALSE),"")</f>
        <v/>
      </c>
      <c r="C345" s="196"/>
      <c r="D345" s="195"/>
      <c r="E345" s="195"/>
      <c r="F345" s="196"/>
      <c r="G345" s="194"/>
      <c r="H345" s="194"/>
      <c r="I345" s="194"/>
      <c r="J345" s="78">
        <f t="shared" si="58"/>
        <v>0</v>
      </c>
      <c r="K345" s="194"/>
      <c r="L345" s="194"/>
      <c r="M345" s="78">
        <f t="shared" si="59"/>
        <v>0</v>
      </c>
      <c r="N345" s="79" t="str">
        <f t="shared" si="53"/>
        <v>-</v>
      </c>
      <c r="O345" s="212"/>
      <c r="P345" s="80"/>
      <c r="Q345" s="221"/>
      <c r="R345" s="80"/>
      <c r="S345" s="83" t="str">
        <f t="shared" si="60"/>
        <v/>
      </c>
      <c r="T345" s="194">
        <f t="shared" si="54"/>
        <v>0</v>
      </c>
      <c r="U345" s="194">
        <f t="shared" si="61"/>
        <v>0</v>
      </c>
      <c r="V345" s="82" t="str">
        <f t="shared" si="55"/>
        <v>ok</v>
      </c>
      <c r="W345" s="80"/>
      <c r="X345" s="81" t="str">
        <f t="shared" si="62"/>
        <v/>
      </c>
      <c r="Y345" s="194">
        <f t="shared" si="56"/>
        <v>0</v>
      </c>
      <c r="Z345" s="194">
        <f t="shared" si="57"/>
        <v>0</v>
      </c>
      <c r="AA345" s="82" t="str">
        <f t="shared" si="63"/>
        <v>ok</v>
      </c>
      <c r="AB345" s="80"/>
      <c r="AC345" s="84" t="str">
        <f t="array" ref="AC345">IFERROR(IF($C345="","",INDEX(구분표!$I$2:$I$1001,MATCH(1,(구분표!$B$2:$B$1001='15년일출'!$A345)*(구분표!$C$2:$C$1001='15년일출'!$B345)*(구분표!$A$2:$A$1001='15년일출'!$C345),0))),"@@")</f>
        <v/>
      </c>
    </row>
    <row r="346" spans="1:29" ht="31.5" hidden="1" customHeight="1">
      <c r="A346" s="94" t="str">
        <f>IFERROR(VLOOKUP('15년일출'!$C346,구분표!$A$2:$C$1001,2,FALSE),"")</f>
        <v/>
      </c>
      <c r="B346" s="94" t="str">
        <f>IFERROR(VLOOKUP('15년일출'!$C346,구분표!$A$2:$C$1001,3,FALSE),"")</f>
        <v/>
      </c>
      <c r="C346" s="196"/>
      <c r="D346" s="195"/>
      <c r="E346" s="195"/>
      <c r="F346" s="196"/>
      <c r="G346" s="194"/>
      <c r="H346" s="194"/>
      <c r="I346" s="194"/>
      <c r="J346" s="78">
        <f t="shared" si="58"/>
        <v>0</v>
      </c>
      <c r="K346" s="194"/>
      <c r="L346" s="194"/>
      <c r="M346" s="78">
        <f t="shared" si="59"/>
        <v>0</v>
      </c>
      <c r="N346" s="79" t="str">
        <f t="shared" ref="N346:N405" si="64">IF(H346-K346&lt;0,"동의필요","-")</f>
        <v>-</v>
      </c>
      <c r="O346" s="214"/>
      <c r="P346" s="80"/>
      <c r="Q346" s="221"/>
      <c r="R346" s="80"/>
      <c r="S346" s="83" t="str">
        <f t="shared" si="60"/>
        <v/>
      </c>
      <c r="T346" s="194">
        <f t="shared" si="54"/>
        <v>0</v>
      </c>
      <c r="U346" s="194">
        <f t="shared" si="61"/>
        <v>0</v>
      </c>
      <c r="V346" s="82" t="str">
        <f t="shared" si="55"/>
        <v>ok</v>
      </c>
      <c r="W346" s="80"/>
      <c r="X346" s="81" t="str">
        <f t="shared" si="62"/>
        <v/>
      </c>
      <c r="Y346" s="194">
        <f t="shared" si="56"/>
        <v>0</v>
      </c>
      <c r="Z346" s="194">
        <f t="shared" si="57"/>
        <v>0</v>
      </c>
      <c r="AA346" s="82" t="str">
        <f t="shared" si="63"/>
        <v>ok</v>
      </c>
      <c r="AB346" s="80"/>
      <c r="AC346" s="84" t="str">
        <f t="array" ref="AC346">IFERROR(IF($C346="","",INDEX(구분표!$I$2:$I$1001,MATCH(1,(구분표!$B$2:$B$1001='15년일출'!$A346)*(구분표!$C$2:$C$1001='15년일출'!$B346)*(구분표!$A$2:$A$1001='15년일출'!$C346),0))),"@@")</f>
        <v/>
      </c>
    </row>
    <row r="347" spans="1:29" ht="31.5" hidden="1" customHeight="1">
      <c r="A347" s="94" t="str">
        <f>IFERROR(VLOOKUP('15년일출'!$C347,구분표!$A$2:$C$1001,2,FALSE),"")</f>
        <v/>
      </c>
      <c r="B347" s="94" t="str">
        <f>IFERROR(VLOOKUP('15년일출'!$C347,구분표!$A$2:$C$1001,3,FALSE),"")</f>
        <v/>
      </c>
      <c r="C347" s="196"/>
      <c r="D347" s="195"/>
      <c r="E347" s="195"/>
      <c r="F347" s="196"/>
      <c r="G347" s="194"/>
      <c r="H347" s="194"/>
      <c r="I347" s="194"/>
      <c r="J347" s="78">
        <f t="shared" si="58"/>
        <v>0</v>
      </c>
      <c r="K347" s="194"/>
      <c r="L347" s="194"/>
      <c r="M347" s="78">
        <f t="shared" si="59"/>
        <v>0</v>
      </c>
      <c r="N347" s="79" t="str">
        <f t="shared" si="64"/>
        <v>-</v>
      </c>
      <c r="O347" s="212"/>
      <c r="P347" s="80"/>
      <c r="Q347" s="221"/>
      <c r="R347" s="80"/>
      <c r="S347" s="83" t="str">
        <f t="shared" si="60"/>
        <v/>
      </c>
      <c r="T347" s="194">
        <f t="shared" si="54"/>
        <v>0</v>
      </c>
      <c r="U347" s="194">
        <f t="shared" si="61"/>
        <v>0</v>
      </c>
      <c r="V347" s="82" t="str">
        <f t="shared" si="55"/>
        <v>ok</v>
      </c>
      <c r="W347" s="80"/>
      <c r="X347" s="81" t="str">
        <f t="shared" si="62"/>
        <v/>
      </c>
      <c r="Y347" s="194">
        <f t="shared" si="56"/>
        <v>0</v>
      </c>
      <c r="Z347" s="194">
        <f t="shared" si="57"/>
        <v>0</v>
      </c>
      <c r="AA347" s="82" t="str">
        <f t="shared" si="63"/>
        <v>ok</v>
      </c>
      <c r="AB347" s="80"/>
      <c r="AC347" s="84" t="str">
        <f t="array" ref="AC347">IFERROR(IF($C347="","",INDEX(구분표!$I$2:$I$1001,MATCH(1,(구분표!$B$2:$B$1001='15년일출'!$A347)*(구분표!$C$2:$C$1001='15년일출'!$B347)*(구분표!$A$2:$A$1001='15년일출'!$C347),0))),"@@")</f>
        <v/>
      </c>
    </row>
    <row r="348" spans="1:29" ht="31.5" hidden="1" customHeight="1">
      <c r="A348" s="94" t="str">
        <f>IFERROR(VLOOKUP('15년일출'!$C348,구분표!$A$2:$C$1001,2,FALSE),"")</f>
        <v/>
      </c>
      <c r="B348" s="94" t="str">
        <f>IFERROR(VLOOKUP('15년일출'!$C348,구분표!$A$2:$C$1001,3,FALSE),"")</f>
        <v/>
      </c>
      <c r="C348" s="196"/>
      <c r="D348" s="195"/>
      <c r="E348" s="195"/>
      <c r="F348" s="196"/>
      <c r="G348" s="194"/>
      <c r="H348" s="194"/>
      <c r="I348" s="194"/>
      <c r="J348" s="78">
        <f t="shared" si="58"/>
        <v>0</v>
      </c>
      <c r="K348" s="194"/>
      <c r="L348" s="194"/>
      <c r="M348" s="78">
        <f t="shared" si="59"/>
        <v>0</v>
      </c>
      <c r="N348" s="79" t="str">
        <f t="shared" si="64"/>
        <v>-</v>
      </c>
      <c r="O348" s="212"/>
      <c r="P348" s="80"/>
      <c r="Q348" s="221"/>
      <c r="R348" s="80"/>
      <c r="S348" s="83" t="str">
        <f t="shared" si="60"/>
        <v/>
      </c>
      <c r="T348" s="194">
        <f t="shared" si="54"/>
        <v>0</v>
      </c>
      <c r="U348" s="194">
        <f t="shared" si="61"/>
        <v>0</v>
      </c>
      <c r="V348" s="82" t="str">
        <f t="shared" si="55"/>
        <v>ok</v>
      </c>
      <c r="W348" s="80"/>
      <c r="X348" s="81" t="str">
        <f t="shared" si="62"/>
        <v/>
      </c>
      <c r="Y348" s="194">
        <f t="shared" si="56"/>
        <v>0</v>
      </c>
      <c r="Z348" s="194">
        <f t="shared" si="57"/>
        <v>0</v>
      </c>
      <c r="AA348" s="82" t="str">
        <f t="shared" si="63"/>
        <v>ok</v>
      </c>
      <c r="AB348" s="80"/>
      <c r="AC348" s="84" t="str">
        <f t="array" ref="AC348">IFERROR(IF($C348="","",INDEX(구분표!$I$2:$I$1001,MATCH(1,(구분표!$B$2:$B$1001='15년일출'!$A348)*(구분표!$C$2:$C$1001='15년일출'!$B348)*(구분표!$A$2:$A$1001='15년일출'!$C348),0))),"@@")</f>
        <v/>
      </c>
    </row>
    <row r="349" spans="1:29" ht="31.5" hidden="1" customHeight="1">
      <c r="A349" s="94" t="str">
        <f>IFERROR(VLOOKUP('15년일출'!$C349,구분표!$A$2:$C$1001,2,FALSE),"")</f>
        <v/>
      </c>
      <c r="B349" s="94" t="str">
        <f>IFERROR(VLOOKUP('15년일출'!$C349,구분표!$A$2:$C$1001,3,FALSE),"")</f>
        <v/>
      </c>
      <c r="C349" s="196"/>
      <c r="D349" s="195"/>
      <c r="E349" s="195"/>
      <c r="F349" s="196"/>
      <c r="G349" s="194"/>
      <c r="H349" s="194"/>
      <c r="I349" s="194"/>
      <c r="J349" s="78">
        <f t="shared" si="58"/>
        <v>0</v>
      </c>
      <c r="K349" s="194"/>
      <c r="L349" s="194"/>
      <c r="M349" s="78">
        <f t="shared" si="59"/>
        <v>0</v>
      </c>
      <c r="N349" s="79" t="str">
        <f t="shared" si="64"/>
        <v>-</v>
      </c>
      <c r="O349" s="212"/>
      <c r="P349" s="80"/>
      <c r="Q349" s="221"/>
      <c r="R349" s="80"/>
      <c r="S349" s="83" t="str">
        <f t="shared" si="60"/>
        <v/>
      </c>
      <c r="T349" s="194">
        <f t="shared" si="54"/>
        <v>0</v>
      </c>
      <c r="U349" s="194">
        <f t="shared" si="61"/>
        <v>0</v>
      </c>
      <c r="V349" s="82" t="str">
        <f t="shared" si="55"/>
        <v>ok</v>
      </c>
      <c r="W349" s="80"/>
      <c r="X349" s="81" t="str">
        <f t="shared" si="62"/>
        <v/>
      </c>
      <c r="Y349" s="194">
        <f t="shared" si="56"/>
        <v>0</v>
      </c>
      <c r="Z349" s="194">
        <f t="shared" si="57"/>
        <v>0</v>
      </c>
      <c r="AA349" s="82" t="str">
        <f t="shared" si="63"/>
        <v>ok</v>
      </c>
      <c r="AB349" s="80"/>
      <c r="AC349" s="84" t="str">
        <f t="array" ref="AC349">IFERROR(IF($C349="","",INDEX(구분표!$I$2:$I$1001,MATCH(1,(구분표!$B$2:$B$1001='15년일출'!$A349)*(구분표!$C$2:$C$1001='15년일출'!$B349)*(구분표!$A$2:$A$1001='15년일출'!$C349),0))),"@@")</f>
        <v/>
      </c>
    </row>
    <row r="350" spans="1:29" ht="31.5" hidden="1" customHeight="1">
      <c r="A350" s="94" t="str">
        <f>IFERROR(VLOOKUP('15년일출'!$C350,구분표!$A$2:$C$1001,2,FALSE),"")</f>
        <v/>
      </c>
      <c r="B350" s="94" t="str">
        <f>IFERROR(VLOOKUP('15년일출'!$C350,구분표!$A$2:$C$1001,3,FALSE),"")</f>
        <v/>
      </c>
      <c r="C350" s="196"/>
      <c r="D350" s="195"/>
      <c r="E350" s="195"/>
      <c r="F350" s="196"/>
      <c r="G350" s="197"/>
      <c r="H350" s="194"/>
      <c r="I350" s="194"/>
      <c r="J350" s="78">
        <f t="shared" si="58"/>
        <v>0</v>
      </c>
      <c r="K350" s="194"/>
      <c r="L350" s="194"/>
      <c r="M350" s="78">
        <f t="shared" si="59"/>
        <v>0</v>
      </c>
      <c r="N350" s="79" t="str">
        <f t="shared" si="64"/>
        <v>-</v>
      </c>
      <c r="O350" s="212"/>
      <c r="P350" s="80"/>
      <c r="Q350" s="221"/>
      <c r="R350" s="80"/>
      <c r="S350" s="83" t="str">
        <f t="shared" si="60"/>
        <v/>
      </c>
      <c r="T350" s="194">
        <f t="shared" si="54"/>
        <v>0</v>
      </c>
      <c r="U350" s="194">
        <f t="shared" si="61"/>
        <v>0</v>
      </c>
      <c r="V350" s="82" t="str">
        <f t="shared" si="55"/>
        <v>ok</v>
      </c>
      <c r="W350" s="80"/>
      <c r="X350" s="81" t="str">
        <f t="shared" si="62"/>
        <v/>
      </c>
      <c r="Y350" s="194">
        <f t="shared" si="56"/>
        <v>0</v>
      </c>
      <c r="Z350" s="194">
        <f t="shared" si="57"/>
        <v>0</v>
      </c>
      <c r="AA350" s="82" t="str">
        <f t="shared" si="63"/>
        <v>ok</v>
      </c>
      <c r="AB350" s="80"/>
      <c r="AC350" s="84" t="str">
        <f t="array" ref="AC350">IFERROR(IF($C350="","",INDEX(구분표!$I$2:$I$1001,MATCH(1,(구분표!$B$2:$B$1001='15년일출'!$A350)*(구분표!$C$2:$C$1001='15년일출'!$B350)*(구분표!$A$2:$A$1001='15년일출'!$C350),0))),"@@")</f>
        <v/>
      </c>
    </row>
    <row r="351" spans="1:29" ht="31.5" hidden="1" customHeight="1">
      <c r="A351" s="94" t="str">
        <f>IFERROR(VLOOKUP('15년일출'!$C351,구분표!$A$2:$C$1001,2,FALSE),"")</f>
        <v/>
      </c>
      <c r="B351" s="94" t="str">
        <f>IFERROR(VLOOKUP('15년일출'!$C351,구분표!$A$2:$C$1001,3,FALSE),"")</f>
        <v/>
      </c>
      <c r="C351" s="196"/>
      <c r="D351" s="195"/>
      <c r="E351" s="195"/>
      <c r="F351" s="196"/>
      <c r="G351" s="194"/>
      <c r="H351" s="194"/>
      <c r="I351" s="194"/>
      <c r="J351" s="78">
        <f t="shared" si="58"/>
        <v>0</v>
      </c>
      <c r="K351" s="194"/>
      <c r="L351" s="194"/>
      <c r="M351" s="78">
        <f t="shared" si="59"/>
        <v>0</v>
      </c>
      <c r="N351" s="79" t="str">
        <f t="shared" si="64"/>
        <v>-</v>
      </c>
      <c r="O351" s="212"/>
      <c r="P351" s="80"/>
      <c r="Q351" s="221"/>
      <c r="R351" s="80"/>
      <c r="S351" s="83" t="str">
        <f t="shared" si="60"/>
        <v/>
      </c>
      <c r="T351" s="194">
        <f t="shared" si="54"/>
        <v>0</v>
      </c>
      <c r="U351" s="194">
        <f t="shared" si="61"/>
        <v>0</v>
      </c>
      <c r="V351" s="82" t="str">
        <f t="shared" si="55"/>
        <v>ok</v>
      </c>
      <c r="W351" s="80"/>
      <c r="X351" s="81" t="str">
        <f t="shared" si="62"/>
        <v/>
      </c>
      <c r="Y351" s="194">
        <f t="shared" si="56"/>
        <v>0</v>
      </c>
      <c r="Z351" s="194">
        <f t="shared" si="57"/>
        <v>0</v>
      </c>
      <c r="AA351" s="82" t="str">
        <f t="shared" si="63"/>
        <v>ok</v>
      </c>
      <c r="AB351" s="80"/>
      <c r="AC351" s="84" t="str">
        <f t="array" ref="AC351">IFERROR(IF($C351="","",INDEX(구분표!$I$2:$I$1001,MATCH(1,(구분표!$B$2:$B$1001='15년일출'!$A351)*(구분표!$C$2:$C$1001='15년일출'!$B351)*(구분표!$A$2:$A$1001='15년일출'!$C351),0))),"@@")</f>
        <v/>
      </c>
    </row>
    <row r="352" spans="1:29" ht="31.5" hidden="1" customHeight="1">
      <c r="A352" s="94" t="str">
        <f>IFERROR(VLOOKUP('15년일출'!$C352,구분표!$A$2:$C$1001,2,FALSE),"")</f>
        <v/>
      </c>
      <c r="B352" s="94" t="str">
        <f>IFERROR(VLOOKUP('15년일출'!$C352,구분표!$A$2:$C$1001,3,FALSE),"")</f>
        <v/>
      </c>
      <c r="C352" s="196"/>
      <c r="D352" s="195"/>
      <c r="E352" s="195"/>
      <c r="F352" s="196"/>
      <c r="G352" s="197"/>
      <c r="H352" s="194"/>
      <c r="I352" s="194"/>
      <c r="J352" s="78">
        <f t="shared" si="58"/>
        <v>0</v>
      </c>
      <c r="K352" s="194"/>
      <c r="L352" s="194"/>
      <c r="M352" s="78">
        <f t="shared" si="59"/>
        <v>0</v>
      </c>
      <c r="N352" s="79" t="str">
        <f t="shared" si="64"/>
        <v>-</v>
      </c>
      <c r="O352" s="212"/>
      <c r="P352" s="80"/>
      <c r="Q352" s="221"/>
      <c r="R352" s="80"/>
      <c r="S352" s="83" t="str">
        <f t="shared" si="60"/>
        <v/>
      </c>
      <c r="T352" s="194">
        <f t="shared" si="54"/>
        <v>0</v>
      </c>
      <c r="U352" s="194">
        <f t="shared" si="61"/>
        <v>0</v>
      </c>
      <c r="V352" s="82" t="str">
        <f t="shared" si="55"/>
        <v>ok</v>
      </c>
      <c r="W352" s="80"/>
      <c r="X352" s="81" t="str">
        <f t="shared" si="62"/>
        <v/>
      </c>
      <c r="Y352" s="194">
        <f t="shared" si="56"/>
        <v>0</v>
      </c>
      <c r="Z352" s="194">
        <f t="shared" si="57"/>
        <v>0</v>
      </c>
      <c r="AA352" s="82" t="str">
        <f t="shared" si="63"/>
        <v>ok</v>
      </c>
      <c r="AB352" s="80"/>
      <c r="AC352" s="84" t="str">
        <f t="array" ref="AC352">IFERROR(IF($C352="","",INDEX(구분표!$I$2:$I$1001,MATCH(1,(구분표!$B$2:$B$1001='15년일출'!$A352)*(구분표!$C$2:$C$1001='15년일출'!$B352)*(구분표!$A$2:$A$1001='15년일출'!$C352),0))),"@@")</f>
        <v/>
      </c>
    </row>
    <row r="353" spans="1:29" ht="31.5" hidden="1" customHeight="1">
      <c r="A353" s="94" t="str">
        <f>IFERROR(VLOOKUP('15년일출'!$C353,구분표!$A$2:$C$1001,2,FALSE),"")</f>
        <v/>
      </c>
      <c r="B353" s="94" t="str">
        <f>IFERROR(VLOOKUP('15년일출'!$C353,구분표!$A$2:$C$1001,3,FALSE),"")</f>
        <v/>
      </c>
      <c r="C353" s="196"/>
      <c r="D353" s="195"/>
      <c r="E353" s="195"/>
      <c r="F353" s="196"/>
      <c r="G353" s="194"/>
      <c r="H353" s="194"/>
      <c r="I353" s="194"/>
      <c r="J353" s="78">
        <f t="shared" si="58"/>
        <v>0</v>
      </c>
      <c r="K353" s="194"/>
      <c r="L353" s="194"/>
      <c r="M353" s="78">
        <f t="shared" si="59"/>
        <v>0</v>
      </c>
      <c r="N353" s="79" t="str">
        <f t="shared" si="64"/>
        <v>-</v>
      </c>
      <c r="O353" s="215"/>
      <c r="P353" s="80"/>
      <c r="Q353" s="221"/>
      <c r="R353" s="80"/>
      <c r="S353" s="83" t="str">
        <f t="shared" si="60"/>
        <v/>
      </c>
      <c r="T353" s="194">
        <f t="shared" si="54"/>
        <v>0</v>
      </c>
      <c r="U353" s="194">
        <f t="shared" si="61"/>
        <v>0</v>
      </c>
      <c r="V353" s="82" t="str">
        <f t="shared" si="55"/>
        <v>ok</v>
      </c>
      <c r="W353" s="80"/>
      <c r="X353" s="81" t="str">
        <f t="shared" si="62"/>
        <v/>
      </c>
      <c r="Y353" s="194">
        <f t="shared" si="56"/>
        <v>0</v>
      </c>
      <c r="Z353" s="194">
        <f t="shared" si="57"/>
        <v>0</v>
      </c>
      <c r="AA353" s="82" t="str">
        <f t="shared" si="63"/>
        <v>ok</v>
      </c>
      <c r="AB353" s="80"/>
      <c r="AC353" s="84" t="str">
        <f t="array" ref="AC353">IFERROR(IF($C353="","",INDEX(구분표!$I$2:$I$1001,MATCH(1,(구분표!$B$2:$B$1001='15년일출'!$A353)*(구분표!$C$2:$C$1001='15년일출'!$B353)*(구분표!$A$2:$A$1001='15년일출'!$C353),0))),"@@")</f>
        <v/>
      </c>
    </row>
    <row r="354" spans="1:29" ht="31.5" hidden="1" customHeight="1">
      <c r="A354" s="94" t="str">
        <f>IFERROR(VLOOKUP('15년일출'!$C354,구분표!$A$2:$C$1001,2,FALSE),"")</f>
        <v/>
      </c>
      <c r="B354" s="94" t="str">
        <f>IFERROR(VLOOKUP('15년일출'!$C354,구분표!$A$2:$C$1001,3,FALSE),"")</f>
        <v/>
      </c>
      <c r="C354" s="196"/>
      <c r="D354" s="195"/>
      <c r="E354" s="195"/>
      <c r="F354" s="196"/>
      <c r="G354" s="194"/>
      <c r="H354" s="194"/>
      <c r="I354" s="194"/>
      <c r="J354" s="78">
        <f t="shared" si="58"/>
        <v>0</v>
      </c>
      <c r="K354" s="194"/>
      <c r="L354" s="194"/>
      <c r="M354" s="78">
        <f t="shared" si="59"/>
        <v>0</v>
      </c>
      <c r="N354" s="79" t="str">
        <f t="shared" si="64"/>
        <v>-</v>
      </c>
      <c r="O354" s="215"/>
      <c r="P354" s="80"/>
      <c r="Q354" s="221"/>
      <c r="R354" s="80"/>
      <c r="S354" s="83" t="str">
        <f t="shared" si="60"/>
        <v/>
      </c>
      <c r="T354" s="194">
        <f t="shared" ref="T354:T405" si="65">IF($S354&lt;&gt;"도비",IF($Q354="국도비","직접입력",SUM($H354:$I354)),)</f>
        <v>0</v>
      </c>
      <c r="U354" s="194">
        <f t="shared" si="61"/>
        <v>0</v>
      </c>
      <c r="V354" s="82" t="str">
        <f t="shared" ref="V354:V405" si="66">IF($Q354="국도비","ok",IF(($H354+$I354)=($T354+$U354),"ok","검토"))</f>
        <v>ok</v>
      </c>
      <c r="W354" s="80"/>
      <c r="X354" s="81" t="str">
        <f t="shared" si="62"/>
        <v/>
      </c>
      <c r="Y354" s="194">
        <f t="shared" ref="Y354:Y405" si="67">IF($X354&lt;&gt;"도비",IF($Q354="국도비","직접입력",SUM($K354:$L354)),)</f>
        <v>0</v>
      </c>
      <c r="Z354" s="194">
        <f t="shared" ref="Z354:Z405" si="68">IF($X354="도비",SUM($K354:$L354),IF($Q354="국도비","직접입력",SUM($K354:$L354)-$Y354))</f>
        <v>0</v>
      </c>
      <c r="AA354" s="82" t="str">
        <f t="shared" si="63"/>
        <v>ok</v>
      </c>
      <c r="AB354" s="80"/>
      <c r="AC354" s="84" t="str">
        <f t="array" ref="AC354">IFERROR(IF($C354="","",INDEX(구분표!$I$2:$I$1001,MATCH(1,(구분표!$B$2:$B$1001='15년일출'!$A354)*(구분표!$C$2:$C$1001='15년일출'!$B354)*(구분표!$A$2:$A$1001='15년일출'!$C354),0))),"@@")</f>
        <v/>
      </c>
    </row>
    <row r="355" spans="1:29" ht="31.5" hidden="1" customHeight="1">
      <c r="A355" s="94" t="str">
        <f>IFERROR(VLOOKUP('15년일출'!$C355,구분표!$A$2:$C$1001,2,FALSE),"")</f>
        <v/>
      </c>
      <c r="B355" s="94" t="str">
        <f>IFERROR(VLOOKUP('15년일출'!$C355,구분표!$A$2:$C$1001,3,FALSE),"")</f>
        <v/>
      </c>
      <c r="C355" s="196"/>
      <c r="D355" s="195"/>
      <c r="E355" s="195"/>
      <c r="F355" s="196"/>
      <c r="G355" s="194"/>
      <c r="H355" s="194"/>
      <c r="I355" s="194"/>
      <c r="J355" s="78">
        <f t="shared" ref="J355:J405" si="69">SUM(G355+H355+I355)</f>
        <v>0</v>
      </c>
      <c r="K355" s="194"/>
      <c r="L355" s="194"/>
      <c r="M355" s="78">
        <f t="shared" ref="M355:M405" si="70">SUM(G355+K355+L355)</f>
        <v>0</v>
      </c>
      <c r="N355" s="79" t="str">
        <f t="shared" si="64"/>
        <v>-</v>
      </c>
      <c r="O355" s="211"/>
      <c r="P355" s="80"/>
      <c r="Q355" s="221"/>
      <c r="R355" s="80"/>
      <c r="S355" s="83" t="str">
        <f t="shared" ref="S355:S405" si="71">IF($Q355="도비","도비",IF(COUNT(FIND("국비/",$F355)),"국비",IF(COUNT(FIND("지특/",$F355)),"지특",IF(COUNT(FIND("기금/",$F355)),"기금",IF(COUNT(FIND("교부세/",$F355)),"특교",IF(COUNT(FIND("자체/",$F355)),"도비",""))))))</f>
        <v/>
      </c>
      <c r="T355" s="194">
        <f t="shared" si="65"/>
        <v>0</v>
      </c>
      <c r="U355" s="194">
        <f t="shared" ref="U355:U405" si="72">IF($S355="도비",SUM($H355:$I355),IF($Q355="국도비","직접입력",SUM($H355:$I355)-$T355))</f>
        <v>0</v>
      </c>
      <c r="V355" s="82" t="str">
        <f t="shared" si="66"/>
        <v>ok</v>
      </c>
      <c r="W355" s="80"/>
      <c r="X355" s="81" t="str">
        <f t="shared" ref="X355:X405" si="73">$S355</f>
        <v/>
      </c>
      <c r="Y355" s="194">
        <f t="shared" si="67"/>
        <v>0</v>
      </c>
      <c r="Z355" s="194">
        <f t="shared" si="68"/>
        <v>0</v>
      </c>
      <c r="AA355" s="82" t="str">
        <f t="shared" ref="AA355:AA405" si="74">IF($Q355="국도비","ok",IF(($K355+$L355)=($Y355+$Z355),"ok","검토"))</f>
        <v>ok</v>
      </c>
      <c r="AB355" s="80"/>
      <c r="AC355" s="84" t="str">
        <f t="array" ref="AC355">IFERROR(IF($C355="","",INDEX(구분표!$I$2:$I$1001,MATCH(1,(구분표!$B$2:$B$1001='15년일출'!$A355)*(구분표!$C$2:$C$1001='15년일출'!$B355)*(구분표!$A$2:$A$1001='15년일출'!$C355),0))),"@@")</f>
        <v/>
      </c>
    </row>
    <row r="356" spans="1:29" ht="31.5" hidden="1" customHeight="1">
      <c r="A356" s="94" t="str">
        <f>IFERROR(VLOOKUP('15년일출'!$C356,구분표!$A$2:$C$1001,2,FALSE),"")</f>
        <v/>
      </c>
      <c r="B356" s="94" t="str">
        <f>IFERROR(VLOOKUP('15년일출'!$C356,구분표!$A$2:$C$1001,3,FALSE),"")</f>
        <v/>
      </c>
      <c r="C356" s="196"/>
      <c r="D356" s="195"/>
      <c r="E356" s="195"/>
      <c r="F356" s="196"/>
      <c r="G356" s="194"/>
      <c r="H356" s="194"/>
      <c r="I356" s="194"/>
      <c r="J356" s="78">
        <f t="shared" si="69"/>
        <v>0</v>
      </c>
      <c r="K356" s="194"/>
      <c r="L356" s="194"/>
      <c r="M356" s="78">
        <f t="shared" si="70"/>
        <v>0</v>
      </c>
      <c r="N356" s="79" t="str">
        <f t="shared" si="64"/>
        <v>-</v>
      </c>
      <c r="O356" s="211"/>
      <c r="P356" s="80"/>
      <c r="Q356" s="221"/>
      <c r="R356" s="80"/>
      <c r="S356" s="83" t="str">
        <f t="shared" si="71"/>
        <v/>
      </c>
      <c r="T356" s="194">
        <f t="shared" si="65"/>
        <v>0</v>
      </c>
      <c r="U356" s="194">
        <f t="shared" si="72"/>
        <v>0</v>
      </c>
      <c r="V356" s="82" t="str">
        <f t="shared" si="66"/>
        <v>ok</v>
      </c>
      <c r="W356" s="80"/>
      <c r="X356" s="81" t="str">
        <f t="shared" si="73"/>
        <v/>
      </c>
      <c r="Y356" s="194">
        <f t="shared" si="67"/>
        <v>0</v>
      </c>
      <c r="Z356" s="194">
        <f t="shared" si="68"/>
        <v>0</v>
      </c>
      <c r="AA356" s="82" t="str">
        <f t="shared" si="74"/>
        <v>ok</v>
      </c>
      <c r="AB356" s="80"/>
      <c r="AC356" s="84" t="str">
        <f t="array" ref="AC356">IFERROR(IF($C356="","",INDEX(구분표!$I$2:$I$1001,MATCH(1,(구분표!$B$2:$B$1001='15년일출'!$A356)*(구분표!$C$2:$C$1001='15년일출'!$B356)*(구분표!$A$2:$A$1001='15년일출'!$C356),0))),"@@")</f>
        <v/>
      </c>
    </row>
    <row r="357" spans="1:29" ht="31.5" hidden="1" customHeight="1">
      <c r="A357" s="94" t="str">
        <f>IFERROR(VLOOKUP('15년일출'!$C357,구분표!$A$2:$C$1001,2,FALSE),"")</f>
        <v/>
      </c>
      <c r="B357" s="94" t="str">
        <f>IFERROR(VLOOKUP('15년일출'!$C357,구분표!$A$2:$C$1001,3,FALSE),"")</f>
        <v/>
      </c>
      <c r="C357" s="196"/>
      <c r="D357" s="195"/>
      <c r="E357" s="195"/>
      <c r="F357" s="196"/>
      <c r="G357" s="194"/>
      <c r="H357" s="194"/>
      <c r="I357" s="194"/>
      <c r="J357" s="78">
        <f t="shared" si="69"/>
        <v>0</v>
      </c>
      <c r="K357" s="194"/>
      <c r="L357" s="194"/>
      <c r="M357" s="78">
        <f t="shared" si="70"/>
        <v>0</v>
      </c>
      <c r="N357" s="79" t="str">
        <f t="shared" si="64"/>
        <v>-</v>
      </c>
      <c r="O357" s="211"/>
      <c r="P357" s="80"/>
      <c r="Q357" s="221"/>
      <c r="R357" s="80"/>
      <c r="S357" s="83" t="str">
        <f t="shared" si="71"/>
        <v/>
      </c>
      <c r="T357" s="194">
        <f t="shared" si="65"/>
        <v>0</v>
      </c>
      <c r="U357" s="194">
        <f t="shared" si="72"/>
        <v>0</v>
      </c>
      <c r="V357" s="82" t="str">
        <f t="shared" si="66"/>
        <v>ok</v>
      </c>
      <c r="W357" s="80"/>
      <c r="X357" s="81" t="str">
        <f t="shared" si="73"/>
        <v/>
      </c>
      <c r="Y357" s="194">
        <f t="shared" si="67"/>
        <v>0</v>
      </c>
      <c r="Z357" s="194">
        <f t="shared" si="68"/>
        <v>0</v>
      </c>
      <c r="AA357" s="82" t="str">
        <f t="shared" si="74"/>
        <v>ok</v>
      </c>
      <c r="AB357" s="80"/>
      <c r="AC357" s="84" t="str">
        <f t="array" ref="AC357">IFERROR(IF($C357="","",INDEX(구분표!$I$2:$I$1001,MATCH(1,(구분표!$B$2:$B$1001='15년일출'!$A357)*(구분표!$C$2:$C$1001='15년일출'!$B357)*(구분표!$A$2:$A$1001='15년일출'!$C357),0))),"@@")</f>
        <v/>
      </c>
    </row>
    <row r="358" spans="1:29" ht="31.5" hidden="1" customHeight="1">
      <c r="A358" s="94" t="str">
        <f>IFERROR(VLOOKUP('15년일출'!$C358,구분표!$A$2:$C$1001,2,FALSE),"")</f>
        <v/>
      </c>
      <c r="B358" s="94" t="str">
        <f>IFERROR(VLOOKUP('15년일출'!$C358,구분표!$A$2:$C$1001,3,FALSE),"")</f>
        <v/>
      </c>
      <c r="C358" s="196"/>
      <c r="D358" s="195"/>
      <c r="E358" s="195"/>
      <c r="F358" s="196"/>
      <c r="G358" s="194"/>
      <c r="H358" s="194"/>
      <c r="I358" s="194"/>
      <c r="J358" s="78">
        <f t="shared" si="69"/>
        <v>0</v>
      </c>
      <c r="K358" s="194"/>
      <c r="L358" s="194"/>
      <c r="M358" s="78">
        <f t="shared" si="70"/>
        <v>0</v>
      </c>
      <c r="N358" s="79" t="str">
        <f t="shared" si="64"/>
        <v>-</v>
      </c>
      <c r="O358" s="215"/>
      <c r="P358" s="80"/>
      <c r="Q358" s="221"/>
      <c r="R358" s="80"/>
      <c r="S358" s="83" t="str">
        <f t="shared" si="71"/>
        <v/>
      </c>
      <c r="T358" s="194">
        <f t="shared" si="65"/>
        <v>0</v>
      </c>
      <c r="U358" s="194">
        <f t="shared" si="72"/>
        <v>0</v>
      </c>
      <c r="V358" s="82" t="str">
        <f t="shared" si="66"/>
        <v>ok</v>
      </c>
      <c r="W358" s="80"/>
      <c r="X358" s="81" t="str">
        <f t="shared" si="73"/>
        <v/>
      </c>
      <c r="Y358" s="194">
        <f t="shared" si="67"/>
        <v>0</v>
      </c>
      <c r="Z358" s="194">
        <f t="shared" si="68"/>
        <v>0</v>
      </c>
      <c r="AA358" s="82" t="str">
        <f t="shared" si="74"/>
        <v>ok</v>
      </c>
      <c r="AB358" s="80"/>
      <c r="AC358" s="84" t="str">
        <f t="array" ref="AC358">IFERROR(IF($C358="","",INDEX(구분표!$I$2:$I$1001,MATCH(1,(구분표!$B$2:$B$1001='15년일출'!$A358)*(구분표!$C$2:$C$1001='15년일출'!$B358)*(구분표!$A$2:$A$1001='15년일출'!$C358),0))),"@@")</f>
        <v/>
      </c>
    </row>
    <row r="359" spans="1:29" ht="31.5" hidden="1" customHeight="1">
      <c r="A359" s="94" t="str">
        <f>IFERROR(VLOOKUP('15년일출'!$C359,구분표!$A$2:$C$1001,2,FALSE),"")</f>
        <v/>
      </c>
      <c r="B359" s="94" t="str">
        <f>IFERROR(VLOOKUP('15년일출'!$C359,구분표!$A$2:$C$1001,3,FALSE),"")</f>
        <v/>
      </c>
      <c r="C359" s="196"/>
      <c r="D359" s="195"/>
      <c r="E359" s="195"/>
      <c r="F359" s="196"/>
      <c r="G359" s="194"/>
      <c r="H359" s="194"/>
      <c r="I359" s="194"/>
      <c r="J359" s="78">
        <f t="shared" si="69"/>
        <v>0</v>
      </c>
      <c r="K359" s="194"/>
      <c r="L359" s="194"/>
      <c r="M359" s="78">
        <f t="shared" si="70"/>
        <v>0</v>
      </c>
      <c r="N359" s="79" t="str">
        <f t="shared" si="64"/>
        <v>-</v>
      </c>
      <c r="O359" s="215"/>
      <c r="P359" s="80"/>
      <c r="Q359" s="221"/>
      <c r="R359" s="80"/>
      <c r="S359" s="83" t="str">
        <f t="shared" si="71"/>
        <v/>
      </c>
      <c r="T359" s="194">
        <f t="shared" si="65"/>
        <v>0</v>
      </c>
      <c r="U359" s="194">
        <f t="shared" si="72"/>
        <v>0</v>
      </c>
      <c r="V359" s="82" t="str">
        <f t="shared" si="66"/>
        <v>ok</v>
      </c>
      <c r="W359" s="80"/>
      <c r="X359" s="81" t="str">
        <f t="shared" si="73"/>
        <v/>
      </c>
      <c r="Y359" s="194">
        <f t="shared" si="67"/>
        <v>0</v>
      </c>
      <c r="Z359" s="194">
        <f t="shared" si="68"/>
        <v>0</v>
      </c>
      <c r="AA359" s="82" t="str">
        <f t="shared" si="74"/>
        <v>ok</v>
      </c>
      <c r="AB359" s="80"/>
      <c r="AC359" s="84" t="str">
        <f t="array" ref="AC359">IFERROR(IF($C359="","",INDEX(구분표!$I$2:$I$1001,MATCH(1,(구분표!$B$2:$B$1001='15년일출'!$A359)*(구분표!$C$2:$C$1001='15년일출'!$B359)*(구분표!$A$2:$A$1001='15년일출'!$C359),0))),"@@")</f>
        <v/>
      </c>
    </row>
    <row r="360" spans="1:29" ht="31.5" hidden="1" customHeight="1">
      <c r="A360" s="94" t="str">
        <f>IFERROR(VLOOKUP('15년일출'!$C360,구분표!$A$2:$C$1001,2,FALSE),"")</f>
        <v/>
      </c>
      <c r="B360" s="94" t="str">
        <f>IFERROR(VLOOKUP('15년일출'!$C360,구분표!$A$2:$C$1001,3,FALSE),"")</f>
        <v/>
      </c>
      <c r="C360" s="196"/>
      <c r="D360" s="195"/>
      <c r="E360" s="195"/>
      <c r="F360" s="196"/>
      <c r="G360" s="194"/>
      <c r="H360" s="194"/>
      <c r="I360" s="194"/>
      <c r="J360" s="78">
        <f t="shared" si="69"/>
        <v>0</v>
      </c>
      <c r="K360" s="194"/>
      <c r="L360" s="194"/>
      <c r="M360" s="78">
        <f t="shared" si="70"/>
        <v>0</v>
      </c>
      <c r="N360" s="79" t="str">
        <f t="shared" si="64"/>
        <v>-</v>
      </c>
      <c r="O360" s="215"/>
      <c r="P360" s="80"/>
      <c r="Q360" s="221"/>
      <c r="R360" s="80"/>
      <c r="S360" s="83" t="str">
        <f t="shared" si="71"/>
        <v/>
      </c>
      <c r="T360" s="194">
        <f t="shared" si="65"/>
        <v>0</v>
      </c>
      <c r="U360" s="194">
        <f t="shared" si="72"/>
        <v>0</v>
      </c>
      <c r="V360" s="82" t="str">
        <f t="shared" si="66"/>
        <v>ok</v>
      </c>
      <c r="W360" s="80"/>
      <c r="X360" s="81" t="str">
        <f t="shared" si="73"/>
        <v/>
      </c>
      <c r="Y360" s="194">
        <f t="shared" si="67"/>
        <v>0</v>
      </c>
      <c r="Z360" s="194">
        <f t="shared" si="68"/>
        <v>0</v>
      </c>
      <c r="AA360" s="82" t="str">
        <f t="shared" si="74"/>
        <v>ok</v>
      </c>
      <c r="AB360" s="80"/>
      <c r="AC360" s="84" t="str">
        <f t="array" ref="AC360">IFERROR(IF($C360="","",INDEX(구분표!$I$2:$I$1001,MATCH(1,(구분표!$B$2:$B$1001='15년일출'!$A360)*(구분표!$C$2:$C$1001='15년일출'!$B360)*(구분표!$A$2:$A$1001='15년일출'!$C360),0))),"@@")</f>
        <v/>
      </c>
    </row>
    <row r="361" spans="1:29" ht="31.5" hidden="1" customHeight="1">
      <c r="A361" s="94" t="str">
        <f>IFERROR(VLOOKUP('15년일출'!$C361,구분표!$A$2:$C$1001,2,FALSE),"")</f>
        <v/>
      </c>
      <c r="B361" s="94" t="str">
        <f>IFERROR(VLOOKUP('15년일출'!$C361,구분표!$A$2:$C$1001,3,FALSE),"")</f>
        <v/>
      </c>
      <c r="C361" s="196"/>
      <c r="D361" s="195"/>
      <c r="E361" s="195"/>
      <c r="F361" s="196"/>
      <c r="G361" s="194"/>
      <c r="H361" s="194"/>
      <c r="I361" s="194"/>
      <c r="J361" s="78">
        <f t="shared" si="69"/>
        <v>0</v>
      </c>
      <c r="K361" s="194"/>
      <c r="L361" s="194"/>
      <c r="M361" s="78">
        <f t="shared" si="70"/>
        <v>0</v>
      </c>
      <c r="N361" s="79" t="str">
        <f t="shared" si="64"/>
        <v>-</v>
      </c>
      <c r="O361" s="215"/>
      <c r="P361" s="80"/>
      <c r="Q361" s="221"/>
      <c r="R361" s="80"/>
      <c r="S361" s="83" t="str">
        <f t="shared" si="71"/>
        <v/>
      </c>
      <c r="T361" s="194">
        <f t="shared" si="65"/>
        <v>0</v>
      </c>
      <c r="U361" s="194">
        <f t="shared" si="72"/>
        <v>0</v>
      </c>
      <c r="V361" s="82" t="str">
        <f t="shared" si="66"/>
        <v>ok</v>
      </c>
      <c r="W361" s="80"/>
      <c r="X361" s="81" t="str">
        <f t="shared" si="73"/>
        <v/>
      </c>
      <c r="Y361" s="194">
        <f t="shared" si="67"/>
        <v>0</v>
      </c>
      <c r="Z361" s="194">
        <f t="shared" si="68"/>
        <v>0</v>
      </c>
      <c r="AA361" s="82" t="str">
        <f t="shared" si="74"/>
        <v>ok</v>
      </c>
      <c r="AB361" s="80"/>
      <c r="AC361" s="84" t="str">
        <f t="array" ref="AC361">IFERROR(IF($C361="","",INDEX(구분표!$I$2:$I$1001,MATCH(1,(구분표!$B$2:$B$1001='15년일출'!$A361)*(구분표!$C$2:$C$1001='15년일출'!$B361)*(구분표!$A$2:$A$1001='15년일출'!$C361),0))),"@@")</f>
        <v/>
      </c>
    </row>
    <row r="362" spans="1:29" ht="31.5" hidden="1" customHeight="1">
      <c r="A362" s="94" t="str">
        <f>IFERROR(VLOOKUP('15년일출'!$C362,구분표!$A$2:$C$1001,2,FALSE),"")</f>
        <v/>
      </c>
      <c r="B362" s="94" t="str">
        <f>IFERROR(VLOOKUP('15년일출'!$C362,구분표!$A$2:$C$1001,3,FALSE),"")</f>
        <v/>
      </c>
      <c r="C362" s="196"/>
      <c r="D362" s="195"/>
      <c r="E362" s="195"/>
      <c r="F362" s="196"/>
      <c r="G362" s="194"/>
      <c r="H362" s="194"/>
      <c r="I362" s="194"/>
      <c r="J362" s="78">
        <f t="shared" si="69"/>
        <v>0</v>
      </c>
      <c r="K362" s="194"/>
      <c r="L362" s="194"/>
      <c r="M362" s="78">
        <f t="shared" si="70"/>
        <v>0</v>
      </c>
      <c r="N362" s="79" t="str">
        <f t="shared" si="64"/>
        <v>-</v>
      </c>
      <c r="O362" s="215"/>
      <c r="P362" s="80"/>
      <c r="Q362" s="221"/>
      <c r="R362" s="80"/>
      <c r="S362" s="83" t="str">
        <f t="shared" si="71"/>
        <v/>
      </c>
      <c r="T362" s="194">
        <f t="shared" si="65"/>
        <v>0</v>
      </c>
      <c r="U362" s="194">
        <f t="shared" si="72"/>
        <v>0</v>
      </c>
      <c r="V362" s="82" t="str">
        <f t="shared" si="66"/>
        <v>ok</v>
      </c>
      <c r="W362" s="80"/>
      <c r="X362" s="81" t="str">
        <f t="shared" si="73"/>
        <v/>
      </c>
      <c r="Y362" s="194">
        <f t="shared" si="67"/>
        <v>0</v>
      </c>
      <c r="Z362" s="194">
        <f t="shared" si="68"/>
        <v>0</v>
      </c>
      <c r="AA362" s="82" t="str">
        <f t="shared" si="74"/>
        <v>ok</v>
      </c>
      <c r="AB362" s="80"/>
      <c r="AC362" s="84" t="str">
        <f t="array" ref="AC362">IFERROR(IF($C362="","",INDEX(구분표!$I$2:$I$1001,MATCH(1,(구분표!$B$2:$B$1001='15년일출'!$A362)*(구분표!$C$2:$C$1001='15년일출'!$B362)*(구분표!$A$2:$A$1001='15년일출'!$C362),0))),"@@")</f>
        <v/>
      </c>
    </row>
    <row r="363" spans="1:29" ht="31.5" hidden="1" customHeight="1">
      <c r="A363" s="94" t="str">
        <f>IFERROR(VLOOKUP('15년일출'!$C363,구분표!$A$2:$C$1001,2,FALSE),"")</f>
        <v/>
      </c>
      <c r="B363" s="94" t="str">
        <f>IFERROR(VLOOKUP('15년일출'!$C363,구분표!$A$2:$C$1001,3,FALSE),"")</f>
        <v/>
      </c>
      <c r="C363" s="196"/>
      <c r="D363" s="195"/>
      <c r="E363" s="195"/>
      <c r="F363" s="196"/>
      <c r="G363" s="194"/>
      <c r="H363" s="194"/>
      <c r="I363" s="194"/>
      <c r="J363" s="78">
        <f t="shared" si="69"/>
        <v>0</v>
      </c>
      <c r="K363" s="194"/>
      <c r="L363" s="194"/>
      <c r="M363" s="78">
        <f t="shared" si="70"/>
        <v>0</v>
      </c>
      <c r="N363" s="79" t="str">
        <f t="shared" si="64"/>
        <v>-</v>
      </c>
      <c r="O363" s="215"/>
      <c r="P363" s="80"/>
      <c r="Q363" s="221"/>
      <c r="R363" s="80"/>
      <c r="S363" s="83" t="str">
        <f t="shared" si="71"/>
        <v/>
      </c>
      <c r="T363" s="194">
        <f t="shared" si="65"/>
        <v>0</v>
      </c>
      <c r="U363" s="194">
        <f t="shared" si="72"/>
        <v>0</v>
      </c>
      <c r="V363" s="82" t="str">
        <f t="shared" si="66"/>
        <v>ok</v>
      </c>
      <c r="W363" s="80"/>
      <c r="X363" s="81" t="str">
        <f t="shared" si="73"/>
        <v/>
      </c>
      <c r="Y363" s="194">
        <f t="shared" si="67"/>
        <v>0</v>
      </c>
      <c r="Z363" s="194">
        <f t="shared" si="68"/>
        <v>0</v>
      </c>
      <c r="AA363" s="82" t="str">
        <f t="shared" si="74"/>
        <v>ok</v>
      </c>
      <c r="AB363" s="80"/>
      <c r="AC363" s="84" t="str">
        <f t="array" ref="AC363">IFERROR(IF($C363="","",INDEX(구분표!$I$2:$I$1001,MATCH(1,(구분표!$B$2:$B$1001='15년일출'!$A363)*(구분표!$C$2:$C$1001='15년일출'!$B363)*(구분표!$A$2:$A$1001='15년일출'!$C363),0))),"@@")</f>
        <v/>
      </c>
    </row>
    <row r="364" spans="1:29" ht="31.5" hidden="1" customHeight="1">
      <c r="A364" s="94" t="str">
        <f>IFERROR(VLOOKUP('15년일출'!$C364,구분표!$A$2:$C$1001,2,FALSE),"")</f>
        <v/>
      </c>
      <c r="B364" s="94" t="str">
        <f>IFERROR(VLOOKUP('15년일출'!$C364,구분표!$A$2:$C$1001,3,FALSE),"")</f>
        <v/>
      </c>
      <c r="C364" s="196"/>
      <c r="D364" s="195"/>
      <c r="E364" s="195"/>
      <c r="F364" s="196"/>
      <c r="G364" s="194"/>
      <c r="H364" s="194"/>
      <c r="I364" s="194"/>
      <c r="J364" s="78">
        <f t="shared" si="69"/>
        <v>0</v>
      </c>
      <c r="K364" s="194"/>
      <c r="L364" s="194"/>
      <c r="M364" s="78">
        <f t="shared" si="70"/>
        <v>0</v>
      </c>
      <c r="N364" s="79" t="str">
        <f t="shared" si="64"/>
        <v>-</v>
      </c>
      <c r="O364" s="215"/>
      <c r="P364" s="80"/>
      <c r="Q364" s="221"/>
      <c r="R364" s="80"/>
      <c r="S364" s="83" t="str">
        <f t="shared" si="71"/>
        <v/>
      </c>
      <c r="T364" s="194">
        <f t="shared" si="65"/>
        <v>0</v>
      </c>
      <c r="U364" s="194">
        <f t="shared" si="72"/>
        <v>0</v>
      </c>
      <c r="V364" s="82" t="str">
        <f t="shared" si="66"/>
        <v>ok</v>
      </c>
      <c r="W364" s="80"/>
      <c r="X364" s="81" t="str">
        <f t="shared" si="73"/>
        <v/>
      </c>
      <c r="Y364" s="194">
        <f t="shared" si="67"/>
        <v>0</v>
      </c>
      <c r="Z364" s="194">
        <f t="shared" si="68"/>
        <v>0</v>
      </c>
      <c r="AA364" s="82" t="str">
        <f t="shared" si="74"/>
        <v>ok</v>
      </c>
      <c r="AB364" s="80"/>
      <c r="AC364" s="84" t="str">
        <f t="array" ref="AC364">IFERROR(IF($C364="","",INDEX(구분표!$I$2:$I$1001,MATCH(1,(구분표!$B$2:$B$1001='15년일출'!$A364)*(구분표!$C$2:$C$1001='15년일출'!$B364)*(구분표!$A$2:$A$1001='15년일출'!$C364),0))),"@@")</f>
        <v/>
      </c>
    </row>
    <row r="365" spans="1:29" ht="31.5" hidden="1" customHeight="1">
      <c r="A365" s="94" t="str">
        <f>IFERROR(VLOOKUP('15년일출'!$C365,구분표!$A$2:$C$1001,2,FALSE),"")</f>
        <v/>
      </c>
      <c r="B365" s="94" t="str">
        <f>IFERROR(VLOOKUP('15년일출'!$C365,구분표!$A$2:$C$1001,3,FALSE),"")</f>
        <v/>
      </c>
      <c r="C365" s="196"/>
      <c r="D365" s="195"/>
      <c r="E365" s="195"/>
      <c r="F365" s="196"/>
      <c r="G365" s="194"/>
      <c r="H365" s="194"/>
      <c r="I365" s="194"/>
      <c r="J365" s="78">
        <f t="shared" si="69"/>
        <v>0</v>
      </c>
      <c r="K365" s="208"/>
      <c r="L365" s="194"/>
      <c r="M365" s="78">
        <f t="shared" si="70"/>
        <v>0</v>
      </c>
      <c r="N365" s="79" t="str">
        <f t="shared" si="64"/>
        <v>-</v>
      </c>
      <c r="O365" s="215"/>
      <c r="P365" s="80"/>
      <c r="Q365" s="221"/>
      <c r="R365" s="80"/>
      <c r="S365" s="83" t="str">
        <f t="shared" si="71"/>
        <v/>
      </c>
      <c r="T365" s="194">
        <f t="shared" si="65"/>
        <v>0</v>
      </c>
      <c r="U365" s="194">
        <f t="shared" si="72"/>
        <v>0</v>
      </c>
      <c r="V365" s="82" t="str">
        <f t="shared" si="66"/>
        <v>ok</v>
      </c>
      <c r="W365" s="80"/>
      <c r="X365" s="81" t="str">
        <f t="shared" si="73"/>
        <v/>
      </c>
      <c r="Y365" s="194">
        <f t="shared" si="67"/>
        <v>0</v>
      </c>
      <c r="Z365" s="194">
        <f t="shared" si="68"/>
        <v>0</v>
      </c>
      <c r="AA365" s="82" t="str">
        <f t="shared" si="74"/>
        <v>ok</v>
      </c>
      <c r="AB365" s="80"/>
      <c r="AC365" s="84" t="str">
        <f t="array" ref="AC365">IFERROR(IF($C365="","",INDEX(구분표!$I$2:$I$1001,MATCH(1,(구분표!$B$2:$B$1001='15년일출'!$A365)*(구분표!$C$2:$C$1001='15년일출'!$B365)*(구분표!$A$2:$A$1001='15년일출'!$C365),0))),"@@")</f>
        <v/>
      </c>
    </row>
    <row r="366" spans="1:29" ht="31.5" hidden="1" customHeight="1">
      <c r="A366" s="94" t="str">
        <f>IFERROR(VLOOKUP('15년일출'!$C366,구분표!$A$2:$C$1001,2,FALSE),"")</f>
        <v/>
      </c>
      <c r="B366" s="94" t="str">
        <f>IFERROR(VLOOKUP('15년일출'!$C366,구분표!$A$2:$C$1001,3,FALSE),"")</f>
        <v/>
      </c>
      <c r="C366" s="196"/>
      <c r="D366" s="195"/>
      <c r="E366" s="195"/>
      <c r="F366" s="196"/>
      <c r="G366" s="194"/>
      <c r="H366" s="206"/>
      <c r="I366" s="206"/>
      <c r="J366" s="78">
        <f t="shared" si="69"/>
        <v>0</v>
      </c>
      <c r="K366" s="206"/>
      <c r="L366" s="206"/>
      <c r="M366" s="78">
        <f t="shared" si="70"/>
        <v>0</v>
      </c>
      <c r="N366" s="79" t="str">
        <f t="shared" si="64"/>
        <v>-</v>
      </c>
      <c r="O366" s="215"/>
      <c r="P366" s="80"/>
      <c r="Q366" s="221"/>
      <c r="R366" s="80"/>
      <c r="S366" s="83" t="str">
        <f t="shared" si="71"/>
        <v/>
      </c>
      <c r="T366" s="194">
        <f t="shared" si="65"/>
        <v>0</v>
      </c>
      <c r="U366" s="194">
        <f t="shared" si="72"/>
        <v>0</v>
      </c>
      <c r="V366" s="82" t="str">
        <f t="shared" si="66"/>
        <v>ok</v>
      </c>
      <c r="W366" s="80"/>
      <c r="X366" s="81" t="str">
        <f t="shared" si="73"/>
        <v/>
      </c>
      <c r="Y366" s="194">
        <f t="shared" si="67"/>
        <v>0</v>
      </c>
      <c r="Z366" s="194">
        <f t="shared" si="68"/>
        <v>0</v>
      </c>
      <c r="AA366" s="82" t="str">
        <f t="shared" si="74"/>
        <v>ok</v>
      </c>
      <c r="AB366" s="80"/>
      <c r="AC366" s="84" t="str">
        <f t="array" ref="AC366">IFERROR(IF($C366="","",INDEX(구분표!$I$2:$I$1001,MATCH(1,(구분표!$B$2:$B$1001='15년일출'!$A366)*(구분표!$C$2:$C$1001='15년일출'!$B366)*(구분표!$A$2:$A$1001='15년일출'!$C366),0))),"@@")</f>
        <v/>
      </c>
    </row>
    <row r="367" spans="1:29" ht="31.5" hidden="1" customHeight="1">
      <c r="A367" s="94" t="str">
        <f>IFERROR(VLOOKUP('15년일출'!$C367,구분표!$A$2:$C$1001,2,FALSE),"")</f>
        <v/>
      </c>
      <c r="B367" s="94" t="str">
        <f>IFERROR(VLOOKUP('15년일출'!$C367,구분표!$A$2:$C$1001,3,FALSE),"")</f>
        <v/>
      </c>
      <c r="C367" s="196"/>
      <c r="D367" s="195"/>
      <c r="E367" s="195"/>
      <c r="F367" s="196"/>
      <c r="G367" s="194"/>
      <c r="H367" s="194"/>
      <c r="I367" s="194"/>
      <c r="J367" s="78">
        <f t="shared" si="69"/>
        <v>0</v>
      </c>
      <c r="K367" s="194"/>
      <c r="L367" s="194"/>
      <c r="M367" s="78">
        <f t="shared" si="70"/>
        <v>0</v>
      </c>
      <c r="N367" s="79" t="str">
        <f t="shared" si="64"/>
        <v>-</v>
      </c>
      <c r="O367" s="215"/>
      <c r="P367" s="80"/>
      <c r="Q367" s="221"/>
      <c r="R367" s="80"/>
      <c r="S367" s="83" t="str">
        <f t="shared" si="71"/>
        <v/>
      </c>
      <c r="T367" s="194">
        <f t="shared" si="65"/>
        <v>0</v>
      </c>
      <c r="U367" s="194">
        <f t="shared" si="72"/>
        <v>0</v>
      </c>
      <c r="V367" s="82" t="str">
        <f t="shared" si="66"/>
        <v>ok</v>
      </c>
      <c r="W367" s="80"/>
      <c r="X367" s="81" t="str">
        <f t="shared" si="73"/>
        <v/>
      </c>
      <c r="Y367" s="194">
        <f t="shared" si="67"/>
        <v>0</v>
      </c>
      <c r="Z367" s="194">
        <f t="shared" si="68"/>
        <v>0</v>
      </c>
      <c r="AA367" s="82" t="str">
        <f t="shared" si="74"/>
        <v>ok</v>
      </c>
      <c r="AB367" s="80"/>
      <c r="AC367" s="84" t="str">
        <f t="array" ref="AC367">IFERROR(IF($C367="","",INDEX(구분표!$I$2:$I$1001,MATCH(1,(구분표!$B$2:$B$1001='15년일출'!$A367)*(구분표!$C$2:$C$1001='15년일출'!$B367)*(구분표!$A$2:$A$1001='15년일출'!$C367),0))),"@@")</f>
        <v/>
      </c>
    </row>
    <row r="368" spans="1:29" ht="31.5" hidden="1" customHeight="1">
      <c r="A368" s="94" t="str">
        <f>IFERROR(VLOOKUP('15년일출'!$C368,구분표!$A$2:$C$1001,2,FALSE),"")</f>
        <v/>
      </c>
      <c r="B368" s="94" t="str">
        <f>IFERROR(VLOOKUP('15년일출'!$C368,구분표!$A$2:$C$1001,3,FALSE),"")</f>
        <v/>
      </c>
      <c r="C368" s="196"/>
      <c r="D368" s="195"/>
      <c r="E368" s="195"/>
      <c r="F368" s="196"/>
      <c r="G368" s="194"/>
      <c r="H368" s="194"/>
      <c r="I368" s="194"/>
      <c r="J368" s="78">
        <f t="shared" si="69"/>
        <v>0</v>
      </c>
      <c r="K368" s="194"/>
      <c r="L368" s="194"/>
      <c r="M368" s="78">
        <f t="shared" si="70"/>
        <v>0</v>
      </c>
      <c r="N368" s="79" t="str">
        <f t="shared" si="64"/>
        <v>-</v>
      </c>
      <c r="O368" s="215"/>
      <c r="P368" s="80"/>
      <c r="Q368" s="221"/>
      <c r="R368" s="80"/>
      <c r="S368" s="83" t="str">
        <f t="shared" si="71"/>
        <v/>
      </c>
      <c r="T368" s="194">
        <f t="shared" si="65"/>
        <v>0</v>
      </c>
      <c r="U368" s="194">
        <f t="shared" si="72"/>
        <v>0</v>
      </c>
      <c r="V368" s="82" t="str">
        <f t="shared" si="66"/>
        <v>ok</v>
      </c>
      <c r="W368" s="80"/>
      <c r="X368" s="81" t="str">
        <f t="shared" si="73"/>
        <v/>
      </c>
      <c r="Y368" s="194">
        <f t="shared" si="67"/>
        <v>0</v>
      </c>
      <c r="Z368" s="194">
        <f t="shared" si="68"/>
        <v>0</v>
      </c>
      <c r="AA368" s="82" t="str">
        <f t="shared" si="74"/>
        <v>ok</v>
      </c>
      <c r="AB368" s="80"/>
      <c r="AC368" s="84" t="str">
        <f t="array" ref="AC368">IFERROR(IF($C368="","",INDEX(구분표!$I$2:$I$1001,MATCH(1,(구분표!$B$2:$B$1001='15년일출'!$A368)*(구분표!$C$2:$C$1001='15년일출'!$B368)*(구분표!$A$2:$A$1001='15년일출'!$C368),0))),"@@")</f>
        <v/>
      </c>
    </row>
    <row r="369" spans="1:29" ht="31.5" hidden="1" customHeight="1">
      <c r="A369" s="94" t="str">
        <f>IFERROR(VLOOKUP('15년일출'!$C369,구분표!$A$2:$C$1001,2,FALSE),"")</f>
        <v/>
      </c>
      <c r="B369" s="94" t="str">
        <f>IFERROR(VLOOKUP('15년일출'!$C369,구분표!$A$2:$C$1001,3,FALSE),"")</f>
        <v/>
      </c>
      <c r="C369" s="196"/>
      <c r="D369" s="195"/>
      <c r="E369" s="195"/>
      <c r="F369" s="196"/>
      <c r="G369" s="194"/>
      <c r="H369" s="194"/>
      <c r="I369" s="194"/>
      <c r="J369" s="78">
        <f t="shared" si="69"/>
        <v>0</v>
      </c>
      <c r="K369" s="208"/>
      <c r="L369" s="194"/>
      <c r="M369" s="78">
        <f t="shared" si="70"/>
        <v>0</v>
      </c>
      <c r="N369" s="79" t="str">
        <f t="shared" si="64"/>
        <v>-</v>
      </c>
      <c r="O369" s="215"/>
      <c r="P369" s="80"/>
      <c r="Q369" s="221"/>
      <c r="R369" s="80"/>
      <c r="S369" s="83" t="str">
        <f t="shared" si="71"/>
        <v/>
      </c>
      <c r="T369" s="194">
        <f t="shared" si="65"/>
        <v>0</v>
      </c>
      <c r="U369" s="194">
        <f t="shared" si="72"/>
        <v>0</v>
      </c>
      <c r="V369" s="82" t="str">
        <f t="shared" si="66"/>
        <v>ok</v>
      </c>
      <c r="W369" s="80"/>
      <c r="X369" s="81" t="str">
        <f t="shared" si="73"/>
        <v/>
      </c>
      <c r="Y369" s="194">
        <f t="shared" si="67"/>
        <v>0</v>
      </c>
      <c r="Z369" s="194">
        <f t="shared" si="68"/>
        <v>0</v>
      </c>
      <c r="AA369" s="82" t="str">
        <f t="shared" si="74"/>
        <v>ok</v>
      </c>
      <c r="AB369" s="80"/>
      <c r="AC369" s="84" t="str">
        <f t="array" ref="AC369">IFERROR(IF($C369="","",INDEX(구분표!$I$2:$I$1001,MATCH(1,(구분표!$B$2:$B$1001='15년일출'!$A369)*(구분표!$C$2:$C$1001='15년일출'!$B369)*(구분표!$A$2:$A$1001='15년일출'!$C369),0))),"@@")</f>
        <v/>
      </c>
    </row>
    <row r="370" spans="1:29" ht="31.5" hidden="1" customHeight="1">
      <c r="A370" s="94" t="str">
        <f>IFERROR(VLOOKUP('15년일출'!$C370,구분표!$A$2:$C$1001,2,FALSE),"")</f>
        <v/>
      </c>
      <c r="B370" s="94" t="str">
        <f>IFERROR(VLOOKUP('15년일출'!$C370,구분표!$A$2:$C$1001,3,FALSE),"")</f>
        <v/>
      </c>
      <c r="C370" s="196"/>
      <c r="D370" s="195"/>
      <c r="E370" s="195"/>
      <c r="F370" s="196"/>
      <c r="G370" s="194"/>
      <c r="H370" s="194"/>
      <c r="I370" s="194"/>
      <c r="J370" s="78">
        <f t="shared" si="69"/>
        <v>0</v>
      </c>
      <c r="K370" s="194"/>
      <c r="L370" s="194"/>
      <c r="M370" s="78">
        <f t="shared" si="70"/>
        <v>0</v>
      </c>
      <c r="N370" s="79" t="str">
        <f t="shared" si="64"/>
        <v>-</v>
      </c>
      <c r="O370" s="215"/>
      <c r="P370" s="80"/>
      <c r="Q370" s="221"/>
      <c r="R370" s="80"/>
      <c r="S370" s="83" t="str">
        <f t="shared" si="71"/>
        <v/>
      </c>
      <c r="T370" s="194">
        <f t="shared" si="65"/>
        <v>0</v>
      </c>
      <c r="U370" s="194">
        <f t="shared" si="72"/>
        <v>0</v>
      </c>
      <c r="V370" s="82" t="str">
        <f t="shared" si="66"/>
        <v>ok</v>
      </c>
      <c r="W370" s="80"/>
      <c r="X370" s="81" t="str">
        <f t="shared" si="73"/>
        <v/>
      </c>
      <c r="Y370" s="194">
        <f t="shared" si="67"/>
        <v>0</v>
      </c>
      <c r="Z370" s="194">
        <f t="shared" si="68"/>
        <v>0</v>
      </c>
      <c r="AA370" s="82" t="str">
        <f t="shared" si="74"/>
        <v>ok</v>
      </c>
      <c r="AB370" s="80"/>
      <c r="AC370" s="84" t="str">
        <f t="array" ref="AC370">IFERROR(IF($C370="","",INDEX(구분표!$I$2:$I$1001,MATCH(1,(구분표!$B$2:$B$1001='15년일출'!$A370)*(구분표!$C$2:$C$1001='15년일출'!$B370)*(구분표!$A$2:$A$1001='15년일출'!$C370),0))),"@@")</f>
        <v/>
      </c>
    </row>
    <row r="371" spans="1:29" ht="31.5" hidden="1" customHeight="1">
      <c r="A371" s="94" t="str">
        <f>IFERROR(VLOOKUP('15년일출'!$C371,구분표!$A$2:$C$1001,2,FALSE),"")</f>
        <v/>
      </c>
      <c r="B371" s="94" t="str">
        <f>IFERROR(VLOOKUP('15년일출'!$C371,구분표!$A$2:$C$1001,3,FALSE),"")</f>
        <v/>
      </c>
      <c r="C371" s="196"/>
      <c r="D371" s="195"/>
      <c r="E371" s="195"/>
      <c r="F371" s="196"/>
      <c r="G371" s="194"/>
      <c r="H371" s="194"/>
      <c r="I371" s="194"/>
      <c r="J371" s="78">
        <f t="shared" si="69"/>
        <v>0</v>
      </c>
      <c r="K371" s="194"/>
      <c r="L371" s="194"/>
      <c r="M371" s="78">
        <f t="shared" si="70"/>
        <v>0</v>
      </c>
      <c r="N371" s="79" t="str">
        <f t="shared" si="64"/>
        <v>-</v>
      </c>
      <c r="O371" s="215"/>
      <c r="P371" s="80"/>
      <c r="Q371" s="221"/>
      <c r="R371" s="80"/>
      <c r="S371" s="83" t="str">
        <f t="shared" si="71"/>
        <v/>
      </c>
      <c r="T371" s="194">
        <f t="shared" si="65"/>
        <v>0</v>
      </c>
      <c r="U371" s="194">
        <f t="shared" si="72"/>
        <v>0</v>
      </c>
      <c r="V371" s="82" t="str">
        <f t="shared" si="66"/>
        <v>ok</v>
      </c>
      <c r="W371" s="80"/>
      <c r="X371" s="81" t="str">
        <f t="shared" si="73"/>
        <v/>
      </c>
      <c r="Y371" s="194">
        <f t="shared" si="67"/>
        <v>0</v>
      </c>
      <c r="Z371" s="194">
        <f t="shared" si="68"/>
        <v>0</v>
      </c>
      <c r="AA371" s="82" t="str">
        <f t="shared" si="74"/>
        <v>ok</v>
      </c>
      <c r="AB371" s="80"/>
      <c r="AC371" s="84" t="str">
        <f t="array" ref="AC371">IFERROR(IF($C371="","",INDEX(구분표!$I$2:$I$1001,MATCH(1,(구분표!$B$2:$B$1001='15년일출'!$A371)*(구분표!$C$2:$C$1001='15년일출'!$B371)*(구분표!$A$2:$A$1001='15년일출'!$C371),0))),"@@")</f>
        <v/>
      </c>
    </row>
    <row r="372" spans="1:29" ht="31.5" hidden="1" customHeight="1">
      <c r="A372" s="94" t="str">
        <f>IFERROR(VLOOKUP('15년일출'!$C372,구분표!$A$2:$C$1001,2,FALSE),"")</f>
        <v/>
      </c>
      <c r="B372" s="94" t="str">
        <f>IFERROR(VLOOKUP('15년일출'!$C372,구분표!$A$2:$C$1001,3,FALSE),"")</f>
        <v/>
      </c>
      <c r="C372" s="196"/>
      <c r="D372" s="195"/>
      <c r="E372" s="195"/>
      <c r="F372" s="196"/>
      <c r="G372" s="194"/>
      <c r="H372" s="194"/>
      <c r="I372" s="194"/>
      <c r="J372" s="78">
        <f t="shared" si="69"/>
        <v>0</v>
      </c>
      <c r="K372" s="194"/>
      <c r="L372" s="194"/>
      <c r="M372" s="78">
        <f t="shared" si="70"/>
        <v>0</v>
      </c>
      <c r="N372" s="79" t="str">
        <f t="shared" si="64"/>
        <v>-</v>
      </c>
      <c r="O372" s="215"/>
      <c r="P372" s="80"/>
      <c r="Q372" s="221"/>
      <c r="R372" s="80"/>
      <c r="S372" s="83" t="str">
        <f t="shared" si="71"/>
        <v/>
      </c>
      <c r="T372" s="194">
        <f t="shared" si="65"/>
        <v>0</v>
      </c>
      <c r="U372" s="194">
        <f t="shared" si="72"/>
        <v>0</v>
      </c>
      <c r="V372" s="82" t="str">
        <f t="shared" si="66"/>
        <v>ok</v>
      </c>
      <c r="W372" s="80"/>
      <c r="X372" s="81" t="str">
        <f t="shared" si="73"/>
        <v/>
      </c>
      <c r="Y372" s="194">
        <f t="shared" si="67"/>
        <v>0</v>
      </c>
      <c r="Z372" s="194">
        <f t="shared" si="68"/>
        <v>0</v>
      </c>
      <c r="AA372" s="82" t="str">
        <f t="shared" si="74"/>
        <v>ok</v>
      </c>
      <c r="AB372" s="80"/>
      <c r="AC372" s="84" t="str">
        <f t="array" ref="AC372">IFERROR(IF($C372="","",INDEX(구분표!$I$2:$I$1001,MATCH(1,(구분표!$B$2:$B$1001='15년일출'!$A372)*(구분표!$C$2:$C$1001='15년일출'!$B372)*(구분표!$A$2:$A$1001='15년일출'!$C372),0))),"@@")</f>
        <v/>
      </c>
    </row>
    <row r="373" spans="1:29" ht="31.5" hidden="1" customHeight="1">
      <c r="A373" s="94" t="str">
        <f>IFERROR(VLOOKUP('15년일출'!$C373,구분표!$A$2:$C$1001,2,FALSE),"")</f>
        <v/>
      </c>
      <c r="B373" s="94" t="str">
        <f>IFERROR(VLOOKUP('15년일출'!$C373,구분표!$A$2:$C$1001,3,FALSE),"")</f>
        <v/>
      </c>
      <c r="C373" s="196"/>
      <c r="D373" s="195"/>
      <c r="E373" s="195"/>
      <c r="F373" s="196"/>
      <c r="G373" s="197"/>
      <c r="H373" s="194"/>
      <c r="I373" s="194"/>
      <c r="J373" s="78">
        <f t="shared" si="69"/>
        <v>0</v>
      </c>
      <c r="K373" s="194"/>
      <c r="L373" s="194"/>
      <c r="M373" s="78">
        <f t="shared" si="70"/>
        <v>0</v>
      </c>
      <c r="N373" s="79" t="str">
        <f t="shared" si="64"/>
        <v>-</v>
      </c>
      <c r="O373" s="215"/>
      <c r="P373" s="80"/>
      <c r="Q373" s="221"/>
      <c r="R373" s="80"/>
      <c r="S373" s="83" t="str">
        <f t="shared" si="71"/>
        <v/>
      </c>
      <c r="T373" s="194">
        <f t="shared" si="65"/>
        <v>0</v>
      </c>
      <c r="U373" s="194">
        <f t="shared" si="72"/>
        <v>0</v>
      </c>
      <c r="V373" s="82" t="str">
        <f t="shared" si="66"/>
        <v>ok</v>
      </c>
      <c r="W373" s="80"/>
      <c r="X373" s="81" t="str">
        <f t="shared" si="73"/>
        <v/>
      </c>
      <c r="Y373" s="194">
        <f t="shared" si="67"/>
        <v>0</v>
      </c>
      <c r="Z373" s="194">
        <f t="shared" si="68"/>
        <v>0</v>
      </c>
      <c r="AA373" s="82" t="str">
        <f t="shared" si="74"/>
        <v>ok</v>
      </c>
      <c r="AB373" s="80"/>
      <c r="AC373" s="84" t="str">
        <f t="array" ref="AC373">IFERROR(IF($C373="","",INDEX(구분표!$I$2:$I$1001,MATCH(1,(구분표!$B$2:$B$1001='15년일출'!$A373)*(구분표!$C$2:$C$1001='15년일출'!$B373)*(구분표!$A$2:$A$1001='15년일출'!$C373),0))),"@@")</f>
        <v/>
      </c>
    </row>
    <row r="374" spans="1:29" ht="31.5" hidden="1" customHeight="1">
      <c r="A374" s="94" t="str">
        <f>IFERROR(VLOOKUP('15년일출'!$C374,구분표!$A$2:$C$1001,2,FALSE),"")</f>
        <v/>
      </c>
      <c r="B374" s="94" t="str">
        <f>IFERROR(VLOOKUP('15년일출'!$C374,구분표!$A$2:$C$1001,3,FALSE),"")</f>
        <v/>
      </c>
      <c r="C374" s="196"/>
      <c r="D374" s="195"/>
      <c r="E374" s="195"/>
      <c r="F374" s="196"/>
      <c r="G374" s="194"/>
      <c r="H374" s="206"/>
      <c r="I374" s="206"/>
      <c r="J374" s="78">
        <f t="shared" si="69"/>
        <v>0</v>
      </c>
      <c r="K374" s="209"/>
      <c r="L374" s="208"/>
      <c r="M374" s="78">
        <f t="shared" si="70"/>
        <v>0</v>
      </c>
      <c r="N374" s="79" t="str">
        <f t="shared" si="64"/>
        <v>-</v>
      </c>
      <c r="O374" s="214"/>
      <c r="P374" s="80"/>
      <c r="Q374" s="221"/>
      <c r="R374" s="80"/>
      <c r="S374" s="83" t="str">
        <f t="shared" si="71"/>
        <v/>
      </c>
      <c r="T374" s="194">
        <f t="shared" si="65"/>
        <v>0</v>
      </c>
      <c r="U374" s="194">
        <f t="shared" si="72"/>
        <v>0</v>
      </c>
      <c r="V374" s="82" t="str">
        <f t="shared" si="66"/>
        <v>ok</v>
      </c>
      <c r="W374" s="80"/>
      <c r="X374" s="81" t="str">
        <f t="shared" si="73"/>
        <v/>
      </c>
      <c r="Y374" s="194">
        <f t="shared" si="67"/>
        <v>0</v>
      </c>
      <c r="Z374" s="194">
        <f t="shared" si="68"/>
        <v>0</v>
      </c>
      <c r="AA374" s="82" t="str">
        <f t="shared" si="74"/>
        <v>ok</v>
      </c>
      <c r="AB374" s="80"/>
      <c r="AC374" s="84" t="str">
        <f t="array" ref="AC374">IFERROR(IF($C374="","",INDEX(구분표!$I$2:$I$1001,MATCH(1,(구분표!$B$2:$B$1001='15년일출'!$A374)*(구분표!$C$2:$C$1001='15년일출'!$B374)*(구분표!$A$2:$A$1001='15년일출'!$C374),0))),"@@")</f>
        <v/>
      </c>
    </row>
    <row r="375" spans="1:29" ht="31.5" hidden="1" customHeight="1">
      <c r="A375" s="94" t="str">
        <f>IFERROR(VLOOKUP('15년일출'!$C375,구분표!$A$2:$C$1001,2,FALSE),"")</f>
        <v/>
      </c>
      <c r="B375" s="94" t="str">
        <f>IFERROR(VLOOKUP('15년일출'!$C375,구분표!$A$2:$C$1001,3,FALSE),"")</f>
        <v/>
      </c>
      <c r="C375" s="196"/>
      <c r="D375" s="195"/>
      <c r="E375" s="195"/>
      <c r="F375" s="196"/>
      <c r="G375" s="194"/>
      <c r="H375" s="206"/>
      <c r="I375" s="206"/>
      <c r="J375" s="78">
        <f t="shared" si="69"/>
        <v>0</v>
      </c>
      <c r="K375" s="209"/>
      <c r="L375" s="208"/>
      <c r="M375" s="78">
        <f t="shared" si="70"/>
        <v>0</v>
      </c>
      <c r="N375" s="79" t="str">
        <f t="shared" si="64"/>
        <v>-</v>
      </c>
      <c r="O375" s="214"/>
      <c r="P375" s="80"/>
      <c r="Q375" s="221"/>
      <c r="R375" s="80"/>
      <c r="S375" s="83" t="str">
        <f t="shared" si="71"/>
        <v/>
      </c>
      <c r="T375" s="194">
        <f t="shared" si="65"/>
        <v>0</v>
      </c>
      <c r="U375" s="194">
        <f t="shared" si="72"/>
        <v>0</v>
      </c>
      <c r="V375" s="82" t="str">
        <f t="shared" si="66"/>
        <v>ok</v>
      </c>
      <c r="W375" s="80"/>
      <c r="X375" s="81" t="str">
        <f t="shared" si="73"/>
        <v/>
      </c>
      <c r="Y375" s="194">
        <f t="shared" si="67"/>
        <v>0</v>
      </c>
      <c r="Z375" s="194">
        <f t="shared" si="68"/>
        <v>0</v>
      </c>
      <c r="AA375" s="82" t="str">
        <f t="shared" si="74"/>
        <v>ok</v>
      </c>
      <c r="AB375" s="80"/>
      <c r="AC375" s="84" t="str">
        <f t="array" ref="AC375">IFERROR(IF($C375="","",INDEX(구분표!$I$2:$I$1001,MATCH(1,(구분표!$B$2:$B$1001='15년일출'!$A375)*(구분표!$C$2:$C$1001='15년일출'!$B375)*(구분표!$A$2:$A$1001='15년일출'!$C375),0))),"@@")</f>
        <v/>
      </c>
    </row>
    <row r="376" spans="1:29" ht="31.5" hidden="1" customHeight="1">
      <c r="A376" s="94" t="str">
        <f>IFERROR(VLOOKUP('15년일출'!$C376,구분표!$A$2:$C$1001,2,FALSE),"")</f>
        <v/>
      </c>
      <c r="B376" s="94" t="str">
        <f>IFERROR(VLOOKUP('15년일출'!$C376,구분표!$A$2:$C$1001,3,FALSE),"")</f>
        <v/>
      </c>
      <c r="C376" s="196"/>
      <c r="D376" s="195"/>
      <c r="E376" s="195"/>
      <c r="F376" s="196"/>
      <c r="G376" s="194"/>
      <c r="H376" s="206"/>
      <c r="I376" s="206"/>
      <c r="J376" s="78">
        <f t="shared" si="69"/>
        <v>0</v>
      </c>
      <c r="K376" s="209"/>
      <c r="L376" s="208"/>
      <c r="M376" s="78">
        <f t="shared" si="70"/>
        <v>0</v>
      </c>
      <c r="N376" s="79" t="str">
        <f t="shared" si="64"/>
        <v>-</v>
      </c>
      <c r="O376" s="214"/>
      <c r="P376" s="80"/>
      <c r="Q376" s="221"/>
      <c r="R376" s="80"/>
      <c r="S376" s="83" t="str">
        <f t="shared" si="71"/>
        <v/>
      </c>
      <c r="T376" s="194">
        <f t="shared" si="65"/>
        <v>0</v>
      </c>
      <c r="U376" s="194">
        <f t="shared" si="72"/>
        <v>0</v>
      </c>
      <c r="V376" s="82" t="str">
        <f t="shared" si="66"/>
        <v>ok</v>
      </c>
      <c r="W376" s="80"/>
      <c r="X376" s="81" t="str">
        <f t="shared" si="73"/>
        <v/>
      </c>
      <c r="Y376" s="194">
        <f t="shared" si="67"/>
        <v>0</v>
      </c>
      <c r="Z376" s="194">
        <f t="shared" si="68"/>
        <v>0</v>
      </c>
      <c r="AA376" s="82" t="str">
        <f t="shared" si="74"/>
        <v>ok</v>
      </c>
      <c r="AB376" s="80"/>
      <c r="AC376" s="84" t="str">
        <f t="array" ref="AC376">IFERROR(IF($C376="","",INDEX(구분표!$I$2:$I$1001,MATCH(1,(구분표!$B$2:$B$1001='15년일출'!$A376)*(구분표!$C$2:$C$1001='15년일출'!$B376)*(구분표!$A$2:$A$1001='15년일출'!$C376),0))),"@@")</f>
        <v/>
      </c>
    </row>
    <row r="377" spans="1:29" ht="31.5" hidden="1" customHeight="1">
      <c r="A377" s="94" t="str">
        <f>IFERROR(VLOOKUP('15년일출'!$C377,구분표!$A$2:$C$1001,2,FALSE),"")</f>
        <v/>
      </c>
      <c r="B377" s="94" t="str">
        <f>IFERROR(VLOOKUP('15년일출'!$C377,구분표!$A$2:$C$1001,3,FALSE),"")</f>
        <v/>
      </c>
      <c r="C377" s="196"/>
      <c r="D377" s="195"/>
      <c r="E377" s="195"/>
      <c r="F377" s="196"/>
      <c r="G377" s="194"/>
      <c r="H377" s="206"/>
      <c r="I377" s="206"/>
      <c r="J377" s="78">
        <f t="shared" si="69"/>
        <v>0</v>
      </c>
      <c r="K377" s="209"/>
      <c r="L377" s="208"/>
      <c r="M377" s="78">
        <f t="shared" si="70"/>
        <v>0</v>
      </c>
      <c r="N377" s="79" t="str">
        <f t="shared" si="64"/>
        <v>-</v>
      </c>
      <c r="O377" s="214"/>
      <c r="P377" s="80"/>
      <c r="Q377" s="221"/>
      <c r="R377" s="80"/>
      <c r="S377" s="83" t="str">
        <f t="shared" si="71"/>
        <v/>
      </c>
      <c r="T377" s="194">
        <f t="shared" si="65"/>
        <v>0</v>
      </c>
      <c r="U377" s="194">
        <f t="shared" si="72"/>
        <v>0</v>
      </c>
      <c r="V377" s="82" t="str">
        <f t="shared" si="66"/>
        <v>ok</v>
      </c>
      <c r="W377" s="80"/>
      <c r="X377" s="81" t="str">
        <f t="shared" si="73"/>
        <v/>
      </c>
      <c r="Y377" s="194">
        <f t="shared" si="67"/>
        <v>0</v>
      </c>
      <c r="Z377" s="194">
        <f t="shared" si="68"/>
        <v>0</v>
      </c>
      <c r="AA377" s="82" t="str">
        <f t="shared" si="74"/>
        <v>ok</v>
      </c>
      <c r="AB377" s="80"/>
      <c r="AC377" s="84" t="str">
        <f t="array" ref="AC377">IFERROR(IF($C377="","",INDEX(구분표!$I$2:$I$1001,MATCH(1,(구분표!$B$2:$B$1001='15년일출'!$A377)*(구분표!$C$2:$C$1001='15년일출'!$B377)*(구분표!$A$2:$A$1001='15년일출'!$C377),0))),"@@")</f>
        <v/>
      </c>
    </row>
    <row r="378" spans="1:29" ht="31.5" hidden="1" customHeight="1">
      <c r="A378" s="94" t="str">
        <f>IFERROR(VLOOKUP('15년일출'!$C378,구분표!$A$2:$C$1001,2,FALSE),"")</f>
        <v/>
      </c>
      <c r="B378" s="94" t="str">
        <f>IFERROR(VLOOKUP('15년일출'!$C378,구분표!$A$2:$C$1001,3,FALSE),"")</f>
        <v/>
      </c>
      <c r="C378" s="196"/>
      <c r="D378" s="195"/>
      <c r="E378" s="195"/>
      <c r="F378" s="196"/>
      <c r="G378" s="194"/>
      <c r="H378" s="206"/>
      <c r="I378" s="206"/>
      <c r="J378" s="78">
        <f t="shared" si="69"/>
        <v>0</v>
      </c>
      <c r="K378" s="209"/>
      <c r="L378" s="208"/>
      <c r="M378" s="78">
        <f t="shared" si="70"/>
        <v>0</v>
      </c>
      <c r="N378" s="79" t="str">
        <f t="shared" si="64"/>
        <v>-</v>
      </c>
      <c r="O378" s="214"/>
      <c r="P378" s="80"/>
      <c r="Q378" s="221"/>
      <c r="R378" s="80"/>
      <c r="S378" s="83" t="str">
        <f t="shared" si="71"/>
        <v/>
      </c>
      <c r="T378" s="194">
        <f t="shared" si="65"/>
        <v>0</v>
      </c>
      <c r="U378" s="194">
        <f t="shared" si="72"/>
        <v>0</v>
      </c>
      <c r="V378" s="82" t="str">
        <f t="shared" si="66"/>
        <v>ok</v>
      </c>
      <c r="W378" s="80"/>
      <c r="X378" s="81" t="str">
        <f t="shared" si="73"/>
        <v/>
      </c>
      <c r="Y378" s="194">
        <f t="shared" si="67"/>
        <v>0</v>
      </c>
      <c r="Z378" s="194">
        <f t="shared" si="68"/>
        <v>0</v>
      </c>
      <c r="AA378" s="82" t="str">
        <f t="shared" si="74"/>
        <v>ok</v>
      </c>
      <c r="AB378" s="80"/>
      <c r="AC378" s="84" t="str">
        <f t="array" ref="AC378">IFERROR(IF($C378="","",INDEX(구분표!$I$2:$I$1001,MATCH(1,(구분표!$B$2:$B$1001='15년일출'!$A378)*(구분표!$C$2:$C$1001='15년일출'!$B378)*(구분표!$A$2:$A$1001='15년일출'!$C378),0))),"@@")</f>
        <v/>
      </c>
    </row>
    <row r="379" spans="1:29" ht="31.5" hidden="1" customHeight="1">
      <c r="A379" s="94" t="str">
        <f>IFERROR(VLOOKUP('15년일출'!$C379,구분표!$A$2:$C$1001,2,FALSE),"")</f>
        <v/>
      </c>
      <c r="B379" s="94" t="str">
        <f>IFERROR(VLOOKUP('15년일출'!$C379,구분표!$A$2:$C$1001,3,FALSE),"")</f>
        <v/>
      </c>
      <c r="C379" s="196"/>
      <c r="D379" s="195"/>
      <c r="E379" s="195"/>
      <c r="F379" s="196"/>
      <c r="G379" s="194"/>
      <c r="H379" s="206"/>
      <c r="I379" s="206"/>
      <c r="J379" s="78">
        <f t="shared" si="69"/>
        <v>0</v>
      </c>
      <c r="K379" s="209"/>
      <c r="L379" s="208"/>
      <c r="M379" s="78">
        <f t="shared" si="70"/>
        <v>0</v>
      </c>
      <c r="N379" s="79" t="str">
        <f t="shared" si="64"/>
        <v>-</v>
      </c>
      <c r="O379" s="214"/>
      <c r="P379" s="80"/>
      <c r="Q379" s="221"/>
      <c r="R379" s="80"/>
      <c r="S379" s="83" t="str">
        <f t="shared" si="71"/>
        <v/>
      </c>
      <c r="T379" s="194">
        <f t="shared" si="65"/>
        <v>0</v>
      </c>
      <c r="U379" s="194">
        <f t="shared" si="72"/>
        <v>0</v>
      </c>
      <c r="V379" s="82" t="str">
        <f t="shared" si="66"/>
        <v>ok</v>
      </c>
      <c r="W379" s="80"/>
      <c r="X379" s="81" t="str">
        <f t="shared" si="73"/>
        <v/>
      </c>
      <c r="Y379" s="194">
        <f t="shared" si="67"/>
        <v>0</v>
      </c>
      <c r="Z379" s="194">
        <f t="shared" si="68"/>
        <v>0</v>
      </c>
      <c r="AA379" s="82" t="str">
        <f t="shared" si="74"/>
        <v>ok</v>
      </c>
      <c r="AB379" s="80"/>
      <c r="AC379" s="84" t="str">
        <f t="array" ref="AC379">IFERROR(IF($C379="","",INDEX(구분표!$I$2:$I$1001,MATCH(1,(구분표!$B$2:$B$1001='15년일출'!$A379)*(구분표!$C$2:$C$1001='15년일출'!$B379)*(구분표!$A$2:$A$1001='15년일출'!$C379),0))),"@@")</f>
        <v/>
      </c>
    </row>
    <row r="380" spans="1:29" ht="31.5" hidden="1" customHeight="1">
      <c r="A380" s="94" t="str">
        <f>IFERROR(VLOOKUP('15년일출'!$C380,구분표!$A$2:$C$1001,2,FALSE),"")</f>
        <v/>
      </c>
      <c r="B380" s="94" t="str">
        <f>IFERROR(VLOOKUP('15년일출'!$C380,구분표!$A$2:$C$1001,3,FALSE),"")</f>
        <v/>
      </c>
      <c r="C380" s="196"/>
      <c r="D380" s="195"/>
      <c r="E380" s="195"/>
      <c r="F380" s="196"/>
      <c r="G380" s="194"/>
      <c r="H380" s="194"/>
      <c r="I380" s="194"/>
      <c r="J380" s="78">
        <f t="shared" si="69"/>
        <v>0</v>
      </c>
      <c r="K380" s="208"/>
      <c r="L380" s="208"/>
      <c r="M380" s="78">
        <f t="shared" si="70"/>
        <v>0</v>
      </c>
      <c r="N380" s="79" t="str">
        <f t="shared" si="64"/>
        <v>-</v>
      </c>
      <c r="O380" s="214"/>
      <c r="P380" s="80"/>
      <c r="Q380" s="221"/>
      <c r="R380" s="80"/>
      <c r="S380" s="83" t="str">
        <f t="shared" si="71"/>
        <v/>
      </c>
      <c r="T380" s="194">
        <f t="shared" si="65"/>
        <v>0</v>
      </c>
      <c r="U380" s="194">
        <f t="shared" si="72"/>
        <v>0</v>
      </c>
      <c r="V380" s="82" t="str">
        <f t="shared" si="66"/>
        <v>ok</v>
      </c>
      <c r="W380" s="80"/>
      <c r="X380" s="81" t="str">
        <f t="shared" si="73"/>
        <v/>
      </c>
      <c r="Y380" s="194">
        <f t="shared" si="67"/>
        <v>0</v>
      </c>
      <c r="Z380" s="194">
        <f t="shared" si="68"/>
        <v>0</v>
      </c>
      <c r="AA380" s="82" t="str">
        <f t="shared" si="74"/>
        <v>ok</v>
      </c>
      <c r="AB380" s="80"/>
      <c r="AC380" s="84" t="str">
        <f t="array" ref="AC380">IFERROR(IF($C380="","",INDEX(구분표!$I$2:$I$1001,MATCH(1,(구분표!$B$2:$B$1001='15년일출'!$A380)*(구분표!$C$2:$C$1001='15년일출'!$B380)*(구분표!$A$2:$A$1001='15년일출'!$C380),0))),"@@")</f>
        <v/>
      </c>
    </row>
    <row r="381" spans="1:29" ht="31.5" hidden="1" customHeight="1">
      <c r="A381" s="94" t="str">
        <f>IFERROR(VLOOKUP('15년일출'!$C381,구분표!$A$2:$C$1001,2,FALSE),"")</f>
        <v/>
      </c>
      <c r="B381" s="94" t="str">
        <f>IFERROR(VLOOKUP('15년일출'!$C381,구분표!$A$2:$C$1001,3,FALSE),"")</f>
        <v/>
      </c>
      <c r="C381" s="196"/>
      <c r="D381" s="195"/>
      <c r="E381" s="195"/>
      <c r="F381" s="196"/>
      <c r="G381" s="194"/>
      <c r="H381" s="194"/>
      <c r="I381" s="194"/>
      <c r="J381" s="78">
        <f t="shared" si="69"/>
        <v>0</v>
      </c>
      <c r="K381" s="194"/>
      <c r="L381" s="194"/>
      <c r="M381" s="78">
        <f t="shared" si="70"/>
        <v>0</v>
      </c>
      <c r="N381" s="79" t="str">
        <f t="shared" si="64"/>
        <v>-</v>
      </c>
      <c r="O381" s="216"/>
      <c r="P381" s="80"/>
      <c r="Q381" s="221"/>
      <c r="R381" s="80"/>
      <c r="S381" s="83" t="str">
        <f t="shared" si="71"/>
        <v/>
      </c>
      <c r="T381" s="194">
        <f t="shared" si="65"/>
        <v>0</v>
      </c>
      <c r="U381" s="194">
        <f t="shared" si="72"/>
        <v>0</v>
      </c>
      <c r="V381" s="82" t="str">
        <f t="shared" si="66"/>
        <v>ok</v>
      </c>
      <c r="W381" s="80"/>
      <c r="X381" s="81" t="str">
        <f t="shared" si="73"/>
        <v/>
      </c>
      <c r="Y381" s="194">
        <f t="shared" si="67"/>
        <v>0</v>
      </c>
      <c r="Z381" s="194">
        <f t="shared" si="68"/>
        <v>0</v>
      </c>
      <c r="AA381" s="82" t="str">
        <f t="shared" si="74"/>
        <v>ok</v>
      </c>
      <c r="AB381" s="80"/>
      <c r="AC381" s="84" t="str">
        <f t="array" ref="AC381">IFERROR(IF($C381="","",INDEX(구분표!$I$2:$I$1001,MATCH(1,(구분표!$B$2:$B$1001='15년일출'!$A381)*(구분표!$C$2:$C$1001='15년일출'!$B381)*(구분표!$A$2:$A$1001='15년일출'!$C381),0))),"@@")</f>
        <v/>
      </c>
    </row>
    <row r="382" spans="1:29" ht="31.5" hidden="1" customHeight="1">
      <c r="A382" s="94" t="str">
        <f>IFERROR(VLOOKUP('15년일출'!$C382,구분표!$A$2:$C$1001,2,FALSE),"")</f>
        <v/>
      </c>
      <c r="B382" s="94" t="str">
        <f>IFERROR(VLOOKUP('15년일출'!$C382,구분표!$A$2:$C$1001,3,FALSE),"")</f>
        <v/>
      </c>
      <c r="C382" s="196"/>
      <c r="D382" s="195"/>
      <c r="E382" s="195"/>
      <c r="F382" s="196"/>
      <c r="G382" s="194"/>
      <c r="H382" s="194"/>
      <c r="I382" s="194"/>
      <c r="J382" s="78">
        <f t="shared" si="69"/>
        <v>0</v>
      </c>
      <c r="K382" s="194"/>
      <c r="L382" s="194"/>
      <c r="M382" s="78">
        <f t="shared" si="70"/>
        <v>0</v>
      </c>
      <c r="N382" s="79" t="str">
        <f t="shared" si="64"/>
        <v>-</v>
      </c>
      <c r="O382" s="216"/>
      <c r="P382" s="80"/>
      <c r="Q382" s="221"/>
      <c r="R382" s="80"/>
      <c r="S382" s="83" t="str">
        <f t="shared" si="71"/>
        <v/>
      </c>
      <c r="T382" s="194">
        <f t="shared" si="65"/>
        <v>0</v>
      </c>
      <c r="U382" s="194">
        <f t="shared" si="72"/>
        <v>0</v>
      </c>
      <c r="V382" s="82" t="str">
        <f t="shared" si="66"/>
        <v>ok</v>
      </c>
      <c r="W382" s="80"/>
      <c r="X382" s="81" t="str">
        <f t="shared" si="73"/>
        <v/>
      </c>
      <c r="Y382" s="194">
        <f t="shared" si="67"/>
        <v>0</v>
      </c>
      <c r="Z382" s="194">
        <f t="shared" si="68"/>
        <v>0</v>
      </c>
      <c r="AA382" s="82" t="str">
        <f t="shared" si="74"/>
        <v>ok</v>
      </c>
      <c r="AB382" s="80"/>
      <c r="AC382" s="84" t="str">
        <f t="array" ref="AC382">IFERROR(IF($C382="","",INDEX(구분표!$I$2:$I$1001,MATCH(1,(구분표!$B$2:$B$1001='15년일출'!$A382)*(구분표!$C$2:$C$1001='15년일출'!$B382)*(구분표!$A$2:$A$1001='15년일출'!$C382),0))),"@@")</f>
        <v/>
      </c>
    </row>
    <row r="383" spans="1:29" ht="31.5" hidden="1" customHeight="1">
      <c r="A383" s="94" t="str">
        <f>IFERROR(VLOOKUP('15년일출'!$C383,구분표!$A$2:$C$1001,2,FALSE),"")</f>
        <v/>
      </c>
      <c r="B383" s="94" t="str">
        <f>IFERROR(VLOOKUP('15년일출'!$C383,구분표!$A$2:$C$1001,3,FALSE),"")</f>
        <v/>
      </c>
      <c r="C383" s="196"/>
      <c r="D383" s="195"/>
      <c r="E383" s="195"/>
      <c r="F383" s="196"/>
      <c r="G383" s="194"/>
      <c r="H383" s="194"/>
      <c r="I383" s="194"/>
      <c r="J383" s="78">
        <f t="shared" si="69"/>
        <v>0</v>
      </c>
      <c r="K383" s="194"/>
      <c r="L383" s="194"/>
      <c r="M383" s="78">
        <f t="shared" si="70"/>
        <v>0</v>
      </c>
      <c r="N383" s="79" t="str">
        <f t="shared" si="64"/>
        <v>-</v>
      </c>
      <c r="O383" s="215"/>
      <c r="P383" s="80"/>
      <c r="Q383" s="221"/>
      <c r="R383" s="80"/>
      <c r="S383" s="83" t="str">
        <f t="shared" si="71"/>
        <v/>
      </c>
      <c r="T383" s="194">
        <f t="shared" si="65"/>
        <v>0</v>
      </c>
      <c r="U383" s="194">
        <f t="shared" si="72"/>
        <v>0</v>
      </c>
      <c r="V383" s="82" t="str">
        <f t="shared" si="66"/>
        <v>ok</v>
      </c>
      <c r="W383" s="80"/>
      <c r="X383" s="81" t="str">
        <f t="shared" si="73"/>
        <v/>
      </c>
      <c r="Y383" s="194">
        <f t="shared" si="67"/>
        <v>0</v>
      </c>
      <c r="Z383" s="194">
        <f t="shared" si="68"/>
        <v>0</v>
      </c>
      <c r="AA383" s="82" t="str">
        <f t="shared" si="74"/>
        <v>ok</v>
      </c>
      <c r="AB383" s="80"/>
      <c r="AC383" s="84" t="str">
        <f t="array" ref="AC383">IFERROR(IF($C383="","",INDEX(구분표!$I$2:$I$1001,MATCH(1,(구분표!$B$2:$B$1001='15년일출'!$A383)*(구분표!$C$2:$C$1001='15년일출'!$B383)*(구분표!$A$2:$A$1001='15년일출'!$C383),0))),"@@")</f>
        <v/>
      </c>
    </row>
    <row r="384" spans="1:29" ht="31.5" hidden="1" customHeight="1">
      <c r="A384" s="94" t="str">
        <f>IFERROR(VLOOKUP('15년일출'!$C384,구분표!$A$2:$C$1001,2,FALSE),"")</f>
        <v/>
      </c>
      <c r="B384" s="94" t="str">
        <f>IFERROR(VLOOKUP('15년일출'!$C384,구분표!$A$2:$C$1001,3,FALSE),"")</f>
        <v/>
      </c>
      <c r="C384" s="196"/>
      <c r="D384" s="195"/>
      <c r="E384" s="195"/>
      <c r="F384" s="196"/>
      <c r="G384" s="194"/>
      <c r="H384" s="194"/>
      <c r="I384" s="194"/>
      <c r="J384" s="78">
        <f t="shared" si="69"/>
        <v>0</v>
      </c>
      <c r="K384" s="194"/>
      <c r="L384" s="194"/>
      <c r="M384" s="78">
        <f t="shared" si="70"/>
        <v>0</v>
      </c>
      <c r="N384" s="79" t="str">
        <f t="shared" si="64"/>
        <v>-</v>
      </c>
      <c r="O384" s="216"/>
      <c r="P384" s="80"/>
      <c r="Q384" s="221"/>
      <c r="R384" s="80"/>
      <c r="S384" s="83" t="str">
        <f t="shared" si="71"/>
        <v/>
      </c>
      <c r="T384" s="194">
        <f t="shared" si="65"/>
        <v>0</v>
      </c>
      <c r="U384" s="194">
        <f t="shared" si="72"/>
        <v>0</v>
      </c>
      <c r="V384" s="82" t="str">
        <f t="shared" si="66"/>
        <v>ok</v>
      </c>
      <c r="W384" s="80"/>
      <c r="X384" s="81" t="str">
        <f t="shared" si="73"/>
        <v/>
      </c>
      <c r="Y384" s="194">
        <f t="shared" si="67"/>
        <v>0</v>
      </c>
      <c r="Z384" s="194">
        <f t="shared" si="68"/>
        <v>0</v>
      </c>
      <c r="AA384" s="82" t="str">
        <f t="shared" si="74"/>
        <v>ok</v>
      </c>
      <c r="AB384" s="80"/>
      <c r="AC384" s="84" t="str">
        <f t="array" ref="AC384">IFERROR(IF($C384="","",INDEX(구분표!$I$2:$I$1001,MATCH(1,(구분표!$B$2:$B$1001='15년일출'!$A384)*(구분표!$C$2:$C$1001='15년일출'!$B384)*(구분표!$A$2:$A$1001='15년일출'!$C384),0))),"@@")</f>
        <v/>
      </c>
    </row>
    <row r="385" spans="1:29" ht="31.5" hidden="1" customHeight="1">
      <c r="A385" s="94" t="str">
        <f>IFERROR(VLOOKUP('15년일출'!$C385,구분표!$A$2:$C$1001,2,FALSE),"")</f>
        <v/>
      </c>
      <c r="B385" s="94" t="str">
        <f>IFERROR(VLOOKUP('15년일출'!$C385,구분표!$A$2:$C$1001,3,FALSE),"")</f>
        <v/>
      </c>
      <c r="C385" s="196"/>
      <c r="D385" s="195"/>
      <c r="E385" s="195"/>
      <c r="F385" s="196"/>
      <c r="G385" s="198"/>
      <c r="H385" s="194"/>
      <c r="I385" s="194"/>
      <c r="J385" s="78">
        <f t="shared" si="69"/>
        <v>0</v>
      </c>
      <c r="K385" s="194"/>
      <c r="L385" s="194"/>
      <c r="M385" s="78">
        <f t="shared" si="70"/>
        <v>0</v>
      </c>
      <c r="N385" s="79" t="str">
        <f t="shared" si="64"/>
        <v>-</v>
      </c>
      <c r="O385" s="211"/>
      <c r="P385" s="80"/>
      <c r="Q385" s="221"/>
      <c r="R385" s="80"/>
      <c r="S385" s="83" t="str">
        <f t="shared" si="71"/>
        <v/>
      </c>
      <c r="T385" s="194">
        <f t="shared" si="65"/>
        <v>0</v>
      </c>
      <c r="U385" s="194">
        <f t="shared" si="72"/>
        <v>0</v>
      </c>
      <c r="V385" s="82" t="str">
        <f t="shared" si="66"/>
        <v>ok</v>
      </c>
      <c r="W385" s="80"/>
      <c r="X385" s="81" t="str">
        <f t="shared" si="73"/>
        <v/>
      </c>
      <c r="Y385" s="194">
        <f t="shared" si="67"/>
        <v>0</v>
      </c>
      <c r="Z385" s="194">
        <f t="shared" si="68"/>
        <v>0</v>
      </c>
      <c r="AA385" s="82" t="str">
        <f t="shared" si="74"/>
        <v>ok</v>
      </c>
      <c r="AB385" s="80"/>
      <c r="AC385" s="84" t="str">
        <f t="array" ref="AC385">IFERROR(IF($C385="","",INDEX(구분표!$I$2:$I$1001,MATCH(1,(구분표!$B$2:$B$1001='15년일출'!$A385)*(구분표!$C$2:$C$1001='15년일출'!$B385)*(구분표!$A$2:$A$1001='15년일출'!$C385),0))),"@@")</f>
        <v/>
      </c>
    </row>
    <row r="386" spans="1:29" s="24" customFormat="1" ht="31.5" hidden="1" customHeight="1">
      <c r="A386" s="95" t="str">
        <f>IFERROR(VLOOKUP('15년일출'!$C386,구분표!$A$2:$C$1001,2,FALSE),"")</f>
        <v/>
      </c>
      <c r="B386" s="95" t="str">
        <f>IFERROR(VLOOKUP('15년일출'!$C386,구분표!$A$2:$C$1001,3,FALSE),"")</f>
        <v/>
      </c>
      <c r="C386" s="200"/>
      <c r="D386" s="201"/>
      <c r="E386" s="201"/>
      <c r="F386" s="200"/>
      <c r="G386" s="198"/>
      <c r="H386" s="207"/>
      <c r="I386" s="207"/>
      <c r="J386" s="78">
        <f t="shared" si="69"/>
        <v>0</v>
      </c>
      <c r="K386" s="207"/>
      <c r="L386" s="207"/>
      <c r="M386" s="78">
        <f t="shared" si="70"/>
        <v>0</v>
      </c>
      <c r="N386" s="79" t="str">
        <f t="shared" si="64"/>
        <v>-</v>
      </c>
      <c r="O386" s="213"/>
      <c r="P386" s="85"/>
      <c r="Q386" s="222"/>
      <c r="R386" s="85"/>
      <c r="S386" s="83" t="str">
        <f t="shared" si="71"/>
        <v/>
      </c>
      <c r="T386" s="194">
        <f t="shared" si="65"/>
        <v>0</v>
      </c>
      <c r="U386" s="194">
        <f t="shared" si="72"/>
        <v>0</v>
      </c>
      <c r="V386" s="82" t="str">
        <f t="shared" si="66"/>
        <v>ok</v>
      </c>
      <c r="W386" s="85"/>
      <c r="X386" s="81" t="str">
        <f t="shared" si="73"/>
        <v/>
      </c>
      <c r="Y386" s="194">
        <f t="shared" si="67"/>
        <v>0</v>
      </c>
      <c r="Z386" s="194">
        <f t="shared" si="68"/>
        <v>0</v>
      </c>
      <c r="AA386" s="82" t="str">
        <f t="shared" si="74"/>
        <v>ok</v>
      </c>
      <c r="AB386" s="85"/>
      <c r="AC386" s="84" t="str">
        <f t="array" ref="AC386">IFERROR(IF($C386="","",INDEX(구분표!$I$2:$I$1001,MATCH(1,(구분표!$B$2:$B$1001='15년일출'!$A386)*(구분표!$C$2:$C$1001='15년일출'!$B386)*(구분표!$A$2:$A$1001='15년일출'!$C386),0))),"@@")</f>
        <v/>
      </c>
    </row>
    <row r="387" spans="1:29" ht="31.5" hidden="1" customHeight="1">
      <c r="A387" s="94" t="str">
        <f>IFERROR(VLOOKUP('15년일출'!$C387,구분표!$A$2:$C$1001,2,FALSE),"")</f>
        <v/>
      </c>
      <c r="B387" s="94" t="str">
        <f>IFERROR(VLOOKUP('15년일출'!$C387,구분표!$A$2:$C$1001,3,FALSE),"")</f>
        <v/>
      </c>
      <c r="C387" s="196"/>
      <c r="D387" s="195"/>
      <c r="E387" s="195"/>
      <c r="F387" s="196"/>
      <c r="G387" s="194"/>
      <c r="H387" s="194"/>
      <c r="I387" s="194"/>
      <c r="J387" s="78">
        <f t="shared" si="69"/>
        <v>0</v>
      </c>
      <c r="K387" s="194"/>
      <c r="L387" s="194"/>
      <c r="M387" s="78">
        <f t="shared" si="70"/>
        <v>0</v>
      </c>
      <c r="N387" s="79" t="str">
        <f t="shared" si="64"/>
        <v>-</v>
      </c>
      <c r="O387" s="217"/>
      <c r="P387" s="80"/>
      <c r="Q387" s="221"/>
      <c r="R387" s="80"/>
      <c r="S387" s="83" t="str">
        <f t="shared" si="71"/>
        <v/>
      </c>
      <c r="T387" s="194">
        <f t="shared" si="65"/>
        <v>0</v>
      </c>
      <c r="U387" s="194">
        <f t="shared" si="72"/>
        <v>0</v>
      </c>
      <c r="V387" s="82" t="str">
        <f t="shared" si="66"/>
        <v>ok</v>
      </c>
      <c r="W387" s="80"/>
      <c r="X387" s="81" t="str">
        <f t="shared" si="73"/>
        <v/>
      </c>
      <c r="Y387" s="194">
        <f t="shared" si="67"/>
        <v>0</v>
      </c>
      <c r="Z387" s="194">
        <f t="shared" si="68"/>
        <v>0</v>
      </c>
      <c r="AA387" s="82" t="str">
        <f t="shared" si="74"/>
        <v>ok</v>
      </c>
      <c r="AB387" s="80"/>
      <c r="AC387" s="84" t="str">
        <f t="array" ref="AC387">IFERROR(IF($C387="","",INDEX(구분표!$I$2:$I$1001,MATCH(1,(구분표!$B$2:$B$1001='15년일출'!$A387)*(구분표!$C$2:$C$1001='15년일출'!$B387)*(구분표!$A$2:$A$1001='15년일출'!$C387),0))),"@@")</f>
        <v/>
      </c>
    </row>
    <row r="388" spans="1:29" ht="31.5" hidden="1" customHeight="1">
      <c r="A388" s="94" t="str">
        <f>IFERROR(VLOOKUP('15년일출'!$C388,구분표!$A$2:$C$1001,2,FALSE),"")</f>
        <v/>
      </c>
      <c r="B388" s="94" t="str">
        <f>IFERROR(VLOOKUP('15년일출'!$C388,구분표!$A$2:$C$1001,3,FALSE),"")</f>
        <v/>
      </c>
      <c r="C388" s="196"/>
      <c r="D388" s="195"/>
      <c r="E388" s="195"/>
      <c r="F388" s="196"/>
      <c r="G388" s="194"/>
      <c r="H388" s="194"/>
      <c r="I388" s="194"/>
      <c r="J388" s="78">
        <f t="shared" si="69"/>
        <v>0</v>
      </c>
      <c r="K388" s="194"/>
      <c r="L388" s="194"/>
      <c r="M388" s="78">
        <f t="shared" si="70"/>
        <v>0</v>
      </c>
      <c r="N388" s="79" t="str">
        <f t="shared" si="64"/>
        <v>-</v>
      </c>
      <c r="O388" s="215"/>
      <c r="P388" s="80"/>
      <c r="Q388" s="221"/>
      <c r="R388" s="80"/>
      <c r="S388" s="83" t="str">
        <f t="shared" si="71"/>
        <v/>
      </c>
      <c r="T388" s="194">
        <f t="shared" si="65"/>
        <v>0</v>
      </c>
      <c r="U388" s="194">
        <f t="shared" si="72"/>
        <v>0</v>
      </c>
      <c r="V388" s="82" t="str">
        <f t="shared" si="66"/>
        <v>ok</v>
      </c>
      <c r="W388" s="80"/>
      <c r="X388" s="81" t="str">
        <f t="shared" si="73"/>
        <v/>
      </c>
      <c r="Y388" s="194">
        <f t="shared" si="67"/>
        <v>0</v>
      </c>
      <c r="Z388" s="194">
        <f t="shared" si="68"/>
        <v>0</v>
      </c>
      <c r="AA388" s="82" t="str">
        <f t="shared" si="74"/>
        <v>ok</v>
      </c>
      <c r="AB388" s="80"/>
      <c r="AC388" s="84" t="str">
        <f t="array" ref="AC388">IFERROR(IF($C388="","",INDEX(구분표!$I$2:$I$1001,MATCH(1,(구분표!$B$2:$B$1001='15년일출'!$A388)*(구분표!$C$2:$C$1001='15년일출'!$B388)*(구분표!$A$2:$A$1001='15년일출'!$C388),0))),"@@")</f>
        <v/>
      </c>
    </row>
    <row r="389" spans="1:29" ht="31.5" hidden="1" customHeight="1">
      <c r="A389" s="94" t="str">
        <f>IFERROR(VLOOKUP('15년일출'!$C389,구분표!$A$2:$C$1001,2,FALSE),"")</f>
        <v/>
      </c>
      <c r="B389" s="94" t="str">
        <f>IFERROR(VLOOKUP('15년일출'!$C389,구분표!$A$2:$C$1001,3,FALSE),"")</f>
        <v/>
      </c>
      <c r="C389" s="196"/>
      <c r="D389" s="195"/>
      <c r="E389" s="195"/>
      <c r="F389" s="196"/>
      <c r="G389" s="202"/>
      <c r="H389" s="194"/>
      <c r="I389" s="194"/>
      <c r="J389" s="78">
        <f t="shared" si="69"/>
        <v>0</v>
      </c>
      <c r="K389" s="194"/>
      <c r="L389" s="194"/>
      <c r="M389" s="78">
        <f t="shared" si="70"/>
        <v>0</v>
      </c>
      <c r="N389" s="79" t="str">
        <f t="shared" si="64"/>
        <v>-</v>
      </c>
      <c r="O389" s="218"/>
      <c r="P389" s="80"/>
      <c r="Q389" s="221"/>
      <c r="R389" s="80"/>
      <c r="S389" s="83" t="str">
        <f t="shared" si="71"/>
        <v/>
      </c>
      <c r="T389" s="194">
        <f t="shared" si="65"/>
        <v>0</v>
      </c>
      <c r="U389" s="194">
        <f t="shared" si="72"/>
        <v>0</v>
      </c>
      <c r="V389" s="82" t="str">
        <f t="shared" si="66"/>
        <v>ok</v>
      </c>
      <c r="W389" s="80"/>
      <c r="X389" s="81" t="str">
        <f t="shared" si="73"/>
        <v/>
      </c>
      <c r="Y389" s="194">
        <f t="shared" si="67"/>
        <v>0</v>
      </c>
      <c r="Z389" s="194">
        <f t="shared" si="68"/>
        <v>0</v>
      </c>
      <c r="AA389" s="82" t="str">
        <f t="shared" si="74"/>
        <v>ok</v>
      </c>
      <c r="AB389" s="80"/>
      <c r="AC389" s="84" t="str">
        <f t="array" ref="AC389">IFERROR(IF($C389="","",INDEX(구분표!$I$2:$I$1001,MATCH(1,(구분표!$B$2:$B$1001='15년일출'!$A389)*(구분표!$C$2:$C$1001='15년일출'!$B389)*(구분표!$A$2:$A$1001='15년일출'!$C389),0))),"@@")</f>
        <v/>
      </c>
    </row>
    <row r="390" spans="1:29" ht="31.5" hidden="1" customHeight="1">
      <c r="A390" s="94" t="str">
        <f>IFERROR(VLOOKUP('15년일출'!$C390,구분표!$A$2:$C$1001,2,FALSE),"")</f>
        <v/>
      </c>
      <c r="B390" s="94" t="str">
        <f>IFERROR(VLOOKUP('15년일출'!$C390,구분표!$A$2:$C$1001,3,FALSE),"")</f>
        <v/>
      </c>
      <c r="C390" s="196"/>
      <c r="D390" s="195"/>
      <c r="E390" s="195"/>
      <c r="F390" s="196"/>
      <c r="G390" s="194"/>
      <c r="H390" s="194"/>
      <c r="I390" s="194"/>
      <c r="J390" s="78">
        <f t="shared" si="69"/>
        <v>0</v>
      </c>
      <c r="K390" s="194"/>
      <c r="L390" s="194"/>
      <c r="M390" s="78">
        <f t="shared" si="70"/>
        <v>0</v>
      </c>
      <c r="N390" s="79" t="str">
        <f t="shared" si="64"/>
        <v>-</v>
      </c>
      <c r="O390" s="218"/>
      <c r="P390" s="80"/>
      <c r="Q390" s="221"/>
      <c r="R390" s="80"/>
      <c r="S390" s="83" t="str">
        <f t="shared" si="71"/>
        <v/>
      </c>
      <c r="T390" s="194">
        <f t="shared" si="65"/>
        <v>0</v>
      </c>
      <c r="U390" s="194">
        <f t="shared" si="72"/>
        <v>0</v>
      </c>
      <c r="V390" s="82" t="str">
        <f t="shared" si="66"/>
        <v>ok</v>
      </c>
      <c r="W390" s="80"/>
      <c r="X390" s="81" t="str">
        <f t="shared" si="73"/>
        <v/>
      </c>
      <c r="Y390" s="194">
        <f t="shared" si="67"/>
        <v>0</v>
      </c>
      <c r="Z390" s="194">
        <f t="shared" si="68"/>
        <v>0</v>
      </c>
      <c r="AA390" s="82" t="str">
        <f t="shared" si="74"/>
        <v>ok</v>
      </c>
      <c r="AB390" s="80"/>
      <c r="AC390" s="84" t="str">
        <f t="array" ref="AC390">IFERROR(IF($C390="","",INDEX(구분표!$I$2:$I$1001,MATCH(1,(구분표!$B$2:$B$1001='15년일출'!$A390)*(구분표!$C$2:$C$1001='15년일출'!$B390)*(구분표!$A$2:$A$1001='15년일출'!$C390),0))),"@@")</f>
        <v/>
      </c>
    </row>
    <row r="391" spans="1:29" ht="31.5" hidden="1" customHeight="1">
      <c r="A391" s="94" t="str">
        <f>IFERROR(VLOOKUP('15년일출'!$C391,구분표!$A$2:$C$1001,2,FALSE),"")</f>
        <v/>
      </c>
      <c r="B391" s="94" t="str">
        <f>IFERROR(VLOOKUP('15년일출'!$C391,구분표!$A$2:$C$1001,3,FALSE),"")</f>
        <v/>
      </c>
      <c r="C391" s="196"/>
      <c r="D391" s="195"/>
      <c r="E391" s="195"/>
      <c r="F391" s="196"/>
      <c r="G391" s="194"/>
      <c r="H391" s="194"/>
      <c r="I391" s="194"/>
      <c r="J391" s="78">
        <f t="shared" si="69"/>
        <v>0</v>
      </c>
      <c r="K391" s="194"/>
      <c r="L391" s="194"/>
      <c r="M391" s="78">
        <f t="shared" si="70"/>
        <v>0</v>
      </c>
      <c r="N391" s="79" t="str">
        <f t="shared" si="64"/>
        <v>-</v>
      </c>
      <c r="O391" s="218"/>
      <c r="P391" s="80"/>
      <c r="Q391" s="221"/>
      <c r="R391" s="80"/>
      <c r="S391" s="83" t="str">
        <f t="shared" si="71"/>
        <v/>
      </c>
      <c r="T391" s="194">
        <f t="shared" si="65"/>
        <v>0</v>
      </c>
      <c r="U391" s="194">
        <f t="shared" si="72"/>
        <v>0</v>
      </c>
      <c r="V391" s="82" t="str">
        <f t="shared" si="66"/>
        <v>ok</v>
      </c>
      <c r="W391" s="80"/>
      <c r="X391" s="81" t="str">
        <f t="shared" si="73"/>
        <v/>
      </c>
      <c r="Y391" s="194">
        <f t="shared" si="67"/>
        <v>0</v>
      </c>
      <c r="Z391" s="194">
        <f t="shared" si="68"/>
        <v>0</v>
      </c>
      <c r="AA391" s="82" t="str">
        <f t="shared" si="74"/>
        <v>ok</v>
      </c>
      <c r="AB391" s="80"/>
      <c r="AC391" s="84" t="str">
        <f t="array" ref="AC391">IFERROR(IF($C391="","",INDEX(구분표!$I$2:$I$1001,MATCH(1,(구분표!$B$2:$B$1001='15년일출'!$A391)*(구분표!$C$2:$C$1001='15년일출'!$B391)*(구분표!$A$2:$A$1001='15년일출'!$C391),0))),"@@")</f>
        <v/>
      </c>
    </row>
    <row r="392" spans="1:29" ht="31.5" hidden="1" customHeight="1">
      <c r="A392" s="94" t="str">
        <f>IFERROR(VLOOKUP('15년일출'!$C392,구분표!$A$2:$C$1001,2,FALSE),"")</f>
        <v/>
      </c>
      <c r="B392" s="94" t="str">
        <f>IFERROR(VLOOKUP('15년일출'!$C392,구분표!$A$2:$C$1001,3,FALSE),"")</f>
        <v/>
      </c>
      <c r="C392" s="196"/>
      <c r="D392" s="195"/>
      <c r="E392" s="195"/>
      <c r="F392" s="196"/>
      <c r="G392" s="194"/>
      <c r="H392" s="194"/>
      <c r="I392" s="194"/>
      <c r="J392" s="78">
        <f t="shared" si="69"/>
        <v>0</v>
      </c>
      <c r="K392" s="194"/>
      <c r="L392" s="194"/>
      <c r="M392" s="78">
        <f t="shared" si="70"/>
        <v>0</v>
      </c>
      <c r="N392" s="79" t="str">
        <f t="shared" si="64"/>
        <v>-</v>
      </c>
      <c r="O392" s="218"/>
      <c r="P392" s="80"/>
      <c r="Q392" s="221"/>
      <c r="R392" s="80"/>
      <c r="S392" s="83" t="str">
        <f t="shared" si="71"/>
        <v/>
      </c>
      <c r="T392" s="194">
        <f t="shared" si="65"/>
        <v>0</v>
      </c>
      <c r="U392" s="194">
        <f t="shared" si="72"/>
        <v>0</v>
      </c>
      <c r="V392" s="82" t="str">
        <f t="shared" si="66"/>
        <v>ok</v>
      </c>
      <c r="W392" s="80"/>
      <c r="X392" s="81" t="str">
        <f t="shared" si="73"/>
        <v/>
      </c>
      <c r="Y392" s="194">
        <f t="shared" si="67"/>
        <v>0</v>
      </c>
      <c r="Z392" s="194">
        <f t="shared" si="68"/>
        <v>0</v>
      </c>
      <c r="AA392" s="82" t="str">
        <f t="shared" si="74"/>
        <v>ok</v>
      </c>
      <c r="AB392" s="80"/>
      <c r="AC392" s="84" t="str">
        <f t="array" ref="AC392">IFERROR(IF($C392="","",INDEX(구분표!$I$2:$I$1001,MATCH(1,(구분표!$B$2:$B$1001='15년일출'!$A392)*(구분표!$C$2:$C$1001='15년일출'!$B392)*(구분표!$A$2:$A$1001='15년일출'!$C392),0))),"@@")</f>
        <v/>
      </c>
    </row>
    <row r="393" spans="1:29" ht="31.5" hidden="1" customHeight="1">
      <c r="A393" s="94" t="str">
        <f>IFERROR(VLOOKUP('15년일출'!$C393,구분표!$A$2:$C$1001,2,FALSE),"")</f>
        <v/>
      </c>
      <c r="B393" s="94" t="str">
        <f>IFERROR(VLOOKUP('15년일출'!$C393,구분표!$A$2:$C$1001,3,FALSE),"")</f>
        <v/>
      </c>
      <c r="C393" s="196"/>
      <c r="D393" s="195"/>
      <c r="E393" s="195"/>
      <c r="F393" s="196"/>
      <c r="G393" s="194"/>
      <c r="H393" s="194"/>
      <c r="I393" s="194"/>
      <c r="J393" s="78">
        <f t="shared" si="69"/>
        <v>0</v>
      </c>
      <c r="K393" s="194"/>
      <c r="L393" s="194"/>
      <c r="M393" s="78">
        <f t="shared" si="70"/>
        <v>0</v>
      </c>
      <c r="N393" s="79" t="str">
        <f t="shared" si="64"/>
        <v>-</v>
      </c>
      <c r="O393" s="218"/>
      <c r="P393" s="80"/>
      <c r="Q393" s="221"/>
      <c r="R393" s="80"/>
      <c r="S393" s="83" t="str">
        <f t="shared" si="71"/>
        <v/>
      </c>
      <c r="T393" s="194">
        <f t="shared" si="65"/>
        <v>0</v>
      </c>
      <c r="U393" s="194">
        <f t="shared" si="72"/>
        <v>0</v>
      </c>
      <c r="V393" s="82" t="str">
        <f t="shared" si="66"/>
        <v>ok</v>
      </c>
      <c r="W393" s="80"/>
      <c r="X393" s="81" t="str">
        <f t="shared" si="73"/>
        <v/>
      </c>
      <c r="Y393" s="194">
        <f t="shared" si="67"/>
        <v>0</v>
      </c>
      <c r="Z393" s="194">
        <f t="shared" si="68"/>
        <v>0</v>
      </c>
      <c r="AA393" s="82" t="str">
        <f t="shared" si="74"/>
        <v>ok</v>
      </c>
      <c r="AB393" s="80"/>
      <c r="AC393" s="84" t="str">
        <f t="array" ref="AC393">IFERROR(IF($C393="","",INDEX(구분표!$I$2:$I$1001,MATCH(1,(구분표!$B$2:$B$1001='15년일출'!$A393)*(구분표!$C$2:$C$1001='15년일출'!$B393)*(구분표!$A$2:$A$1001='15년일출'!$C393),0))),"@@")</f>
        <v/>
      </c>
    </row>
    <row r="394" spans="1:29" ht="31.5" hidden="1" customHeight="1">
      <c r="A394" s="94" t="str">
        <f>IFERROR(VLOOKUP('15년일출'!$C394,구분표!$A$2:$C$1001,2,FALSE),"")</f>
        <v/>
      </c>
      <c r="B394" s="94" t="str">
        <f>IFERROR(VLOOKUP('15년일출'!$C394,구분표!$A$2:$C$1001,3,FALSE),"")</f>
        <v/>
      </c>
      <c r="C394" s="196"/>
      <c r="D394" s="195"/>
      <c r="E394" s="195"/>
      <c r="F394" s="196"/>
      <c r="G394" s="197"/>
      <c r="H394" s="194"/>
      <c r="I394" s="194"/>
      <c r="J394" s="78">
        <f t="shared" si="69"/>
        <v>0</v>
      </c>
      <c r="K394" s="194"/>
      <c r="L394" s="194"/>
      <c r="M394" s="78">
        <f t="shared" si="70"/>
        <v>0</v>
      </c>
      <c r="N394" s="79" t="str">
        <f t="shared" si="64"/>
        <v>-</v>
      </c>
      <c r="O394" s="218"/>
      <c r="P394" s="80"/>
      <c r="Q394" s="221"/>
      <c r="R394" s="80"/>
      <c r="S394" s="83" t="str">
        <f t="shared" si="71"/>
        <v/>
      </c>
      <c r="T394" s="194">
        <f t="shared" si="65"/>
        <v>0</v>
      </c>
      <c r="U394" s="194">
        <f t="shared" si="72"/>
        <v>0</v>
      </c>
      <c r="V394" s="82" t="str">
        <f t="shared" si="66"/>
        <v>ok</v>
      </c>
      <c r="W394" s="80"/>
      <c r="X394" s="81" t="str">
        <f t="shared" si="73"/>
        <v/>
      </c>
      <c r="Y394" s="194">
        <f t="shared" si="67"/>
        <v>0</v>
      </c>
      <c r="Z394" s="194">
        <f t="shared" si="68"/>
        <v>0</v>
      </c>
      <c r="AA394" s="82" t="str">
        <f t="shared" si="74"/>
        <v>ok</v>
      </c>
      <c r="AB394" s="80"/>
      <c r="AC394" s="84" t="str">
        <f t="array" ref="AC394">IFERROR(IF($C394="","",INDEX(구분표!$I$2:$I$1001,MATCH(1,(구분표!$B$2:$B$1001='15년일출'!$A394)*(구분표!$C$2:$C$1001='15년일출'!$B394)*(구분표!$A$2:$A$1001='15년일출'!$C394),0))),"@@")</f>
        <v/>
      </c>
    </row>
    <row r="395" spans="1:29" ht="31.5" hidden="1" customHeight="1">
      <c r="A395" s="94" t="str">
        <f>IFERROR(VLOOKUP('15년일출'!$C395,구분표!$A$2:$C$1001,2,FALSE),"")</f>
        <v/>
      </c>
      <c r="B395" s="94" t="str">
        <f>IFERROR(VLOOKUP('15년일출'!$C395,구분표!$A$2:$C$1001,3,FALSE),"")</f>
        <v/>
      </c>
      <c r="C395" s="196"/>
      <c r="D395" s="195"/>
      <c r="E395" s="195"/>
      <c r="F395" s="196"/>
      <c r="G395" s="202"/>
      <c r="H395" s="194"/>
      <c r="I395" s="194"/>
      <c r="J395" s="78">
        <f t="shared" si="69"/>
        <v>0</v>
      </c>
      <c r="K395" s="194"/>
      <c r="L395" s="194"/>
      <c r="M395" s="78">
        <f t="shared" si="70"/>
        <v>0</v>
      </c>
      <c r="N395" s="79" t="str">
        <f t="shared" si="64"/>
        <v>-</v>
      </c>
      <c r="O395" s="217"/>
      <c r="P395" s="80"/>
      <c r="Q395" s="221"/>
      <c r="R395" s="80"/>
      <c r="S395" s="83" t="str">
        <f t="shared" si="71"/>
        <v/>
      </c>
      <c r="T395" s="194">
        <f t="shared" si="65"/>
        <v>0</v>
      </c>
      <c r="U395" s="194">
        <f t="shared" si="72"/>
        <v>0</v>
      </c>
      <c r="V395" s="82" t="str">
        <f t="shared" si="66"/>
        <v>ok</v>
      </c>
      <c r="W395" s="80"/>
      <c r="X395" s="81" t="str">
        <f t="shared" si="73"/>
        <v/>
      </c>
      <c r="Y395" s="194">
        <f t="shared" si="67"/>
        <v>0</v>
      </c>
      <c r="Z395" s="194">
        <f t="shared" si="68"/>
        <v>0</v>
      </c>
      <c r="AA395" s="82" t="str">
        <f t="shared" si="74"/>
        <v>ok</v>
      </c>
      <c r="AB395" s="80"/>
      <c r="AC395" s="84" t="str">
        <f t="array" ref="AC395">IFERROR(IF($C395="","",INDEX(구분표!$I$2:$I$1001,MATCH(1,(구분표!$B$2:$B$1001='15년일출'!$A395)*(구분표!$C$2:$C$1001='15년일출'!$B395)*(구분표!$A$2:$A$1001='15년일출'!$C395),0))),"@@")</f>
        <v/>
      </c>
    </row>
    <row r="396" spans="1:29" ht="31.5" hidden="1" customHeight="1">
      <c r="A396" s="94" t="str">
        <f>IFERROR(VLOOKUP('15년일출'!$C396,구분표!$A$2:$C$1001,2,FALSE),"")</f>
        <v/>
      </c>
      <c r="B396" s="94" t="str">
        <f>IFERROR(VLOOKUP('15년일출'!$C396,구분표!$A$2:$C$1001,3,FALSE),"")</f>
        <v/>
      </c>
      <c r="C396" s="196"/>
      <c r="D396" s="195"/>
      <c r="E396" s="195"/>
      <c r="F396" s="196"/>
      <c r="G396" s="194"/>
      <c r="H396" s="194"/>
      <c r="I396" s="194"/>
      <c r="J396" s="78">
        <f t="shared" si="69"/>
        <v>0</v>
      </c>
      <c r="K396" s="194"/>
      <c r="L396" s="194"/>
      <c r="M396" s="78">
        <f t="shared" si="70"/>
        <v>0</v>
      </c>
      <c r="N396" s="79" t="str">
        <f t="shared" si="64"/>
        <v>-</v>
      </c>
      <c r="O396" s="218"/>
      <c r="P396" s="80"/>
      <c r="Q396" s="221"/>
      <c r="R396" s="80"/>
      <c r="S396" s="83" t="str">
        <f t="shared" si="71"/>
        <v/>
      </c>
      <c r="T396" s="194">
        <f t="shared" si="65"/>
        <v>0</v>
      </c>
      <c r="U396" s="194">
        <f t="shared" si="72"/>
        <v>0</v>
      </c>
      <c r="V396" s="82" t="str">
        <f t="shared" si="66"/>
        <v>ok</v>
      </c>
      <c r="W396" s="80"/>
      <c r="X396" s="81" t="str">
        <f t="shared" si="73"/>
        <v/>
      </c>
      <c r="Y396" s="194">
        <f t="shared" si="67"/>
        <v>0</v>
      </c>
      <c r="Z396" s="194">
        <f t="shared" si="68"/>
        <v>0</v>
      </c>
      <c r="AA396" s="82" t="str">
        <f t="shared" si="74"/>
        <v>ok</v>
      </c>
      <c r="AB396" s="80"/>
      <c r="AC396" s="84" t="str">
        <f t="array" ref="AC396">IFERROR(IF($C396="","",INDEX(구분표!$I$2:$I$1001,MATCH(1,(구분표!$B$2:$B$1001='15년일출'!$A396)*(구분표!$C$2:$C$1001='15년일출'!$B396)*(구분표!$A$2:$A$1001='15년일출'!$C396),0))),"@@")</f>
        <v/>
      </c>
    </row>
    <row r="397" spans="1:29" ht="31.5" hidden="1" customHeight="1">
      <c r="A397" s="94" t="str">
        <f>IFERROR(VLOOKUP('15년일출'!$C397,구분표!$A$2:$C$1001,2,FALSE),"")</f>
        <v/>
      </c>
      <c r="B397" s="94" t="str">
        <f>IFERROR(VLOOKUP('15년일출'!$C397,구분표!$A$2:$C$1001,3,FALSE),"")</f>
        <v/>
      </c>
      <c r="C397" s="196"/>
      <c r="D397" s="195"/>
      <c r="E397" s="195"/>
      <c r="F397" s="196"/>
      <c r="G397" s="194"/>
      <c r="H397" s="194"/>
      <c r="I397" s="194"/>
      <c r="J397" s="78">
        <f t="shared" si="69"/>
        <v>0</v>
      </c>
      <c r="K397" s="194"/>
      <c r="L397" s="194"/>
      <c r="M397" s="78">
        <f t="shared" si="70"/>
        <v>0</v>
      </c>
      <c r="N397" s="79" t="str">
        <f t="shared" si="64"/>
        <v>-</v>
      </c>
      <c r="O397" s="217"/>
      <c r="P397" s="80"/>
      <c r="Q397" s="221"/>
      <c r="R397" s="80"/>
      <c r="S397" s="83" t="str">
        <f t="shared" si="71"/>
        <v/>
      </c>
      <c r="T397" s="194">
        <f t="shared" si="65"/>
        <v>0</v>
      </c>
      <c r="U397" s="194">
        <f t="shared" si="72"/>
        <v>0</v>
      </c>
      <c r="V397" s="82" t="str">
        <f t="shared" si="66"/>
        <v>ok</v>
      </c>
      <c r="W397" s="80"/>
      <c r="X397" s="81" t="str">
        <f t="shared" si="73"/>
        <v/>
      </c>
      <c r="Y397" s="194">
        <f t="shared" si="67"/>
        <v>0</v>
      </c>
      <c r="Z397" s="194">
        <f t="shared" si="68"/>
        <v>0</v>
      </c>
      <c r="AA397" s="82" t="str">
        <f t="shared" si="74"/>
        <v>ok</v>
      </c>
      <c r="AB397" s="80"/>
      <c r="AC397" s="84" t="str">
        <f t="array" ref="AC397">IFERROR(IF($C397="","",INDEX(구분표!$I$2:$I$1001,MATCH(1,(구분표!$B$2:$B$1001='15년일출'!$A397)*(구분표!$C$2:$C$1001='15년일출'!$B397)*(구분표!$A$2:$A$1001='15년일출'!$C397),0))),"@@")</f>
        <v/>
      </c>
    </row>
    <row r="398" spans="1:29" ht="31.5" hidden="1" customHeight="1">
      <c r="A398" s="94" t="str">
        <f>IFERROR(VLOOKUP('15년일출'!$C398,구분표!$A$2:$C$1001,2,FALSE),"")</f>
        <v/>
      </c>
      <c r="B398" s="94" t="str">
        <f>IFERROR(VLOOKUP('15년일출'!$C398,구분표!$A$2:$C$1001,3,FALSE),"")</f>
        <v/>
      </c>
      <c r="C398" s="196"/>
      <c r="D398" s="195"/>
      <c r="E398" s="195"/>
      <c r="F398" s="196"/>
      <c r="G398" s="194"/>
      <c r="H398" s="194"/>
      <c r="I398" s="194"/>
      <c r="J398" s="78">
        <f t="shared" si="69"/>
        <v>0</v>
      </c>
      <c r="K398" s="194"/>
      <c r="L398" s="194"/>
      <c r="M398" s="78">
        <f t="shared" si="70"/>
        <v>0</v>
      </c>
      <c r="N398" s="79" t="str">
        <f t="shared" si="64"/>
        <v>-</v>
      </c>
      <c r="O398" s="217"/>
      <c r="P398" s="80"/>
      <c r="Q398" s="221"/>
      <c r="R398" s="80"/>
      <c r="S398" s="83" t="str">
        <f t="shared" si="71"/>
        <v/>
      </c>
      <c r="T398" s="194">
        <f t="shared" si="65"/>
        <v>0</v>
      </c>
      <c r="U398" s="194">
        <f t="shared" si="72"/>
        <v>0</v>
      </c>
      <c r="V398" s="82" t="str">
        <f t="shared" si="66"/>
        <v>ok</v>
      </c>
      <c r="W398" s="80"/>
      <c r="X398" s="81" t="str">
        <f t="shared" si="73"/>
        <v/>
      </c>
      <c r="Y398" s="194">
        <f t="shared" si="67"/>
        <v>0</v>
      </c>
      <c r="Z398" s="194">
        <f t="shared" si="68"/>
        <v>0</v>
      </c>
      <c r="AA398" s="82" t="str">
        <f t="shared" si="74"/>
        <v>ok</v>
      </c>
      <c r="AB398" s="80"/>
      <c r="AC398" s="84" t="str">
        <f t="array" ref="AC398">IFERROR(IF($C398="","",INDEX(구분표!$I$2:$I$1001,MATCH(1,(구분표!$B$2:$B$1001='15년일출'!$A398)*(구분표!$C$2:$C$1001='15년일출'!$B398)*(구분표!$A$2:$A$1001='15년일출'!$C398),0))),"@@")</f>
        <v/>
      </c>
    </row>
    <row r="399" spans="1:29" ht="31.5" hidden="1" customHeight="1">
      <c r="A399" s="94" t="str">
        <f>IFERROR(VLOOKUP('15년일출'!$C399,구분표!$A$2:$C$1001,2,FALSE),"")</f>
        <v/>
      </c>
      <c r="B399" s="94" t="str">
        <f>IFERROR(VLOOKUP('15년일출'!$C399,구분표!$A$2:$C$1001,3,FALSE),"")</f>
        <v/>
      </c>
      <c r="C399" s="196"/>
      <c r="D399" s="195"/>
      <c r="E399" s="195"/>
      <c r="F399" s="196"/>
      <c r="G399" s="194"/>
      <c r="H399" s="194"/>
      <c r="I399" s="194"/>
      <c r="J399" s="78">
        <f t="shared" si="69"/>
        <v>0</v>
      </c>
      <c r="K399" s="194"/>
      <c r="L399" s="194"/>
      <c r="M399" s="78">
        <f t="shared" si="70"/>
        <v>0</v>
      </c>
      <c r="N399" s="79" t="str">
        <f t="shared" si="64"/>
        <v>-</v>
      </c>
      <c r="O399" s="217"/>
      <c r="P399" s="80"/>
      <c r="Q399" s="221"/>
      <c r="R399" s="80"/>
      <c r="S399" s="83" t="str">
        <f t="shared" si="71"/>
        <v/>
      </c>
      <c r="T399" s="194">
        <f t="shared" si="65"/>
        <v>0</v>
      </c>
      <c r="U399" s="194">
        <f t="shared" si="72"/>
        <v>0</v>
      </c>
      <c r="V399" s="82" t="str">
        <f t="shared" si="66"/>
        <v>ok</v>
      </c>
      <c r="W399" s="80"/>
      <c r="X399" s="81" t="str">
        <f t="shared" si="73"/>
        <v/>
      </c>
      <c r="Y399" s="194">
        <f t="shared" si="67"/>
        <v>0</v>
      </c>
      <c r="Z399" s="194">
        <f t="shared" si="68"/>
        <v>0</v>
      </c>
      <c r="AA399" s="82" t="str">
        <f t="shared" si="74"/>
        <v>ok</v>
      </c>
      <c r="AB399" s="80"/>
      <c r="AC399" s="84" t="str">
        <f t="array" ref="AC399">IFERROR(IF($C399="","",INDEX(구분표!$I$2:$I$1001,MATCH(1,(구분표!$B$2:$B$1001='15년일출'!$A399)*(구분표!$C$2:$C$1001='15년일출'!$B399)*(구분표!$A$2:$A$1001='15년일출'!$C399),0))),"@@")</f>
        <v/>
      </c>
    </row>
    <row r="400" spans="1:29" ht="31.5" hidden="1" customHeight="1">
      <c r="A400" s="94" t="str">
        <f>IFERROR(VLOOKUP('15년일출'!$C400,구분표!$A$2:$C$1001,2,FALSE),"")</f>
        <v/>
      </c>
      <c r="B400" s="94" t="str">
        <f>IFERROR(VLOOKUP('15년일출'!$C400,구분표!$A$2:$C$1001,3,FALSE),"")</f>
        <v/>
      </c>
      <c r="C400" s="196"/>
      <c r="D400" s="195"/>
      <c r="E400" s="195"/>
      <c r="F400" s="196"/>
      <c r="G400" s="194"/>
      <c r="H400" s="194"/>
      <c r="I400" s="194"/>
      <c r="J400" s="78">
        <f t="shared" si="69"/>
        <v>0</v>
      </c>
      <c r="K400" s="194"/>
      <c r="L400" s="194"/>
      <c r="M400" s="78">
        <f t="shared" si="70"/>
        <v>0</v>
      </c>
      <c r="N400" s="79" t="str">
        <f t="shared" si="64"/>
        <v>-</v>
      </c>
      <c r="O400" s="218"/>
      <c r="P400" s="80"/>
      <c r="Q400" s="221"/>
      <c r="R400" s="80"/>
      <c r="S400" s="83" t="str">
        <f t="shared" si="71"/>
        <v/>
      </c>
      <c r="T400" s="194">
        <f t="shared" si="65"/>
        <v>0</v>
      </c>
      <c r="U400" s="194">
        <f t="shared" si="72"/>
        <v>0</v>
      </c>
      <c r="V400" s="82" t="str">
        <f t="shared" si="66"/>
        <v>ok</v>
      </c>
      <c r="W400" s="80"/>
      <c r="X400" s="81" t="str">
        <f t="shared" si="73"/>
        <v/>
      </c>
      <c r="Y400" s="194">
        <f t="shared" si="67"/>
        <v>0</v>
      </c>
      <c r="Z400" s="194">
        <f t="shared" si="68"/>
        <v>0</v>
      </c>
      <c r="AA400" s="82" t="str">
        <f t="shared" si="74"/>
        <v>ok</v>
      </c>
      <c r="AB400" s="80"/>
      <c r="AC400" s="84" t="str">
        <f t="array" ref="AC400">IFERROR(IF($C400="","",INDEX(구분표!$I$2:$I$1001,MATCH(1,(구분표!$B$2:$B$1001='15년일출'!$A400)*(구분표!$C$2:$C$1001='15년일출'!$B400)*(구분표!$A$2:$A$1001='15년일출'!$C400),0))),"@@")</f>
        <v/>
      </c>
    </row>
    <row r="401" spans="1:29" ht="31.5" hidden="1" customHeight="1">
      <c r="A401" s="94" t="str">
        <f>IFERROR(VLOOKUP('15년일출'!$C401,구분표!$A$2:$C$1001,2,FALSE),"")</f>
        <v/>
      </c>
      <c r="B401" s="94" t="str">
        <f>IFERROR(VLOOKUP('15년일출'!$C401,구분표!$A$2:$C$1001,3,FALSE),"")</f>
        <v/>
      </c>
      <c r="C401" s="196"/>
      <c r="D401" s="195"/>
      <c r="E401" s="195"/>
      <c r="F401" s="196"/>
      <c r="G401" s="194"/>
      <c r="H401" s="194"/>
      <c r="I401" s="194"/>
      <c r="J401" s="78">
        <f t="shared" si="69"/>
        <v>0</v>
      </c>
      <c r="K401" s="194"/>
      <c r="L401" s="194"/>
      <c r="M401" s="78">
        <f t="shared" si="70"/>
        <v>0</v>
      </c>
      <c r="N401" s="79" t="str">
        <f t="shared" si="64"/>
        <v>-</v>
      </c>
      <c r="O401" s="218"/>
      <c r="P401" s="80"/>
      <c r="Q401" s="221"/>
      <c r="R401" s="80"/>
      <c r="S401" s="83" t="str">
        <f t="shared" si="71"/>
        <v/>
      </c>
      <c r="T401" s="194">
        <f t="shared" si="65"/>
        <v>0</v>
      </c>
      <c r="U401" s="194">
        <f t="shared" si="72"/>
        <v>0</v>
      </c>
      <c r="V401" s="82" t="str">
        <f t="shared" si="66"/>
        <v>ok</v>
      </c>
      <c r="W401" s="80"/>
      <c r="X401" s="81" t="str">
        <f t="shared" si="73"/>
        <v/>
      </c>
      <c r="Y401" s="194">
        <f t="shared" si="67"/>
        <v>0</v>
      </c>
      <c r="Z401" s="194">
        <f t="shared" si="68"/>
        <v>0</v>
      </c>
      <c r="AA401" s="82" t="str">
        <f t="shared" si="74"/>
        <v>ok</v>
      </c>
      <c r="AB401" s="80"/>
      <c r="AC401" s="84" t="str">
        <f t="array" ref="AC401">IFERROR(IF($C401="","",INDEX(구분표!$I$2:$I$1001,MATCH(1,(구분표!$B$2:$B$1001='15년일출'!$A401)*(구분표!$C$2:$C$1001='15년일출'!$B401)*(구분표!$A$2:$A$1001='15년일출'!$C401),0))),"@@")</f>
        <v/>
      </c>
    </row>
    <row r="402" spans="1:29" ht="31.5" hidden="1" customHeight="1">
      <c r="A402" s="94" t="str">
        <f>IFERROR(VLOOKUP('15년일출'!$C402,구분표!$A$2:$C$1001,2,FALSE),"")</f>
        <v/>
      </c>
      <c r="B402" s="94" t="str">
        <f>IFERROR(VLOOKUP('15년일출'!$C402,구분표!$A$2:$C$1001,3,FALSE),"")</f>
        <v/>
      </c>
      <c r="C402" s="196"/>
      <c r="D402" s="195"/>
      <c r="E402" s="195"/>
      <c r="F402" s="196"/>
      <c r="G402" s="194"/>
      <c r="H402" s="194"/>
      <c r="I402" s="194"/>
      <c r="J402" s="78">
        <f t="shared" si="69"/>
        <v>0</v>
      </c>
      <c r="K402" s="194"/>
      <c r="L402" s="194"/>
      <c r="M402" s="78">
        <f t="shared" si="70"/>
        <v>0</v>
      </c>
      <c r="N402" s="79" t="str">
        <f t="shared" si="64"/>
        <v>-</v>
      </c>
      <c r="O402" s="218"/>
      <c r="P402" s="80"/>
      <c r="Q402" s="221"/>
      <c r="R402" s="80"/>
      <c r="S402" s="83" t="str">
        <f t="shared" si="71"/>
        <v/>
      </c>
      <c r="T402" s="194">
        <f t="shared" si="65"/>
        <v>0</v>
      </c>
      <c r="U402" s="194">
        <f t="shared" si="72"/>
        <v>0</v>
      </c>
      <c r="V402" s="82" t="str">
        <f t="shared" si="66"/>
        <v>ok</v>
      </c>
      <c r="W402" s="80"/>
      <c r="X402" s="81" t="str">
        <f t="shared" si="73"/>
        <v/>
      </c>
      <c r="Y402" s="194">
        <f t="shared" si="67"/>
        <v>0</v>
      </c>
      <c r="Z402" s="194">
        <f t="shared" si="68"/>
        <v>0</v>
      </c>
      <c r="AA402" s="82" t="str">
        <f t="shared" si="74"/>
        <v>ok</v>
      </c>
      <c r="AB402" s="80"/>
      <c r="AC402" s="84" t="str">
        <f t="array" ref="AC402">IFERROR(IF($C402="","",INDEX(구분표!$I$2:$I$1001,MATCH(1,(구분표!$B$2:$B$1001='15년일출'!$A402)*(구분표!$C$2:$C$1001='15년일출'!$B402)*(구분표!$A$2:$A$1001='15년일출'!$C402),0))),"@@")</f>
        <v/>
      </c>
    </row>
    <row r="403" spans="1:29" ht="31.5" hidden="1" customHeight="1">
      <c r="A403" s="94" t="str">
        <f>IFERROR(VLOOKUP('15년일출'!$C403,구분표!$A$2:$C$1001,2,FALSE),"")</f>
        <v/>
      </c>
      <c r="B403" s="94" t="str">
        <f>IFERROR(VLOOKUP('15년일출'!$C403,구분표!$A$2:$C$1001,3,FALSE),"")</f>
        <v/>
      </c>
      <c r="C403" s="196"/>
      <c r="D403" s="195"/>
      <c r="E403" s="195"/>
      <c r="F403" s="196"/>
      <c r="G403" s="194"/>
      <c r="H403" s="194"/>
      <c r="I403" s="194"/>
      <c r="J403" s="78">
        <f t="shared" si="69"/>
        <v>0</v>
      </c>
      <c r="K403" s="194"/>
      <c r="L403" s="194"/>
      <c r="M403" s="78">
        <f t="shared" si="70"/>
        <v>0</v>
      </c>
      <c r="N403" s="79" t="str">
        <f t="shared" si="64"/>
        <v>-</v>
      </c>
      <c r="O403" s="218"/>
      <c r="P403" s="80"/>
      <c r="Q403" s="221"/>
      <c r="R403" s="80"/>
      <c r="S403" s="83" t="str">
        <f t="shared" si="71"/>
        <v/>
      </c>
      <c r="T403" s="194">
        <f t="shared" si="65"/>
        <v>0</v>
      </c>
      <c r="U403" s="194">
        <f t="shared" si="72"/>
        <v>0</v>
      </c>
      <c r="V403" s="82" t="str">
        <f t="shared" si="66"/>
        <v>ok</v>
      </c>
      <c r="W403" s="80"/>
      <c r="X403" s="81" t="str">
        <f t="shared" si="73"/>
        <v/>
      </c>
      <c r="Y403" s="194">
        <f t="shared" si="67"/>
        <v>0</v>
      </c>
      <c r="Z403" s="194">
        <f t="shared" si="68"/>
        <v>0</v>
      </c>
      <c r="AA403" s="82" t="str">
        <f t="shared" si="74"/>
        <v>ok</v>
      </c>
      <c r="AB403" s="80"/>
      <c r="AC403" s="84" t="str">
        <f t="array" ref="AC403">IFERROR(IF($C403="","",INDEX(구분표!$I$2:$I$1001,MATCH(1,(구분표!$B$2:$B$1001='15년일출'!$A403)*(구분표!$C$2:$C$1001='15년일출'!$B403)*(구분표!$A$2:$A$1001='15년일출'!$C403),0))),"@@")</f>
        <v/>
      </c>
    </row>
    <row r="404" spans="1:29" ht="31.5" hidden="1" customHeight="1">
      <c r="A404" s="94" t="str">
        <f>IFERROR(VLOOKUP('15년일출'!$C404,구분표!$A$2:$C$1001,2,FALSE),"")</f>
        <v/>
      </c>
      <c r="B404" s="94" t="str">
        <f>IFERROR(VLOOKUP('15년일출'!$C404,구분표!$A$2:$C$1001,3,FALSE),"")</f>
        <v/>
      </c>
      <c r="C404" s="196"/>
      <c r="D404" s="195"/>
      <c r="E404" s="195"/>
      <c r="F404" s="196"/>
      <c r="G404" s="194"/>
      <c r="H404" s="194"/>
      <c r="I404" s="194"/>
      <c r="J404" s="78">
        <f t="shared" si="69"/>
        <v>0</v>
      </c>
      <c r="K404" s="194"/>
      <c r="L404" s="194"/>
      <c r="M404" s="78">
        <f t="shared" si="70"/>
        <v>0</v>
      </c>
      <c r="N404" s="79" t="str">
        <f t="shared" si="64"/>
        <v>-</v>
      </c>
      <c r="O404" s="212"/>
      <c r="P404" s="80"/>
      <c r="Q404" s="221"/>
      <c r="R404" s="80"/>
      <c r="S404" s="83" t="str">
        <f t="shared" si="71"/>
        <v/>
      </c>
      <c r="T404" s="194">
        <f t="shared" si="65"/>
        <v>0</v>
      </c>
      <c r="U404" s="194">
        <f t="shared" si="72"/>
        <v>0</v>
      </c>
      <c r="V404" s="82" t="str">
        <f t="shared" si="66"/>
        <v>ok</v>
      </c>
      <c r="W404" s="80"/>
      <c r="X404" s="81" t="str">
        <f t="shared" si="73"/>
        <v/>
      </c>
      <c r="Y404" s="194">
        <f t="shared" si="67"/>
        <v>0</v>
      </c>
      <c r="Z404" s="194">
        <f t="shared" si="68"/>
        <v>0</v>
      </c>
      <c r="AA404" s="82" t="str">
        <f t="shared" si="74"/>
        <v>ok</v>
      </c>
      <c r="AB404" s="80"/>
      <c r="AC404" s="84" t="str">
        <f t="array" ref="AC404">IFERROR(IF($C404="","",INDEX(구분표!$I$2:$I$1001,MATCH(1,(구분표!$B$2:$B$1001='15년일출'!$A404)*(구분표!$C$2:$C$1001='15년일출'!$B404)*(구분표!$A$2:$A$1001='15년일출'!$C404),0))),"@@")</f>
        <v/>
      </c>
    </row>
    <row r="405" spans="1:29" ht="31.5" hidden="1" customHeight="1">
      <c r="A405" s="96" t="str">
        <f>IFERROR(VLOOKUP('15년일출'!$C405,구분표!$A$2:$C$1001,2,FALSE),"")</f>
        <v/>
      </c>
      <c r="B405" s="96" t="str">
        <f>IFERROR(VLOOKUP('15년일출'!$C405,구분표!$A$2:$C$1001,3,FALSE),"")</f>
        <v/>
      </c>
      <c r="C405" s="203"/>
      <c r="D405" s="204"/>
      <c r="E405" s="204"/>
      <c r="F405" s="203"/>
      <c r="G405" s="205"/>
      <c r="H405" s="205"/>
      <c r="I405" s="205"/>
      <c r="J405" s="86">
        <f t="shared" si="69"/>
        <v>0</v>
      </c>
      <c r="K405" s="205"/>
      <c r="L405" s="205"/>
      <c r="M405" s="86">
        <f t="shared" si="70"/>
        <v>0</v>
      </c>
      <c r="N405" s="87" t="str">
        <f t="shared" si="64"/>
        <v>-</v>
      </c>
      <c r="O405" s="219"/>
      <c r="P405" s="88"/>
      <c r="Q405" s="223"/>
      <c r="R405" s="88"/>
      <c r="S405" s="91" t="str">
        <f t="shared" si="71"/>
        <v/>
      </c>
      <c r="T405" s="205">
        <f t="shared" si="65"/>
        <v>0</v>
      </c>
      <c r="U405" s="205">
        <f t="shared" si="72"/>
        <v>0</v>
      </c>
      <c r="V405" s="90" t="str">
        <f t="shared" si="66"/>
        <v>ok</v>
      </c>
      <c r="W405" s="88"/>
      <c r="X405" s="89" t="str">
        <f t="shared" si="73"/>
        <v/>
      </c>
      <c r="Y405" s="205">
        <f t="shared" si="67"/>
        <v>0</v>
      </c>
      <c r="Z405" s="205">
        <f t="shared" si="68"/>
        <v>0</v>
      </c>
      <c r="AA405" s="90" t="str">
        <f t="shared" si="74"/>
        <v>ok</v>
      </c>
      <c r="AB405" s="88"/>
      <c r="AC405" s="92" t="str">
        <f t="array" ref="AC405">IFERROR(IF($C405="","",INDEX(구분표!$I$2:$I$1001,MATCH(1,(구분표!$B$2:$B$1001='15년일출'!$A405)*(구분표!$C$2:$C$1001='15년일출'!$B405)*(구분표!$A$2:$A$1001='15년일출'!$C405),0))),"@@")</f>
        <v/>
      </c>
    </row>
    <row r="406" spans="1:29" ht="24" customHeight="1"/>
    <row r="407" spans="1:29" ht="24" customHeight="1"/>
  </sheetData>
  <sheetProtection formatCells="0" formatColumns="0" formatRows="0" autoFilter="0"/>
  <autoFilter ref="A6:AD405">
    <filterColumn colId="0">
      <customFilters>
        <customFilter operator="notEqual" val=" "/>
      </customFilters>
    </filterColumn>
  </autoFilter>
  <mergeCells count="20">
    <mergeCell ref="A1:O1"/>
    <mergeCell ref="A4:A5"/>
    <mergeCell ref="B4:B5"/>
    <mergeCell ref="C4:C5"/>
    <mergeCell ref="D4:D5"/>
    <mergeCell ref="E4:E5"/>
    <mergeCell ref="F4:F5"/>
    <mergeCell ref="G4:G5"/>
    <mergeCell ref="AC4:AC5"/>
    <mergeCell ref="H4:I4"/>
    <mergeCell ref="J4:J5"/>
    <mergeCell ref="K4:L4"/>
    <mergeCell ref="M4:M5"/>
    <mergeCell ref="N4:N5"/>
    <mergeCell ref="O4:O5"/>
    <mergeCell ref="Q4:Q5"/>
    <mergeCell ref="S4:S5"/>
    <mergeCell ref="T4:V4"/>
    <mergeCell ref="X4:X5"/>
    <mergeCell ref="Y4:AA4"/>
  </mergeCells>
  <phoneticPr fontId="2" type="noConversion"/>
  <conditionalFormatting sqref="Q41:Q1027 Q7:Q17 Q19:Q39">
    <cfRule type="containsText" dxfId="14" priority="16" operator="containsText" text="국도비">
      <formula>NOT(ISERROR(SEARCH("국도비",Q7)))</formula>
    </cfRule>
  </conditionalFormatting>
  <conditionalFormatting sqref="G41:G1027 G22:G27 G7:G20">
    <cfRule type="expression" dxfId="13" priority="15">
      <formula>($D7="본예산")</formula>
    </cfRule>
  </conditionalFormatting>
  <conditionalFormatting sqref="Y41:AA1027 R41:U1027 Y7:AA17 R7:U17 R19:U39 Y19:AA39">
    <cfRule type="containsText" dxfId="12" priority="14" operator="containsText" text="직접입력">
      <formula>NOT(ISERROR(SEARCH("직접입력",R7)))</formula>
    </cfRule>
  </conditionalFormatting>
  <conditionalFormatting sqref="N18:Q18 U18:W18">
    <cfRule type="containsText" dxfId="11" priority="5" operator="containsText" text="직접입력">
      <formula>NOT(ISERROR(SEARCH("직접입력",N18)))</formula>
    </cfRule>
  </conditionalFormatting>
  <conditionalFormatting sqref="M18">
    <cfRule type="containsText" dxfId="10" priority="6" operator="containsText" text="국도비">
      <formula>NOT(ISERROR(SEARCH("국도비",M18)))</formula>
    </cfRule>
  </conditionalFormatting>
  <conditionalFormatting sqref="G40">
    <cfRule type="expression" dxfId="9" priority="4">
      <formula>($D40="본예산")</formula>
    </cfRule>
  </conditionalFormatting>
  <conditionalFormatting sqref="M40">
    <cfRule type="containsText" dxfId="8" priority="3" operator="containsText" text="국도비">
      <formula>NOT(ISERROR(SEARCH("국도비",M40)))</formula>
    </cfRule>
  </conditionalFormatting>
  <conditionalFormatting sqref="U40:W40 N40:Q40">
    <cfRule type="containsText" dxfId="7" priority="2" operator="containsText" text="직접입력">
      <formula>NOT(ISERROR(SEARCH("직접입력",N40)))</formula>
    </cfRule>
  </conditionalFormatting>
  <conditionalFormatting sqref="G21">
    <cfRule type="expression" dxfId="6" priority="1">
      <formula>($D21="본예산")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80" fitToHeight="0" orientation="landscape" r:id="rId1"/>
  <headerFooter alignWithMargins="0"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구분표!$N$2:$N$3</xm:f>
          </x14:formula1>
          <xm:sqref>D7:D405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ColWidth="9"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9" hidden="1" customWidth="1"/>
    <col min="10" max="10" width="16" style="109" hidden="1" customWidth="1"/>
    <col min="11" max="11" width="14.625" style="109" hidden="1" customWidth="1"/>
    <col min="12" max="12" width="21.75" style="109" hidden="1" customWidth="1"/>
    <col min="13" max="14" width="14.75" style="109" hidden="1" customWidth="1"/>
    <col min="15" max="15" width="12.25" style="109" hidden="1" customWidth="1"/>
    <col min="16" max="16" width="13.375" style="109" hidden="1" customWidth="1"/>
    <col min="17" max="16384" width="9" style="58"/>
  </cols>
  <sheetData>
    <row r="1" spans="2:16" ht="33" customHeight="1">
      <c r="B1" s="297" t="s">
        <v>559</v>
      </c>
      <c r="C1" s="298"/>
      <c r="D1" s="298"/>
      <c r="E1" s="298"/>
      <c r="F1" s="298"/>
      <c r="G1" s="298"/>
      <c r="H1" s="298"/>
    </row>
    <row r="2" spans="2:16" ht="12.75" customHeight="1">
      <c r="B2" s="110"/>
      <c r="C2" s="111"/>
      <c r="D2" s="111"/>
      <c r="E2" s="111"/>
      <c r="F2" s="111"/>
      <c r="G2" s="111"/>
      <c r="H2" s="111"/>
    </row>
    <row r="3" spans="2:16" ht="23.25" customHeight="1">
      <c r="B3" s="112" t="s">
        <v>21</v>
      </c>
      <c r="C3" s="113"/>
      <c r="D3" s="56" t="s">
        <v>132</v>
      </c>
      <c r="E3" s="56">
        <f>SUM(D7:E7)</f>
        <v>0</v>
      </c>
      <c r="F3" s="56" t="s">
        <v>133</v>
      </c>
      <c r="G3" s="56">
        <f>SUM(F7:G7)</f>
        <v>0</v>
      </c>
      <c r="H3" s="57"/>
    </row>
    <row r="4" spans="2:16" s="115" customFormat="1" ht="18" customHeight="1" thickBot="1">
      <c r="B4" s="114"/>
      <c r="H4" s="116" t="s">
        <v>22</v>
      </c>
      <c r="I4" s="117"/>
      <c r="J4" s="117"/>
      <c r="K4" s="117"/>
      <c r="L4" s="117"/>
      <c r="M4" s="118" t="s">
        <v>23</v>
      </c>
      <c r="N4" s="117"/>
      <c r="O4" s="118" t="s">
        <v>24</v>
      </c>
      <c r="P4" s="118"/>
    </row>
    <row r="5" spans="2:16" ht="33" customHeight="1">
      <c r="B5" s="299" t="s">
        <v>25</v>
      </c>
      <c r="C5" s="301" t="s">
        <v>26</v>
      </c>
      <c r="D5" s="303" t="s">
        <v>27</v>
      </c>
      <c r="E5" s="303"/>
      <c r="F5" s="303" t="s">
        <v>28</v>
      </c>
      <c r="G5" s="303"/>
      <c r="H5" s="304" t="s">
        <v>29</v>
      </c>
      <c r="I5" s="281" t="s">
        <v>30</v>
      </c>
      <c r="J5" s="281"/>
      <c r="K5" s="277" t="s">
        <v>31</v>
      </c>
      <c r="L5" s="279" t="s">
        <v>32</v>
      </c>
      <c r="M5" s="281" t="s">
        <v>33</v>
      </c>
      <c r="N5" s="282"/>
      <c r="O5" s="283" t="s">
        <v>34</v>
      </c>
      <c r="P5" s="284"/>
    </row>
    <row r="6" spans="2:16" ht="33" customHeight="1">
      <c r="B6" s="300"/>
      <c r="C6" s="302"/>
      <c r="D6" s="119" t="s">
        <v>35</v>
      </c>
      <c r="E6" s="119" t="s">
        <v>36</v>
      </c>
      <c r="F6" s="119" t="s">
        <v>35</v>
      </c>
      <c r="G6" s="119" t="s">
        <v>36</v>
      </c>
      <c r="H6" s="305"/>
      <c r="I6" s="120" t="s">
        <v>37</v>
      </c>
      <c r="J6" s="121" t="s">
        <v>38</v>
      </c>
      <c r="K6" s="278"/>
      <c r="L6" s="280"/>
      <c r="M6" s="122" t="s">
        <v>37</v>
      </c>
      <c r="N6" s="123" t="s">
        <v>38</v>
      </c>
      <c r="O6" s="285"/>
      <c r="P6" s="286"/>
    </row>
    <row r="7" spans="2:16" ht="45" customHeight="1" thickBot="1">
      <c r="B7" s="124" t="s">
        <v>39</v>
      </c>
      <c r="C7" s="125">
        <f t="shared" ref="C7:H7" si="0">SUM(C8:C18)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26">
        <f t="shared" si="0"/>
        <v>0</v>
      </c>
      <c r="I7" s="127">
        <f>E25+D25</f>
        <v>0</v>
      </c>
      <c r="J7" s="128">
        <f>F25+G25</f>
        <v>0</v>
      </c>
      <c r="K7" s="129">
        <f>I7-J7</f>
        <v>0</v>
      </c>
      <c r="L7" s="130" t="s">
        <v>40</v>
      </c>
      <c r="M7" s="131">
        <f>D24+E24</f>
        <v>0</v>
      </c>
      <c r="N7" s="132">
        <f>F24+G24</f>
        <v>0</v>
      </c>
      <c r="O7" s="133">
        <v>0</v>
      </c>
      <c r="P7" s="133">
        <v>0</v>
      </c>
    </row>
    <row r="8" spans="2:16" ht="45" hidden="1" customHeight="1" thickBot="1">
      <c r="B8" s="134" t="s">
        <v>41</v>
      </c>
      <c r="C8" s="125">
        <v>0</v>
      </c>
      <c r="D8" s="20"/>
      <c r="E8" s="20"/>
      <c r="F8" s="20"/>
      <c r="G8" s="20"/>
      <c r="H8" s="126">
        <f>C8-F8+G8</f>
        <v>0</v>
      </c>
      <c r="I8" s="135">
        <f>D7+E7</f>
        <v>0</v>
      </c>
      <c r="J8" s="136">
        <f>F7+G7</f>
        <v>0</v>
      </c>
      <c r="K8" s="137">
        <f>I8-J8</f>
        <v>0</v>
      </c>
      <c r="L8" s="138"/>
      <c r="M8" s="139"/>
      <c r="N8" s="140"/>
      <c r="O8" s="141"/>
      <c r="P8" s="141"/>
    </row>
    <row r="9" spans="2:16" ht="45" customHeight="1">
      <c r="B9" s="142" t="s">
        <v>98</v>
      </c>
      <c r="C9" s="143"/>
      <c r="D9" s="20">
        <f>SUMIFS('2추일입'!$M$7:$M$1000,'2추일입'!$A$7:$A$1000,'2추총괄표'!$B9)</f>
        <v>0</v>
      </c>
      <c r="E9" s="20">
        <f>SUMIFS('2추일입'!$N$7:$N$1000,'2추일입'!$A$7:$A$1000,'2추총괄표'!$B9)</f>
        <v>0</v>
      </c>
      <c r="F9" s="20">
        <f>SUMIFS('2추일출'!$M$7:$M$1000,'2추일출'!$A$7:$A$1000,'2추총괄표'!$B9)</f>
        <v>0</v>
      </c>
      <c r="G9" s="20">
        <f>SUMIFS('2추일출'!$N$7:$N$1000,'2추일출'!$A$7:$A$1000,'2추총괄표'!$B9)</f>
        <v>0</v>
      </c>
      <c r="H9" s="126">
        <f>C9+F9+G9</f>
        <v>0</v>
      </c>
      <c r="I9" s="295" t="s">
        <v>42</v>
      </c>
      <c r="J9" s="296"/>
      <c r="K9" s="117"/>
      <c r="N9" s="144" t="s">
        <v>43</v>
      </c>
    </row>
    <row r="10" spans="2:16" ht="45" customHeight="1" thickBot="1">
      <c r="B10" s="142" t="s">
        <v>99</v>
      </c>
      <c r="C10" s="125"/>
      <c r="D10" s="20">
        <f>SUMIFS('2추일입'!$M$7:$M$1000,'2추일입'!$A$7:$A$1000,'2추총괄표'!$B10)</f>
        <v>0</v>
      </c>
      <c r="E10" s="20">
        <f>SUMIFS('2추일입'!$N$7:$N$1000,'2추일입'!$A$7:$A$1000,'2추총괄표'!$B10)</f>
        <v>0</v>
      </c>
      <c r="F10" s="20">
        <f>SUMIFS('2추일출'!$M$7:$M$1000,'2추일출'!$A$7:$A$1000,'2추총괄표'!$B10)</f>
        <v>0</v>
      </c>
      <c r="G10" s="20">
        <f>SUMIFS('2추일출'!$N$7:$N$1000,'2추일출'!$A$7:$A$1000,'2추총괄표'!$B10)</f>
        <v>0</v>
      </c>
      <c r="H10" s="126">
        <f t="shared" ref="H10:H18" si="1">C10+F10+G10</f>
        <v>0</v>
      </c>
      <c r="I10" s="145" t="e">
        <f>#REF!+#REF!</f>
        <v>#REF!</v>
      </c>
      <c r="J10" s="146" t="e">
        <f>#REF!+#REF!</f>
        <v>#REF!</v>
      </c>
      <c r="K10" s="117"/>
      <c r="N10" s="147">
        <f>M7-N7</f>
        <v>0</v>
      </c>
    </row>
    <row r="11" spans="2:16" ht="45" customHeight="1">
      <c r="B11" s="142" t="s">
        <v>100</v>
      </c>
      <c r="C11" s="125"/>
      <c r="D11" s="20">
        <f>SUMIFS('2추일입'!$M$7:$M$1000,'2추일입'!$A$7:$A$1000,'2추총괄표'!$B11)</f>
        <v>0</v>
      </c>
      <c r="E11" s="20">
        <f>SUMIFS('2추일입'!$N$7:$N$1000,'2추일입'!$A$7:$A$1000,'2추총괄표'!$B11)</f>
        <v>0</v>
      </c>
      <c r="F11" s="20">
        <f>SUMIFS('2추일출'!$M$7:$M$1000,'2추일출'!$A$7:$A$1000,'2추총괄표'!$B11)</f>
        <v>0</v>
      </c>
      <c r="G11" s="20">
        <f>SUMIFS('2추일출'!$N$7:$N$1000,'2추일출'!$A$7:$A$1000,'2추총괄표'!$B11)</f>
        <v>0</v>
      </c>
      <c r="H11" s="126">
        <f t="shared" si="1"/>
        <v>0</v>
      </c>
      <c r="J11" s="148"/>
      <c r="K11" s="149"/>
    </row>
    <row r="12" spans="2:16" ht="45" customHeight="1">
      <c r="B12" s="142" t="s">
        <v>101</v>
      </c>
      <c r="C12" s="125"/>
      <c r="D12" s="20">
        <f>SUMIFS('2추일입'!$M$7:$M$1000,'2추일입'!$A$7:$A$1000,'2추총괄표'!$B12)</f>
        <v>0</v>
      </c>
      <c r="E12" s="20">
        <f>SUMIFS('2추일입'!$N$7:$N$1000,'2추일입'!$A$7:$A$1000,'2추총괄표'!$B12)</f>
        <v>0</v>
      </c>
      <c r="F12" s="20">
        <f>SUMIFS('2추일출'!$M$7:$M$1000,'2추일출'!$A$7:$A$1000,'2추총괄표'!$B12)</f>
        <v>0</v>
      </c>
      <c r="G12" s="20">
        <f>SUMIFS('2추일출'!$N$7:$N$1000,'2추일출'!$A$7:$A$1000,'2추총괄표'!$B12)</f>
        <v>0</v>
      </c>
      <c r="H12" s="126">
        <f t="shared" si="1"/>
        <v>0</v>
      </c>
      <c r="J12" s="150"/>
      <c r="L12" s="151"/>
      <c r="M12" s="151"/>
    </row>
    <row r="13" spans="2:16" ht="45" customHeight="1">
      <c r="B13" s="142" t="s">
        <v>102</v>
      </c>
      <c r="C13" s="125"/>
      <c r="D13" s="20">
        <f>SUMIFS('2추일입'!$M$7:$M$1000,'2추일입'!$A$7:$A$1000,'2추총괄표'!$B13)</f>
        <v>0</v>
      </c>
      <c r="E13" s="20">
        <f>SUMIFS('2추일입'!$N$7:$N$1000,'2추일입'!$A$7:$A$1000,'2추총괄표'!$B13)</f>
        <v>0</v>
      </c>
      <c r="F13" s="20">
        <f>SUMIFS('2추일출'!$M$7:$M$1000,'2추일출'!$A$7:$A$1000,'2추총괄표'!$B13)</f>
        <v>0</v>
      </c>
      <c r="G13" s="20">
        <f>SUMIFS('2추일출'!$N$7:$N$1000,'2추일출'!$A$7:$A$1000,'2추총괄표'!$B13)</f>
        <v>0</v>
      </c>
      <c r="H13" s="126">
        <f t="shared" si="1"/>
        <v>0</v>
      </c>
      <c r="K13" s="15"/>
      <c r="L13" s="16"/>
      <c r="N13" s="109" t="s">
        <v>44</v>
      </c>
    </row>
    <row r="14" spans="2:16" s="154" customFormat="1" ht="45" customHeight="1">
      <c r="B14" s="142" t="s">
        <v>103</v>
      </c>
      <c r="C14" s="152"/>
      <c r="D14" s="20">
        <f>SUMIFS('2추일입'!$M$7:$M$1000,'2추일입'!$A$7:$A$1000,'2추총괄표'!$B14)</f>
        <v>0</v>
      </c>
      <c r="E14" s="20">
        <f>SUMIFS('2추일입'!$N$7:$N$1000,'2추일입'!$A$7:$A$1000,'2추총괄표'!$B14)</f>
        <v>0</v>
      </c>
      <c r="F14" s="20">
        <f>SUMIFS('2추일출'!$M$7:$M$1000,'2추일출'!$A$7:$A$1000,'2추총괄표'!$B14)</f>
        <v>0</v>
      </c>
      <c r="G14" s="20">
        <f>SUMIFS('2추일출'!$N$7:$N$1000,'2추일출'!$A$7:$A$1000,'2추총괄표'!$B14)</f>
        <v>0</v>
      </c>
      <c r="H14" s="126">
        <f t="shared" si="1"/>
        <v>0</v>
      </c>
      <c r="I14" s="153"/>
      <c r="J14" s="153"/>
      <c r="K14" s="15"/>
      <c r="L14" s="16"/>
      <c r="M14" s="139"/>
      <c r="N14" s="140">
        <f>N10-K7</f>
        <v>0</v>
      </c>
      <c r="O14" s="153"/>
      <c r="P14" s="153"/>
    </row>
    <row r="15" spans="2:16" s="154" customFormat="1" ht="45" customHeight="1">
      <c r="B15" s="142" t="s">
        <v>69</v>
      </c>
      <c r="C15" s="152"/>
      <c r="D15" s="20">
        <f>SUMIFS('2추일입'!$M$7:$M$1000,'2추일입'!$A$7:$A$1000,'2추총괄표'!$B15)</f>
        <v>0</v>
      </c>
      <c r="E15" s="20">
        <f>SUMIFS('2추일입'!$N$7:$N$1000,'2추일입'!$A$7:$A$1000,'2추총괄표'!$B15)</f>
        <v>0</v>
      </c>
      <c r="F15" s="20">
        <f>SUMIFS('2추일출'!$M$7:$M$1000,'2추일출'!$A$7:$A$1000,'2추총괄표'!$B15)</f>
        <v>0</v>
      </c>
      <c r="G15" s="20">
        <f>SUMIFS('2추일출'!$N$7:$N$1000,'2추일출'!$A$7:$A$1000,'2추총괄표'!$B15)</f>
        <v>0</v>
      </c>
      <c r="H15" s="126">
        <f t="shared" si="1"/>
        <v>0</v>
      </c>
      <c r="I15" s="153"/>
      <c r="J15" s="153"/>
      <c r="K15" s="15"/>
      <c r="L15" s="16"/>
      <c r="M15" s="153"/>
      <c r="N15" s="153"/>
      <c r="O15" s="153"/>
      <c r="P15" s="153"/>
    </row>
    <row r="16" spans="2:16" s="154" customFormat="1" ht="45" customHeight="1">
      <c r="B16" s="142" t="s">
        <v>104</v>
      </c>
      <c r="C16" s="152"/>
      <c r="D16" s="20">
        <f>SUMIFS('2추일입'!$M$7:$M$1000,'2추일입'!$A$7:$A$1000,'2추총괄표'!$B16)</f>
        <v>0</v>
      </c>
      <c r="E16" s="20">
        <f>SUMIFS('2추일입'!$N$7:$N$1000,'2추일입'!$A$7:$A$1000,'2추총괄표'!$B16)</f>
        <v>0</v>
      </c>
      <c r="F16" s="20">
        <f>SUMIFS('2추일출'!$M$7:$M$1000,'2추일출'!$A$7:$A$1000,'2추총괄표'!$B16)</f>
        <v>0</v>
      </c>
      <c r="G16" s="20">
        <f>SUMIFS('2추일출'!$N$7:$N$1000,'2추일출'!$A$7:$A$1000,'2추총괄표'!$B16)</f>
        <v>0</v>
      </c>
      <c r="H16" s="126">
        <f t="shared" si="1"/>
        <v>0</v>
      </c>
      <c r="I16" s="153"/>
      <c r="J16" s="153"/>
      <c r="K16" s="15"/>
      <c r="L16" s="16"/>
      <c r="M16" s="153"/>
      <c r="N16" s="153"/>
      <c r="O16" s="153"/>
      <c r="P16" s="153"/>
    </row>
    <row r="17" spans="2:16" s="158" customFormat="1" ht="45" customHeight="1">
      <c r="B17" s="155" t="s">
        <v>105</v>
      </c>
      <c r="C17" s="156"/>
      <c r="D17" s="20">
        <f>SUMIFS('2추일입'!$M$7:$M$1000,'2추일입'!$A$7:$A$1000,'2추총괄표'!$B17)</f>
        <v>0</v>
      </c>
      <c r="E17" s="20">
        <f>SUMIFS('2추일입'!$N$7:$N$1000,'2추일입'!$A$7:$A$1000,'2추총괄표'!$B17)</f>
        <v>0</v>
      </c>
      <c r="F17" s="20">
        <f>SUMIFS('2추일출'!$M$7:$M$1000,'2추일출'!$A$7:$A$1000,'2추총괄표'!$B17)</f>
        <v>0</v>
      </c>
      <c r="G17" s="20">
        <f>SUMIFS('2추일출'!$N$7:$N$1000,'2추일출'!$A$7:$A$1000,'2추총괄표'!$B17)</f>
        <v>0</v>
      </c>
      <c r="H17" s="126">
        <f t="shared" si="1"/>
        <v>0</v>
      </c>
      <c r="I17" s="157"/>
      <c r="J17" s="157"/>
      <c r="K17" s="15"/>
      <c r="L17" s="16"/>
      <c r="M17" s="157"/>
      <c r="N17" s="157"/>
      <c r="O17" s="157"/>
      <c r="P17" s="157"/>
    </row>
    <row r="18" spans="2:16" s="154" customFormat="1" ht="45" customHeight="1" thickBot="1">
      <c r="B18" s="159" t="s">
        <v>551</v>
      </c>
      <c r="C18" s="160"/>
      <c r="D18" s="21">
        <f>SUMIFS('2추일입'!$M$7:$M$1000,'2추일입'!$A$7:$A$1000,'2추총괄표'!$B18)</f>
        <v>0</v>
      </c>
      <c r="E18" s="21">
        <f>SUMIFS('2추일입'!$N$7:$N$1000,'2추일입'!$A$7:$A$1000,'2추총괄표'!$B18)</f>
        <v>0</v>
      </c>
      <c r="F18" s="21">
        <f>SUMIFS('2추일출'!$M$7:$M$1000,'2추일출'!$A$7:$A$1000,'2추총괄표'!$B18)</f>
        <v>0</v>
      </c>
      <c r="G18" s="21">
        <f>SUMIFS('2추일출'!$N$7:$N$1000,'2추일출'!$A$7:$A$1000,'2추총괄표'!$B18)</f>
        <v>0</v>
      </c>
      <c r="H18" s="161">
        <f t="shared" si="1"/>
        <v>0</v>
      </c>
      <c r="I18" s="153"/>
      <c r="J18" s="153"/>
      <c r="K18" s="15"/>
      <c r="L18" s="16"/>
      <c r="M18" s="153"/>
      <c r="N18" s="153"/>
      <c r="O18" s="153"/>
      <c r="P18" s="153"/>
    </row>
    <row r="19" spans="2:16" ht="18" customHeight="1">
      <c r="B19" s="115"/>
      <c r="C19" s="115"/>
      <c r="D19" s="115"/>
      <c r="E19" s="115"/>
      <c r="F19" s="115"/>
      <c r="G19" s="115"/>
      <c r="H19" s="115"/>
      <c r="K19" s="15"/>
      <c r="L19" s="16"/>
    </row>
    <row r="20" spans="2:16" ht="20.25">
      <c r="B20" s="162" t="s">
        <v>45</v>
      </c>
      <c r="C20" s="112"/>
      <c r="D20" s="112"/>
      <c r="E20" s="112"/>
      <c r="F20" s="112"/>
      <c r="G20" s="112"/>
      <c r="H20" s="163"/>
      <c r="K20" s="15"/>
      <c r="L20" s="16"/>
    </row>
    <row r="21" spans="2:16" ht="19.5" thickBot="1">
      <c r="B21" s="114"/>
      <c r="C21" s="115"/>
      <c r="D21" s="115"/>
      <c r="E21" s="115"/>
      <c r="F21" s="115"/>
      <c r="G21" s="115"/>
      <c r="H21" s="116" t="s">
        <v>15</v>
      </c>
    </row>
    <row r="22" spans="2:16" ht="33" customHeight="1">
      <c r="B22" s="287" t="s">
        <v>46</v>
      </c>
      <c r="C22" s="289" t="s">
        <v>47</v>
      </c>
      <c r="D22" s="291" t="s">
        <v>27</v>
      </c>
      <c r="E22" s="292"/>
      <c r="F22" s="291" t="s">
        <v>28</v>
      </c>
      <c r="G22" s="292"/>
      <c r="H22" s="293" t="s">
        <v>29</v>
      </c>
    </row>
    <row r="23" spans="2:16" ht="33" customHeight="1">
      <c r="B23" s="288"/>
      <c r="C23" s="290"/>
      <c r="D23" s="119" t="s">
        <v>35</v>
      </c>
      <c r="E23" s="119" t="s">
        <v>36</v>
      </c>
      <c r="F23" s="119" t="s">
        <v>35</v>
      </c>
      <c r="G23" s="119" t="s">
        <v>36</v>
      </c>
      <c r="H23" s="294"/>
      <c r="I23" s="109" t="s">
        <v>48</v>
      </c>
    </row>
    <row r="24" spans="2:16" ht="45" customHeight="1">
      <c r="B24" s="124" t="s">
        <v>49</v>
      </c>
      <c r="C24" s="125">
        <f t="shared" ref="C24:G24" si="2">SUM(C25:C26)</f>
        <v>0</v>
      </c>
      <c r="D24" s="20">
        <f t="shared" si="2"/>
        <v>0</v>
      </c>
      <c r="E24" s="125">
        <f t="shared" si="2"/>
        <v>0</v>
      </c>
      <c r="F24" s="20">
        <f t="shared" si="2"/>
        <v>0</v>
      </c>
      <c r="G24" s="125">
        <f t="shared" si="2"/>
        <v>0</v>
      </c>
      <c r="H24" s="126">
        <f>SUM(H25:H26)</f>
        <v>0</v>
      </c>
      <c r="I24" s="117">
        <f>C24+D24+E24</f>
        <v>0</v>
      </c>
      <c r="J24" s="117">
        <f>I24-H24</f>
        <v>0</v>
      </c>
      <c r="K24" s="117" t="s">
        <v>50</v>
      </c>
    </row>
    <row r="25" spans="2:16" ht="45" customHeight="1">
      <c r="B25" s="124" t="s">
        <v>16</v>
      </c>
      <c r="C25" s="125"/>
      <c r="D25" s="20">
        <f>'2추일입'!$M$6</f>
        <v>0</v>
      </c>
      <c r="E25" s="20">
        <f>'2추일입'!$N$6</f>
        <v>0</v>
      </c>
      <c r="F25" s="20">
        <f>'2추일출'!$M$6</f>
        <v>0</v>
      </c>
      <c r="G25" s="20">
        <f>'2추일출'!$N$6</f>
        <v>0</v>
      </c>
      <c r="H25" s="126">
        <f>C25+F25+G25</f>
        <v>0</v>
      </c>
      <c r="I25" s="117">
        <f>C25+D25+E25</f>
        <v>0</v>
      </c>
      <c r="J25" s="117">
        <f>I25-H25</f>
        <v>0</v>
      </c>
      <c r="K25" s="117" t="s">
        <v>50</v>
      </c>
    </row>
    <row r="26" spans="2:16" ht="45" customHeight="1" thickBot="1">
      <c r="B26" s="164" t="s">
        <v>51</v>
      </c>
      <c r="C26" s="165"/>
      <c r="D26" s="21"/>
      <c r="E26" s="21"/>
      <c r="F26" s="21"/>
      <c r="G26" s="21"/>
      <c r="H26" s="161">
        <f>C26+F26+G26</f>
        <v>0</v>
      </c>
      <c r="I26" s="117">
        <f>C26+D26+E26</f>
        <v>0</v>
      </c>
      <c r="J26" s="117">
        <f>I26-H26</f>
        <v>0</v>
      </c>
      <c r="K26" s="117" t="s">
        <v>50</v>
      </c>
    </row>
    <row r="27" spans="2:16" ht="9" customHeight="1">
      <c r="B27" s="115"/>
      <c r="C27" s="115"/>
      <c r="D27" s="115"/>
      <c r="E27" s="115"/>
      <c r="F27" s="115"/>
      <c r="G27" s="115"/>
      <c r="H27" s="115"/>
    </row>
    <row r="28" spans="2:16" ht="20.25" hidden="1" customHeight="1"/>
    <row r="29" spans="2:16" ht="20.25" hidden="1" customHeight="1"/>
    <row r="30" spans="2:16" ht="14.25" hidden="1">
      <c r="B30" s="166" t="s">
        <v>17</v>
      </c>
      <c r="C30" s="167" t="s">
        <v>52</v>
      </c>
      <c r="D30" s="168" t="s">
        <v>53</v>
      </c>
      <c r="E30" s="167" t="s">
        <v>54</v>
      </c>
      <c r="G30" s="109"/>
      <c r="H30" s="109"/>
      <c r="O30" s="58"/>
      <c r="P30" s="58"/>
    </row>
    <row r="31" spans="2:16" ht="15" hidden="1">
      <c r="B31" s="169" t="s">
        <v>18</v>
      </c>
      <c r="C31" s="170">
        <v>39922113</v>
      </c>
      <c r="D31" s="171"/>
      <c r="E31" s="171">
        <f>SUM(C31:D31)</f>
        <v>39922113</v>
      </c>
      <c r="G31" s="109"/>
      <c r="H31" s="109"/>
      <c r="O31" s="58"/>
      <c r="P31" s="58"/>
    </row>
    <row r="32" spans="2:16" ht="15" hidden="1">
      <c r="B32" s="169" t="s">
        <v>19</v>
      </c>
      <c r="C32" s="170">
        <v>3302571667</v>
      </c>
      <c r="D32" s="170">
        <v>1780946434</v>
      </c>
      <c r="E32" s="171">
        <f t="shared" ref="E32:E41" si="3">SUM(C32:D32)</f>
        <v>5083518101</v>
      </c>
      <c r="G32" s="109"/>
      <c r="H32" s="109"/>
      <c r="O32" s="58"/>
      <c r="P32" s="58"/>
    </row>
    <row r="33" spans="2:16" ht="15" hidden="1">
      <c r="B33" s="169" t="s">
        <v>10</v>
      </c>
      <c r="C33" s="170">
        <v>155329320</v>
      </c>
      <c r="D33" s="170">
        <v>384743740</v>
      </c>
      <c r="E33" s="171">
        <f t="shared" si="3"/>
        <v>540073060</v>
      </c>
      <c r="G33" s="109"/>
      <c r="H33" s="109"/>
      <c r="O33" s="58"/>
      <c r="P33" s="58"/>
    </row>
    <row r="34" spans="2:16" ht="15" hidden="1">
      <c r="B34" s="172" t="s">
        <v>95</v>
      </c>
      <c r="C34" s="170">
        <v>1142858974</v>
      </c>
      <c r="D34" s="171"/>
      <c r="E34" s="171">
        <f t="shared" si="3"/>
        <v>1142858974</v>
      </c>
      <c r="G34" s="109"/>
      <c r="H34" s="109"/>
      <c r="O34" s="58"/>
      <c r="P34" s="58"/>
    </row>
    <row r="35" spans="2:16" ht="15" hidden="1">
      <c r="B35" s="169" t="s">
        <v>14</v>
      </c>
      <c r="C35" s="170">
        <v>224243208</v>
      </c>
      <c r="D35" s="170">
        <v>52484400</v>
      </c>
      <c r="E35" s="171">
        <f t="shared" si="3"/>
        <v>276727608</v>
      </c>
      <c r="G35" s="109"/>
      <c r="H35" s="109"/>
      <c r="O35" s="58"/>
      <c r="P35" s="58"/>
    </row>
    <row r="36" spans="2:16" ht="15" hidden="1">
      <c r="B36" s="172" t="s">
        <v>96</v>
      </c>
      <c r="C36" s="170">
        <v>466978999</v>
      </c>
      <c r="D36" s="171"/>
      <c r="E36" s="171">
        <f t="shared" si="3"/>
        <v>466978999</v>
      </c>
      <c r="G36" s="109"/>
      <c r="H36" s="109"/>
      <c r="O36" s="58"/>
      <c r="P36" s="58"/>
    </row>
    <row r="37" spans="2:16" ht="15" hidden="1">
      <c r="B37" s="172" t="s">
        <v>97</v>
      </c>
      <c r="C37" s="170">
        <v>3254006708</v>
      </c>
      <c r="D37" s="171"/>
      <c r="E37" s="171">
        <f t="shared" si="3"/>
        <v>3254006708</v>
      </c>
      <c r="G37" s="109"/>
      <c r="H37" s="109"/>
      <c r="O37" s="58"/>
      <c r="P37" s="58"/>
    </row>
    <row r="38" spans="2:16" ht="15" hidden="1">
      <c r="B38" s="169" t="s">
        <v>11</v>
      </c>
      <c r="C38" s="170">
        <v>1220859831</v>
      </c>
      <c r="D38" s="171"/>
      <c r="E38" s="171">
        <f t="shared" si="3"/>
        <v>1220859831</v>
      </c>
      <c r="G38" s="109"/>
      <c r="H38" s="109"/>
      <c r="O38" s="58"/>
      <c r="P38" s="58"/>
    </row>
    <row r="39" spans="2:16" ht="15" hidden="1">
      <c r="B39" s="169" t="s">
        <v>12</v>
      </c>
      <c r="C39" s="170">
        <v>866963933</v>
      </c>
      <c r="D39" s="170">
        <v>28360000</v>
      </c>
      <c r="E39" s="171">
        <f t="shared" si="3"/>
        <v>895323933</v>
      </c>
      <c r="G39" s="109"/>
      <c r="H39" s="109"/>
      <c r="O39" s="58"/>
      <c r="P39" s="58"/>
    </row>
    <row r="40" spans="2:16" ht="15" hidden="1">
      <c r="B40" s="169" t="s">
        <v>13</v>
      </c>
      <c r="C40" s="170">
        <v>4882582917</v>
      </c>
      <c r="D40" s="171"/>
      <c r="E40" s="171">
        <f t="shared" si="3"/>
        <v>4882582917</v>
      </c>
      <c r="G40" s="109"/>
      <c r="H40" s="109"/>
      <c r="O40" s="58"/>
      <c r="P40" s="58"/>
    </row>
    <row r="41" spans="2:16" ht="15" hidden="1">
      <c r="B41" s="169" t="s">
        <v>20</v>
      </c>
      <c r="C41" s="171">
        <f>SUM(C31:C40)</f>
        <v>15556317670</v>
      </c>
      <c r="D41" s="171">
        <f>SUM(D31:D40)</f>
        <v>2246534574</v>
      </c>
      <c r="E41" s="171">
        <f t="shared" si="3"/>
        <v>17802852244</v>
      </c>
      <c r="G41" s="109"/>
      <c r="H41" s="109"/>
      <c r="O41" s="58"/>
      <c r="P41" s="58"/>
    </row>
    <row r="42" spans="2:16" hidden="1"/>
    <row r="43" spans="2:16" hidden="1">
      <c r="B43" s="17" t="s">
        <v>55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149" t="s">
        <v>56</v>
      </c>
    </row>
    <row r="290" spans="9:11">
      <c r="I290" s="173"/>
      <c r="K290" s="109">
        <v>-50000</v>
      </c>
    </row>
  </sheetData>
  <mergeCells count="17">
    <mergeCell ref="H22:H23"/>
    <mergeCell ref="F22:G22"/>
    <mergeCell ref="D22:E22"/>
    <mergeCell ref="C22:C23"/>
    <mergeCell ref="B22:B23"/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9:J9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7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ColWidth="9"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9" hidden="1" customWidth="1"/>
    <col min="10" max="10" width="16" style="109" hidden="1" customWidth="1"/>
    <col min="11" max="11" width="14.625" style="109" hidden="1" customWidth="1"/>
    <col min="12" max="12" width="21.75" style="109" hidden="1" customWidth="1"/>
    <col min="13" max="14" width="14.75" style="109" hidden="1" customWidth="1"/>
    <col min="15" max="15" width="12.25" style="109" hidden="1" customWidth="1"/>
    <col min="16" max="16" width="13.375" style="109" hidden="1" customWidth="1"/>
    <col min="17" max="16384" width="9" style="58"/>
  </cols>
  <sheetData>
    <row r="1" spans="2:16" ht="33" customHeight="1">
      <c r="B1" s="297" t="s">
        <v>560</v>
      </c>
      <c r="C1" s="298"/>
      <c r="D1" s="298"/>
      <c r="E1" s="298"/>
      <c r="F1" s="298"/>
      <c r="G1" s="298"/>
      <c r="H1" s="298"/>
    </row>
    <row r="2" spans="2:16" ht="12.75" customHeight="1">
      <c r="B2" s="110"/>
      <c r="C2" s="111"/>
      <c r="D2" s="111"/>
      <c r="E2" s="111"/>
      <c r="F2" s="111"/>
      <c r="G2" s="111"/>
      <c r="H2" s="111"/>
    </row>
    <row r="3" spans="2:16" ht="23.25" customHeight="1">
      <c r="B3" s="112" t="s">
        <v>131</v>
      </c>
      <c r="C3" s="113"/>
      <c r="D3" s="174"/>
      <c r="E3" s="55">
        <f>SUM(D7:E7)</f>
        <v>0</v>
      </c>
      <c r="F3" s="55"/>
      <c r="G3" s="55">
        <f>SUM(F7:G7)</f>
        <v>0</v>
      </c>
    </row>
    <row r="4" spans="2:16" s="115" customFormat="1" ht="18" customHeight="1" thickBot="1">
      <c r="B4" s="114"/>
      <c r="H4" s="116" t="s">
        <v>22</v>
      </c>
      <c r="I4" s="117"/>
      <c r="J4" s="117"/>
      <c r="K4" s="117"/>
      <c r="L4" s="117"/>
      <c r="M4" s="118" t="s">
        <v>23</v>
      </c>
      <c r="N4" s="117"/>
      <c r="O4" s="118" t="s">
        <v>24</v>
      </c>
      <c r="P4" s="118"/>
    </row>
    <row r="5" spans="2:16" ht="24" customHeight="1">
      <c r="B5" s="299" t="s">
        <v>25</v>
      </c>
      <c r="C5" s="301" t="s">
        <v>26</v>
      </c>
      <c r="D5" s="303" t="s">
        <v>27</v>
      </c>
      <c r="E5" s="303"/>
      <c r="F5" s="303" t="s">
        <v>28</v>
      </c>
      <c r="G5" s="303"/>
      <c r="H5" s="304" t="s">
        <v>29</v>
      </c>
      <c r="I5" s="281" t="s">
        <v>30</v>
      </c>
      <c r="J5" s="281"/>
      <c r="K5" s="277" t="s">
        <v>31</v>
      </c>
      <c r="L5" s="279" t="s">
        <v>32</v>
      </c>
      <c r="M5" s="281" t="s">
        <v>33</v>
      </c>
      <c r="N5" s="282"/>
      <c r="O5" s="283" t="s">
        <v>34</v>
      </c>
      <c r="P5" s="284"/>
    </row>
    <row r="6" spans="2:16" ht="24" customHeight="1">
      <c r="B6" s="300"/>
      <c r="C6" s="302"/>
      <c r="D6" s="119" t="s">
        <v>35</v>
      </c>
      <c r="E6" s="119" t="s">
        <v>36</v>
      </c>
      <c r="F6" s="119" t="s">
        <v>35</v>
      </c>
      <c r="G6" s="119" t="s">
        <v>36</v>
      </c>
      <c r="H6" s="305"/>
      <c r="I6" s="120" t="s">
        <v>37</v>
      </c>
      <c r="J6" s="121" t="s">
        <v>38</v>
      </c>
      <c r="K6" s="278"/>
      <c r="L6" s="280"/>
      <c r="M6" s="122" t="s">
        <v>37</v>
      </c>
      <c r="N6" s="123" t="s">
        <v>38</v>
      </c>
      <c r="O6" s="285"/>
      <c r="P6" s="286"/>
    </row>
    <row r="7" spans="2:16" ht="38.25" customHeight="1" thickBot="1">
      <c r="B7" s="124" t="s">
        <v>39</v>
      </c>
      <c r="C7" s="125">
        <f t="shared" ref="C7:H7" si="0">SUM(C8:C33)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26">
        <f t="shared" si="0"/>
        <v>0</v>
      </c>
      <c r="I7" s="127" t="e">
        <f>#REF!+#REF!</f>
        <v>#REF!</v>
      </c>
      <c r="J7" s="128" t="e">
        <f>#REF!+#REF!</f>
        <v>#REF!</v>
      </c>
      <c r="K7" s="129" t="e">
        <f>I7-J7</f>
        <v>#REF!</v>
      </c>
      <c r="L7" s="130" t="s">
        <v>40</v>
      </c>
      <c r="M7" s="131" t="e">
        <f>#REF!+#REF!</f>
        <v>#REF!</v>
      </c>
      <c r="N7" s="132" t="e">
        <f>#REF!+#REF!</f>
        <v>#REF!</v>
      </c>
      <c r="O7" s="133">
        <v>0</v>
      </c>
      <c r="P7" s="133">
        <v>0</v>
      </c>
    </row>
    <row r="8" spans="2:16" ht="38.25" customHeight="1">
      <c r="B8" s="142" t="s">
        <v>122</v>
      </c>
      <c r="C8" s="143"/>
      <c r="D8" s="20">
        <f>SUMIFS('2추일입'!$M$7:$M$1000,'2추일입'!$B$7:$B$1000,'2추총괄표(실국별)'!$B8)</f>
        <v>0</v>
      </c>
      <c r="E8" s="20">
        <f>SUMIFS('2추일입'!$N$7:$N$1000,'2추일입'!$B$7:$B$1000,'2추총괄표(실국별)'!$B8)</f>
        <v>0</v>
      </c>
      <c r="F8" s="20">
        <f>SUMIFS('2추일출'!$M$7:$M$1000,'2추일출'!$B$7:$B$1000,'2추총괄표(실국별)'!$B8)</f>
        <v>0</v>
      </c>
      <c r="G8" s="20">
        <f>SUMIFS('2추일출'!$N$7:$N$1000,'2추일출'!$B$7:$B$1000,'2추총괄표(실국별)'!$B8)</f>
        <v>0</v>
      </c>
      <c r="H8" s="126">
        <f>C8+F8+G8</f>
        <v>0</v>
      </c>
      <c r="I8" s="295" t="s">
        <v>42</v>
      </c>
      <c r="J8" s="296"/>
      <c r="K8" s="117"/>
      <c r="N8" s="144" t="s">
        <v>43</v>
      </c>
    </row>
    <row r="9" spans="2:16" ht="38.25" customHeight="1" thickBot="1">
      <c r="B9" s="142" t="s">
        <v>109</v>
      </c>
      <c r="C9" s="125"/>
      <c r="D9" s="20">
        <f>SUMIFS('2추일입'!$M$7:$M$1000,'2추일입'!$B$7:$B$1000,'2추총괄표(실국별)'!$B9)</f>
        <v>0</v>
      </c>
      <c r="E9" s="20">
        <f>SUMIFS('2추일입'!$N$7:$N$1000,'2추일입'!$B$7:$B$1000,'2추총괄표(실국별)'!$B9)</f>
        <v>0</v>
      </c>
      <c r="F9" s="20">
        <f>SUMIFS('2추일출'!$M$7:$M$1000,'2추일출'!$B$7:$B$1000,'2추총괄표(실국별)'!$B9)</f>
        <v>0</v>
      </c>
      <c r="G9" s="20">
        <f>SUMIFS('2추일출'!$N$7:$N$1000,'2추일출'!$B$7:$B$1000,'2추총괄표(실국별)'!$B9)</f>
        <v>0</v>
      </c>
      <c r="H9" s="126">
        <f t="shared" ref="H9" si="1">C9+F9+G9</f>
        <v>0</v>
      </c>
      <c r="I9" s="145" t="e">
        <f>#REF!+#REF!</f>
        <v>#REF!</v>
      </c>
      <c r="J9" s="146" t="e">
        <f>#REF!+#REF!</f>
        <v>#REF!</v>
      </c>
      <c r="K9" s="117"/>
      <c r="N9" s="147" t="e">
        <f>#REF!-#REF!</f>
        <v>#REF!</v>
      </c>
    </row>
    <row r="10" spans="2:16" ht="38.25" customHeight="1" thickBot="1">
      <c r="B10" s="142" t="s">
        <v>110</v>
      </c>
      <c r="C10" s="125"/>
      <c r="D10" s="20">
        <f>SUMIFS('2추일입'!$M$7:$M$1000,'2추일입'!$B$7:$B$1000,'2추총괄표(실국별)'!$B10)</f>
        <v>0</v>
      </c>
      <c r="E10" s="20">
        <f>SUMIFS('2추일입'!$N$7:$N$1000,'2추일입'!$B$7:$B$1000,'2추총괄표(실국별)'!$B10)</f>
        <v>0</v>
      </c>
      <c r="F10" s="20">
        <f>SUMIFS('2추일출'!$M$7:$M$1000,'2추일출'!$B$7:$B$1000,'2추총괄표(실국별)'!$B10)</f>
        <v>0</v>
      </c>
      <c r="G10" s="20">
        <f>SUMIFS('2추일출'!$N$7:$N$1000,'2추일출'!$B$7:$B$1000,'2추총괄표(실국별)'!$B10)</f>
        <v>0</v>
      </c>
      <c r="H10" s="126">
        <f t="shared" ref="H10:H30" si="2">C10+F10+G10</f>
        <v>0</v>
      </c>
      <c r="I10" s="145" t="e">
        <f>#REF!+#REF!</f>
        <v>#REF!</v>
      </c>
      <c r="J10" s="146" t="e">
        <f>#REF!+#REF!</f>
        <v>#REF!</v>
      </c>
      <c r="K10" s="117"/>
      <c r="N10" s="147" t="e">
        <f>#REF!-#REF!</f>
        <v>#REF!</v>
      </c>
    </row>
    <row r="11" spans="2:16" ht="38.25" customHeight="1">
      <c r="B11" s="142" t="s">
        <v>111</v>
      </c>
      <c r="C11" s="125"/>
      <c r="D11" s="20">
        <f>SUMIFS('2추일입'!$M$7:$M$1000,'2추일입'!$B$7:$B$1000,'2추총괄표(실국별)'!$B11)</f>
        <v>0</v>
      </c>
      <c r="E11" s="20">
        <f>SUMIFS('2추일입'!$N$7:$N$1000,'2추일입'!$B$7:$B$1000,'2추총괄표(실국별)'!$B11)</f>
        <v>0</v>
      </c>
      <c r="F11" s="20">
        <f>SUMIFS('2추일출'!$M$7:$M$1000,'2추일출'!$B$7:$B$1000,'2추총괄표(실국별)'!$B11)</f>
        <v>0</v>
      </c>
      <c r="G11" s="20">
        <f>SUMIFS('2추일출'!$N$7:$N$1000,'2추일출'!$B$7:$B$1000,'2추총괄표(실국별)'!$B11)</f>
        <v>0</v>
      </c>
      <c r="H11" s="126">
        <f t="shared" si="2"/>
        <v>0</v>
      </c>
      <c r="J11" s="148"/>
      <c r="K11" s="149"/>
    </row>
    <row r="12" spans="2:16" ht="38.25" customHeight="1">
      <c r="B12" s="142" t="s">
        <v>189</v>
      </c>
      <c r="C12" s="125"/>
      <c r="D12" s="20">
        <f>SUMIFS('2추일입'!$M$7:$M$1000,'2추일입'!$B$7:$B$1000,'2추총괄표(실국별)'!$B12)</f>
        <v>0</v>
      </c>
      <c r="E12" s="20">
        <f>SUMIFS('2추일입'!$N$7:$N$1000,'2추일입'!$B$7:$B$1000,'2추총괄표(실국별)'!$B12)</f>
        <v>0</v>
      </c>
      <c r="F12" s="20">
        <f>SUMIFS('2추일출'!$M$7:$M$1000,'2추일출'!$B$7:$B$1000,'2추총괄표(실국별)'!$B12)</f>
        <v>0</v>
      </c>
      <c r="G12" s="20">
        <f>SUMIFS('2추일출'!$N$7:$N$1000,'2추일출'!$B$7:$B$1000,'2추총괄표(실국별)'!$B12)</f>
        <v>0</v>
      </c>
      <c r="H12" s="126">
        <f t="shared" si="2"/>
        <v>0</v>
      </c>
      <c r="J12" s="150"/>
      <c r="L12" s="151"/>
      <c r="M12" s="151"/>
    </row>
    <row r="13" spans="2:16" ht="38.25" customHeight="1">
      <c r="B13" s="142" t="s">
        <v>112</v>
      </c>
      <c r="C13" s="125"/>
      <c r="D13" s="20">
        <f>SUMIFS('2추일입'!$M$7:$M$1000,'2추일입'!$B$7:$B$1000,'2추총괄표(실국별)'!$B13)</f>
        <v>0</v>
      </c>
      <c r="E13" s="20">
        <f>SUMIFS('2추일입'!$N$7:$N$1000,'2추일입'!$B$7:$B$1000,'2추총괄표(실국별)'!$B13)</f>
        <v>0</v>
      </c>
      <c r="F13" s="20">
        <f>SUMIFS('2추일출'!$M$7:$M$1000,'2추일출'!$B$7:$B$1000,'2추총괄표(실국별)'!$B13)</f>
        <v>0</v>
      </c>
      <c r="G13" s="20">
        <f>SUMIFS('2추일출'!$N$7:$N$1000,'2추일출'!$B$7:$B$1000,'2추총괄표(실국별)'!$B13)</f>
        <v>0</v>
      </c>
      <c r="H13" s="126">
        <f t="shared" si="2"/>
        <v>0</v>
      </c>
      <c r="K13" s="15"/>
      <c r="L13" s="16"/>
      <c r="N13" s="109" t="s">
        <v>44</v>
      </c>
    </row>
    <row r="14" spans="2:16" s="154" customFormat="1" ht="38.25" customHeight="1">
      <c r="B14" s="142" t="s">
        <v>65</v>
      </c>
      <c r="C14" s="152"/>
      <c r="D14" s="20">
        <f>SUMIFS('2추일입'!$M$7:$M$1000,'2추일입'!$B$7:$B$1000,'2추총괄표(실국별)'!$B14)</f>
        <v>0</v>
      </c>
      <c r="E14" s="20">
        <f>SUMIFS('2추일입'!$N$7:$N$1000,'2추일입'!$B$7:$B$1000,'2추총괄표(실국별)'!$B14)</f>
        <v>0</v>
      </c>
      <c r="F14" s="20">
        <f>SUMIFS('2추일출'!$M$7:$M$1000,'2추일출'!$B$7:$B$1000,'2추총괄표(실국별)'!$B14)</f>
        <v>0</v>
      </c>
      <c r="G14" s="20">
        <f>SUMIFS('2추일출'!$N$7:$N$1000,'2추일출'!$B$7:$B$1000,'2추총괄표(실국별)'!$B14)</f>
        <v>0</v>
      </c>
      <c r="H14" s="126">
        <f t="shared" si="2"/>
        <v>0</v>
      </c>
      <c r="I14" s="153"/>
      <c r="J14" s="153"/>
      <c r="K14" s="15"/>
      <c r="L14" s="16"/>
      <c r="M14" s="139"/>
      <c r="N14" s="140" t="e">
        <f>N10-#REF!</f>
        <v>#REF!</v>
      </c>
      <c r="O14" s="153"/>
      <c r="P14" s="153"/>
    </row>
    <row r="15" spans="2:16" s="154" customFormat="1" ht="38.25" customHeight="1">
      <c r="B15" s="142" t="s">
        <v>218</v>
      </c>
      <c r="C15" s="152"/>
      <c r="D15" s="20">
        <f>SUMIFS('2추일입'!$M$7:$M$1000,'2추일입'!$B$7:$B$1000,'2추총괄표(실국별)'!$B15)</f>
        <v>0</v>
      </c>
      <c r="E15" s="20">
        <f>SUMIFS('2추일입'!$N$7:$N$1000,'2추일입'!$B$7:$B$1000,'2추총괄표(실국별)'!$B15)</f>
        <v>0</v>
      </c>
      <c r="F15" s="20">
        <f>SUMIFS('2추일출'!$M$7:$M$1000,'2추일출'!$B$7:$B$1000,'2추총괄표(실국별)'!$B15)</f>
        <v>0</v>
      </c>
      <c r="G15" s="20">
        <f>SUMIFS('2추일출'!$N$7:$N$1000,'2추일출'!$B$7:$B$1000,'2추총괄표(실국별)'!$B15)</f>
        <v>0</v>
      </c>
      <c r="H15" s="126">
        <f t="shared" si="2"/>
        <v>0</v>
      </c>
      <c r="I15" s="153"/>
      <c r="J15" s="153"/>
      <c r="K15" s="15"/>
      <c r="L15" s="16"/>
      <c r="M15" s="153"/>
      <c r="N15" s="153"/>
      <c r="O15" s="153"/>
      <c r="P15" s="153"/>
    </row>
    <row r="16" spans="2:16" s="154" customFormat="1" ht="38.25" customHeight="1">
      <c r="B16" s="142" t="s">
        <v>225</v>
      </c>
      <c r="C16" s="152"/>
      <c r="D16" s="20">
        <f>SUMIFS('2추일입'!$M$7:$M$1000,'2추일입'!$B$7:$B$1000,'2추총괄표(실국별)'!$B16)</f>
        <v>0</v>
      </c>
      <c r="E16" s="20">
        <f>SUMIFS('2추일입'!$N$7:$N$1000,'2추일입'!$B$7:$B$1000,'2추총괄표(실국별)'!$B16)</f>
        <v>0</v>
      </c>
      <c r="F16" s="20">
        <f>SUMIFS('2추일출'!$M$7:$M$1000,'2추일출'!$B$7:$B$1000,'2추총괄표(실국별)'!$B16)</f>
        <v>0</v>
      </c>
      <c r="G16" s="20">
        <f>SUMIFS('2추일출'!$N$7:$N$1000,'2추일출'!$B$7:$B$1000,'2추총괄표(실국별)'!$B16)</f>
        <v>0</v>
      </c>
      <c r="H16" s="126">
        <f t="shared" ref="H16:H23" si="3">C16+F16+G16</f>
        <v>0</v>
      </c>
      <c r="I16" s="153"/>
      <c r="J16" s="153"/>
      <c r="K16" s="15"/>
      <c r="L16" s="16"/>
      <c r="M16" s="153"/>
      <c r="N16" s="153"/>
      <c r="O16" s="153"/>
      <c r="P16" s="153"/>
    </row>
    <row r="17" spans="2:16" s="158" customFormat="1" ht="38.25" customHeight="1">
      <c r="B17" s="155" t="s">
        <v>62</v>
      </c>
      <c r="C17" s="156"/>
      <c r="D17" s="20">
        <f>SUMIFS('2추일입'!$M$7:$M$1000,'2추일입'!$B$7:$B$1000,'2추총괄표(실국별)'!$B17)</f>
        <v>0</v>
      </c>
      <c r="E17" s="20">
        <f>SUMIFS('2추일입'!$N$7:$N$1000,'2추일입'!$B$7:$B$1000,'2추총괄표(실국별)'!$B17)</f>
        <v>0</v>
      </c>
      <c r="F17" s="20">
        <f>SUMIFS('2추일출'!$M$7:$M$1000,'2추일출'!$B$7:$B$1000,'2추총괄표(실국별)'!$B17)</f>
        <v>0</v>
      </c>
      <c r="G17" s="20">
        <f>SUMIFS('2추일출'!$N$7:$N$1000,'2추일출'!$B$7:$B$1000,'2추총괄표(실국별)'!$B17)</f>
        <v>0</v>
      </c>
      <c r="H17" s="126">
        <f t="shared" si="3"/>
        <v>0</v>
      </c>
      <c r="I17" s="157"/>
      <c r="J17" s="157"/>
      <c r="K17" s="15"/>
      <c r="L17" s="16"/>
      <c r="M17" s="157"/>
      <c r="N17" s="157"/>
      <c r="O17" s="157"/>
      <c r="P17" s="157"/>
    </row>
    <row r="18" spans="2:16" ht="38.25" customHeight="1" thickBot="1">
      <c r="B18" s="142" t="s">
        <v>123</v>
      </c>
      <c r="C18" s="125"/>
      <c r="D18" s="20">
        <f>SUMIFS('2추일입'!$M$7:$M$1000,'2추일입'!$B$7:$B$1000,'2추총괄표(실국별)'!$B18)</f>
        <v>0</v>
      </c>
      <c r="E18" s="20">
        <f>SUMIFS('2추일입'!$N$7:$N$1000,'2추일입'!$B$7:$B$1000,'2추총괄표(실국별)'!$B18)</f>
        <v>0</v>
      </c>
      <c r="F18" s="20">
        <f>SUMIFS('2추일출'!$M$7:$M$1000,'2추일출'!$B$7:$B$1000,'2추총괄표(실국별)'!$B18)</f>
        <v>0</v>
      </c>
      <c r="G18" s="20">
        <f>SUMIFS('2추일출'!$N$7:$N$1000,'2추일출'!$B$7:$B$1000,'2추총괄표(실국별)'!$B18)</f>
        <v>0</v>
      </c>
      <c r="H18" s="126">
        <f t="shared" si="3"/>
        <v>0</v>
      </c>
      <c r="I18" s="145" t="e">
        <f>#REF!+#REF!</f>
        <v>#REF!</v>
      </c>
      <c r="J18" s="146" t="e">
        <f>#REF!+#REF!</f>
        <v>#REF!</v>
      </c>
      <c r="K18" s="117"/>
      <c r="N18" s="147" t="e">
        <f>#REF!-#REF!</f>
        <v>#REF!</v>
      </c>
    </row>
    <row r="19" spans="2:16" ht="38.25" customHeight="1">
      <c r="B19" s="142" t="s">
        <v>117</v>
      </c>
      <c r="C19" s="125"/>
      <c r="D19" s="20">
        <f>SUMIFS('2추일입'!$M$7:$M$1000,'2추일입'!$B$7:$B$1000,'2추총괄표(실국별)'!$B19)</f>
        <v>0</v>
      </c>
      <c r="E19" s="20">
        <f>SUMIFS('2추일입'!$N$7:$N$1000,'2추일입'!$B$7:$B$1000,'2추총괄표(실국별)'!$B19)</f>
        <v>0</v>
      </c>
      <c r="F19" s="20">
        <f>SUMIFS('2추일출'!$M$7:$M$1000,'2추일출'!$B$7:$B$1000,'2추총괄표(실국별)'!$B19)</f>
        <v>0</v>
      </c>
      <c r="G19" s="20">
        <f>SUMIFS('2추일출'!$N$7:$N$1000,'2추일출'!$B$7:$B$1000,'2추총괄표(실국별)'!$B19)</f>
        <v>0</v>
      </c>
      <c r="H19" s="126">
        <f t="shared" si="3"/>
        <v>0</v>
      </c>
      <c r="J19" s="148"/>
      <c r="K19" s="149"/>
    </row>
    <row r="20" spans="2:16" ht="38.25" customHeight="1">
      <c r="B20" s="142" t="s">
        <v>113</v>
      </c>
      <c r="C20" s="125"/>
      <c r="D20" s="20">
        <f>SUMIFS('2추일입'!$M$7:$M$1000,'2추일입'!$B$7:$B$1000,'2추총괄표(실국별)'!$B20)</f>
        <v>0</v>
      </c>
      <c r="E20" s="20">
        <f>SUMIFS('2추일입'!$N$7:$N$1000,'2추일입'!$B$7:$B$1000,'2추총괄표(실국별)'!$B20)</f>
        <v>0</v>
      </c>
      <c r="F20" s="20">
        <f>SUMIFS('2추일출'!$M$7:$M$1000,'2추일출'!$B$7:$B$1000,'2추총괄표(실국별)'!$B20)</f>
        <v>0</v>
      </c>
      <c r="G20" s="20">
        <f>SUMIFS('2추일출'!$N$7:$N$1000,'2추일출'!$B$7:$B$1000,'2추총괄표(실국별)'!$B20)</f>
        <v>0</v>
      </c>
      <c r="H20" s="126">
        <f t="shared" si="3"/>
        <v>0</v>
      </c>
      <c r="J20" s="150"/>
      <c r="L20" s="151"/>
      <c r="M20" s="151"/>
    </row>
    <row r="21" spans="2:16" ht="38.25" customHeight="1">
      <c r="B21" s="142" t="s">
        <v>114</v>
      </c>
      <c r="C21" s="125"/>
      <c r="D21" s="20">
        <f>SUMIFS('2추일입'!$M$7:$M$1000,'2추일입'!$B$7:$B$1000,'2추총괄표(실국별)'!$B21)</f>
        <v>0</v>
      </c>
      <c r="E21" s="20">
        <f>SUMIFS('2추일입'!$N$7:$N$1000,'2추일입'!$B$7:$B$1000,'2추총괄표(실국별)'!$B21)</f>
        <v>0</v>
      </c>
      <c r="F21" s="20">
        <f>SUMIFS('2추일출'!$M$7:$M$1000,'2추일출'!$B$7:$B$1000,'2추총괄표(실국별)'!$B21)</f>
        <v>0</v>
      </c>
      <c r="G21" s="20">
        <f>SUMIFS('2추일출'!$N$7:$N$1000,'2추일출'!$B$7:$B$1000,'2추총괄표(실국별)'!$B21)</f>
        <v>0</v>
      </c>
      <c r="H21" s="126">
        <f t="shared" si="3"/>
        <v>0</v>
      </c>
      <c r="K21" s="15"/>
      <c r="L21" s="16"/>
      <c r="N21" s="109" t="s">
        <v>44</v>
      </c>
    </row>
    <row r="22" spans="2:16" s="154" customFormat="1" ht="38.25" customHeight="1">
      <c r="B22" s="142" t="s">
        <v>115</v>
      </c>
      <c r="C22" s="152"/>
      <c r="D22" s="20">
        <f>SUMIFS('2추일입'!$M$7:$M$1000,'2추일입'!$B$7:$B$1000,'2추총괄표(실국별)'!$B22)</f>
        <v>0</v>
      </c>
      <c r="E22" s="20">
        <f>SUMIFS('2추일입'!$N$7:$N$1000,'2추일입'!$B$7:$B$1000,'2추총괄표(실국별)'!$B22)</f>
        <v>0</v>
      </c>
      <c r="F22" s="20">
        <f>SUMIFS('2추일출'!$M$7:$M$1000,'2추일출'!$B$7:$B$1000,'2추총괄표(실국별)'!$B22)</f>
        <v>0</v>
      </c>
      <c r="G22" s="20">
        <f>SUMIFS('2추일출'!$N$7:$N$1000,'2추일출'!$B$7:$B$1000,'2추총괄표(실국별)'!$B22)</f>
        <v>0</v>
      </c>
      <c r="H22" s="126">
        <f t="shared" si="3"/>
        <v>0</v>
      </c>
      <c r="I22" s="153"/>
      <c r="J22" s="153"/>
      <c r="K22" s="15"/>
      <c r="L22" s="16"/>
      <c r="M22" s="139"/>
      <c r="N22" s="140" t="e">
        <f>N18-#REF!</f>
        <v>#REF!</v>
      </c>
      <c r="O22" s="153"/>
      <c r="P22" s="153"/>
    </row>
    <row r="23" spans="2:16" s="154" customFormat="1" ht="38.25" customHeight="1">
      <c r="B23" s="142" t="s">
        <v>388</v>
      </c>
      <c r="C23" s="152"/>
      <c r="D23" s="20">
        <f>SUMIFS('2추일입'!$M$7:$M$1000,'2추일입'!$B$7:$B$1000,'2추총괄표(실국별)'!$B23)</f>
        <v>0</v>
      </c>
      <c r="E23" s="20">
        <f>SUMIFS('2추일입'!$N$7:$N$1000,'2추일입'!$B$7:$B$1000,'2추총괄표(실국별)'!$B23)</f>
        <v>0</v>
      </c>
      <c r="F23" s="20">
        <f>SUMIFS('2추일출'!$M$7:$M$1000,'2추일출'!$B$7:$B$1000,'2추총괄표(실국별)'!$B23)</f>
        <v>0</v>
      </c>
      <c r="G23" s="20">
        <f>SUMIFS('2추일출'!$N$7:$N$1000,'2추일출'!$B$7:$B$1000,'2추총괄표(실국별)'!$B23)</f>
        <v>0</v>
      </c>
      <c r="H23" s="126">
        <f t="shared" si="3"/>
        <v>0</v>
      </c>
      <c r="I23" s="153"/>
      <c r="J23" s="153"/>
      <c r="K23" s="15"/>
      <c r="L23" s="16"/>
      <c r="M23" s="153"/>
      <c r="N23" s="153"/>
      <c r="O23" s="153"/>
      <c r="P23" s="153"/>
    </row>
    <row r="24" spans="2:16" s="154" customFormat="1" ht="38.25" customHeight="1">
      <c r="B24" s="142" t="s">
        <v>395</v>
      </c>
      <c r="C24" s="152"/>
      <c r="D24" s="20">
        <f>SUMIFS('2추일입'!$M$7:$M$1000,'2추일입'!$B$7:$B$1000,'2추총괄표(실국별)'!$B24)</f>
        <v>0</v>
      </c>
      <c r="E24" s="20">
        <f>SUMIFS('2추일입'!$N$7:$N$1000,'2추일입'!$B$7:$B$1000,'2추총괄표(실국별)'!$B24)</f>
        <v>0</v>
      </c>
      <c r="F24" s="20">
        <f>SUMIFS('2추일출'!$M$7:$M$1000,'2추일출'!$B$7:$B$1000,'2추총괄표(실국별)'!$B24)</f>
        <v>0</v>
      </c>
      <c r="G24" s="20">
        <f>SUMIFS('2추일출'!$N$7:$N$1000,'2추일출'!$B$7:$B$1000,'2추총괄표(실국별)'!$B24)</f>
        <v>0</v>
      </c>
      <c r="H24" s="126">
        <f t="shared" si="2"/>
        <v>0</v>
      </c>
      <c r="I24" s="153"/>
      <c r="J24" s="153"/>
      <c r="K24" s="15"/>
      <c r="L24" s="16"/>
      <c r="M24" s="153"/>
      <c r="N24" s="153"/>
      <c r="O24" s="153"/>
      <c r="P24" s="153"/>
    </row>
    <row r="25" spans="2:16" s="158" customFormat="1" ht="38.25" customHeight="1">
      <c r="B25" s="155" t="s">
        <v>397</v>
      </c>
      <c r="C25" s="156"/>
      <c r="D25" s="20">
        <f>SUMIFS('2추일입'!$M$7:$M$1000,'2추일입'!$B$7:$B$1000,'2추총괄표(실국별)'!$B25)</f>
        <v>0</v>
      </c>
      <c r="E25" s="20">
        <f>SUMIFS('2추일입'!$N$7:$N$1000,'2추일입'!$B$7:$B$1000,'2추총괄표(실국별)'!$B25)</f>
        <v>0</v>
      </c>
      <c r="F25" s="20">
        <f>SUMIFS('2추일출'!$M$7:$M$1000,'2추일출'!$B$7:$B$1000,'2추총괄표(실국별)'!$B25)</f>
        <v>0</v>
      </c>
      <c r="G25" s="20">
        <f>SUMIFS('2추일출'!$N$7:$N$1000,'2추일출'!$B$7:$B$1000,'2추총괄표(실국별)'!$B25)</f>
        <v>0</v>
      </c>
      <c r="H25" s="126">
        <f t="shared" si="2"/>
        <v>0</v>
      </c>
      <c r="I25" s="157"/>
      <c r="J25" s="157"/>
      <c r="K25" s="15"/>
      <c r="L25" s="16"/>
      <c r="M25" s="157"/>
      <c r="N25" s="157"/>
      <c r="O25" s="157"/>
      <c r="P25" s="157"/>
    </row>
    <row r="26" spans="2:16" ht="38.25" customHeight="1" thickBot="1">
      <c r="B26" s="142" t="s">
        <v>404</v>
      </c>
      <c r="C26" s="125"/>
      <c r="D26" s="20">
        <f>SUMIFS('2추일입'!$M$7:$M$1000,'2추일입'!$B$7:$B$1000,'2추총괄표(실국별)'!$B26)</f>
        <v>0</v>
      </c>
      <c r="E26" s="20">
        <f>SUMIFS('2추일입'!$N$7:$N$1000,'2추일입'!$B$7:$B$1000,'2추총괄표(실국별)'!$B26)</f>
        <v>0</v>
      </c>
      <c r="F26" s="20">
        <f>SUMIFS('2추일출'!$M$7:$M$1000,'2추일출'!$B$7:$B$1000,'2추총괄표(실국별)'!$B26)</f>
        <v>0</v>
      </c>
      <c r="G26" s="20">
        <f>SUMIFS('2추일출'!$N$7:$N$1000,'2추일출'!$B$7:$B$1000,'2추총괄표(실국별)'!$B26)</f>
        <v>0</v>
      </c>
      <c r="H26" s="126">
        <f t="shared" si="2"/>
        <v>0</v>
      </c>
      <c r="I26" s="145" t="e">
        <f>#REF!+#REF!</f>
        <v>#REF!</v>
      </c>
      <c r="J26" s="146" t="e">
        <f>#REF!+#REF!</f>
        <v>#REF!</v>
      </c>
      <c r="K26" s="117"/>
      <c r="N26" s="147">
        <f>M2-N2</f>
        <v>0</v>
      </c>
    </row>
    <row r="27" spans="2:16" ht="38.25" customHeight="1">
      <c r="B27" s="142" t="s">
        <v>70</v>
      </c>
      <c r="C27" s="125"/>
      <c r="D27" s="20">
        <f>SUMIFS('2추일입'!$M$7:$M$1000,'2추일입'!$B$7:$B$1000,'2추총괄표(실국별)'!$B27)</f>
        <v>0</v>
      </c>
      <c r="E27" s="20">
        <f>SUMIFS('2추일입'!$N$7:$N$1000,'2추일입'!$B$7:$B$1000,'2추총괄표(실국별)'!$B27)</f>
        <v>0</v>
      </c>
      <c r="F27" s="20">
        <f>SUMIFS('2추일출'!$M$7:$M$1000,'2추일출'!$B$7:$B$1000,'2추총괄표(실국별)'!$B27)</f>
        <v>0</v>
      </c>
      <c r="G27" s="20">
        <f>SUMIFS('2추일출'!$N$7:$N$1000,'2추일출'!$B$7:$B$1000,'2추총괄표(실국별)'!$B27)</f>
        <v>0</v>
      </c>
      <c r="H27" s="126">
        <f t="shared" si="2"/>
        <v>0</v>
      </c>
      <c r="J27" s="148"/>
      <c r="K27" s="149"/>
    </row>
    <row r="28" spans="2:16" ht="38.25" customHeight="1">
      <c r="B28" s="142" t="s">
        <v>327</v>
      </c>
      <c r="C28" s="125"/>
      <c r="D28" s="20">
        <f>SUMIFS('2추일입'!$M$7:$M$1000,'2추일입'!$B$7:$B$1000,'2추총괄표(실국별)'!$B28)</f>
        <v>0</v>
      </c>
      <c r="E28" s="20">
        <f>SUMIFS('2추일입'!$N$7:$N$1000,'2추일입'!$B$7:$B$1000,'2추총괄표(실국별)'!$B28)</f>
        <v>0</v>
      </c>
      <c r="F28" s="20">
        <f>SUMIFS('2추일출'!$M$7:$M$1000,'2추일출'!$B$7:$B$1000,'2추총괄표(실국별)'!$B28)</f>
        <v>0</v>
      </c>
      <c r="G28" s="20">
        <f>SUMIFS('2추일출'!$N$7:$N$1000,'2추일출'!$B$7:$B$1000,'2추총괄표(실국별)'!$B28)</f>
        <v>0</v>
      </c>
      <c r="H28" s="126">
        <f t="shared" si="2"/>
        <v>0</v>
      </c>
      <c r="J28" s="150"/>
      <c r="L28" s="151"/>
      <c r="M28" s="151"/>
    </row>
    <row r="29" spans="2:16" ht="38.25" customHeight="1">
      <c r="B29" s="142" t="s">
        <v>342</v>
      </c>
      <c r="C29" s="125"/>
      <c r="D29" s="20">
        <f>SUMIFS('2추일입'!$M$7:$M$1000,'2추일입'!$B$7:$B$1000,'2추총괄표(실국별)'!$B29)</f>
        <v>0</v>
      </c>
      <c r="E29" s="20">
        <f>SUMIFS('2추일입'!$N$7:$N$1000,'2추일입'!$B$7:$B$1000,'2추총괄표(실국별)'!$B29)</f>
        <v>0</v>
      </c>
      <c r="F29" s="20">
        <f>SUMIFS('2추일출'!$M$7:$M$1000,'2추일출'!$B$7:$B$1000,'2추총괄표(실국별)'!$B29)</f>
        <v>0</v>
      </c>
      <c r="G29" s="20">
        <f>SUMIFS('2추일출'!$N$7:$N$1000,'2추일출'!$B$7:$B$1000,'2추총괄표(실국별)'!$B29)</f>
        <v>0</v>
      </c>
      <c r="H29" s="126">
        <f t="shared" si="2"/>
        <v>0</v>
      </c>
      <c r="K29" s="15"/>
      <c r="L29" s="16"/>
      <c r="N29" s="109" t="s">
        <v>44</v>
      </c>
    </row>
    <row r="30" spans="2:16" s="154" customFormat="1" ht="38.25" customHeight="1">
      <c r="B30" s="142" t="s">
        <v>67</v>
      </c>
      <c r="C30" s="152"/>
      <c r="D30" s="20">
        <f>SUMIFS('2추일입'!$M$7:$M$1000,'2추일입'!$B$7:$B$1000,'2추총괄표(실국별)'!$B30)</f>
        <v>0</v>
      </c>
      <c r="E30" s="20">
        <f>SUMIFS('2추일입'!$N$7:$N$1000,'2추일입'!$B$7:$B$1000,'2추총괄표(실국별)'!$B30)</f>
        <v>0</v>
      </c>
      <c r="F30" s="20">
        <f>SUMIFS('2추일출'!$M$7:$M$1000,'2추일출'!$B$7:$B$1000,'2추총괄표(실국별)'!$B30)</f>
        <v>0</v>
      </c>
      <c r="G30" s="20">
        <f>SUMIFS('2추일출'!$N$7:$N$1000,'2추일출'!$B$7:$B$1000,'2추총괄표(실국별)'!$B30)</f>
        <v>0</v>
      </c>
      <c r="H30" s="126">
        <f t="shared" si="2"/>
        <v>0</v>
      </c>
      <c r="I30" s="153"/>
      <c r="J30" s="153"/>
      <c r="K30" s="15"/>
      <c r="L30" s="16"/>
      <c r="M30" s="139"/>
      <c r="N30" s="140">
        <f>N26-K2</f>
        <v>0</v>
      </c>
      <c r="O30" s="153"/>
      <c r="P30" s="153"/>
    </row>
    <row r="31" spans="2:16" ht="38.25" customHeight="1" thickBot="1">
      <c r="B31" s="142" t="s">
        <v>370</v>
      </c>
      <c r="C31" s="125"/>
      <c r="D31" s="20">
        <f>SUMIFS('2추일입'!$M$7:$M$1000,'2추일입'!$B$7:$B$1000,'2추총괄표(실국별)'!$B31)</f>
        <v>0</v>
      </c>
      <c r="E31" s="20">
        <f>SUMIFS('2추일입'!$N$7:$N$1000,'2추일입'!$B$7:$B$1000,'2추총괄표(실국별)'!$B31)</f>
        <v>0</v>
      </c>
      <c r="F31" s="20">
        <f>SUMIFS('2추일출'!$M$7:$M$1000,'2추일출'!$B$7:$B$1000,'2추총괄표(실국별)'!$B31)</f>
        <v>0</v>
      </c>
      <c r="G31" s="20">
        <f>SUMIFS('2추일출'!$N$7:$N$1000,'2추일출'!$B$7:$B$1000,'2추총괄표(실국별)'!$B31)</f>
        <v>0</v>
      </c>
      <c r="H31" s="126">
        <f t="shared" ref="H31:H33" si="4">C31+F31+G31</f>
        <v>0</v>
      </c>
      <c r="I31" s="145" t="e">
        <f>#REF!+#REF!</f>
        <v>#REF!</v>
      </c>
      <c r="J31" s="146" t="e">
        <f>#REF!+#REF!</f>
        <v>#REF!</v>
      </c>
      <c r="K31" s="117"/>
      <c r="N31" s="147" t="e">
        <f>M7-N7</f>
        <v>#REF!</v>
      </c>
    </row>
    <row r="32" spans="2:16" ht="38.25" customHeight="1">
      <c r="B32" s="142" t="s">
        <v>380</v>
      </c>
      <c r="C32" s="125"/>
      <c r="D32" s="20">
        <f>SUMIFS('2추일입'!$M$7:$M$1000,'2추일입'!$B$7:$B$1000,'2추총괄표(실국별)'!$B32)</f>
        <v>0</v>
      </c>
      <c r="E32" s="20">
        <f>SUMIFS('2추일입'!$N$7:$N$1000,'2추일입'!$B$7:$B$1000,'2추총괄표(실국별)'!$B32)</f>
        <v>0</v>
      </c>
      <c r="F32" s="20">
        <f>SUMIFS('2추일출'!$M$7:$M$1000,'2추일출'!$B$7:$B$1000,'2추총괄표(실국별)'!$B32)</f>
        <v>0</v>
      </c>
      <c r="G32" s="20">
        <f>SUMIFS('2추일출'!$N$7:$N$1000,'2추일출'!$B$7:$B$1000,'2추총괄표(실국별)'!$B32)</f>
        <v>0</v>
      </c>
      <c r="H32" s="126">
        <f t="shared" si="4"/>
        <v>0</v>
      </c>
      <c r="J32" s="148"/>
      <c r="K32" s="149"/>
    </row>
    <row r="33" spans="2:16" ht="38.25" customHeight="1" thickBot="1">
      <c r="B33" s="159" t="s">
        <v>406</v>
      </c>
      <c r="C33" s="165"/>
      <c r="D33" s="21">
        <f>SUMIFS('2추일입'!$M$7:$M$1000,'2추일입'!$B$7:$B$1000,'2추총괄표(실국별)'!$B33)</f>
        <v>0</v>
      </c>
      <c r="E33" s="21">
        <f>SUMIFS('2추일입'!$N$7:$N$1000,'2추일입'!$B$7:$B$1000,'2추총괄표(실국별)'!$B33)</f>
        <v>0</v>
      </c>
      <c r="F33" s="21">
        <f>SUMIFS('2추일출'!$M$7:$M$1000,'2추일출'!$B$7:$B$1000,'2추총괄표(실국별)'!$B33)</f>
        <v>0</v>
      </c>
      <c r="G33" s="21">
        <f>SUMIFS('2추일출'!$N$7:$N$1000,'2추일출'!$B$7:$B$1000,'2추총괄표(실국별)'!$B33)</f>
        <v>0</v>
      </c>
      <c r="H33" s="161">
        <f t="shared" si="4"/>
        <v>0</v>
      </c>
      <c r="J33" s="150"/>
      <c r="L33" s="151"/>
      <c r="M33" s="151"/>
    </row>
    <row r="34" spans="2:16" ht="18" customHeight="1">
      <c r="B34" s="115"/>
      <c r="C34" s="115"/>
      <c r="D34" s="115"/>
      <c r="E34" s="115"/>
      <c r="F34" s="115"/>
      <c r="G34" s="115"/>
      <c r="H34" s="115"/>
      <c r="K34" s="15"/>
      <c r="L34" s="16"/>
    </row>
    <row r="35" spans="2:16" ht="20.25" customHeight="1"/>
    <row r="36" spans="2:16" ht="20.25" customHeight="1"/>
    <row r="37" spans="2:16" ht="14.25">
      <c r="B37" s="166" t="s">
        <v>17</v>
      </c>
      <c r="C37" s="167" t="s">
        <v>52</v>
      </c>
      <c r="D37" s="168" t="s">
        <v>53</v>
      </c>
      <c r="E37" s="167" t="s">
        <v>54</v>
      </c>
      <c r="G37" s="109"/>
      <c r="H37" s="109"/>
      <c r="O37" s="58"/>
      <c r="P37" s="58"/>
    </row>
    <row r="38" spans="2:16" ht="15">
      <c r="B38" s="169" t="s">
        <v>122</v>
      </c>
      <c r="C38" s="170">
        <v>914581</v>
      </c>
      <c r="D38" s="171"/>
      <c r="E38" s="171">
        <f>SUM(C38:D38)</f>
        <v>914581</v>
      </c>
      <c r="G38" s="109"/>
      <c r="H38" s="109"/>
      <c r="O38" s="58"/>
      <c r="P38" s="58"/>
    </row>
    <row r="39" spans="2:16" ht="15">
      <c r="B39" s="169" t="s">
        <v>109</v>
      </c>
      <c r="C39" s="170">
        <v>3119807801</v>
      </c>
      <c r="D39" s="170">
        <v>1780946434</v>
      </c>
      <c r="E39" s="171">
        <f t="shared" ref="E39:E66" si="5">SUM(C39:D39)</f>
        <v>4900754235</v>
      </c>
      <c r="H39" s="109"/>
      <c r="O39" s="58"/>
      <c r="P39" s="58"/>
    </row>
    <row r="40" spans="2:16" ht="15">
      <c r="B40" s="169" t="s">
        <v>110</v>
      </c>
      <c r="C40" s="170">
        <v>190109521</v>
      </c>
      <c r="D40" s="170">
        <v>28360000</v>
      </c>
      <c r="E40" s="171">
        <f t="shared" si="5"/>
        <v>218469521</v>
      </c>
      <c r="H40" s="109"/>
      <c r="O40" s="58"/>
      <c r="P40" s="58"/>
    </row>
    <row r="41" spans="2:16" ht="15">
      <c r="B41" s="172" t="s">
        <v>111</v>
      </c>
      <c r="C41" s="170">
        <v>544196314</v>
      </c>
      <c r="D41" s="171"/>
      <c r="E41" s="171">
        <f t="shared" si="5"/>
        <v>544196314</v>
      </c>
      <c r="G41" s="109"/>
      <c r="H41" s="109"/>
      <c r="O41" s="58"/>
      <c r="P41" s="58"/>
    </row>
    <row r="42" spans="2:16" ht="15">
      <c r="B42" s="169" t="s">
        <v>112</v>
      </c>
      <c r="C42" s="170">
        <v>224243208</v>
      </c>
      <c r="D42" s="170">
        <v>52484400</v>
      </c>
      <c r="E42" s="171">
        <f t="shared" si="5"/>
        <v>276727608</v>
      </c>
      <c r="H42" s="109"/>
      <c r="O42" s="58"/>
      <c r="P42" s="58"/>
    </row>
    <row r="43" spans="2:16" ht="15">
      <c r="B43" s="172" t="s">
        <v>65</v>
      </c>
      <c r="C43" s="170">
        <v>249710070</v>
      </c>
      <c r="D43" s="171"/>
      <c r="E43" s="171">
        <f t="shared" si="5"/>
        <v>249710070</v>
      </c>
      <c r="G43" s="109"/>
      <c r="H43" s="109"/>
      <c r="O43" s="58"/>
      <c r="P43" s="58"/>
    </row>
    <row r="44" spans="2:16" ht="15">
      <c r="B44" s="172" t="s">
        <v>113</v>
      </c>
      <c r="C44" s="170">
        <v>2571625696</v>
      </c>
      <c r="D44" s="171"/>
      <c r="E44" s="171">
        <f t="shared" si="5"/>
        <v>2571625696</v>
      </c>
      <c r="G44" s="109"/>
      <c r="H44" s="109"/>
      <c r="O44" s="58"/>
      <c r="P44" s="58"/>
    </row>
    <row r="45" spans="2:16" ht="15">
      <c r="B45" s="169" t="s">
        <v>114</v>
      </c>
      <c r="C45" s="170">
        <v>94671441</v>
      </c>
      <c r="D45" s="171"/>
      <c r="E45" s="171">
        <f t="shared" si="5"/>
        <v>94671441</v>
      </c>
      <c r="G45" s="109"/>
      <c r="H45" s="109"/>
      <c r="O45" s="58"/>
      <c r="P45" s="58"/>
    </row>
    <row r="46" spans="2:16" ht="15">
      <c r="B46" s="169" t="s">
        <v>106</v>
      </c>
      <c r="C46" s="170">
        <v>107956457</v>
      </c>
      <c r="E46" s="171">
        <f t="shared" si="5"/>
        <v>107956457</v>
      </c>
      <c r="H46" s="109"/>
      <c r="O46" s="58"/>
      <c r="P46" s="58"/>
    </row>
    <row r="47" spans="2:16" ht="15">
      <c r="B47" s="169" t="s">
        <v>115</v>
      </c>
      <c r="C47" s="170">
        <v>1879955306</v>
      </c>
      <c r="D47" s="171"/>
      <c r="E47" s="171">
        <f t="shared" si="5"/>
        <v>1879955306</v>
      </c>
      <c r="G47" s="109"/>
      <c r="H47" s="109"/>
      <c r="O47" s="58"/>
      <c r="P47" s="58"/>
    </row>
    <row r="48" spans="2:16" ht="15">
      <c r="B48" s="169" t="s">
        <v>120</v>
      </c>
      <c r="C48" s="170">
        <v>475412376</v>
      </c>
      <c r="D48" s="171"/>
      <c r="E48" s="171">
        <f t="shared" si="5"/>
        <v>475412376</v>
      </c>
      <c r="G48" s="109"/>
      <c r="H48" s="109"/>
      <c r="O48" s="58"/>
      <c r="P48" s="58"/>
    </row>
    <row r="49" spans="2:5" ht="15">
      <c r="B49" s="169" t="s">
        <v>116</v>
      </c>
      <c r="C49" s="170">
        <v>148252370</v>
      </c>
      <c r="D49" s="170">
        <v>384743740</v>
      </c>
      <c r="E49" s="171">
        <f t="shared" si="5"/>
        <v>532996110</v>
      </c>
    </row>
    <row r="50" spans="2:5" ht="15">
      <c r="B50" s="169" t="s">
        <v>123</v>
      </c>
      <c r="C50" s="170">
        <v>9607826</v>
      </c>
      <c r="E50" s="171">
        <f t="shared" si="5"/>
        <v>9607826</v>
      </c>
    </row>
    <row r="51" spans="2:5" ht="15">
      <c r="B51" s="169" t="s">
        <v>117</v>
      </c>
      <c r="C51" s="170">
        <v>384069</v>
      </c>
      <c r="E51" s="171">
        <f t="shared" si="5"/>
        <v>384069</v>
      </c>
    </row>
    <row r="52" spans="2:5" ht="15">
      <c r="B52" s="169" t="s">
        <v>70</v>
      </c>
      <c r="C52" s="170">
        <v>1353512493</v>
      </c>
      <c r="E52" s="171">
        <f t="shared" si="5"/>
        <v>1353512493</v>
      </c>
    </row>
    <row r="53" spans="2:5" ht="15">
      <c r="B53" s="169" t="s">
        <v>107</v>
      </c>
      <c r="C53" s="170">
        <v>69450506</v>
      </c>
      <c r="E53" s="171">
        <f t="shared" si="5"/>
        <v>69450506</v>
      </c>
    </row>
    <row r="54" spans="2:5" ht="15">
      <c r="B54" s="169" t="s">
        <v>108</v>
      </c>
      <c r="C54" s="170">
        <v>173302168</v>
      </c>
      <c r="E54" s="171">
        <f t="shared" si="5"/>
        <v>173302168</v>
      </c>
    </row>
    <row r="55" spans="2:5" ht="15">
      <c r="B55" s="169" t="s">
        <v>118</v>
      </c>
      <c r="C55" s="170">
        <v>2325292998</v>
      </c>
      <c r="E55" s="171">
        <f t="shared" si="5"/>
        <v>2325292998</v>
      </c>
    </row>
    <row r="56" spans="2:5" ht="15">
      <c r="B56" s="169" t="s">
        <v>67</v>
      </c>
      <c r="C56" s="170">
        <v>193048941</v>
      </c>
      <c r="E56" s="171">
        <f t="shared" si="5"/>
        <v>193048941</v>
      </c>
    </row>
    <row r="57" spans="2:5" ht="15">
      <c r="B57" s="169" t="s">
        <v>119</v>
      </c>
      <c r="C57" s="170">
        <v>866196185</v>
      </c>
      <c r="E57" s="171">
        <f t="shared" si="5"/>
        <v>866196185</v>
      </c>
    </row>
    <row r="58" spans="2:5" ht="15">
      <c r="B58" s="169" t="s">
        <v>124</v>
      </c>
      <c r="C58" s="170">
        <v>1402108</v>
      </c>
      <c r="E58" s="171">
        <f t="shared" si="5"/>
        <v>1402108</v>
      </c>
    </row>
    <row r="59" spans="2:5" ht="15">
      <c r="B59" s="169" t="s">
        <v>62</v>
      </c>
      <c r="C59" s="170">
        <v>29930218</v>
      </c>
      <c r="E59" s="171">
        <f t="shared" si="5"/>
        <v>29930218</v>
      </c>
    </row>
    <row r="60" spans="2:5" ht="15">
      <c r="B60" s="169" t="s">
        <v>125</v>
      </c>
      <c r="C60" s="170">
        <v>39275302</v>
      </c>
      <c r="E60" s="171">
        <f t="shared" si="5"/>
        <v>39275302</v>
      </c>
    </row>
    <row r="61" spans="2:5" ht="15">
      <c r="B61" s="169" t="s">
        <v>126</v>
      </c>
      <c r="C61" s="170">
        <v>8910247</v>
      </c>
      <c r="E61" s="171">
        <f t="shared" si="5"/>
        <v>8910247</v>
      </c>
    </row>
    <row r="62" spans="2:5" ht="15">
      <c r="B62" s="169" t="s">
        <v>127</v>
      </c>
      <c r="C62" s="170">
        <v>9409184</v>
      </c>
      <c r="E62" s="171">
        <f t="shared" si="5"/>
        <v>9409184</v>
      </c>
    </row>
    <row r="63" spans="2:5" ht="15">
      <c r="B63" s="169" t="s">
        <v>121</v>
      </c>
      <c r="C63" s="170">
        <v>563921605</v>
      </c>
      <c r="E63" s="171">
        <f t="shared" si="5"/>
        <v>563921605</v>
      </c>
    </row>
    <row r="64" spans="2:5" ht="15">
      <c r="B64" s="169" t="s">
        <v>128</v>
      </c>
      <c r="C64" s="170">
        <v>246707189</v>
      </c>
      <c r="E64" s="171">
        <f t="shared" si="5"/>
        <v>246707189</v>
      </c>
    </row>
    <row r="65" spans="2:5" ht="15">
      <c r="B65" s="169" t="s">
        <v>129</v>
      </c>
      <c r="C65" s="170">
        <v>5137721</v>
      </c>
      <c r="E65" s="171">
        <f t="shared" si="5"/>
        <v>5137721</v>
      </c>
    </row>
    <row r="66" spans="2:5" ht="15">
      <c r="B66" s="169" t="s">
        <v>130</v>
      </c>
      <c r="C66" s="170">
        <v>53973769</v>
      </c>
      <c r="E66" s="171">
        <f t="shared" si="5"/>
        <v>53973769</v>
      </c>
    </row>
    <row r="67" spans="2:5" ht="15">
      <c r="B67" s="169" t="s">
        <v>20</v>
      </c>
      <c r="C67" s="171">
        <f>SUM(C38:C66)</f>
        <v>15556317670</v>
      </c>
      <c r="D67" s="171">
        <f>SUM(D38:D66)</f>
        <v>2246534574</v>
      </c>
      <c r="E67" s="171">
        <f t="shared" ref="E67" si="6">SUM(C67:D67)</f>
        <v>17802852244</v>
      </c>
    </row>
    <row r="167" spans="1:20" s="109" customFormat="1" ht="24">
      <c r="A167" s="58"/>
      <c r="B167" s="58"/>
      <c r="C167" s="58"/>
      <c r="D167" s="58"/>
      <c r="E167" s="58"/>
      <c r="F167" s="58"/>
      <c r="G167" s="58"/>
      <c r="H167" s="58"/>
      <c r="I167" s="149" t="s">
        <v>56</v>
      </c>
      <c r="Q167" s="58"/>
      <c r="R167" s="58"/>
      <c r="S167" s="58"/>
      <c r="T167" s="58"/>
    </row>
    <row r="297" spans="1:20" s="109" customFormat="1">
      <c r="A297" s="58"/>
      <c r="B297" s="58"/>
      <c r="C297" s="58"/>
      <c r="D297" s="58"/>
      <c r="E297" s="58"/>
      <c r="F297" s="58"/>
      <c r="G297" s="58"/>
      <c r="H297" s="58"/>
      <c r="I297" s="173"/>
      <c r="K297" s="109">
        <v>-50000</v>
      </c>
      <c r="Q297" s="58"/>
      <c r="R297" s="58"/>
      <c r="S297" s="58"/>
      <c r="T297" s="58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D46"/>
  <sheetViews>
    <sheetView topLeftCell="B1" zoomScale="90" zoomScaleNormal="90" workbookViewId="0">
      <selection activeCell="B1" sqref="B1:AD1"/>
    </sheetView>
  </sheetViews>
  <sheetFormatPr defaultRowHeight="16.5"/>
  <cols>
    <col min="1" max="1" width="6.875" hidden="1" customWidth="1"/>
    <col min="2" max="2" width="2.25" customWidth="1"/>
    <col min="3" max="3" width="12.625" customWidth="1"/>
    <col min="4" max="4" width="12.375" customWidth="1"/>
    <col min="5" max="5" width="10.75" customWidth="1"/>
    <col min="6" max="6" width="11.5" customWidth="1"/>
    <col min="7" max="8" width="10.375" customWidth="1"/>
    <col min="9" max="9" width="12.5" customWidth="1"/>
    <col min="10" max="11" width="9" customWidth="1"/>
    <col min="12" max="13" width="10.375" hidden="1" customWidth="1"/>
    <col min="14" max="14" width="12.25" hidden="1" customWidth="1"/>
    <col min="15" max="16" width="9" hidden="1" customWidth="1"/>
    <col min="17" max="17" width="1.875" customWidth="1"/>
    <col min="18" max="18" width="12.375" customWidth="1"/>
    <col min="19" max="19" width="10.75" customWidth="1"/>
    <col min="20" max="20" width="11.5" customWidth="1"/>
    <col min="21" max="22" width="10.375" customWidth="1"/>
    <col min="23" max="23" width="12.5" customWidth="1"/>
    <col min="24" max="25" width="9" customWidth="1"/>
    <col min="26" max="27" width="10.375" hidden="1" customWidth="1"/>
    <col min="28" max="28" width="12.25" hidden="1" customWidth="1"/>
    <col min="29" max="30" width="9" hidden="1" customWidth="1"/>
  </cols>
  <sheetData>
    <row r="1" spans="1:30" ht="25.5">
      <c r="B1" s="316" t="s">
        <v>564</v>
      </c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</row>
    <row r="2" spans="1:30">
      <c r="J2" s="175" t="str">
        <f>IF(J6=X6,"OK","@@")</f>
        <v>OK</v>
      </c>
      <c r="K2" s="175"/>
      <c r="L2" s="175"/>
      <c r="M2" s="175"/>
      <c r="N2" s="175"/>
      <c r="O2" s="175" t="str">
        <f>IF(O6=AC6,"OK","@@")</f>
        <v>OK</v>
      </c>
      <c r="X2" s="175" t="str">
        <f>IF(X6=J6,"OK","@@")</f>
        <v>OK</v>
      </c>
      <c r="Y2" s="175"/>
      <c r="Z2" s="175"/>
      <c r="AA2" s="175"/>
      <c r="AB2" s="175"/>
      <c r="AC2" s="175" t="str">
        <f>IF(AC6=O6,"OK","@@")</f>
        <v>OK</v>
      </c>
      <c r="AD2" s="175"/>
    </row>
    <row r="3" spans="1:30" ht="18.75" customHeight="1">
      <c r="B3" s="317" t="s">
        <v>531</v>
      </c>
      <c r="C3" s="318"/>
      <c r="D3" s="323" t="s">
        <v>74</v>
      </c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R3" s="323" t="s">
        <v>75</v>
      </c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323"/>
    </row>
    <row r="4" spans="1:30" ht="27.75" customHeight="1">
      <c r="B4" s="319"/>
      <c r="C4" s="320"/>
      <c r="D4" s="324" t="s">
        <v>137</v>
      </c>
      <c r="E4" s="324" t="s">
        <v>135</v>
      </c>
      <c r="F4" s="324" t="s">
        <v>138</v>
      </c>
      <c r="G4" s="310" t="s">
        <v>139</v>
      </c>
      <c r="H4" s="311"/>
      <c r="I4" s="312" t="s">
        <v>80</v>
      </c>
      <c r="J4" s="326" t="s">
        <v>8</v>
      </c>
      <c r="K4" s="311"/>
      <c r="L4" s="330" t="s">
        <v>140</v>
      </c>
      <c r="M4" s="329"/>
      <c r="N4" s="327" t="s">
        <v>136</v>
      </c>
      <c r="O4" s="329" t="s">
        <v>79</v>
      </c>
      <c r="P4" s="329"/>
      <c r="R4" s="324" t="s">
        <v>528</v>
      </c>
      <c r="S4" s="324" t="s">
        <v>529</v>
      </c>
      <c r="T4" s="324" t="s">
        <v>530</v>
      </c>
      <c r="U4" s="310" t="s">
        <v>139</v>
      </c>
      <c r="V4" s="311"/>
      <c r="W4" s="312" t="s">
        <v>80</v>
      </c>
      <c r="X4" s="326" t="s">
        <v>8</v>
      </c>
      <c r="Y4" s="311"/>
      <c r="Z4" s="330" t="s">
        <v>140</v>
      </c>
      <c r="AA4" s="329"/>
      <c r="AB4" s="327" t="s">
        <v>136</v>
      </c>
      <c r="AC4" s="329" t="s">
        <v>79</v>
      </c>
      <c r="AD4" s="329"/>
    </row>
    <row r="5" spans="1:30" ht="18.75" customHeight="1">
      <c r="B5" s="321"/>
      <c r="C5" s="322"/>
      <c r="D5" s="325"/>
      <c r="E5" s="325"/>
      <c r="F5" s="325"/>
      <c r="G5" s="104" t="s">
        <v>0</v>
      </c>
      <c r="H5" s="104" t="s">
        <v>1</v>
      </c>
      <c r="I5" s="313"/>
      <c r="J5" s="104" t="s">
        <v>3</v>
      </c>
      <c r="K5" s="104" t="s">
        <v>2</v>
      </c>
      <c r="L5" s="65" t="s">
        <v>0</v>
      </c>
      <c r="M5" s="65" t="s">
        <v>1</v>
      </c>
      <c r="N5" s="328"/>
      <c r="O5" s="65" t="s">
        <v>3</v>
      </c>
      <c r="P5" s="65" t="s">
        <v>2</v>
      </c>
      <c r="R5" s="325"/>
      <c r="S5" s="325"/>
      <c r="T5" s="325"/>
      <c r="U5" s="64" t="s">
        <v>0</v>
      </c>
      <c r="V5" s="64" t="s">
        <v>1</v>
      </c>
      <c r="W5" s="313"/>
      <c r="X5" s="64" t="s">
        <v>3</v>
      </c>
      <c r="Y5" s="64" t="s">
        <v>2</v>
      </c>
      <c r="Z5" s="65" t="s">
        <v>0</v>
      </c>
      <c r="AA5" s="65" t="s">
        <v>1</v>
      </c>
      <c r="AB5" s="328"/>
      <c r="AC5" s="65" t="s">
        <v>3</v>
      </c>
      <c r="AD5" s="65" t="s">
        <v>2</v>
      </c>
    </row>
    <row r="6" spans="1:30">
      <c r="B6" s="314" t="s">
        <v>39</v>
      </c>
      <c r="C6" s="315"/>
      <c r="D6" s="103">
        <f>SUM(D7:D46)/2</f>
        <v>36110</v>
      </c>
      <c r="E6" s="103">
        <f t="shared" ref="E6:P6" si="0">SUM(E7:E46)/2</f>
        <v>0</v>
      </c>
      <c r="F6" s="103">
        <f t="shared" si="0"/>
        <v>0</v>
      </c>
      <c r="G6" s="103">
        <f t="shared" si="0"/>
        <v>-36110</v>
      </c>
      <c r="H6" s="103">
        <f t="shared" si="0"/>
        <v>0</v>
      </c>
      <c r="I6" s="103">
        <f t="shared" si="0"/>
        <v>0</v>
      </c>
      <c r="J6" s="103">
        <f t="shared" si="0"/>
        <v>0</v>
      </c>
      <c r="K6" s="103">
        <f t="shared" si="0"/>
        <v>-36110</v>
      </c>
      <c r="L6" s="103">
        <f t="shared" si="0"/>
        <v>0</v>
      </c>
      <c r="M6" s="103">
        <f t="shared" si="0"/>
        <v>0</v>
      </c>
      <c r="N6" s="103">
        <f t="shared" si="0"/>
        <v>0</v>
      </c>
      <c r="O6" s="103">
        <f t="shared" si="0"/>
        <v>0</v>
      </c>
      <c r="P6" s="103">
        <f t="shared" si="0"/>
        <v>0</v>
      </c>
      <c r="R6" s="103">
        <f>SUM(R7:R46)/2</f>
        <v>55611000</v>
      </c>
      <c r="S6" s="103">
        <f t="shared" ref="S6:AD6" si="1">SUM(S7:S46)/2</f>
        <v>55611000</v>
      </c>
      <c r="T6" s="103">
        <f t="shared" si="1"/>
        <v>55611000</v>
      </c>
      <c r="U6" s="103">
        <f t="shared" si="1"/>
        <v>-2941000</v>
      </c>
      <c r="V6" s="103">
        <f t="shared" si="1"/>
        <v>2941000</v>
      </c>
      <c r="W6" s="103">
        <f t="shared" si="1"/>
        <v>55611000</v>
      </c>
      <c r="X6" s="103">
        <f t="shared" si="1"/>
        <v>0</v>
      </c>
      <c r="Y6" s="103">
        <f t="shared" si="1"/>
        <v>0</v>
      </c>
      <c r="Z6" s="103">
        <f t="shared" si="1"/>
        <v>0</v>
      </c>
      <c r="AA6" s="103">
        <f t="shared" si="1"/>
        <v>0</v>
      </c>
      <c r="AB6" s="103">
        <f t="shared" si="1"/>
        <v>20000000</v>
      </c>
      <c r="AC6" s="103">
        <f t="shared" si="1"/>
        <v>0</v>
      </c>
      <c r="AD6" s="103">
        <f t="shared" si="1"/>
        <v>0</v>
      </c>
    </row>
    <row r="7" spans="1:30" ht="16.5" customHeight="1">
      <c r="A7" s="105"/>
      <c r="B7" s="306" t="s">
        <v>18</v>
      </c>
      <c r="C7" s="307"/>
      <c r="D7" s="97">
        <f>SUM(D8:D10)</f>
        <v>0</v>
      </c>
      <c r="E7" s="97">
        <f t="shared" ref="E7:P7" si="2">SUM(E8:E10)</f>
        <v>0</v>
      </c>
      <c r="F7" s="97">
        <f t="shared" si="2"/>
        <v>0</v>
      </c>
      <c r="G7" s="97">
        <f t="shared" si="2"/>
        <v>0</v>
      </c>
      <c r="H7" s="97">
        <f t="shared" si="2"/>
        <v>0</v>
      </c>
      <c r="I7" s="97">
        <f t="shared" si="2"/>
        <v>0</v>
      </c>
      <c r="J7" s="97">
        <f t="shared" si="2"/>
        <v>0</v>
      </c>
      <c r="K7" s="97">
        <f t="shared" si="2"/>
        <v>0</v>
      </c>
      <c r="L7" s="97">
        <f t="shared" si="2"/>
        <v>0</v>
      </c>
      <c r="M7" s="97">
        <f t="shared" si="2"/>
        <v>0</v>
      </c>
      <c r="N7" s="97">
        <f t="shared" si="2"/>
        <v>0</v>
      </c>
      <c r="O7" s="97">
        <f t="shared" si="2"/>
        <v>0</v>
      </c>
      <c r="P7" s="97">
        <f t="shared" si="2"/>
        <v>0</v>
      </c>
      <c r="R7" s="97">
        <f>SUM(R8:R10)</f>
        <v>0</v>
      </c>
      <c r="S7" s="97">
        <f t="shared" ref="S7:AD7" si="3">SUM(S8:S10)</f>
        <v>0</v>
      </c>
      <c r="T7" s="97">
        <f t="shared" si="3"/>
        <v>0</v>
      </c>
      <c r="U7" s="97">
        <f t="shared" si="3"/>
        <v>0</v>
      </c>
      <c r="V7" s="97">
        <f t="shared" si="3"/>
        <v>0</v>
      </c>
      <c r="W7" s="97">
        <f t="shared" si="3"/>
        <v>0</v>
      </c>
      <c r="X7" s="97">
        <f t="shared" si="3"/>
        <v>0</v>
      </c>
      <c r="Y7" s="97">
        <f t="shared" si="3"/>
        <v>0</v>
      </c>
      <c r="Z7" s="97">
        <f t="shared" si="3"/>
        <v>0</v>
      </c>
      <c r="AA7" s="97">
        <f t="shared" si="3"/>
        <v>0</v>
      </c>
      <c r="AB7" s="97">
        <f t="shared" si="3"/>
        <v>0</v>
      </c>
      <c r="AC7" s="97">
        <f t="shared" si="3"/>
        <v>0</v>
      </c>
      <c r="AD7" s="97">
        <f t="shared" si="3"/>
        <v>0</v>
      </c>
    </row>
    <row r="8" spans="1:30" ht="16.5" customHeight="1">
      <c r="A8" s="105" t="s">
        <v>532</v>
      </c>
      <c r="B8" s="98"/>
      <c r="C8" s="98" t="s">
        <v>62</v>
      </c>
      <c r="D8" s="99">
        <f>SUMIFS('2추일입'!$G$7:$G$1000,'2추일입'!$A$7:$A$1000,'2추위원회별'!$A8,'2추일입'!$B$7:$B$1000,'2추위원회별'!$C8)</f>
        <v>0</v>
      </c>
      <c r="E8" s="99">
        <f>SUMIFS('2추일입'!$H$7:$H$1000,'2추일입'!$A$7:$A$1000,'2추위원회별'!$A8,'2추일입'!$B$7:$B$1000,'2추위원회별'!$C8)</f>
        <v>0</v>
      </c>
      <c r="F8" s="99">
        <f>SUMIFS('2추일입'!$H$7:$H$1000,'2추일입'!$A$7:$A$1000,'2추위원회별'!$A8,'2추일입'!$B$7:$B$1000,'2추위원회별'!$C8)</f>
        <v>0</v>
      </c>
      <c r="G8" s="99">
        <f>SUMIFS('2추일입'!$J$7:$J$1000,'2추일입'!$A$7:$A$1000,'2추위원회별'!$A8,'2추일입'!$B$7:$B$1000,'2추위원회별'!$C8)</f>
        <v>0</v>
      </c>
      <c r="H8" s="99">
        <f>SUMIFS('2추일입'!$K$7:$K$1000,'2추일입'!$A$7:$A$1000,'2추위원회별'!$A8,'2추일입'!$B$7:$B$1000,'2추위원회별'!$C8)</f>
        <v>0</v>
      </c>
      <c r="I8" s="99">
        <f>SUMIFS('2추일입'!$L$7:$L$1000,'2추일입'!$A$7:$A$1000,'2추위원회별'!$A8,'2추일입'!$B$7:$B$1000,'2추위원회별'!$C8)</f>
        <v>0</v>
      </c>
      <c r="J8" s="99">
        <f>SUMIFS('2추일입'!$V$7:$V$1000,'2추일입'!$A$7:$A$1000,'2추위원회별'!$A8,'2추일입'!$B$7:$B$1000,'2추위원회별'!$C8)</f>
        <v>0</v>
      </c>
      <c r="K8" s="99">
        <f>SUMIFS('2추일입'!$W$7:$W$1000,'2추일입'!$A$7:$A$1000,'2추위원회별'!$A8,'2추일입'!$B$7:$B$1000,'2추위원회별'!$C8)</f>
        <v>0</v>
      </c>
      <c r="L8" s="99">
        <f>SUMIFS('2추일입'!$M$7:$M$1000,'2추일입'!$A$7:$A$1000,'2추위원회별'!$A8,'2추일입'!$B$7:$B$1000,'2추위원회별'!$C8)</f>
        <v>0</v>
      </c>
      <c r="M8" s="99">
        <f>SUMIFS('2추일입'!$N$7:$N$1000,'2추일입'!$A$7:$A$1000,'2추위원회별'!$A8,'2추일입'!$B$7:$B$1000,'2추위원회별'!$C8)</f>
        <v>0</v>
      </c>
      <c r="N8" s="99">
        <f>SUMIFS('2추일입'!$O$7:$O$1000,'2추일입'!$A$7:$A$1000,'2추위원회별'!$A8,'2추일입'!$B$7:$B$1000,'2추위원회별'!$C8)</f>
        <v>0</v>
      </c>
      <c r="O8" s="99">
        <f>SUMIFS('2추일입'!$AA$7:$AA$1000,'2추일입'!$A$7:$A$1000,'2추위원회별'!$A8,'2추일입'!$B$7:$B$1000,'2추위원회별'!$C8)</f>
        <v>0</v>
      </c>
      <c r="P8" s="99">
        <f>SUMIFS('2추일입'!$AB$7:$AB$1000,'2추일입'!$A$7:$A$1000,'2추위원회별'!$A8,'2추일입'!$B$7:$B$1000,'2추위원회별'!$C8)</f>
        <v>0</v>
      </c>
      <c r="R8" s="99">
        <f>SUMIFS('2추일출'!$G$7:$G$1000,'2추일출'!$A$7:$A$1000,'2추위원회별'!$A8,'2추일출'!$B$7:$B$1000,'2추위원회별'!$C8)</f>
        <v>0</v>
      </c>
      <c r="S8" s="99">
        <f>SUMIFS('2추일출'!$H$7:$H$1000,'2추일출'!$A$7:$A$1000,'2추위원회별'!$A8,'2추일출'!$B$7:$B$1000,'2추위원회별'!$C8)</f>
        <v>0</v>
      </c>
      <c r="T8" s="99">
        <f>SUMIFS('2추일출'!$H$7:$H$1000,'2추일출'!$A$7:$A$1000,'2추위원회별'!$A8,'2추일출'!$B$7:$B$1000,'2추위원회별'!$C8)</f>
        <v>0</v>
      </c>
      <c r="U8" s="99">
        <f>SUMIFS('2추일출'!$J$7:$J$1000,'2추일출'!$A$7:$A$1000,'2추위원회별'!$A8,'2추일출'!$B$7:$B$1000,'2추위원회별'!$C8)</f>
        <v>0</v>
      </c>
      <c r="V8" s="99">
        <f>SUMIFS('2추일출'!$K$7:$K$1000,'2추일출'!$A$7:$A$1000,'2추위원회별'!$A8,'2추일출'!$B$7:$B$1000,'2추위원회별'!$C8)</f>
        <v>0</v>
      </c>
      <c r="W8" s="99">
        <f>SUMIFS('2추일출'!$L$7:$L$1000,'2추일출'!$A$7:$A$1000,'2추위원회별'!$A8,'2추일출'!$B$7:$B$1000,'2추위원회별'!$C8)</f>
        <v>0</v>
      </c>
      <c r="X8" s="99">
        <f>SUMIFS('2추일출'!$V$7:$V$1000,'2추일출'!$A$7:$A$1000,'2추위원회별'!$A8,'2추일출'!$B$7:$B$1000,'2추위원회별'!$C8)</f>
        <v>0</v>
      </c>
      <c r="Y8" s="99">
        <f>SUMIFS('2추일출'!$W$7:$W$1000,'2추일출'!$A$7:$A$1000,'2추위원회별'!$A8,'2추일출'!$B$7:$B$1000,'2추위원회별'!$C8)</f>
        <v>0</v>
      </c>
      <c r="Z8" s="99">
        <f>SUMIFS('2추일출'!$M$7:$M$1000,'2추일출'!$A$7:$A$1000,'2추위원회별'!$A8,'2추일출'!$B$7:$B$1000,'2추위원회별'!$C8)</f>
        <v>0</v>
      </c>
      <c r="AA8" s="99">
        <f>SUMIFS('2추일출'!$N$7:$N$1000,'2추일출'!$A$7:$A$1000,'2추위원회별'!$A8,'2추일출'!$B$7:$B$1000,'2추위원회별'!$C8)</f>
        <v>0</v>
      </c>
      <c r="AB8" s="99">
        <f>SUMIFS('2추일출'!$O$7:$O$1000,'2추일출'!$A$7:$A$1000,'2추위원회별'!$A8,'2추일출'!$B$7:$B$1000,'2추위원회별'!$C8)</f>
        <v>0</v>
      </c>
      <c r="AC8" s="99">
        <f>SUMIFS('2추일출'!$AA$7:$AA$1000,'2추일출'!$A$7:$A$1000,'2추위원회별'!$A8,'2추일출'!$B$7:$B$1000,'2추위원회별'!$C8)</f>
        <v>0</v>
      </c>
      <c r="AD8" s="99">
        <f>SUMIFS('2추일출'!$AB$7:$AB$1000,'2추일출'!$A$7:$A$1000,'2추위원회별'!$A8,'2추일출'!$B$7:$B$1000,'2추위원회별'!$C8)</f>
        <v>0</v>
      </c>
    </row>
    <row r="9" spans="1:30" ht="16.5" customHeight="1">
      <c r="A9" s="105" t="s">
        <v>532</v>
      </c>
      <c r="B9" s="98"/>
      <c r="C9" s="98" t="s">
        <v>123</v>
      </c>
      <c r="D9" s="99">
        <f>SUMIFS('2추일입'!$G$7:$G$1000,'2추일입'!$A$7:$A$1000,'2추위원회별'!$A9,'2추일입'!$B$7:$B$1000,'2추위원회별'!$C9)</f>
        <v>0</v>
      </c>
      <c r="E9" s="99">
        <f>SUMIFS('2추일입'!$H$7:$H$1000,'2추일입'!$A$7:$A$1000,'2추위원회별'!$A9,'2추일입'!$B$7:$B$1000,'2추위원회별'!$C9)</f>
        <v>0</v>
      </c>
      <c r="F9" s="99">
        <f>SUMIFS('2추일입'!$H$7:$H$1000,'2추일입'!$A$7:$A$1000,'2추위원회별'!$A9,'2추일입'!$B$7:$B$1000,'2추위원회별'!$C9)</f>
        <v>0</v>
      </c>
      <c r="G9" s="99">
        <f>SUMIFS('2추일입'!$J$7:$J$1000,'2추일입'!$A$7:$A$1000,'2추위원회별'!$A9,'2추일입'!$B$7:$B$1000,'2추위원회별'!$C9)</f>
        <v>0</v>
      </c>
      <c r="H9" s="99">
        <f>SUMIFS('2추일입'!$K$7:$K$1000,'2추일입'!$A$7:$A$1000,'2추위원회별'!$A9,'2추일입'!$B$7:$B$1000,'2추위원회별'!$C9)</f>
        <v>0</v>
      </c>
      <c r="I9" s="99">
        <f>SUMIFS('2추일입'!$L$7:$L$1000,'2추일입'!$A$7:$A$1000,'2추위원회별'!$A9,'2추일입'!$B$7:$B$1000,'2추위원회별'!$C9)</f>
        <v>0</v>
      </c>
      <c r="J9" s="99">
        <f>SUMIFS('2추일입'!$V$7:$V$1000,'2추일입'!$A$7:$A$1000,'2추위원회별'!$A9,'2추일입'!$B$7:$B$1000,'2추위원회별'!$C9)</f>
        <v>0</v>
      </c>
      <c r="K9" s="99">
        <f>SUMIFS('2추일입'!$W$7:$W$1000,'2추일입'!$A$7:$A$1000,'2추위원회별'!$A9,'2추일입'!$B$7:$B$1000,'2추위원회별'!$C9)</f>
        <v>0</v>
      </c>
      <c r="L9" s="99">
        <f>SUMIFS('2추일입'!$M$7:$M$1000,'2추일입'!$A$7:$A$1000,'2추위원회별'!$A9,'2추일입'!$B$7:$B$1000,'2추위원회별'!$C9)</f>
        <v>0</v>
      </c>
      <c r="M9" s="99">
        <f>SUMIFS('2추일입'!$N$7:$N$1000,'2추일입'!$A$7:$A$1000,'2추위원회별'!$A9,'2추일입'!$B$7:$B$1000,'2추위원회별'!$C9)</f>
        <v>0</v>
      </c>
      <c r="N9" s="99">
        <f>SUMIFS('2추일입'!$O$7:$O$1000,'2추일입'!$A$7:$A$1000,'2추위원회별'!$A9,'2추일입'!$B$7:$B$1000,'2추위원회별'!$C9)</f>
        <v>0</v>
      </c>
      <c r="O9" s="99">
        <f>SUMIFS('2추일입'!$AA$7:$AA$1000,'2추일입'!$A$7:$A$1000,'2추위원회별'!$A9,'2추일입'!$B$7:$B$1000,'2추위원회별'!$C9)</f>
        <v>0</v>
      </c>
      <c r="P9" s="99">
        <f>SUMIFS('2추일입'!$AB$7:$AB$1000,'2추일입'!$A$7:$A$1000,'2추위원회별'!$A9,'2추일입'!$B$7:$B$1000,'2추위원회별'!$C9)</f>
        <v>0</v>
      </c>
      <c r="R9" s="99">
        <f>SUMIFS('2추일출'!$G$7:$G$1000,'2추일출'!$A$7:$A$1000,'2추위원회별'!$A9,'2추일출'!$B$7:$B$1000,'2추위원회별'!$C9)</f>
        <v>0</v>
      </c>
      <c r="S9" s="99">
        <f>SUMIFS('2추일출'!$H$7:$H$1000,'2추일출'!$A$7:$A$1000,'2추위원회별'!$A9,'2추일출'!$B$7:$B$1000,'2추위원회별'!$C9)</f>
        <v>0</v>
      </c>
      <c r="T9" s="99">
        <f>SUMIFS('2추일출'!$H$7:$H$1000,'2추일출'!$A$7:$A$1000,'2추위원회별'!$A9,'2추일출'!$B$7:$B$1000,'2추위원회별'!$C9)</f>
        <v>0</v>
      </c>
      <c r="U9" s="99">
        <f>SUMIFS('2추일출'!$J$7:$J$1000,'2추일출'!$A$7:$A$1000,'2추위원회별'!$A9,'2추일출'!$B$7:$B$1000,'2추위원회별'!$C9)</f>
        <v>0</v>
      </c>
      <c r="V9" s="99">
        <f>SUMIFS('2추일출'!$K$7:$K$1000,'2추일출'!$A$7:$A$1000,'2추위원회별'!$A9,'2추일출'!$B$7:$B$1000,'2추위원회별'!$C9)</f>
        <v>0</v>
      </c>
      <c r="W9" s="99">
        <f>SUMIFS('2추일출'!$L$7:$L$1000,'2추일출'!$A$7:$A$1000,'2추위원회별'!$A9,'2추일출'!$B$7:$B$1000,'2추위원회별'!$C9)</f>
        <v>0</v>
      </c>
      <c r="X9" s="99">
        <f>SUMIFS('2추일출'!$V$7:$V$1000,'2추일출'!$A$7:$A$1000,'2추위원회별'!$A9,'2추일출'!$B$7:$B$1000,'2추위원회별'!$C9)</f>
        <v>0</v>
      </c>
      <c r="Y9" s="99">
        <f>SUMIFS('2추일출'!$W$7:$W$1000,'2추일출'!$A$7:$A$1000,'2추위원회별'!$A9,'2추일출'!$B$7:$B$1000,'2추위원회별'!$C9)</f>
        <v>0</v>
      </c>
      <c r="Z9" s="99">
        <f>SUMIFS('2추일출'!$M$7:$M$1000,'2추일출'!$A$7:$A$1000,'2추위원회별'!$A9,'2추일출'!$B$7:$B$1000,'2추위원회별'!$C9)</f>
        <v>0</v>
      </c>
      <c r="AA9" s="99">
        <f>SUMIFS('2추일출'!$N$7:$N$1000,'2추일출'!$A$7:$A$1000,'2추위원회별'!$A9,'2추일출'!$B$7:$B$1000,'2추위원회별'!$C9)</f>
        <v>0</v>
      </c>
      <c r="AB9" s="99">
        <f>SUMIFS('2추일출'!$O$7:$O$1000,'2추일출'!$A$7:$A$1000,'2추위원회별'!$A9,'2추일출'!$B$7:$B$1000,'2추위원회별'!$C9)</f>
        <v>0</v>
      </c>
      <c r="AC9" s="99">
        <f>SUMIFS('2추일출'!$AA$7:$AA$1000,'2추일출'!$A$7:$A$1000,'2추위원회별'!$A9,'2추일출'!$B$7:$B$1000,'2추위원회별'!$C9)</f>
        <v>0</v>
      </c>
      <c r="AD9" s="99">
        <f>SUMIFS('2추일출'!$AB$7:$AB$1000,'2추일출'!$A$7:$A$1000,'2추위원회별'!$A9,'2추일출'!$B$7:$B$1000,'2추위원회별'!$C9)</f>
        <v>0</v>
      </c>
    </row>
    <row r="10" spans="1:30" ht="16.5" customHeight="1">
      <c r="A10" s="105" t="s">
        <v>532</v>
      </c>
      <c r="B10" s="98"/>
      <c r="C10" s="98" t="s">
        <v>117</v>
      </c>
      <c r="D10" s="99">
        <f>SUMIFS('2추일입'!$G$7:$G$1000,'2추일입'!$A$7:$A$1000,'2추위원회별'!$A10,'2추일입'!$B$7:$B$1000,'2추위원회별'!$C10)</f>
        <v>0</v>
      </c>
      <c r="E10" s="99">
        <f>SUMIFS('2추일입'!$H$7:$H$1000,'2추일입'!$A$7:$A$1000,'2추위원회별'!$A10,'2추일입'!$B$7:$B$1000,'2추위원회별'!$C10)</f>
        <v>0</v>
      </c>
      <c r="F10" s="99">
        <f>SUMIFS('2추일입'!$H$7:$H$1000,'2추일입'!$A$7:$A$1000,'2추위원회별'!$A10,'2추일입'!$B$7:$B$1000,'2추위원회별'!$C10)</f>
        <v>0</v>
      </c>
      <c r="G10" s="99">
        <f>SUMIFS('2추일입'!$J$7:$J$1000,'2추일입'!$A$7:$A$1000,'2추위원회별'!$A10,'2추일입'!$B$7:$B$1000,'2추위원회별'!$C10)</f>
        <v>0</v>
      </c>
      <c r="H10" s="99">
        <f>SUMIFS('2추일입'!$K$7:$K$1000,'2추일입'!$A$7:$A$1000,'2추위원회별'!$A10,'2추일입'!$B$7:$B$1000,'2추위원회별'!$C10)</f>
        <v>0</v>
      </c>
      <c r="I10" s="99">
        <f>SUMIFS('2추일입'!$L$7:$L$1000,'2추일입'!$A$7:$A$1000,'2추위원회별'!$A10,'2추일입'!$B$7:$B$1000,'2추위원회별'!$C10)</f>
        <v>0</v>
      </c>
      <c r="J10" s="99">
        <f>SUMIFS('2추일입'!$V$7:$V$1000,'2추일입'!$A$7:$A$1000,'2추위원회별'!$A10,'2추일입'!$B$7:$B$1000,'2추위원회별'!$C10)</f>
        <v>0</v>
      </c>
      <c r="K10" s="99">
        <f>SUMIFS('2추일입'!$W$7:$W$1000,'2추일입'!$A$7:$A$1000,'2추위원회별'!$A10,'2추일입'!$B$7:$B$1000,'2추위원회별'!$C10)</f>
        <v>0</v>
      </c>
      <c r="L10" s="99">
        <f>SUMIFS('2추일입'!$M$7:$M$1000,'2추일입'!$A$7:$A$1000,'2추위원회별'!$A10,'2추일입'!$B$7:$B$1000,'2추위원회별'!$C10)</f>
        <v>0</v>
      </c>
      <c r="M10" s="99">
        <f>SUMIFS('2추일입'!$N$7:$N$1000,'2추일입'!$A$7:$A$1000,'2추위원회별'!$A10,'2추일입'!$B$7:$B$1000,'2추위원회별'!$C10)</f>
        <v>0</v>
      </c>
      <c r="N10" s="99">
        <f>SUMIFS('2추일입'!$O$7:$O$1000,'2추일입'!$A$7:$A$1000,'2추위원회별'!$A10,'2추일입'!$B$7:$B$1000,'2추위원회별'!$C10)</f>
        <v>0</v>
      </c>
      <c r="O10" s="99">
        <f>SUMIFS('2추일입'!$AA$7:$AA$1000,'2추일입'!$A$7:$A$1000,'2추위원회별'!$A10,'2추일입'!$B$7:$B$1000,'2추위원회별'!$C10)</f>
        <v>0</v>
      </c>
      <c r="P10" s="99">
        <f>SUMIFS('2추일입'!$AB$7:$AB$1000,'2추일입'!$A$7:$A$1000,'2추위원회별'!$A10,'2추일입'!$B$7:$B$1000,'2추위원회별'!$C10)</f>
        <v>0</v>
      </c>
      <c r="R10" s="99">
        <f>SUMIFS('2추일출'!$G$7:$G$1000,'2추일출'!$A$7:$A$1000,'2추위원회별'!$A10,'2추일출'!$B$7:$B$1000,'2추위원회별'!$C10)</f>
        <v>0</v>
      </c>
      <c r="S10" s="99">
        <f>SUMIFS('2추일출'!$H$7:$H$1000,'2추일출'!$A$7:$A$1000,'2추위원회별'!$A10,'2추일출'!$B$7:$B$1000,'2추위원회별'!$C10)</f>
        <v>0</v>
      </c>
      <c r="T10" s="99">
        <f>SUMIFS('2추일출'!$H$7:$H$1000,'2추일출'!$A$7:$A$1000,'2추위원회별'!$A10,'2추일출'!$B$7:$B$1000,'2추위원회별'!$C10)</f>
        <v>0</v>
      </c>
      <c r="U10" s="99">
        <f>SUMIFS('2추일출'!$J$7:$J$1000,'2추일출'!$A$7:$A$1000,'2추위원회별'!$A10,'2추일출'!$B$7:$B$1000,'2추위원회별'!$C10)</f>
        <v>0</v>
      </c>
      <c r="V10" s="99">
        <f>SUMIFS('2추일출'!$K$7:$K$1000,'2추일출'!$A$7:$A$1000,'2추위원회별'!$A10,'2추일출'!$B$7:$B$1000,'2추위원회별'!$C10)</f>
        <v>0</v>
      </c>
      <c r="W10" s="99">
        <f>SUMIFS('2추일출'!$L$7:$L$1000,'2추일출'!$A$7:$A$1000,'2추위원회별'!$A10,'2추일출'!$B$7:$B$1000,'2추위원회별'!$C10)</f>
        <v>0</v>
      </c>
      <c r="X10" s="99">
        <f>SUMIFS('2추일출'!$V$7:$V$1000,'2추일출'!$A$7:$A$1000,'2추위원회별'!$A10,'2추일출'!$B$7:$B$1000,'2추위원회별'!$C10)</f>
        <v>0</v>
      </c>
      <c r="Y10" s="99">
        <f>SUMIFS('2추일출'!$W$7:$W$1000,'2추일출'!$A$7:$A$1000,'2추위원회별'!$A10,'2추일출'!$B$7:$B$1000,'2추위원회별'!$C10)</f>
        <v>0</v>
      </c>
      <c r="Z10" s="99">
        <f>SUMIFS('2추일출'!$M$7:$M$1000,'2추일출'!$A$7:$A$1000,'2추위원회별'!$A10,'2추일출'!$B$7:$B$1000,'2추위원회별'!$C10)</f>
        <v>0</v>
      </c>
      <c r="AA10" s="99">
        <f>SUMIFS('2추일출'!$N$7:$N$1000,'2추일출'!$A$7:$A$1000,'2추위원회별'!$A10,'2추일출'!$B$7:$B$1000,'2추위원회별'!$C10)</f>
        <v>0</v>
      </c>
      <c r="AB10" s="99">
        <f>SUMIFS('2추일출'!$O$7:$O$1000,'2추일출'!$A$7:$A$1000,'2추위원회별'!$A10,'2추일출'!$B$7:$B$1000,'2추위원회별'!$C10)</f>
        <v>0</v>
      </c>
      <c r="AC10" s="99">
        <f>SUMIFS('2추일출'!$AA$7:$AA$1000,'2추일출'!$A$7:$A$1000,'2추위원회별'!$A10,'2추일출'!$B$7:$B$1000,'2추위원회별'!$C10)</f>
        <v>0</v>
      </c>
      <c r="AD10" s="99">
        <f>SUMIFS('2추일출'!$AB$7:$AB$1000,'2추일출'!$A$7:$A$1000,'2추위원회별'!$A10,'2추일출'!$B$7:$B$1000,'2추위원회별'!$C10)</f>
        <v>0</v>
      </c>
    </row>
    <row r="11" spans="1:30" ht="16.5" customHeight="1">
      <c r="B11" s="306" t="s">
        <v>19</v>
      </c>
      <c r="C11" s="307"/>
      <c r="D11" s="97">
        <f>SUM(D12:D14)</f>
        <v>0</v>
      </c>
      <c r="E11" s="97">
        <f t="shared" ref="E11:P11" si="4">SUM(E12:E14)</f>
        <v>0</v>
      </c>
      <c r="F11" s="97">
        <f t="shared" si="4"/>
        <v>0</v>
      </c>
      <c r="G11" s="97">
        <f t="shared" si="4"/>
        <v>0</v>
      </c>
      <c r="H11" s="97">
        <f t="shared" si="4"/>
        <v>0</v>
      </c>
      <c r="I11" s="97">
        <f t="shared" si="4"/>
        <v>0</v>
      </c>
      <c r="J11" s="97">
        <f t="shared" si="4"/>
        <v>0</v>
      </c>
      <c r="K11" s="97">
        <f t="shared" si="4"/>
        <v>0</v>
      </c>
      <c r="L11" s="97">
        <f t="shared" si="4"/>
        <v>0</v>
      </c>
      <c r="M11" s="97">
        <f t="shared" si="4"/>
        <v>0</v>
      </c>
      <c r="N11" s="97">
        <f t="shared" si="4"/>
        <v>0</v>
      </c>
      <c r="O11" s="97">
        <f t="shared" si="4"/>
        <v>0</v>
      </c>
      <c r="P11" s="97">
        <f t="shared" si="4"/>
        <v>0</v>
      </c>
      <c r="R11" s="97">
        <f>SUM(R12:R14)</f>
        <v>0</v>
      </c>
      <c r="S11" s="97">
        <f t="shared" ref="S11:AD11" si="5">SUM(S12:S14)</f>
        <v>0</v>
      </c>
      <c r="T11" s="97">
        <f t="shared" si="5"/>
        <v>0</v>
      </c>
      <c r="U11" s="97">
        <f t="shared" si="5"/>
        <v>0</v>
      </c>
      <c r="V11" s="97">
        <f t="shared" si="5"/>
        <v>0</v>
      </c>
      <c r="W11" s="97">
        <f t="shared" si="5"/>
        <v>0</v>
      </c>
      <c r="X11" s="97">
        <f t="shared" si="5"/>
        <v>0</v>
      </c>
      <c r="Y11" s="97">
        <f t="shared" si="5"/>
        <v>0</v>
      </c>
      <c r="Z11" s="97">
        <f t="shared" si="5"/>
        <v>0</v>
      </c>
      <c r="AA11" s="97">
        <f t="shared" si="5"/>
        <v>0</v>
      </c>
      <c r="AB11" s="97">
        <f t="shared" si="5"/>
        <v>0</v>
      </c>
      <c r="AC11" s="97">
        <f t="shared" si="5"/>
        <v>0</v>
      </c>
      <c r="AD11" s="97">
        <f t="shared" si="5"/>
        <v>0</v>
      </c>
    </row>
    <row r="12" spans="1:30" ht="16.5" customHeight="1">
      <c r="A12" s="105" t="s">
        <v>533</v>
      </c>
      <c r="B12" s="98"/>
      <c r="C12" s="98" t="s">
        <v>122</v>
      </c>
      <c r="D12" s="99">
        <f>SUMIFS('2추일입'!$G$7:$G$1000,'2추일입'!$A$7:$A$1000,'2추위원회별'!$A12,'2추일입'!$B$7:$B$1000,'2추위원회별'!$C12)</f>
        <v>0</v>
      </c>
      <c r="E12" s="99">
        <f>SUMIFS('2추일입'!$H$7:$H$1000,'2추일입'!$A$7:$A$1000,'2추위원회별'!$A12,'2추일입'!$B$7:$B$1000,'2추위원회별'!$C12)</f>
        <v>0</v>
      </c>
      <c r="F12" s="99">
        <f>SUMIFS('2추일입'!$H$7:$H$1000,'2추일입'!$A$7:$A$1000,'2추위원회별'!$A12,'2추일입'!$B$7:$B$1000,'2추위원회별'!$C12)</f>
        <v>0</v>
      </c>
      <c r="G12" s="99">
        <f>SUMIFS('2추일입'!$J$7:$J$1000,'2추일입'!$A$7:$A$1000,'2추위원회별'!$A12,'2추일입'!$B$7:$B$1000,'2추위원회별'!$C12)</f>
        <v>0</v>
      </c>
      <c r="H12" s="99">
        <f>SUMIFS('2추일입'!$K$7:$K$1000,'2추일입'!$A$7:$A$1000,'2추위원회별'!$A12,'2추일입'!$B$7:$B$1000,'2추위원회별'!$C12)</f>
        <v>0</v>
      </c>
      <c r="I12" s="99">
        <f>SUMIFS('2추일입'!$L$7:$L$1000,'2추일입'!$A$7:$A$1000,'2추위원회별'!$A12,'2추일입'!$B$7:$B$1000,'2추위원회별'!$C12)</f>
        <v>0</v>
      </c>
      <c r="J12" s="99">
        <f>SUMIFS('2추일입'!$V$7:$V$1000,'2추일입'!$A$7:$A$1000,'2추위원회별'!$A12,'2추일입'!$B$7:$B$1000,'2추위원회별'!$C12)</f>
        <v>0</v>
      </c>
      <c r="K12" s="99">
        <f>SUMIFS('2추일입'!$W$7:$W$1000,'2추일입'!$A$7:$A$1000,'2추위원회별'!$A12,'2추일입'!$B$7:$B$1000,'2추위원회별'!$C12)</f>
        <v>0</v>
      </c>
      <c r="L12" s="99">
        <f>SUMIFS('2추일입'!$M$7:$M$1000,'2추일입'!$A$7:$A$1000,'2추위원회별'!$A12,'2추일입'!$B$7:$B$1000,'2추위원회별'!$C12)</f>
        <v>0</v>
      </c>
      <c r="M12" s="99">
        <f>SUMIFS('2추일입'!$N$7:$N$1000,'2추일입'!$A$7:$A$1000,'2추위원회별'!$A12,'2추일입'!$B$7:$B$1000,'2추위원회별'!$C12)</f>
        <v>0</v>
      </c>
      <c r="N12" s="99">
        <f>SUMIFS('2추일입'!$O$7:$O$1000,'2추일입'!$A$7:$A$1000,'2추위원회별'!$A12,'2추일입'!$B$7:$B$1000,'2추위원회별'!$C12)</f>
        <v>0</v>
      </c>
      <c r="O12" s="99">
        <f>SUMIFS('2추일입'!$AA$7:$AA$1000,'2추일입'!$A$7:$A$1000,'2추위원회별'!$A12,'2추일입'!$B$7:$B$1000,'2추위원회별'!$C12)</f>
        <v>0</v>
      </c>
      <c r="P12" s="99">
        <f>SUMIFS('2추일입'!$AB$7:$AB$1000,'2추일입'!$A$7:$A$1000,'2추위원회별'!$A12,'2추일입'!$B$7:$B$1000,'2추위원회별'!$C12)</f>
        <v>0</v>
      </c>
      <c r="R12" s="99">
        <f>SUMIFS('2추일출'!$G$7:$G$1000,'2추일출'!$A$7:$A$1000,'2추위원회별'!$A12,'2추일출'!$B$7:$B$1000,'2추위원회별'!$C12)</f>
        <v>0</v>
      </c>
      <c r="S12" s="99">
        <f>SUMIFS('2추일출'!$H$7:$H$1000,'2추일출'!$A$7:$A$1000,'2추위원회별'!$A12,'2추일출'!$B$7:$B$1000,'2추위원회별'!$C12)</f>
        <v>0</v>
      </c>
      <c r="T12" s="99">
        <f>SUMIFS('2추일출'!$H$7:$H$1000,'2추일출'!$A$7:$A$1000,'2추위원회별'!$A12,'2추일출'!$B$7:$B$1000,'2추위원회별'!$C12)</f>
        <v>0</v>
      </c>
      <c r="U12" s="99">
        <f>SUMIFS('2추일출'!$J$7:$J$1000,'2추일출'!$A$7:$A$1000,'2추위원회별'!$A12,'2추일출'!$B$7:$B$1000,'2추위원회별'!$C12)</f>
        <v>0</v>
      </c>
      <c r="V12" s="99">
        <f>SUMIFS('2추일출'!$K$7:$K$1000,'2추일출'!$A$7:$A$1000,'2추위원회별'!$A12,'2추일출'!$B$7:$B$1000,'2추위원회별'!$C12)</f>
        <v>0</v>
      </c>
      <c r="W12" s="99">
        <f>SUMIFS('2추일출'!$L$7:$L$1000,'2추일출'!$A$7:$A$1000,'2추위원회별'!$A12,'2추일출'!$B$7:$B$1000,'2추위원회별'!$C12)</f>
        <v>0</v>
      </c>
      <c r="X12" s="99">
        <f>SUMIFS('2추일출'!$V$7:$V$1000,'2추일출'!$A$7:$A$1000,'2추위원회별'!$A12,'2추일출'!$B$7:$B$1000,'2추위원회별'!$C12)</f>
        <v>0</v>
      </c>
      <c r="Y12" s="99">
        <f>SUMIFS('2추일출'!$W$7:$W$1000,'2추일출'!$A$7:$A$1000,'2추위원회별'!$A12,'2추일출'!$B$7:$B$1000,'2추위원회별'!$C12)</f>
        <v>0</v>
      </c>
      <c r="Z12" s="99">
        <f>SUMIFS('2추일출'!$M$7:$M$1000,'2추일출'!$A$7:$A$1000,'2추위원회별'!$A12,'2추일출'!$B$7:$B$1000,'2추위원회별'!$C12)</f>
        <v>0</v>
      </c>
      <c r="AA12" s="99">
        <f>SUMIFS('2추일출'!$N$7:$N$1000,'2추일출'!$A$7:$A$1000,'2추위원회별'!$A12,'2추일출'!$B$7:$B$1000,'2추위원회별'!$C12)</f>
        <v>0</v>
      </c>
      <c r="AB12" s="99">
        <f>SUMIFS('2추일출'!$O$7:$O$1000,'2추일출'!$A$7:$A$1000,'2추위원회별'!$A12,'2추일출'!$B$7:$B$1000,'2추위원회별'!$C12)</f>
        <v>0</v>
      </c>
      <c r="AC12" s="99">
        <f>SUMIFS('2추일출'!$AA$7:$AA$1000,'2추일출'!$A$7:$A$1000,'2추위원회별'!$A12,'2추일출'!$B$7:$B$1000,'2추위원회별'!$C12)</f>
        <v>0</v>
      </c>
      <c r="AD12" s="99">
        <f>SUMIFS('2추일출'!$AB$7:$AB$1000,'2추일출'!$A$7:$A$1000,'2추위원회별'!$A12,'2추일출'!$B$7:$B$1000,'2추위원회별'!$C12)</f>
        <v>0</v>
      </c>
    </row>
    <row r="13" spans="1:30" ht="16.5" customHeight="1">
      <c r="A13" s="105" t="s">
        <v>533</v>
      </c>
      <c r="B13" s="98"/>
      <c r="C13" s="98" t="s">
        <v>109</v>
      </c>
      <c r="D13" s="99">
        <f>SUMIFS('2추일입'!$G$7:$G$1000,'2추일입'!$A$7:$A$1000,'2추위원회별'!$A13,'2추일입'!$B$7:$B$1000,'2추위원회별'!$C13)</f>
        <v>0</v>
      </c>
      <c r="E13" s="99">
        <f>SUMIFS('2추일입'!$H$7:$H$1000,'2추일입'!$A$7:$A$1000,'2추위원회별'!$A13,'2추일입'!$B$7:$B$1000,'2추위원회별'!$C13)</f>
        <v>0</v>
      </c>
      <c r="F13" s="99">
        <f>SUMIFS('2추일입'!$H$7:$H$1000,'2추일입'!$A$7:$A$1000,'2추위원회별'!$A13,'2추일입'!$B$7:$B$1000,'2추위원회별'!$C13)</f>
        <v>0</v>
      </c>
      <c r="G13" s="99">
        <f>SUMIFS('2추일입'!$J$7:$J$1000,'2추일입'!$A$7:$A$1000,'2추위원회별'!$A13,'2추일입'!$B$7:$B$1000,'2추위원회별'!$C13)</f>
        <v>0</v>
      </c>
      <c r="H13" s="99">
        <f>SUMIFS('2추일입'!$K$7:$K$1000,'2추일입'!$A$7:$A$1000,'2추위원회별'!$A13,'2추일입'!$B$7:$B$1000,'2추위원회별'!$C13)</f>
        <v>0</v>
      </c>
      <c r="I13" s="99">
        <f>SUMIFS('2추일입'!$L$7:$L$1000,'2추일입'!$A$7:$A$1000,'2추위원회별'!$A13,'2추일입'!$B$7:$B$1000,'2추위원회별'!$C13)</f>
        <v>0</v>
      </c>
      <c r="J13" s="99">
        <f>SUMIFS('2추일입'!$V$7:$V$1000,'2추일입'!$A$7:$A$1000,'2추위원회별'!$A13,'2추일입'!$B$7:$B$1000,'2추위원회별'!$C13)</f>
        <v>0</v>
      </c>
      <c r="K13" s="99">
        <f>SUMIFS('2추일입'!$W$7:$W$1000,'2추일입'!$A$7:$A$1000,'2추위원회별'!$A13,'2추일입'!$B$7:$B$1000,'2추위원회별'!$C13)</f>
        <v>0</v>
      </c>
      <c r="L13" s="99">
        <f>SUMIFS('2추일입'!$M$7:$M$1000,'2추일입'!$A$7:$A$1000,'2추위원회별'!$A13,'2추일입'!$B$7:$B$1000,'2추위원회별'!$C13)</f>
        <v>0</v>
      </c>
      <c r="M13" s="99">
        <f>SUMIFS('2추일입'!$N$7:$N$1000,'2추일입'!$A$7:$A$1000,'2추위원회별'!$A13,'2추일입'!$B$7:$B$1000,'2추위원회별'!$C13)</f>
        <v>0</v>
      </c>
      <c r="N13" s="99">
        <f>SUMIFS('2추일입'!$O$7:$O$1000,'2추일입'!$A$7:$A$1000,'2추위원회별'!$A13,'2추일입'!$B$7:$B$1000,'2추위원회별'!$C13)</f>
        <v>0</v>
      </c>
      <c r="O13" s="99">
        <f>SUMIFS('2추일입'!$AA$7:$AA$1000,'2추일입'!$A$7:$A$1000,'2추위원회별'!$A13,'2추일입'!$B$7:$B$1000,'2추위원회별'!$C13)</f>
        <v>0</v>
      </c>
      <c r="P13" s="99">
        <f>SUMIFS('2추일입'!$AB$7:$AB$1000,'2추일입'!$A$7:$A$1000,'2추위원회별'!$A13,'2추일입'!$B$7:$B$1000,'2추위원회별'!$C13)</f>
        <v>0</v>
      </c>
      <c r="R13" s="99">
        <f>SUMIFS('2추일출'!$G$7:$G$1000,'2추일출'!$A$7:$A$1000,'2추위원회별'!$A13,'2추일출'!$B$7:$B$1000,'2추위원회별'!$C13)</f>
        <v>0</v>
      </c>
      <c r="S13" s="99">
        <f>SUMIFS('2추일출'!$H$7:$H$1000,'2추일출'!$A$7:$A$1000,'2추위원회별'!$A13,'2추일출'!$B$7:$B$1000,'2추위원회별'!$C13)</f>
        <v>0</v>
      </c>
      <c r="T13" s="99">
        <f>SUMIFS('2추일출'!$H$7:$H$1000,'2추일출'!$A$7:$A$1000,'2추위원회별'!$A13,'2추일출'!$B$7:$B$1000,'2추위원회별'!$C13)</f>
        <v>0</v>
      </c>
      <c r="U13" s="99">
        <f>SUMIFS('2추일출'!$J$7:$J$1000,'2추일출'!$A$7:$A$1000,'2추위원회별'!$A13,'2추일출'!$B$7:$B$1000,'2추위원회별'!$C13)</f>
        <v>0</v>
      </c>
      <c r="V13" s="99">
        <f>SUMIFS('2추일출'!$K$7:$K$1000,'2추일출'!$A$7:$A$1000,'2추위원회별'!$A13,'2추일출'!$B$7:$B$1000,'2추위원회별'!$C13)</f>
        <v>0</v>
      </c>
      <c r="W13" s="99">
        <f>SUMIFS('2추일출'!$L$7:$L$1000,'2추일출'!$A$7:$A$1000,'2추위원회별'!$A13,'2추일출'!$B$7:$B$1000,'2추위원회별'!$C13)</f>
        <v>0</v>
      </c>
      <c r="X13" s="99">
        <f>SUMIFS('2추일출'!$V$7:$V$1000,'2추일출'!$A$7:$A$1000,'2추위원회별'!$A13,'2추일출'!$B$7:$B$1000,'2추위원회별'!$C13)</f>
        <v>0</v>
      </c>
      <c r="Y13" s="99">
        <f>SUMIFS('2추일출'!$W$7:$W$1000,'2추일출'!$A$7:$A$1000,'2추위원회별'!$A13,'2추일출'!$B$7:$B$1000,'2추위원회별'!$C13)</f>
        <v>0</v>
      </c>
      <c r="Z13" s="99">
        <f>SUMIFS('2추일출'!$M$7:$M$1000,'2추일출'!$A$7:$A$1000,'2추위원회별'!$A13,'2추일출'!$B$7:$B$1000,'2추위원회별'!$C13)</f>
        <v>0</v>
      </c>
      <c r="AA13" s="99">
        <f>SUMIFS('2추일출'!$N$7:$N$1000,'2추일출'!$A$7:$A$1000,'2추위원회별'!$A13,'2추일출'!$B$7:$B$1000,'2추위원회별'!$C13)</f>
        <v>0</v>
      </c>
      <c r="AB13" s="99">
        <f>SUMIFS('2추일출'!$O$7:$O$1000,'2추일출'!$A$7:$A$1000,'2추위원회별'!$A13,'2추일출'!$B$7:$B$1000,'2추위원회별'!$C13)</f>
        <v>0</v>
      </c>
      <c r="AC13" s="99">
        <f>SUMIFS('2추일출'!$AA$7:$AA$1000,'2추일출'!$A$7:$A$1000,'2추위원회별'!$A13,'2추일출'!$B$7:$B$1000,'2추위원회별'!$C13)</f>
        <v>0</v>
      </c>
      <c r="AD13" s="99">
        <f>SUMIFS('2추일출'!$AB$7:$AB$1000,'2추일출'!$A$7:$A$1000,'2추위원회별'!$A13,'2추일출'!$B$7:$B$1000,'2추위원회별'!$C13)</f>
        <v>0</v>
      </c>
    </row>
    <row r="14" spans="1:30" ht="16.5" customHeight="1">
      <c r="A14" s="105" t="s">
        <v>533</v>
      </c>
      <c r="B14" s="98"/>
      <c r="C14" s="98" t="s">
        <v>327</v>
      </c>
      <c r="D14" s="99">
        <f>SUMIFS('2추일입'!$G$7:$G$1000,'2추일입'!$A$7:$A$1000,'2추위원회별'!$A14,'2추일입'!$B$7:$B$1000,'2추위원회별'!$C14)</f>
        <v>0</v>
      </c>
      <c r="E14" s="99">
        <f>SUMIFS('2추일입'!$H$7:$H$1000,'2추일입'!$A$7:$A$1000,'2추위원회별'!$A14,'2추일입'!$B$7:$B$1000,'2추위원회별'!$C14)</f>
        <v>0</v>
      </c>
      <c r="F14" s="99">
        <f>SUMIFS('2추일입'!$H$7:$H$1000,'2추일입'!$A$7:$A$1000,'2추위원회별'!$A14,'2추일입'!$B$7:$B$1000,'2추위원회별'!$C14)</f>
        <v>0</v>
      </c>
      <c r="G14" s="99">
        <f>SUMIFS('2추일입'!$J$7:$J$1000,'2추일입'!$A$7:$A$1000,'2추위원회별'!$A14,'2추일입'!$B$7:$B$1000,'2추위원회별'!$C14)</f>
        <v>0</v>
      </c>
      <c r="H14" s="99">
        <f>SUMIFS('2추일입'!$K$7:$K$1000,'2추일입'!$A$7:$A$1000,'2추위원회별'!$A14,'2추일입'!$B$7:$B$1000,'2추위원회별'!$C14)</f>
        <v>0</v>
      </c>
      <c r="I14" s="99">
        <f>SUMIFS('2추일입'!$L$7:$L$1000,'2추일입'!$A$7:$A$1000,'2추위원회별'!$A14,'2추일입'!$B$7:$B$1000,'2추위원회별'!$C14)</f>
        <v>0</v>
      </c>
      <c r="J14" s="99">
        <f>SUMIFS('2추일입'!$V$7:$V$1000,'2추일입'!$A$7:$A$1000,'2추위원회별'!$A14,'2추일입'!$B$7:$B$1000,'2추위원회별'!$C14)</f>
        <v>0</v>
      </c>
      <c r="K14" s="99">
        <f>SUMIFS('2추일입'!$W$7:$W$1000,'2추일입'!$A$7:$A$1000,'2추위원회별'!$A14,'2추일입'!$B$7:$B$1000,'2추위원회별'!$C14)</f>
        <v>0</v>
      </c>
      <c r="L14" s="99">
        <f>SUMIFS('2추일입'!$M$7:$M$1000,'2추일입'!$A$7:$A$1000,'2추위원회별'!$A14,'2추일입'!$B$7:$B$1000,'2추위원회별'!$C14)</f>
        <v>0</v>
      </c>
      <c r="M14" s="99">
        <f>SUMIFS('2추일입'!$N$7:$N$1000,'2추일입'!$A$7:$A$1000,'2추위원회별'!$A14,'2추일입'!$B$7:$B$1000,'2추위원회별'!$C14)</f>
        <v>0</v>
      </c>
      <c r="N14" s="99">
        <f>SUMIFS('2추일입'!$O$7:$O$1000,'2추일입'!$A$7:$A$1000,'2추위원회별'!$A14,'2추일입'!$B$7:$B$1000,'2추위원회별'!$C14)</f>
        <v>0</v>
      </c>
      <c r="O14" s="99">
        <f>SUMIFS('2추일입'!$AA$7:$AA$1000,'2추일입'!$A$7:$A$1000,'2추위원회별'!$A14,'2추일입'!$B$7:$B$1000,'2추위원회별'!$C14)</f>
        <v>0</v>
      </c>
      <c r="P14" s="99">
        <f>SUMIFS('2추일입'!$AB$7:$AB$1000,'2추일입'!$A$7:$A$1000,'2추위원회별'!$A14,'2추일입'!$B$7:$B$1000,'2추위원회별'!$C14)</f>
        <v>0</v>
      </c>
      <c r="R14" s="99">
        <f>SUMIFS('2추일출'!$G$7:$G$1000,'2추일출'!$A$7:$A$1000,'2추위원회별'!$A14,'2추일출'!$B$7:$B$1000,'2추위원회별'!$C14)</f>
        <v>0</v>
      </c>
      <c r="S14" s="99">
        <f>SUMIFS('2추일출'!$H$7:$H$1000,'2추일출'!$A$7:$A$1000,'2추위원회별'!$A14,'2추일출'!$B$7:$B$1000,'2추위원회별'!$C14)</f>
        <v>0</v>
      </c>
      <c r="T14" s="99">
        <f>SUMIFS('2추일출'!$H$7:$H$1000,'2추일출'!$A$7:$A$1000,'2추위원회별'!$A14,'2추일출'!$B$7:$B$1000,'2추위원회별'!$C14)</f>
        <v>0</v>
      </c>
      <c r="U14" s="99">
        <f>SUMIFS('2추일출'!$J$7:$J$1000,'2추일출'!$A$7:$A$1000,'2추위원회별'!$A14,'2추일출'!$B$7:$B$1000,'2추위원회별'!$C14)</f>
        <v>0</v>
      </c>
      <c r="V14" s="99">
        <f>SUMIFS('2추일출'!$K$7:$K$1000,'2추일출'!$A$7:$A$1000,'2추위원회별'!$A14,'2추일출'!$B$7:$B$1000,'2추위원회별'!$C14)</f>
        <v>0</v>
      </c>
      <c r="W14" s="99">
        <f>SUMIFS('2추일출'!$L$7:$L$1000,'2추일출'!$A$7:$A$1000,'2추위원회별'!$A14,'2추일출'!$B$7:$B$1000,'2추위원회별'!$C14)</f>
        <v>0</v>
      </c>
      <c r="X14" s="99">
        <f>SUMIFS('2추일출'!$V$7:$V$1000,'2추일출'!$A$7:$A$1000,'2추위원회별'!$A14,'2추일출'!$B$7:$B$1000,'2추위원회별'!$C14)</f>
        <v>0</v>
      </c>
      <c r="Y14" s="99">
        <f>SUMIFS('2추일출'!$W$7:$W$1000,'2추일출'!$A$7:$A$1000,'2추위원회별'!$A14,'2추일출'!$B$7:$B$1000,'2추위원회별'!$C14)</f>
        <v>0</v>
      </c>
      <c r="Z14" s="99">
        <f>SUMIFS('2추일출'!$M$7:$M$1000,'2추일출'!$A$7:$A$1000,'2추위원회별'!$A14,'2추일출'!$B$7:$B$1000,'2추위원회별'!$C14)</f>
        <v>0</v>
      </c>
      <c r="AA14" s="99">
        <f>SUMIFS('2추일출'!$N$7:$N$1000,'2추일출'!$A$7:$A$1000,'2추위원회별'!$A14,'2추일출'!$B$7:$B$1000,'2추위원회별'!$C14)</f>
        <v>0</v>
      </c>
      <c r="AB14" s="99">
        <f>SUMIFS('2추일출'!$O$7:$O$1000,'2추일출'!$A$7:$A$1000,'2추위원회별'!$A14,'2추일출'!$B$7:$B$1000,'2추위원회별'!$C14)</f>
        <v>0</v>
      </c>
      <c r="AC14" s="99">
        <f>SUMIFS('2추일출'!$AA$7:$AA$1000,'2추일출'!$A$7:$A$1000,'2추위원회별'!$A14,'2추일출'!$B$7:$B$1000,'2추위원회별'!$C14)</f>
        <v>0</v>
      </c>
      <c r="AD14" s="99">
        <f>SUMIFS('2추일출'!$AB$7:$AB$1000,'2추일출'!$A$7:$A$1000,'2추위원회별'!$A14,'2추일출'!$B$7:$B$1000,'2추위원회별'!$C14)</f>
        <v>0</v>
      </c>
    </row>
    <row r="15" spans="1:30" ht="16.5" customHeight="1">
      <c r="B15" s="306" t="s">
        <v>534</v>
      </c>
      <c r="C15" s="307"/>
      <c r="D15" s="97">
        <f>SUM(D16)</f>
        <v>0</v>
      </c>
      <c r="E15" s="97">
        <f t="shared" ref="E15:P15" si="6">SUM(E16)</f>
        <v>0</v>
      </c>
      <c r="F15" s="97">
        <f t="shared" si="6"/>
        <v>0</v>
      </c>
      <c r="G15" s="97">
        <f t="shared" si="6"/>
        <v>0</v>
      </c>
      <c r="H15" s="97">
        <f t="shared" si="6"/>
        <v>0</v>
      </c>
      <c r="I15" s="97">
        <f t="shared" si="6"/>
        <v>0</v>
      </c>
      <c r="J15" s="97">
        <f t="shared" si="6"/>
        <v>0</v>
      </c>
      <c r="K15" s="97">
        <f t="shared" si="6"/>
        <v>0</v>
      </c>
      <c r="L15" s="97">
        <f t="shared" si="6"/>
        <v>0</v>
      </c>
      <c r="M15" s="97">
        <f t="shared" si="6"/>
        <v>0</v>
      </c>
      <c r="N15" s="97">
        <f t="shared" si="6"/>
        <v>0</v>
      </c>
      <c r="O15" s="97">
        <f t="shared" si="6"/>
        <v>0</v>
      </c>
      <c r="P15" s="97">
        <f t="shared" si="6"/>
        <v>0</v>
      </c>
      <c r="R15" s="97">
        <f>SUM(R16)</f>
        <v>0</v>
      </c>
      <c r="S15" s="97">
        <f t="shared" ref="S15:AD15" si="7">SUM(S16)</f>
        <v>0</v>
      </c>
      <c r="T15" s="97">
        <f t="shared" si="7"/>
        <v>0</v>
      </c>
      <c r="U15" s="97">
        <f t="shared" si="7"/>
        <v>0</v>
      </c>
      <c r="V15" s="97">
        <f t="shared" si="7"/>
        <v>0</v>
      </c>
      <c r="W15" s="97">
        <f t="shared" si="7"/>
        <v>0</v>
      </c>
      <c r="X15" s="97">
        <f t="shared" si="7"/>
        <v>0</v>
      </c>
      <c r="Y15" s="97">
        <f t="shared" si="7"/>
        <v>0</v>
      </c>
      <c r="Z15" s="97">
        <f t="shared" si="7"/>
        <v>0</v>
      </c>
      <c r="AA15" s="97">
        <f t="shared" si="7"/>
        <v>0</v>
      </c>
      <c r="AB15" s="97">
        <f t="shared" si="7"/>
        <v>0</v>
      </c>
      <c r="AC15" s="97">
        <f t="shared" si="7"/>
        <v>0</v>
      </c>
      <c r="AD15" s="97">
        <f t="shared" si="7"/>
        <v>0</v>
      </c>
    </row>
    <row r="16" spans="1:30" ht="16.5" customHeight="1">
      <c r="A16" s="105" t="s">
        <v>534</v>
      </c>
      <c r="B16" s="98"/>
      <c r="C16" s="98" t="s">
        <v>342</v>
      </c>
      <c r="D16" s="99">
        <f>SUMIFS('2추일입'!$G$7:$G$1000,'2추일입'!$A$7:$A$1000,'2추위원회별'!$A16,'2추일입'!$B$7:$B$1000,'2추위원회별'!$C16)</f>
        <v>0</v>
      </c>
      <c r="E16" s="99">
        <f>SUMIFS('2추일입'!$H$7:$H$1000,'2추일입'!$A$7:$A$1000,'2추위원회별'!$A16,'2추일입'!$B$7:$B$1000,'2추위원회별'!$C16)</f>
        <v>0</v>
      </c>
      <c r="F16" s="99">
        <f>SUMIFS('2추일입'!$H$7:$H$1000,'2추일입'!$A$7:$A$1000,'2추위원회별'!$A16,'2추일입'!$B$7:$B$1000,'2추위원회별'!$C16)</f>
        <v>0</v>
      </c>
      <c r="G16" s="99">
        <f>SUMIFS('2추일입'!$J$7:$J$1000,'2추일입'!$A$7:$A$1000,'2추위원회별'!$A16,'2추일입'!$B$7:$B$1000,'2추위원회별'!$C16)</f>
        <v>0</v>
      </c>
      <c r="H16" s="99">
        <f>SUMIFS('2추일입'!$K$7:$K$1000,'2추일입'!$A$7:$A$1000,'2추위원회별'!$A16,'2추일입'!$B$7:$B$1000,'2추위원회별'!$C16)</f>
        <v>0</v>
      </c>
      <c r="I16" s="99">
        <f>SUMIFS('2추일입'!$L$7:$L$1000,'2추일입'!$A$7:$A$1000,'2추위원회별'!$A16,'2추일입'!$B$7:$B$1000,'2추위원회별'!$C16)</f>
        <v>0</v>
      </c>
      <c r="J16" s="99">
        <f>SUMIFS('2추일입'!$V$7:$V$1000,'2추일입'!$A$7:$A$1000,'2추위원회별'!$A16,'2추일입'!$B$7:$B$1000,'2추위원회별'!$C16)</f>
        <v>0</v>
      </c>
      <c r="K16" s="99">
        <f>SUMIFS('2추일입'!$W$7:$W$1000,'2추일입'!$A$7:$A$1000,'2추위원회별'!$A16,'2추일입'!$B$7:$B$1000,'2추위원회별'!$C16)</f>
        <v>0</v>
      </c>
      <c r="L16" s="99">
        <f>SUMIFS('2추일입'!$M$7:$M$1000,'2추일입'!$A$7:$A$1000,'2추위원회별'!$A16,'2추일입'!$B$7:$B$1000,'2추위원회별'!$C16)</f>
        <v>0</v>
      </c>
      <c r="M16" s="99">
        <f>SUMIFS('2추일입'!$N$7:$N$1000,'2추일입'!$A$7:$A$1000,'2추위원회별'!$A16,'2추일입'!$B$7:$B$1000,'2추위원회별'!$C16)</f>
        <v>0</v>
      </c>
      <c r="N16" s="99">
        <f>SUMIFS('2추일입'!$O$7:$O$1000,'2추일입'!$A$7:$A$1000,'2추위원회별'!$A16,'2추일입'!$B$7:$B$1000,'2추위원회별'!$C16)</f>
        <v>0</v>
      </c>
      <c r="O16" s="99">
        <f>SUMIFS('2추일입'!$AA$7:$AA$1000,'2추일입'!$A$7:$A$1000,'2추위원회별'!$A16,'2추일입'!$B$7:$B$1000,'2추위원회별'!$C16)</f>
        <v>0</v>
      </c>
      <c r="P16" s="99">
        <f>SUMIFS('2추일입'!$AB$7:$AB$1000,'2추일입'!$A$7:$A$1000,'2추위원회별'!$A16,'2추일입'!$B$7:$B$1000,'2추위원회별'!$C16)</f>
        <v>0</v>
      </c>
      <c r="R16" s="99">
        <f>SUMIFS('2추일출'!$G$7:$G$1000,'2추일출'!$A$7:$A$1000,'2추위원회별'!$A16,'2추일출'!$B$7:$B$1000,'2추위원회별'!$C16)</f>
        <v>0</v>
      </c>
      <c r="S16" s="99">
        <f>SUMIFS('2추일출'!$H$7:$H$1000,'2추일출'!$A$7:$A$1000,'2추위원회별'!$A16,'2추일출'!$B$7:$B$1000,'2추위원회별'!$C16)</f>
        <v>0</v>
      </c>
      <c r="T16" s="99">
        <f>SUMIFS('2추일출'!$H$7:$H$1000,'2추일출'!$A$7:$A$1000,'2추위원회별'!$A16,'2추일출'!$B$7:$B$1000,'2추위원회별'!$C16)</f>
        <v>0</v>
      </c>
      <c r="U16" s="99">
        <f>SUMIFS('2추일출'!$J$7:$J$1000,'2추일출'!$A$7:$A$1000,'2추위원회별'!$A16,'2추일출'!$B$7:$B$1000,'2추위원회별'!$C16)</f>
        <v>0</v>
      </c>
      <c r="V16" s="99">
        <f>SUMIFS('2추일출'!$K$7:$K$1000,'2추일출'!$A$7:$A$1000,'2추위원회별'!$A16,'2추일출'!$B$7:$B$1000,'2추위원회별'!$C16)</f>
        <v>0</v>
      </c>
      <c r="W16" s="99">
        <f>SUMIFS('2추일출'!$L$7:$L$1000,'2추일출'!$A$7:$A$1000,'2추위원회별'!$A16,'2추일출'!$B$7:$B$1000,'2추위원회별'!$C16)</f>
        <v>0</v>
      </c>
      <c r="X16" s="99">
        <f>SUMIFS('2추일출'!$V$7:$V$1000,'2추일출'!$A$7:$A$1000,'2추위원회별'!$A16,'2추일출'!$B$7:$B$1000,'2추위원회별'!$C16)</f>
        <v>0</v>
      </c>
      <c r="Y16" s="99">
        <f>SUMIFS('2추일출'!$W$7:$W$1000,'2추일출'!$A$7:$A$1000,'2추위원회별'!$A16,'2추일출'!$B$7:$B$1000,'2추위원회별'!$C16)</f>
        <v>0</v>
      </c>
      <c r="Z16" s="99">
        <f>SUMIFS('2추일출'!$M$7:$M$1000,'2추일출'!$A$7:$A$1000,'2추위원회별'!$A16,'2추일출'!$B$7:$B$1000,'2추위원회별'!$C16)</f>
        <v>0</v>
      </c>
      <c r="AA16" s="99">
        <f>SUMIFS('2추일출'!$N$7:$N$1000,'2추일출'!$A$7:$A$1000,'2추위원회별'!$A16,'2추일출'!$B$7:$B$1000,'2추위원회별'!$C16)</f>
        <v>0</v>
      </c>
      <c r="AB16" s="99">
        <f>SUMIFS('2추일출'!$O$7:$O$1000,'2추일출'!$A$7:$A$1000,'2추위원회별'!$A16,'2추일출'!$B$7:$B$1000,'2추위원회별'!$C16)</f>
        <v>0</v>
      </c>
      <c r="AC16" s="99">
        <f>SUMIFS('2추일출'!$AA$7:$AA$1000,'2추일출'!$A$7:$A$1000,'2추위원회별'!$A16,'2추일출'!$B$7:$B$1000,'2추위원회별'!$C16)</f>
        <v>0</v>
      </c>
      <c r="AD16" s="99">
        <f>SUMIFS('2추일출'!$AB$7:$AB$1000,'2추일출'!$A$7:$A$1000,'2추위원회별'!$A16,'2추일출'!$B$7:$B$1000,'2추위원회별'!$C16)</f>
        <v>0</v>
      </c>
    </row>
    <row r="17" spans="1:30" ht="16.5" customHeight="1">
      <c r="B17" s="306" t="s">
        <v>535</v>
      </c>
      <c r="C17" s="307"/>
      <c r="D17" s="97">
        <f>SUM(D18:D21)</f>
        <v>0</v>
      </c>
      <c r="E17" s="97">
        <f t="shared" ref="E17:P17" si="8">SUM(E18:E21)</f>
        <v>0</v>
      </c>
      <c r="F17" s="97">
        <f t="shared" si="8"/>
        <v>0</v>
      </c>
      <c r="G17" s="97">
        <f t="shared" si="8"/>
        <v>0</v>
      </c>
      <c r="H17" s="97">
        <f t="shared" si="8"/>
        <v>0</v>
      </c>
      <c r="I17" s="97">
        <f t="shared" si="8"/>
        <v>0</v>
      </c>
      <c r="J17" s="97">
        <f t="shared" si="8"/>
        <v>0</v>
      </c>
      <c r="K17" s="97">
        <f t="shared" si="8"/>
        <v>0</v>
      </c>
      <c r="L17" s="97">
        <f t="shared" si="8"/>
        <v>0</v>
      </c>
      <c r="M17" s="97">
        <f t="shared" si="8"/>
        <v>0</v>
      </c>
      <c r="N17" s="97">
        <f t="shared" si="8"/>
        <v>0</v>
      </c>
      <c r="O17" s="97">
        <f t="shared" si="8"/>
        <v>0</v>
      </c>
      <c r="P17" s="97">
        <f t="shared" si="8"/>
        <v>0</v>
      </c>
      <c r="R17" s="97">
        <f>SUM(R18:R21)</f>
        <v>0</v>
      </c>
      <c r="S17" s="97">
        <f t="shared" ref="S17:AD17" si="9">SUM(S18:S21)</f>
        <v>0</v>
      </c>
      <c r="T17" s="97">
        <f t="shared" si="9"/>
        <v>0</v>
      </c>
      <c r="U17" s="97">
        <f t="shared" si="9"/>
        <v>0</v>
      </c>
      <c r="V17" s="97">
        <f t="shared" si="9"/>
        <v>0</v>
      </c>
      <c r="W17" s="97">
        <f t="shared" si="9"/>
        <v>0</v>
      </c>
      <c r="X17" s="97">
        <f t="shared" si="9"/>
        <v>0</v>
      </c>
      <c r="Y17" s="97">
        <f t="shared" si="9"/>
        <v>0</v>
      </c>
      <c r="Z17" s="97">
        <f t="shared" si="9"/>
        <v>0</v>
      </c>
      <c r="AA17" s="97">
        <f t="shared" si="9"/>
        <v>0</v>
      </c>
      <c r="AB17" s="97">
        <f t="shared" si="9"/>
        <v>0</v>
      </c>
      <c r="AC17" s="97">
        <f t="shared" si="9"/>
        <v>0</v>
      </c>
      <c r="AD17" s="97">
        <f t="shared" si="9"/>
        <v>0</v>
      </c>
    </row>
    <row r="18" spans="1:30" ht="16.5" customHeight="1">
      <c r="A18" s="105" t="s">
        <v>535</v>
      </c>
      <c r="B18" s="98"/>
      <c r="C18" s="98" t="s">
        <v>111</v>
      </c>
      <c r="D18" s="99">
        <f>SUMIFS('2추일입'!$G$7:$G$1000,'2추일입'!$A$7:$A$1000,'2추위원회별'!$A18,'2추일입'!$B$7:$B$1000,'2추위원회별'!$C18)</f>
        <v>0</v>
      </c>
      <c r="E18" s="99">
        <f>SUMIFS('2추일입'!$H$7:$H$1000,'2추일입'!$A$7:$A$1000,'2추위원회별'!$A18,'2추일입'!$B$7:$B$1000,'2추위원회별'!$C18)</f>
        <v>0</v>
      </c>
      <c r="F18" s="99">
        <f>SUMIFS('2추일입'!$H$7:$H$1000,'2추일입'!$A$7:$A$1000,'2추위원회별'!$A18,'2추일입'!$B$7:$B$1000,'2추위원회별'!$C18)</f>
        <v>0</v>
      </c>
      <c r="G18" s="99">
        <f>SUMIFS('2추일입'!$J$7:$J$1000,'2추일입'!$A$7:$A$1000,'2추위원회별'!$A18,'2추일입'!$B$7:$B$1000,'2추위원회별'!$C18)</f>
        <v>0</v>
      </c>
      <c r="H18" s="99">
        <f>SUMIFS('2추일입'!$K$7:$K$1000,'2추일입'!$A$7:$A$1000,'2추위원회별'!$A18,'2추일입'!$B$7:$B$1000,'2추위원회별'!$C18)</f>
        <v>0</v>
      </c>
      <c r="I18" s="99">
        <f>SUMIFS('2추일입'!$L$7:$L$1000,'2추일입'!$A$7:$A$1000,'2추위원회별'!$A18,'2추일입'!$B$7:$B$1000,'2추위원회별'!$C18)</f>
        <v>0</v>
      </c>
      <c r="J18" s="99">
        <f>SUMIFS('2추일입'!$V$7:$V$1000,'2추일입'!$A$7:$A$1000,'2추위원회별'!$A18,'2추일입'!$B$7:$B$1000,'2추위원회별'!$C18)</f>
        <v>0</v>
      </c>
      <c r="K18" s="99">
        <f>SUMIFS('2추일입'!$W$7:$W$1000,'2추일입'!$A$7:$A$1000,'2추위원회별'!$A18,'2추일입'!$B$7:$B$1000,'2추위원회별'!$C18)</f>
        <v>0</v>
      </c>
      <c r="L18" s="99">
        <f>SUMIFS('2추일입'!$M$7:$M$1000,'2추일입'!$A$7:$A$1000,'2추위원회별'!$A18,'2추일입'!$B$7:$B$1000,'2추위원회별'!$C18)</f>
        <v>0</v>
      </c>
      <c r="M18" s="99">
        <f>SUMIFS('2추일입'!$N$7:$N$1000,'2추일입'!$A$7:$A$1000,'2추위원회별'!$A18,'2추일입'!$B$7:$B$1000,'2추위원회별'!$C18)</f>
        <v>0</v>
      </c>
      <c r="N18" s="99">
        <f>SUMIFS('2추일입'!$O$7:$O$1000,'2추일입'!$A$7:$A$1000,'2추위원회별'!$A18,'2추일입'!$B$7:$B$1000,'2추위원회별'!$C18)</f>
        <v>0</v>
      </c>
      <c r="O18" s="99">
        <f>SUMIFS('2추일입'!$AA$7:$AA$1000,'2추일입'!$A$7:$A$1000,'2추위원회별'!$A18,'2추일입'!$B$7:$B$1000,'2추위원회별'!$C18)</f>
        <v>0</v>
      </c>
      <c r="P18" s="99">
        <f>SUMIFS('2추일입'!$AB$7:$AB$1000,'2추일입'!$A$7:$A$1000,'2추위원회별'!$A18,'2추일입'!$B$7:$B$1000,'2추위원회별'!$C18)</f>
        <v>0</v>
      </c>
      <c r="R18" s="99">
        <f>SUMIFS('2추일출'!$G$7:$G$1000,'2추일출'!$A$7:$A$1000,'2추위원회별'!$A18,'2추일출'!$B$7:$B$1000,'2추위원회별'!$C18)</f>
        <v>0</v>
      </c>
      <c r="S18" s="99">
        <f>SUMIFS('2추일출'!$H$7:$H$1000,'2추일출'!$A$7:$A$1000,'2추위원회별'!$A18,'2추일출'!$B$7:$B$1000,'2추위원회별'!$C18)</f>
        <v>0</v>
      </c>
      <c r="T18" s="99">
        <f>SUMIFS('2추일출'!$H$7:$H$1000,'2추일출'!$A$7:$A$1000,'2추위원회별'!$A18,'2추일출'!$B$7:$B$1000,'2추위원회별'!$C18)</f>
        <v>0</v>
      </c>
      <c r="U18" s="99">
        <f>SUMIFS('2추일출'!$J$7:$J$1000,'2추일출'!$A$7:$A$1000,'2추위원회별'!$A18,'2추일출'!$B$7:$B$1000,'2추위원회별'!$C18)</f>
        <v>0</v>
      </c>
      <c r="V18" s="99">
        <f>SUMIFS('2추일출'!$K$7:$K$1000,'2추일출'!$A$7:$A$1000,'2추위원회별'!$A18,'2추일출'!$B$7:$B$1000,'2추위원회별'!$C18)</f>
        <v>0</v>
      </c>
      <c r="W18" s="99">
        <f>SUMIFS('2추일출'!$L$7:$L$1000,'2추일출'!$A$7:$A$1000,'2추위원회별'!$A18,'2추일출'!$B$7:$B$1000,'2추위원회별'!$C18)</f>
        <v>0</v>
      </c>
      <c r="X18" s="99">
        <f>SUMIFS('2추일출'!$V$7:$V$1000,'2추일출'!$A$7:$A$1000,'2추위원회별'!$A18,'2추일출'!$B$7:$B$1000,'2추위원회별'!$C18)</f>
        <v>0</v>
      </c>
      <c r="Y18" s="99">
        <f>SUMIFS('2추일출'!$W$7:$W$1000,'2추일출'!$A$7:$A$1000,'2추위원회별'!$A18,'2추일출'!$B$7:$B$1000,'2추위원회별'!$C18)</f>
        <v>0</v>
      </c>
      <c r="Z18" s="99">
        <f>SUMIFS('2추일출'!$M$7:$M$1000,'2추일출'!$A$7:$A$1000,'2추위원회별'!$A18,'2추일출'!$B$7:$B$1000,'2추위원회별'!$C18)</f>
        <v>0</v>
      </c>
      <c r="AA18" s="99">
        <f>SUMIFS('2추일출'!$N$7:$N$1000,'2추일출'!$A$7:$A$1000,'2추위원회별'!$A18,'2추일출'!$B$7:$B$1000,'2추위원회별'!$C18)</f>
        <v>0</v>
      </c>
      <c r="AB18" s="99">
        <f>SUMIFS('2추일출'!$O$7:$O$1000,'2추일출'!$A$7:$A$1000,'2추위원회별'!$A18,'2추일출'!$B$7:$B$1000,'2추위원회별'!$C18)</f>
        <v>0</v>
      </c>
      <c r="AC18" s="99">
        <f>SUMIFS('2추일출'!$AA$7:$AA$1000,'2추일출'!$A$7:$A$1000,'2추위원회별'!$A18,'2추일출'!$B$7:$B$1000,'2추위원회별'!$C18)</f>
        <v>0</v>
      </c>
      <c r="AD18" s="99">
        <f>SUMIFS('2추일출'!$AB$7:$AB$1000,'2추일출'!$A$7:$A$1000,'2추위원회별'!$A18,'2추일출'!$B$7:$B$1000,'2추위원회별'!$C18)</f>
        <v>0</v>
      </c>
    </row>
    <row r="19" spans="1:30" ht="16.5" customHeight="1">
      <c r="A19" t="s">
        <v>535</v>
      </c>
      <c r="B19" s="98"/>
      <c r="C19" s="98" t="s">
        <v>225</v>
      </c>
      <c r="D19" s="99">
        <f>SUMIFS('2추일입'!$G$7:$G$1000,'2추일입'!$A$7:$A$1000,'2추위원회별'!$A19,'2추일입'!$B$7:$B$1000,'2추위원회별'!$C19)</f>
        <v>0</v>
      </c>
      <c r="E19" s="99">
        <f>SUMIFS('2추일입'!$H$7:$H$1000,'2추일입'!$A$7:$A$1000,'2추위원회별'!$A19,'2추일입'!$B$7:$B$1000,'2추위원회별'!$C19)</f>
        <v>0</v>
      </c>
      <c r="F19" s="99">
        <f>SUMIFS('2추일입'!$H$7:$H$1000,'2추일입'!$A$7:$A$1000,'2추위원회별'!$A19,'2추일입'!$B$7:$B$1000,'2추위원회별'!$C19)</f>
        <v>0</v>
      </c>
      <c r="G19" s="99">
        <f>SUMIFS('2추일입'!$J$7:$J$1000,'2추일입'!$A$7:$A$1000,'2추위원회별'!$A19,'2추일입'!$B$7:$B$1000,'2추위원회별'!$C19)</f>
        <v>0</v>
      </c>
      <c r="H19" s="99">
        <f>SUMIFS('2추일입'!$K$7:$K$1000,'2추일입'!$A$7:$A$1000,'2추위원회별'!$A19,'2추일입'!$B$7:$B$1000,'2추위원회별'!$C19)</f>
        <v>0</v>
      </c>
      <c r="I19" s="99">
        <f>SUMIFS('2추일입'!$L$7:$L$1000,'2추일입'!$A$7:$A$1000,'2추위원회별'!$A19,'2추일입'!$B$7:$B$1000,'2추위원회별'!$C19)</f>
        <v>0</v>
      </c>
      <c r="J19" s="99">
        <f>SUMIFS('2추일입'!$V$7:$V$1000,'2추일입'!$A$7:$A$1000,'2추위원회별'!$A19,'2추일입'!$B$7:$B$1000,'2추위원회별'!$C19)</f>
        <v>0</v>
      </c>
      <c r="K19" s="99">
        <f>SUMIFS('2추일입'!$W$7:$W$1000,'2추일입'!$A$7:$A$1000,'2추위원회별'!$A19,'2추일입'!$B$7:$B$1000,'2추위원회별'!$C19)</f>
        <v>0</v>
      </c>
      <c r="L19" s="99">
        <f>SUMIFS('2추일입'!$M$7:$M$1000,'2추일입'!$A$7:$A$1000,'2추위원회별'!$A19,'2추일입'!$B$7:$B$1000,'2추위원회별'!$C19)</f>
        <v>0</v>
      </c>
      <c r="M19" s="99">
        <f>SUMIFS('2추일입'!$N$7:$N$1000,'2추일입'!$A$7:$A$1000,'2추위원회별'!$A19,'2추일입'!$B$7:$B$1000,'2추위원회별'!$C19)</f>
        <v>0</v>
      </c>
      <c r="N19" s="99">
        <f>SUMIFS('2추일입'!$O$7:$O$1000,'2추일입'!$A$7:$A$1000,'2추위원회별'!$A19,'2추일입'!$B$7:$B$1000,'2추위원회별'!$C19)</f>
        <v>0</v>
      </c>
      <c r="O19" s="99">
        <f>SUMIFS('2추일입'!$AA$7:$AA$1000,'2추일입'!$A$7:$A$1000,'2추위원회별'!$A19,'2추일입'!$B$7:$B$1000,'2추위원회별'!$C19)</f>
        <v>0</v>
      </c>
      <c r="P19" s="99">
        <f>SUMIFS('2추일입'!$AB$7:$AB$1000,'2추일입'!$A$7:$A$1000,'2추위원회별'!$A19,'2추일입'!$B$7:$B$1000,'2추위원회별'!$C19)</f>
        <v>0</v>
      </c>
      <c r="R19" s="99">
        <f>SUMIFS('2추일출'!$G$7:$G$1000,'2추일출'!$A$7:$A$1000,'2추위원회별'!$A19,'2추일출'!$B$7:$B$1000,'2추위원회별'!$C19)</f>
        <v>0</v>
      </c>
      <c r="S19" s="99">
        <f>SUMIFS('2추일출'!$H$7:$H$1000,'2추일출'!$A$7:$A$1000,'2추위원회별'!$A19,'2추일출'!$B$7:$B$1000,'2추위원회별'!$C19)</f>
        <v>0</v>
      </c>
      <c r="T19" s="99">
        <f>SUMIFS('2추일출'!$H$7:$H$1000,'2추일출'!$A$7:$A$1000,'2추위원회별'!$A19,'2추일출'!$B$7:$B$1000,'2추위원회별'!$C19)</f>
        <v>0</v>
      </c>
      <c r="U19" s="99">
        <f>SUMIFS('2추일출'!$J$7:$J$1000,'2추일출'!$A$7:$A$1000,'2추위원회별'!$A19,'2추일출'!$B$7:$B$1000,'2추위원회별'!$C19)</f>
        <v>0</v>
      </c>
      <c r="V19" s="99">
        <f>SUMIFS('2추일출'!$K$7:$K$1000,'2추일출'!$A$7:$A$1000,'2추위원회별'!$A19,'2추일출'!$B$7:$B$1000,'2추위원회별'!$C19)</f>
        <v>0</v>
      </c>
      <c r="W19" s="99">
        <f>SUMIFS('2추일출'!$L$7:$L$1000,'2추일출'!$A$7:$A$1000,'2추위원회별'!$A19,'2추일출'!$B$7:$B$1000,'2추위원회별'!$C19)</f>
        <v>0</v>
      </c>
      <c r="X19" s="99">
        <f>SUMIFS('2추일출'!$V$7:$V$1000,'2추일출'!$A$7:$A$1000,'2추위원회별'!$A19,'2추일출'!$B$7:$B$1000,'2추위원회별'!$C19)</f>
        <v>0</v>
      </c>
      <c r="Y19" s="99">
        <f>SUMIFS('2추일출'!$W$7:$W$1000,'2추일출'!$A$7:$A$1000,'2추위원회별'!$A19,'2추일출'!$B$7:$B$1000,'2추위원회별'!$C19)</f>
        <v>0</v>
      </c>
      <c r="Z19" s="99">
        <f>SUMIFS('2추일출'!$M$7:$M$1000,'2추일출'!$A$7:$A$1000,'2추위원회별'!$A19,'2추일출'!$B$7:$B$1000,'2추위원회별'!$C19)</f>
        <v>0</v>
      </c>
      <c r="AA19" s="99">
        <f>SUMIFS('2추일출'!$N$7:$N$1000,'2추일출'!$A$7:$A$1000,'2추위원회별'!$A19,'2추일출'!$B$7:$B$1000,'2추위원회별'!$C19)</f>
        <v>0</v>
      </c>
      <c r="AB19" s="99">
        <f>SUMIFS('2추일출'!$O$7:$O$1000,'2추일출'!$A$7:$A$1000,'2추위원회별'!$A19,'2추일출'!$B$7:$B$1000,'2추위원회별'!$C19)</f>
        <v>0</v>
      </c>
      <c r="AC19" s="99">
        <f>SUMIFS('2추일출'!$AA$7:$AA$1000,'2추일출'!$A$7:$A$1000,'2추위원회별'!$A19,'2추일출'!$B$7:$B$1000,'2추위원회별'!$C19)</f>
        <v>0</v>
      </c>
      <c r="AD19" s="99">
        <f>SUMIFS('2추일출'!$AB$7:$AB$1000,'2추일출'!$A$7:$A$1000,'2추위원회별'!$A19,'2추일출'!$B$7:$B$1000,'2추위원회별'!$C19)</f>
        <v>0</v>
      </c>
    </row>
    <row r="20" spans="1:30" ht="16.5" customHeight="1">
      <c r="A20" s="105" t="s">
        <v>535</v>
      </c>
      <c r="B20" s="100"/>
      <c r="C20" s="100" t="s">
        <v>327</v>
      </c>
      <c r="D20" s="99">
        <f>SUMIFS('2추일입'!$G$7:$G$1000,'2추일입'!$A$7:$A$1000,'2추위원회별'!$A20,'2추일입'!$B$7:$B$1000,'2추위원회별'!$C20)</f>
        <v>0</v>
      </c>
      <c r="E20" s="99">
        <f>SUMIFS('2추일입'!$H$7:$H$1000,'2추일입'!$A$7:$A$1000,'2추위원회별'!$A20,'2추일입'!$B$7:$B$1000,'2추위원회별'!$C20)</f>
        <v>0</v>
      </c>
      <c r="F20" s="99">
        <f>SUMIFS('2추일입'!$H$7:$H$1000,'2추일입'!$A$7:$A$1000,'2추위원회별'!$A20,'2추일입'!$B$7:$B$1000,'2추위원회별'!$C20)</f>
        <v>0</v>
      </c>
      <c r="G20" s="99">
        <f>SUMIFS('2추일입'!$J$7:$J$1000,'2추일입'!$A$7:$A$1000,'2추위원회별'!$A20,'2추일입'!$B$7:$B$1000,'2추위원회별'!$C20)</f>
        <v>0</v>
      </c>
      <c r="H20" s="99">
        <f>SUMIFS('2추일입'!$K$7:$K$1000,'2추일입'!$A$7:$A$1000,'2추위원회별'!$A20,'2추일입'!$B$7:$B$1000,'2추위원회별'!$C20)</f>
        <v>0</v>
      </c>
      <c r="I20" s="99">
        <f>SUMIFS('2추일입'!$L$7:$L$1000,'2추일입'!$A$7:$A$1000,'2추위원회별'!$A20,'2추일입'!$B$7:$B$1000,'2추위원회별'!$C20)</f>
        <v>0</v>
      </c>
      <c r="J20" s="99">
        <f>SUMIFS('2추일입'!$V$7:$V$1000,'2추일입'!$A$7:$A$1000,'2추위원회별'!$A20,'2추일입'!$B$7:$B$1000,'2추위원회별'!$C20)</f>
        <v>0</v>
      </c>
      <c r="K20" s="99">
        <f>SUMIFS('2추일입'!$W$7:$W$1000,'2추일입'!$A$7:$A$1000,'2추위원회별'!$A20,'2추일입'!$B$7:$B$1000,'2추위원회별'!$C20)</f>
        <v>0</v>
      </c>
      <c r="L20" s="99">
        <f>SUMIFS('2추일입'!$M$7:$M$1000,'2추일입'!$A$7:$A$1000,'2추위원회별'!$A20,'2추일입'!$B$7:$B$1000,'2추위원회별'!$C20)</f>
        <v>0</v>
      </c>
      <c r="M20" s="99">
        <f>SUMIFS('2추일입'!$N$7:$N$1000,'2추일입'!$A$7:$A$1000,'2추위원회별'!$A20,'2추일입'!$B$7:$B$1000,'2추위원회별'!$C20)</f>
        <v>0</v>
      </c>
      <c r="N20" s="99">
        <f>SUMIFS('2추일입'!$O$7:$O$1000,'2추일입'!$A$7:$A$1000,'2추위원회별'!$A20,'2추일입'!$B$7:$B$1000,'2추위원회별'!$C20)</f>
        <v>0</v>
      </c>
      <c r="O20" s="99">
        <f>SUMIFS('2추일입'!$AA$7:$AA$1000,'2추일입'!$A$7:$A$1000,'2추위원회별'!$A20,'2추일입'!$B$7:$B$1000,'2추위원회별'!$C20)</f>
        <v>0</v>
      </c>
      <c r="P20" s="99">
        <f>SUMIFS('2추일입'!$AB$7:$AB$1000,'2추일입'!$A$7:$A$1000,'2추위원회별'!$A20,'2추일입'!$B$7:$B$1000,'2추위원회별'!$C20)</f>
        <v>0</v>
      </c>
      <c r="R20" s="99">
        <f>SUMIFS('2추일출'!$G$7:$G$1000,'2추일출'!$A$7:$A$1000,'2추위원회별'!$A20,'2추일출'!$B$7:$B$1000,'2추위원회별'!$C20)</f>
        <v>0</v>
      </c>
      <c r="S20" s="99">
        <f>SUMIFS('2추일출'!$H$7:$H$1000,'2추일출'!$A$7:$A$1000,'2추위원회별'!$A20,'2추일출'!$B$7:$B$1000,'2추위원회별'!$C20)</f>
        <v>0</v>
      </c>
      <c r="T20" s="99">
        <f>SUMIFS('2추일출'!$H$7:$H$1000,'2추일출'!$A$7:$A$1000,'2추위원회별'!$A20,'2추일출'!$B$7:$B$1000,'2추위원회별'!$C20)</f>
        <v>0</v>
      </c>
      <c r="U20" s="99">
        <f>SUMIFS('2추일출'!$J$7:$J$1000,'2추일출'!$A$7:$A$1000,'2추위원회별'!$A20,'2추일출'!$B$7:$B$1000,'2추위원회별'!$C20)</f>
        <v>0</v>
      </c>
      <c r="V20" s="99">
        <f>SUMIFS('2추일출'!$K$7:$K$1000,'2추일출'!$A$7:$A$1000,'2추위원회별'!$A20,'2추일출'!$B$7:$B$1000,'2추위원회별'!$C20)</f>
        <v>0</v>
      </c>
      <c r="W20" s="99">
        <f>SUMIFS('2추일출'!$L$7:$L$1000,'2추일출'!$A$7:$A$1000,'2추위원회별'!$A20,'2추일출'!$B$7:$B$1000,'2추위원회별'!$C20)</f>
        <v>0</v>
      </c>
      <c r="X20" s="99">
        <f>SUMIFS('2추일출'!$V$7:$V$1000,'2추일출'!$A$7:$A$1000,'2추위원회별'!$A20,'2추일출'!$B$7:$B$1000,'2추위원회별'!$C20)</f>
        <v>0</v>
      </c>
      <c r="Y20" s="99">
        <f>SUMIFS('2추일출'!$W$7:$W$1000,'2추일출'!$A$7:$A$1000,'2추위원회별'!$A20,'2추일출'!$B$7:$B$1000,'2추위원회별'!$C20)</f>
        <v>0</v>
      </c>
      <c r="Z20" s="99">
        <f>SUMIFS('2추일출'!$M$7:$M$1000,'2추일출'!$A$7:$A$1000,'2추위원회별'!$A20,'2추일출'!$B$7:$B$1000,'2추위원회별'!$C20)</f>
        <v>0</v>
      </c>
      <c r="AA20" s="99">
        <f>SUMIFS('2추일출'!$N$7:$N$1000,'2추일출'!$A$7:$A$1000,'2추위원회별'!$A20,'2추일출'!$B$7:$B$1000,'2추위원회별'!$C20)</f>
        <v>0</v>
      </c>
      <c r="AB20" s="99">
        <f>SUMIFS('2추일출'!$O$7:$O$1000,'2추일출'!$A$7:$A$1000,'2추위원회별'!$A20,'2추일출'!$B$7:$B$1000,'2추위원회별'!$C20)</f>
        <v>0</v>
      </c>
      <c r="AC20" s="99">
        <f>SUMIFS('2추일출'!$AA$7:$AA$1000,'2추일출'!$A$7:$A$1000,'2추위원회별'!$A20,'2추일출'!$B$7:$B$1000,'2추위원회별'!$C20)</f>
        <v>0</v>
      </c>
      <c r="AD20" s="99">
        <f>SUMIFS('2추일출'!$AB$7:$AB$1000,'2추일출'!$A$7:$A$1000,'2추위원회별'!$A20,'2추일출'!$B$7:$B$1000,'2추위원회별'!$C20)</f>
        <v>0</v>
      </c>
    </row>
    <row r="21" spans="1:30" ht="16.5" customHeight="1">
      <c r="A21" t="s">
        <v>535</v>
      </c>
      <c r="B21" s="98"/>
      <c r="C21" s="98" t="s">
        <v>395</v>
      </c>
      <c r="D21" s="99">
        <f>SUMIFS('2추일입'!$G$7:$G$1000,'2추일입'!$A$7:$A$1000,'2추위원회별'!$A21,'2추일입'!$B$7:$B$1000,'2추위원회별'!$C21)</f>
        <v>0</v>
      </c>
      <c r="E21" s="99">
        <f>SUMIFS('2추일입'!$H$7:$H$1000,'2추일입'!$A$7:$A$1000,'2추위원회별'!$A21,'2추일입'!$B$7:$B$1000,'2추위원회별'!$C21)</f>
        <v>0</v>
      </c>
      <c r="F21" s="99">
        <f>SUMIFS('2추일입'!$H$7:$H$1000,'2추일입'!$A$7:$A$1000,'2추위원회별'!$A21,'2추일입'!$B$7:$B$1000,'2추위원회별'!$C21)</f>
        <v>0</v>
      </c>
      <c r="G21" s="99">
        <f>SUMIFS('2추일입'!$J$7:$J$1000,'2추일입'!$A$7:$A$1000,'2추위원회별'!$A21,'2추일입'!$B$7:$B$1000,'2추위원회별'!$C21)</f>
        <v>0</v>
      </c>
      <c r="H21" s="99">
        <f>SUMIFS('2추일입'!$K$7:$K$1000,'2추일입'!$A$7:$A$1000,'2추위원회별'!$A21,'2추일입'!$B$7:$B$1000,'2추위원회별'!$C21)</f>
        <v>0</v>
      </c>
      <c r="I21" s="99">
        <f>SUMIFS('2추일입'!$L$7:$L$1000,'2추일입'!$A$7:$A$1000,'2추위원회별'!$A21,'2추일입'!$B$7:$B$1000,'2추위원회별'!$C21)</f>
        <v>0</v>
      </c>
      <c r="J21" s="99">
        <f>SUMIFS('2추일입'!$V$7:$V$1000,'2추일입'!$A$7:$A$1000,'2추위원회별'!$A21,'2추일입'!$B$7:$B$1000,'2추위원회별'!$C21)</f>
        <v>0</v>
      </c>
      <c r="K21" s="99">
        <f>SUMIFS('2추일입'!$W$7:$W$1000,'2추일입'!$A$7:$A$1000,'2추위원회별'!$A21,'2추일입'!$B$7:$B$1000,'2추위원회별'!$C21)</f>
        <v>0</v>
      </c>
      <c r="L21" s="99">
        <f>SUMIFS('2추일입'!$M$7:$M$1000,'2추일입'!$A$7:$A$1000,'2추위원회별'!$A21,'2추일입'!$B$7:$B$1000,'2추위원회별'!$C21)</f>
        <v>0</v>
      </c>
      <c r="M21" s="99">
        <f>SUMIFS('2추일입'!$N$7:$N$1000,'2추일입'!$A$7:$A$1000,'2추위원회별'!$A21,'2추일입'!$B$7:$B$1000,'2추위원회별'!$C21)</f>
        <v>0</v>
      </c>
      <c r="N21" s="99">
        <f>SUMIFS('2추일입'!$O$7:$O$1000,'2추일입'!$A$7:$A$1000,'2추위원회별'!$A21,'2추일입'!$B$7:$B$1000,'2추위원회별'!$C21)</f>
        <v>0</v>
      </c>
      <c r="O21" s="99">
        <f>SUMIFS('2추일입'!$AA$7:$AA$1000,'2추일입'!$A$7:$A$1000,'2추위원회별'!$A21,'2추일입'!$B$7:$B$1000,'2추위원회별'!$C21)</f>
        <v>0</v>
      </c>
      <c r="P21" s="99">
        <f>SUMIFS('2추일입'!$AB$7:$AB$1000,'2추일입'!$A$7:$A$1000,'2추위원회별'!$A21,'2추일입'!$B$7:$B$1000,'2추위원회별'!$C21)</f>
        <v>0</v>
      </c>
      <c r="R21" s="99">
        <f>SUMIFS('2추일출'!$G$7:$G$1000,'2추일출'!$A$7:$A$1000,'2추위원회별'!$A21,'2추일출'!$B$7:$B$1000,'2추위원회별'!$C21)</f>
        <v>0</v>
      </c>
      <c r="S21" s="99">
        <f>SUMIFS('2추일출'!$H$7:$H$1000,'2추일출'!$A$7:$A$1000,'2추위원회별'!$A21,'2추일출'!$B$7:$B$1000,'2추위원회별'!$C21)</f>
        <v>0</v>
      </c>
      <c r="T21" s="99">
        <f>SUMIFS('2추일출'!$H$7:$H$1000,'2추일출'!$A$7:$A$1000,'2추위원회별'!$A21,'2추일출'!$B$7:$B$1000,'2추위원회별'!$C21)</f>
        <v>0</v>
      </c>
      <c r="U21" s="99">
        <f>SUMIFS('2추일출'!$J$7:$J$1000,'2추일출'!$A$7:$A$1000,'2추위원회별'!$A21,'2추일출'!$B$7:$B$1000,'2추위원회별'!$C21)</f>
        <v>0</v>
      </c>
      <c r="V21" s="99">
        <f>SUMIFS('2추일출'!$K$7:$K$1000,'2추일출'!$A$7:$A$1000,'2추위원회별'!$A21,'2추일출'!$B$7:$B$1000,'2추위원회별'!$C21)</f>
        <v>0</v>
      </c>
      <c r="W21" s="99">
        <f>SUMIFS('2추일출'!$L$7:$L$1000,'2추일출'!$A$7:$A$1000,'2추위원회별'!$A21,'2추일출'!$B$7:$B$1000,'2추위원회별'!$C21)</f>
        <v>0</v>
      </c>
      <c r="X21" s="99">
        <f>SUMIFS('2추일출'!$V$7:$V$1000,'2추일출'!$A$7:$A$1000,'2추위원회별'!$A21,'2추일출'!$B$7:$B$1000,'2추위원회별'!$C21)</f>
        <v>0</v>
      </c>
      <c r="Y21" s="99">
        <f>SUMIFS('2추일출'!$W$7:$W$1000,'2추일출'!$A$7:$A$1000,'2추위원회별'!$A21,'2추일출'!$B$7:$B$1000,'2추위원회별'!$C21)</f>
        <v>0</v>
      </c>
      <c r="Z21" s="99">
        <f>SUMIFS('2추일출'!$M$7:$M$1000,'2추일출'!$A$7:$A$1000,'2추위원회별'!$A21,'2추일출'!$B$7:$B$1000,'2추위원회별'!$C21)</f>
        <v>0</v>
      </c>
      <c r="AA21" s="99">
        <f>SUMIFS('2추일출'!$N$7:$N$1000,'2추일출'!$A$7:$A$1000,'2추위원회별'!$A21,'2추일출'!$B$7:$B$1000,'2추위원회별'!$C21)</f>
        <v>0</v>
      </c>
      <c r="AB21" s="99">
        <f>SUMIFS('2추일출'!$O$7:$O$1000,'2추일출'!$A$7:$A$1000,'2추위원회별'!$A21,'2추일출'!$B$7:$B$1000,'2추위원회별'!$C21)</f>
        <v>0</v>
      </c>
      <c r="AC21" s="99">
        <f>SUMIFS('2추일출'!$AA$7:$AA$1000,'2추일출'!$A$7:$A$1000,'2추위원회별'!$A21,'2추일출'!$B$7:$B$1000,'2추위원회별'!$C21)</f>
        <v>0</v>
      </c>
      <c r="AD21" s="99">
        <f>SUMIFS('2추일출'!$AB$7:$AB$1000,'2추일출'!$A$7:$A$1000,'2추위원회별'!$A21,'2추일출'!$B$7:$B$1000,'2추위원회별'!$C21)</f>
        <v>0</v>
      </c>
    </row>
    <row r="22" spans="1:30" ht="16.5" customHeight="1">
      <c r="A22" s="105"/>
      <c r="B22" s="306" t="s">
        <v>14</v>
      </c>
      <c r="C22" s="307"/>
      <c r="D22" s="97">
        <f>SUM(D23)</f>
        <v>0</v>
      </c>
      <c r="E22" s="97">
        <f t="shared" ref="E22:P22" si="10">SUM(E23)</f>
        <v>0</v>
      </c>
      <c r="F22" s="97">
        <f t="shared" si="10"/>
        <v>0</v>
      </c>
      <c r="G22" s="97">
        <f t="shared" si="10"/>
        <v>0</v>
      </c>
      <c r="H22" s="97">
        <f t="shared" si="10"/>
        <v>0</v>
      </c>
      <c r="I22" s="97">
        <f t="shared" si="10"/>
        <v>0</v>
      </c>
      <c r="J22" s="97">
        <f t="shared" si="10"/>
        <v>0</v>
      </c>
      <c r="K22" s="97">
        <f t="shared" si="10"/>
        <v>0</v>
      </c>
      <c r="L22" s="97">
        <f t="shared" si="10"/>
        <v>0</v>
      </c>
      <c r="M22" s="97">
        <f t="shared" si="10"/>
        <v>0</v>
      </c>
      <c r="N22" s="97">
        <f t="shared" si="10"/>
        <v>0</v>
      </c>
      <c r="O22" s="97">
        <f t="shared" si="10"/>
        <v>0</v>
      </c>
      <c r="P22" s="97">
        <f t="shared" si="10"/>
        <v>0</v>
      </c>
      <c r="R22" s="97">
        <f>SUM(R23)</f>
        <v>0</v>
      </c>
      <c r="S22" s="97">
        <f t="shared" ref="S22:AD22" si="11">SUM(S23)</f>
        <v>0</v>
      </c>
      <c r="T22" s="97">
        <f t="shared" si="11"/>
        <v>0</v>
      </c>
      <c r="U22" s="97">
        <f t="shared" si="11"/>
        <v>0</v>
      </c>
      <c r="V22" s="97">
        <f t="shared" si="11"/>
        <v>0</v>
      </c>
      <c r="W22" s="97">
        <f t="shared" si="11"/>
        <v>0</v>
      </c>
      <c r="X22" s="97">
        <f t="shared" si="11"/>
        <v>0</v>
      </c>
      <c r="Y22" s="97">
        <f t="shared" si="11"/>
        <v>0</v>
      </c>
      <c r="Z22" s="97">
        <f t="shared" si="11"/>
        <v>0</v>
      </c>
      <c r="AA22" s="97">
        <f t="shared" si="11"/>
        <v>0</v>
      </c>
      <c r="AB22" s="97">
        <f t="shared" si="11"/>
        <v>0</v>
      </c>
      <c r="AC22" s="97">
        <f t="shared" si="11"/>
        <v>0</v>
      </c>
      <c r="AD22" s="97">
        <f t="shared" si="11"/>
        <v>0</v>
      </c>
    </row>
    <row r="23" spans="1:30" ht="16.5" customHeight="1">
      <c r="A23" t="s">
        <v>537</v>
      </c>
      <c r="B23" s="98"/>
      <c r="C23" s="98" t="s">
        <v>536</v>
      </c>
      <c r="D23" s="99">
        <f>SUMIFS('2추일입'!$G$7:$G$1000,'2추일입'!$A$7:$A$1000,'2추위원회별'!$A23,'2추일입'!$B$7:$B$1000,'2추위원회별'!$C23)</f>
        <v>0</v>
      </c>
      <c r="E23" s="99">
        <f>SUMIFS('2추일입'!$H$7:$H$1000,'2추일입'!$A$7:$A$1000,'2추위원회별'!$A23,'2추일입'!$B$7:$B$1000,'2추위원회별'!$C23)</f>
        <v>0</v>
      </c>
      <c r="F23" s="99">
        <f>SUMIFS('2추일입'!$H$7:$H$1000,'2추일입'!$A$7:$A$1000,'2추위원회별'!$A23,'2추일입'!$B$7:$B$1000,'2추위원회별'!$C23)</f>
        <v>0</v>
      </c>
      <c r="G23" s="99">
        <f>SUMIFS('2추일입'!$J$7:$J$1000,'2추일입'!$A$7:$A$1000,'2추위원회별'!$A23,'2추일입'!$B$7:$B$1000,'2추위원회별'!$C23)</f>
        <v>0</v>
      </c>
      <c r="H23" s="99">
        <f>SUMIFS('2추일입'!$K$7:$K$1000,'2추일입'!$A$7:$A$1000,'2추위원회별'!$A23,'2추일입'!$B$7:$B$1000,'2추위원회별'!$C23)</f>
        <v>0</v>
      </c>
      <c r="I23" s="99">
        <f>SUMIFS('2추일입'!$L$7:$L$1000,'2추일입'!$A$7:$A$1000,'2추위원회별'!$A23,'2추일입'!$B$7:$B$1000,'2추위원회별'!$C23)</f>
        <v>0</v>
      </c>
      <c r="J23" s="99">
        <f>SUMIFS('2추일입'!$V$7:$V$1000,'2추일입'!$A$7:$A$1000,'2추위원회별'!$A23,'2추일입'!$B$7:$B$1000,'2추위원회별'!$C23)</f>
        <v>0</v>
      </c>
      <c r="K23" s="99">
        <f>SUMIFS('2추일입'!$W$7:$W$1000,'2추일입'!$A$7:$A$1000,'2추위원회별'!$A23,'2추일입'!$B$7:$B$1000,'2추위원회별'!$C23)</f>
        <v>0</v>
      </c>
      <c r="L23" s="99">
        <f>SUMIFS('2추일입'!$M$7:$M$1000,'2추일입'!$A$7:$A$1000,'2추위원회별'!$A23,'2추일입'!$B$7:$B$1000,'2추위원회별'!$C23)</f>
        <v>0</v>
      </c>
      <c r="M23" s="99">
        <f>SUMIFS('2추일입'!$N$7:$N$1000,'2추일입'!$A$7:$A$1000,'2추위원회별'!$A23,'2추일입'!$B$7:$B$1000,'2추위원회별'!$C23)</f>
        <v>0</v>
      </c>
      <c r="N23" s="99">
        <f>SUMIFS('2추일입'!$O$7:$O$1000,'2추일입'!$A$7:$A$1000,'2추위원회별'!$A23,'2추일입'!$B$7:$B$1000,'2추위원회별'!$C23)</f>
        <v>0</v>
      </c>
      <c r="O23" s="99">
        <f>SUMIFS('2추일입'!$AA$7:$AA$1000,'2추일입'!$A$7:$A$1000,'2추위원회별'!$A23,'2추일입'!$B$7:$B$1000,'2추위원회별'!$C23)</f>
        <v>0</v>
      </c>
      <c r="P23" s="99">
        <f>SUMIFS('2추일입'!$AB$7:$AB$1000,'2추일입'!$A$7:$A$1000,'2추위원회별'!$A23,'2추일입'!$B$7:$B$1000,'2추위원회별'!$C23)</f>
        <v>0</v>
      </c>
      <c r="R23" s="99">
        <f>SUMIFS('2추일출'!$G$7:$G$1000,'2추일출'!$A$7:$A$1000,'2추위원회별'!$A23,'2추일출'!$B$7:$B$1000,'2추위원회별'!$C23)</f>
        <v>0</v>
      </c>
      <c r="S23" s="99">
        <f>SUMIFS('2추일출'!$H$7:$H$1000,'2추일출'!$A$7:$A$1000,'2추위원회별'!$A23,'2추일출'!$B$7:$B$1000,'2추위원회별'!$C23)</f>
        <v>0</v>
      </c>
      <c r="T23" s="99">
        <f>SUMIFS('2추일출'!$H$7:$H$1000,'2추일출'!$A$7:$A$1000,'2추위원회별'!$A23,'2추일출'!$B$7:$B$1000,'2추위원회별'!$C23)</f>
        <v>0</v>
      </c>
      <c r="U23" s="99">
        <f>SUMIFS('2추일출'!$J$7:$J$1000,'2추일출'!$A$7:$A$1000,'2추위원회별'!$A23,'2추일출'!$B$7:$B$1000,'2추위원회별'!$C23)</f>
        <v>0</v>
      </c>
      <c r="V23" s="99">
        <f>SUMIFS('2추일출'!$K$7:$K$1000,'2추일출'!$A$7:$A$1000,'2추위원회별'!$A23,'2추일출'!$B$7:$B$1000,'2추위원회별'!$C23)</f>
        <v>0</v>
      </c>
      <c r="W23" s="99">
        <f>SUMIFS('2추일출'!$L$7:$L$1000,'2추일출'!$A$7:$A$1000,'2추위원회별'!$A23,'2추일출'!$B$7:$B$1000,'2추위원회별'!$C23)</f>
        <v>0</v>
      </c>
      <c r="X23" s="99">
        <f>SUMIFS('2추일출'!$V$7:$V$1000,'2추일출'!$A$7:$A$1000,'2추위원회별'!$A23,'2추일출'!$B$7:$B$1000,'2추위원회별'!$C23)</f>
        <v>0</v>
      </c>
      <c r="Y23" s="99">
        <f>SUMIFS('2추일출'!$W$7:$W$1000,'2추일출'!$A$7:$A$1000,'2추위원회별'!$A23,'2추일출'!$B$7:$B$1000,'2추위원회별'!$C23)</f>
        <v>0</v>
      </c>
      <c r="Z23" s="99">
        <f>SUMIFS('2추일출'!$M$7:$M$1000,'2추일출'!$A$7:$A$1000,'2추위원회별'!$A23,'2추일출'!$B$7:$B$1000,'2추위원회별'!$C23)</f>
        <v>0</v>
      </c>
      <c r="AA23" s="99">
        <f>SUMIFS('2추일출'!$N$7:$N$1000,'2추일출'!$A$7:$A$1000,'2추위원회별'!$A23,'2추일출'!$B$7:$B$1000,'2추위원회별'!$C23)</f>
        <v>0</v>
      </c>
      <c r="AB23" s="99">
        <f>SUMIFS('2추일출'!$O$7:$O$1000,'2추일출'!$A$7:$A$1000,'2추위원회별'!$A23,'2추일출'!$B$7:$B$1000,'2추위원회별'!$C23)</f>
        <v>0</v>
      </c>
      <c r="AC23" s="99">
        <f>SUMIFS('2추일출'!$AA$7:$AA$1000,'2추일출'!$A$7:$A$1000,'2추위원회별'!$A23,'2추일출'!$B$7:$B$1000,'2추위원회별'!$C23)</f>
        <v>0</v>
      </c>
      <c r="AD23" s="99">
        <f>SUMIFS('2추일출'!$AB$7:$AB$1000,'2추일출'!$A$7:$A$1000,'2추위원회별'!$A23,'2추일출'!$B$7:$B$1000,'2추위원회별'!$C23)</f>
        <v>0</v>
      </c>
    </row>
    <row r="24" spans="1:30" ht="16.5" customHeight="1">
      <c r="B24" s="306" t="s">
        <v>64</v>
      </c>
      <c r="C24" s="307"/>
      <c r="D24" s="97">
        <f>SUM(D25:D27)</f>
        <v>0</v>
      </c>
      <c r="E24" s="97">
        <f t="shared" ref="E24:P24" si="12">SUM(E25:E27)</f>
        <v>0</v>
      </c>
      <c r="F24" s="97">
        <f t="shared" si="12"/>
        <v>0</v>
      </c>
      <c r="G24" s="97">
        <f t="shared" si="12"/>
        <v>0</v>
      </c>
      <c r="H24" s="97">
        <f t="shared" si="12"/>
        <v>0</v>
      </c>
      <c r="I24" s="97">
        <f t="shared" si="12"/>
        <v>0</v>
      </c>
      <c r="J24" s="97">
        <f t="shared" si="12"/>
        <v>0</v>
      </c>
      <c r="K24" s="97">
        <f t="shared" si="12"/>
        <v>0</v>
      </c>
      <c r="L24" s="97">
        <f t="shared" si="12"/>
        <v>0</v>
      </c>
      <c r="M24" s="97">
        <f t="shared" si="12"/>
        <v>0</v>
      </c>
      <c r="N24" s="97">
        <f t="shared" si="12"/>
        <v>0</v>
      </c>
      <c r="O24" s="97">
        <f t="shared" si="12"/>
        <v>0</v>
      </c>
      <c r="P24" s="97">
        <f t="shared" si="12"/>
        <v>0</v>
      </c>
      <c r="R24" s="97">
        <f>SUM(R25:R27)</f>
        <v>0</v>
      </c>
      <c r="S24" s="97">
        <f t="shared" ref="S24:AD24" si="13">SUM(S25:S27)</f>
        <v>0</v>
      </c>
      <c r="T24" s="97">
        <f t="shared" si="13"/>
        <v>0</v>
      </c>
      <c r="U24" s="97">
        <f t="shared" si="13"/>
        <v>0</v>
      </c>
      <c r="V24" s="97">
        <f t="shared" si="13"/>
        <v>0</v>
      </c>
      <c r="W24" s="97">
        <f t="shared" si="13"/>
        <v>0</v>
      </c>
      <c r="X24" s="97">
        <f t="shared" si="13"/>
        <v>0</v>
      </c>
      <c r="Y24" s="97">
        <f t="shared" si="13"/>
        <v>0</v>
      </c>
      <c r="Z24" s="97">
        <f t="shared" si="13"/>
        <v>0</v>
      </c>
      <c r="AA24" s="97">
        <f t="shared" si="13"/>
        <v>0</v>
      </c>
      <c r="AB24" s="97">
        <f t="shared" si="13"/>
        <v>0</v>
      </c>
      <c r="AC24" s="97">
        <f t="shared" si="13"/>
        <v>0</v>
      </c>
      <c r="AD24" s="97">
        <f t="shared" si="13"/>
        <v>0</v>
      </c>
    </row>
    <row r="25" spans="1:30" ht="16.5" customHeight="1">
      <c r="A25" t="s">
        <v>538</v>
      </c>
      <c r="B25" s="98"/>
      <c r="C25" s="98" t="s">
        <v>65</v>
      </c>
      <c r="D25" s="99">
        <f>SUMIFS('2추일입'!$G$7:$G$1000,'2추일입'!$A$7:$A$1000,'2추위원회별'!$A25,'2추일입'!$B$7:$B$1000,'2추위원회별'!$C25)</f>
        <v>0</v>
      </c>
      <c r="E25" s="99">
        <f>SUMIFS('2추일입'!$H$7:$H$1000,'2추일입'!$A$7:$A$1000,'2추위원회별'!$A25,'2추일입'!$B$7:$B$1000,'2추위원회별'!$C25)</f>
        <v>0</v>
      </c>
      <c r="F25" s="99">
        <f>SUMIFS('2추일입'!$H$7:$H$1000,'2추일입'!$A$7:$A$1000,'2추위원회별'!$A25,'2추일입'!$B$7:$B$1000,'2추위원회별'!$C25)</f>
        <v>0</v>
      </c>
      <c r="G25" s="99">
        <f>SUMIFS('2추일입'!$J$7:$J$1000,'2추일입'!$A$7:$A$1000,'2추위원회별'!$A25,'2추일입'!$B$7:$B$1000,'2추위원회별'!$C25)</f>
        <v>0</v>
      </c>
      <c r="H25" s="99">
        <f>SUMIFS('2추일입'!$K$7:$K$1000,'2추일입'!$A$7:$A$1000,'2추위원회별'!$A25,'2추일입'!$B$7:$B$1000,'2추위원회별'!$C25)</f>
        <v>0</v>
      </c>
      <c r="I25" s="99">
        <f>SUMIFS('2추일입'!$L$7:$L$1000,'2추일입'!$A$7:$A$1000,'2추위원회별'!$A25,'2추일입'!$B$7:$B$1000,'2추위원회별'!$C25)</f>
        <v>0</v>
      </c>
      <c r="J25" s="99">
        <f>SUMIFS('2추일입'!$V$7:$V$1000,'2추일입'!$A$7:$A$1000,'2추위원회별'!$A25,'2추일입'!$B$7:$B$1000,'2추위원회별'!$C25)</f>
        <v>0</v>
      </c>
      <c r="K25" s="99">
        <f>SUMIFS('2추일입'!$W$7:$W$1000,'2추일입'!$A$7:$A$1000,'2추위원회별'!$A25,'2추일입'!$B$7:$B$1000,'2추위원회별'!$C25)</f>
        <v>0</v>
      </c>
      <c r="L25" s="99">
        <f>SUMIFS('2추일입'!$M$7:$M$1000,'2추일입'!$A$7:$A$1000,'2추위원회별'!$A25,'2추일입'!$B$7:$B$1000,'2추위원회별'!$C25)</f>
        <v>0</v>
      </c>
      <c r="M25" s="99">
        <f>SUMIFS('2추일입'!$N$7:$N$1000,'2추일입'!$A$7:$A$1000,'2추위원회별'!$A25,'2추일입'!$B$7:$B$1000,'2추위원회별'!$C25)</f>
        <v>0</v>
      </c>
      <c r="N25" s="99">
        <f>SUMIFS('2추일입'!$O$7:$O$1000,'2추일입'!$A$7:$A$1000,'2추위원회별'!$A25,'2추일입'!$B$7:$B$1000,'2추위원회별'!$C25)</f>
        <v>0</v>
      </c>
      <c r="O25" s="99">
        <f>SUMIFS('2추일입'!$AA$7:$AA$1000,'2추일입'!$A$7:$A$1000,'2추위원회별'!$A25,'2추일입'!$B$7:$B$1000,'2추위원회별'!$C25)</f>
        <v>0</v>
      </c>
      <c r="P25" s="99">
        <f>SUMIFS('2추일입'!$AB$7:$AB$1000,'2추일입'!$A$7:$A$1000,'2추위원회별'!$A25,'2추일입'!$B$7:$B$1000,'2추위원회별'!$C25)</f>
        <v>0</v>
      </c>
      <c r="R25" s="99">
        <f>SUMIFS('2추일출'!$G$7:$G$1000,'2추일출'!$A$7:$A$1000,'2추위원회별'!$A25,'2추일출'!$B$7:$B$1000,'2추위원회별'!$C25)</f>
        <v>0</v>
      </c>
      <c r="S25" s="99">
        <f>SUMIFS('2추일출'!$H$7:$H$1000,'2추일출'!$A$7:$A$1000,'2추위원회별'!$A25,'2추일출'!$B$7:$B$1000,'2추위원회별'!$C25)</f>
        <v>0</v>
      </c>
      <c r="T25" s="99">
        <f>SUMIFS('2추일출'!$H$7:$H$1000,'2추일출'!$A$7:$A$1000,'2추위원회별'!$A25,'2추일출'!$B$7:$B$1000,'2추위원회별'!$C25)</f>
        <v>0</v>
      </c>
      <c r="U25" s="99">
        <f>SUMIFS('2추일출'!$J$7:$J$1000,'2추일출'!$A$7:$A$1000,'2추위원회별'!$A25,'2추일출'!$B$7:$B$1000,'2추위원회별'!$C25)</f>
        <v>0</v>
      </c>
      <c r="V25" s="99">
        <f>SUMIFS('2추일출'!$K$7:$K$1000,'2추일출'!$A$7:$A$1000,'2추위원회별'!$A25,'2추일출'!$B$7:$B$1000,'2추위원회별'!$C25)</f>
        <v>0</v>
      </c>
      <c r="W25" s="99">
        <f>SUMIFS('2추일출'!$L$7:$L$1000,'2추일출'!$A$7:$A$1000,'2추위원회별'!$A25,'2추일출'!$B$7:$B$1000,'2추위원회별'!$C25)</f>
        <v>0</v>
      </c>
      <c r="X25" s="99">
        <f>SUMIFS('2추일출'!$V$7:$V$1000,'2추일출'!$A$7:$A$1000,'2추위원회별'!$A25,'2추일출'!$B$7:$B$1000,'2추위원회별'!$C25)</f>
        <v>0</v>
      </c>
      <c r="Y25" s="99">
        <f>SUMIFS('2추일출'!$W$7:$W$1000,'2추일출'!$A$7:$A$1000,'2추위원회별'!$A25,'2추일출'!$B$7:$B$1000,'2추위원회별'!$C25)</f>
        <v>0</v>
      </c>
      <c r="Z25" s="99">
        <f>SUMIFS('2추일출'!$M$7:$M$1000,'2추일출'!$A$7:$A$1000,'2추위원회별'!$A25,'2추일출'!$B$7:$B$1000,'2추위원회별'!$C25)</f>
        <v>0</v>
      </c>
      <c r="AA25" s="99">
        <f>SUMIFS('2추일출'!$N$7:$N$1000,'2추일출'!$A$7:$A$1000,'2추위원회별'!$A25,'2추일출'!$B$7:$B$1000,'2추위원회별'!$C25)</f>
        <v>0</v>
      </c>
      <c r="AB25" s="99">
        <f>SUMIFS('2추일출'!$O$7:$O$1000,'2추일출'!$A$7:$A$1000,'2추위원회별'!$A25,'2추일출'!$B$7:$B$1000,'2추위원회별'!$C25)</f>
        <v>0</v>
      </c>
      <c r="AC25" s="99">
        <f>SUMIFS('2추일출'!$AA$7:$AA$1000,'2추일출'!$A$7:$A$1000,'2추위원회별'!$A25,'2추일출'!$B$7:$B$1000,'2추위원회별'!$C25)</f>
        <v>0</v>
      </c>
      <c r="AD25" s="99">
        <f>SUMIFS('2추일출'!$AB$7:$AB$1000,'2추일출'!$A$7:$A$1000,'2추위원회별'!$A25,'2추일출'!$B$7:$B$1000,'2추위원회별'!$C25)</f>
        <v>0</v>
      </c>
    </row>
    <row r="26" spans="1:30" ht="16.5" customHeight="1">
      <c r="A26" t="s">
        <v>538</v>
      </c>
      <c r="B26" s="98"/>
      <c r="C26" s="98" t="s">
        <v>67</v>
      </c>
      <c r="D26" s="99">
        <f>SUMIFS('2추일입'!$G$7:$G$1000,'2추일입'!$A$7:$A$1000,'2추위원회별'!$A26,'2추일입'!$B$7:$B$1000,'2추위원회별'!$C26)</f>
        <v>0</v>
      </c>
      <c r="E26" s="99">
        <f>SUMIFS('2추일입'!$H$7:$H$1000,'2추일입'!$A$7:$A$1000,'2추위원회별'!$A26,'2추일입'!$B$7:$B$1000,'2추위원회별'!$C26)</f>
        <v>0</v>
      </c>
      <c r="F26" s="99">
        <f>SUMIFS('2추일입'!$H$7:$H$1000,'2추일입'!$A$7:$A$1000,'2추위원회별'!$A26,'2추일입'!$B$7:$B$1000,'2추위원회별'!$C26)</f>
        <v>0</v>
      </c>
      <c r="G26" s="99">
        <f>SUMIFS('2추일입'!$J$7:$J$1000,'2추일입'!$A$7:$A$1000,'2추위원회별'!$A26,'2추일입'!$B$7:$B$1000,'2추위원회별'!$C26)</f>
        <v>0</v>
      </c>
      <c r="H26" s="99">
        <f>SUMIFS('2추일입'!$K$7:$K$1000,'2추일입'!$A$7:$A$1000,'2추위원회별'!$A26,'2추일입'!$B$7:$B$1000,'2추위원회별'!$C26)</f>
        <v>0</v>
      </c>
      <c r="I26" s="99">
        <f>SUMIFS('2추일입'!$L$7:$L$1000,'2추일입'!$A$7:$A$1000,'2추위원회별'!$A26,'2추일입'!$B$7:$B$1000,'2추위원회별'!$C26)</f>
        <v>0</v>
      </c>
      <c r="J26" s="99">
        <f>SUMIFS('2추일입'!$V$7:$V$1000,'2추일입'!$A$7:$A$1000,'2추위원회별'!$A26,'2추일입'!$B$7:$B$1000,'2추위원회별'!$C26)</f>
        <v>0</v>
      </c>
      <c r="K26" s="99">
        <f>SUMIFS('2추일입'!$W$7:$W$1000,'2추일입'!$A$7:$A$1000,'2추위원회별'!$A26,'2추일입'!$B$7:$B$1000,'2추위원회별'!$C26)</f>
        <v>0</v>
      </c>
      <c r="L26" s="99">
        <f>SUMIFS('2추일입'!$M$7:$M$1000,'2추일입'!$A$7:$A$1000,'2추위원회별'!$A26,'2추일입'!$B$7:$B$1000,'2추위원회별'!$C26)</f>
        <v>0</v>
      </c>
      <c r="M26" s="99">
        <f>SUMIFS('2추일입'!$N$7:$N$1000,'2추일입'!$A$7:$A$1000,'2추위원회별'!$A26,'2추일입'!$B$7:$B$1000,'2추위원회별'!$C26)</f>
        <v>0</v>
      </c>
      <c r="N26" s="99">
        <f>SUMIFS('2추일입'!$O$7:$O$1000,'2추일입'!$A$7:$A$1000,'2추위원회별'!$A26,'2추일입'!$B$7:$B$1000,'2추위원회별'!$C26)</f>
        <v>0</v>
      </c>
      <c r="O26" s="99">
        <f>SUMIFS('2추일입'!$AA$7:$AA$1000,'2추일입'!$A$7:$A$1000,'2추위원회별'!$A26,'2추일입'!$B$7:$B$1000,'2추위원회별'!$C26)</f>
        <v>0</v>
      </c>
      <c r="P26" s="99">
        <f>SUMIFS('2추일입'!$AB$7:$AB$1000,'2추일입'!$A$7:$A$1000,'2추위원회별'!$A26,'2추일입'!$B$7:$B$1000,'2추위원회별'!$C26)</f>
        <v>0</v>
      </c>
      <c r="R26" s="99">
        <f>SUMIFS('2추일출'!$G$7:$G$1000,'2추일출'!$A$7:$A$1000,'2추위원회별'!$A26,'2추일출'!$B$7:$B$1000,'2추위원회별'!$C26)</f>
        <v>0</v>
      </c>
      <c r="S26" s="99">
        <f>SUMIFS('2추일출'!$H$7:$H$1000,'2추일출'!$A$7:$A$1000,'2추위원회별'!$A26,'2추일출'!$B$7:$B$1000,'2추위원회별'!$C26)</f>
        <v>0</v>
      </c>
      <c r="T26" s="99">
        <f>SUMIFS('2추일출'!$H$7:$H$1000,'2추일출'!$A$7:$A$1000,'2추위원회별'!$A26,'2추일출'!$B$7:$B$1000,'2추위원회별'!$C26)</f>
        <v>0</v>
      </c>
      <c r="U26" s="99">
        <f>SUMIFS('2추일출'!$J$7:$J$1000,'2추일출'!$A$7:$A$1000,'2추위원회별'!$A26,'2추일출'!$B$7:$B$1000,'2추위원회별'!$C26)</f>
        <v>0</v>
      </c>
      <c r="V26" s="99">
        <f>SUMIFS('2추일출'!$K$7:$K$1000,'2추일출'!$A$7:$A$1000,'2추위원회별'!$A26,'2추일출'!$B$7:$B$1000,'2추위원회별'!$C26)</f>
        <v>0</v>
      </c>
      <c r="W26" s="99">
        <f>SUMIFS('2추일출'!$L$7:$L$1000,'2추일출'!$A$7:$A$1000,'2추위원회별'!$A26,'2추일출'!$B$7:$B$1000,'2추위원회별'!$C26)</f>
        <v>0</v>
      </c>
      <c r="X26" s="99">
        <f>SUMIFS('2추일출'!$V$7:$V$1000,'2추일출'!$A$7:$A$1000,'2추위원회별'!$A26,'2추일출'!$B$7:$B$1000,'2추위원회별'!$C26)</f>
        <v>0</v>
      </c>
      <c r="Y26" s="99">
        <f>SUMIFS('2추일출'!$W$7:$W$1000,'2추일출'!$A$7:$A$1000,'2추위원회별'!$A26,'2추일출'!$B$7:$B$1000,'2추위원회별'!$C26)</f>
        <v>0</v>
      </c>
      <c r="Z26" s="99">
        <f>SUMIFS('2추일출'!$M$7:$M$1000,'2추일출'!$A$7:$A$1000,'2추위원회별'!$A26,'2추일출'!$B$7:$B$1000,'2추위원회별'!$C26)</f>
        <v>0</v>
      </c>
      <c r="AA26" s="99">
        <f>SUMIFS('2추일출'!$N$7:$N$1000,'2추일출'!$A$7:$A$1000,'2추위원회별'!$A26,'2추일출'!$B$7:$B$1000,'2추위원회별'!$C26)</f>
        <v>0</v>
      </c>
      <c r="AB26" s="99">
        <f>SUMIFS('2추일출'!$O$7:$O$1000,'2추일출'!$A$7:$A$1000,'2추위원회별'!$A26,'2추일출'!$B$7:$B$1000,'2추위원회별'!$C26)</f>
        <v>0</v>
      </c>
      <c r="AC26" s="99">
        <f>SUMIFS('2추일출'!$AA$7:$AA$1000,'2추일출'!$A$7:$A$1000,'2추위원회별'!$A26,'2추일출'!$B$7:$B$1000,'2추위원회별'!$C26)</f>
        <v>0</v>
      </c>
      <c r="AD26" s="99">
        <f>SUMIFS('2추일출'!$AB$7:$AB$1000,'2추일출'!$A$7:$A$1000,'2추위원회별'!$A26,'2추일출'!$B$7:$B$1000,'2추위원회별'!$C26)</f>
        <v>0</v>
      </c>
    </row>
    <row r="27" spans="1:30" ht="16.5" customHeight="1">
      <c r="A27" t="s">
        <v>538</v>
      </c>
      <c r="B27" s="98"/>
      <c r="C27" s="98" t="s">
        <v>388</v>
      </c>
      <c r="D27" s="99">
        <f>SUMIFS('2추일입'!$G$7:$G$1000,'2추일입'!$A$7:$A$1000,'2추위원회별'!$A27,'2추일입'!$B$7:$B$1000,'2추위원회별'!$C27)</f>
        <v>0</v>
      </c>
      <c r="E27" s="99">
        <f>SUMIFS('2추일입'!$H$7:$H$1000,'2추일입'!$A$7:$A$1000,'2추위원회별'!$A27,'2추일입'!$B$7:$B$1000,'2추위원회별'!$C27)</f>
        <v>0</v>
      </c>
      <c r="F27" s="99">
        <f>SUMIFS('2추일입'!$H$7:$H$1000,'2추일입'!$A$7:$A$1000,'2추위원회별'!$A27,'2추일입'!$B$7:$B$1000,'2추위원회별'!$C27)</f>
        <v>0</v>
      </c>
      <c r="G27" s="99">
        <f>SUMIFS('2추일입'!$J$7:$J$1000,'2추일입'!$A$7:$A$1000,'2추위원회별'!$A27,'2추일입'!$B$7:$B$1000,'2추위원회별'!$C27)</f>
        <v>0</v>
      </c>
      <c r="H27" s="99">
        <f>SUMIFS('2추일입'!$K$7:$K$1000,'2추일입'!$A$7:$A$1000,'2추위원회별'!$A27,'2추일입'!$B$7:$B$1000,'2추위원회별'!$C27)</f>
        <v>0</v>
      </c>
      <c r="I27" s="99">
        <f>SUMIFS('2추일입'!$L$7:$L$1000,'2추일입'!$A$7:$A$1000,'2추위원회별'!$A27,'2추일입'!$B$7:$B$1000,'2추위원회별'!$C27)</f>
        <v>0</v>
      </c>
      <c r="J27" s="99">
        <f>SUMIFS('2추일입'!$V$7:$V$1000,'2추일입'!$A$7:$A$1000,'2추위원회별'!$A27,'2추일입'!$B$7:$B$1000,'2추위원회별'!$C27)</f>
        <v>0</v>
      </c>
      <c r="K27" s="99">
        <f>SUMIFS('2추일입'!$W$7:$W$1000,'2추일입'!$A$7:$A$1000,'2추위원회별'!$A27,'2추일입'!$B$7:$B$1000,'2추위원회별'!$C27)</f>
        <v>0</v>
      </c>
      <c r="L27" s="99">
        <f>SUMIFS('2추일입'!$M$7:$M$1000,'2추일입'!$A$7:$A$1000,'2추위원회별'!$A27,'2추일입'!$B$7:$B$1000,'2추위원회별'!$C27)</f>
        <v>0</v>
      </c>
      <c r="M27" s="99">
        <f>SUMIFS('2추일입'!$N$7:$N$1000,'2추일입'!$A$7:$A$1000,'2추위원회별'!$A27,'2추일입'!$B$7:$B$1000,'2추위원회별'!$C27)</f>
        <v>0</v>
      </c>
      <c r="N27" s="99">
        <f>SUMIFS('2추일입'!$O$7:$O$1000,'2추일입'!$A$7:$A$1000,'2추위원회별'!$A27,'2추일입'!$B$7:$B$1000,'2추위원회별'!$C27)</f>
        <v>0</v>
      </c>
      <c r="O27" s="99">
        <f>SUMIFS('2추일입'!$AA$7:$AA$1000,'2추일입'!$A$7:$A$1000,'2추위원회별'!$A27,'2추일입'!$B$7:$B$1000,'2추위원회별'!$C27)</f>
        <v>0</v>
      </c>
      <c r="P27" s="99">
        <f>SUMIFS('2추일입'!$AB$7:$AB$1000,'2추일입'!$A$7:$A$1000,'2추위원회별'!$A27,'2추일입'!$B$7:$B$1000,'2추위원회별'!$C27)</f>
        <v>0</v>
      </c>
      <c r="R27" s="99">
        <f>SUMIFS('2추일출'!$G$7:$G$1000,'2추일출'!$A$7:$A$1000,'2추위원회별'!$A27,'2추일출'!$B$7:$B$1000,'2추위원회별'!$C27)</f>
        <v>0</v>
      </c>
      <c r="S27" s="99">
        <f>SUMIFS('2추일출'!$H$7:$H$1000,'2추일출'!$A$7:$A$1000,'2추위원회별'!$A27,'2추일출'!$B$7:$B$1000,'2추위원회별'!$C27)</f>
        <v>0</v>
      </c>
      <c r="T27" s="99">
        <f>SUMIFS('2추일출'!$H$7:$H$1000,'2추일출'!$A$7:$A$1000,'2추위원회별'!$A27,'2추일출'!$B$7:$B$1000,'2추위원회별'!$C27)</f>
        <v>0</v>
      </c>
      <c r="U27" s="99">
        <f>SUMIFS('2추일출'!$J$7:$J$1000,'2추일출'!$A$7:$A$1000,'2추위원회별'!$A27,'2추일출'!$B$7:$B$1000,'2추위원회별'!$C27)</f>
        <v>0</v>
      </c>
      <c r="V27" s="99">
        <f>SUMIFS('2추일출'!$K$7:$K$1000,'2추일출'!$A$7:$A$1000,'2추위원회별'!$A27,'2추일출'!$B$7:$B$1000,'2추위원회별'!$C27)</f>
        <v>0</v>
      </c>
      <c r="W27" s="99">
        <f>SUMIFS('2추일출'!$L$7:$L$1000,'2추일출'!$A$7:$A$1000,'2추위원회별'!$A27,'2추일출'!$B$7:$B$1000,'2추위원회별'!$C27)</f>
        <v>0</v>
      </c>
      <c r="X27" s="99">
        <f>SUMIFS('2추일출'!$V$7:$V$1000,'2추일출'!$A$7:$A$1000,'2추위원회별'!$A27,'2추일출'!$B$7:$B$1000,'2추위원회별'!$C27)</f>
        <v>0</v>
      </c>
      <c r="Y27" s="99">
        <f>SUMIFS('2추일출'!$W$7:$W$1000,'2추일출'!$A$7:$A$1000,'2추위원회별'!$A27,'2추일출'!$B$7:$B$1000,'2추위원회별'!$C27)</f>
        <v>0</v>
      </c>
      <c r="Z27" s="99">
        <f>SUMIFS('2추일출'!$M$7:$M$1000,'2추일출'!$A$7:$A$1000,'2추위원회별'!$A27,'2추일출'!$B$7:$B$1000,'2추위원회별'!$C27)</f>
        <v>0</v>
      </c>
      <c r="AA27" s="99">
        <f>SUMIFS('2추일출'!$N$7:$N$1000,'2추일출'!$A$7:$A$1000,'2추위원회별'!$A27,'2추일출'!$B$7:$B$1000,'2추위원회별'!$C27)</f>
        <v>0</v>
      </c>
      <c r="AB27" s="99">
        <f>SUMIFS('2추일출'!$O$7:$O$1000,'2추일출'!$A$7:$A$1000,'2추위원회별'!$A27,'2추일출'!$B$7:$B$1000,'2추위원회별'!$C27)</f>
        <v>0</v>
      </c>
      <c r="AC27" s="99">
        <f>SUMIFS('2추일출'!$AA$7:$AA$1000,'2추일출'!$A$7:$A$1000,'2추위원회별'!$A27,'2추일출'!$B$7:$B$1000,'2추위원회별'!$C27)</f>
        <v>0</v>
      </c>
      <c r="AD27" s="99">
        <f>SUMIFS('2추일출'!$AB$7:$AB$1000,'2추일출'!$A$7:$A$1000,'2추위원회별'!$A27,'2추일출'!$B$7:$B$1000,'2추위원회별'!$C27)</f>
        <v>0</v>
      </c>
    </row>
    <row r="28" spans="1:30" ht="16.5" customHeight="1">
      <c r="B28" s="308" t="s">
        <v>414</v>
      </c>
      <c r="C28" s="309"/>
      <c r="D28" s="97">
        <f>SUM(D29:D31)</f>
        <v>0</v>
      </c>
      <c r="E28" s="97">
        <f t="shared" ref="E28:P28" si="14">SUM(E29:E31)</f>
        <v>0</v>
      </c>
      <c r="F28" s="97">
        <f t="shared" si="14"/>
        <v>0</v>
      </c>
      <c r="G28" s="97">
        <f t="shared" si="14"/>
        <v>0</v>
      </c>
      <c r="H28" s="97">
        <f t="shared" si="14"/>
        <v>0</v>
      </c>
      <c r="I28" s="97">
        <f t="shared" si="14"/>
        <v>0</v>
      </c>
      <c r="J28" s="97">
        <f t="shared" si="14"/>
        <v>0</v>
      </c>
      <c r="K28" s="97">
        <f t="shared" si="14"/>
        <v>0</v>
      </c>
      <c r="L28" s="97">
        <f t="shared" si="14"/>
        <v>0</v>
      </c>
      <c r="M28" s="97">
        <f t="shared" si="14"/>
        <v>0</v>
      </c>
      <c r="N28" s="97">
        <f t="shared" si="14"/>
        <v>0</v>
      </c>
      <c r="O28" s="97">
        <f t="shared" si="14"/>
        <v>0</v>
      </c>
      <c r="P28" s="97">
        <f t="shared" si="14"/>
        <v>0</v>
      </c>
      <c r="R28" s="97">
        <f>SUM(R29:R31)</f>
        <v>0</v>
      </c>
      <c r="S28" s="97">
        <f t="shared" ref="S28:AD28" si="15">SUM(S29:S31)</f>
        <v>0</v>
      </c>
      <c r="T28" s="97">
        <f t="shared" si="15"/>
        <v>0</v>
      </c>
      <c r="U28" s="97">
        <f t="shared" si="15"/>
        <v>0</v>
      </c>
      <c r="V28" s="97">
        <f t="shared" si="15"/>
        <v>0</v>
      </c>
      <c r="W28" s="97">
        <f t="shared" si="15"/>
        <v>0</v>
      </c>
      <c r="X28" s="97">
        <f t="shared" si="15"/>
        <v>0</v>
      </c>
      <c r="Y28" s="97">
        <f t="shared" si="15"/>
        <v>0</v>
      </c>
      <c r="Z28" s="97">
        <f t="shared" si="15"/>
        <v>0</v>
      </c>
      <c r="AA28" s="97">
        <f t="shared" si="15"/>
        <v>0</v>
      </c>
      <c r="AB28" s="97">
        <f t="shared" si="15"/>
        <v>0</v>
      </c>
      <c r="AC28" s="97">
        <f t="shared" si="15"/>
        <v>0</v>
      </c>
      <c r="AD28" s="97">
        <f t="shared" si="15"/>
        <v>0</v>
      </c>
    </row>
    <row r="29" spans="1:30" ht="16.5" customHeight="1">
      <c r="A29" t="s">
        <v>539</v>
      </c>
      <c r="B29" s="101"/>
      <c r="C29" s="101" t="s">
        <v>113</v>
      </c>
      <c r="D29" s="99">
        <f>SUMIFS('2추일입'!$G$7:$G$1000,'2추일입'!$A$7:$A$1000,'2추위원회별'!$A29,'2추일입'!$B$7:$B$1000,'2추위원회별'!$C29)</f>
        <v>0</v>
      </c>
      <c r="E29" s="99">
        <f>SUMIFS('2추일입'!$H$7:$H$1000,'2추일입'!$A$7:$A$1000,'2추위원회별'!$A29,'2추일입'!$B$7:$B$1000,'2추위원회별'!$C29)</f>
        <v>0</v>
      </c>
      <c r="F29" s="99">
        <f>SUMIFS('2추일입'!$H$7:$H$1000,'2추일입'!$A$7:$A$1000,'2추위원회별'!$A29,'2추일입'!$B$7:$B$1000,'2추위원회별'!$C29)</f>
        <v>0</v>
      </c>
      <c r="G29" s="99">
        <f>SUMIFS('2추일입'!$J$7:$J$1000,'2추일입'!$A$7:$A$1000,'2추위원회별'!$A29,'2추일입'!$B$7:$B$1000,'2추위원회별'!$C29)</f>
        <v>0</v>
      </c>
      <c r="H29" s="99">
        <f>SUMIFS('2추일입'!$K$7:$K$1000,'2추일입'!$A$7:$A$1000,'2추위원회별'!$A29,'2추일입'!$B$7:$B$1000,'2추위원회별'!$C29)</f>
        <v>0</v>
      </c>
      <c r="I29" s="99">
        <f>SUMIFS('2추일입'!$L$7:$L$1000,'2추일입'!$A$7:$A$1000,'2추위원회별'!$A29,'2추일입'!$B$7:$B$1000,'2추위원회별'!$C29)</f>
        <v>0</v>
      </c>
      <c r="J29" s="99">
        <f>SUMIFS('2추일입'!$V$7:$V$1000,'2추일입'!$A$7:$A$1000,'2추위원회별'!$A29,'2추일입'!$B$7:$B$1000,'2추위원회별'!$C29)</f>
        <v>0</v>
      </c>
      <c r="K29" s="99">
        <f>SUMIFS('2추일입'!$W$7:$W$1000,'2추일입'!$A$7:$A$1000,'2추위원회별'!$A29,'2추일입'!$B$7:$B$1000,'2추위원회별'!$C29)</f>
        <v>0</v>
      </c>
      <c r="L29" s="99">
        <f>SUMIFS('2추일입'!$M$7:$M$1000,'2추일입'!$A$7:$A$1000,'2추위원회별'!$A29,'2추일입'!$B$7:$B$1000,'2추위원회별'!$C29)</f>
        <v>0</v>
      </c>
      <c r="M29" s="99">
        <f>SUMIFS('2추일입'!$N$7:$N$1000,'2추일입'!$A$7:$A$1000,'2추위원회별'!$A29,'2추일입'!$B$7:$B$1000,'2추위원회별'!$C29)</f>
        <v>0</v>
      </c>
      <c r="N29" s="99">
        <f>SUMIFS('2추일입'!$O$7:$O$1000,'2추일입'!$A$7:$A$1000,'2추위원회별'!$A29,'2추일입'!$B$7:$B$1000,'2추위원회별'!$C29)</f>
        <v>0</v>
      </c>
      <c r="O29" s="99">
        <f>SUMIFS('2추일입'!$AA$7:$AA$1000,'2추일입'!$A$7:$A$1000,'2추위원회별'!$A29,'2추일입'!$B$7:$B$1000,'2추위원회별'!$C29)</f>
        <v>0</v>
      </c>
      <c r="P29" s="99">
        <f>SUMIFS('2추일입'!$AB$7:$AB$1000,'2추일입'!$A$7:$A$1000,'2추위원회별'!$A29,'2추일입'!$B$7:$B$1000,'2추위원회별'!$C29)</f>
        <v>0</v>
      </c>
      <c r="R29" s="99">
        <f>SUMIFS('2추일출'!$G$7:$G$1000,'2추일출'!$A$7:$A$1000,'2추위원회별'!$A29,'2추일출'!$B$7:$B$1000,'2추위원회별'!$C29)</f>
        <v>0</v>
      </c>
      <c r="S29" s="99">
        <f>SUMIFS('2추일출'!$H$7:$H$1000,'2추일출'!$A$7:$A$1000,'2추위원회별'!$A29,'2추일출'!$B$7:$B$1000,'2추위원회별'!$C29)</f>
        <v>0</v>
      </c>
      <c r="T29" s="99">
        <f>SUMIFS('2추일출'!$H$7:$H$1000,'2추일출'!$A$7:$A$1000,'2추위원회별'!$A29,'2추일출'!$B$7:$B$1000,'2추위원회별'!$C29)</f>
        <v>0</v>
      </c>
      <c r="U29" s="99">
        <f>SUMIFS('2추일출'!$J$7:$J$1000,'2추일출'!$A$7:$A$1000,'2추위원회별'!$A29,'2추일출'!$B$7:$B$1000,'2추위원회별'!$C29)</f>
        <v>0</v>
      </c>
      <c r="V29" s="99">
        <f>SUMIFS('2추일출'!$K$7:$K$1000,'2추일출'!$A$7:$A$1000,'2추위원회별'!$A29,'2추일출'!$B$7:$B$1000,'2추위원회별'!$C29)</f>
        <v>0</v>
      </c>
      <c r="W29" s="99">
        <f>SUMIFS('2추일출'!$L$7:$L$1000,'2추일출'!$A$7:$A$1000,'2추위원회별'!$A29,'2추일출'!$B$7:$B$1000,'2추위원회별'!$C29)</f>
        <v>0</v>
      </c>
      <c r="X29" s="99">
        <f>SUMIFS('2추일출'!$V$7:$V$1000,'2추일출'!$A$7:$A$1000,'2추위원회별'!$A29,'2추일출'!$B$7:$B$1000,'2추위원회별'!$C29)</f>
        <v>0</v>
      </c>
      <c r="Y29" s="99">
        <f>SUMIFS('2추일출'!$W$7:$W$1000,'2추일출'!$A$7:$A$1000,'2추위원회별'!$A29,'2추일출'!$B$7:$B$1000,'2추위원회별'!$C29)</f>
        <v>0</v>
      </c>
      <c r="Z29" s="99">
        <f>SUMIFS('2추일출'!$M$7:$M$1000,'2추일출'!$A$7:$A$1000,'2추위원회별'!$A29,'2추일출'!$B$7:$B$1000,'2추위원회별'!$C29)</f>
        <v>0</v>
      </c>
      <c r="AA29" s="99">
        <f>SUMIFS('2추일출'!$N$7:$N$1000,'2추일출'!$A$7:$A$1000,'2추위원회별'!$A29,'2추일출'!$B$7:$B$1000,'2추위원회별'!$C29)</f>
        <v>0</v>
      </c>
      <c r="AB29" s="99">
        <f>SUMIFS('2추일출'!$O$7:$O$1000,'2추일출'!$A$7:$A$1000,'2추위원회별'!$A29,'2추일출'!$B$7:$B$1000,'2추위원회별'!$C29)</f>
        <v>0</v>
      </c>
      <c r="AC29" s="99">
        <f>SUMIFS('2추일출'!$AA$7:$AA$1000,'2추일출'!$A$7:$A$1000,'2추위원회별'!$A29,'2추일출'!$B$7:$B$1000,'2추위원회별'!$C29)</f>
        <v>0</v>
      </c>
      <c r="AD29" s="99">
        <f>SUMIFS('2추일출'!$AB$7:$AB$1000,'2추일출'!$A$7:$A$1000,'2추위원회별'!$A29,'2추일출'!$B$7:$B$1000,'2추위원회별'!$C29)</f>
        <v>0</v>
      </c>
    </row>
    <row r="30" spans="1:30" ht="16.5" customHeight="1">
      <c r="A30" t="s">
        <v>539</v>
      </c>
      <c r="B30" s="98"/>
      <c r="C30" s="98" t="s">
        <v>70</v>
      </c>
      <c r="D30" s="99">
        <f>SUMIFS('2추일입'!$G$7:$G$1000,'2추일입'!$A$7:$A$1000,'2추위원회별'!$A30,'2추일입'!$B$7:$B$1000,'2추위원회별'!$C30)</f>
        <v>0</v>
      </c>
      <c r="E30" s="99">
        <f>SUMIFS('2추일입'!$H$7:$H$1000,'2추일입'!$A$7:$A$1000,'2추위원회별'!$A30,'2추일입'!$B$7:$B$1000,'2추위원회별'!$C30)</f>
        <v>0</v>
      </c>
      <c r="F30" s="99">
        <f>SUMIFS('2추일입'!$H$7:$H$1000,'2추일입'!$A$7:$A$1000,'2추위원회별'!$A30,'2추일입'!$B$7:$B$1000,'2추위원회별'!$C30)</f>
        <v>0</v>
      </c>
      <c r="G30" s="99">
        <f>SUMIFS('2추일입'!$J$7:$J$1000,'2추일입'!$A$7:$A$1000,'2추위원회별'!$A30,'2추일입'!$B$7:$B$1000,'2추위원회별'!$C30)</f>
        <v>0</v>
      </c>
      <c r="H30" s="99">
        <f>SUMIFS('2추일입'!$K$7:$K$1000,'2추일입'!$A$7:$A$1000,'2추위원회별'!$A30,'2추일입'!$B$7:$B$1000,'2추위원회별'!$C30)</f>
        <v>0</v>
      </c>
      <c r="I30" s="99">
        <f>SUMIFS('2추일입'!$L$7:$L$1000,'2추일입'!$A$7:$A$1000,'2추위원회별'!$A30,'2추일입'!$B$7:$B$1000,'2추위원회별'!$C30)</f>
        <v>0</v>
      </c>
      <c r="J30" s="99">
        <f>SUMIFS('2추일입'!$V$7:$V$1000,'2추일입'!$A$7:$A$1000,'2추위원회별'!$A30,'2추일입'!$B$7:$B$1000,'2추위원회별'!$C30)</f>
        <v>0</v>
      </c>
      <c r="K30" s="99">
        <f>SUMIFS('2추일입'!$W$7:$W$1000,'2추일입'!$A$7:$A$1000,'2추위원회별'!$A30,'2추일입'!$B$7:$B$1000,'2추위원회별'!$C30)</f>
        <v>0</v>
      </c>
      <c r="L30" s="99">
        <f>SUMIFS('2추일입'!$M$7:$M$1000,'2추일입'!$A$7:$A$1000,'2추위원회별'!$A30,'2추일입'!$B$7:$B$1000,'2추위원회별'!$C30)</f>
        <v>0</v>
      </c>
      <c r="M30" s="99">
        <f>SUMIFS('2추일입'!$N$7:$N$1000,'2추일입'!$A$7:$A$1000,'2추위원회별'!$A30,'2추일입'!$B$7:$B$1000,'2추위원회별'!$C30)</f>
        <v>0</v>
      </c>
      <c r="N30" s="99">
        <f>SUMIFS('2추일입'!$O$7:$O$1000,'2추일입'!$A$7:$A$1000,'2추위원회별'!$A30,'2추일입'!$B$7:$B$1000,'2추위원회별'!$C30)</f>
        <v>0</v>
      </c>
      <c r="O30" s="99">
        <f>SUMIFS('2추일입'!$AA$7:$AA$1000,'2추일입'!$A$7:$A$1000,'2추위원회별'!$A30,'2추일입'!$B$7:$B$1000,'2추위원회별'!$C30)</f>
        <v>0</v>
      </c>
      <c r="P30" s="99">
        <f>SUMIFS('2추일입'!$AB$7:$AB$1000,'2추일입'!$A$7:$A$1000,'2추위원회별'!$A30,'2추일입'!$B$7:$B$1000,'2추위원회별'!$C30)</f>
        <v>0</v>
      </c>
      <c r="R30" s="99">
        <f>SUMIFS('2추일출'!$G$7:$G$1000,'2추일출'!$A$7:$A$1000,'2추위원회별'!$A30,'2추일출'!$B$7:$B$1000,'2추위원회별'!$C30)</f>
        <v>0</v>
      </c>
      <c r="S30" s="99">
        <f>SUMIFS('2추일출'!$H$7:$H$1000,'2추일출'!$A$7:$A$1000,'2추위원회별'!$A30,'2추일출'!$B$7:$B$1000,'2추위원회별'!$C30)</f>
        <v>0</v>
      </c>
      <c r="T30" s="99">
        <f>SUMIFS('2추일출'!$H$7:$H$1000,'2추일출'!$A$7:$A$1000,'2추위원회별'!$A30,'2추일출'!$B$7:$B$1000,'2추위원회별'!$C30)</f>
        <v>0</v>
      </c>
      <c r="U30" s="99">
        <f>SUMIFS('2추일출'!$J$7:$J$1000,'2추일출'!$A$7:$A$1000,'2추위원회별'!$A30,'2추일출'!$B$7:$B$1000,'2추위원회별'!$C30)</f>
        <v>0</v>
      </c>
      <c r="V30" s="99">
        <f>SUMIFS('2추일출'!$K$7:$K$1000,'2추일출'!$A$7:$A$1000,'2추위원회별'!$A30,'2추일출'!$B$7:$B$1000,'2추위원회별'!$C30)</f>
        <v>0</v>
      </c>
      <c r="W30" s="99">
        <f>SUMIFS('2추일출'!$L$7:$L$1000,'2추일출'!$A$7:$A$1000,'2추위원회별'!$A30,'2추일출'!$B$7:$B$1000,'2추위원회별'!$C30)</f>
        <v>0</v>
      </c>
      <c r="X30" s="99">
        <f>SUMIFS('2추일출'!$V$7:$V$1000,'2추일출'!$A$7:$A$1000,'2추위원회별'!$A30,'2추일출'!$B$7:$B$1000,'2추위원회별'!$C30)</f>
        <v>0</v>
      </c>
      <c r="Y30" s="99">
        <f>SUMIFS('2추일출'!$W$7:$W$1000,'2추일출'!$A$7:$A$1000,'2추위원회별'!$A30,'2추일출'!$B$7:$B$1000,'2추위원회별'!$C30)</f>
        <v>0</v>
      </c>
      <c r="Z30" s="99">
        <f>SUMIFS('2추일출'!$M$7:$M$1000,'2추일출'!$A$7:$A$1000,'2추위원회별'!$A30,'2추일출'!$B$7:$B$1000,'2추위원회별'!$C30)</f>
        <v>0</v>
      </c>
      <c r="AA30" s="99">
        <f>SUMIFS('2추일출'!$N$7:$N$1000,'2추일출'!$A$7:$A$1000,'2추위원회별'!$A30,'2추일출'!$B$7:$B$1000,'2추위원회별'!$C30)</f>
        <v>0</v>
      </c>
      <c r="AB30" s="99">
        <f>SUMIFS('2추일출'!$O$7:$O$1000,'2추일출'!$A$7:$A$1000,'2추위원회별'!$A30,'2추일출'!$B$7:$B$1000,'2추위원회별'!$C30)</f>
        <v>0</v>
      </c>
      <c r="AC30" s="99">
        <f>SUMIFS('2추일출'!$AA$7:$AA$1000,'2추일출'!$A$7:$A$1000,'2추위원회별'!$A30,'2추일출'!$B$7:$B$1000,'2추위원회별'!$C30)</f>
        <v>0</v>
      </c>
      <c r="AD30" s="99">
        <f>SUMIFS('2추일출'!$AB$7:$AB$1000,'2추일출'!$A$7:$A$1000,'2추위원회별'!$A30,'2추일출'!$B$7:$B$1000,'2추위원회별'!$C30)</f>
        <v>0</v>
      </c>
    </row>
    <row r="31" spans="1:30" ht="16.5" customHeight="1">
      <c r="A31" t="s">
        <v>539</v>
      </c>
      <c r="B31" s="98"/>
      <c r="C31" s="98" t="s">
        <v>397</v>
      </c>
      <c r="D31" s="99">
        <f>SUMIFS('2추일입'!$G$7:$G$1000,'2추일입'!$A$7:$A$1000,'2추위원회별'!$A31,'2추일입'!$B$7:$B$1000,'2추위원회별'!$C31)</f>
        <v>0</v>
      </c>
      <c r="E31" s="99">
        <f>SUMIFS('2추일입'!$H$7:$H$1000,'2추일입'!$A$7:$A$1000,'2추위원회별'!$A31,'2추일입'!$B$7:$B$1000,'2추위원회별'!$C31)</f>
        <v>0</v>
      </c>
      <c r="F31" s="99">
        <f>SUMIFS('2추일입'!$H$7:$H$1000,'2추일입'!$A$7:$A$1000,'2추위원회별'!$A31,'2추일입'!$B$7:$B$1000,'2추위원회별'!$C31)</f>
        <v>0</v>
      </c>
      <c r="G31" s="99">
        <f>SUMIFS('2추일입'!$J$7:$J$1000,'2추일입'!$A$7:$A$1000,'2추위원회별'!$A31,'2추일입'!$B$7:$B$1000,'2추위원회별'!$C31)</f>
        <v>0</v>
      </c>
      <c r="H31" s="99">
        <f>SUMIFS('2추일입'!$K$7:$K$1000,'2추일입'!$A$7:$A$1000,'2추위원회별'!$A31,'2추일입'!$B$7:$B$1000,'2추위원회별'!$C31)</f>
        <v>0</v>
      </c>
      <c r="I31" s="99">
        <f>SUMIFS('2추일입'!$L$7:$L$1000,'2추일입'!$A$7:$A$1000,'2추위원회별'!$A31,'2추일입'!$B$7:$B$1000,'2추위원회별'!$C31)</f>
        <v>0</v>
      </c>
      <c r="J31" s="99">
        <f>SUMIFS('2추일입'!$V$7:$V$1000,'2추일입'!$A$7:$A$1000,'2추위원회별'!$A31,'2추일입'!$B$7:$B$1000,'2추위원회별'!$C31)</f>
        <v>0</v>
      </c>
      <c r="K31" s="99">
        <f>SUMIFS('2추일입'!$W$7:$W$1000,'2추일입'!$A$7:$A$1000,'2추위원회별'!$A31,'2추일입'!$B$7:$B$1000,'2추위원회별'!$C31)</f>
        <v>0</v>
      </c>
      <c r="L31" s="99">
        <f>SUMIFS('2추일입'!$M$7:$M$1000,'2추일입'!$A$7:$A$1000,'2추위원회별'!$A31,'2추일입'!$B$7:$B$1000,'2추위원회별'!$C31)</f>
        <v>0</v>
      </c>
      <c r="M31" s="99">
        <f>SUMIFS('2추일입'!$N$7:$N$1000,'2추일입'!$A$7:$A$1000,'2추위원회별'!$A31,'2추일입'!$B$7:$B$1000,'2추위원회별'!$C31)</f>
        <v>0</v>
      </c>
      <c r="N31" s="99">
        <f>SUMIFS('2추일입'!$O$7:$O$1000,'2추일입'!$A$7:$A$1000,'2추위원회별'!$A31,'2추일입'!$B$7:$B$1000,'2추위원회별'!$C31)</f>
        <v>0</v>
      </c>
      <c r="O31" s="99">
        <f>SUMIFS('2추일입'!$AA$7:$AA$1000,'2추일입'!$A$7:$A$1000,'2추위원회별'!$A31,'2추일입'!$B$7:$B$1000,'2추위원회별'!$C31)</f>
        <v>0</v>
      </c>
      <c r="P31" s="99">
        <f>SUMIFS('2추일입'!$AB$7:$AB$1000,'2추일입'!$A$7:$A$1000,'2추위원회별'!$A31,'2추일입'!$B$7:$B$1000,'2추위원회별'!$C31)</f>
        <v>0</v>
      </c>
      <c r="R31" s="99">
        <f>SUMIFS('2추일출'!$G$7:$G$1000,'2추일출'!$A$7:$A$1000,'2추위원회별'!$A31,'2추일출'!$B$7:$B$1000,'2추위원회별'!$C31)</f>
        <v>0</v>
      </c>
      <c r="S31" s="99">
        <f>SUMIFS('2추일출'!$H$7:$H$1000,'2추일출'!$A$7:$A$1000,'2추위원회별'!$A31,'2추일출'!$B$7:$B$1000,'2추위원회별'!$C31)</f>
        <v>0</v>
      </c>
      <c r="T31" s="99">
        <f>SUMIFS('2추일출'!$H$7:$H$1000,'2추일출'!$A$7:$A$1000,'2추위원회별'!$A31,'2추일출'!$B$7:$B$1000,'2추위원회별'!$C31)</f>
        <v>0</v>
      </c>
      <c r="U31" s="99">
        <f>SUMIFS('2추일출'!$J$7:$J$1000,'2추일출'!$A$7:$A$1000,'2추위원회별'!$A31,'2추일출'!$B$7:$B$1000,'2추위원회별'!$C31)</f>
        <v>0</v>
      </c>
      <c r="V31" s="99">
        <f>SUMIFS('2추일출'!$K$7:$K$1000,'2추일출'!$A$7:$A$1000,'2추위원회별'!$A31,'2추일출'!$B$7:$B$1000,'2추위원회별'!$C31)</f>
        <v>0</v>
      </c>
      <c r="W31" s="99">
        <f>SUMIFS('2추일출'!$L$7:$L$1000,'2추일출'!$A$7:$A$1000,'2추위원회별'!$A31,'2추일출'!$B$7:$B$1000,'2추위원회별'!$C31)</f>
        <v>0</v>
      </c>
      <c r="X31" s="99">
        <f>SUMIFS('2추일출'!$V$7:$V$1000,'2추일출'!$A$7:$A$1000,'2추위원회별'!$A31,'2추일출'!$B$7:$B$1000,'2추위원회별'!$C31)</f>
        <v>0</v>
      </c>
      <c r="Y31" s="99">
        <f>SUMIFS('2추일출'!$W$7:$W$1000,'2추일출'!$A$7:$A$1000,'2추위원회별'!$A31,'2추일출'!$B$7:$B$1000,'2추위원회별'!$C31)</f>
        <v>0</v>
      </c>
      <c r="Z31" s="99">
        <f>SUMIFS('2추일출'!$M$7:$M$1000,'2추일출'!$A$7:$A$1000,'2추위원회별'!$A31,'2추일출'!$B$7:$B$1000,'2추위원회별'!$C31)</f>
        <v>0</v>
      </c>
      <c r="AA31" s="99">
        <f>SUMIFS('2추일출'!$N$7:$N$1000,'2추일출'!$A$7:$A$1000,'2추위원회별'!$A31,'2추일출'!$B$7:$B$1000,'2추위원회별'!$C31)</f>
        <v>0</v>
      </c>
      <c r="AB31" s="99">
        <f>SUMIFS('2추일출'!$O$7:$O$1000,'2추일출'!$A$7:$A$1000,'2추위원회별'!$A31,'2추일출'!$B$7:$B$1000,'2추위원회별'!$C31)</f>
        <v>0</v>
      </c>
      <c r="AC31" s="99">
        <f>SUMIFS('2추일출'!$AA$7:$AA$1000,'2추일출'!$A$7:$A$1000,'2추위원회별'!$A31,'2추일출'!$B$7:$B$1000,'2추위원회별'!$C31)</f>
        <v>0</v>
      </c>
      <c r="AD31" s="99">
        <f>SUMIFS('2추일출'!$AB$7:$AB$1000,'2추일출'!$A$7:$A$1000,'2추위원회별'!$A31,'2추일출'!$B$7:$B$1000,'2추위원회별'!$C31)</f>
        <v>0</v>
      </c>
    </row>
    <row r="32" spans="1:30" ht="16.5" customHeight="1">
      <c r="B32" s="306" t="s">
        <v>11</v>
      </c>
      <c r="C32" s="307"/>
      <c r="D32" s="97">
        <f>SUM(D33:D36)</f>
        <v>36110</v>
      </c>
      <c r="E32" s="97">
        <f t="shared" ref="E32:P32" si="16">SUM(E33:E36)</f>
        <v>0</v>
      </c>
      <c r="F32" s="97">
        <f t="shared" si="16"/>
        <v>0</v>
      </c>
      <c r="G32" s="97">
        <f t="shared" si="16"/>
        <v>-36110</v>
      </c>
      <c r="H32" s="97">
        <f t="shared" si="16"/>
        <v>0</v>
      </c>
      <c r="I32" s="97">
        <f t="shared" si="16"/>
        <v>0</v>
      </c>
      <c r="J32" s="97">
        <f t="shared" si="16"/>
        <v>0</v>
      </c>
      <c r="K32" s="97">
        <f t="shared" si="16"/>
        <v>-36110</v>
      </c>
      <c r="L32" s="97">
        <f t="shared" si="16"/>
        <v>0</v>
      </c>
      <c r="M32" s="97">
        <f t="shared" si="16"/>
        <v>0</v>
      </c>
      <c r="N32" s="97">
        <f t="shared" si="16"/>
        <v>0</v>
      </c>
      <c r="O32" s="97">
        <f t="shared" si="16"/>
        <v>0</v>
      </c>
      <c r="P32" s="97">
        <f t="shared" si="16"/>
        <v>0</v>
      </c>
      <c r="R32" s="97">
        <f>SUM(R33:R36)</f>
        <v>55611000</v>
      </c>
      <c r="S32" s="97">
        <f t="shared" ref="S32:AD32" si="17">SUM(S33:S36)</f>
        <v>55611000</v>
      </c>
      <c r="T32" s="97">
        <f t="shared" si="17"/>
        <v>55611000</v>
      </c>
      <c r="U32" s="97">
        <f t="shared" si="17"/>
        <v>-2941000</v>
      </c>
      <c r="V32" s="97">
        <f t="shared" si="17"/>
        <v>2941000</v>
      </c>
      <c r="W32" s="97">
        <f t="shared" si="17"/>
        <v>55611000</v>
      </c>
      <c r="X32" s="97">
        <f t="shared" si="17"/>
        <v>0</v>
      </c>
      <c r="Y32" s="97">
        <f t="shared" si="17"/>
        <v>0</v>
      </c>
      <c r="Z32" s="97">
        <f t="shared" si="17"/>
        <v>0</v>
      </c>
      <c r="AA32" s="97">
        <f t="shared" si="17"/>
        <v>0</v>
      </c>
      <c r="AB32" s="97">
        <f t="shared" si="17"/>
        <v>20000000</v>
      </c>
      <c r="AC32" s="97">
        <f t="shared" si="17"/>
        <v>0</v>
      </c>
      <c r="AD32" s="97">
        <f t="shared" si="17"/>
        <v>0</v>
      </c>
    </row>
    <row r="33" spans="1:30" ht="16.5" customHeight="1">
      <c r="A33" t="s">
        <v>540</v>
      </c>
      <c r="B33" s="98"/>
      <c r="C33" s="98" t="s">
        <v>218</v>
      </c>
      <c r="D33" s="99">
        <f>SUMIFS('2추일입'!$G$7:$G$1000,'2추일입'!$A$7:$A$1000,'2추위원회별'!$A33,'2추일입'!$B$7:$B$1000,'2추위원회별'!$C33)</f>
        <v>0</v>
      </c>
      <c r="E33" s="99">
        <f>SUMIFS('2추일입'!$H$7:$H$1000,'2추일입'!$A$7:$A$1000,'2추위원회별'!$A33,'2추일입'!$B$7:$B$1000,'2추위원회별'!$C33)</f>
        <v>0</v>
      </c>
      <c r="F33" s="99">
        <f>SUMIFS('2추일입'!$H$7:$H$1000,'2추일입'!$A$7:$A$1000,'2추위원회별'!$A33,'2추일입'!$B$7:$B$1000,'2추위원회별'!$C33)</f>
        <v>0</v>
      </c>
      <c r="G33" s="99">
        <f>SUMIFS('2추일입'!$J$7:$J$1000,'2추일입'!$A$7:$A$1000,'2추위원회별'!$A33,'2추일입'!$B$7:$B$1000,'2추위원회별'!$C33)</f>
        <v>0</v>
      </c>
      <c r="H33" s="99">
        <f>SUMIFS('2추일입'!$K$7:$K$1000,'2추일입'!$A$7:$A$1000,'2추위원회별'!$A33,'2추일입'!$B$7:$B$1000,'2추위원회별'!$C33)</f>
        <v>0</v>
      </c>
      <c r="I33" s="99">
        <f>SUMIFS('2추일입'!$L$7:$L$1000,'2추일입'!$A$7:$A$1000,'2추위원회별'!$A33,'2추일입'!$B$7:$B$1000,'2추위원회별'!$C33)</f>
        <v>0</v>
      </c>
      <c r="J33" s="99">
        <f>SUMIFS('2추일입'!$V$7:$V$1000,'2추일입'!$A$7:$A$1000,'2추위원회별'!$A33,'2추일입'!$B$7:$B$1000,'2추위원회별'!$C33)</f>
        <v>0</v>
      </c>
      <c r="K33" s="99">
        <f>SUMIFS('2추일입'!$W$7:$W$1000,'2추일입'!$A$7:$A$1000,'2추위원회별'!$A33,'2추일입'!$B$7:$B$1000,'2추위원회별'!$C33)</f>
        <v>0</v>
      </c>
      <c r="L33" s="99">
        <f>SUMIFS('2추일입'!$M$7:$M$1000,'2추일입'!$A$7:$A$1000,'2추위원회별'!$A33,'2추일입'!$B$7:$B$1000,'2추위원회별'!$C33)</f>
        <v>0</v>
      </c>
      <c r="M33" s="99">
        <f>SUMIFS('2추일입'!$N$7:$N$1000,'2추일입'!$A$7:$A$1000,'2추위원회별'!$A33,'2추일입'!$B$7:$B$1000,'2추위원회별'!$C33)</f>
        <v>0</v>
      </c>
      <c r="N33" s="99">
        <f>SUMIFS('2추일입'!$O$7:$O$1000,'2추일입'!$A$7:$A$1000,'2추위원회별'!$A33,'2추일입'!$B$7:$B$1000,'2추위원회별'!$C33)</f>
        <v>0</v>
      </c>
      <c r="O33" s="99">
        <f>SUMIFS('2추일입'!$AA$7:$AA$1000,'2추일입'!$A$7:$A$1000,'2추위원회별'!$A33,'2추일입'!$B$7:$B$1000,'2추위원회별'!$C33)</f>
        <v>0</v>
      </c>
      <c r="P33" s="99">
        <f>SUMIFS('2추일입'!$AB$7:$AB$1000,'2추일입'!$A$7:$A$1000,'2추위원회별'!$A33,'2추일입'!$B$7:$B$1000,'2추위원회별'!$C33)</f>
        <v>0</v>
      </c>
      <c r="R33" s="99">
        <f>SUMIFS('2추일출'!$G$7:$G$1000,'2추일출'!$A$7:$A$1000,'2추위원회별'!$A33,'2추일출'!$B$7:$B$1000,'2추위원회별'!$C33)</f>
        <v>0</v>
      </c>
      <c r="S33" s="99">
        <f>SUMIFS('2추일출'!$H$7:$H$1000,'2추일출'!$A$7:$A$1000,'2추위원회별'!$A33,'2추일출'!$B$7:$B$1000,'2추위원회별'!$C33)</f>
        <v>0</v>
      </c>
      <c r="T33" s="99">
        <f>SUMIFS('2추일출'!$H$7:$H$1000,'2추일출'!$A$7:$A$1000,'2추위원회별'!$A33,'2추일출'!$B$7:$B$1000,'2추위원회별'!$C33)</f>
        <v>0</v>
      </c>
      <c r="U33" s="99">
        <f>SUMIFS('2추일출'!$J$7:$J$1000,'2추일출'!$A$7:$A$1000,'2추위원회별'!$A33,'2추일출'!$B$7:$B$1000,'2추위원회별'!$C33)</f>
        <v>0</v>
      </c>
      <c r="V33" s="99">
        <f>SUMIFS('2추일출'!$K$7:$K$1000,'2추일출'!$A$7:$A$1000,'2추위원회별'!$A33,'2추일출'!$B$7:$B$1000,'2추위원회별'!$C33)</f>
        <v>0</v>
      </c>
      <c r="W33" s="99">
        <f>SUMIFS('2추일출'!$L$7:$L$1000,'2추일출'!$A$7:$A$1000,'2추위원회별'!$A33,'2추일출'!$B$7:$B$1000,'2추위원회별'!$C33)</f>
        <v>0</v>
      </c>
      <c r="X33" s="99">
        <f>SUMIFS('2추일출'!$V$7:$V$1000,'2추일출'!$A$7:$A$1000,'2추위원회별'!$A33,'2추일출'!$B$7:$B$1000,'2추위원회별'!$C33)</f>
        <v>0</v>
      </c>
      <c r="Y33" s="99">
        <f>SUMIFS('2추일출'!$W$7:$W$1000,'2추일출'!$A$7:$A$1000,'2추위원회별'!$A33,'2추일출'!$B$7:$B$1000,'2추위원회별'!$C33)</f>
        <v>0</v>
      </c>
      <c r="Z33" s="99">
        <f>SUMIFS('2추일출'!$M$7:$M$1000,'2추일출'!$A$7:$A$1000,'2추위원회별'!$A33,'2추일출'!$B$7:$B$1000,'2추위원회별'!$C33)</f>
        <v>0</v>
      </c>
      <c r="AA33" s="99">
        <f>SUMIFS('2추일출'!$N$7:$N$1000,'2추일출'!$A$7:$A$1000,'2추위원회별'!$A33,'2추일출'!$B$7:$B$1000,'2추위원회별'!$C33)</f>
        <v>0</v>
      </c>
      <c r="AB33" s="99">
        <f>SUMIFS('2추일출'!$O$7:$O$1000,'2추일출'!$A$7:$A$1000,'2추위원회별'!$A33,'2추일출'!$B$7:$B$1000,'2추위원회별'!$C33)</f>
        <v>0</v>
      </c>
      <c r="AC33" s="99">
        <f>SUMIFS('2추일출'!$AA$7:$AA$1000,'2추일출'!$A$7:$A$1000,'2추위원회별'!$A33,'2추일출'!$B$7:$B$1000,'2추위원회별'!$C33)</f>
        <v>0</v>
      </c>
      <c r="AD33" s="99">
        <f>SUMIFS('2추일출'!$AB$7:$AB$1000,'2추일출'!$A$7:$A$1000,'2추위원회별'!$A33,'2추일출'!$B$7:$B$1000,'2추위원회별'!$C33)</f>
        <v>0</v>
      </c>
    </row>
    <row r="34" spans="1:30" ht="16.5" customHeight="1">
      <c r="A34" t="s">
        <v>540</v>
      </c>
      <c r="B34" s="98"/>
      <c r="C34" s="98" t="s">
        <v>370</v>
      </c>
      <c r="D34" s="99">
        <f>SUMIFS('2추일입'!$G$7:$G$1000,'2추일입'!$A$7:$A$1000,'2추위원회별'!$A34,'2추일입'!$B$7:$B$1000,'2추위원회별'!$C34)</f>
        <v>36110</v>
      </c>
      <c r="E34" s="99">
        <f>SUMIFS('2추일입'!$H$7:$H$1000,'2추일입'!$A$7:$A$1000,'2추위원회별'!$A34,'2추일입'!$B$7:$B$1000,'2추위원회별'!$C34)</f>
        <v>0</v>
      </c>
      <c r="F34" s="99">
        <f>SUMIFS('2추일입'!$H$7:$H$1000,'2추일입'!$A$7:$A$1000,'2추위원회별'!$A34,'2추일입'!$B$7:$B$1000,'2추위원회별'!$C34)</f>
        <v>0</v>
      </c>
      <c r="G34" s="99">
        <f>SUMIFS('2추일입'!$J$7:$J$1000,'2추일입'!$A$7:$A$1000,'2추위원회별'!$A34,'2추일입'!$B$7:$B$1000,'2추위원회별'!$C34)</f>
        <v>-36110</v>
      </c>
      <c r="H34" s="99">
        <f>SUMIFS('2추일입'!$K$7:$K$1000,'2추일입'!$A$7:$A$1000,'2추위원회별'!$A34,'2추일입'!$B$7:$B$1000,'2추위원회별'!$C34)</f>
        <v>0</v>
      </c>
      <c r="I34" s="99">
        <f>SUMIFS('2추일입'!$L$7:$L$1000,'2추일입'!$A$7:$A$1000,'2추위원회별'!$A34,'2추일입'!$B$7:$B$1000,'2추위원회별'!$C34)</f>
        <v>0</v>
      </c>
      <c r="J34" s="99">
        <f>SUMIFS('2추일입'!$V$7:$V$1000,'2추일입'!$A$7:$A$1000,'2추위원회별'!$A34,'2추일입'!$B$7:$B$1000,'2추위원회별'!$C34)</f>
        <v>0</v>
      </c>
      <c r="K34" s="99">
        <f>SUMIFS('2추일입'!$W$7:$W$1000,'2추일입'!$A$7:$A$1000,'2추위원회별'!$A34,'2추일입'!$B$7:$B$1000,'2추위원회별'!$C34)</f>
        <v>-36110</v>
      </c>
      <c r="L34" s="99">
        <f>SUMIFS('2추일입'!$M$7:$M$1000,'2추일입'!$A$7:$A$1000,'2추위원회별'!$A34,'2추일입'!$B$7:$B$1000,'2추위원회별'!$C34)</f>
        <v>0</v>
      </c>
      <c r="M34" s="99">
        <f>SUMIFS('2추일입'!$N$7:$N$1000,'2추일입'!$A$7:$A$1000,'2추위원회별'!$A34,'2추일입'!$B$7:$B$1000,'2추위원회별'!$C34)</f>
        <v>0</v>
      </c>
      <c r="N34" s="99">
        <f>SUMIFS('2추일입'!$O$7:$O$1000,'2추일입'!$A$7:$A$1000,'2추위원회별'!$A34,'2추일입'!$B$7:$B$1000,'2추위원회별'!$C34)</f>
        <v>0</v>
      </c>
      <c r="O34" s="99">
        <f>SUMIFS('2추일입'!$AA$7:$AA$1000,'2추일입'!$A$7:$A$1000,'2추위원회별'!$A34,'2추일입'!$B$7:$B$1000,'2추위원회별'!$C34)</f>
        <v>0</v>
      </c>
      <c r="P34" s="99">
        <f>SUMIFS('2추일입'!$AB$7:$AB$1000,'2추일입'!$A$7:$A$1000,'2추위원회별'!$A34,'2추일입'!$B$7:$B$1000,'2추위원회별'!$C34)</f>
        <v>0</v>
      </c>
      <c r="R34" s="99">
        <f>SUMIFS('2추일출'!$G$7:$G$1000,'2추일출'!$A$7:$A$1000,'2추위원회별'!$A34,'2추일출'!$B$7:$B$1000,'2추위원회별'!$C34)</f>
        <v>0</v>
      </c>
      <c r="S34" s="99">
        <f>SUMIFS('2추일출'!$H$7:$H$1000,'2추일출'!$A$7:$A$1000,'2추위원회별'!$A34,'2추일출'!$B$7:$B$1000,'2추위원회별'!$C34)</f>
        <v>0</v>
      </c>
      <c r="T34" s="99">
        <f>SUMIFS('2추일출'!$H$7:$H$1000,'2추일출'!$A$7:$A$1000,'2추위원회별'!$A34,'2추일출'!$B$7:$B$1000,'2추위원회별'!$C34)</f>
        <v>0</v>
      </c>
      <c r="U34" s="99">
        <f>SUMIFS('2추일출'!$J$7:$J$1000,'2추일출'!$A$7:$A$1000,'2추위원회별'!$A34,'2추일출'!$B$7:$B$1000,'2추위원회별'!$C34)</f>
        <v>0</v>
      </c>
      <c r="V34" s="99">
        <f>SUMIFS('2추일출'!$K$7:$K$1000,'2추일출'!$A$7:$A$1000,'2추위원회별'!$A34,'2추일출'!$B$7:$B$1000,'2추위원회별'!$C34)</f>
        <v>0</v>
      </c>
      <c r="W34" s="99">
        <f>SUMIFS('2추일출'!$L$7:$L$1000,'2추일출'!$A$7:$A$1000,'2추위원회별'!$A34,'2추일출'!$B$7:$B$1000,'2추위원회별'!$C34)</f>
        <v>0</v>
      </c>
      <c r="X34" s="99">
        <f>SUMIFS('2추일출'!$V$7:$V$1000,'2추일출'!$A$7:$A$1000,'2추위원회별'!$A34,'2추일출'!$B$7:$B$1000,'2추위원회별'!$C34)</f>
        <v>0</v>
      </c>
      <c r="Y34" s="99">
        <f>SUMIFS('2추일출'!$W$7:$W$1000,'2추일출'!$A$7:$A$1000,'2추위원회별'!$A34,'2추일출'!$B$7:$B$1000,'2추위원회별'!$C34)</f>
        <v>0</v>
      </c>
      <c r="Z34" s="99">
        <f>SUMIFS('2추일출'!$M$7:$M$1000,'2추일출'!$A$7:$A$1000,'2추위원회별'!$A34,'2추일출'!$B$7:$B$1000,'2추위원회별'!$C34)</f>
        <v>0</v>
      </c>
      <c r="AA34" s="99">
        <f>SUMIFS('2추일출'!$N$7:$N$1000,'2추일출'!$A$7:$A$1000,'2추위원회별'!$A34,'2추일출'!$B$7:$B$1000,'2추위원회별'!$C34)</f>
        <v>0</v>
      </c>
      <c r="AB34" s="99">
        <f>SUMIFS('2추일출'!$O$7:$O$1000,'2추일출'!$A$7:$A$1000,'2추위원회별'!$A34,'2추일출'!$B$7:$B$1000,'2추위원회별'!$C34)</f>
        <v>0</v>
      </c>
      <c r="AC34" s="99">
        <f>SUMIFS('2추일출'!$AA$7:$AA$1000,'2추일출'!$A$7:$A$1000,'2추위원회별'!$A34,'2추일출'!$B$7:$B$1000,'2추위원회별'!$C34)</f>
        <v>0</v>
      </c>
      <c r="AD34" s="99">
        <f>SUMIFS('2추일출'!$AB$7:$AB$1000,'2추일출'!$A$7:$A$1000,'2추위원회별'!$A34,'2추일출'!$B$7:$B$1000,'2추위원회별'!$C34)</f>
        <v>0</v>
      </c>
    </row>
    <row r="35" spans="1:30" ht="16.5" customHeight="1">
      <c r="A35" t="s">
        <v>11</v>
      </c>
      <c r="B35" s="98"/>
      <c r="C35" s="98" t="s">
        <v>380</v>
      </c>
      <c r="D35" s="99">
        <f>SUMIFS('2추일입'!$G$7:$G$1000,'2추일입'!$A$7:$A$1000,'2추위원회별'!$A35,'2추일입'!$B$7:$B$1000,'2추위원회별'!$C35)</f>
        <v>0</v>
      </c>
      <c r="E35" s="99">
        <f>SUMIFS('2추일입'!$H$7:$H$1000,'2추일입'!$A$7:$A$1000,'2추위원회별'!$A35,'2추일입'!$B$7:$B$1000,'2추위원회별'!$C35)</f>
        <v>0</v>
      </c>
      <c r="F35" s="99">
        <f>SUMIFS('2추일입'!$H$7:$H$1000,'2추일입'!$A$7:$A$1000,'2추위원회별'!$A35,'2추일입'!$B$7:$B$1000,'2추위원회별'!$C35)</f>
        <v>0</v>
      </c>
      <c r="G35" s="99">
        <f>SUMIFS('2추일입'!$J$7:$J$1000,'2추일입'!$A$7:$A$1000,'2추위원회별'!$A35,'2추일입'!$B$7:$B$1000,'2추위원회별'!$C35)</f>
        <v>0</v>
      </c>
      <c r="H35" s="99">
        <f>SUMIFS('2추일입'!$K$7:$K$1000,'2추일입'!$A$7:$A$1000,'2추위원회별'!$A35,'2추일입'!$B$7:$B$1000,'2추위원회별'!$C35)</f>
        <v>0</v>
      </c>
      <c r="I35" s="99">
        <f>SUMIFS('2추일입'!$L$7:$L$1000,'2추일입'!$A$7:$A$1000,'2추위원회별'!$A35,'2추일입'!$B$7:$B$1000,'2추위원회별'!$C35)</f>
        <v>0</v>
      </c>
      <c r="J35" s="99">
        <f>SUMIFS('2추일입'!$V$7:$V$1000,'2추일입'!$A$7:$A$1000,'2추위원회별'!$A35,'2추일입'!$B$7:$B$1000,'2추위원회별'!$C35)</f>
        <v>0</v>
      </c>
      <c r="K35" s="99">
        <f>SUMIFS('2추일입'!$W$7:$W$1000,'2추일입'!$A$7:$A$1000,'2추위원회별'!$A35,'2추일입'!$B$7:$B$1000,'2추위원회별'!$C35)</f>
        <v>0</v>
      </c>
      <c r="L35" s="99">
        <f>SUMIFS('2추일입'!$M$7:$M$1000,'2추일입'!$A$7:$A$1000,'2추위원회별'!$A35,'2추일입'!$B$7:$B$1000,'2추위원회별'!$C35)</f>
        <v>0</v>
      </c>
      <c r="M35" s="99">
        <f>SUMIFS('2추일입'!$N$7:$N$1000,'2추일입'!$A$7:$A$1000,'2추위원회별'!$A35,'2추일입'!$B$7:$B$1000,'2추위원회별'!$C35)</f>
        <v>0</v>
      </c>
      <c r="N35" s="99">
        <f>SUMIFS('2추일입'!$O$7:$O$1000,'2추일입'!$A$7:$A$1000,'2추위원회별'!$A35,'2추일입'!$B$7:$B$1000,'2추위원회별'!$C35)</f>
        <v>0</v>
      </c>
      <c r="O35" s="99">
        <f>SUMIFS('2추일입'!$AA$7:$AA$1000,'2추일입'!$A$7:$A$1000,'2추위원회별'!$A35,'2추일입'!$B$7:$B$1000,'2추위원회별'!$C35)</f>
        <v>0</v>
      </c>
      <c r="P35" s="99">
        <f>SUMIFS('2추일입'!$AB$7:$AB$1000,'2추일입'!$A$7:$A$1000,'2추위원회별'!$A35,'2추일입'!$B$7:$B$1000,'2추위원회별'!$C35)</f>
        <v>0</v>
      </c>
      <c r="R35" s="99">
        <f>SUMIFS('2추일출'!$G$7:$G$1000,'2추일출'!$A$7:$A$1000,'2추위원회별'!$A35,'2추일출'!$B$7:$B$1000,'2추위원회별'!$C35)</f>
        <v>55611000</v>
      </c>
      <c r="S35" s="99">
        <f>SUMIFS('2추일출'!$H$7:$H$1000,'2추일출'!$A$7:$A$1000,'2추위원회별'!$A35,'2추일출'!$B$7:$B$1000,'2추위원회별'!$C35)</f>
        <v>55611000</v>
      </c>
      <c r="T35" s="99">
        <f>SUMIFS('2추일출'!$H$7:$H$1000,'2추일출'!$A$7:$A$1000,'2추위원회별'!$A35,'2추일출'!$B$7:$B$1000,'2추위원회별'!$C35)</f>
        <v>55611000</v>
      </c>
      <c r="U35" s="99">
        <f>SUMIFS('2추일출'!$J$7:$J$1000,'2추일출'!$A$7:$A$1000,'2추위원회별'!$A35,'2추일출'!$B$7:$B$1000,'2추위원회별'!$C35)</f>
        <v>-2941000</v>
      </c>
      <c r="V35" s="99">
        <f>SUMIFS('2추일출'!$K$7:$K$1000,'2추일출'!$A$7:$A$1000,'2추위원회별'!$A35,'2추일출'!$B$7:$B$1000,'2추위원회별'!$C35)</f>
        <v>2941000</v>
      </c>
      <c r="W35" s="99">
        <f>SUMIFS('2추일출'!$L$7:$L$1000,'2추일출'!$A$7:$A$1000,'2추위원회별'!$A35,'2추일출'!$B$7:$B$1000,'2추위원회별'!$C35)</f>
        <v>55611000</v>
      </c>
      <c r="X35" s="99">
        <f>SUMIFS('2추일출'!$V$7:$V$1000,'2추일출'!$A$7:$A$1000,'2추위원회별'!$A35,'2추일출'!$B$7:$B$1000,'2추위원회별'!$C35)</f>
        <v>0</v>
      </c>
      <c r="Y35" s="99">
        <f>SUMIFS('2추일출'!$W$7:$W$1000,'2추일출'!$A$7:$A$1000,'2추위원회별'!$A35,'2추일출'!$B$7:$B$1000,'2추위원회별'!$C35)</f>
        <v>0</v>
      </c>
      <c r="Z35" s="99">
        <f>SUMIFS('2추일출'!$M$7:$M$1000,'2추일출'!$A$7:$A$1000,'2추위원회별'!$A35,'2추일출'!$B$7:$B$1000,'2추위원회별'!$C35)</f>
        <v>0</v>
      </c>
      <c r="AA35" s="99">
        <f>SUMIFS('2추일출'!$N$7:$N$1000,'2추일출'!$A$7:$A$1000,'2추위원회별'!$A35,'2추일출'!$B$7:$B$1000,'2추위원회별'!$C35)</f>
        <v>0</v>
      </c>
      <c r="AB35" s="99">
        <f>SUMIFS('2추일출'!$O$7:$O$1000,'2추일출'!$A$7:$A$1000,'2추위원회별'!$A35,'2추일출'!$B$7:$B$1000,'2추위원회별'!$C35)</f>
        <v>20000000</v>
      </c>
      <c r="AC35" s="99">
        <f>SUMIFS('2추일출'!$AA$7:$AA$1000,'2추일출'!$A$7:$A$1000,'2추위원회별'!$A35,'2추일출'!$B$7:$B$1000,'2추위원회별'!$C35)</f>
        <v>0</v>
      </c>
      <c r="AD35" s="99">
        <f>SUMIFS('2추일출'!$AB$7:$AB$1000,'2추일출'!$A$7:$A$1000,'2추위원회별'!$A35,'2추일출'!$B$7:$B$1000,'2추위원회별'!$C35)</f>
        <v>0</v>
      </c>
    </row>
    <row r="36" spans="1:30" ht="16.5" customHeight="1">
      <c r="A36" t="s">
        <v>540</v>
      </c>
      <c r="B36" s="98"/>
      <c r="C36" s="98" t="s">
        <v>406</v>
      </c>
      <c r="D36" s="99">
        <f>SUMIFS('2추일입'!$G$7:$G$1000,'2추일입'!$A$7:$A$1000,'2추위원회별'!$A36,'2추일입'!$B$7:$B$1000,'2추위원회별'!$C36)</f>
        <v>0</v>
      </c>
      <c r="E36" s="99">
        <f>SUMIFS('2추일입'!$H$7:$H$1000,'2추일입'!$A$7:$A$1000,'2추위원회별'!$A36,'2추일입'!$B$7:$B$1000,'2추위원회별'!$C36)</f>
        <v>0</v>
      </c>
      <c r="F36" s="99">
        <f>SUMIFS('2추일입'!$H$7:$H$1000,'2추일입'!$A$7:$A$1000,'2추위원회별'!$A36,'2추일입'!$B$7:$B$1000,'2추위원회별'!$C36)</f>
        <v>0</v>
      </c>
      <c r="G36" s="99">
        <f>SUMIFS('2추일입'!$J$7:$J$1000,'2추일입'!$A$7:$A$1000,'2추위원회별'!$A36,'2추일입'!$B$7:$B$1000,'2추위원회별'!$C36)</f>
        <v>0</v>
      </c>
      <c r="H36" s="99">
        <f>SUMIFS('2추일입'!$K$7:$K$1000,'2추일입'!$A$7:$A$1000,'2추위원회별'!$A36,'2추일입'!$B$7:$B$1000,'2추위원회별'!$C36)</f>
        <v>0</v>
      </c>
      <c r="I36" s="99">
        <f>SUMIFS('2추일입'!$L$7:$L$1000,'2추일입'!$A$7:$A$1000,'2추위원회별'!$A36,'2추일입'!$B$7:$B$1000,'2추위원회별'!$C36)</f>
        <v>0</v>
      </c>
      <c r="J36" s="99">
        <f>SUMIFS('2추일입'!$V$7:$V$1000,'2추일입'!$A$7:$A$1000,'2추위원회별'!$A36,'2추일입'!$B$7:$B$1000,'2추위원회별'!$C36)</f>
        <v>0</v>
      </c>
      <c r="K36" s="99">
        <f>SUMIFS('2추일입'!$W$7:$W$1000,'2추일입'!$A$7:$A$1000,'2추위원회별'!$A36,'2추일입'!$B$7:$B$1000,'2추위원회별'!$C36)</f>
        <v>0</v>
      </c>
      <c r="L36" s="99">
        <f>SUMIFS('2추일입'!$M$7:$M$1000,'2추일입'!$A$7:$A$1000,'2추위원회별'!$A36,'2추일입'!$B$7:$B$1000,'2추위원회별'!$C36)</f>
        <v>0</v>
      </c>
      <c r="M36" s="99">
        <f>SUMIFS('2추일입'!$N$7:$N$1000,'2추일입'!$A$7:$A$1000,'2추위원회별'!$A36,'2추일입'!$B$7:$B$1000,'2추위원회별'!$C36)</f>
        <v>0</v>
      </c>
      <c r="N36" s="99">
        <f>SUMIFS('2추일입'!$O$7:$O$1000,'2추일입'!$A$7:$A$1000,'2추위원회별'!$A36,'2추일입'!$B$7:$B$1000,'2추위원회별'!$C36)</f>
        <v>0</v>
      </c>
      <c r="O36" s="99">
        <f>SUMIFS('2추일입'!$AA$7:$AA$1000,'2추일입'!$A$7:$A$1000,'2추위원회별'!$A36,'2추일입'!$B$7:$B$1000,'2추위원회별'!$C36)</f>
        <v>0</v>
      </c>
      <c r="P36" s="99">
        <f>SUMIFS('2추일입'!$AB$7:$AB$1000,'2추일입'!$A$7:$A$1000,'2추위원회별'!$A36,'2추일입'!$B$7:$B$1000,'2추위원회별'!$C36)</f>
        <v>0</v>
      </c>
      <c r="R36" s="99">
        <f>SUMIFS('2추일출'!$G$7:$G$1000,'2추일출'!$A$7:$A$1000,'2추위원회별'!$A36,'2추일출'!$B$7:$B$1000,'2추위원회별'!$C36)</f>
        <v>0</v>
      </c>
      <c r="S36" s="99">
        <f>SUMIFS('2추일출'!$H$7:$H$1000,'2추일출'!$A$7:$A$1000,'2추위원회별'!$A36,'2추일출'!$B$7:$B$1000,'2추위원회별'!$C36)</f>
        <v>0</v>
      </c>
      <c r="T36" s="99">
        <f>SUMIFS('2추일출'!$H$7:$H$1000,'2추일출'!$A$7:$A$1000,'2추위원회별'!$A36,'2추일출'!$B$7:$B$1000,'2추위원회별'!$C36)</f>
        <v>0</v>
      </c>
      <c r="U36" s="99">
        <f>SUMIFS('2추일출'!$J$7:$J$1000,'2추일출'!$A$7:$A$1000,'2추위원회별'!$A36,'2추일출'!$B$7:$B$1000,'2추위원회별'!$C36)</f>
        <v>0</v>
      </c>
      <c r="V36" s="99">
        <f>SUMIFS('2추일출'!$K$7:$K$1000,'2추일출'!$A$7:$A$1000,'2추위원회별'!$A36,'2추일출'!$B$7:$B$1000,'2추위원회별'!$C36)</f>
        <v>0</v>
      </c>
      <c r="W36" s="99">
        <f>SUMIFS('2추일출'!$L$7:$L$1000,'2추일출'!$A$7:$A$1000,'2추위원회별'!$A36,'2추일출'!$B$7:$B$1000,'2추위원회별'!$C36)</f>
        <v>0</v>
      </c>
      <c r="X36" s="99">
        <f>SUMIFS('2추일출'!$V$7:$V$1000,'2추일출'!$A$7:$A$1000,'2추위원회별'!$A36,'2추일출'!$B$7:$B$1000,'2추위원회별'!$C36)</f>
        <v>0</v>
      </c>
      <c r="Y36" s="99">
        <f>SUMIFS('2추일출'!$W$7:$W$1000,'2추일출'!$A$7:$A$1000,'2추위원회별'!$A36,'2추일출'!$B$7:$B$1000,'2추위원회별'!$C36)</f>
        <v>0</v>
      </c>
      <c r="Z36" s="99">
        <f>SUMIFS('2추일출'!$M$7:$M$1000,'2추일출'!$A$7:$A$1000,'2추위원회별'!$A36,'2추일출'!$B$7:$B$1000,'2추위원회별'!$C36)</f>
        <v>0</v>
      </c>
      <c r="AA36" s="99">
        <f>SUMIFS('2추일출'!$N$7:$N$1000,'2추일출'!$A$7:$A$1000,'2추위원회별'!$A36,'2추일출'!$B$7:$B$1000,'2추위원회별'!$C36)</f>
        <v>0</v>
      </c>
      <c r="AB36" s="99">
        <f>SUMIFS('2추일출'!$O$7:$O$1000,'2추일출'!$A$7:$A$1000,'2추위원회별'!$A36,'2추일출'!$B$7:$B$1000,'2추위원회별'!$C36)</f>
        <v>0</v>
      </c>
      <c r="AC36" s="99">
        <f>SUMIFS('2추일출'!$AA$7:$AA$1000,'2추일출'!$A$7:$A$1000,'2추위원회별'!$A36,'2추일출'!$B$7:$B$1000,'2추위원회별'!$C36)</f>
        <v>0</v>
      </c>
      <c r="AD36" s="99">
        <f>SUMIFS('2추일출'!$AB$7:$AB$1000,'2추일출'!$A$7:$A$1000,'2추위원회별'!$A36,'2추일출'!$B$7:$B$1000,'2추위원회별'!$C36)</f>
        <v>0</v>
      </c>
    </row>
    <row r="37" spans="1:30" ht="16.5" customHeight="1">
      <c r="B37" s="306" t="s">
        <v>12</v>
      </c>
      <c r="C37" s="307"/>
      <c r="D37" s="97">
        <f>SUM(D38:D42)</f>
        <v>0</v>
      </c>
      <c r="E37" s="97">
        <f t="shared" ref="E37:P37" si="18">SUM(E38:E42)</f>
        <v>0</v>
      </c>
      <c r="F37" s="97">
        <f t="shared" si="18"/>
        <v>0</v>
      </c>
      <c r="G37" s="97">
        <f t="shared" si="18"/>
        <v>0</v>
      </c>
      <c r="H37" s="97">
        <f t="shared" si="18"/>
        <v>0</v>
      </c>
      <c r="I37" s="97">
        <f t="shared" si="18"/>
        <v>0</v>
      </c>
      <c r="J37" s="97">
        <f t="shared" si="18"/>
        <v>0</v>
      </c>
      <c r="K37" s="97">
        <f t="shared" si="18"/>
        <v>0</v>
      </c>
      <c r="L37" s="97">
        <f t="shared" si="18"/>
        <v>0</v>
      </c>
      <c r="M37" s="97">
        <f t="shared" si="18"/>
        <v>0</v>
      </c>
      <c r="N37" s="97">
        <f t="shared" si="18"/>
        <v>0</v>
      </c>
      <c r="O37" s="97">
        <f t="shared" si="18"/>
        <v>0</v>
      </c>
      <c r="P37" s="97">
        <f t="shared" si="18"/>
        <v>0</v>
      </c>
      <c r="R37" s="97">
        <f>SUM(R38:R42)</f>
        <v>0</v>
      </c>
      <c r="S37" s="97">
        <f t="shared" ref="S37:AD37" si="19">SUM(S38:S42)</f>
        <v>0</v>
      </c>
      <c r="T37" s="97">
        <f t="shared" si="19"/>
        <v>0</v>
      </c>
      <c r="U37" s="97">
        <f t="shared" si="19"/>
        <v>0</v>
      </c>
      <c r="V37" s="97">
        <f t="shared" si="19"/>
        <v>0</v>
      </c>
      <c r="W37" s="97">
        <f t="shared" si="19"/>
        <v>0</v>
      </c>
      <c r="X37" s="97">
        <f t="shared" si="19"/>
        <v>0</v>
      </c>
      <c r="Y37" s="97">
        <f t="shared" si="19"/>
        <v>0</v>
      </c>
      <c r="Z37" s="97">
        <f t="shared" si="19"/>
        <v>0</v>
      </c>
      <c r="AA37" s="97">
        <f t="shared" si="19"/>
        <v>0</v>
      </c>
      <c r="AB37" s="97">
        <f t="shared" si="19"/>
        <v>0</v>
      </c>
      <c r="AC37" s="97">
        <f t="shared" si="19"/>
        <v>0</v>
      </c>
      <c r="AD37" s="97">
        <f t="shared" si="19"/>
        <v>0</v>
      </c>
    </row>
    <row r="38" spans="1:30" ht="16.5" customHeight="1">
      <c r="A38" t="s">
        <v>541</v>
      </c>
      <c r="B38" s="98"/>
      <c r="C38" s="98" t="s">
        <v>110</v>
      </c>
      <c r="D38" s="99">
        <f>SUMIFS('2추일입'!$G$7:$G$1000,'2추일입'!$A$7:$A$1000,'2추위원회별'!$A38,'2추일입'!$B$7:$B$1000,'2추위원회별'!$C38)</f>
        <v>0</v>
      </c>
      <c r="E38" s="99">
        <f>SUMIFS('2추일입'!$H$7:$H$1000,'2추일입'!$A$7:$A$1000,'2추위원회별'!$A38,'2추일입'!$B$7:$B$1000,'2추위원회별'!$C38)</f>
        <v>0</v>
      </c>
      <c r="F38" s="99">
        <f>SUMIFS('2추일입'!$H$7:$H$1000,'2추일입'!$A$7:$A$1000,'2추위원회별'!$A38,'2추일입'!$B$7:$B$1000,'2추위원회별'!$C38)</f>
        <v>0</v>
      </c>
      <c r="G38" s="99">
        <f>SUMIFS('2추일입'!$J$7:$J$1000,'2추일입'!$A$7:$A$1000,'2추위원회별'!$A38,'2추일입'!$B$7:$B$1000,'2추위원회별'!$C38)</f>
        <v>0</v>
      </c>
      <c r="H38" s="99">
        <f>SUMIFS('2추일입'!$K$7:$K$1000,'2추일입'!$A$7:$A$1000,'2추위원회별'!$A38,'2추일입'!$B$7:$B$1000,'2추위원회별'!$C38)</f>
        <v>0</v>
      </c>
      <c r="I38" s="99">
        <f>SUMIFS('2추일입'!$L$7:$L$1000,'2추일입'!$A$7:$A$1000,'2추위원회별'!$A38,'2추일입'!$B$7:$B$1000,'2추위원회별'!$C38)</f>
        <v>0</v>
      </c>
      <c r="J38" s="99">
        <f>SUMIFS('2추일입'!$V$7:$V$1000,'2추일입'!$A$7:$A$1000,'2추위원회별'!$A38,'2추일입'!$B$7:$B$1000,'2추위원회별'!$C38)</f>
        <v>0</v>
      </c>
      <c r="K38" s="99">
        <f>SUMIFS('2추일입'!$W$7:$W$1000,'2추일입'!$A$7:$A$1000,'2추위원회별'!$A38,'2추일입'!$B$7:$B$1000,'2추위원회별'!$C38)</f>
        <v>0</v>
      </c>
      <c r="L38" s="99">
        <f>SUMIFS('2추일입'!$M$7:$M$1000,'2추일입'!$A$7:$A$1000,'2추위원회별'!$A38,'2추일입'!$B$7:$B$1000,'2추위원회별'!$C38)</f>
        <v>0</v>
      </c>
      <c r="M38" s="99">
        <f>SUMIFS('2추일입'!$N$7:$N$1000,'2추일입'!$A$7:$A$1000,'2추위원회별'!$A38,'2추일입'!$B$7:$B$1000,'2추위원회별'!$C38)</f>
        <v>0</v>
      </c>
      <c r="N38" s="99">
        <f>SUMIFS('2추일입'!$O$7:$O$1000,'2추일입'!$A$7:$A$1000,'2추위원회별'!$A38,'2추일입'!$B$7:$B$1000,'2추위원회별'!$C38)</f>
        <v>0</v>
      </c>
      <c r="O38" s="99">
        <f>SUMIFS('2추일입'!$AA$7:$AA$1000,'2추일입'!$A$7:$A$1000,'2추위원회별'!$A38,'2추일입'!$B$7:$B$1000,'2추위원회별'!$C38)</f>
        <v>0</v>
      </c>
      <c r="P38" s="99">
        <f>SUMIFS('2추일입'!$AB$7:$AB$1000,'2추일입'!$A$7:$A$1000,'2추위원회별'!$A38,'2추일입'!$B$7:$B$1000,'2추위원회별'!$C38)</f>
        <v>0</v>
      </c>
      <c r="R38" s="99">
        <f>SUMIFS('2추일출'!$G$7:$G$1000,'2추일출'!$A$7:$A$1000,'2추위원회별'!$A38,'2추일출'!$B$7:$B$1000,'2추위원회별'!$C38)</f>
        <v>0</v>
      </c>
      <c r="S38" s="99">
        <f>SUMIFS('2추일출'!$H$7:$H$1000,'2추일출'!$A$7:$A$1000,'2추위원회별'!$A38,'2추일출'!$B$7:$B$1000,'2추위원회별'!$C38)</f>
        <v>0</v>
      </c>
      <c r="T38" s="99">
        <f>SUMIFS('2추일출'!$H$7:$H$1000,'2추일출'!$A$7:$A$1000,'2추위원회별'!$A38,'2추일출'!$B$7:$B$1000,'2추위원회별'!$C38)</f>
        <v>0</v>
      </c>
      <c r="U38" s="99">
        <f>SUMIFS('2추일출'!$J$7:$J$1000,'2추일출'!$A$7:$A$1000,'2추위원회별'!$A38,'2추일출'!$B$7:$B$1000,'2추위원회별'!$C38)</f>
        <v>0</v>
      </c>
      <c r="V38" s="99">
        <f>SUMIFS('2추일출'!$K$7:$K$1000,'2추일출'!$A$7:$A$1000,'2추위원회별'!$A38,'2추일출'!$B$7:$B$1000,'2추위원회별'!$C38)</f>
        <v>0</v>
      </c>
      <c r="W38" s="99">
        <f>SUMIFS('2추일출'!$L$7:$L$1000,'2추일출'!$A$7:$A$1000,'2추위원회별'!$A38,'2추일출'!$B$7:$B$1000,'2추위원회별'!$C38)</f>
        <v>0</v>
      </c>
      <c r="X38" s="99">
        <f>SUMIFS('2추일출'!$V$7:$V$1000,'2추일출'!$A$7:$A$1000,'2추위원회별'!$A38,'2추일출'!$B$7:$B$1000,'2추위원회별'!$C38)</f>
        <v>0</v>
      </c>
      <c r="Y38" s="99">
        <f>SUMIFS('2추일출'!$W$7:$W$1000,'2추일출'!$A$7:$A$1000,'2추위원회별'!$A38,'2추일출'!$B$7:$B$1000,'2추위원회별'!$C38)</f>
        <v>0</v>
      </c>
      <c r="Z38" s="99">
        <f>SUMIFS('2추일출'!$M$7:$M$1000,'2추일출'!$A$7:$A$1000,'2추위원회별'!$A38,'2추일출'!$B$7:$B$1000,'2추위원회별'!$C38)</f>
        <v>0</v>
      </c>
      <c r="AA38" s="99">
        <f>SUMIFS('2추일출'!$N$7:$N$1000,'2추일출'!$A$7:$A$1000,'2추위원회별'!$A38,'2추일출'!$B$7:$B$1000,'2추위원회별'!$C38)</f>
        <v>0</v>
      </c>
      <c r="AB38" s="99">
        <f>SUMIFS('2추일출'!$O$7:$O$1000,'2추일출'!$A$7:$A$1000,'2추위원회별'!$A38,'2추일출'!$B$7:$B$1000,'2추위원회별'!$C38)</f>
        <v>0</v>
      </c>
      <c r="AC38" s="99">
        <f>SUMIFS('2추일출'!$AA$7:$AA$1000,'2추일출'!$A$7:$A$1000,'2추위원회별'!$A38,'2추일출'!$B$7:$B$1000,'2추위원회별'!$C38)</f>
        <v>0</v>
      </c>
      <c r="AD38" s="99">
        <f>SUMIFS('2추일출'!$AB$7:$AB$1000,'2추일출'!$A$7:$A$1000,'2추위원회별'!$A38,'2추일출'!$B$7:$B$1000,'2추위원회별'!$C38)</f>
        <v>0</v>
      </c>
    </row>
    <row r="39" spans="1:30" ht="16.5" customHeight="1">
      <c r="A39" t="s">
        <v>541</v>
      </c>
      <c r="B39" s="98"/>
      <c r="C39" s="98" t="s">
        <v>114</v>
      </c>
      <c r="D39" s="99">
        <f>SUMIFS('2추일입'!$G$7:$G$1000,'2추일입'!$A$7:$A$1000,'2추위원회별'!$A39,'2추일입'!$B$7:$B$1000,'2추위원회별'!$C39)</f>
        <v>0</v>
      </c>
      <c r="E39" s="99">
        <f>SUMIFS('2추일입'!$H$7:$H$1000,'2추일입'!$A$7:$A$1000,'2추위원회별'!$A39,'2추일입'!$B$7:$B$1000,'2추위원회별'!$C39)</f>
        <v>0</v>
      </c>
      <c r="F39" s="99">
        <f>SUMIFS('2추일입'!$H$7:$H$1000,'2추일입'!$A$7:$A$1000,'2추위원회별'!$A39,'2추일입'!$B$7:$B$1000,'2추위원회별'!$C39)</f>
        <v>0</v>
      </c>
      <c r="G39" s="99">
        <f>SUMIFS('2추일입'!$J$7:$J$1000,'2추일입'!$A$7:$A$1000,'2추위원회별'!$A39,'2추일입'!$B$7:$B$1000,'2추위원회별'!$C39)</f>
        <v>0</v>
      </c>
      <c r="H39" s="99">
        <f>SUMIFS('2추일입'!$K$7:$K$1000,'2추일입'!$A$7:$A$1000,'2추위원회별'!$A39,'2추일입'!$B$7:$B$1000,'2추위원회별'!$C39)</f>
        <v>0</v>
      </c>
      <c r="I39" s="99">
        <f>SUMIFS('2추일입'!$L$7:$L$1000,'2추일입'!$A$7:$A$1000,'2추위원회별'!$A39,'2추일입'!$B$7:$B$1000,'2추위원회별'!$C39)</f>
        <v>0</v>
      </c>
      <c r="J39" s="99">
        <f>SUMIFS('2추일입'!$V$7:$V$1000,'2추일입'!$A$7:$A$1000,'2추위원회별'!$A39,'2추일입'!$B$7:$B$1000,'2추위원회별'!$C39)</f>
        <v>0</v>
      </c>
      <c r="K39" s="99">
        <f>SUMIFS('2추일입'!$W$7:$W$1000,'2추일입'!$A$7:$A$1000,'2추위원회별'!$A39,'2추일입'!$B$7:$B$1000,'2추위원회별'!$C39)</f>
        <v>0</v>
      </c>
      <c r="L39" s="99">
        <f>SUMIFS('2추일입'!$M$7:$M$1000,'2추일입'!$A$7:$A$1000,'2추위원회별'!$A39,'2추일입'!$B$7:$B$1000,'2추위원회별'!$C39)</f>
        <v>0</v>
      </c>
      <c r="M39" s="99">
        <f>SUMIFS('2추일입'!$N$7:$N$1000,'2추일입'!$A$7:$A$1000,'2추위원회별'!$A39,'2추일입'!$B$7:$B$1000,'2추위원회별'!$C39)</f>
        <v>0</v>
      </c>
      <c r="N39" s="99">
        <f>SUMIFS('2추일입'!$O$7:$O$1000,'2추일입'!$A$7:$A$1000,'2추위원회별'!$A39,'2추일입'!$B$7:$B$1000,'2추위원회별'!$C39)</f>
        <v>0</v>
      </c>
      <c r="O39" s="99">
        <f>SUMIFS('2추일입'!$AA$7:$AA$1000,'2추일입'!$A$7:$A$1000,'2추위원회별'!$A39,'2추일입'!$B$7:$B$1000,'2추위원회별'!$C39)</f>
        <v>0</v>
      </c>
      <c r="P39" s="99">
        <f>SUMIFS('2추일입'!$AB$7:$AB$1000,'2추일입'!$A$7:$A$1000,'2추위원회별'!$A39,'2추일입'!$B$7:$B$1000,'2추위원회별'!$C39)</f>
        <v>0</v>
      </c>
      <c r="R39" s="99">
        <f>SUMIFS('2추일출'!$G$7:$G$1000,'2추일출'!$A$7:$A$1000,'2추위원회별'!$A39,'2추일출'!$B$7:$B$1000,'2추위원회별'!$C39)</f>
        <v>0</v>
      </c>
      <c r="S39" s="99">
        <f>SUMIFS('2추일출'!$H$7:$H$1000,'2추일출'!$A$7:$A$1000,'2추위원회별'!$A39,'2추일출'!$B$7:$B$1000,'2추위원회별'!$C39)</f>
        <v>0</v>
      </c>
      <c r="T39" s="99">
        <f>SUMIFS('2추일출'!$H$7:$H$1000,'2추일출'!$A$7:$A$1000,'2추위원회별'!$A39,'2추일출'!$B$7:$B$1000,'2추위원회별'!$C39)</f>
        <v>0</v>
      </c>
      <c r="U39" s="99">
        <f>SUMIFS('2추일출'!$J$7:$J$1000,'2추일출'!$A$7:$A$1000,'2추위원회별'!$A39,'2추일출'!$B$7:$B$1000,'2추위원회별'!$C39)</f>
        <v>0</v>
      </c>
      <c r="V39" s="99">
        <f>SUMIFS('2추일출'!$K$7:$K$1000,'2추일출'!$A$7:$A$1000,'2추위원회별'!$A39,'2추일출'!$B$7:$B$1000,'2추위원회별'!$C39)</f>
        <v>0</v>
      </c>
      <c r="W39" s="99">
        <f>SUMIFS('2추일출'!$L$7:$L$1000,'2추일출'!$A$7:$A$1000,'2추위원회별'!$A39,'2추일출'!$B$7:$B$1000,'2추위원회별'!$C39)</f>
        <v>0</v>
      </c>
      <c r="X39" s="99">
        <f>SUMIFS('2추일출'!$V$7:$V$1000,'2추일출'!$A$7:$A$1000,'2추위원회별'!$A39,'2추일출'!$B$7:$B$1000,'2추위원회별'!$C39)</f>
        <v>0</v>
      </c>
      <c r="Y39" s="99">
        <f>SUMIFS('2추일출'!$W$7:$W$1000,'2추일출'!$A$7:$A$1000,'2추위원회별'!$A39,'2추일출'!$B$7:$B$1000,'2추위원회별'!$C39)</f>
        <v>0</v>
      </c>
      <c r="Z39" s="99">
        <f>SUMIFS('2추일출'!$M$7:$M$1000,'2추일출'!$A$7:$A$1000,'2추위원회별'!$A39,'2추일출'!$B$7:$B$1000,'2추위원회별'!$C39)</f>
        <v>0</v>
      </c>
      <c r="AA39" s="99">
        <f>SUMIFS('2추일출'!$N$7:$N$1000,'2추일출'!$A$7:$A$1000,'2추위원회별'!$A39,'2추일출'!$B$7:$B$1000,'2추위원회별'!$C39)</f>
        <v>0</v>
      </c>
      <c r="AB39" s="99">
        <f>SUMIFS('2추일출'!$O$7:$O$1000,'2추일출'!$A$7:$A$1000,'2추위원회별'!$A39,'2추일출'!$B$7:$B$1000,'2추위원회별'!$C39)</f>
        <v>0</v>
      </c>
      <c r="AC39" s="99">
        <f>SUMIFS('2추일출'!$AA$7:$AA$1000,'2추일출'!$A$7:$A$1000,'2추위원회별'!$A39,'2추일출'!$B$7:$B$1000,'2추위원회별'!$C39)</f>
        <v>0</v>
      </c>
      <c r="AD39" s="99">
        <f>SUMIFS('2추일출'!$AB$7:$AB$1000,'2추일출'!$A$7:$A$1000,'2추위원회별'!$A39,'2추일출'!$B$7:$B$1000,'2추위원회별'!$C39)</f>
        <v>0</v>
      </c>
    </row>
    <row r="40" spans="1:30" ht="16.5" customHeight="1">
      <c r="A40" t="s">
        <v>541</v>
      </c>
      <c r="B40" s="98"/>
      <c r="C40" s="98" t="s">
        <v>67</v>
      </c>
      <c r="D40" s="99">
        <f>SUMIFS('2추일입'!$G$7:$G$1000,'2추일입'!$A$7:$A$1000,'2추위원회별'!$A40,'2추일입'!$B$7:$B$1000,'2추위원회별'!$C40)</f>
        <v>0</v>
      </c>
      <c r="E40" s="99">
        <f>SUMIFS('2추일입'!$H$7:$H$1000,'2추일입'!$A$7:$A$1000,'2추위원회별'!$A40,'2추일입'!$B$7:$B$1000,'2추위원회별'!$C40)</f>
        <v>0</v>
      </c>
      <c r="F40" s="99">
        <f>SUMIFS('2추일입'!$H$7:$H$1000,'2추일입'!$A$7:$A$1000,'2추위원회별'!$A40,'2추일입'!$B$7:$B$1000,'2추위원회별'!$C40)</f>
        <v>0</v>
      </c>
      <c r="G40" s="99">
        <f>SUMIFS('2추일입'!$J$7:$J$1000,'2추일입'!$A$7:$A$1000,'2추위원회별'!$A40,'2추일입'!$B$7:$B$1000,'2추위원회별'!$C40)</f>
        <v>0</v>
      </c>
      <c r="H40" s="99">
        <f>SUMIFS('2추일입'!$K$7:$K$1000,'2추일입'!$A$7:$A$1000,'2추위원회별'!$A40,'2추일입'!$B$7:$B$1000,'2추위원회별'!$C40)</f>
        <v>0</v>
      </c>
      <c r="I40" s="99">
        <f>SUMIFS('2추일입'!$L$7:$L$1000,'2추일입'!$A$7:$A$1000,'2추위원회별'!$A40,'2추일입'!$B$7:$B$1000,'2추위원회별'!$C40)</f>
        <v>0</v>
      </c>
      <c r="J40" s="99">
        <f>SUMIFS('2추일입'!$V$7:$V$1000,'2추일입'!$A$7:$A$1000,'2추위원회별'!$A40,'2추일입'!$B$7:$B$1000,'2추위원회별'!$C40)</f>
        <v>0</v>
      </c>
      <c r="K40" s="99">
        <f>SUMIFS('2추일입'!$W$7:$W$1000,'2추일입'!$A$7:$A$1000,'2추위원회별'!$A40,'2추일입'!$B$7:$B$1000,'2추위원회별'!$C40)</f>
        <v>0</v>
      </c>
      <c r="L40" s="99">
        <f>SUMIFS('2추일입'!$M$7:$M$1000,'2추일입'!$A$7:$A$1000,'2추위원회별'!$A40,'2추일입'!$B$7:$B$1000,'2추위원회별'!$C40)</f>
        <v>0</v>
      </c>
      <c r="M40" s="99">
        <f>SUMIFS('2추일입'!$N$7:$N$1000,'2추일입'!$A$7:$A$1000,'2추위원회별'!$A40,'2추일입'!$B$7:$B$1000,'2추위원회별'!$C40)</f>
        <v>0</v>
      </c>
      <c r="N40" s="99">
        <f>SUMIFS('2추일입'!$O$7:$O$1000,'2추일입'!$A$7:$A$1000,'2추위원회별'!$A40,'2추일입'!$B$7:$B$1000,'2추위원회별'!$C40)</f>
        <v>0</v>
      </c>
      <c r="O40" s="99">
        <f>SUMIFS('2추일입'!$AA$7:$AA$1000,'2추일입'!$A$7:$A$1000,'2추위원회별'!$A40,'2추일입'!$B$7:$B$1000,'2추위원회별'!$C40)</f>
        <v>0</v>
      </c>
      <c r="P40" s="99">
        <f>SUMIFS('2추일입'!$AB$7:$AB$1000,'2추일입'!$A$7:$A$1000,'2추위원회별'!$A40,'2추일입'!$B$7:$B$1000,'2추위원회별'!$C40)</f>
        <v>0</v>
      </c>
      <c r="R40" s="99">
        <f>SUMIFS('2추일출'!$G$7:$G$1000,'2추일출'!$A$7:$A$1000,'2추위원회별'!$A40,'2추일출'!$B$7:$B$1000,'2추위원회별'!$C40)</f>
        <v>0</v>
      </c>
      <c r="S40" s="99">
        <f>SUMIFS('2추일출'!$H$7:$H$1000,'2추일출'!$A$7:$A$1000,'2추위원회별'!$A40,'2추일출'!$B$7:$B$1000,'2추위원회별'!$C40)</f>
        <v>0</v>
      </c>
      <c r="T40" s="99">
        <f>SUMIFS('2추일출'!$H$7:$H$1000,'2추일출'!$A$7:$A$1000,'2추위원회별'!$A40,'2추일출'!$B$7:$B$1000,'2추위원회별'!$C40)</f>
        <v>0</v>
      </c>
      <c r="U40" s="99">
        <f>SUMIFS('2추일출'!$J$7:$J$1000,'2추일출'!$A$7:$A$1000,'2추위원회별'!$A40,'2추일출'!$B$7:$B$1000,'2추위원회별'!$C40)</f>
        <v>0</v>
      </c>
      <c r="V40" s="99">
        <f>SUMIFS('2추일출'!$K$7:$K$1000,'2추일출'!$A$7:$A$1000,'2추위원회별'!$A40,'2추일출'!$B$7:$B$1000,'2추위원회별'!$C40)</f>
        <v>0</v>
      </c>
      <c r="W40" s="99">
        <f>SUMIFS('2추일출'!$L$7:$L$1000,'2추일출'!$A$7:$A$1000,'2추위원회별'!$A40,'2추일출'!$B$7:$B$1000,'2추위원회별'!$C40)</f>
        <v>0</v>
      </c>
      <c r="X40" s="99">
        <f>SUMIFS('2추일출'!$V$7:$V$1000,'2추일출'!$A$7:$A$1000,'2추위원회별'!$A40,'2추일출'!$B$7:$B$1000,'2추위원회별'!$C40)</f>
        <v>0</v>
      </c>
      <c r="Y40" s="99">
        <f>SUMIFS('2추일출'!$W$7:$W$1000,'2추일출'!$A$7:$A$1000,'2추위원회별'!$A40,'2추일출'!$B$7:$B$1000,'2추위원회별'!$C40)</f>
        <v>0</v>
      </c>
      <c r="Z40" s="99">
        <f>SUMIFS('2추일출'!$M$7:$M$1000,'2추일출'!$A$7:$A$1000,'2추위원회별'!$A40,'2추일출'!$B$7:$B$1000,'2추위원회별'!$C40)</f>
        <v>0</v>
      </c>
      <c r="AA40" s="99">
        <f>SUMIFS('2추일출'!$N$7:$N$1000,'2추일출'!$A$7:$A$1000,'2추위원회별'!$A40,'2추일출'!$B$7:$B$1000,'2추위원회별'!$C40)</f>
        <v>0</v>
      </c>
      <c r="AB40" s="99">
        <f>SUMIFS('2추일출'!$O$7:$O$1000,'2추일출'!$A$7:$A$1000,'2추위원회별'!$A40,'2추일출'!$B$7:$B$1000,'2추위원회별'!$C40)</f>
        <v>0</v>
      </c>
      <c r="AC40" s="99">
        <f>SUMIFS('2추일출'!$AA$7:$AA$1000,'2추일출'!$A$7:$A$1000,'2추위원회별'!$A40,'2추일출'!$B$7:$B$1000,'2추위원회별'!$C40)</f>
        <v>0</v>
      </c>
      <c r="AD40" s="99">
        <f>SUMIFS('2추일출'!$AB$7:$AB$1000,'2추일출'!$A$7:$A$1000,'2추위원회별'!$A40,'2추일출'!$B$7:$B$1000,'2추위원회별'!$C40)</f>
        <v>0</v>
      </c>
    </row>
    <row r="41" spans="1:30" ht="16.5" customHeight="1">
      <c r="A41" t="s">
        <v>541</v>
      </c>
      <c r="B41" s="98"/>
      <c r="C41" s="98" t="s">
        <v>397</v>
      </c>
      <c r="D41" s="99">
        <f>SUMIFS('2추일입'!$G$7:$G$1000,'2추일입'!$A$7:$A$1000,'2추위원회별'!$A41,'2추일입'!$B$7:$B$1000,'2추위원회별'!$C41)</f>
        <v>0</v>
      </c>
      <c r="E41" s="99">
        <f>SUMIFS('2추일입'!$H$7:$H$1000,'2추일입'!$A$7:$A$1000,'2추위원회별'!$A41,'2추일입'!$B$7:$B$1000,'2추위원회별'!$C41)</f>
        <v>0</v>
      </c>
      <c r="F41" s="99">
        <f>SUMIFS('2추일입'!$H$7:$H$1000,'2추일입'!$A$7:$A$1000,'2추위원회별'!$A41,'2추일입'!$B$7:$B$1000,'2추위원회별'!$C41)</f>
        <v>0</v>
      </c>
      <c r="G41" s="99">
        <f>SUMIFS('2추일입'!$J$7:$J$1000,'2추일입'!$A$7:$A$1000,'2추위원회별'!$A41,'2추일입'!$B$7:$B$1000,'2추위원회별'!$C41)</f>
        <v>0</v>
      </c>
      <c r="H41" s="99">
        <f>SUMIFS('2추일입'!$K$7:$K$1000,'2추일입'!$A$7:$A$1000,'2추위원회별'!$A41,'2추일입'!$B$7:$B$1000,'2추위원회별'!$C41)</f>
        <v>0</v>
      </c>
      <c r="I41" s="99">
        <f>SUMIFS('2추일입'!$L$7:$L$1000,'2추일입'!$A$7:$A$1000,'2추위원회별'!$A41,'2추일입'!$B$7:$B$1000,'2추위원회별'!$C41)</f>
        <v>0</v>
      </c>
      <c r="J41" s="99">
        <f>SUMIFS('2추일입'!$V$7:$V$1000,'2추일입'!$A$7:$A$1000,'2추위원회별'!$A41,'2추일입'!$B$7:$B$1000,'2추위원회별'!$C41)</f>
        <v>0</v>
      </c>
      <c r="K41" s="99">
        <f>SUMIFS('2추일입'!$W$7:$W$1000,'2추일입'!$A$7:$A$1000,'2추위원회별'!$A41,'2추일입'!$B$7:$B$1000,'2추위원회별'!$C41)</f>
        <v>0</v>
      </c>
      <c r="L41" s="99">
        <f>SUMIFS('2추일입'!$M$7:$M$1000,'2추일입'!$A$7:$A$1000,'2추위원회별'!$A41,'2추일입'!$B$7:$B$1000,'2추위원회별'!$C41)</f>
        <v>0</v>
      </c>
      <c r="M41" s="99">
        <f>SUMIFS('2추일입'!$N$7:$N$1000,'2추일입'!$A$7:$A$1000,'2추위원회별'!$A41,'2추일입'!$B$7:$B$1000,'2추위원회별'!$C41)</f>
        <v>0</v>
      </c>
      <c r="N41" s="99">
        <f>SUMIFS('2추일입'!$O$7:$O$1000,'2추일입'!$A$7:$A$1000,'2추위원회별'!$A41,'2추일입'!$B$7:$B$1000,'2추위원회별'!$C41)</f>
        <v>0</v>
      </c>
      <c r="O41" s="99">
        <f>SUMIFS('2추일입'!$AA$7:$AA$1000,'2추일입'!$A$7:$A$1000,'2추위원회별'!$A41,'2추일입'!$B$7:$B$1000,'2추위원회별'!$C41)</f>
        <v>0</v>
      </c>
      <c r="P41" s="99">
        <f>SUMIFS('2추일입'!$AB$7:$AB$1000,'2추일입'!$A$7:$A$1000,'2추위원회별'!$A41,'2추일입'!$B$7:$B$1000,'2추위원회별'!$C41)</f>
        <v>0</v>
      </c>
      <c r="R41" s="99">
        <f>SUMIFS('2추일출'!$G$7:$G$1000,'2추일출'!$A$7:$A$1000,'2추위원회별'!$A41,'2추일출'!$B$7:$B$1000,'2추위원회별'!$C41)</f>
        <v>0</v>
      </c>
      <c r="S41" s="99">
        <f>SUMIFS('2추일출'!$H$7:$H$1000,'2추일출'!$A$7:$A$1000,'2추위원회별'!$A41,'2추일출'!$B$7:$B$1000,'2추위원회별'!$C41)</f>
        <v>0</v>
      </c>
      <c r="T41" s="99">
        <f>SUMIFS('2추일출'!$H$7:$H$1000,'2추일출'!$A$7:$A$1000,'2추위원회별'!$A41,'2추일출'!$B$7:$B$1000,'2추위원회별'!$C41)</f>
        <v>0</v>
      </c>
      <c r="U41" s="99">
        <f>SUMIFS('2추일출'!$J$7:$J$1000,'2추일출'!$A$7:$A$1000,'2추위원회별'!$A41,'2추일출'!$B$7:$B$1000,'2추위원회별'!$C41)</f>
        <v>0</v>
      </c>
      <c r="V41" s="99">
        <f>SUMIFS('2추일출'!$K$7:$K$1000,'2추일출'!$A$7:$A$1000,'2추위원회별'!$A41,'2추일출'!$B$7:$B$1000,'2추위원회별'!$C41)</f>
        <v>0</v>
      </c>
      <c r="W41" s="99">
        <f>SUMIFS('2추일출'!$L$7:$L$1000,'2추일출'!$A$7:$A$1000,'2추위원회별'!$A41,'2추일출'!$B$7:$B$1000,'2추위원회별'!$C41)</f>
        <v>0</v>
      </c>
      <c r="X41" s="99">
        <f>SUMIFS('2추일출'!$V$7:$V$1000,'2추일출'!$A$7:$A$1000,'2추위원회별'!$A41,'2추일출'!$B$7:$B$1000,'2추위원회별'!$C41)</f>
        <v>0</v>
      </c>
      <c r="Y41" s="99">
        <f>SUMIFS('2추일출'!$W$7:$W$1000,'2추일출'!$A$7:$A$1000,'2추위원회별'!$A41,'2추일출'!$B$7:$B$1000,'2추위원회별'!$C41)</f>
        <v>0</v>
      </c>
      <c r="Z41" s="99">
        <f>SUMIFS('2추일출'!$M$7:$M$1000,'2추일출'!$A$7:$A$1000,'2추위원회별'!$A41,'2추일출'!$B$7:$B$1000,'2추위원회별'!$C41)</f>
        <v>0</v>
      </c>
      <c r="AA41" s="99">
        <f>SUMIFS('2추일출'!$N$7:$N$1000,'2추일출'!$A$7:$A$1000,'2추위원회별'!$A41,'2추일출'!$B$7:$B$1000,'2추위원회별'!$C41)</f>
        <v>0</v>
      </c>
      <c r="AB41" s="99">
        <f>SUMIFS('2추일출'!$O$7:$O$1000,'2추일출'!$A$7:$A$1000,'2추위원회별'!$A41,'2추일출'!$B$7:$B$1000,'2추위원회별'!$C41)</f>
        <v>0</v>
      </c>
      <c r="AC41" s="99">
        <f>SUMIFS('2추일출'!$AA$7:$AA$1000,'2추일출'!$A$7:$A$1000,'2추위원회별'!$A41,'2추일출'!$B$7:$B$1000,'2추위원회별'!$C41)</f>
        <v>0</v>
      </c>
      <c r="AD41" s="99">
        <f>SUMIFS('2추일출'!$AB$7:$AB$1000,'2추일출'!$A$7:$A$1000,'2추위원회별'!$A41,'2추일출'!$B$7:$B$1000,'2추위원회별'!$C41)</f>
        <v>0</v>
      </c>
    </row>
    <row r="42" spans="1:30" ht="16.5" customHeight="1">
      <c r="A42" t="s">
        <v>541</v>
      </c>
      <c r="B42" s="98"/>
      <c r="C42" s="98" t="s">
        <v>404</v>
      </c>
      <c r="D42" s="99">
        <f>SUMIFS('2추일입'!$G$7:$G$1000,'2추일입'!$A$7:$A$1000,'2추위원회별'!$A42,'2추일입'!$B$7:$B$1000,'2추위원회별'!$C42)</f>
        <v>0</v>
      </c>
      <c r="E42" s="99">
        <f>SUMIFS('2추일입'!$H$7:$H$1000,'2추일입'!$A$7:$A$1000,'2추위원회별'!$A42,'2추일입'!$B$7:$B$1000,'2추위원회별'!$C42)</f>
        <v>0</v>
      </c>
      <c r="F42" s="99">
        <f>SUMIFS('2추일입'!$H$7:$H$1000,'2추일입'!$A$7:$A$1000,'2추위원회별'!$A42,'2추일입'!$B$7:$B$1000,'2추위원회별'!$C42)</f>
        <v>0</v>
      </c>
      <c r="G42" s="99">
        <f>SUMIFS('2추일입'!$J$7:$J$1000,'2추일입'!$A$7:$A$1000,'2추위원회별'!$A42,'2추일입'!$B$7:$B$1000,'2추위원회별'!$C42)</f>
        <v>0</v>
      </c>
      <c r="H42" s="99">
        <f>SUMIFS('2추일입'!$K$7:$K$1000,'2추일입'!$A$7:$A$1000,'2추위원회별'!$A42,'2추일입'!$B$7:$B$1000,'2추위원회별'!$C42)</f>
        <v>0</v>
      </c>
      <c r="I42" s="99">
        <f>SUMIFS('2추일입'!$L$7:$L$1000,'2추일입'!$A$7:$A$1000,'2추위원회별'!$A42,'2추일입'!$B$7:$B$1000,'2추위원회별'!$C42)</f>
        <v>0</v>
      </c>
      <c r="J42" s="99">
        <f>SUMIFS('2추일입'!$V$7:$V$1000,'2추일입'!$A$7:$A$1000,'2추위원회별'!$A42,'2추일입'!$B$7:$B$1000,'2추위원회별'!$C42)</f>
        <v>0</v>
      </c>
      <c r="K42" s="99">
        <f>SUMIFS('2추일입'!$W$7:$W$1000,'2추일입'!$A$7:$A$1000,'2추위원회별'!$A42,'2추일입'!$B$7:$B$1000,'2추위원회별'!$C42)</f>
        <v>0</v>
      </c>
      <c r="L42" s="99">
        <f>SUMIFS('2추일입'!$M$7:$M$1000,'2추일입'!$A$7:$A$1000,'2추위원회별'!$A42,'2추일입'!$B$7:$B$1000,'2추위원회별'!$C42)</f>
        <v>0</v>
      </c>
      <c r="M42" s="99">
        <f>SUMIFS('2추일입'!$N$7:$N$1000,'2추일입'!$A$7:$A$1000,'2추위원회별'!$A42,'2추일입'!$B$7:$B$1000,'2추위원회별'!$C42)</f>
        <v>0</v>
      </c>
      <c r="N42" s="99">
        <f>SUMIFS('2추일입'!$O$7:$O$1000,'2추일입'!$A$7:$A$1000,'2추위원회별'!$A42,'2추일입'!$B$7:$B$1000,'2추위원회별'!$C42)</f>
        <v>0</v>
      </c>
      <c r="O42" s="99">
        <f>SUMIFS('2추일입'!$AA$7:$AA$1000,'2추일입'!$A$7:$A$1000,'2추위원회별'!$A42,'2추일입'!$B$7:$B$1000,'2추위원회별'!$C42)</f>
        <v>0</v>
      </c>
      <c r="P42" s="99">
        <f>SUMIFS('2추일입'!$AB$7:$AB$1000,'2추일입'!$A$7:$A$1000,'2추위원회별'!$A42,'2추일입'!$B$7:$B$1000,'2추위원회별'!$C42)</f>
        <v>0</v>
      </c>
      <c r="R42" s="99">
        <f>SUMIFS('2추일출'!$G$7:$G$1000,'2추일출'!$A$7:$A$1000,'2추위원회별'!$A42,'2추일출'!$B$7:$B$1000,'2추위원회별'!$C42)</f>
        <v>0</v>
      </c>
      <c r="S42" s="99">
        <f>SUMIFS('2추일출'!$H$7:$H$1000,'2추일출'!$A$7:$A$1000,'2추위원회별'!$A42,'2추일출'!$B$7:$B$1000,'2추위원회별'!$C42)</f>
        <v>0</v>
      </c>
      <c r="T42" s="99">
        <f>SUMIFS('2추일출'!$H$7:$H$1000,'2추일출'!$A$7:$A$1000,'2추위원회별'!$A42,'2추일출'!$B$7:$B$1000,'2추위원회별'!$C42)</f>
        <v>0</v>
      </c>
      <c r="U42" s="99">
        <f>SUMIFS('2추일출'!$J$7:$J$1000,'2추일출'!$A$7:$A$1000,'2추위원회별'!$A42,'2추일출'!$B$7:$B$1000,'2추위원회별'!$C42)</f>
        <v>0</v>
      </c>
      <c r="V42" s="99">
        <f>SUMIFS('2추일출'!$K$7:$K$1000,'2추일출'!$A$7:$A$1000,'2추위원회별'!$A42,'2추일출'!$B$7:$B$1000,'2추위원회별'!$C42)</f>
        <v>0</v>
      </c>
      <c r="W42" s="99">
        <f>SUMIFS('2추일출'!$L$7:$L$1000,'2추일출'!$A$7:$A$1000,'2추위원회별'!$A42,'2추일출'!$B$7:$B$1000,'2추위원회별'!$C42)</f>
        <v>0</v>
      </c>
      <c r="X42" s="99">
        <f>SUMIFS('2추일출'!$V$7:$V$1000,'2추일출'!$A$7:$A$1000,'2추위원회별'!$A42,'2추일출'!$B$7:$B$1000,'2추위원회별'!$C42)</f>
        <v>0</v>
      </c>
      <c r="Y42" s="99">
        <f>SUMIFS('2추일출'!$W$7:$W$1000,'2추일출'!$A$7:$A$1000,'2추위원회별'!$A42,'2추일출'!$B$7:$B$1000,'2추위원회별'!$C42)</f>
        <v>0</v>
      </c>
      <c r="Z42" s="99">
        <f>SUMIFS('2추일출'!$M$7:$M$1000,'2추일출'!$A$7:$A$1000,'2추위원회별'!$A42,'2추일출'!$B$7:$B$1000,'2추위원회별'!$C42)</f>
        <v>0</v>
      </c>
      <c r="AA42" s="99">
        <f>SUMIFS('2추일출'!$N$7:$N$1000,'2추일출'!$A$7:$A$1000,'2추위원회별'!$A42,'2추일출'!$B$7:$B$1000,'2추위원회별'!$C42)</f>
        <v>0</v>
      </c>
      <c r="AB42" s="99">
        <f>SUMIFS('2추일출'!$O$7:$O$1000,'2추일출'!$A$7:$A$1000,'2추위원회별'!$A42,'2추일출'!$B$7:$B$1000,'2추위원회별'!$C42)</f>
        <v>0</v>
      </c>
      <c r="AC42" s="99">
        <f>SUMIFS('2추일출'!$AA$7:$AA$1000,'2추일출'!$A$7:$A$1000,'2추위원회별'!$A42,'2추일출'!$B$7:$B$1000,'2추위원회별'!$C42)</f>
        <v>0</v>
      </c>
      <c r="AD42" s="99">
        <f>SUMIFS('2추일출'!$AB$7:$AB$1000,'2추일출'!$A$7:$A$1000,'2추위원회별'!$A42,'2추일출'!$B$7:$B$1000,'2추위원회별'!$C42)</f>
        <v>0</v>
      </c>
    </row>
    <row r="43" spans="1:30" ht="16.5" customHeight="1">
      <c r="B43" s="306" t="s">
        <v>435</v>
      </c>
      <c r="C43" s="307"/>
      <c r="D43" s="97">
        <f>SUM(D44:D46)</f>
        <v>0</v>
      </c>
      <c r="E43" s="97">
        <f t="shared" ref="E43:P43" si="20">SUM(E44:E46)</f>
        <v>0</v>
      </c>
      <c r="F43" s="97">
        <f t="shared" si="20"/>
        <v>0</v>
      </c>
      <c r="G43" s="97">
        <f t="shared" si="20"/>
        <v>0</v>
      </c>
      <c r="H43" s="97">
        <f t="shared" si="20"/>
        <v>0</v>
      </c>
      <c r="I43" s="97">
        <f t="shared" si="20"/>
        <v>0</v>
      </c>
      <c r="J43" s="97">
        <f t="shared" si="20"/>
        <v>0</v>
      </c>
      <c r="K43" s="97">
        <f t="shared" si="20"/>
        <v>0</v>
      </c>
      <c r="L43" s="97">
        <f t="shared" si="20"/>
        <v>0</v>
      </c>
      <c r="M43" s="97">
        <f t="shared" si="20"/>
        <v>0</v>
      </c>
      <c r="N43" s="97">
        <f t="shared" si="20"/>
        <v>0</v>
      </c>
      <c r="O43" s="97">
        <f t="shared" si="20"/>
        <v>0</v>
      </c>
      <c r="P43" s="97">
        <f t="shared" si="20"/>
        <v>0</v>
      </c>
      <c r="R43" s="97">
        <f>SUM(R44:R46)</f>
        <v>0</v>
      </c>
      <c r="S43" s="97">
        <f t="shared" ref="S43:AD43" si="21">SUM(S44:S46)</f>
        <v>0</v>
      </c>
      <c r="T43" s="97">
        <f t="shared" si="21"/>
        <v>0</v>
      </c>
      <c r="U43" s="97">
        <f t="shared" si="21"/>
        <v>0</v>
      </c>
      <c r="V43" s="97">
        <f t="shared" si="21"/>
        <v>0</v>
      </c>
      <c r="W43" s="97">
        <f t="shared" si="21"/>
        <v>0</v>
      </c>
      <c r="X43" s="97">
        <f t="shared" si="21"/>
        <v>0</v>
      </c>
      <c r="Y43" s="97">
        <f t="shared" si="21"/>
        <v>0</v>
      </c>
      <c r="Z43" s="97">
        <f t="shared" si="21"/>
        <v>0</v>
      </c>
      <c r="AA43" s="97">
        <f t="shared" si="21"/>
        <v>0</v>
      </c>
      <c r="AB43" s="97">
        <f t="shared" si="21"/>
        <v>0</v>
      </c>
      <c r="AC43" s="97">
        <f t="shared" si="21"/>
        <v>0</v>
      </c>
      <c r="AD43" s="97">
        <f t="shared" si="21"/>
        <v>0</v>
      </c>
    </row>
    <row r="44" spans="1:30" ht="16.5" customHeight="1">
      <c r="A44" t="s">
        <v>542</v>
      </c>
      <c r="B44" s="98"/>
      <c r="C44" s="98" t="s">
        <v>189</v>
      </c>
      <c r="D44" s="99">
        <f>SUMIFS('2추일입'!$G$7:$G$1000,'2추일입'!$A$7:$A$1000,'2추위원회별'!$A44,'2추일입'!$B$7:$B$1000,'2추위원회별'!$C44)</f>
        <v>0</v>
      </c>
      <c r="E44" s="99">
        <f>SUMIFS('2추일입'!$H$7:$H$1000,'2추일입'!$A$7:$A$1000,'2추위원회별'!$A44,'2추일입'!$B$7:$B$1000,'2추위원회별'!$C44)</f>
        <v>0</v>
      </c>
      <c r="F44" s="99">
        <f>SUMIFS('2추일입'!$H$7:$H$1000,'2추일입'!$A$7:$A$1000,'2추위원회별'!$A44,'2추일입'!$B$7:$B$1000,'2추위원회별'!$C44)</f>
        <v>0</v>
      </c>
      <c r="G44" s="99">
        <f>SUMIFS('2추일입'!$J$7:$J$1000,'2추일입'!$A$7:$A$1000,'2추위원회별'!$A44,'2추일입'!$B$7:$B$1000,'2추위원회별'!$C44)</f>
        <v>0</v>
      </c>
      <c r="H44" s="99">
        <f>SUMIFS('2추일입'!$K$7:$K$1000,'2추일입'!$A$7:$A$1000,'2추위원회별'!$A44,'2추일입'!$B$7:$B$1000,'2추위원회별'!$C44)</f>
        <v>0</v>
      </c>
      <c r="I44" s="99">
        <f>SUMIFS('2추일입'!$L$7:$L$1000,'2추일입'!$A$7:$A$1000,'2추위원회별'!$A44,'2추일입'!$B$7:$B$1000,'2추위원회별'!$C44)</f>
        <v>0</v>
      </c>
      <c r="J44" s="99">
        <f>SUMIFS('2추일입'!$V$7:$V$1000,'2추일입'!$A$7:$A$1000,'2추위원회별'!$A44,'2추일입'!$B$7:$B$1000,'2추위원회별'!$C44)</f>
        <v>0</v>
      </c>
      <c r="K44" s="99">
        <f>SUMIFS('2추일입'!$W$7:$W$1000,'2추일입'!$A$7:$A$1000,'2추위원회별'!$A44,'2추일입'!$B$7:$B$1000,'2추위원회별'!$C44)</f>
        <v>0</v>
      </c>
      <c r="L44" s="99">
        <f>SUMIFS('2추일입'!$M$7:$M$1000,'2추일입'!$A$7:$A$1000,'2추위원회별'!$A44,'2추일입'!$B$7:$B$1000,'2추위원회별'!$C44)</f>
        <v>0</v>
      </c>
      <c r="M44" s="99">
        <f>SUMIFS('2추일입'!$N$7:$N$1000,'2추일입'!$A$7:$A$1000,'2추위원회별'!$A44,'2추일입'!$B$7:$B$1000,'2추위원회별'!$C44)</f>
        <v>0</v>
      </c>
      <c r="N44" s="99">
        <f>SUMIFS('2추일입'!$O$7:$O$1000,'2추일입'!$A$7:$A$1000,'2추위원회별'!$A44,'2추일입'!$B$7:$B$1000,'2추위원회별'!$C44)</f>
        <v>0</v>
      </c>
      <c r="O44" s="99">
        <f>SUMIFS('2추일입'!$AA$7:$AA$1000,'2추일입'!$A$7:$A$1000,'2추위원회별'!$A44,'2추일입'!$B$7:$B$1000,'2추위원회별'!$C44)</f>
        <v>0</v>
      </c>
      <c r="P44" s="99">
        <f>SUMIFS('2추일입'!$AB$7:$AB$1000,'2추일입'!$A$7:$A$1000,'2추위원회별'!$A44,'2추일입'!$B$7:$B$1000,'2추위원회별'!$C44)</f>
        <v>0</v>
      </c>
      <c r="R44" s="99">
        <f>SUMIFS('2추일출'!$G$7:$G$1000,'2추일출'!$A$7:$A$1000,'2추위원회별'!$A44,'2추일출'!$B$7:$B$1000,'2추위원회별'!$C44)</f>
        <v>0</v>
      </c>
      <c r="S44" s="99">
        <f>SUMIFS('2추일출'!$H$7:$H$1000,'2추일출'!$A$7:$A$1000,'2추위원회별'!$A44,'2추일출'!$B$7:$B$1000,'2추위원회별'!$C44)</f>
        <v>0</v>
      </c>
      <c r="T44" s="99">
        <f>SUMIFS('2추일출'!$H$7:$H$1000,'2추일출'!$A$7:$A$1000,'2추위원회별'!$A44,'2추일출'!$B$7:$B$1000,'2추위원회별'!$C44)</f>
        <v>0</v>
      </c>
      <c r="U44" s="99">
        <f>SUMIFS('2추일출'!$J$7:$J$1000,'2추일출'!$A$7:$A$1000,'2추위원회별'!$A44,'2추일출'!$B$7:$B$1000,'2추위원회별'!$C44)</f>
        <v>0</v>
      </c>
      <c r="V44" s="99">
        <f>SUMIFS('2추일출'!$K$7:$K$1000,'2추일출'!$A$7:$A$1000,'2추위원회별'!$A44,'2추일출'!$B$7:$B$1000,'2추위원회별'!$C44)</f>
        <v>0</v>
      </c>
      <c r="W44" s="99">
        <f>SUMIFS('2추일출'!$L$7:$L$1000,'2추일출'!$A$7:$A$1000,'2추위원회별'!$A44,'2추일출'!$B$7:$B$1000,'2추위원회별'!$C44)</f>
        <v>0</v>
      </c>
      <c r="X44" s="99">
        <f>SUMIFS('2추일출'!$V$7:$V$1000,'2추일출'!$A$7:$A$1000,'2추위원회별'!$A44,'2추일출'!$B$7:$B$1000,'2추위원회별'!$C44)</f>
        <v>0</v>
      </c>
      <c r="Y44" s="99">
        <f>SUMIFS('2추일출'!$W$7:$W$1000,'2추일출'!$A$7:$A$1000,'2추위원회별'!$A44,'2추일출'!$B$7:$B$1000,'2추위원회별'!$C44)</f>
        <v>0</v>
      </c>
      <c r="Z44" s="99">
        <f>SUMIFS('2추일출'!$M$7:$M$1000,'2추일출'!$A$7:$A$1000,'2추위원회별'!$A44,'2추일출'!$B$7:$B$1000,'2추위원회별'!$C44)</f>
        <v>0</v>
      </c>
      <c r="AA44" s="99">
        <f>SUMIFS('2추일출'!$N$7:$N$1000,'2추일출'!$A$7:$A$1000,'2추위원회별'!$A44,'2추일출'!$B$7:$B$1000,'2추위원회별'!$C44)</f>
        <v>0</v>
      </c>
      <c r="AB44" s="99">
        <f>SUMIFS('2추일출'!$O$7:$O$1000,'2추일출'!$A$7:$A$1000,'2추위원회별'!$A44,'2추일출'!$B$7:$B$1000,'2추위원회별'!$C44)</f>
        <v>0</v>
      </c>
      <c r="AC44" s="99">
        <f>SUMIFS('2추일출'!$AA$7:$AA$1000,'2추일출'!$A$7:$A$1000,'2추위원회별'!$A44,'2추일출'!$B$7:$B$1000,'2추위원회별'!$C44)</f>
        <v>0</v>
      </c>
      <c r="AD44" s="99">
        <f>SUMIFS('2추일출'!$AB$7:$AB$1000,'2추일출'!$A$7:$A$1000,'2추위원회별'!$A44,'2추일출'!$B$7:$B$1000,'2추위원회별'!$C44)</f>
        <v>0</v>
      </c>
    </row>
    <row r="45" spans="1:30" ht="16.5" customHeight="1">
      <c r="A45" t="s">
        <v>542</v>
      </c>
      <c r="B45" s="98"/>
      <c r="C45" s="98" t="s">
        <v>115</v>
      </c>
      <c r="D45" s="99">
        <f>SUMIFS('2추일입'!$G$7:$G$1000,'2추일입'!$A$7:$A$1000,'2추위원회별'!$A45,'2추일입'!$B$7:$B$1000,'2추위원회별'!$C45)</f>
        <v>0</v>
      </c>
      <c r="E45" s="99">
        <f>SUMIFS('2추일입'!$H$7:$H$1000,'2추일입'!$A$7:$A$1000,'2추위원회별'!$A45,'2추일입'!$B$7:$B$1000,'2추위원회별'!$C45)</f>
        <v>0</v>
      </c>
      <c r="F45" s="99">
        <f>SUMIFS('2추일입'!$H$7:$H$1000,'2추일입'!$A$7:$A$1000,'2추위원회별'!$A45,'2추일입'!$B$7:$B$1000,'2추위원회별'!$C45)</f>
        <v>0</v>
      </c>
      <c r="G45" s="99">
        <f>SUMIFS('2추일입'!$J$7:$J$1000,'2추일입'!$A$7:$A$1000,'2추위원회별'!$A45,'2추일입'!$B$7:$B$1000,'2추위원회별'!$C45)</f>
        <v>0</v>
      </c>
      <c r="H45" s="99">
        <f>SUMIFS('2추일입'!$K$7:$K$1000,'2추일입'!$A$7:$A$1000,'2추위원회별'!$A45,'2추일입'!$B$7:$B$1000,'2추위원회별'!$C45)</f>
        <v>0</v>
      </c>
      <c r="I45" s="99">
        <f>SUMIFS('2추일입'!$L$7:$L$1000,'2추일입'!$A$7:$A$1000,'2추위원회별'!$A45,'2추일입'!$B$7:$B$1000,'2추위원회별'!$C45)</f>
        <v>0</v>
      </c>
      <c r="J45" s="99">
        <f>SUMIFS('2추일입'!$V$7:$V$1000,'2추일입'!$A$7:$A$1000,'2추위원회별'!$A45,'2추일입'!$B$7:$B$1000,'2추위원회별'!$C45)</f>
        <v>0</v>
      </c>
      <c r="K45" s="99">
        <f>SUMIFS('2추일입'!$W$7:$W$1000,'2추일입'!$A$7:$A$1000,'2추위원회별'!$A45,'2추일입'!$B$7:$B$1000,'2추위원회별'!$C45)</f>
        <v>0</v>
      </c>
      <c r="L45" s="99">
        <f>SUMIFS('2추일입'!$M$7:$M$1000,'2추일입'!$A$7:$A$1000,'2추위원회별'!$A45,'2추일입'!$B$7:$B$1000,'2추위원회별'!$C45)</f>
        <v>0</v>
      </c>
      <c r="M45" s="99">
        <f>SUMIFS('2추일입'!$N$7:$N$1000,'2추일입'!$A$7:$A$1000,'2추위원회별'!$A45,'2추일입'!$B$7:$B$1000,'2추위원회별'!$C45)</f>
        <v>0</v>
      </c>
      <c r="N45" s="99">
        <f>SUMIFS('2추일입'!$O$7:$O$1000,'2추일입'!$A$7:$A$1000,'2추위원회별'!$A45,'2추일입'!$B$7:$B$1000,'2추위원회별'!$C45)</f>
        <v>0</v>
      </c>
      <c r="O45" s="99">
        <f>SUMIFS('2추일입'!$AA$7:$AA$1000,'2추일입'!$A$7:$A$1000,'2추위원회별'!$A45,'2추일입'!$B$7:$B$1000,'2추위원회별'!$C45)</f>
        <v>0</v>
      </c>
      <c r="P45" s="99">
        <f>SUMIFS('2추일입'!$AB$7:$AB$1000,'2추일입'!$A$7:$A$1000,'2추위원회별'!$A45,'2추일입'!$B$7:$B$1000,'2추위원회별'!$C45)</f>
        <v>0</v>
      </c>
      <c r="R45" s="99">
        <f>SUMIFS('2추일출'!$G$7:$G$1000,'2추일출'!$A$7:$A$1000,'2추위원회별'!$A45,'2추일출'!$B$7:$B$1000,'2추위원회별'!$C45)</f>
        <v>0</v>
      </c>
      <c r="S45" s="99">
        <f>SUMIFS('2추일출'!$H$7:$H$1000,'2추일출'!$A$7:$A$1000,'2추위원회별'!$A45,'2추일출'!$B$7:$B$1000,'2추위원회별'!$C45)</f>
        <v>0</v>
      </c>
      <c r="T45" s="99">
        <f>SUMIFS('2추일출'!$H$7:$H$1000,'2추일출'!$A$7:$A$1000,'2추위원회별'!$A45,'2추일출'!$B$7:$B$1000,'2추위원회별'!$C45)</f>
        <v>0</v>
      </c>
      <c r="U45" s="99">
        <f>SUMIFS('2추일출'!$J$7:$J$1000,'2추일출'!$A$7:$A$1000,'2추위원회별'!$A45,'2추일출'!$B$7:$B$1000,'2추위원회별'!$C45)</f>
        <v>0</v>
      </c>
      <c r="V45" s="99">
        <f>SUMIFS('2추일출'!$K$7:$K$1000,'2추일출'!$A$7:$A$1000,'2추위원회별'!$A45,'2추일출'!$B$7:$B$1000,'2추위원회별'!$C45)</f>
        <v>0</v>
      </c>
      <c r="W45" s="99">
        <f>SUMIFS('2추일출'!$L$7:$L$1000,'2추일출'!$A$7:$A$1000,'2추위원회별'!$A45,'2추일출'!$B$7:$B$1000,'2추위원회별'!$C45)</f>
        <v>0</v>
      </c>
      <c r="X45" s="99">
        <f>SUMIFS('2추일출'!$V$7:$V$1000,'2추일출'!$A$7:$A$1000,'2추위원회별'!$A45,'2추일출'!$B$7:$B$1000,'2추위원회별'!$C45)</f>
        <v>0</v>
      </c>
      <c r="Y45" s="99">
        <f>SUMIFS('2추일출'!$W$7:$W$1000,'2추일출'!$A$7:$A$1000,'2추위원회별'!$A45,'2추일출'!$B$7:$B$1000,'2추위원회별'!$C45)</f>
        <v>0</v>
      </c>
      <c r="Z45" s="99">
        <f>SUMIFS('2추일출'!$M$7:$M$1000,'2추일출'!$A$7:$A$1000,'2추위원회별'!$A45,'2추일출'!$B$7:$B$1000,'2추위원회별'!$C45)</f>
        <v>0</v>
      </c>
      <c r="AA45" s="99">
        <f>SUMIFS('2추일출'!$N$7:$N$1000,'2추일출'!$A$7:$A$1000,'2추위원회별'!$A45,'2추일출'!$B$7:$B$1000,'2추위원회별'!$C45)</f>
        <v>0</v>
      </c>
      <c r="AB45" s="99">
        <f>SUMIFS('2추일출'!$O$7:$O$1000,'2추일출'!$A$7:$A$1000,'2추위원회별'!$A45,'2추일출'!$B$7:$B$1000,'2추위원회별'!$C45)</f>
        <v>0</v>
      </c>
      <c r="AC45" s="99">
        <f>SUMIFS('2추일출'!$AA$7:$AA$1000,'2추일출'!$A$7:$A$1000,'2추위원회별'!$A45,'2추일출'!$B$7:$B$1000,'2추위원회별'!$C45)</f>
        <v>0</v>
      </c>
      <c r="AD45" s="99">
        <f>SUMIFS('2추일출'!$AB$7:$AB$1000,'2추일출'!$A$7:$A$1000,'2추위원회별'!$A45,'2추일출'!$B$7:$B$1000,'2추위원회별'!$C45)</f>
        <v>0</v>
      </c>
    </row>
    <row r="46" spans="1:30" ht="16.5" customHeight="1">
      <c r="A46" t="s">
        <v>542</v>
      </c>
      <c r="B46" s="102"/>
      <c r="C46" s="102" t="s">
        <v>70</v>
      </c>
      <c r="D46" s="108">
        <f>SUMIFS('2추일입'!$G$7:$G$1000,'2추일입'!$A$7:$A$1000,'2추위원회별'!$A46,'2추일입'!$B$7:$B$1000,'2추위원회별'!$C46)</f>
        <v>0</v>
      </c>
      <c r="E46" s="108">
        <f>SUMIFS('2추일입'!$H$7:$H$1000,'2추일입'!$A$7:$A$1000,'2추위원회별'!$A46,'2추일입'!$B$7:$B$1000,'2추위원회별'!$C46)</f>
        <v>0</v>
      </c>
      <c r="F46" s="108">
        <f>SUMIFS('2추일입'!$H$7:$H$1000,'2추일입'!$A$7:$A$1000,'2추위원회별'!$A46,'2추일입'!$B$7:$B$1000,'2추위원회별'!$C46)</f>
        <v>0</v>
      </c>
      <c r="G46" s="108">
        <f>SUMIFS('2추일입'!$J$7:$J$1000,'2추일입'!$A$7:$A$1000,'2추위원회별'!$A46,'2추일입'!$B$7:$B$1000,'2추위원회별'!$C46)</f>
        <v>0</v>
      </c>
      <c r="H46" s="108">
        <f>SUMIFS('2추일입'!$K$7:$K$1000,'2추일입'!$A$7:$A$1000,'2추위원회별'!$A46,'2추일입'!$B$7:$B$1000,'2추위원회별'!$C46)</f>
        <v>0</v>
      </c>
      <c r="I46" s="108">
        <f>SUMIFS('2추일입'!$L$7:$L$1000,'2추일입'!$A$7:$A$1000,'2추위원회별'!$A46,'2추일입'!$B$7:$B$1000,'2추위원회별'!$C46)</f>
        <v>0</v>
      </c>
      <c r="J46" s="108">
        <f>SUMIFS('2추일입'!$V$7:$V$1000,'2추일입'!$A$7:$A$1000,'2추위원회별'!$A46,'2추일입'!$B$7:$B$1000,'2추위원회별'!$C46)</f>
        <v>0</v>
      </c>
      <c r="K46" s="108">
        <f>SUMIFS('2추일입'!$W$7:$W$1000,'2추일입'!$A$7:$A$1000,'2추위원회별'!$A46,'2추일입'!$B$7:$B$1000,'2추위원회별'!$C46)</f>
        <v>0</v>
      </c>
      <c r="L46" s="108">
        <f>SUMIFS('2추일입'!$M$7:$M$1000,'2추일입'!$A$7:$A$1000,'2추위원회별'!$A46,'2추일입'!$B$7:$B$1000,'2추위원회별'!$C46)</f>
        <v>0</v>
      </c>
      <c r="M46" s="108">
        <f>SUMIFS('2추일입'!$N$7:$N$1000,'2추일입'!$A$7:$A$1000,'2추위원회별'!$A46,'2추일입'!$B$7:$B$1000,'2추위원회별'!$C46)</f>
        <v>0</v>
      </c>
      <c r="N46" s="108">
        <f>SUMIFS('2추일입'!$O$7:$O$1000,'2추일입'!$A$7:$A$1000,'2추위원회별'!$A46,'2추일입'!$B$7:$B$1000,'2추위원회별'!$C46)</f>
        <v>0</v>
      </c>
      <c r="O46" s="108">
        <f>SUMIFS('2추일입'!$AA$7:$AA$1000,'2추일입'!$A$7:$A$1000,'2추위원회별'!$A46,'2추일입'!$B$7:$B$1000,'2추위원회별'!$C46)</f>
        <v>0</v>
      </c>
      <c r="P46" s="108">
        <f>SUMIFS('2추일입'!$AB$7:$AB$1000,'2추일입'!$A$7:$A$1000,'2추위원회별'!$A46,'2추일입'!$B$7:$B$1000,'2추위원회별'!$C46)</f>
        <v>0</v>
      </c>
      <c r="R46" s="108">
        <f>SUMIFS('2추일출'!$G$7:$G$1000,'2추일출'!$A$7:$A$1000,'2추위원회별'!$A46,'2추일출'!$B$7:$B$1000,'2추위원회별'!$C46)</f>
        <v>0</v>
      </c>
      <c r="S46" s="108">
        <f>SUMIFS('2추일출'!$H$7:$H$1000,'2추일출'!$A$7:$A$1000,'2추위원회별'!$A46,'2추일출'!$B$7:$B$1000,'2추위원회별'!$C46)</f>
        <v>0</v>
      </c>
      <c r="T46" s="108">
        <f>SUMIFS('2추일출'!$H$7:$H$1000,'2추일출'!$A$7:$A$1000,'2추위원회별'!$A46,'2추일출'!$B$7:$B$1000,'2추위원회별'!$C46)</f>
        <v>0</v>
      </c>
      <c r="U46" s="108">
        <f>SUMIFS('2추일출'!$J$7:$J$1000,'2추일출'!$A$7:$A$1000,'2추위원회별'!$A46,'2추일출'!$B$7:$B$1000,'2추위원회별'!$C46)</f>
        <v>0</v>
      </c>
      <c r="V46" s="108">
        <f>SUMIFS('2추일출'!$K$7:$K$1000,'2추일출'!$A$7:$A$1000,'2추위원회별'!$A46,'2추일출'!$B$7:$B$1000,'2추위원회별'!$C46)</f>
        <v>0</v>
      </c>
      <c r="W46" s="108">
        <f>SUMIFS('2추일출'!$L$7:$L$1000,'2추일출'!$A$7:$A$1000,'2추위원회별'!$A46,'2추일출'!$B$7:$B$1000,'2추위원회별'!$C46)</f>
        <v>0</v>
      </c>
      <c r="X46" s="108">
        <f>SUMIFS('2추일출'!$V$7:$V$1000,'2추일출'!$A$7:$A$1000,'2추위원회별'!$A46,'2추일출'!$B$7:$B$1000,'2추위원회별'!$C46)</f>
        <v>0</v>
      </c>
      <c r="Y46" s="108">
        <f>SUMIFS('2추일출'!$W$7:$W$1000,'2추일출'!$A$7:$A$1000,'2추위원회별'!$A46,'2추일출'!$B$7:$B$1000,'2추위원회별'!$C46)</f>
        <v>0</v>
      </c>
      <c r="Z46" s="108">
        <f>SUMIFS('2추일출'!$M$7:$M$1000,'2추일출'!$A$7:$A$1000,'2추위원회별'!$A46,'2추일출'!$B$7:$B$1000,'2추위원회별'!$C46)</f>
        <v>0</v>
      </c>
      <c r="AA46" s="108">
        <f>SUMIFS('2추일출'!$N$7:$N$1000,'2추일출'!$A$7:$A$1000,'2추위원회별'!$A46,'2추일출'!$B$7:$B$1000,'2추위원회별'!$C46)</f>
        <v>0</v>
      </c>
      <c r="AB46" s="108">
        <f>SUMIFS('2추일출'!$O$7:$O$1000,'2추일출'!$A$7:$A$1000,'2추위원회별'!$A46,'2추일출'!$B$7:$B$1000,'2추위원회별'!$C46)</f>
        <v>0</v>
      </c>
      <c r="AC46" s="108">
        <f>SUMIFS('2추일출'!$AA$7:$AA$1000,'2추일출'!$A$7:$A$1000,'2추위원회별'!$A46,'2추일출'!$B$7:$B$1000,'2추위원회별'!$C46)</f>
        <v>0</v>
      </c>
      <c r="AD46" s="108">
        <f>SUMIFS('2추일출'!$AB$7:$AB$1000,'2추일출'!$A$7:$A$1000,'2추위원회별'!$A46,'2추일출'!$B$7:$B$1000,'2추위원회별'!$C46)</f>
        <v>0</v>
      </c>
    </row>
  </sheetData>
  <sheetProtection formatCells="0" formatColumns="0" formatRows="0"/>
  <mergeCells count="33">
    <mergeCell ref="B32:C32"/>
    <mergeCell ref="B37:C37"/>
    <mergeCell ref="B43:C43"/>
    <mergeCell ref="W4:W5"/>
    <mergeCell ref="B22:C22"/>
    <mergeCell ref="B24:C24"/>
    <mergeCell ref="B28:C28"/>
    <mergeCell ref="Z4:AA4"/>
    <mergeCell ref="B7:C7"/>
    <mergeCell ref="B11:C11"/>
    <mergeCell ref="B15:C15"/>
    <mergeCell ref="B17:C17"/>
    <mergeCell ref="B6:C6"/>
    <mergeCell ref="B3:C5"/>
    <mergeCell ref="D3:P3"/>
    <mergeCell ref="D4:D5"/>
    <mergeCell ref="J4:K4"/>
    <mergeCell ref="B1:AD1"/>
    <mergeCell ref="AB4:AB5"/>
    <mergeCell ref="X4:Y4"/>
    <mergeCell ref="AC4:AD4"/>
    <mergeCell ref="R3:AD3"/>
    <mergeCell ref="R4:R5"/>
    <mergeCell ref="S4:S5"/>
    <mergeCell ref="T4:T5"/>
    <mergeCell ref="U4:V4"/>
    <mergeCell ref="L4:M4"/>
    <mergeCell ref="N4:N5"/>
    <mergeCell ref="O4:P4"/>
    <mergeCell ref="E4:E5"/>
    <mergeCell ref="F4:F5"/>
    <mergeCell ref="G4:H4"/>
    <mergeCell ref="I4:I5"/>
  </mergeCells>
  <phoneticPr fontId="2" type="noConversion"/>
  <pageMargins left="0.27" right="0.28000000000000003" top="0.4" bottom="0.41" header="0.3" footer="0.3"/>
  <pageSetup paperSize="9" scale="67" fitToWidth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E380"/>
  <sheetViews>
    <sheetView showGridLines="0" zoomScale="90" zoomScaleNormal="90" zoomScaleSheetLayoutView="80" workbookViewId="0">
      <pane xSplit="4" ySplit="6" topLeftCell="E7" activePane="bottomRight" state="frozen"/>
      <selection activeCell="B1" sqref="B1:H1"/>
      <selection pane="topRight" activeCell="B1" sqref="B1:H1"/>
      <selection pane="bottomLeft" activeCell="B1" sqref="B1:H1"/>
      <selection pane="bottomRight" activeCell="F7" sqref="F7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2" width="11.625" style="38" customWidth="1"/>
    <col min="13" max="15" width="11.625" style="38" hidden="1" customWidth="1"/>
    <col min="16" max="16" width="8.375" style="11" hidden="1" customWidth="1"/>
    <col min="17" max="17" width="23.625" style="38" customWidth="1"/>
    <col min="18" max="18" width="3" style="38" customWidth="1"/>
    <col min="19" max="19" width="6.125" style="11" customWidth="1"/>
    <col min="20" max="20" width="3" style="38" customWidth="1"/>
    <col min="21" max="21" width="6.125" style="25" customWidth="1"/>
    <col min="22" max="22" width="11.625" style="38" customWidth="1"/>
    <col min="23" max="23" width="11.125" style="38" customWidth="1"/>
    <col min="24" max="24" width="6" style="11" customWidth="1"/>
    <col min="25" max="25" width="3" style="38" customWidth="1"/>
    <col min="26" max="26" width="6.125" style="52" customWidth="1"/>
    <col min="27" max="27" width="11.625" style="38" customWidth="1"/>
    <col min="28" max="28" width="11.125" style="38" customWidth="1"/>
    <col min="29" max="29" width="6" style="11" customWidth="1"/>
    <col min="30" max="30" width="3" style="38" customWidth="1"/>
    <col min="31" max="31" width="11.625" style="38" customWidth="1"/>
    <col min="32" max="32" width="17.375" style="38" customWidth="1"/>
    <col min="33" max="16384" width="8.75" style="38"/>
  </cols>
  <sheetData>
    <row r="1" spans="1:31" ht="32.25" customHeight="1">
      <c r="A1" s="339" t="s">
        <v>561</v>
      </c>
      <c r="B1" s="339"/>
      <c r="C1" s="339"/>
      <c r="D1" s="339"/>
      <c r="E1" s="339"/>
      <c r="F1" s="339"/>
      <c r="G1" s="340"/>
      <c r="H1" s="340"/>
      <c r="I1" s="340"/>
      <c r="J1" s="339"/>
      <c r="K1" s="339"/>
      <c r="L1" s="339"/>
      <c r="M1" s="339"/>
      <c r="N1" s="339"/>
      <c r="O1" s="339"/>
      <c r="P1" s="339"/>
      <c r="Q1" s="339"/>
    </row>
    <row r="2" spans="1:31" ht="20.25">
      <c r="A2" s="12" t="s">
        <v>7</v>
      </c>
      <c r="B2" s="12"/>
      <c r="C2" s="12"/>
      <c r="D2" s="59"/>
      <c r="E2" s="59"/>
      <c r="F2" s="12"/>
      <c r="M2" s="26"/>
      <c r="N2" s="26"/>
      <c r="V2" s="26" t="s">
        <v>72</v>
      </c>
      <c r="W2" s="27"/>
      <c r="AA2" s="26" t="s">
        <v>72</v>
      </c>
      <c r="AB2" s="27"/>
    </row>
    <row r="3" spans="1:31" ht="20.25">
      <c r="I3" s="22"/>
      <c r="J3" s="67">
        <f>COUNTA(J7:J378)</f>
        <v>1</v>
      </c>
      <c r="K3" s="67">
        <f>COUNTA(K7:K378)</f>
        <v>0</v>
      </c>
      <c r="L3" s="68"/>
      <c r="M3" s="67">
        <f>COUNTA(M7:M378)</f>
        <v>0</v>
      </c>
      <c r="N3" s="67">
        <f>COUNTA(N7:N378)</f>
        <v>0</v>
      </c>
      <c r="O3" s="25"/>
      <c r="P3" s="30"/>
      <c r="Q3" s="62" t="s">
        <v>9</v>
      </c>
      <c r="V3" s="27" t="str">
        <f>IF(V6='2추일출'!$V$6,"OK","@@")</f>
        <v>OK</v>
      </c>
      <c r="W3" s="38">
        <f>SUM(V6:W6)</f>
        <v>-36110</v>
      </c>
      <c r="X3" s="27" t="str">
        <f>IF(COUNTIF(X6:X1271,"@@")&gt;0,"@@","OK")</f>
        <v>OK</v>
      </c>
      <c r="AA3" s="27" t="str">
        <f>IF(AA6='2추일출'!$AA$6,"OK","@@")</f>
        <v>OK</v>
      </c>
      <c r="AB3" s="38">
        <f>SUM(AA6:AB6)</f>
        <v>0</v>
      </c>
      <c r="AC3" s="27" t="str">
        <f>IF(COUNTIF(AC6:AC1271,"@@")&gt;0,"@@","OK")</f>
        <v>OK</v>
      </c>
      <c r="AE3" s="63"/>
    </row>
    <row r="4" spans="1:31" ht="30" customHeight="1">
      <c r="A4" s="341" t="s">
        <v>555</v>
      </c>
      <c r="B4" s="341" t="s">
        <v>141</v>
      </c>
      <c r="C4" s="341" t="s">
        <v>4</v>
      </c>
      <c r="D4" s="343" t="s">
        <v>142</v>
      </c>
      <c r="E4" s="344" t="s">
        <v>5</v>
      </c>
      <c r="F4" s="341" t="s">
        <v>556</v>
      </c>
      <c r="G4" s="344" t="s">
        <v>137</v>
      </c>
      <c r="H4" s="344" t="s">
        <v>135</v>
      </c>
      <c r="I4" s="344" t="s">
        <v>138</v>
      </c>
      <c r="J4" s="310" t="s">
        <v>139</v>
      </c>
      <c r="K4" s="311"/>
      <c r="L4" s="312" t="s">
        <v>80</v>
      </c>
      <c r="M4" s="330" t="s">
        <v>140</v>
      </c>
      <c r="N4" s="329"/>
      <c r="O4" s="327" t="s">
        <v>136</v>
      </c>
      <c r="P4" s="333" t="s">
        <v>144</v>
      </c>
      <c r="Q4" s="334" t="s">
        <v>134</v>
      </c>
      <c r="S4" s="331" t="s">
        <v>554</v>
      </c>
      <c r="U4" s="335" t="s">
        <v>6</v>
      </c>
      <c r="V4" s="326" t="s">
        <v>8</v>
      </c>
      <c r="W4" s="311"/>
      <c r="X4" s="311"/>
      <c r="Z4" s="337" t="s">
        <v>6</v>
      </c>
      <c r="AA4" s="329" t="s">
        <v>79</v>
      </c>
      <c r="AB4" s="329"/>
      <c r="AC4" s="329"/>
      <c r="AE4" s="331" t="s">
        <v>145</v>
      </c>
    </row>
    <row r="5" spans="1:31" ht="18" customHeight="1">
      <c r="A5" s="342"/>
      <c r="B5" s="342"/>
      <c r="C5" s="342"/>
      <c r="D5" s="342"/>
      <c r="E5" s="344"/>
      <c r="F5" s="342"/>
      <c r="G5" s="334"/>
      <c r="H5" s="334"/>
      <c r="I5" s="334"/>
      <c r="J5" s="66" t="s">
        <v>0</v>
      </c>
      <c r="K5" s="66" t="s">
        <v>1</v>
      </c>
      <c r="L5" s="313"/>
      <c r="M5" s="65" t="s">
        <v>0</v>
      </c>
      <c r="N5" s="65" t="s">
        <v>1</v>
      </c>
      <c r="O5" s="328"/>
      <c r="P5" s="333"/>
      <c r="Q5" s="334"/>
      <c r="S5" s="332"/>
      <c r="U5" s="336"/>
      <c r="V5" s="66" t="s">
        <v>3</v>
      </c>
      <c r="W5" s="66" t="s">
        <v>2</v>
      </c>
      <c r="X5" s="66" t="s">
        <v>77</v>
      </c>
      <c r="Z5" s="338"/>
      <c r="AA5" s="65" t="s">
        <v>3</v>
      </c>
      <c r="AB5" s="65" t="s">
        <v>2</v>
      </c>
      <c r="AC5" s="65" t="s">
        <v>77</v>
      </c>
      <c r="AE5" s="332"/>
    </row>
    <row r="6" spans="1:31" ht="47.25" customHeight="1">
      <c r="A6" s="188" t="s">
        <v>586</v>
      </c>
      <c r="B6" s="188" t="s">
        <v>586</v>
      </c>
      <c r="C6" s="13"/>
      <c r="D6" s="188" t="s">
        <v>580</v>
      </c>
      <c r="E6" s="14"/>
      <c r="F6" s="14" t="s">
        <v>587</v>
      </c>
      <c r="G6" s="19">
        <f>SUBTOTAL(9,G7:G1183)</f>
        <v>36110</v>
      </c>
      <c r="H6" s="19">
        <f t="shared" ref="H6:O6" si="0">SUBTOTAL(9,H7:H1183)</f>
        <v>0</v>
      </c>
      <c r="I6" s="19">
        <f t="shared" si="0"/>
        <v>36110</v>
      </c>
      <c r="J6" s="19">
        <f t="shared" si="0"/>
        <v>-36110</v>
      </c>
      <c r="K6" s="19">
        <f t="shared" si="0"/>
        <v>0</v>
      </c>
      <c r="L6" s="19">
        <f t="shared" si="0"/>
        <v>0</v>
      </c>
      <c r="M6" s="19">
        <f t="shared" si="0"/>
        <v>0</v>
      </c>
      <c r="N6" s="19">
        <f t="shared" si="0"/>
        <v>0</v>
      </c>
      <c r="O6" s="19">
        <f t="shared" si="0"/>
        <v>0</v>
      </c>
      <c r="P6" s="37"/>
      <c r="Q6" s="28"/>
      <c r="S6" s="233"/>
      <c r="U6" s="23"/>
      <c r="V6" s="19">
        <f t="shared" ref="V6:W6" si="1">SUBTOTAL(9,V7:V1183)</f>
        <v>0</v>
      </c>
      <c r="W6" s="19">
        <f t="shared" si="1"/>
        <v>-36110</v>
      </c>
      <c r="X6" s="29" t="str">
        <f>IF((J6+K6)=(V6+W6),"OK","검토")</f>
        <v>OK</v>
      </c>
      <c r="Z6" s="53"/>
      <c r="AA6" s="19">
        <f t="shared" ref="AA6:AB6" si="2">SUBTOTAL(9,AA7:AA1183)</f>
        <v>0</v>
      </c>
      <c r="AB6" s="19">
        <f t="shared" si="2"/>
        <v>0</v>
      </c>
      <c r="AC6" s="29" t="str">
        <f>IF((M6+N6)=(AA6+AB6),"OK","검토")</f>
        <v>OK</v>
      </c>
      <c r="AE6" s="37"/>
    </row>
    <row r="7" spans="1:31" ht="43.5" customHeight="1">
      <c r="A7" s="69" t="s">
        <v>590</v>
      </c>
      <c r="B7" s="69" t="s">
        <v>591</v>
      </c>
      <c r="C7" s="189" t="s">
        <v>598</v>
      </c>
      <c r="D7" s="190" t="s">
        <v>599</v>
      </c>
      <c r="E7" s="190">
        <v>397</v>
      </c>
      <c r="F7" s="189" t="s">
        <v>600</v>
      </c>
      <c r="G7" s="191">
        <v>36110</v>
      </c>
      <c r="H7" s="191">
        <v>0</v>
      </c>
      <c r="I7" s="78">
        <f>IF(SUMPRODUCT(COUNTIF($D7,{"*본예산*","*1회추경*","*신규*"})),"-",G7-H7)</f>
        <v>36110</v>
      </c>
      <c r="J7" s="191">
        <v>-36110</v>
      </c>
      <c r="K7" s="191"/>
      <c r="L7" s="78">
        <f t="shared" ref="L7:L254" si="3">IF(G7=0,H7+J7+K7,G7+J7+K7)</f>
        <v>0</v>
      </c>
      <c r="M7" s="191"/>
      <c r="N7" s="191"/>
      <c r="O7" s="70"/>
      <c r="P7" s="71"/>
      <c r="Q7" s="210" t="s">
        <v>601</v>
      </c>
      <c r="R7" s="72"/>
      <c r="S7" s="220" t="s">
        <v>596</v>
      </c>
      <c r="T7" s="72"/>
      <c r="U7" s="75" t="s">
        <v>596</v>
      </c>
      <c r="V7" s="191"/>
      <c r="W7" s="191">
        <v>-36110</v>
      </c>
      <c r="X7" s="74" t="str">
        <f t="shared" ref="X7:X70" si="4">IF($S7="국도비","ok",IF(($J7+$K7)=($V7+$W7),"ok","검토"))</f>
        <v>ok</v>
      </c>
      <c r="Y7" s="72"/>
      <c r="Z7" s="73" t="str">
        <f>$U7</f>
        <v>도비</v>
      </c>
      <c r="AA7" s="194">
        <f t="shared" ref="AA7:AA70" si="5">IF($Z7&lt;&gt;"도비",IF($S7="국도비","직접입력",SUM($M7:$N7)),)</f>
        <v>0</v>
      </c>
      <c r="AB7" s="194">
        <f t="shared" ref="AB7:AB70" si="6">IF($Z7="도비",SUM($M7:$N7),IF($S7="국도비","직접입력",SUM($M7:$N7)-$AA7))</f>
        <v>0</v>
      </c>
      <c r="AC7" s="74" t="str">
        <f>IF($S7="국도비","ok",IF(($M7+$N7)=($AA7+$AB7),"ok","검토"))</f>
        <v>ok</v>
      </c>
      <c r="AD7" s="72"/>
      <c r="AE7" s="76" t="str">
        <f t="array" ref="AE7">IFERROR(IF($C7="","",INDEX(구분표!$I$2:$I$1001,MATCH(1,(구분표!$B$2:$B$1001='2추일입'!$A7)*(구분표!$C$2:$C$1001='2추일입'!$B7)*(구분표!$A$2:$A$1001='2추일입'!$C7),0))),"@@")</f>
        <v>2303</v>
      </c>
    </row>
    <row r="8" spans="1:31" ht="31.5" customHeight="1">
      <c r="A8" s="77"/>
      <c r="B8" s="77"/>
      <c r="C8" s="192"/>
      <c r="D8" s="193"/>
      <c r="E8" s="193"/>
      <c r="F8" s="192"/>
      <c r="G8" s="194"/>
      <c r="H8" s="194"/>
      <c r="I8" s="78"/>
      <c r="J8" s="194"/>
      <c r="K8" s="194"/>
      <c r="L8" s="78"/>
      <c r="M8" s="194"/>
      <c r="N8" s="194"/>
      <c r="O8" s="78"/>
      <c r="P8" s="79"/>
      <c r="Q8" s="211"/>
      <c r="R8" s="80"/>
      <c r="S8" s="221"/>
      <c r="T8" s="80"/>
      <c r="U8" s="83"/>
      <c r="V8" s="194"/>
      <c r="W8" s="194"/>
      <c r="X8" s="82" t="str">
        <f t="shared" si="4"/>
        <v>ok</v>
      </c>
      <c r="Y8" s="80"/>
      <c r="Z8" s="81">
        <f t="shared" ref="Z8:Z71" si="7">$U8</f>
        <v>0</v>
      </c>
      <c r="AA8" s="194">
        <f t="shared" si="5"/>
        <v>0</v>
      </c>
      <c r="AB8" s="194">
        <f t="shared" si="6"/>
        <v>0</v>
      </c>
      <c r="AC8" s="82" t="str">
        <f t="shared" ref="AC8:AC71" si="8">IF($S8="국도비","ok",IF(($M8+$N8)=($AA8+$AB8),"ok","검토"))</f>
        <v>ok</v>
      </c>
      <c r="AD8" s="80"/>
      <c r="AE8" s="84" t="str">
        <f t="array" ref="AE8">IFERROR(IF($C8="","",INDEX(구분표!$I$2:$I$1001,MATCH(1,(구분표!$B$2:$B$1001='2추일입'!$A8)*(구분표!$C$2:$C$1001='2추일입'!$B8)*(구분표!$A$2:$A$1001='2추일입'!$C8),0))),"@@")</f>
        <v/>
      </c>
    </row>
    <row r="9" spans="1:31" ht="31.5" customHeight="1">
      <c r="A9" s="77"/>
      <c r="B9" s="77"/>
      <c r="C9" s="192"/>
      <c r="D9" s="193"/>
      <c r="E9" s="193"/>
      <c r="F9" s="192"/>
      <c r="G9" s="194"/>
      <c r="H9" s="194"/>
      <c r="I9" s="78"/>
      <c r="J9" s="194"/>
      <c r="K9" s="194"/>
      <c r="L9" s="78"/>
      <c r="M9" s="194"/>
      <c r="N9" s="194"/>
      <c r="O9" s="78"/>
      <c r="P9" s="79"/>
      <c r="Q9" s="211"/>
      <c r="R9" s="80"/>
      <c r="S9" s="221"/>
      <c r="T9" s="80"/>
      <c r="U9" s="83"/>
      <c r="V9" s="194"/>
      <c r="W9" s="194"/>
      <c r="X9" s="82" t="str">
        <f t="shared" si="4"/>
        <v>ok</v>
      </c>
      <c r="Y9" s="80"/>
      <c r="Z9" s="81">
        <f t="shared" si="7"/>
        <v>0</v>
      </c>
      <c r="AA9" s="194">
        <f t="shared" si="5"/>
        <v>0</v>
      </c>
      <c r="AB9" s="194">
        <f t="shared" si="6"/>
        <v>0</v>
      </c>
      <c r="AC9" s="82" t="str">
        <f t="shared" si="8"/>
        <v>ok</v>
      </c>
      <c r="AD9" s="80"/>
      <c r="AE9" s="84" t="str">
        <f t="array" ref="AE9">IFERROR(IF($C9="","",INDEX(구분표!$I$2:$I$1001,MATCH(1,(구분표!$B$2:$B$1001='2추일입'!$A9)*(구분표!$C$2:$C$1001='2추일입'!$B9)*(구분표!$A$2:$A$1001='2추일입'!$C9),0))),"@@")</f>
        <v/>
      </c>
    </row>
    <row r="10" spans="1:31" ht="31.5" customHeight="1">
      <c r="A10" s="77" t="str">
        <f>IFERROR(VLOOKUP('2추일입'!$C10,구분표!$A$2:$C$1001,2,FALSE),"")</f>
        <v/>
      </c>
      <c r="B10" s="77" t="str">
        <f>IFERROR(VLOOKUP('2추일입'!$C10,구분표!$A$2:$C$1001,3,FALSE),"")</f>
        <v/>
      </c>
      <c r="C10" s="192"/>
      <c r="D10" s="193"/>
      <c r="E10" s="193"/>
      <c r="F10" s="192"/>
      <c r="G10" s="194"/>
      <c r="H10" s="194"/>
      <c r="I10" s="78">
        <f>IF(SUMPRODUCT(COUNTIF($D10,{"*본예산*","*1회추경*","*신규*"})),"-",G10-H10)</f>
        <v>0</v>
      </c>
      <c r="J10" s="194"/>
      <c r="K10" s="194"/>
      <c r="L10" s="78">
        <f t="shared" si="3"/>
        <v>0</v>
      </c>
      <c r="M10" s="194"/>
      <c r="N10" s="194"/>
      <c r="O10" s="78">
        <f t="shared" ref="O10:O254" si="9">IF(G10=0,H10+M10+N10,G10+M10+N10)</f>
        <v>0</v>
      </c>
      <c r="P10" s="79" t="str">
        <f t="shared" ref="P10:P254" si="10">IF(J10-M10&lt;0,"동의필요","-")</f>
        <v>-</v>
      </c>
      <c r="Q10" s="211"/>
      <c r="R10" s="80"/>
      <c r="S10" s="221"/>
      <c r="T10" s="80"/>
      <c r="U10" s="83"/>
      <c r="V10" s="194">
        <f t="shared" ref="V10:V70" si="11">IF($U10&lt;&gt;"도비",IF($S10="국도비","직접입력",SUM($J10:$K10)),)</f>
        <v>0</v>
      </c>
      <c r="W10" s="194">
        <f t="shared" ref="W10:W71" si="12">IF($U10="도비",SUM($J10:$K10),IF($S10="국도비","직접입력",SUM($J10:$K10)-$V10))</f>
        <v>0</v>
      </c>
      <c r="X10" s="82" t="str">
        <f t="shared" si="4"/>
        <v>ok</v>
      </c>
      <c r="Y10" s="80"/>
      <c r="Z10" s="81">
        <f t="shared" si="7"/>
        <v>0</v>
      </c>
      <c r="AA10" s="194">
        <f t="shared" si="5"/>
        <v>0</v>
      </c>
      <c r="AB10" s="194">
        <f t="shared" si="6"/>
        <v>0</v>
      </c>
      <c r="AC10" s="82" t="str">
        <f t="shared" si="8"/>
        <v>ok</v>
      </c>
      <c r="AD10" s="80"/>
      <c r="AE10" s="84" t="str">
        <f t="array" ref="AE10">IFERROR(IF($C10="","",INDEX(구분표!$I$2:$I$1001,MATCH(1,(구분표!$B$2:$B$1001='2추일입'!$A10)*(구분표!$C$2:$C$1001='2추일입'!$B10)*(구분표!$A$2:$A$1001='2추일입'!$C10),0))),"@@")</f>
        <v/>
      </c>
    </row>
    <row r="11" spans="1:31" ht="31.5" customHeight="1">
      <c r="A11" s="77" t="str">
        <f>IFERROR(VLOOKUP('2추일입'!$C11,구분표!$A$2:$C$1001,2,FALSE),"")</f>
        <v/>
      </c>
      <c r="B11" s="77" t="str">
        <f>IFERROR(VLOOKUP('2추일입'!$C11,구분표!$A$2:$C$1001,3,FALSE),"")</f>
        <v/>
      </c>
      <c r="C11" s="192"/>
      <c r="D11" s="193"/>
      <c r="E11" s="193"/>
      <c r="F11" s="192"/>
      <c r="G11" s="194"/>
      <c r="H11" s="194"/>
      <c r="I11" s="78">
        <f>IF(SUMPRODUCT(COUNTIF($D11,{"*본예산*","*1회추경*","*신규*"})),"-",G11-H11)</f>
        <v>0</v>
      </c>
      <c r="J11" s="194"/>
      <c r="K11" s="194"/>
      <c r="L11" s="78">
        <f t="shared" si="3"/>
        <v>0</v>
      </c>
      <c r="M11" s="194"/>
      <c r="N11" s="194"/>
      <c r="O11" s="78">
        <f t="shared" si="9"/>
        <v>0</v>
      </c>
      <c r="P11" s="79" t="str">
        <f t="shared" si="10"/>
        <v>-</v>
      </c>
      <c r="Q11" s="211"/>
      <c r="R11" s="80"/>
      <c r="S11" s="221"/>
      <c r="T11" s="80"/>
      <c r="U11" s="83"/>
      <c r="V11" s="194">
        <f t="shared" si="11"/>
        <v>0</v>
      </c>
      <c r="W11" s="194">
        <f t="shared" si="12"/>
        <v>0</v>
      </c>
      <c r="X11" s="82" t="str">
        <f t="shared" si="4"/>
        <v>ok</v>
      </c>
      <c r="Y11" s="80"/>
      <c r="Z11" s="81">
        <f t="shared" si="7"/>
        <v>0</v>
      </c>
      <c r="AA11" s="194">
        <f t="shared" si="5"/>
        <v>0</v>
      </c>
      <c r="AB11" s="194">
        <f t="shared" si="6"/>
        <v>0</v>
      </c>
      <c r="AC11" s="82" t="str">
        <f t="shared" si="8"/>
        <v>ok</v>
      </c>
      <c r="AD11" s="80"/>
      <c r="AE11" s="84" t="str">
        <f t="array" ref="AE11">IFERROR(IF($C11="","",INDEX(구분표!$I$2:$I$1001,MATCH(1,(구분표!$B$2:$B$1001='2추일입'!$A11)*(구분표!$C$2:$C$1001='2추일입'!$B11)*(구분표!$A$2:$A$1001='2추일입'!$C11),0))),"@@")</f>
        <v/>
      </c>
    </row>
    <row r="12" spans="1:31" ht="31.5" customHeight="1">
      <c r="A12" s="77" t="str">
        <f>IFERROR(VLOOKUP('2추일입'!$C12,구분표!$A$2:$C$1001,2,FALSE),"")</f>
        <v/>
      </c>
      <c r="B12" s="77" t="str">
        <f>IFERROR(VLOOKUP('2추일입'!$C12,구분표!$A$2:$C$1001,3,FALSE),"")</f>
        <v/>
      </c>
      <c r="C12" s="192"/>
      <c r="D12" s="193"/>
      <c r="E12" s="193"/>
      <c r="F12" s="192"/>
      <c r="G12" s="194"/>
      <c r="H12" s="194"/>
      <c r="I12" s="78">
        <f>IF(SUMPRODUCT(COUNTIF($D12,{"*본예산*","*1회추경*","*신규*"})),"-",G12-H12)</f>
        <v>0</v>
      </c>
      <c r="J12" s="194"/>
      <c r="K12" s="194"/>
      <c r="L12" s="78">
        <f t="shared" si="3"/>
        <v>0</v>
      </c>
      <c r="M12" s="194"/>
      <c r="N12" s="194"/>
      <c r="O12" s="78">
        <f t="shared" si="9"/>
        <v>0</v>
      </c>
      <c r="P12" s="79" t="str">
        <f t="shared" si="10"/>
        <v>-</v>
      </c>
      <c r="Q12" s="211"/>
      <c r="R12" s="80"/>
      <c r="S12" s="221"/>
      <c r="T12" s="80"/>
      <c r="U12" s="83"/>
      <c r="V12" s="194">
        <f t="shared" si="11"/>
        <v>0</v>
      </c>
      <c r="W12" s="194">
        <f t="shared" si="12"/>
        <v>0</v>
      </c>
      <c r="X12" s="82" t="str">
        <f t="shared" si="4"/>
        <v>ok</v>
      </c>
      <c r="Y12" s="80"/>
      <c r="Z12" s="81">
        <f t="shared" si="7"/>
        <v>0</v>
      </c>
      <c r="AA12" s="194">
        <f t="shared" si="5"/>
        <v>0</v>
      </c>
      <c r="AB12" s="194">
        <f t="shared" si="6"/>
        <v>0</v>
      </c>
      <c r="AC12" s="82" t="str">
        <f t="shared" si="8"/>
        <v>ok</v>
      </c>
      <c r="AD12" s="80"/>
      <c r="AE12" s="84" t="str">
        <f t="array" ref="AE12">IFERROR(IF($C12="","",INDEX(구분표!$I$2:$I$1001,MATCH(1,(구분표!$B$2:$B$1001='2추일입'!$A12)*(구분표!$C$2:$C$1001='2추일입'!$B12)*(구분표!$A$2:$A$1001='2추일입'!$C12),0))),"@@")</f>
        <v/>
      </c>
    </row>
    <row r="13" spans="1:31" ht="31.5" customHeight="1">
      <c r="A13" s="93" t="str">
        <f>IFERROR(VLOOKUP('2추일입'!$C13,구분표!$A$2:$C$1001,2,FALSE),"")</f>
        <v/>
      </c>
      <c r="B13" s="77" t="str">
        <f>IFERROR(VLOOKUP('2추일입'!$C13,구분표!$A$2:$C$1001,3,FALSE),"")</f>
        <v/>
      </c>
      <c r="C13" s="192"/>
      <c r="D13" s="193"/>
      <c r="E13" s="193"/>
      <c r="F13" s="192"/>
      <c r="G13" s="194"/>
      <c r="H13" s="194"/>
      <c r="I13" s="78">
        <f>IF(SUMPRODUCT(COUNTIF($D13,{"*본예산*","*1회추경*","*신규*"})),"-",G13-H13)</f>
        <v>0</v>
      </c>
      <c r="J13" s="194"/>
      <c r="K13" s="194"/>
      <c r="L13" s="78">
        <f t="shared" si="3"/>
        <v>0</v>
      </c>
      <c r="M13" s="194"/>
      <c r="N13" s="194"/>
      <c r="O13" s="78">
        <f t="shared" si="9"/>
        <v>0</v>
      </c>
      <c r="P13" s="79" t="str">
        <f t="shared" si="10"/>
        <v>-</v>
      </c>
      <c r="Q13" s="211"/>
      <c r="R13" s="80"/>
      <c r="S13" s="221"/>
      <c r="T13" s="80"/>
      <c r="U13" s="83"/>
      <c r="V13" s="194">
        <f t="shared" si="11"/>
        <v>0</v>
      </c>
      <c r="W13" s="194">
        <f t="shared" si="12"/>
        <v>0</v>
      </c>
      <c r="X13" s="82" t="str">
        <f t="shared" si="4"/>
        <v>ok</v>
      </c>
      <c r="Y13" s="80"/>
      <c r="Z13" s="81">
        <f t="shared" si="7"/>
        <v>0</v>
      </c>
      <c r="AA13" s="194">
        <f t="shared" si="5"/>
        <v>0</v>
      </c>
      <c r="AB13" s="194">
        <f t="shared" si="6"/>
        <v>0</v>
      </c>
      <c r="AC13" s="82" t="str">
        <f t="shared" si="8"/>
        <v>ok</v>
      </c>
      <c r="AD13" s="80"/>
      <c r="AE13" s="84" t="str">
        <f t="array" ref="AE13">IFERROR(IF($C13="","",INDEX(구분표!$I$2:$I$1001,MATCH(1,(구분표!$B$2:$B$1001='2추일입'!$A13)*(구분표!$C$2:$C$1001='2추일입'!$B13)*(구분표!$A$2:$A$1001='2추일입'!$C13),0))),"@@")</f>
        <v/>
      </c>
    </row>
    <row r="14" spans="1:31" ht="31.5" customHeight="1">
      <c r="A14" s="94" t="str">
        <f>IFERROR(VLOOKUP('2추일입'!$C14,구분표!$A$2:$C$1001,2,FALSE),"")</f>
        <v/>
      </c>
      <c r="B14" s="94" t="str">
        <f>IFERROR(VLOOKUP('2추일입'!$C14,구분표!$A$2:$C$1001,3,FALSE),"")</f>
        <v/>
      </c>
      <c r="C14" s="196"/>
      <c r="D14" s="193"/>
      <c r="E14" s="195"/>
      <c r="F14" s="196"/>
      <c r="G14" s="194"/>
      <c r="H14" s="197"/>
      <c r="I14" s="78">
        <f>IF(SUMPRODUCT(COUNTIF($D14,{"*본예산*","*1회추경*","*신규*"})),"-",G14-H14)</f>
        <v>0</v>
      </c>
      <c r="J14" s="194"/>
      <c r="K14" s="194"/>
      <c r="L14" s="78">
        <f t="shared" si="3"/>
        <v>0</v>
      </c>
      <c r="M14" s="194"/>
      <c r="N14" s="194"/>
      <c r="O14" s="78">
        <f t="shared" si="9"/>
        <v>0</v>
      </c>
      <c r="P14" s="79" t="str">
        <f t="shared" si="10"/>
        <v>-</v>
      </c>
      <c r="Q14" s="211"/>
      <c r="R14" s="80"/>
      <c r="S14" s="221"/>
      <c r="T14" s="80"/>
      <c r="U14" s="83"/>
      <c r="V14" s="194">
        <f t="shared" si="11"/>
        <v>0</v>
      </c>
      <c r="W14" s="194">
        <f t="shared" si="12"/>
        <v>0</v>
      </c>
      <c r="X14" s="82" t="str">
        <f t="shared" si="4"/>
        <v>ok</v>
      </c>
      <c r="Y14" s="80"/>
      <c r="Z14" s="81">
        <f t="shared" si="7"/>
        <v>0</v>
      </c>
      <c r="AA14" s="194">
        <f t="shared" si="5"/>
        <v>0</v>
      </c>
      <c r="AB14" s="194">
        <f t="shared" si="6"/>
        <v>0</v>
      </c>
      <c r="AC14" s="82" t="str">
        <f t="shared" si="8"/>
        <v>ok</v>
      </c>
      <c r="AD14" s="80"/>
      <c r="AE14" s="84" t="str">
        <f t="array" ref="AE14">IFERROR(IF($C14="","",INDEX(구분표!$I$2:$I$1001,MATCH(1,(구분표!$B$2:$B$1001='2추일입'!$A14)*(구분표!$C$2:$C$1001='2추일입'!$B14)*(구분표!$A$2:$A$1001='2추일입'!$C14),0))),"@@")</f>
        <v/>
      </c>
    </row>
    <row r="15" spans="1:31" ht="31.5" customHeight="1">
      <c r="A15" s="77" t="str">
        <f>IFERROR(VLOOKUP('2추일입'!$C15,구분표!$A$2:$C$1001,2,FALSE),"")</f>
        <v/>
      </c>
      <c r="B15" s="77" t="str">
        <f>IFERROR(VLOOKUP('2추일입'!$C15,구분표!$A$2:$C$1001,3,FALSE),"")</f>
        <v/>
      </c>
      <c r="C15" s="192"/>
      <c r="D15" s="193"/>
      <c r="E15" s="193"/>
      <c r="F15" s="192"/>
      <c r="G15" s="194"/>
      <c r="H15" s="194"/>
      <c r="I15" s="78">
        <f>IF(SUMPRODUCT(COUNTIF($D15,{"*본예산*","*1회추경*","*신규*"})),"-",G15-H15)</f>
        <v>0</v>
      </c>
      <c r="J15" s="194"/>
      <c r="K15" s="194"/>
      <c r="L15" s="78">
        <f t="shared" si="3"/>
        <v>0</v>
      </c>
      <c r="M15" s="194"/>
      <c r="N15" s="194"/>
      <c r="O15" s="78">
        <f t="shared" si="9"/>
        <v>0</v>
      </c>
      <c r="P15" s="79" t="str">
        <f t="shared" si="10"/>
        <v>-</v>
      </c>
      <c r="Q15" s="211"/>
      <c r="R15" s="80"/>
      <c r="S15" s="221"/>
      <c r="T15" s="80"/>
      <c r="U15" s="83"/>
      <c r="V15" s="194">
        <f t="shared" si="11"/>
        <v>0</v>
      </c>
      <c r="W15" s="194">
        <f t="shared" si="12"/>
        <v>0</v>
      </c>
      <c r="X15" s="82" t="str">
        <f t="shared" si="4"/>
        <v>ok</v>
      </c>
      <c r="Y15" s="80"/>
      <c r="Z15" s="81">
        <f t="shared" si="7"/>
        <v>0</v>
      </c>
      <c r="AA15" s="194">
        <f t="shared" si="5"/>
        <v>0</v>
      </c>
      <c r="AB15" s="194">
        <f t="shared" si="6"/>
        <v>0</v>
      </c>
      <c r="AC15" s="82" t="str">
        <f t="shared" si="8"/>
        <v>ok</v>
      </c>
      <c r="AD15" s="80"/>
      <c r="AE15" s="84" t="str">
        <f t="array" ref="AE15">IFERROR(IF($C15="","",INDEX(구분표!$I$2:$I$1001,MATCH(1,(구분표!$B$2:$B$1001='2추일입'!$A15)*(구분표!$C$2:$C$1001='2추일입'!$B15)*(구분표!$A$2:$A$1001='2추일입'!$C15),0))),"@@")</f>
        <v/>
      </c>
    </row>
    <row r="16" spans="1:31" ht="31.5" customHeight="1">
      <c r="A16" s="77" t="str">
        <f>IFERROR(VLOOKUP('2추일입'!$C16,구분표!$A$2:$C$1001,2,FALSE),"")</f>
        <v/>
      </c>
      <c r="B16" s="77" t="str">
        <f>IFERROR(VLOOKUP('2추일입'!$C16,구분표!$A$2:$C$1001,3,FALSE),"")</f>
        <v/>
      </c>
      <c r="C16" s="192"/>
      <c r="D16" s="193"/>
      <c r="E16" s="193"/>
      <c r="F16" s="192"/>
      <c r="G16" s="194"/>
      <c r="H16" s="194"/>
      <c r="I16" s="78">
        <f>IF(SUMPRODUCT(COUNTIF($D16,{"*본예산*","*1회추경*","*신규*"})),"-",G16-H16)</f>
        <v>0</v>
      </c>
      <c r="J16" s="194"/>
      <c r="K16" s="194"/>
      <c r="L16" s="78">
        <f t="shared" si="3"/>
        <v>0</v>
      </c>
      <c r="M16" s="194"/>
      <c r="N16" s="194"/>
      <c r="O16" s="78">
        <f t="shared" si="9"/>
        <v>0</v>
      </c>
      <c r="P16" s="79" t="str">
        <f t="shared" si="10"/>
        <v>-</v>
      </c>
      <c r="Q16" s="211"/>
      <c r="R16" s="80"/>
      <c r="S16" s="221"/>
      <c r="T16" s="80"/>
      <c r="U16" s="83"/>
      <c r="V16" s="194">
        <f t="shared" si="11"/>
        <v>0</v>
      </c>
      <c r="W16" s="194">
        <f t="shared" si="12"/>
        <v>0</v>
      </c>
      <c r="X16" s="82" t="str">
        <f t="shared" si="4"/>
        <v>ok</v>
      </c>
      <c r="Y16" s="80"/>
      <c r="Z16" s="81">
        <f t="shared" si="7"/>
        <v>0</v>
      </c>
      <c r="AA16" s="194">
        <f t="shared" si="5"/>
        <v>0</v>
      </c>
      <c r="AB16" s="194">
        <f t="shared" si="6"/>
        <v>0</v>
      </c>
      <c r="AC16" s="82" t="str">
        <f t="shared" si="8"/>
        <v>ok</v>
      </c>
      <c r="AD16" s="80"/>
      <c r="AE16" s="84" t="str">
        <f t="array" ref="AE16">IFERROR(IF($C16="","",INDEX(구분표!$I$2:$I$1001,MATCH(1,(구분표!$B$2:$B$1001='2추일입'!$A16)*(구분표!$C$2:$C$1001='2추일입'!$B16)*(구분표!$A$2:$A$1001='2추일입'!$C16),0))),"@@")</f>
        <v/>
      </c>
    </row>
    <row r="17" spans="1:31" ht="31.5" customHeight="1">
      <c r="A17" s="77" t="str">
        <f>IFERROR(VLOOKUP('2추일입'!$C17,구분표!$A$2:$C$1001,2,FALSE),"")</f>
        <v/>
      </c>
      <c r="B17" s="77" t="str">
        <f>IFERROR(VLOOKUP('2추일입'!$C17,구분표!$A$2:$C$1001,3,FALSE),"")</f>
        <v/>
      </c>
      <c r="C17" s="192"/>
      <c r="D17" s="195"/>
      <c r="E17" s="195"/>
      <c r="F17" s="192"/>
      <c r="G17" s="194"/>
      <c r="H17" s="194"/>
      <c r="I17" s="78">
        <f>IF(SUMPRODUCT(COUNTIF($D17,{"*본예산*","*1회추경*","*신규*"})),"-",G17-H17)</f>
        <v>0</v>
      </c>
      <c r="J17" s="194"/>
      <c r="K17" s="194"/>
      <c r="L17" s="78">
        <f t="shared" si="3"/>
        <v>0</v>
      </c>
      <c r="M17" s="194"/>
      <c r="N17" s="194"/>
      <c r="O17" s="78">
        <f t="shared" si="9"/>
        <v>0</v>
      </c>
      <c r="P17" s="79" t="str">
        <f t="shared" si="10"/>
        <v>-</v>
      </c>
      <c r="Q17" s="212"/>
      <c r="R17" s="80"/>
      <c r="S17" s="221"/>
      <c r="T17" s="80"/>
      <c r="U17" s="83"/>
      <c r="V17" s="194">
        <f t="shared" si="11"/>
        <v>0</v>
      </c>
      <c r="W17" s="194">
        <f t="shared" si="12"/>
        <v>0</v>
      </c>
      <c r="X17" s="82" t="str">
        <f t="shared" si="4"/>
        <v>ok</v>
      </c>
      <c r="Y17" s="80"/>
      <c r="Z17" s="81">
        <f t="shared" si="7"/>
        <v>0</v>
      </c>
      <c r="AA17" s="194">
        <f t="shared" si="5"/>
        <v>0</v>
      </c>
      <c r="AB17" s="194">
        <f t="shared" si="6"/>
        <v>0</v>
      </c>
      <c r="AC17" s="82" t="str">
        <f t="shared" si="8"/>
        <v>ok</v>
      </c>
      <c r="AD17" s="80"/>
      <c r="AE17" s="84" t="str">
        <f t="array" ref="AE17">IFERROR(IF($C17="","",INDEX(구분표!$I$2:$I$1001,MATCH(1,(구분표!$B$2:$B$1001='2추일입'!$A17)*(구분표!$C$2:$C$1001='2추일입'!$B17)*(구분표!$A$2:$A$1001='2추일입'!$C17),0))),"@@")</f>
        <v/>
      </c>
    </row>
    <row r="18" spans="1:31" ht="31.5" customHeight="1">
      <c r="A18" s="94" t="str">
        <f>IFERROR(VLOOKUP('2추일입'!$C18,구분표!$A$2:$C$1001,2,FALSE),"")</f>
        <v/>
      </c>
      <c r="B18" s="94" t="str">
        <f>IFERROR(VLOOKUP('2추일입'!$C18,구분표!$A$2:$C$1001,3,FALSE),"")</f>
        <v/>
      </c>
      <c r="C18" s="196"/>
      <c r="D18" s="193"/>
      <c r="E18" s="195"/>
      <c r="F18" s="196"/>
      <c r="G18" s="194"/>
      <c r="H18" s="194"/>
      <c r="I18" s="78">
        <f>IF(SUMPRODUCT(COUNTIF($D18,{"*본예산*","*1회추경*","*신규*"})),"-",G18-H18)</f>
        <v>0</v>
      </c>
      <c r="J18" s="194"/>
      <c r="K18" s="194"/>
      <c r="L18" s="78">
        <f t="shared" si="3"/>
        <v>0</v>
      </c>
      <c r="M18" s="194"/>
      <c r="N18" s="194"/>
      <c r="O18" s="78">
        <f t="shared" si="9"/>
        <v>0</v>
      </c>
      <c r="P18" s="79" t="str">
        <f t="shared" si="10"/>
        <v>-</v>
      </c>
      <c r="Q18" s="212"/>
      <c r="R18" s="80"/>
      <c r="S18" s="221"/>
      <c r="T18" s="80"/>
      <c r="U18" s="83"/>
      <c r="V18" s="194">
        <f t="shared" si="11"/>
        <v>0</v>
      </c>
      <c r="W18" s="194">
        <f t="shared" si="12"/>
        <v>0</v>
      </c>
      <c r="X18" s="82" t="str">
        <f t="shared" si="4"/>
        <v>ok</v>
      </c>
      <c r="Y18" s="80"/>
      <c r="Z18" s="81">
        <f t="shared" si="7"/>
        <v>0</v>
      </c>
      <c r="AA18" s="194">
        <f t="shared" si="5"/>
        <v>0</v>
      </c>
      <c r="AB18" s="194">
        <f t="shared" si="6"/>
        <v>0</v>
      </c>
      <c r="AC18" s="82" t="str">
        <f t="shared" si="8"/>
        <v>ok</v>
      </c>
      <c r="AD18" s="80"/>
      <c r="AE18" s="84" t="str">
        <f t="array" ref="AE18">IFERROR(IF($C18="","",INDEX(구분표!$I$2:$I$1001,MATCH(1,(구분표!$B$2:$B$1001='2추일입'!$A18)*(구분표!$C$2:$C$1001='2추일입'!$B18)*(구분표!$A$2:$A$1001='2추일입'!$C18),0))),"@@")</f>
        <v/>
      </c>
    </row>
    <row r="19" spans="1:31" ht="31.5" customHeight="1">
      <c r="A19" s="94" t="str">
        <f>IFERROR(VLOOKUP('2추일입'!$C19,구분표!$A$2:$C$1001,2,FALSE),"")</f>
        <v/>
      </c>
      <c r="B19" s="94" t="str">
        <f>IFERROR(VLOOKUP('2추일입'!$C19,구분표!$A$2:$C$1001,3,FALSE),"")</f>
        <v/>
      </c>
      <c r="C19" s="196"/>
      <c r="D19" s="193"/>
      <c r="E19" s="195"/>
      <c r="F19" s="196"/>
      <c r="G19" s="194"/>
      <c r="H19" s="194"/>
      <c r="I19" s="78">
        <f>IF(SUMPRODUCT(COUNTIF($D19,{"*본예산*","*1회추경*","*신규*"})),"-",G19-H19)</f>
        <v>0</v>
      </c>
      <c r="J19" s="194"/>
      <c r="K19" s="194"/>
      <c r="L19" s="78">
        <f t="shared" si="3"/>
        <v>0</v>
      </c>
      <c r="M19" s="194"/>
      <c r="N19" s="194"/>
      <c r="O19" s="78">
        <f t="shared" si="9"/>
        <v>0</v>
      </c>
      <c r="P19" s="79" t="str">
        <f t="shared" si="10"/>
        <v>-</v>
      </c>
      <c r="Q19" s="212"/>
      <c r="R19" s="80"/>
      <c r="S19" s="221"/>
      <c r="T19" s="80"/>
      <c r="U19" s="83"/>
      <c r="V19" s="194">
        <f t="shared" si="11"/>
        <v>0</v>
      </c>
      <c r="W19" s="194">
        <f t="shared" si="12"/>
        <v>0</v>
      </c>
      <c r="X19" s="82" t="str">
        <f t="shared" si="4"/>
        <v>ok</v>
      </c>
      <c r="Y19" s="80"/>
      <c r="Z19" s="81">
        <f t="shared" si="7"/>
        <v>0</v>
      </c>
      <c r="AA19" s="194">
        <f t="shared" si="5"/>
        <v>0</v>
      </c>
      <c r="AB19" s="194">
        <f t="shared" si="6"/>
        <v>0</v>
      </c>
      <c r="AC19" s="82" t="str">
        <f t="shared" si="8"/>
        <v>ok</v>
      </c>
      <c r="AD19" s="80"/>
      <c r="AE19" s="84" t="str">
        <f t="array" ref="AE19">IFERROR(IF($C19="","",INDEX(구분표!$I$2:$I$1001,MATCH(1,(구분표!$B$2:$B$1001='2추일입'!$A19)*(구분표!$C$2:$C$1001='2추일입'!$B19)*(구분표!$A$2:$A$1001='2추일입'!$C19),0))),"@@")</f>
        <v/>
      </c>
    </row>
    <row r="20" spans="1:31" ht="31.5" customHeight="1">
      <c r="A20" s="94" t="str">
        <f>IFERROR(VLOOKUP('2추일입'!$C20,구분표!$A$2:$C$1001,2,FALSE),"")</f>
        <v/>
      </c>
      <c r="B20" s="94" t="str">
        <f>IFERROR(VLOOKUP('2추일입'!$C20,구분표!$A$2:$C$1001,3,FALSE),"")</f>
        <v/>
      </c>
      <c r="C20" s="196"/>
      <c r="D20" s="193"/>
      <c r="E20" s="193"/>
      <c r="F20" s="196"/>
      <c r="G20" s="194"/>
      <c r="H20" s="194"/>
      <c r="I20" s="78">
        <f>IF(SUMPRODUCT(COUNTIF($D20,{"*본예산*","*1회추경*","*신규*"})),"-",G20-H20)</f>
        <v>0</v>
      </c>
      <c r="J20" s="194"/>
      <c r="K20" s="194"/>
      <c r="L20" s="78">
        <f t="shared" si="3"/>
        <v>0</v>
      </c>
      <c r="M20" s="194"/>
      <c r="N20" s="194"/>
      <c r="O20" s="78">
        <f t="shared" si="9"/>
        <v>0</v>
      </c>
      <c r="P20" s="79" t="str">
        <f t="shared" si="10"/>
        <v>-</v>
      </c>
      <c r="Q20" s="212"/>
      <c r="R20" s="80"/>
      <c r="S20" s="221"/>
      <c r="T20" s="80"/>
      <c r="U20" s="83"/>
      <c r="V20" s="194">
        <f t="shared" si="11"/>
        <v>0</v>
      </c>
      <c r="W20" s="194">
        <f t="shared" si="12"/>
        <v>0</v>
      </c>
      <c r="X20" s="82" t="str">
        <f t="shared" si="4"/>
        <v>ok</v>
      </c>
      <c r="Y20" s="80"/>
      <c r="Z20" s="81">
        <f t="shared" si="7"/>
        <v>0</v>
      </c>
      <c r="AA20" s="194">
        <f t="shared" si="5"/>
        <v>0</v>
      </c>
      <c r="AB20" s="194">
        <f t="shared" si="6"/>
        <v>0</v>
      </c>
      <c r="AC20" s="82" t="str">
        <f t="shared" si="8"/>
        <v>ok</v>
      </c>
      <c r="AD20" s="80"/>
      <c r="AE20" s="84" t="str">
        <f t="array" ref="AE20">IFERROR(IF($C20="","",INDEX(구분표!$I$2:$I$1001,MATCH(1,(구분표!$B$2:$B$1001='2추일입'!$A20)*(구분표!$C$2:$C$1001='2추일입'!$B20)*(구분표!$A$2:$A$1001='2추일입'!$C20),0))),"@@")</f>
        <v/>
      </c>
    </row>
    <row r="21" spans="1:31" ht="31.5" customHeight="1">
      <c r="A21" s="94" t="str">
        <f>IFERROR(VLOOKUP('2추일입'!$C21,구분표!$A$2:$C$1001,2,FALSE),"")</f>
        <v/>
      </c>
      <c r="B21" s="94" t="str">
        <f>IFERROR(VLOOKUP('2추일입'!$C21,구분표!$A$2:$C$1001,3,FALSE),"")</f>
        <v/>
      </c>
      <c r="C21" s="196"/>
      <c r="D21" s="195"/>
      <c r="E21" s="195"/>
      <c r="F21" s="196"/>
      <c r="G21" s="194"/>
      <c r="H21" s="194"/>
      <c r="I21" s="78">
        <f>IF(SUMPRODUCT(COUNTIF($D21,{"*본예산*","*1회추경*","*신규*"})),"-",G21-H21)</f>
        <v>0</v>
      </c>
      <c r="J21" s="194"/>
      <c r="K21" s="194"/>
      <c r="L21" s="78">
        <f t="shared" si="3"/>
        <v>0</v>
      </c>
      <c r="M21" s="194"/>
      <c r="N21" s="194"/>
      <c r="O21" s="78">
        <f t="shared" si="9"/>
        <v>0</v>
      </c>
      <c r="P21" s="79" t="str">
        <f t="shared" si="10"/>
        <v>-</v>
      </c>
      <c r="Q21" s="212"/>
      <c r="R21" s="80"/>
      <c r="S21" s="221"/>
      <c r="T21" s="80"/>
      <c r="U21" s="83"/>
      <c r="V21" s="194">
        <f t="shared" si="11"/>
        <v>0</v>
      </c>
      <c r="W21" s="194">
        <f t="shared" si="12"/>
        <v>0</v>
      </c>
      <c r="X21" s="82" t="str">
        <f t="shared" si="4"/>
        <v>ok</v>
      </c>
      <c r="Y21" s="80"/>
      <c r="Z21" s="81">
        <f t="shared" si="7"/>
        <v>0</v>
      </c>
      <c r="AA21" s="194">
        <f t="shared" si="5"/>
        <v>0</v>
      </c>
      <c r="AB21" s="194">
        <f t="shared" si="6"/>
        <v>0</v>
      </c>
      <c r="AC21" s="82" t="str">
        <f t="shared" si="8"/>
        <v>ok</v>
      </c>
      <c r="AD21" s="80"/>
      <c r="AE21" s="84" t="str">
        <f t="array" ref="AE21">IFERROR(IF($C21="","",INDEX(구분표!$I$2:$I$1001,MATCH(1,(구분표!$B$2:$B$1001='2추일입'!$A21)*(구분표!$C$2:$C$1001='2추일입'!$B21)*(구분표!$A$2:$A$1001='2추일입'!$C21),0))),"@@")</f>
        <v/>
      </c>
    </row>
    <row r="22" spans="1:31" ht="31.5" customHeight="1">
      <c r="A22" s="94" t="str">
        <f>IFERROR(VLOOKUP('2추일입'!$C22,구분표!$A$2:$C$1001,2,FALSE),"")</f>
        <v/>
      </c>
      <c r="B22" s="94" t="str">
        <f>IFERROR(VLOOKUP('2추일입'!$C22,구분표!$A$2:$C$1001,3,FALSE),"")</f>
        <v/>
      </c>
      <c r="C22" s="196"/>
      <c r="D22" s="195"/>
      <c r="E22" s="195"/>
      <c r="F22" s="196"/>
      <c r="G22" s="194"/>
      <c r="H22" s="194"/>
      <c r="I22" s="78">
        <f>IF(SUMPRODUCT(COUNTIF($D22,{"*본예산*","*1회추경*","*신규*"})),"-",G22-H22)</f>
        <v>0</v>
      </c>
      <c r="J22" s="194"/>
      <c r="K22" s="194"/>
      <c r="L22" s="78">
        <f t="shared" si="3"/>
        <v>0</v>
      </c>
      <c r="M22" s="194"/>
      <c r="N22" s="194"/>
      <c r="O22" s="78">
        <f t="shared" si="9"/>
        <v>0</v>
      </c>
      <c r="P22" s="79" t="str">
        <f t="shared" si="10"/>
        <v>-</v>
      </c>
      <c r="Q22" s="212"/>
      <c r="R22" s="80"/>
      <c r="S22" s="221"/>
      <c r="T22" s="80"/>
      <c r="U22" s="83"/>
      <c r="V22" s="194">
        <f t="shared" si="11"/>
        <v>0</v>
      </c>
      <c r="W22" s="194">
        <f t="shared" si="12"/>
        <v>0</v>
      </c>
      <c r="X22" s="82" t="str">
        <f t="shared" si="4"/>
        <v>ok</v>
      </c>
      <c r="Y22" s="80"/>
      <c r="Z22" s="81">
        <f t="shared" si="7"/>
        <v>0</v>
      </c>
      <c r="AA22" s="194">
        <f t="shared" si="5"/>
        <v>0</v>
      </c>
      <c r="AB22" s="194">
        <f t="shared" si="6"/>
        <v>0</v>
      </c>
      <c r="AC22" s="82" t="str">
        <f t="shared" si="8"/>
        <v>ok</v>
      </c>
      <c r="AD22" s="80"/>
      <c r="AE22" s="84" t="str">
        <f t="array" ref="AE22">IFERROR(IF($C22="","",INDEX(구분표!$I$2:$I$1001,MATCH(1,(구분표!$B$2:$B$1001='2추일입'!$A22)*(구분표!$C$2:$C$1001='2추일입'!$B22)*(구분표!$A$2:$A$1001='2추일입'!$C22),0))),"@@")</f>
        <v/>
      </c>
    </row>
    <row r="23" spans="1:31" ht="31.5" customHeight="1">
      <c r="A23" s="94" t="str">
        <f>IFERROR(VLOOKUP('2추일입'!$C23,구분표!$A$2:$C$1001,2,FALSE),"")</f>
        <v/>
      </c>
      <c r="B23" s="94" t="str">
        <f>IFERROR(VLOOKUP('2추일입'!$C23,구분표!$A$2:$C$1001,3,FALSE),"")</f>
        <v/>
      </c>
      <c r="C23" s="196"/>
      <c r="D23" s="195"/>
      <c r="E23" s="195"/>
      <c r="F23" s="196"/>
      <c r="G23" s="194"/>
      <c r="H23" s="194"/>
      <c r="I23" s="78">
        <f>IF(SUMPRODUCT(COUNTIF($D23,{"*본예산*","*1회추경*","*신규*"})),"-",G23-H23)</f>
        <v>0</v>
      </c>
      <c r="J23" s="194"/>
      <c r="K23" s="194"/>
      <c r="L23" s="78">
        <f t="shared" si="3"/>
        <v>0</v>
      </c>
      <c r="M23" s="194"/>
      <c r="N23" s="194"/>
      <c r="O23" s="78">
        <f t="shared" si="9"/>
        <v>0</v>
      </c>
      <c r="P23" s="79" t="str">
        <f t="shared" si="10"/>
        <v>-</v>
      </c>
      <c r="Q23" s="212"/>
      <c r="R23" s="80"/>
      <c r="S23" s="221"/>
      <c r="T23" s="80"/>
      <c r="U23" s="83"/>
      <c r="V23" s="194">
        <f t="shared" si="11"/>
        <v>0</v>
      </c>
      <c r="W23" s="194">
        <f t="shared" si="12"/>
        <v>0</v>
      </c>
      <c r="X23" s="82" t="str">
        <f t="shared" si="4"/>
        <v>ok</v>
      </c>
      <c r="Y23" s="80"/>
      <c r="Z23" s="81">
        <f t="shared" si="7"/>
        <v>0</v>
      </c>
      <c r="AA23" s="194">
        <f t="shared" si="5"/>
        <v>0</v>
      </c>
      <c r="AB23" s="194">
        <f t="shared" si="6"/>
        <v>0</v>
      </c>
      <c r="AC23" s="82" t="str">
        <f t="shared" si="8"/>
        <v>ok</v>
      </c>
      <c r="AD23" s="80"/>
      <c r="AE23" s="84" t="str">
        <f t="array" ref="AE23">IFERROR(IF($C23="","",INDEX(구분표!$I$2:$I$1001,MATCH(1,(구분표!$B$2:$B$1001='2추일입'!$A23)*(구분표!$C$2:$C$1001='2추일입'!$B23)*(구분표!$A$2:$A$1001='2추일입'!$C23),0))),"@@")</f>
        <v/>
      </c>
    </row>
    <row r="24" spans="1:31" ht="31.5" customHeight="1">
      <c r="A24" s="94" t="str">
        <f>IFERROR(VLOOKUP('2추일입'!$C24,구분표!$A$2:$C$1001,2,FALSE),"")</f>
        <v/>
      </c>
      <c r="B24" s="94" t="str">
        <f>IFERROR(VLOOKUP('2추일입'!$C24,구분표!$A$2:$C$1001,3,FALSE),"")</f>
        <v/>
      </c>
      <c r="C24" s="196"/>
      <c r="D24" s="193"/>
      <c r="E24" s="195"/>
      <c r="F24" s="196"/>
      <c r="G24" s="194"/>
      <c r="H24" s="194"/>
      <c r="I24" s="78">
        <f>IF(SUMPRODUCT(COUNTIF($D24,{"*본예산*","*1회추경*","*신규*"})),"-",G24-H24)</f>
        <v>0</v>
      </c>
      <c r="J24" s="194"/>
      <c r="K24" s="194"/>
      <c r="L24" s="78">
        <f t="shared" si="3"/>
        <v>0</v>
      </c>
      <c r="M24" s="194"/>
      <c r="N24" s="194"/>
      <c r="O24" s="78">
        <f t="shared" si="9"/>
        <v>0</v>
      </c>
      <c r="P24" s="79" t="str">
        <f t="shared" si="10"/>
        <v>-</v>
      </c>
      <c r="Q24" s="212"/>
      <c r="R24" s="80"/>
      <c r="S24" s="221"/>
      <c r="T24" s="80"/>
      <c r="U24" s="83"/>
      <c r="V24" s="194">
        <f t="shared" si="11"/>
        <v>0</v>
      </c>
      <c r="W24" s="194">
        <f t="shared" si="12"/>
        <v>0</v>
      </c>
      <c r="X24" s="82" t="str">
        <f t="shared" si="4"/>
        <v>ok</v>
      </c>
      <c r="Y24" s="80"/>
      <c r="Z24" s="81">
        <f t="shared" si="7"/>
        <v>0</v>
      </c>
      <c r="AA24" s="194">
        <f t="shared" si="5"/>
        <v>0</v>
      </c>
      <c r="AB24" s="194">
        <f t="shared" si="6"/>
        <v>0</v>
      </c>
      <c r="AC24" s="82" t="str">
        <f t="shared" si="8"/>
        <v>ok</v>
      </c>
      <c r="AD24" s="80"/>
      <c r="AE24" s="84" t="str">
        <f t="array" ref="AE24">IFERROR(IF($C24="","",INDEX(구분표!$I$2:$I$1001,MATCH(1,(구분표!$B$2:$B$1001='2추일입'!$A24)*(구분표!$C$2:$C$1001='2추일입'!$B24)*(구분표!$A$2:$A$1001='2추일입'!$C24),0))),"@@")</f>
        <v/>
      </c>
    </row>
    <row r="25" spans="1:31" ht="31.5" customHeight="1">
      <c r="A25" s="94" t="str">
        <f>IFERROR(VLOOKUP('2추일입'!$C25,구분표!$A$2:$C$1001,2,FALSE),"")</f>
        <v/>
      </c>
      <c r="B25" s="94" t="str">
        <f>IFERROR(VLOOKUP('2추일입'!$C25,구분표!$A$2:$C$1001,3,FALSE),"")</f>
        <v/>
      </c>
      <c r="C25" s="196"/>
      <c r="D25" s="193"/>
      <c r="E25" s="195"/>
      <c r="F25" s="196"/>
      <c r="G25" s="194"/>
      <c r="H25" s="194"/>
      <c r="I25" s="78">
        <f>IF(SUMPRODUCT(COUNTIF($D25,{"*본예산*","*1회추경*","*신규*"})),"-",G25-H25)</f>
        <v>0</v>
      </c>
      <c r="J25" s="194"/>
      <c r="K25" s="194"/>
      <c r="L25" s="78">
        <f t="shared" si="3"/>
        <v>0</v>
      </c>
      <c r="M25" s="194"/>
      <c r="N25" s="194"/>
      <c r="O25" s="78">
        <f t="shared" si="9"/>
        <v>0</v>
      </c>
      <c r="P25" s="79" t="str">
        <f t="shared" si="10"/>
        <v>-</v>
      </c>
      <c r="Q25" s="212"/>
      <c r="R25" s="80"/>
      <c r="S25" s="221"/>
      <c r="T25" s="80"/>
      <c r="U25" s="83"/>
      <c r="V25" s="194">
        <f t="shared" si="11"/>
        <v>0</v>
      </c>
      <c r="W25" s="194">
        <f t="shared" si="12"/>
        <v>0</v>
      </c>
      <c r="X25" s="82" t="str">
        <f t="shared" si="4"/>
        <v>ok</v>
      </c>
      <c r="Y25" s="80"/>
      <c r="Z25" s="81">
        <f t="shared" si="7"/>
        <v>0</v>
      </c>
      <c r="AA25" s="194">
        <f t="shared" si="5"/>
        <v>0</v>
      </c>
      <c r="AB25" s="194">
        <f t="shared" si="6"/>
        <v>0</v>
      </c>
      <c r="AC25" s="82" t="str">
        <f t="shared" si="8"/>
        <v>ok</v>
      </c>
      <c r="AD25" s="80"/>
      <c r="AE25" s="84" t="str">
        <f t="array" ref="AE25">IFERROR(IF($C25="","",INDEX(구분표!$I$2:$I$1001,MATCH(1,(구분표!$B$2:$B$1001='2추일입'!$A25)*(구분표!$C$2:$C$1001='2추일입'!$B25)*(구분표!$A$2:$A$1001='2추일입'!$C25),0))),"@@")</f>
        <v/>
      </c>
    </row>
    <row r="26" spans="1:31" ht="31.5" customHeight="1">
      <c r="A26" s="94" t="str">
        <f>IFERROR(VLOOKUP('2추일입'!$C26,구분표!$A$2:$C$1001,2,FALSE),"")</f>
        <v/>
      </c>
      <c r="B26" s="94" t="str">
        <f>IFERROR(VLOOKUP('2추일입'!$C26,구분표!$A$2:$C$1001,3,FALSE),"")</f>
        <v/>
      </c>
      <c r="C26" s="196"/>
      <c r="D26" s="193"/>
      <c r="E26" s="193"/>
      <c r="F26" s="196"/>
      <c r="G26" s="194"/>
      <c r="H26" s="194"/>
      <c r="I26" s="78">
        <f>IF(SUMPRODUCT(COUNTIF($D26,{"*본예산*","*1회추경*","*신규*"})),"-",G26-H26)</f>
        <v>0</v>
      </c>
      <c r="J26" s="194"/>
      <c r="K26" s="194"/>
      <c r="L26" s="78">
        <f t="shared" si="3"/>
        <v>0</v>
      </c>
      <c r="M26" s="194"/>
      <c r="N26" s="194"/>
      <c r="O26" s="78">
        <f t="shared" si="9"/>
        <v>0</v>
      </c>
      <c r="P26" s="79" t="str">
        <f t="shared" si="10"/>
        <v>-</v>
      </c>
      <c r="Q26" s="212"/>
      <c r="R26" s="80"/>
      <c r="S26" s="221"/>
      <c r="T26" s="80"/>
      <c r="U26" s="83"/>
      <c r="V26" s="194">
        <f t="shared" si="11"/>
        <v>0</v>
      </c>
      <c r="W26" s="194">
        <f t="shared" si="12"/>
        <v>0</v>
      </c>
      <c r="X26" s="82" t="str">
        <f t="shared" si="4"/>
        <v>ok</v>
      </c>
      <c r="Y26" s="80"/>
      <c r="Z26" s="81">
        <f t="shared" si="7"/>
        <v>0</v>
      </c>
      <c r="AA26" s="194">
        <f t="shared" si="5"/>
        <v>0</v>
      </c>
      <c r="AB26" s="194">
        <f t="shared" si="6"/>
        <v>0</v>
      </c>
      <c r="AC26" s="82" t="str">
        <f t="shared" si="8"/>
        <v>ok</v>
      </c>
      <c r="AD26" s="80"/>
      <c r="AE26" s="84" t="str">
        <f t="array" ref="AE26">IFERROR(IF($C26="","",INDEX(구분표!$I$2:$I$1001,MATCH(1,(구분표!$B$2:$B$1001='2추일입'!$A26)*(구분표!$C$2:$C$1001='2추일입'!$B26)*(구분표!$A$2:$A$1001='2추일입'!$C26),0))),"@@")</f>
        <v/>
      </c>
    </row>
    <row r="27" spans="1:31" ht="31.5" customHeight="1">
      <c r="A27" s="94" t="str">
        <f>IFERROR(VLOOKUP('2추일입'!$C27,구분표!$A$2:$C$1001,2,FALSE),"")</f>
        <v/>
      </c>
      <c r="B27" s="94" t="str">
        <f>IFERROR(VLOOKUP('2추일입'!$C27,구분표!$A$2:$C$1001,3,FALSE),"")</f>
        <v/>
      </c>
      <c r="C27" s="196"/>
      <c r="D27" s="195"/>
      <c r="E27" s="195"/>
      <c r="F27" s="196"/>
      <c r="G27" s="194"/>
      <c r="H27" s="194"/>
      <c r="I27" s="78">
        <f>IF(SUMPRODUCT(COUNTIF($D27,{"*본예산*","*1회추경*","*신규*"})),"-",G27-H27)</f>
        <v>0</v>
      </c>
      <c r="J27" s="194"/>
      <c r="K27" s="194"/>
      <c r="L27" s="78">
        <f t="shared" si="3"/>
        <v>0</v>
      </c>
      <c r="M27" s="194"/>
      <c r="N27" s="194"/>
      <c r="O27" s="78">
        <f t="shared" si="9"/>
        <v>0</v>
      </c>
      <c r="P27" s="79" t="str">
        <f t="shared" si="10"/>
        <v>-</v>
      </c>
      <c r="Q27" s="212"/>
      <c r="R27" s="80"/>
      <c r="S27" s="221"/>
      <c r="T27" s="80"/>
      <c r="U27" s="83"/>
      <c r="V27" s="194">
        <f t="shared" si="11"/>
        <v>0</v>
      </c>
      <c r="W27" s="194">
        <f t="shared" si="12"/>
        <v>0</v>
      </c>
      <c r="X27" s="82" t="str">
        <f t="shared" si="4"/>
        <v>ok</v>
      </c>
      <c r="Y27" s="80"/>
      <c r="Z27" s="81">
        <f t="shared" si="7"/>
        <v>0</v>
      </c>
      <c r="AA27" s="194">
        <f t="shared" si="5"/>
        <v>0</v>
      </c>
      <c r="AB27" s="194">
        <f t="shared" si="6"/>
        <v>0</v>
      </c>
      <c r="AC27" s="82" t="str">
        <f t="shared" si="8"/>
        <v>ok</v>
      </c>
      <c r="AD27" s="80"/>
      <c r="AE27" s="84" t="str">
        <f t="array" ref="AE27">IFERROR(IF($C27="","",INDEX(구분표!$I$2:$I$1001,MATCH(1,(구분표!$B$2:$B$1001='2추일입'!$A27)*(구분표!$C$2:$C$1001='2추일입'!$B27)*(구분표!$A$2:$A$1001='2추일입'!$C27),0))),"@@")</f>
        <v/>
      </c>
    </row>
    <row r="28" spans="1:31" ht="31.5" customHeight="1">
      <c r="A28" s="94" t="str">
        <f>IFERROR(VLOOKUP('2추일입'!$C28,구분표!$A$2:$C$1001,2,FALSE),"")</f>
        <v/>
      </c>
      <c r="B28" s="94" t="str">
        <f>IFERROR(VLOOKUP('2추일입'!$C28,구분표!$A$2:$C$1001,3,FALSE),"")</f>
        <v/>
      </c>
      <c r="C28" s="196"/>
      <c r="D28" s="195"/>
      <c r="E28" s="195"/>
      <c r="F28" s="196"/>
      <c r="G28" s="194"/>
      <c r="H28" s="194"/>
      <c r="I28" s="78">
        <f>IF(SUMPRODUCT(COUNTIF($D28,{"*본예산*","*1회추경*","*신규*"})),"-",G28-H28)</f>
        <v>0</v>
      </c>
      <c r="J28" s="194"/>
      <c r="K28" s="194"/>
      <c r="L28" s="78">
        <f t="shared" si="3"/>
        <v>0</v>
      </c>
      <c r="M28" s="194"/>
      <c r="N28" s="194"/>
      <c r="O28" s="78">
        <f t="shared" si="9"/>
        <v>0</v>
      </c>
      <c r="P28" s="79" t="str">
        <f t="shared" si="10"/>
        <v>-</v>
      </c>
      <c r="Q28" s="212"/>
      <c r="R28" s="80"/>
      <c r="S28" s="221"/>
      <c r="T28" s="80"/>
      <c r="U28" s="83"/>
      <c r="V28" s="194">
        <f t="shared" si="11"/>
        <v>0</v>
      </c>
      <c r="W28" s="194">
        <f t="shared" si="12"/>
        <v>0</v>
      </c>
      <c r="X28" s="82" t="str">
        <f t="shared" si="4"/>
        <v>ok</v>
      </c>
      <c r="Y28" s="80"/>
      <c r="Z28" s="81">
        <f t="shared" si="7"/>
        <v>0</v>
      </c>
      <c r="AA28" s="194">
        <f t="shared" si="5"/>
        <v>0</v>
      </c>
      <c r="AB28" s="194">
        <f t="shared" si="6"/>
        <v>0</v>
      </c>
      <c r="AC28" s="82" t="str">
        <f t="shared" si="8"/>
        <v>ok</v>
      </c>
      <c r="AD28" s="80"/>
      <c r="AE28" s="84" t="str">
        <f t="array" ref="AE28">IFERROR(IF($C28="","",INDEX(구분표!$I$2:$I$1001,MATCH(1,(구분표!$B$2:$B$1001='2추일입'!$A28)*(구분표!$C$2:$C$1001='2추일입'!$B28)*(구분표!$A$2:$A$1001='2추일입'!$C28),0))),"@@")</f>
        <v/>
      </c>
    </row>
    <row r="29" spans="1:31" ht="31.5" customHeight="1">
      <c r="A29" s="94" t="str">
        <f>IFERROR(VLOOKUP('2추일입'!$C29,구분표!$A$2:$C$1001,2,FALSE),"")</f>
        <v/>
      </c>
      <c r="B29" s="94" t="str">
        <f>IFERROR(VLOOKUP('2추일입'!$C29,구분표!$A$2:$C$1001,3,FALSE),"")</f>
        <v/>
      </c>
      <c r="C29" s="196"/>
      <c r="D29" s="195"/>
      <c r="E29" s="195"/>
      <c r="F29" s="196"/>
      <c r="G29" s="194"/>
      <c r="H29" s="194"/>
      <c r="I29" s="78">
        <f>IF(SUMPRODUCT(COUNTIF($D29,{"*본예산*","*1회추경*","*신규*"})),"-",G29-H29)</f>
        <v>0</v>
      </c>
      <c r="J29" s="194"/>
      <c r="K29" s="194"/>
      <c r="L29" s="78">
        <f t="shared" si="3"/>
        <v>0</v>
      </c>
      <c r="M29" s="194"/>
      <c r="N29" s="194"/>
      <c r="O29" s="78">
        <f t="shared" si="9"/>
        <v>0</v>
      </c>
      <c r="P29" s="79" t="str">
        <f t="shared" si="10"/>
        <v>-</v>
      </c>
      <c r="Q29" s="212"/>
      <c r="R29" s="80"/>
      <c r="S29" s="221"/>
      <c r="T29" s="80"/>
      <c r="U29" s="83"/>
      <c r="V29" s="194">
        <f t="shared" si="11"/>
        <v>0</v>
      </c>
      <c r="W29" s="194">
        <f t="shared" si="12"/>
        <v>0</v>
      </c>
      <c r="X29" s="82" t="str">
        <f t="shared" si="4"/>
        <v>ok</v>
      </c>
      <c r="Y29" s="80"/>
      <c r="Z29" s="81">
        <f t="shared" si="7"/>
        <v>0</v>
      </c>
      <c r="AA29" s="194">
        <f t="shared" si="5"/>
        <v>0</v>
      </c>
      <c r="AB29" s="194">
        <f t="shared" si="6"/>
        <v>0</v>
      </c>
      <c r="AC29" s="82" t="str">
        <f t="shared" si="8"/>
        <v>ok</v>
      </c>
      <c r="AD29" s="80"/>
      <c r="AE29" s="84" t="str">
        <f t="array" ref="AE29">IFERROR(IF($C29="","",INDEX(구분표!$I$2:$I$1001,MATCH(1,(구분표!$B$2:$B$1001='2추일입'!$A29)*(구분표!$C$2:$C$1001='2추일입'!$B29)*(구분표!$A$2:$A$1001='2추일입'!$C29),0))),"@@")</f>
        <v/>
      </c>
    </row>
    <row r="30" spans="1:31" ht="31.5" customHeight="1">
      <c r="A30" s="94" t="str">
        <f>IFERROR(VLOOKUP('2추일입'!$C30,구분표!$A$2:$C$1001,2,FALSE),"")</f>
        <v/>
      </c>
      <c r="B30" s="94" t="str">
        <f>IFERROR(VLOOKUP('2추일입'!$C30,구분표!$A$2:$C$1001,3,FALSE),"")</f>
        <v/>
      </c>
      <c r="C30" s="196"/>
      <c r="D30" s="195"/>
      <c r="E30" s="195"/>
      <c r="F30" s="196"/>
      <c r="G30" s="194"/>
      <c r="H30" s="194"/>
      <c r="I30" s="78">
        <f>IF(SUMPRODUCT(COUNTIF($D30,{"*본예산*","*1회추경*","*신규*"})),"-",G30-H30)</f>
        <v>0</v>
      </c>
      <c r="J30" s="194"/>
      <c r="K30" s="194"/>
      <c r="L30" s="78">
        <f t="shared" si="3"/>
        <v>0</v>
      </c>
      <c r="M30" s="194"/>
      <c r="N30" s="194"/>
      <c r="O30" s="78">
        <f t="shared" si="9"/>
        <v>0</v>
      </c>
      <c r="P30" s="79" t="str">
        <f t="shared" si="10"/>
        <v>-</v>
      </c>
      <c r="Q30" s="212"/>
      <c r="R30" s="80"/>
      <c r="S30" s="221"/>
      <c r="T30" s="80"/>
      <c r="U30" s="83"/>
      <c r="V30" s="194">
        <f t="shared" si="11"/>
        <v>0</v>
      </c>
      <c r="W30" s="194">
        <f t="shared" si="12"/>
        <v>0</v>
      </c>
      <c r="X30" s="82" t="str">
        <f t="shared" si="4"/>
        <v>ok</v>
      </c>
      <c r="Y30" s="80"/>
      <c r="Z30" s="81">
        <f t="shared" si="7"/>
        <v>0</v>
      </c>
      <c r="AA30" s="194">
        <f t="shared" si="5"/>
        <v>0</v>
      </c>
      <c r="AB30" s="194">
        <f t="shared" si="6"/>
        <v>0</v>
      </c>
      <c r="AC30" s="82" t="str">
        <f t="shared" si="8"/>
        <v>ok</v>
      </c>
      <c r="AD30" s="80"/>
      <c r="AE30" s="84" t="str">
        <f t="array" ref="AE30">IFERROR(IF($C30="","",INDEX(구분표!$I$2:$I$1001,MATCH(1,(구분표!$B$2:$B$1001='2추일입'!$A30)*(구분표!$C$2:$C$1001='2추일입'!$B30)*(구분표!$A$2:$A$1001='2추일입'!$C30),0))),"@@")</f>
        <v/>
      </c>
    </row>
    <row r="31" spans="1:31" ht="31.5" customHeight="1">
      <c r="A31" s="94" t="str">
        <f>IFERROR(VLOOKUP('2추일입'!$C31,구분표!$A$2:$C$1001,2,FALSE),"")</f>
        <v/>
      </c>
      <c r="B31" s="94" t="str">
        <f>IFERROR(VLOOKUP('2추일입'!$C31,구분표!$A$2:$C$1001,3,FALSE),"")</f>
        <v/>
      </c>
      <c r="C31" s="196"/>
      <c r="D31" s="195"/>
      <c r="E31" s="195"/>
      <c r="F31" s="196"/>
      <c r="G31" s="194"/>
      <c r="H31" s="194"/>
      <c r="I31" s="78">
        <f>IF(SUMPRODUCT(COUNTIF($D31,{"*본예산*","*1회추경*","*신규*"})),"-",G31-H31)</f>
        <v>0</v>
      </c>
      <c r="J31" s="194"/>
      <c r="K31" s="194"/>
      <c r="L31" s="78">
        <f t="shared" si="3"/>
        <v>0</v>
      </c>
      <c r="M31" s="194"/>
      <c r="N31" s="194"/>
      <c r="O31" s="78">
        <f t="shared" si="9"/>
        <v>0</v>
      </c>
      <c r="P31" s="79" t="str">
        <f t="shared" si="10"/>
        <v>-</v>
      </c>
      <c r="Q31" s="212"/>
      <c r="R31" s="80"/>
      <c r="S31" s="221"/>
      <c r="T31" s="80"/>
      <c r="U31" s="83"/>
      <c r="V31" s="194">
        <f t="shared" si="11"/>
        <v>0</v>
      </c>
      <c r="W31" s="194">
        <f t="shared" si="12"/>
        <v>0</v>
      </c>
      <c r="X31" s="82" t="str">
        <f t="shared" si="4"/>
        <v>ok</v>
      </c>
      <c r="Y31" s="80"/>
      <c r="Z31" s="81">
        <f t="shared" si="7"/>
        <v>0</v>
      </c>
      <c r="AA31" s="194">
        <f t="shared" si="5"/>
        <v>0</v>
      </c>
      <c r="AB31" s="194">
        <f t="shared" si="6"/>
        <v>0</v>
      </c>
      <c r="AC31" s="82" t="str">
        <f t="shared" si="8"/>
        <v>ok</v>
      </c>
      <c r="AD31" s="80"/>
      <c r="AE31" s="84" t="str">
        <f t="array" ref="AE31">IFERROR(IF($C31="","",INDEX(구분표!$I$2:$I$1001,MATCH(1,(구분표!$B$2:$B$1001='2추일입'!$A31)*(구분표!$C$2:$C$1001='2추일입'!$B31)*(구분표!$A$2:$A$1001='2추일입'!$C31),0))),"@@")</f>
        <v/>
      </c>
    </row>
    <row r="32" spans="1:31" ht="31.5" customHeight="1">
      <c r="A32" s="94" t="str">
        <f>IFERROR(VLOOKUP('2추일입'!$C32,구분표!$A$2:$C$1001,2,FALSE),"")</f>
        <v/>
      </c>
      <c r="B32" s="94" t="str">
        <f>IFERROR(VLOOKUP('2추일입'!$C32,구분표!$A$2:$C$1001,3,FALSE),"")</f>
        <v/>
      </c>
      <c r="C32" s="196"/>
      <c r="D32" s="195"/>
      <c r="E32" s="195"/>
      <c r="F32" s="196"/>
      <c r="G32" s="194"/>
      <c r="H32" s="194"/>
      <c r="I32" s="78">
        <f>IF(SUMPRODUCT(COUNTIF($D32,{"*본예산*","*1회추경*","*신규*"})),"-",G32-H32)</f>
        <v>0</v>
      </c>
      <c r="J32" s="194"/>
      <c r="K32" s="194"/>
      <c r="L32" s="78">
        <f t="shared" si="3"/>
        <v>0</v>
      </c>
      <c r="M32" s="194"/>
      <c r="N32" s="194"/>
      <c r="O32" s="78">
        <f t="shared" si="9"/>
        <v>0</v>
      </c>
      <c r="P32" s="79" t="str">
        <f t="shared" si="10"/>
        <v>-</v>
      </c>
      <c r="Q32" s="211"/>
      <c r="R32" s="80"/>
      <c r="S32" s="221"/>
      <c r="T32" s="80"/>
      <c r="U32" s="83"/>
      <c r="V32" s="194">
        <f t="shared" si="11"/>
        <v>0</v>
      </c>
      <c r="W32" s="194">
        <f t="shared" si="12"/>
        <v>0</v>
      </c>
      <c r="X32" s="82" t="str">
        <f t="shared" si="4"/>
        <v>ok</v>
      </c>
      <c r="Y32" s="80"/>
      <c r="Z32" s="81">
        <f t="shared" si="7"/>
        <v>0</v>
      </c>
      <c r="AA32" s="194">
        <f t="shared" si="5"/>
        <v>0</v>
      </c>
      <c r="AB32" s="194">
        <f t="shared" si="6"/>
        <v>0</v>
      </c>
      <c r="AC32" s="82" t="str">
        <f t="shared" si="8"/>
        <v>ok</v>
      </c>
      <c r="AD32" s="80"/>
      <c r="AE32" s="84" t="str">
        <f t="array" ref="AE32">IFERROR(IF($C32="","",INDEX(구분표!$I$2:$I$1001,MATCH(1,(구분표!$B$2:$B$1001='2추일입'!$A32)*(구분표!$C$2:$C$1001='2추일입'!$B32)*(구분표!$A$2:$A$1001='2추일입'!$C32),0))),"@@")</f>
        <v/>
      </c>
    </row>
    <row r="33" spans="1:31" ht="31.5" customHeight="1">
      <c r="A33" s="94" t="str">
        <f>IFERROR(VLOOKUP('2추일입'!$C33,구분표!$A$2:$C$1001,2,FALSE),"")</f>
        <v/>
      </c>
      <c r="B33" s="94" t="str">
        <f>IFERROR(VLOOKUP('2추일입'!$C33,구분표!$A$2:$C$1001,3,FALSE),"")</f>
        <v/>
      </c>
      <c r="C33" s="196"/>
      <c r="D33" s="195"/>
      <c r="E33" s="195"/>
      <c r="F33" s="196"/>
      <c r="G33" s="194"/>
      <c r="H33" s="194"/>
      <c r="I33" s="78">
        <f>IF(SUMPRODUCT(COUNTIF($D33,{"*본예산*","*1회추경*","*신규*"})),"-",G33-H33)</f>
        <v>0</v>
      </c>
      <c r="J33" s="206"/>
      <c r="K33" s="194"/>
      <c r="L33" s="78">
        <f t="shared" si="3"/>
        <v>0</v>
      </c>
      <c r="M33" s="208"/>
      <c r="N33" s="194"/>
      <c r="O33" s="78">
        <f t="shared" si="9"/>
        <v>0</v>
      </c>
      <c r="P33" s="79" t="str">
        <f t="shared" si="10"/>
        <v>-</v>
      </c>
      <c r="Q33" s="211"/>
      <c r="R33" s="80"/>
      <c r="S33" s="221"/>
      <c r="T33" s="80"/>
      <c r="U33" s="83"/>
      <c r="V33" s="194">
        <f t="shared" si="11"/>
        <v>0</v>
      </c>
      <c r="W33" s="194">
        <f t="shared" si="12"/>
        <v>0</v>
      </c>
      <c r="X33" s="82" t="str">
        <f t="shared" si="4"/>
        <v>ok</v>
      </c>
      <c r="Y33" s="80"/>
      <c r="Z33" s="81">
        <f t="shared" si="7"/>
        <v>0</v>
      </c>
      <c r="AA33" s="194">
        <f t="shared" si="5"/>
        <v>0</v>
      </c>
      <c r="AB33" s="194">
        <f t="shared" si="6"/>
        <v>0</v>
      </c>
      <c r="AC33" s="82" t="str">
        <f t="shared" si="8"/>
        <v>ok</v>
      </c>
      <c r="AD33" s="80"/>
      <c r="AE33" s="84" t="str">
        <f t="array" ref="AE33">IFERROR(IF($C33="","",INDEX(구분표!$I$2:$I$1001,MATCH(1,(구분표!$B$2:$B$1001='2추일입'!$A33)*(구분표!$C$2:$C$1001='2추일입'!$B33)*(구분표!$A$2:$A$1001='2추일입'!$C33),0))),"@@")</f>
        <v/>
      </c>
    </row>
    <row r="34" spans="1:31" ht="31.5" customHeight="1">
      <c r="A34" s="94" t="str">
        <f>IFERROR(VLOOKUP('2추일입'!$C34,구분표!$A$2:$C$1001,2,FALSE),"")</f>
        <v/>
      </c>
      <c r="B34" s="94" t="str">
        <f>IFERROR(VLOOKUP('2추일입'!$C34,구분표!$A$2:$C$1001,3,FALSE),"")</f>
        <v/>
      </c>
      <c r="C34" s="196"/>
      <c r="D34" s="195"/>
      <c r="E34" s="195"/>
      <c r="F34" s="196"/>
      <c r="G34" s="194"/>
      <c r="H34" s="194"/>
      <c r="I34" s="78">
        <f>IF(SUMPRODUCT(COUNTIF($D34,{"*본예산*","*1회추경*","*신규*"})),"-",G34-H34)</f>
        <v>0</v>
      </c>
      <c r="J34" s="194"/>
      <c r="K34" s="194"/>
      <c r="L34" s="78">
        <f t="shared" si="3"/>
        <v>0</v>
      </c>
      <c r="M34" s="194"/>
      <c r="N34" s="194"/>
      <c r="O34" s="78">
        <f t="shared" si="9"/>
        <v>0</v>
      </c>
      <c r="P34" s="79" t="str">
        <f t="shared" si="10"/>
        <v>-</v>
      </c>
      <c r="Q34" s="213"/>
      <c r="R34" s="80"/>
      <c r="S34" s="221"/>
      <c r="T34" s="80"/>
      <c r="U34" s="83"/>
      <c r="V34" s="194">
        <f t="shared" si="11"/>
        <v>0</v>
      </c>
      <c r="W34" s="194">
        <f t="shared" si="12"/>
        <v>0</v>
      </c>
      <c r="X34" s="82" t="str">
        <f t="shared" si="4"/>
        <v>ok</v>
      </c>
      <c r="Y34" s="80"/>
      <c r="Z34" s="81">
        <f t="shared" si="7"/>
        <v>0</v>
      </c>
      <c r="AA34" s="194">
        <f t="shared" si="5"/>
        <v>0</v>
      </c>
      <c r="AB34" s="194">
        <f t="shared" si="6"/>
        <v>0</v>
      </c>
      <c r="AC34" s="82" t="str">
        <f t="shared" si="8"/>
        <v>ok</v>
      </c>
      <c r="AD34" s="80"/>
      <c r="AE34" s="84" t="str">
        <f t="array" ref="AE34">IFERROR(IF($C34="","",INDEX(구분표!$I$2:$I$1001,MATCH(1,(구분표!$B$2:$B$1001='2추일입'!$A34)*(구분표!$C$2:$C$1001='2추일입'!$B34)*(구분표!$A$2:$A$1001='2추일입'!$C34),0))),"@@")</f>
        <v/>
      </c>
    </row>
    <row r="35" spans="1:31" ht="31.5" customHeight="1">
      <c r="A35" s="94" t="str">
        <f>IFERROR(VLOOKUP('2추일입'!$C35,구분표!$A$2:$C$1001,2,FALSE),"")</f>
        <v/>
      </c>
      <c r="B35" s="94" t="str">
        <f>IFERROR(VLOOKUP('2추일입'!$C35,구분표!$A$2:$C$1001,3,FALSE),"")</f>
        <v/>
      </c>
      <c r="C35" s="196"/>
      <c r="D35" s="195"/>
      <c r="E35" s="195"/>
      <c r="F35" s="196"/>
      <c r="G35" s="194"/>
      <c r="H35" s="194"/>
      <c r="I35" s="78">
        <f>IF(SUMPRODUCT(COUNTIF($D35,{"*본예산*","*1회추경*","*신규*"})),"-",G35-H35)</f>
        <v>0</v>
      </c>
      <c r="J35" s="194"/>
      <c r="K35" s="194"/>
      <c r="L35" s="78">
        <f t="shared" si="3"/>
        <v>0</v>
      </c>
      <c r="M35" s="194"/>
      <c r="N35" s="194"/>
      <c r="O35" s="78">
        <f t="shared" si="9"/>
        <v>0</v>
      </c>
      <c r="P35" s="79" t="str">
        <f t="shared" si="10"/>
        <v>-</v>
      </c>
      <c r="Q35" s="212"/>
      <c r="R35" s="80"/>
      <c r="S35" s="221"/>
      <c r="T35" s="80"/>
      <c r="U35" s="83"/>
      <c r="V35" s="194">
        <f t="shared" si="11"/>
        <v>0</v>
      </c>
      <c r="W35" s="194">
        <f t="shared" si="12"/>
        <v>0</v>
      </c>
      <c r="X35" s="82" t="str">
        <f t="shared" si="4"/>
        <v>ok</v>
      </c>
      <c r="Y35" s="80"/>
      <c r="Z35" s="81">
        <f t="shared" si="7"/>
        <v>0</v>
      </c>
      <c r="AA35" s="194">
        <f t="shared" si="5"/>
        <v>0</v>
      </c>
      <c r="AB35" s="194">
        <f t="shared" si="6"/>
        <v>0</v>
      </c>
      <c r="AC35" s="82" t="str">
        <f t="shared" si="8"/>
        <v>ok</v>
      </c>
      <c r="AD35" s="80"/>
      <c r="AE35" s="84" t="str">
        <f t="array" ref="AE35">IFERROR(IF($C35="","",INDEX(구분표!$I$2:$I$1001,MATCH(1,(구분표!$B$2:$B$1001='2추일입'!$A35)*(구분표!$C$2:$C$1001='2추일입'!$B35)*(구분표!$A$2:$A$1001='2추일입'!$C35),0))),"@@")</f>
        <v/>
      </c>
    </row>
    <row r="36" spans="1:31" ht="31.5" customHeight="1">
      <c r="A36" s="94" t="str">
        <f>IFERROR(VLOOKUP('2추일입'!$C36,구분표!$A$2:$C$1001,2,FALSE),"")</f>
        <v/>
      </c>
      <c r="B36" s="94" t="str">
        <f>IFERROR(VLOOKUP('2추일입'!$C36,구분표!$A$2:$C$1001,3,FALSE),"")</f>
        <v/>
      </c>
      <c r="C36" s="196"/>
      <c r="D36" s="195"/>
      <c r="E36" s="195"/>
      <c r="F36" s="196"/>
      <c r="G36" s="194"/>
      <c r="H36" s="194"/>
      <c r="I36" s="78">
        <f>IF(SUMPRODUCT(COUNTIF($D36,{"*본예산*","*1회추경*","*신규*"})),"-",G36-H36)</f>
        <v>0</v>
      </c>
      <c r="J36" s="194"/>
      <c r="K36" s="206"/>
      <c r="L36" s="78">
        <f t="shared" si="3"/>
        <v>0</v>
      </c>
      <c r="M36" s="194"/>
      <c r="N36" s="206"/>
      <c r="O36" s="78">
        <f t="shared" si="9"/>
        <v>0</v>
      </c>
      <c r="P36" s="79" t="str">
        <f t="shared" si="10"/>
        <v>-</v>
      </c>
      <c r="Q36" s="212"/>
      <c r="R36" s="80"/>
      <c r="S36" s="221"/>
      <c r="T36" s="80"/>
      <c r="U36" s="83"/>
      <c r="V36" s="194">
        <f t="shared" si="11"/>
        <v>0</v>
      </c>
      <c r="W36" s="194">
        <f t="shared" si="12"/>
        <v>0</v>
      </c>
      <c r="X36" s="82" t="str">
        <f t="shared" si="4"/>
        <v>ok</v>
      </c>
      <c r="Y36" s="80"/>
      <c r="Z36" s="81">
        <f t="shared" si="7"/>
        <v>0</v>
      </c>
      <c r="AA36" s="194">
        <f t="shared" si="5"/>
        <v>0</v>
      </c>
      <c r="AB36" s="194">
        <f t="shared" si="6"/>
        <v>0</v>
      </c>
      <c r="AC36" s="82" t="str">
        <f t="shared" si="8"/>
        <v>ok</v>
      </c>
      <c r="AD36" s="80"/>
      <c r="AE36" s="84" t="str">
        <f t="array" ref="AE36">IFERROR(IF($C36="","",INDEX(구분표!$I$2:$I$1001,MATCH(1,(구분표!$B$2:$B$1001='2추일입'!$A36)*(구분표!$C$2:$C$1001='2추일입'!$B36)*(구분표!$A$2:$A$1001='2추일입'!$C36),0))),"@@")</f>
        <v/>
      </c>
    </row>
    <row r="37" spans="1:31" ht="31.5" customHeight="1">
      <c r="A37" s="94" t="str">
        <f>IFERROR(VLOOKUP('2추일입'!$C37,구분표!$A$2:$C$1001,2,FALSE),"")</f>
        <v/>
      </c>
      <c r="B37" s="94" t="str">
        <f>IFERROR(VLOOKUP('2추일입'!$C37,구분표!$A$2:$C$1001,3,FALSE),"")</f>
        <v/>
      </c>
      <c r="C37" s="196"/>
      <c r="D37" s="195"/>
      <c r="E37" s="195"/>
      <c r="F37" s="196"/>
      <c r="G37" s="194"/>
      <c r="H37" s="194"/>
      <c r="I37" s="78">
        <f>IF(SUMPRODUCT(COUNTIF($D37,{"*본예산*","*1회추경*","*신규*"})),"-",G37-H37)</f>
        <v>0</v>
      </c>
      <c r="J37" s="194"/>
      <c r="K37" s="194"/>
      <c r="L37" s="78">
        <f t="shared" si="3"/>
        <v>0</v>
      </c>
      <c r="M37" s="194"/>
      <c r="N37" s="194"/>
      <c r="O37" s="78">
        <f t="shared" si="9"/>
        <v>0</v>
      </c>
      <c r="P37" s="79" t="str">
        <f t="shared" si="10"/>
        <v>-</v>
      </c>
      <c r="Q37" s="212"/>
      <c r="R37" s="80"/>
      <c r="S37" s="221"/>
      <c r="T37" s="80"/>
      <c r="U37" s="83"/>
      <c r="V37" s="194">
        <f t="shared" si="11"/>
        <v>0</v>
      </c>
      <c r="W37" s="194">
        <f t="shared" si="12"/>
        <v>0</v>
      </c>
      <c r="X37" s="82" t="str">
        <f t="shared" si="4"/>
        <v>ok</v>
      </c>
      <c r="Y37" s="80"/>
      <c r="Z37" s="81">
        <f t="shared" si="7"/>
        <v>0</v>
      </c>
      <c r="AA37" s="194">
        <f t="shared" si="5"/>
        <v>0</v>
      </c>
      <c r="AB37" s="194">
        <f t="shared" si="6"/>
        <v>0</v>
      </c>
      <c r="AC37" s="82" t="str">
        <f t="shared" si="8"/>
        <v>ok</v>
      </c>
      <c r="AD37" s="80"/>
      <c r="AE37" s="84" t="str">
        <f t="array" ref="AE37">IFERROR(IF($C37="","",INDEX(구분표!$I$2:$I$1001,MATCH(1,(구분표!$B$2:$B$1001='2추일입'!$A37)*(구분표!$C$2:$C$1001='2추일입'!$B37)*(구분표!$A$2:$A$1001='2추일입'!$C37),0))),"@@")</f>
        <v/>
      </c>
    </row>
    <row r="38" spans="1:31" ht="31.5" customHeight="1">
      <c r="A38" s="94" t="str">
        <f>IFERROR(VLOOKUP('2추일입'!$C38,구분표!$A$2:$C$1001,2,FALSE),"")</f>
        <v/>
      </c>
      <c r="B38" s="94" t="str">
        <f>IFERROR(VLOOKUP('2추일입'!$C38,구분표!$A$2:$C$1001,3,FALSE),"")</f>
        <v/>
      </c>
      <c r="C38" s="196"/>
      <c r="D38" s="195"/>
      <c r="E38" s="195"/>
      <c r="F38" s="196"/>
      <c r="G38" s="198"/>
      <c r="H38" s="198"/>
      <c r="I38" s="78">
        <f>IF(SUMPRODUCT(COUNTIF($D38,{"*본예산*","*1회추경*","*신규*"})),"-",G38-H38)</f>
        <v>0</v>
      </c>
      <c r="J38" s="194"/>
      <c r="K38" s="194"/>
      <c r="L38" s="78">
        <f t="shared" si="3"/>
        <v>0</v>
      </c>
      <c r="M38" s="194"/>
      <c r="N38" s="194"/>
      <c r="O38" s="78">
        <f t="shared" si="9"/>
        <v>0</v>
      </c>
      <c r="P38" s="79" t="str">
        <f t="shared" si="10"/>
        <v>-</v>
      </c>
      <c r="Q38" s="212"/>
      <c r="R38" s="80"/>
      <c r="S38" s="221"/>
      <c r="T38" s="80"/>
      <c r="U38" s="83"/>
      <c r="V38" s="194">
        <f t="shared" si="11"/>
        <v>0</v>
      </c>
      <c r="W38" s="194">
        <f t="shared" si="12"/>
        <v>0</v>
      </c>
      <c r="X38" s="82" t="str">
        <f t="shared" si="4"/>
        <v>ok</v>
      </c>
      <c r="Y38" s="80"/>
      <c r="Z38" s="81">
        <f t="shared" si="7"/>
        <v>0</v>
      </c>
      <c r="AA38" s="194">
        <f t="shared" si="5"/>
        <v>0</v>
      </c>
      <c r="AB38" s="194">
        <f t="shared" si="6"/>
        <v>0</v>
      </c>
      <c r="AC38" s="82" t="str">
        <f t="shared" si="8"/>
        <v>ok</v>
      </c>
      <c r="AD38" s="80"/>
      <c r="AE38" s="84" t="str">
        <f t="array" ref="AE38">IFERROR(IF($C38="","",INDEX(구분표!$I$2:$I$1001,MATCH(1,(구분표!$B$2:$B$1001='2추일입'!$A38)*(구분표!$C$2:$C$1001='2추일입'!$B38)*(구분표!$A$2:$A$1001='2추일입'!$C38),0))),"@@")</f>
        <v/>
      </c>
    </row>
    <row r="39" spans="1:31" ht="31.5" customHeight="1">
      <c r="A39" s="94" t="str">
        <f>IFERROR(VLOOKUP('2추일입'!$C39,구분표!$A$2:$C$1001,2,FALSE),"")</f>
        <v/>
      </c>
      <c r="B39" s="94" t="str">
        <f>IFERROR(VLOOKUP('2추일입'!$C39,구분표!$A$2:$C$1001,3,FALSE),"")</f>
        <v/>
      </c>
      <c r="C39" s="196"/>
      <c r="D39" s="195"/>
      <c r="E39" s="195"/>
      <c r="F39" s="196"/>
      <c r="G39" s="198"/>
      <c r="H39" s="198"/>
      <c r="I39" s="78">
        <f>IF(SUMPRODUCT(COUNTIF($D39,{"*본예산*","*1회추경*","*신규*"})),"-",G39-H39)</f>
        <v>0</v>
      </c>
      <c r="J39" s="194"/>
      <c r="K39" s="194"/>
      <c r="L39" s="78">
        <f t="shared" si="3"/>
        <v>0</v>
      </c>
      <c r="M39" s="194"/>
      <c r="N39" s="194"/>
      <c r="O39" s="78">
        <f t="shared" si="9"/>
        <v>0</v>
      </c>
      <c r="P39" s="79" t="str">
        <f t="shared" si="10"/>
        <v>-</v>
      </c>
      <c r="Q39" s="212"/>
      <c r="R39" s="80"/>
      <c r="S39" s="221"/>
      <c r="T39" s="80"/>
      <c r="U39" s="83"/>
      <c r="V39" s="194">
        <f t="shared" si="11"/>
        <v>0</v>
      </c>
      <c r="W39" s="194">
        <f t="shared" si="12"/>
        <v>0</v>
      </c>
      <c r="X39" s="82" t="str">
        <f t="shared" si="4"/>
        <v>ok</v>
      </c>
      <c r="Y39" s="80"/>
      <c r="Z39" s="81">
        <f t="shared" si="7"/>
        <v>0</v>
      </c>
      <c r="AA39" s="194">
        <f t="shared" si="5"/>
        <v>0</v>
      </c>
      <c r="AB39" s="194">
        <f t="shared" si="6"/>
        <v>0</v>
      </c>
      <c r="AC39" s="82" t="str">
        <f t="shared" si="8"/>
        <v>ok</v>
      </c>
      <c r="AD39" s="80"/>
      <c r="AE39" s="84" t="str">
        <f t="array" ref="AE39">IFERROR(IF($C39="","",INDEX(구분표!$I$2:$I$1001,MATCH(1,(구분표!$B$2:$B$1001='2추일입'!$A39)*(구분표!$C$2:$C$1001='2추일입'!$B39)*(구분표!$A$2:$A$1001='2추일입'!$C39),0))),"@@")</f>
        <v/>
      </c>
    </row>
    <row r="40" spans="1:31" ht="31.5" customHeight="1">
      <c r="A40" s="94" t="str">
        <f>IFERROR(VLOOKUP('2추일입'!$C40,구분표!$A$2:$C$1001,2,FALSE),"")</f>
        <v/>
      </c>
      <c r="B40" s="94" t="str">
        <f>IFERROR(VLOOKUP('2추일입'!$C40,구분표!$A$2:$C$1001,3,FALSE),"")</f>
        <v/>
      </c>
      <c r="C40" s="196"/>
      <c r="D40" s="195"/>
      <c r="E40" s="195"/>
      <c r="F40" s="196"/>
      <c r="G40" s="194"/>
      <c r="H40" s="194"/>
      <c r="I40" s="78">
        <f>IF(SUMPRODUCT(COUNTIF($D40,{"*본예산*","*1회추경*","*신규*"})),"-",G40-H40)</f>
        <v>0</v>
      </c>
      <c r="J40" s="194"/>
      <c r="K40" s="194"/>
      <c r="L40" s="78">
        <f t="shared" si="3"/>
        <v>0</v>
      </c>
      <c r="M40" s="194"/>
      <c r="N40" s="194"/>
      <c r="O40" s="78">
        <f t="shared" si="9"/>
        <v>0</v>
      </c>
      <c r="P40" s="79" t="str">
        <f t="shared" si="10"/>
        <v>-</v>
      </c>
      <c r="Q40" s="212"/>
      <c r="R40" s="80"/>
      <c r="S40" s="221"/>
      <c r="T40" s="80"/>
      <c r="U40" s="83"/>
      <c r="V40" s="194">
        <f t="shared" si="11"/>
        <v>0</v>
      </c>
      <c r="W40" s="194">
        <f t="shared" si="12"/>
        <v>0</v>
      </c>
      <c r="X40" s="82" t="str">
        <f t="shared" si="4"/>
        <v>ok</v>
      </c>
      <c r="Y40" s="80"/>
      <c r="Z40" s="81">
        <f t="shared" si="7"/>
        <v>0</v>
      </c>
      <c r="AA40" s="194">
        <f t="shared" si="5"/>
        <v>0</v>
      </c>
      <c r="AB40" s="194">
        <f t="shared" si="6"/>
        <v>0</v>
      </c>
      <c r="AC40" s="82" t="str">
        <f t="shared" si="8"/>
        <v>ok</v>
      </c>
      <c r="AD40" s="80"/>
      <c r="AE40" s="84" t="str">
        <f t="array" ref="AE40">IFERROR(IF($C40="","",INDEX(구분표!$I$2:$I$1001,MATCH(1,(구분표!$B$2:$B$1001='2추일입'!$A40)*(구분표!$C$2:$C$1001='2추일입'!$B40)*(구분표!$A$2:$A$1001='2추일입'!$C40),0))),"@@")</f>
        <v/>
      </c>
    </row>
    <row r="41" spans="1:31" ht="31.5" customHeight="1">
      <c r="A41" s="94" t="str">
        <f>IFERROR(VLOOKUP('2추일입'!$C41,구분표!$A$2:$C$1001,2,FALSE),"")</f>
        <v/>
      </c>
      <c r="B41" s="94" t="str">
        <f>IFERROR(VLOOKUP('2추일입'!$C41,구분표!$A$2:$C$1001,3,FALSE),"")</f>
        <v/>
      </c>
      <c r="C41" s="196"/>
      <c r="D41" s="195"/>
      <c r="E41" s="195"/>
      <c r="F41" s="196"/>
      <c r="G41" s="194"/>
      <c r="H41" s="194"/>
      <c r="I41" s="78">
        <f>IF(SUMPRODUCT(COUNTIF($D41,{"*본예산*","*1회추경*","*신규*"})),"-",G41-H41)</f>
        <v>0</v>
      </c>
      <c r="J41" s="194"/>
      <c r="K41" s="194"/>
      <c r="L41" s="78">
        <f t="shared" si="3"/>
        <v>0</v>
      </c>
      <c r="M41" s="194"/>
      <c r="N41" s="194"/>
      <c r="O41" s="78">
        <f t="shared" si="9"/>
        <v>0</v>
      </c>
      <c r="P41" s="79" t="str">
        <f t="shared" si="10"/>
        <v>-</v>
      </c>
      <c r="Q41" s="212"/>
      <c r="R41" s="80"/>
      <c r="S41" s="221"/>
      <c r="T41" s="80"/>
      <c r="U41" s="83"/>
      <c r="V41" s="194">
        <f t="shared" si="11"/>
        <v>0</v>
      </c>
      <c r="W41" s="194">
        <f t="shared" si="12"/>
        <v>0</v>
      </c>
      <c r="X41" s="82" t="str">
        <f t="shared" si="4"/>
        <v>ok</v>
      </c>
      <c r="Y41" s="80"/>
      <c r="Z41" s="81">
        <f t="shared" si="7"/>
        <v>0</v>
      </c>
      <c r="AA41" s="194">
        <f t="shared" si="5"/>
        <v>0</v>
      </c>
      <c r="AB41" s="194">
        <f t="shared" si="6"/>
        <v>0</v>
      </c>
      <c r="AC41" s="82" t="str">
        <f t="shared" si="8"/>
        <v>ok</v>
      </c>
      <c r="AD41" s="80"/>
      <c r="AE41" s="84" t="str">
        <f t="array" ref="AE41">IFERROR(IF($C41="","",INDEX(구분표!$I$2:$I$1001,MATCH(1,(구분표!$B$2:$B$1001='2추일입'!$A41)*(구분표!$C$2:$C$1001='2추일입'!$B41)*(구분표!$A$2:$A$1001='2추일입'!$C41),0))),"@@")</f>
        <v/>
      </c>
    </row>
    <row r="42" spans="1:31" ht="31.5" customHeight="1">
      <c r="A42" s="94" t="str">
        <f>IFERROR(VLOOKUP('2추일입'!$C42,구분표!$A$2:$C$1001,2,FALSE),"")</f>
        <v/>
      </c>
      <c r="B42" s="94" t="str">
        <f>IFERROR(VLOOKUP('2추일입'!$C42,구분표!$A$2:$C$1001,3,FALSE),"")</f>
        <v/>
      </c>
      <c r="C42" s="196"/>
      <c r="D42" s="195"/>
      <c r="E42" s="195"/>
      <c r="F42" s="196"/>
      <c r="G42" s="194"/>
      <c r="H42" s="194"/>
      <c r="I42" s="78">
        <f>IF(SUMPRODUCT(COUNTIF($D42,{"*본예산*","*1회추경*","*신규*"})),"-",G42-H42)</f>
        <v>0</v>
      </c>
      <c r="J42" s="194"/>
      <c r="K42" s="206"/>
      <c r="L42" s="78">
        <f t="shared" si="3"/>
        <v>0</v>
      </c>
      <c r="M42" s="194"/>
      <c r="N42" s="206"/>
      <c r="O42" s="78">
        <f t="shared" si="9"/>
        <v>0</v>
      </c>
      <c r="P42" s="79" t="str">
        <f t="shared" si="10"/>
        <v>-</v>
      </c>
      <c r="Q42" s="211"/>
      <c r="R42" s="80"/>
      <c r="S42" s="221"/>
      <c r="T42" s="80"/>
      <c r="U42" s="83"/>
      <c r="V42" s="194">
        <f t="shared" si="11"/>
        <v>0</v>
      </c>
      <c r="W42" s="194">
        <f t="shared" si="12"/>
        <v>0</v>
      </c>
      <c r="X42" s="82" t="str">
        <f t="shared" si="4"/>
        <v>ok</v>
      </c>
      <c r="Y42" s="80"/>
      <c r="Z42" s="81">
        <f t="shared" si="7"/>
        <v>0</v>
      </c>
      <c r="AA42" s="194">
        <f t="shared" si="5"/>
        <v>0</v>
      </c>
      <c r="AB42" s="194">
        <f t="shared" si="6"/>
        <v>0</v>
      </c>
      <c r="AC42" s="82" t="str">
        <f t="shared" si="8"/>
        <v>ok</v>
      </c>
      <c r="AD42" s="80"/>
      <c r="AE42" s="84" t="str">
        <f t="array" ref="AE42">IFERROR(IF($C42="","",INDEX(구분표!$I$2:$I$1001,MATCH(1,(구분표!$B$2:$B$1001='2추일입'!$A42)*(구분표!$C$2:$C$1001='2추일입'!$B42)*(구분표!$A$2:$A$1001='2추일입'!$C42),0))),"@@")</f>
        <v/>
      </c>
    </row>
    <row r="43" spans="1:31" ht="31.5" customHeight="1">
      <c r="A43" s="94" t="str">
        <f>IFERROR(VLOOKUP('2추일입'!$C43,구분표!$A$2:$C$1001,2,FALSE),"")</f>
        <v/>
      </c>
      <c r="B43" s="94" t="str">
        <f>IFERROR(VLOOKUP('2추일입'!$C43,구분표!$A$2:$C$1001,3,FALSE),"")</f>
        <v/>
      </c>
      <c r="C43" s="196"/>
      <c r="D43" s="195"/>
      <c r="E43" s="195"/>
      <c r="F43" s="196"/>
      <c r="G43" s="194"/>
      <c r="H43" s="194"/>
      <c r="I43" s="78">
        <f>IF(SUMPRODUCT(COUNTIF($D43,{"*본예산*","*1회추경*","*신규*"})),"-",G43-H43)</f>
        <v>0</v>
      </c>
      <c r="J43" s="194"/>
      <c r="K43" s="194"/>
      <c r="L43" s="78">
        <f t="shared" si="3"/>
        <v>0</v>
      </c>
      <c r="M43" s="194"/>
      <c r="N43" s="194"/>
      <c r="O43" s="78">
        <f t="shared" si="9"/>
        <v>0</v>
      </c>
      <c r="P43" s="79" t="str">
        <f t="shared" si="10"/>
        <v>-</v>
      </c>
      <c r="Q43" s="212"/>
      <c r="R43" s="80"/>
      <c r="S43" s="221"/>
      <c r="T43" s="80"/>
      <c r="U43" s="83"/>
      <c r="V43" s="194">
        <f t="shared" si="11"/>
        <v>0</v>
      </c>
      <c r="W43" s="194">
        <f t="shared" si="12"/>
        <v>0</v>
      </c>
      <c r="X43" s="82" t="str">
        <f t="shared" si="4"/>
        <v>ok</v>
      </c>
      <c r="Y43" s="80"/>
      <c r="Z43" s="81">
        <f t="shared" si="7"/>
        <v>0</v>
      </c>
      <c r="AA43" s="194">
        <f t="shared" si="5"/>
        <v>0</v>
      </c>
      <c r="AB43" s="194">
        <f t="shared" si="6"/>
        <v>0</v>
      </c>
      <c r="AC43" s="82" t="str">
        <f t="shared" si="8"/>
        <v>ok</v>
      </c>
      <c r="AD43" s="80"/>
      <c r="AE43" s="84" t="str">
        <f t="array" ref="AE43">IFERROR(IF($C43="","",INDEX(구분표!$I$2:$I$1001,MATCH(1,(구분표!$B$2:$B$1001='2추일입'!$A43)*(구분표!$C$2:$C$1001='2추일입'!$B43)*(구분표!$A$2:$A$1001='2추일입'!$C43),0))),"@@")</f>
        <v/>
      </c>
    </row>
    <row r="44" spans="1:31" ht="31.5" customHeight="1">
      <c r="A44" s="94" t="str">
        <f>IFERROR(VLOOKUP('2추일입'!$C44,구분표!$A$2:$C$1001,2,FALSE),"")</f>
        <v/>
      </c>
      <c r="B44" s="94" t="str">
        <f>IFERROR(VLOOKUP('2추일입'!$C44,구분표!$A$2:$C$1001,3,FALSE),"")</f>
        <v/>
      </c>
      <c r="C44" s="196"/>
      <c r="D44" s="195"/>
      <c r="E44" s="195"/>
      <c r="F44" s="196"/>
      <c r="G44" s="194"/>
      <c r="H44" s="194"/>
      <c r="I44" s="78">
        <f>IF(SUMPRODUCT(COUNTIF($D44,{"*본예산*","*1회추경*","*신규*"})),"-",G44-H44)</f>
        <v>0</v>
      </c>
      <c r="J44" s="194"/>
      <c r="K44" s="194"/>
      <c r="L44" s="78">
        <f t="shared" si="3"/>
        <v>0</v>
      </c>
      <c r="M44" s="194"/>
      <c r="N44" s="194"/>
      <c r="O44" s="78">
        <f t="shared" si="9"/>
        <v>0</v>
      </c>
      <c r="P44" s="79" t="str">
        <f t="shared" si="10"/>
        <v>-</v>
      </c>
      <c r="Q44" s="214"/>
      <c r="R44" s="80"/>
      <c r="S44" s="221"/>
      <c r="T44" s="80"/>
      <c r="U44" s="83"/>
      <c r="V44" s="194">
        <f t="shared" si="11"/>
        <v>0</v>
      </c>
      <c r="W44" s="194">
        <f t="shared" si="12"/>
        <v>0</v>
      </c>
      <c r="X44" s="82" t="str">
        <f t="shared" si="4"/>
        <v>ok</v>
      </c>
      <c r="Y44" s="80"/>
      <c r="Z44" s="81">
        <f t="shared" si="7"/>
        <v>0</v>
      </c>
      <c r="AA44" s="194">
        <f t="shared" si="5"/>
        <v>0</v>
      </c>
      <c r="AB44" s="194">
        <f t="shared" si="6"/>
        <v>0</v>
      </c>
      <c r="AC44" s="82" t="str">
        <f t="shared" si="8"/>
        <v>ok</v>
      </c>
      <c r="AD44" s="80"/>
      <c r="AE44" s="84" t="str">
        <f t="array" ref="AE44">IFERROR(IF($C44="","",INDEX(구분표!$I$2:$I$1001,MATCH(1,(구분표!$B$2:$B$1001='2추일입'!$A44)*(구분표!$C$2:$C$1001='2추일입'!$B44)*(구분표!$A$2:$A$1001='2추일입'!$C44),0))),"@@")</f>
        <v/>
      </c>
    </row>
    <row r="45" spans="1:31" ht="31.5" customHeight="1">
      <c r="A45" s="94" t="str">
        <f>IFERROR(VLOOKUP('2추일입'!$C45,구분표!$A$2:$C$1001,2,FALSE),"")</f>
        <v/>
      </c>
      <c r="B45" s="94" t="str">
        <f>IFERROR(VLOOKUP('2추일입'!$C45,구분표!$A$2:$C$1001,3,FALSE),"")</f>
        <v/>
      </c>
      <c r="C45" s="196"/>
      <c r="D45" s="195"/>
      <c r="E45" s="195"/>
      <c r="F45" s="196"/>
      <c r="G45" s="194"/>
      <c r="H45" s="197"/>
      <c r="I45" s="78">
        <f>IF(SUMPRODUCT(COUNTIF($D45,{"*본예산*","*1회추경*","*신규*"})),"-",G45-H45)</f>
        <v>0</v>
      </c>
      <c r="J45" s="194"/>
      <c r="K45" s="194"/>
      <c r="L45" s="78">
        <f t="shared" si="3"/>
        <v>0</v>
      </c>
      <c r="M45" s="194"/>
      <c r="N45" s="194"/>
      <c r="O45" s="78">
        <f t="shared" si="9"/>
        <v>0</v>
      </c>
      <c r="P45" s="79" t="str">
        <f t="shared" si="10"/>
        <v>-</v>
      </c>
      <c r="Q45" s="212"/>
      <c r="R45" s="80"/>
      <c r="S45" s="221"/>
      <c r="T45" s="80"/>
      <c r="U45" s="83"/>
      <c r="V45" s="194">
        <f t="shared" si="11"/>
        <v>0</v>
      </c>
      <c r="W45" s="194">
        <f t="shared" si="12"/>
        <v>0</v>
      </c>
      <c r="X45" s="82" t="str">
        <f t="shared" si="4"/>
        <v>ok</v>
      </c>
      <c r="Y45" s="80"/>
      <c r="Z45" s="81">
        <f t="shared" si="7"/>
        <v>0</v>
      </c>
      <c r="AA45" s="194">
        <f t="shared" si="5"/>
        <v>0</v>
      </c>
      <c r="AB45" s="194">
        <f t="shared" si="6"/>
        <v>0</v>
      </c>
      <c r="AC45" s="82" t="str">
        <f t="shared" si="8"/>
        <v>ok</v>
      </c>
      <c r="AD45" s="80"/>
      <c r="AE45" s="84" t="str">
        <f t="array" ref="AE45">IFERROR(IF($C45="","",INDEX(구분표!$I$2:$I$1001,MATCH(1,(구분표!$B$2:$B$1001='2추일입'!$A45)*(구분표!$C$2:$C$1001='2추일입'!$B45)*(구분표!$A$2:$A$1001='2추일입'!$C45),0))),"@@")</f>
        <v/>
      </c>
    </row>
    <row r="46" spans="1:31" ht="31.5" customHeight="1">
      <c r="A46" s="94" t="str">
        <f>IFERROR(VLOOKUP('2추일입'!$C46,구분표!$A$2:$C$1001,2,FALSE),"")</f>
        <v/>
      </c>
      <c r="B46" s="94" t="str">
        <f>IFERROR(VLOOKUP('2추일입'!$C46,구분표!$A$2:$C$1001,3,FALSE),"")</f>
        <v/>
      </c>
      <c r="C46" s="196"/>
      <c r="D46" s="195"/>
      <c r="E46" s="195"/>
      <c r="F46" s="196"/>
      <c r="G46" s="194"/>
      <c r="H46" s="194"/>
      <c r="I46" s="78">
        <f>IF(SUMPRODUCT(COUNTIF($D46,{"*본예산*","*1회추경*","*신규*"})),"-",G46-H46)</f>
        <v>0</v>
      </c>
      <c r="J46" s="194"/>
      <c r="K46" s="194"/>
      <c r="L46" s="78">
        <f t="shared" si="3"/>
        <v>0</v>
      </c>
      <c r="M46" s="194"/>
      <c r="N46" s="194"/>
      <c r="O46" s="78">
        <f t="shared" si="9"/>
        <v>0</v>
      </c>
      <c r="P46" s="79" t="str">
        <f t="shared" si="10"/>
        <v>-</v>
      </c>
      <c r="Q46" s="212"/>
      <c r="R46" s="80"/>
      <c r="S46" s="221"/>
      <c r="T46" s="80"/>
      <c r="U46" s="83"/>
      <c r="V46" s="194">
        <f t="shared" si="11"/>
        <v>0</v>
      </c>
      <c r="W46" s="194">
        <f t="shared" si="12"/>
        <v>0</v>
      </c>
      <c r="X46" s="82" t="str">
        <f t="shared" si="4"/>
        <v>ok</v>
      </c>
      <c r="Y46" s="80"/>
      <c r="Z46" s="81">
        <f t="shared" si="7"/>
        <v>0</v>
      </c>
      <c r="AA46" s="194">
        <f t="shared" si="5"/>
        <v>0</v>
      </c>
      <c r="AB46" s="194">
        <f t="shared" si="6"/>
        <v>0</v>
      </c>
      <c r="AC46" s="82" t="str">
        <f t="shared" si="8"/>
        <v>ok</v>
      </c>
      <c r="AD46" s="80"/>
      <c r="AE46" s="84" t="str">
        <f t="array" ref="AE46">IFERROR(IF($C46="","",INDEX(구분표!$I$2:$I$1001,MATCH(1,(구분표!$B$2:$B$1001='2추일입'!$A46)*(구분표!$C$2:$C$1001='2추일입'!$B46)*(구분표!$A$2:$A$1001='2추일입'!$C46),0))),"@@")</f>
        <v/>
      </c>
    </row>
    <row r="47" spans="1:31" ht="31.5" customHeight="1">
      <c r="A47" s="94" t="str">
        <f>IFERROR(VLOOKUP('2추일입'!$C47,구분표!$A$2:$C$1001,2,FALSE),"")</f>
        <v/>
      </c>
      <c r="B47" s="94" t="str">
        <f>IFERROR(VLOOKUP('2추일입'!$C47,구분표!$A$2:$C$1001,3,FALSE),"")</f>
        <v/>
      </c>
      <c r="C47" s="196"/>
      <c r="D47" s="195"/>
      <c r="E47" s="195"/>
      <c r="F47" s="196"/>
      <c r="G47" s="194"/>
      <c r="H47" s="194"/>
      <c r="I47" s="78">
        <f>IF(SUMPRODUCT(COUNTIF($D47,{"*본예산*","*1회추경*","*신규*"})),"-",G47-H47)</f>
        <v>0</v>
      </c>
      <c r="J47" s="194"/>
      <c r="K47" s="194"/>
      <c r="L47" s="78">
        <f t="shared" si="3"/>
        <v>0</v>
      </c>
      <c r="M47" s="194"/>
      <c r="N47" s="194"/>
      <c r="O47" s="78">
        <f t="shared" si="9"/>
        <v>0</v>
      </c>
      <c r="P47" s="79" t="str">
        <f t="shared" si="10"/>
        <v>-</v>
      </c>
      <c r="Q47" s="212"/>
      <c r="R47" s="80"/>
      <c r="S47" s="221"/>
      <c r="T47" s="80"/>
      <c r="U47" s="83"/>
      <c r="V47" s="194">
        <f t="shared" si="11"/>
        <v>0</v>
      </c>
      <c r="W47" s="194">
        <f t="shared" si="12"/>
        <v>0</v>
      </c>
      <c r="X47" s="82" t="str">
        <f t="shared" si="4"/>
        <v>ok</v>
      </c>
      <c r="Y47" s="80"/>
      <c r="Z47" s="81">
        <f t="shared" si="7"/>
        <v>0</v>
      </c>
      <c r="AA47" s="194">
        <f t="shared" si="5"/>
        <v>0</v>
      </c>
      <c r="AB47" s="194">
        <f t="shared" si="6"/>
        <v>0</v>
      </c>
      <c r="AC47" s="82" t="str">
        <f t="shared" si="8"/>
        <v>ok</v>
      </c>
      <c r="AD47" s="80"/>
      <c r="AE47" s="84" t="str">
        <f t="array" ref="AE47">IFERROR(IF($C47="","",INDEX(구분표!$I$2:$I$1001,MATCH(1,(구분표!$B$2:$B$1001='2추일입'!$A47)*(구분표!$C$2:$C$1001='2추일입'!$B47)*(구분표!$A$2:$A$1001='2추일입'!$C47),0))),"@@")</f>
        <v/>
      </c>
    </row>
    <row r="48" spans="1:31" ht="31.5" customHeight="1">
      <c r="A48" s="94" t="str">
        <f>IFERROR(VLOOKUP('2추일입'!$C48,구분표!$A$2:$C$1001,2,FALSE),"")</f>
        <v/>
      </c>
      <c r="B48" s="94" t="str">
        <f>IFERROR(VLOOKUP('2추일입'!$C48,구분표!$A$2:$C$1001,3,FALSE),"")</f>
        <v/>
      </c>
      <c r="C48" s="196"/>
      <c r="D48" s="195"/>
      <c r="E48" s="195"/>
      <c r="F48" s="196"/>
      <c r="G48" s="197"/>
      <c r="H48" s="197"/>
      <c r="I48" s="78">
        <f>IF(SUMPRODUCT(COUNTIF($D48,{"*본예산*","*1회추경*","*신규*"})),"-",G48-H48)</f>
        <v>0</v>
      </c>
      <c r="J48" s="194"/>
      <c r="K48" s="194"/>
      <c r="L48" s="78">
        <f t="shared" si="3"/>
        <v>0</v>
      </c>
      <c r="M48" s="194"/>
      <c r="N48" s="194"/>
      <c r="O48" s="78">
        <f t="shared" si="9"/>
        <v>0</v>
      </c>
      <c r="P48" s="79" t="str">
        <f t="shared" si="10"/>
        <v>-</v>
      </c>
      <c r="Q48" s="212"/>
      <c r="R48" s="80"/>
      <c r="S48" s="221"/>
      <c r="T48" s="80"/>
      <c r="U48" s="83"/>
      <c r="V48" s="194">
        <f t="shared" si="11"/>
        <v>0</v>
      </c>
      <c r="W48" s="194">
        <f t="shared" si="12"/>
        <v>0</v>
      </c>
      <c r="X48" s="82" t="str">
        <f t="shared" si="4"/>
        <v>ok</v>
      </c>
      <c r="Y48" s="80"/>
      <c r="Z48" s="81">
        <f t="shared" si="7"/>
        <v>0</v>
      </c>
      <c r="AA48" s="194">
        <f t="shared" si="5"/>
        <v>0</v>
      </c>
      <c r="AB48" s="194">
        <f t="shared" si="6"/>
        <v>0</v>
      </c>
      <c r="AC48" s="82" t="str">
        <f t="shared" si="8"/>
        <v>ok</v>
      </c>
      <c r="AD48" s="80"/>
      <c r="AE48" s="84" t="str">
        <f t="array" ref="AE48">IFERROR(IF($C48="","",INDEX(구분표!$I$2:$I$1001,MATCH(1,(구분표!$B$2:$B$1001='2추일입'!$A48)*(구분표!$C$2:$C$1001='2추일입'!$B48)*(구분표!$A$2:$A$1001='2추일입'!$C48),0))),"@@")</f>
        <v/>
      </c>
    </row>
    <row r="49" spans="1:31" ht="31.5" customHeight="1">
      <c r="A49" s="94" t="str">
        <f>IFERROR(VLOOKUP('2추일입'!$C49,구분표!$A$2:$C$1001,2,FALSE),"")</f>
        <v/>
      </c>
      <c r="B49" s="94" t="str">
        <f>IFERROR(VLOOKUP('2추일입'!$C49,구분표!$A$2:$C$1001,3,FALSE),"")</f>
        <v/>
      </c>
      <c r="C49" s="196"/>
      <c r="D49" s="195"/>
      <c r="E49" s="195"/>
      <c r="F49" s="196"/>
      <c r="G49" s="194"/>
      <c r="H49" s="194"/>
      <c r="I49" s="78">
        <f>IF(SUMPRODUCT(COUNTIF($D49,{"*본예산*","*1회추경*","*신규*"})),"-",G49-H49)</f>
        <v>0</v>
      </c>
      <c r="J49" s="194"/>
      <c r="K49" s="194"/>
      <c r="L49" s="78">
        <f t="shared" si="3"/>
        <v>0</v>
      </c>
      <c r="M49" s="194"/>
      <c r="N49" s="194"/>
      <c r="O49" s="78">
        <f t="shared" si="9"/>
        <v>0</v>
      </c>
      <c r="P49" s="79" t="str">
        <f t="shared" si="10"/>
        <v>-</v>
      </c>
      <c r="Q49" s="212"/>
      <c r="R49" s="80"/>
      <c r="S49" s="221"/>
      <c r="T49" s="80"/>
      <c r="U49" s="83"/>
      <c r="V49" s="194">
        <f t="shared" si="11"/>
        <v>0</v>
      </c>
      <c r="W49" s="194">
        <f t="shared" si="12"/>
        <v>0</v>
      </c>
      <c r="X49" s="82" t="str">
        <f t="shared" si="4"/>
        <v>ok</v>
      </c>
      <c r="Y49" s="80"/>
      <c r="Z49" s="81">
        <f t="shared" si="7"/>
        <v>0</v>
      </c>
      <c r="AA49" s="194">
        <f t="shared" si="5"/>
        <v>0</v>
      </c>
      <c r="AB49" s="194">
        <f t="shared" si="6"/>
        <v>0</v>
      </c>
      <c r="AC49" s="82" t="str">
        <f t="shared" si="8"/>
        <v>ok</v>
      </c>
      <c r="AD49" s="80"/>
      <c r="AE49" s="84" t="str">
        <f t="array" ref="AE49">IFERROR(IF($C49="","",INDEX(구분표!$I$2:$I$1001,MATCH(1,(구분표!$B$2:$B$1001='2추일입'!$A49)*(구분표!$C$2:$C$1001='2추일입'!$B49)*(구분표!$A$2:$A$1001='2추일입'!$C49),0))),"@@")</f>
        <v/>
      </c>
    </row>
    <row r="50" spans="1:31" ht="31.5" customHeight="1">
      <c r="A50" s="94" t="str">
        <f>IFERROR(VLOOKUP('2추일입'!$C50,구분표!$A$2:$C$1001,2,FALSE),"")</f>
        <v/>
      </c>
      <c r="B50" s="94" t="str">
        <f>IFERROR(VLOOKUP('2추일입'!$C50,구분표!$A$2:$C$1001,3,FALSE),"")</f>
        <v/>
      </c>
      <c r="C50" s="196"/>
      <c r="D50" s="195"/>
      <c r="E50" s="195"/>
      <c r="F50" s="196"/>
      <c r="G50" s="197"/>
      <c r="H50" s="194"/>
      <c r="I50" s="78">
        <f>IF(SUMPRODUCT(COUNTIF($D50,{"*본예산*","*1회추경*","*신규*"})),"-",G50-H50)</f>
        <v>0</v>
      </c>
      <c r="J50" s="194"/>
      <c r="K50" s="194"/>
      <c r="L50" s="78">
        <f t="shared" si="3"/>
        <v>0</v>
      </c>
      <c r="M50" s="194"/>
      <c r="N50" s="194"/>
      <c r="O50" s="78">
        <f t="shared" si="9"/>
        <v>0</v>
      </c>
      <c r="P50" s="79" t="str">
        <f t="shared" si="10"/>
        <v>-</v>
      </c>
      <c r="Q50" s="212"/>
      <c r="R50" s="80"/>
      <c r="S50" s="221"/>
      <c r="T50" s="80"/>
      <c r="U50" s="83"/>
      <c r="V50" s="194">
        <f t="shared" si="11"/>
        <v>0</v>
      </c>
      <c r="W50" s="194">
        <f t="shared" si="12"/>
        <v>0</v>
      </c>
      <c r="X50" s="82" t="str">
        <f t="shared" si="4"/>
        <v>ok</v>
      </c>
      <c r="Y50" s="80"/>
      <c r="Z50" s="81">
        <f t="shared" si="7"/>
        <v>0</v>
      </c>
      <c r="AA50" s="194">
        <f t="shared" si="5"/>
        <v>0</v>
      </c>
      <c r="AB50" s="194">
        <f t="shared" si="6"/>
        <v>0</v>
      </c>
      <c r="AC50" s="82" t="str">
        <f t="shared" si="8"/>
        <v>ok</v>
      </c>
      <c r="AD50" s="80"/>
      <c r="AE50" s="84" t="str">
        <f t="array" ref="AE50">IFERROR(IF($C50="","",INDEX(구분표!$I$2:$I$1001,MATCH(1,(구분표!$B$2:$B$1001='2추일입'!$A50)*(구분표!$C$2:$C$1001='2추일입'!$B50)*(구분표!$A$2:$A$1001='2추일입'!$C50),0))),"@@")</f>
        <v/>
      </c>
    </row>
    <row r="51" spans="1:31" ht="31.5" customHeight="1">
      <c r="A51" s="94" t="str">
        <f>IFERROR(VLOOKUP('2추일입'!$C51,구분표!$A$2:$C$1001,2,FALSE),"")</f>
        <v/>
      </c>
      <c r="B51" s="94" t="str">
        <f>IFERROR(VLOOKUP('2추일입'!$C51,구분표!$A$2:$C$1001,3,FALSE),"")</f>
        <v/>
      </c>
      <c r="C51" s="196"/>
      <c r="D51" s="195"/>
      <c r="E51" s="195"/>
      <c r="F51" s="196"/>
      <c r="G51" s="194"/>
      <c r="H51" s="194"/>
      <c r="I51" s="78">
        <f>IF(SUMPRODUCT(COUNTIF($D51,{"*본예산*","*1회추경*","*신규*"})),"-",G51-H51)</f>
        <v>0</v>
      </c>
      <c r="J51" s="194"/>
      <c r="K51" s="194"/>
      <c r="L51" s="78">
        <f t="shared" si="3"/>
        <v>0</v>
      </c>
      <c r="M51" s="194"/>
      <c r="N51" s="194"/>
      <c r="O51" s="78">
        <f t="shared" si="9"/>
        <v>0</v>
      </c>
      <c r="P51" s="79" t="str">
        <f t="shared" si="10"/>
        <v>-</v>
      </c>
      <c r="Q51" s="215"/>
      <c r="R51" s="80"/>
      <c r="S51" s="221"/>
      <c r="T51" s="80"/>
      <c r="U51" s="83"/>
      <c r="V51" s="194">
        <f t="shared" si="11"/>
        <v>0</v>
      </c>
      <c r="W51" s="194">
        <f t="shared" si="12"/>
        <v>0</v>
      </c>
      <c r="X51" s="82" t="str">
        <f t="shared" si="4"/>
        <v>ok</v>
      </c>
      <c r="Y51" s="80"/>
      <c r="Z51" s="81">
        <f t="shared" si="7"/>
        <v>0</v>
      </c>
      <c r="AA51" s="194">
        <f t="shared" si="5"/>
        <v>0</v>
      </c>
      <c r="AB51" s="194">
        <f t="shared" si="6"/>
        <v>0</v>
      </c>
      <c r="AC51" s="82" t="str">
        <f t="shared" si="8"/>
        <v>ok</v>
      </c>
      <c r="AD51" s="80"/>
      <c r="AE51" s="84" t="str">
        <f t="array" ref="AE51">IFERROR(IF($C51="","",INDEX(구분표!$I$2:$I$1001,MATCH(1,(구분표!$B$2:$B$1001='2추일입'!$A51)*(구분표!$C$2:$C$1001='2추일입'!$B51)*(구분표!$A$2:$A$1001='2추일입'!$C51),0))),"@@")</f>
        <v/>
      </c>
    </row>
    <row r="52" spans="1:31" ht="31.5" customHeight="1">
      <c r="A52" s="94" t="str">
        <f>IFERROR(VLOOKUP('2추일입'!$C52,구분표!$A$2:$C$1001,2,FALSE),"")</f>
        <v/>
      </c>
      <c r="B52" s="94" t="str">
        <f>IFERROR(VLOOKUP('2추일입'!$C52,구분표!$A$2:$C$1001,3,FALSE),"")</f>
        <v/>
      </c>
      <c r="C52" s="196"/>
      <c r="D52" s="195"/>
      <c r="E52" s="195"/>
      <c r="F52" s="196"/>
      <c r="G52" s="194"/>
      <c r="H52" s="194"/>
      <c r="I52" s="78">
        <f>IF(SUMPRODUCT(COUNTIF($D52,{"*본예산*","*1회추경*","*신규*"})),"-",G52-H52)</f>
        <v>0</v>
      </c>
      <c r="J52" s="194"/>
      <c r="K52" s="194"/>
      <c r="L52" s="78">
        <f t="shared" si="3"/>
        <v>0</v>
      </c>
      <c r="M52" s="194"/>
      <c r="N52" s="194"/>
      <c r="O52" s="78">
        <f t="shared" si="9"/>
        <v>0</v>
      </c>
      <c r="P52" s="79" t="str">
        <f t="shared" si="10"/>
        <v>-</v>
      </c>
      <c r="Q52" s="215"/>
      <c r="R52" s="80"/>
      <c r="S52" s="221"/>
      <c r="T52" s="80"/>
      <c r="U52" s="83"/>
      <c r="V52" s="194">
        <f t="shared" si="11"/>
        <v>0</v>
      </c>
      <c r="W52" s="194">
        <f t="shared" si="12"/>
        <v>0</v>
      </c>
      <c r="X52" s="82" t="str">
        <f t="shared" si="4"/>
        <v>ok</v>
      </c>
      <c r="Y52" s="80"/>
      <c r="Z52" s="81">
        <f t="shared" si="7"/>
        <v>0</v>
      </c>
      <c r="AA52" s="194">
        <f t="shared" si="5"/>
        <v>0</v>
      </c>
      <c r="AB52" s="194">
        <f t="shared" si="6"/>
        <v>0</v>
      </c>
      <c r="AC52" s="82" t="str">
        <f t="shared" si="8"/>
        <v>ok</v>
      </c>
      <c r="AD52" s="80"/>
      <c r="AE52" s="84" t="str">
        <f t="array" ref="AE52">IFERROR(IF($C52="","",INDEX(구분표!$I$2:$I$1001,MATCH(1,(구분표!$B$2:$B$1001='2추일입'!$A52)*(구분표!$C$2:$C$1001='2추일입'!$B52)*(구분표!$A$2:$A$1001='2추일입'!$C52),0))),"@@")</f>
        <v/>
      </c>
    </row>
    <row r="53" spans="1:31" ht="31.5" customHeight="1">
      <c r="A53" s="94" t="str">
        <f>IFERROR(VLOOKUP('2추일입'!$C53,구분표!$A$2:$C$1001,2,FALSE),"")</f>
        <v/>
      </c>
      <c r="B53" s="94" t="str">
        <f>IFERROR(VLOOKUP('2추일입'!$C53,구분표!$A$2:$C$1001,3,FALSE),"")</f>
        <v/>
      </c>
      <c r="C53" s="196"/>
      <c r="D53" s="195"/>
      <c r="E53" s="195"/>
      <c r="F53" s="196"/>
      <c r="G53" s="194"/>
      <c r="H53" s="194"/>
      <c r="I53" s="78">
        <f>IF(SUMPRODUCT(COUNTIF($D53,{"*본예산*","*1회추경*","*신규*"})),"-",G53-H53)</f>
        <v>0</v>
      </c>
      <c r="J53" s="194"/>
      <c r="K53" s="194"/>
      <c r="L53" s="78">
        <f t="shared" si="3"/>
        <v>0</v>
      </c>
      <c r="M53" s="194"/>
      <c r="N53" s="194"/>
      <c r="O53" s="78">
        <f t="shared" si="9"/>
        <v>0</v>
      </c>
      <c r="P53" s="79" t="str">
        <f t="shared" si="10"/>
        <v>-</v>
      </c>
      <c r="Q53" s="211"/>
      <c r="R53" s="80"/>
      <c r="S53" s="221"/>
      <c r="T53" s="80"/>
      <c r="U53" s="83"/>
      <c r="V53" s="194">
        <f t="shared" si="11"/>
        <v>0</v>
      </c>
      <c r="W53" s="194">
        <f t="shared" si="12"/>
        <v>0</v>
      </c>
      <c r="X53" s="82" t="str">
        <f t="shared" si="4"/>
        <v>ok</v>
      </c>
      <c r="Y53" s="80"/>
      <c r="Z53" s="81">
        <f t="shared" si="7"/>
        <v>0</v>
      </c>
      <c r="AA53" s="194">
        <f t="shared" si="5"/>
        <v>0</v>
      </c>
      <c r="AB53" s="194">
        <f t="shared" si="6"/>
        <v>0</v>
      </c>
      <c r="AC53" s="82" t="str">
        <f t="shared" si="8"/>
        <v>ok</v>
      </c>
      <c r="AD53" s="80"/>
      <c r="AE53" s="84" t="str">
        <f t="array" ref="AE53">IFERROR(IF($C53="","",INDEX(구분표!$I$2:$I$1001,MATCH(1,(구분표!$B$2:$B$1001='2추일입'!$A53)*(구분표!$C$2:$C$1001='2추일입'!$B53)*(구분표!$A$2:$A$1001='2추일입'!$C53),0))),"@@")</f>
        <v/>
      </c>
    </row>
    <row r="54" spans="1:31" ht="31.5" customHeight="1">
      <c r="A54" s="94" t="str">
        <f>IFERROR(VLOOKUP('2추일입'!$C54,구분표!$A$2:$C$1001,2,FALSE),"")</f>
        <v/>
      </c>
      <c r="B54" s="94" t="str">
        <f>IFERROR(VLOOKUP('2추일입'!$C54,구분표!$A$2:$C$1001,3,FALSE),"")</f>
        <v/>
      </c>
      <c r="C54" s="196"/>
      <c r="D54" s="195"/>
      <c r="E54" s="195"/>
      <c r="F54" s="196"/>
      <c r="G54" s="194"/>
      <c r="H54" s="194"/>
      <c r="I54" s="78">
        <f>IF(SUMPRODUCT(COUNTIF($D54,{"*본예산*","*1회추경*","*신규*"})),"-",G54-H54)</f>
        <v>0</v>
      </c>
      <c r="J54" s="194"/>
      <c r="K54" s="194"/>
      <c r="L54" s="78">
        <f t="shared" si="3"/>
        <v>0</v>
      </c>
      <c r="M54" s="194"/>
      <c r="N54" s="194"/>
      <c r="O54" s="78">
        <f t="shared" si="9"/>
        <v>0</v>
      </c>
      <c r="P54" s="79" t="str">
        <f t="shared" si="10"/>
        <v>-</v>
      </c>
      <c r="Q54" s="211"/>
      <c r="R54" s="80"/>
      <c r="S54" s="221"/>
      <c r="T54" s="80"/>
      <c r="U54" s="83"/>
      <c r="V54" s="194">
        <f t="shared" si="11"/>
        <v>0</v>
      </c>
      <c r="W54" s="194">
        <f t="shared" si="12"/>
        <v>0</v>
      </c>
      <c r="X54" s="82" t="str">
        <f t="shared" si="4"/>
        <v>ok</v>
      </c>
      <c r="Y54" s="80"/>
      <c r="Z54" s="81">
        <f t="shared" si="7"/>
        <v>0</v>
      </c>
      <c r="AA54" s="194">
        <f t="shared" si="5"/>
        <v>0</v>
      </c>
      <c r="AB54" s="194">
        <f t="shared" si="6"/>
        <v>0</v>
      </c>
      <c r="AC54" s="82" t="str">
        <f t="shared" si="8"/>
        <v>ok</v>
      </c>
      <c r="AD54" s="80"/>
      <c r="AE54" s="84" t="str">
        <f t="array" ref="AE54">IFERROR(IF($C54="","",INDEX(구분표!$I$2:$I$1001,MATCH(1,(구분표!$B$2:$B$1001='2추일입'!$A54)*(구분표!$C$2:$C$1001='2추일입'!$B54)*(구분표!$A$2:$A$1001='2추일입'!$C54),0))),"@@")</f>
        <v/>
      </c>
    </row>
    <row r="55" spans="1:31" ht="31.5" customHeight="1">
      <c r="A55" s="94" t="str">
        <f>IFERROR(VLOOKUP('2추일입'!$C55,구분표!$A$2:$C$1001,2,FALSE),"")</f>
        <v/>
      </c>
      <c r="B55" s="94" t="str">
        <f>IFERROR(VLOOKUP('2추일입'!$C55,구분표!$A$2:$C$1001,3,FALSE),"")</f>
        <v/>
      </c>
      <c r="C55" s="196"/>
      <c r="D55" s="195"/>
      <c r="E55" s="195"/>
      <c r="F55" s="196"/>
      <c r="G55" s="194"/>
      <c r="H55" s="194"/>
      <c r="I55" s="78">
        <f>IF(SUMPRODUCT(COUNTIF($D55,{"*본예산*","*1회추경*","*신규*"})),"-",G55-H55)</f>
        <v>0</v>
      </c>
      <c r="J55" s="194"/>
      <c r="K55" s="194"/>
      <c r="L55" s="78">
        <f t="shared" si="3"/>
        <v>0</v>
      </c>
      <c r="M55" s="194"/>
      <c r="N55" s="194"/>
      <c r="O55" s="78">
        <f t="shared" si="9"/>
        <v>0</v>
      </c>
      <c r="P55" s="79" t="str">
        <f t="shared" si="10"/>
        <v>-</v>
      </c>
      <c r="Q55" s="211"/>
      <c r="R55" s="80"/>
      <c r="S55" s="221"/>
      <c r="T55" s="80"/>
      <c r="U55" s="83"/>
      <c r="V55" s="194">
        <f t="shared" si="11"/>
        <v>0</v>
      </c>
      <c r="W55" s="194">
        <f t="shared" si="12"/>
        <v>0</v>
      </c>
      <c r="X55" s="82" t="str">
        <f t="shared" si="4"/>
        <v>ok</v>
      </c>
      <c r="Y55" s="80"/>
      <c r="Z55" s="81">
        <f t="shared" si="7"/>
        <v>0</v>
      </c>
      <c r="AA55" s="194">
        <f t="shared" si="5"/>
        <v>0</v>
      </c>
      <c r="AB55" s="194">
        <f t="shared" si="6"/>
        <v>0</v>
      </c>
      <c r="AC55" s="82" t="str">
        <f t="shared" si="8"/>
        <v>ok</v>
      </c>
      <c r="AD55" s="80"/>
      <c r="AE55" s="84" t="str">
        <f t="array" ref="AE55">IFERROR(IF($C55="","",INDEX(구분표!$I$2:$I$1001,MATCH(1,(구분표!$B$2:$B$1001='2추일입'!$A55)*(구분표!$C$2:$C$1001='2추일입'!$B55)*(구분표!$A$2:$A$1001='2추일입'!$C55),0))),"@@")</f>
        <v/>
      </c>
    </row>
    <row r="56" spans="1:31" ht="31.5" customHeight="1">
      <c r="A56" s="94" t="str">
        <f>IFERROR(VLOOKUP('2추일입'!$C56,구분표!$A$2:$C$1001,2,FALSE),"")</f>
        <v/>
      </c>
      <c r="B56" s="94" t="str">
        <f>IFERROR(VLOOKUP('2추일입'!$C56,구분표!$A$2:$C$1001,3,FALSE),"")</f>
        <v/>
      </c>
      <c r="C56" s="196"/>
      <c r="D56" s="195"/>
      <c r="E56" s="195"/>
      <c r="F56" s="196"/>
      <c r="G56" s="194"/>
      <c r="H56" s="199"/>
      <c r="I56" s="78">
        <f>IF(SUMPRODUCT(COUNTIF($D56,{"*본예산*","*1회추경*","*신규*"})),"-",G56-H56)</f>
        <v>0</v>
      </c>
      <c r="J56" s="194"/>
      <c r="K56" s="194"/>
      <c r="L56" s="78">
        <f t="shared" si="3"/>
        <v>0</v>
      </c>
      <c r="M56" s="194"/>
      <c r="N56" s="194"/>
      <c r="O56" s="78">
        <f t="shared" si="9"/>
        <v>0</v>
      </c>
      <c r="P56" s="79" t="str">
        <f t="shared" si="10"/>
        <v>-</v>
      </c>
      <c r="Q56" s="215"/>
      <c r="R56" s="80"/>
      <c r="S56" s="221"/>
      <c r="T56" s="80"/>
      <c r="U56" s="83"/>
      <c r="V56" s="194">
        <f t="shared" si="11"/>
        <v>0</v>
      </c>
      <c r="W56" s="194">
        <f t="shared" si="12"/>
        <v>0</v>
      </c>
      <c r="X56" s="82" t="str">
        <f t="shared" si="4"/>
        <v>ok</v>
      </c>
      <c r="Y56" s="80"/>
      <c r="Z56" s="81">
        <f t="shared" si="7"/>
        <v>0</v>
      </c>
      <c r="AA56" s="194">
        <f t="shared" si="5"/>
        <v>0</v>
      </c>
      <c r="AB56" s="194">
        <f t="shared" si="6"/>
        <v>0</v>
      </c>
      <c r="AC56" s="82" t="str">
        <f t="shared" si="8"/>
        <v>ok</v>
      </c>
      <c r="AD56" s="80"/>
      <c r="AE56" s="84" t="str">
        <f t="array" ref="AE56">IFERROR(IF($C56="","",INDEX(구분표!$I$2:$I$1001,MATCH(1,(구분표!$B$2:$B$1001='2추일입'!$A56)*(구분표!$C$2:$C$1001='2추일입'!$B56)*(구분표!$A$2:$A$1001='2추일입'!$C56),0))),"@@")</f>
        <v/>
      </c>
    </row>
    <row r="57" spans="1:31" ht="31.5" customHeight="1">
      <c r="A57" s="94" t="str">
        <f>IFERROR(VLOOKUP('2추일입'!$C57,구분표!$A$2:$C$1001,2,FALSE),"")</f>
        <v/>
      </c>
      <c r="B57" s="94" t="str">
        <f>IFERROR(VLOOKUP('2추일입'!$C57,구분표!$A$2:$C$1001,3,FALSE),"")</f>
        <v/>
      </c>
      <c r="C57" s="196"/>
      <c r="D57" s="195"/>
      <c r="E57" s="195"/>
      <c r="F57" s="196"/>
      <c r="G57" s="194"/>
      <c r="H57" s="194"/>
      <c r="I57" s="78">
        <f>IF(SUMPRODUCT(COUNTIF($D57,{"*본예산*","*1회추경*","*신규*"})),"-",G57-H57)</f>
        <v>0</v>
      </c>
      <c r="J57" s="194"/>
      <c r="K57" s="194"/>
      <c r="L57" s="78">
        <f t="shared" si="3"/>
        <v>0</v>
      </c>
      <c r="M57" s="194"/>
      <c r="N57" s="194"/>
      <c r="O57" s="78">
        <f t="shared" si="9"/>
        <v>0</v>
      </c>
      <c r="P57" s="79" t="str">
        <f t="shared" si="10"/>
        <v>-</v>
      </c>
      <c r="Q57" s="215"/>
      <c r="R57" s="80"/>
      <c r="S57" s="221"/>
      <c r="T57" s="80"/>
      <c r="U57" s="83"/>
      <c r="V57" s="194">
        <f t="shared" si="11"/>
        <v>0</v>
      </c>
      <c r="W57" s="194">
        <f t="shared" si="12"/>
        <v>0</v>
      </c>
      <c r="X57" s="82" t="str">
        <f t="shared" si="4"/>
        <v>ok</v>
      </c>
      <c r="Y57" s="80"/>
      <c r="Z57" s="81">
        <f t="shared" si="7"/>
        <v>0</v>
      </c>
      <c r="AA57" s="194">
        <f t="shared" si="5"/>
        <v>0</v>
      </c>
      <c r="AB57" s="194">
        <f t="shared" si="6"/>
        <v>0</v>
      </c>
      <c r="AC57" s="82" t="str">
        <f t="shared" si="8"/>
        <v>ok</v>
      </c>
      <c r="AD57" s="80"/>
      <c r="AE57" s="84" t="str">
        <f t="array" ref="AE57">IFERROR(IF($C57="","",INDEX(구분표!$I$2:$I$1001,MATCH(1,(구분표!$B$2:$B$1001='2추일입'!$A57)*(구분표!$C$2:$C$1001='2추일입'!$B57)*(구분표!$A$2:$A$1001='2추일입'!$C57),0))),"@@")</f>
        <v/>
      </c>
    </row>
    <row r="58" spans="1:31" ht="31.5" customHeight="1">
      <c r="A58" s="94" t="str">
        <f>IFERROR(VLOOKUP('2추일입'!$C58,구분표!$A$2:$C$1001,2,FALSE),"")</f>
        <v/>
      </c>
      <c r="B58" s="94" t="str">
        <f>IFERROR(VLOOKUP('2추일입'!$C58,구분표!$A$2:$C$1001,3,FALSE),"")</f>
        <v/>
      </c>
      <c r="C58" s="196"/>
      <c r="D58" s="195"/>
      <c r="E58" s="195"/>
      <c r="F58" s="196"/>
      <c r="G58" s="194"/>
      <c r="H58" s="194"/>
      <c r="I58" s="78">
        <f>IF(SUMPRODUCT(COUNTIF($D58,{"*본예산*","*1회추경*","*신규*"})),"-",G58-H58)</f>
        <v>0</v>
      </c>
      <c r="J58" s="194"/>
      <c r="K58" s="194"/>
      <c r="L58" s="78">
        <f t="shared" si="3"/>
        <v>0</v>
      </c>
      <c r="M58" s="194"/>
      <c r="N58" s="194"/>
      <c r="O58" s="78">
        <f t="shared" si="9"/>
        <v>0</v>
      </c>
      <c r="P58" s="79" t="str">
        <f t="shared" si="10"/>
        <v>-</v>
      </c>
      <c r="Q58" s="215"/>
      <c r="R58" s="80"/>
      <c r="S58" s="221"/>
      <c r="T58" s="80"/>
      <c r="U58" s="83"/>
      <c r="V58" s="194">
        <f t="shared" si="11"/>
        <v>0</v>
      </c>
      <c r="W58" s="194">
        <f t="shared" si="12"/>
        <v>0</v>
      </c>
      <c r="X58" s="82" t="str">
        <f t="shared" si="4"/>
        <v>ok</v>
      </c>
      <c r="Y58" s="80"/>
      <c r="Z58" s="81">
        <f t="shared" si="7"/>
        <v>0</v>
      </c>
      <c r="AA58" s="194">
        <f t="shared" si="5"/>
        <v>0</v>
      </c>
      <c r="AB58" s="194">
        <f t="shared" si="6"/>
        <v>0</v>
      </c>
      <c r="AC58" s="82" t="str">
        <f t="shared" si="8"/>
        <v>ok</v>
      </c>
      <c r="AD58" s="80"/>
      <c r="AE58" s="84" t="str">
        <f t="array" ref="AE58">IFERROR(IF($C58="","",INDEX(구분표!$I$2:$I$1001,MATCH(1,(구분표!$B$2:$B$1001='2추일입'!$A58)*(구분표!$C$2:$C$1001='2추일입'!$B58)*(구분표!$A$2:$A$1001='2추일입'!$C58),0))),"@@")</f>
        <v/>
      </c>
    </row>
    <row r="59" spans="1:31" ht="31.5" customHeight="1">
      <c r="A59" s="94" t="str">
        <f>IFERROR(VLOOKUP('2추일입'!$C59,구분표!$A$2:$C$1001,2,FALSE),"")</f>
        <v/>
      </c>
      <c r="B59" s="94" t="str">
        <f>IFERROR(VLOOKUP('2추일입'!$C59,구분표!$A$2:$C$1001,3,FALSE),"")</f>
        <v/>
      </c>
      <c r="C59" s="196"/>
      <c r="D59" s="195"/>
      <c r="E59" s="195"/>
      <c r="F59" s="196"/>
      <c r="G59" s="194"/>
      <c r="H59" s="194"/>
      <c r="I59" s="78">
        <f>IF(SUMPRODUCT(COUNTIF($D59,{"*본예산*","*1회추경*","*신규*"})),"-",G59-H59)</f>
        <v>0</v>
      </c>
      <c r="J59" s="194"/>
      <c r="K59" s="194"/>
      <c r="L59" s="78">
        <f t="shared" si="3"/>
        <v>0</v>
      </c>
      <c r="M59" s="194"/>
      <c r="N59" s="194"/>
      <c r="O59" s="78">
        <f t="shared" si="9"/>
        <v>0</v>
      </c>
      <c r="P59" s="79" t="str">
        <f t="shared" si="10"/>
        <v>-</v>
      </c>
      <c r="Q59" s="215"/>
      <c r="R59" s="80"/>
      <c r="S59" s="221"/>
      <c r="T59" s="80"/>
      <c r="U59" s="83"/>
      <c r="V59" s="194">
        <f t="shared" si="11"/>
        <v>0</v>
      </c>
      <c r="W59" s="194">
        <f t="shared" si="12"/>
        <v>0</v>
      </c>
      <c r="X59" s="82" t="str">
        <f t="shared" si="4"/>
        <v>ok</v>
      </c>
      <c r="Y59" s="80"/>
      <c r="Z59" s="81">
        <f t="shared" si="7"/>
        <v>0</v>
      </c>
      <c r="AA59" s="194">
        <f t="shared" si="5"/>
        <v>0</v>
      </c>
      <c r="AB59" s="194">
        <f t="shared" si="6"/>
        <v>0</v>
      </c>
      <c r="AC59" s="82" t="str">
        <f t="shared" si="8"/>
        <v>ok</v>
      </c>
      <c r="AD59" s="80"/>
      <c r="AE59" s="84" t="str">
        <f t="array" ref="AE59">IFERROR(IF($C59="","",INDEX(구분표!$I$2:$I$1001,MATCH(1,(구분표!$B$2:$B$1001='2추일입'!$A59)*(구분표!$C$2:$C$1001='2추일입'!$B59)*(구분표!$A$2:$A$1001='2추일입'!$C59),0))),"@@")</f>
        <v/>
      </c>
    </row>
    <row r="60" spans="1:31" ht="31.5" customHeight="1">
      <c r="A60" s="94" t="str">
        <f>IFERROR(VLOOKUP('2추일입'!$C60,구분표!$A$2:$C$1001,2,FALSE),"")</f>
        <v/>
      </c>
      <c r="B60" s="94" t="str">
        <f>IFERROR(VLOOKUP('2추일입'!$C60,구분표!$A$2:$C$1001,3,FALSE),"")</f>
        <v/>
      </c>
      <c r="C60" s="196"/>
      <c r="D60" s="195"/>
      <c r="E60" s="195"/>
      <c r="F60" s="196"/>
      <c r="G60" s="194"/>
      <c r="H60" s="194"/>
      <c r="I60" s="78">
        <f>IF(SUMPRODUCT(COUNTIF($D60,{"*본예산*","*1회추경*","*신규*"})),"-",G60-H60)</f>
        <v>0</v>
      </c>
      <c r="J60" s="194"/>
      <c r="K60" s="194"/>
      <c r="L60" s="78">
        <f t="shared" si="3"/>
        <v>0</v>
      </c>
      <c r="M60" s="194"/>
      <c r="N60" s="194"/>
      <c r="O60" s="78">
        <f t="shared" si="9"/>
        <v>0</v>
      </c>
      <c r="P60" s="79" t="str">
        <f t="shared" si="10"/>
        <v>-</v>
      </c>
      <c r="Q60" s="215"/>
      <c r="R60" s="80"/>
      <c r="S60" s="221"/>
      <c r="T60" s="80"/>
      <c r="U60" s="83"/>
      <c r="V60" s="194">
        <f t="shared" si="11"/>
        <v>0</v>
      </c>
      <c r="W60" s="194">
        <f t="shared" si="12"/>
        <v>0</v>
      </c>
      <c r="X60" s="82" t="str">
        <f t="shared" si="4"/>
        <v>ok</v>
      </c>
      <c r="Y60" s="80"/>
      <c r="Z60" s="81">
        <f t="shared" si="7"/>
        <v>0</v>
      </c>
      <c r="AA60" s="194">
        <f t="shared" si="5"/>
        <v>0</v>
      </c>
      <c r="AB60" s="194">
        <f t="shared" si="6"/>
        <v>0</v>
      </c>
      <c r="AC60" s="82" t="str">
        <f t="shared" si="8"/>
        <v>ok</v>
      </c>
      <c r="AD60" s="80"/>
      <c r="AE60" s="84" t="str">
        <f t="array" ref="AE60">IFERROR(IF($C60="","",INDEX(구분표!$I$2:$I$1001,MATCH(1,(구분표!$B$2:$B$1001='2추일입'!$A60)*(구분표!$C$2:$C$1001='2추일입'!$B60)*(구분표!$A$2:$A$1001='2추일입'!$C60),0))),"@@")</f>
        <v/>
      </c>
    </row>
    <row r="61" spans="1:31" ht="31.5" customHeight="1">
      <c r="A61" s="94" t="str">
        <f>IFERROR(VLOOKUP('2추일입'!$C61,구분표!$A$2:$C$1001,2,FALSE),"")</f>
        <v/>
      </c>
      <c r="B61" s="94" t="str">
        <f>IFERROR(VLOOKUP('2추일입'!$C61,구분표!$A$2:$C$1001,3,FALSE),"")</f>
        <v/>
      </c>
      <c r="C61" s="196"/>
      <c r="D61" s="195"/>
      <c r="E61" s="195"/>
      <c r="F61" s="196"/>
      <c r="G61" s="194"/>
      <c r="H61" s="194"/>
      <c r="I61" s="78">
        <f>IF(SUMPRODUCT(COUNTIF($D61,{"*본예산*","*1회추경*","*신규*"})),"-",G61-H61)</f>
        <v>0</v>
      </c>
      <c r="J61" s="194"/>
      <c r="K61" s="194"/>
      <c r="L61" s="78">
        <f t="shared" si="3"/>
        <v>0</v>
      </c>
      <c r="M61" s="194"/>
      <c r="N61" s="194"/>
      <c r="O61" s="78">
        <f t="shared" si="9"/>
        <v>0</v>
      </c>
      <c r="P61" s="79" t="str">
        <f t="shared" si="10"/>
        <v>-</v>
      </c>
      <c r="Q61" s="215"/>
      <c r="R61" s="80"/>
      <c r="S61" s="221"/>
      <c r="T61" s="80"/>
      <c r="U61" s="83"/>
      <c r="V61" s="194">
        <f t="shared" si="11"/>
        <v>0</v>
      </c>
      <c r="W61" s="194">
        <f t="shared" si="12"/>
        <v>0</v>
      </c>
      <c r="X61" s="82" t="str">
        <f t="shared" si="4"/>
        <v>ok</v>
      </c>
      <c r="Y61" s="80"/>
      <c r="Z61" s="81">
        <f t="shared" si="7"/>
        <v>0</v>
      </c>
      <c r="AA61" s="194">
        <f t="shared" si="5"/>
        <v>0</v>
      </c>
      <c r="AB61" s="194">
        <f t="shared" si="6"/>
        <v>0</v>
      </c>
      <c r="AC61" s="82" t="str">
        <f t="shared" si="8"/>
        <v>ok</v>
      </c>
      <c r="AD61" s="80"/>
      <c r="AE61" s="84" t="str">
        <f t="array" ref="AE61">IFERROR(IF($C61="","",INDEX(구분표!$I$2:$I$1001,MATCH(1,(구분표!$B$2:$B$1001='2추일입'!$A61)*(구분표!$C$2:$C$1001='2추일입'!$B61)*(구분표!$A$2:$A$1001='2추일입'!$C61),0))),"@@")</f>
        <v/>
      </c>
    </row>
    <row r="62" spans="1:31" ht="31.5" customHeight="1">
      <c r="A62" s="94" t="str">
        <f>IFERROR(VLOOKUP('2추일입'!$C62,구분표!$A$2:$C$1001,2,FALSE),"")</f>
        <v/>
      </c>
      <c r="B62" s="94" t="str">
        <f>IFERROR(VLOOKUP('2추일입'!$C62,구분표!$A$2:$C$1001,3,FALSE),"")</f>
        <v/>
      </c>
      <c r="C62" s="196"/>
      <c r="D62" s="195"/>
      <c r="E62" s="195"/>
      <c r="F62" s="196"/>
      <c r="G62" s="194"/>
      <c r="H62" s="194"/>
      <c r="I62" s="78">
        <f>IF(SUMPRODUCT(COUNTIF($D62,{"*본예산*","*1회추경*","*신규*"})),"-",G62-H62)</f>
        <v>0</v>
      </c>
      <c r="J62" s="194"/>
      <c r="K62" s="194"/>
      <c r="L62" s="78">
        <f t="shared" si="3"/>
        <v>0</v>
      </c>
      <c r="M62" s="194"/>
      <c r="N62" s="194"/>
      <c r="O62" s="78">
        <f t="shared" si="9"/>
        <v>0</v>
      </c>
      <c r="P62" s="79" t="str">
        <f t="shared" si="10"/>
        <v>-</v>
      </c>
      <c r="Q62" s="215"/>
      <c r="R62" s="80"/>
      <c r="S62" s="221"/>
      <c r="T62" s="80"/>
      <c r="U62" s="83"/>
      <c r="V62" s="194">
        <f t="shared" si="11"/>
        <v>0</v>
      </c>
      <c r="W62" s="194">
        <f t="shared" si="12"/>
        <v>0</v>
      </c>
      <c r="X62" s="82" t="str">
        <f t="shared" si="4"/>
        <v>ok</v>
      </c>
      <c r="Y62" s="80"/>
      <c r="Z62" s="81">
        <f t="shared" si="7"/>
        <v>0</v>
      </c>
      <c r="AA62" s="194">
        <f t="shared" si="5"/>
        <v>0</v>
      </c>
      <c r="AB62" s="194">
        <f t="shared" si="6"/>
        <v>0</v>
      </c>
      <c r="AC62" s="82" t="str">
        <f t="shared" si="8"/>
        <v>ok</v>
      </c>
      <c r="AD62" s="80"/>
      <c r="AE62" s="84" t="str">
        <f t="array" ref="AE62">IFERROR(IF($C62="","",INDEX(구분표!$I$2:$I$1001,MATCH(1,(구분표!$B$2:$B$1001='2추일입'!$A62)*(구분표!$C$2:$C$1001='2추일입'!$B62)*(구분표!$A$2:$A$1001='2추일입'!$C62),0))),"@@")</f>
        <v/>
      </c>
    </row>
    <row r="63" spans="1:31" ht="31.5" customHeight="1">
      <c r="A63" s="94" t="str">
        <f>IFERROR(VLOOKUP('2추일입'!$C63,구분표!$A$2:$C$1001,2,FALSE),"")</f>
        <v/>
      </c>
      <c r="B63" s="94" t="str">
        <f>IFERROR(VLOOKUP('2추일입'!$C63,구분표!$A$2:$C$1001,3,FALSE),"")</f>
        <v/>
      </c>
      <c r="C63" s="196"/>
      <c r="D63" s="195"/>
      <c r="E63" s="195"/>
      <c r="F63" s="196"/>
      <c r="G63" s="194"/>
      <c r="H63" s="194"/>
      <c r="I63" s="78">
        <f>IF(SUMPRODUCT(COUNTIF($D63,{"*본예산*","*1회추경*","*신규*"})),"-",G63-H63)</f>
        <v>0</v>
      </c>
      <c r="J63" s="194"/>
      <c r="K63" s="194"/>
      <c r="L63" s="78">
        <f t="shared" si="3"/>
        <v>0</v>
      </c>
      <c r="M63" s="208"/>
      <c r="N63" s="194"/>
      <c r="O63" s="78">
        <f t="shared" si="9"/>
        <v>0</v>
      </c>
      <c r="P63" s="79" t="str">
        <f t="shared" si="10"/>
        <v>-</v>
      </c>
      <c r="Q63" s="215"/>
      <c r="R63" s="80"/>
      <c r="S63" s="221"/>
      <c r="T63" s="80"/>
      <c r="U63" s="83"/>
      <c r="V63" s="194">
        <f t="shared" si="11"/>
        <v>0</v>
      </c>
      <c r="W63" s="194">
        <f t="shared" si="12"/>
        <v>0</v>
      </c>
      <c r="X63" s="82" t="str">
        <f t="shared" si="4"/>
        <v>ok</v>
      </c>
      <c r="Y63" s="80"/>
      <c r="Z63" s="81">
        <f t="shared" si="7"/>
        <v>0</v>
      </c>
      <c r="AA63" s="194">
        <f t="shared" si="5"/>
        <v>0</v>
      </c>
      <c r="AB63" s="194">
        <f t="shared" si="6"/>
        <v>0</v>
      </c>
      <c r="AC63" s="82" t="str">
        <f t="shared" si="8"/>
        <v>ok</v>
      </c>
      <c r="AD63" s="80"/>
      <c r="AE63" s="84" t="str">
        <f t="array" ref="AE63">IFERROR(IF($C63="","",INDEX(구분표!$I$2:$I$1001,MATCH(1,(구분표!$B$2:$B$1001='2추일입'!$A63)*(구분표!$C$2:$C$1001='2추일입'!$B63)*(구분표!$A$2:$A$1001='2추일입'!$C63),0))),"@@")</f>
        <v/>
      </c>
    </row>
    <row r="64" spans="1:31" ht="31.5" customHeight="1">
      <c r="A64" s="94" t="str">
        <f>IFERROR(VLOOKUP('2추일입'!$C64,구분표!$A$2:$C$1001,2,FALSE),"")</f>
        <v/>
      </c>
      <c r="B64" s="94" t="str">
        <f>IFERROR(VLOOKUP('2추일입'!$C64,구분표!$A$2:$C$1001,3,FALSE),"")</f>
        <v/>
      </c>
      <c r="C64" s="196"/>
      <c r="D64" s="195"/>
      <c r="E64" s="195"/>
      <c r="F64" s="196"/>
      <c r="G64" s="194"/>
      <c r="H64" s="194"/>
      <c r="I64" s="78">
        <f>IF(SUMPRODUCT(COUNTIF($D64,{"*본예산*","*1회추경*","*신규*"})),"-",G64-H64)</f>
        <v>0</v>
      </c>
      <c r="J64" s="206"/>
      <c r="K64" s="206"/>
      <c r="L64" s="78">
        <f t="shared" si="3"/>
        <v>0</v>
      </c>
      <c r="M64" s="206"/>
      <c r="N64" s="206"/>
      <c r="O64" s="78">
        <f t="shared" si="9"/>
        <v>0</v>
      </c>
      <c r="P64" s="79" t="str">
        <f t="shared" si="10"/>
        <v>-</v>
      </c>
      <c r="Q64" s="215"/>
      <c r="R64" s="80"/>
      <c r="S64" s="221"/>
      <c r="T64" s="80"/>
      <c r="U64" s="83"/>
      <c r="V64" s="194">
        <f t="shared" si="11"/>
        <v>0</v>
      </c>
      <c r="W64" s="194">
        <f t="shared" si="12"/>
        <v>0</v>
      </c>
      <c r="X64" s="82" t="str">
        <f t="shared" si="4"/>
        <v>ok</v>
      </c>
      <c r="Y64" s="80"/>
      <c r="Z64" s="81">
        <f t="shared" si="7"/>
        <v>0</v>
      </c>
      <c r="AA64" s="194">
        <f t="shared" si="5"/>
        <v>0</v>
      </c>
      <c r="AB64" s="194">
        <f t="shared" si="6"/>
        <v>0</v>
      </c>
      <c r="AC64" s="82" t="str">
        <f t="shared" si="8"/>
        <v>ok</v>
      </c>
      <c r="AD64" s="80"/>
      <c r="AE64" s="84" t="str">
        <f t="array" ref="AE64">IFERROR(IF($C64="","",INDEX(구분표!$I$2:$I$1001,MATCH(1,(구분표!$B$2:$B$1001='2추일입'!$A64)*(구분표!$C$2:$C$1001='2추일입'!$B64)*(구분표!$A$2:$A$1001='2추일입'!$C64),0))),"@@")</f>
        <v/>
      </c>
    </row>
    <row r="65" spans="1:31" ht="31.5" customHeight="1">
      <c r="A65" s="94" t="str">
        <f>IFERROR(VLOOKUP('2추일입'!$C65,구분표!$A$2:$C$1001,2,FALSE),"")</f>
        <v/>
      </c>
      <c r="B65" s="94" t="str">
        <f>IFERROR(VLOOKUP('2추일입'!$C65,구분표!$A$2:$C$1001,3,FALSE),"")</f>
        <v/>
      </c>
      <c r="C65" s="196"/>
      <c r="D65" s="195"/>
      <c r="E65" s="195"/>
      <c r="F65" s="196"/>
      <c r="G65" s="194"/>
      <c r="H65" s="194"/>
      <c r="I65" s="78">
        <f>IF(SUMPRODUCT(COUNTIF($D65,{"*본예산*","*1회추경*","*신규*"})),"-",G65-H65)</f>
        <v>0</v>
      </c>
      <c r="J65" s="194"/>
      <c r="K65" s="194"/>
      <c r="L65" s="78">
        <f t="shared" si="3"/>
        <v>0</v>
      </c>
      <c r="M65" s="194"/>
      <c r="N65" s="194"/>
      <c r="O65" s="78">
        <f t="shared" si="9"/>
        <v>0</v>
      </c>
      <c r="P65" s="79" t="str">
        <f t="shared" si="10"/>
        <v>-</v>
      </c>
      <c r="Q65" s="215"/>
      <c r="R65" s="80"/>
      <c r="S65" s="221"/>
      <c r="T65" s="80"/>
      <c r="U65" s="83"/>
      <c r="V65" s="194">
        <f t="shared" si="11"/>
        <v>0</v>
      </c>
      <c r="W65" s="194">
        <f t="shared" si="12"/>
        <v>0</v>
      </c>
      <c r="X65" s="82" t="str">
        <f t="shared" si="4"/>
        <v>ok</v>
      </c>
      <c r="Y65" s="80"/>
      <c r="Z65" s="81">
        <f t="shared" si="7"/>
        <v>0</v>
      </c>
      <c r="AA65" s="194">
        <f t="shared" si="5"/>
        <v>0</v>
      </c>
      <c r="AB65" s="194">
        <f t="shared" si="6"/>
        <v>0</v>
      </c>
      <c r="AC65" s="82" t="str">
        <f t="shared" si="8"/>
        <v>ok</v>
      </c>
      <c r="AD65" s="80"/>
      <c r="AE65" s="84" t="str">
        <f t="array" ref="AE65">IFERROR(IF($C65="","",INDEX(구분표!$I$2:$I$1001,MATCH(1,(구분표!$B$2:$B$1001='2추일입'!$A65)*(구분표!$C$2:$C$1001='2추일입'!$B65)*(구분표!$A$2:$A$1001='2추일입'!$C65),0))),"@@")</f>
        <v/>
      </c>
    </row>
    <row r="66" spans="1:31" ht="31.5" customHeight="1">
      <c r="A66" s="94" t="str">
        <f>IFERROR(VLOOKUP('2추일입'!$C66,구분표!$A$2:$C$1001,2,FALSE),"")</f>
        <v/>
      </c>
      <c r="B66" s="94" t="str">
        <f>IFERROR(VLOOKUP('2추일입'!$C66,구분표!$A$2:$C$1001,3,FALSE),"")</f>
        <v/>
      </c>
      <c r="C66" s="196"/>
      <c r="D66" s="195"/>
      <c r="E66" s="195"/>
      <c r="F66" s="196"/>
      <c r="G66" s="194"/>
      <c r="H66" s="194"/>
      <c r="I66" s="78">
        <f>IF(SUMPRODUCT(COUNTIF($D66,{"*본예산*","*1회추경*","*신규*"})),"-",G66-H66)</f>
        <v>0</v>
      </c>
      <c r="J66" s="194"/>
      <c r="K66" s="194"/>
      <c r="L66" s="78">
        <f t="shared" si="3"/>
        <v>0</v>
      </c>
      <c r="M66" s="194"/>
      <c r="N66" s="194"/>
      <c r="O66" s="78">
        <f t="shared" si="9"/>
        <v>0</v>
      </c>
      <c r="P66" s="79" t="str">
        <f t="shared" si="10"/>
        <v>-</v>
      </c>
      <c r="Q66" s="215"/>
      <c r="R66" s="80"/>
      <c r="S66" s="221"/>
      <c r="T66" s="80"/>
      <c r="U66" s="83"/>
      <c r="V66" s="194">
        <f t="shared" si="11"/>
        <v>0</v>
      </c>
      <c r="W66" s="194">
        <f t="shared" si="12"/>
        <v>0</v>
      </c>
      <c r="X66" s="82" t="str">
        <f t="shared" si="4"/>
        <v>ok</v>
      </c>
      <c r="Y66" s="80"/>
      <c r="Z66" s="81">
        <f t="shared" si="7"/>
        <v>0</v>
      </c>
      <c r="AA66" s="194">
        <f t="shared" si="5"/>
        <v>0</v>
      </c>
      <c r="AB66" s="194">
        <f t="shared" si="6"/>
        <v>0</v>
      </c>
      <c r="AC66" s="82" t="str">
        <f t="shared" si="8"/>
        <v>ok</v>
      </c>
      <c r="AD66" s="80"/>
      <c r="AE66" s="84" t="str">
        <f t="array" ref="AE66">IFERROR(IF($C66="","",INDEX(구분표!$I$2:$I$1001,MATCH(1,(구분표!$B$2:$B$1001='2추일입'!$A66)*(구분표!$C$2:$C$1001='2추일입'!$B66)*(구분표!$A$2:$A$1001='2추일입'!$C66),0))),"@@")</f>
        <v/>
      </c>
    </row>
    <row r="67" spans="1:31" ht="31.5" customHeight="1">
      <c r="A67" s="94" t="str">
        <f>IFERROR(VLOOKUP('2추일입'!$C67,구분표!$A$2:$C$1001,2,FALSE),"")</f>
        <v/>
      </c>
      <c r="B67" s="94" t="str">
        <f>IFERROR(VLOOKUP('2추일입'!$C67,구분표!$A$2:$C$1001,3,FALSE),"")</f>
        <v/>
      </c>
      <c r="C67" s="196"/>
      <c r="D67" s="195"/>
      <c r="E67" s="195"/>
      <c r="F67" s="196"/>
      <c r="G67" s="194"/>
      <c r="H67" s="194"/>
      <c r="I67" s="78">
        <f>IF(SUMPRODUCT(COUNTIF($D67,{"*본예산*","*1회추경*","*신규*"})),"-",G67-H67)</f>
        <v>0</v>
      </c>
      <c r="J67" s="194"/>
      <c r="K67" s="194"/>
      <c r="L67" s="78">
        <f t="shared" si="3"/>
        <v>0</v>
      </c>
      <c r="M67" s="208"/>
      <c r="N67" s="194"/>
      <c r="O67" s="78">
        <f t="shared" si="9"/>
        <v>0</v>
      </c>
      <c r="P67" s="79" t="str">
        <f t="shared" si="10"/>
        <v>-</v>
      </c>
      <c r="Q67" s="215"/>
      <c r="R67" s="80"/>
      <c r="S67" s="221"/>
      <c r="T67" s="80"/>
      <c r="U67" s="83"/>
      <c r="V67" s="194">
        <f t="shared" si="11"/>
        <v>0</v>
      </c>
      <c r="W67" s="194">
        <f t="shared" si="12"/>
        <v>0</v>
      </c>
      <c r="X67" s="82" t="str">
        <f t="shared" si="4"/>
        <v>ok</v>
      </c>
      <c r="Y67" s="80"/>
      <c r="Z67" s="81">
        <f t="shared" si="7"/>
        <v>0</v>
      </c>
      <c r="AA67" s="194">
        <f t="shared" si="5"/>
        <v>0</v>
      </c>
      <c r="AB67" s="194">
        <f t="shared" si="6"/>
        <v>0</v>
      </c>
      <c r="AC67" s="82" t="str">
        <f t="shared" si="8"/>
        <v>ok</v>
      </c>
      <c r="AD67" s="80"/>
      <c r="AE67" s="84" t="str">
        <f t="array" ref="AE67">IFERROR(IF($C67="","",INDEX(구분표!$I$2:$I$1001,MATCH(1,(구분표!$B$2:$B$1001='2추일입'!$A67)*(구분표!$C$2:$C$1001='2추일입'!$B67)*(구분표!$A$2:$A$1001='2추일입'!$C67),0))),"@@")</f>
        <v/>
      </c>
    </row>
    <row r="68" spans="1:31" ht="31.5" customHeight="1">
      <c r="A68" s="94" t="str">
        <f>IFERROR(VLOOKUP('2추일입'!$C68,구분표!$A$2:$C$1001,2,FALSE),"")</f>
        <v/>
      </c>
      <c r="B68" s="94" t="str">
        <f>IFERROR(VLOOKUP('2추일입'!$C68,구분표!$A$2:$C$1001,3,FALSE),"")</f>
        <v/>
      </c>
      <c r="C68" s="196"/>
      <c r="D68" s="195"/>
      <c r="E68" s="195"/>
      <c r="F68" s="196"/>
      <c r="G68" s="194"/>
      <c r="H68" s="194"/>
      <c r="I68" s="78">
        <f>IF(SUMPRODUCT(COUNTIF($D68,{"*본예산*","*1회추경*","*신규*"})),"-",G68-H68)</f>
        <v>0</v>
      </c>
      <c r="J68" s="194"/>
      <c r="K68" s="194"/>
      <c r="L68" s="78">
        <f t="shared" si="3"/>
        <v>0</v>
      </c>
      <c r="M68" s="194"/>
      <c r="N68" s="194"/>
      <c r="O68" s="78">
        <f t="shared" si="9"/>
        <v>0</v>
      </c>
      <c r="P68" s="79" t="str">
        <f t="shared" si="10"/>
        <v>-</v>
      </c>
      <c r="Q68" s="215"/>
      <c r="R68" s="80"/>
      <c r="S68" s="221"/>
      <c r="T68" s="80"/>
      <c r="U68" s="83"/>
      <c r="V68" s="194">
        <f t="shared" si="11"/>
        <v>0</v>
      </c>
      <c r="W68" s="194">
        <f t="shared" si="12"/>
        <v>0</v>
      </c>
      <c r="X68" s="82" t="str">
        <f t="shared" si="4"/>
        <v>ok</v>
      </c>
      <c r="Y68" s="80"/>
      <c r="Z68" s="81">
        <f t="shared" si="7"/>
        <v>0</v>
      </c>
      <c r="AA68" s="194">
        <f t="shared" si="5"/>
        <v>0</v>
      </c>
      <c r="AB68" s="194">
        <f t="shared" si="6"/>
        <v>0</v>
      </c>
      <c r="AC68" s="82" t="str">
        <f t="shared" si="8"/>
        <v>ok</v>
      </c>
      <c r="AD68" s="80"/>
      <c r="AE68" s="84" t="str">
        <f t="array" ref="AE68">IFERROR(IF($C68="","",INDEX(구분표!$I$2:$I$1001,MATCH(1,(구분표!$B$2:$B$1001='2추일입'!$A68)*(구분표!$C$2:$C$1001='2추일입'!$B68)*(구분표!$A$2:$A$1001='2추일입'!$C68),0))),"@@")</f>
        <v/>
      </c>
    </row>
    <row r="69" spans="1:31" ht="31.5" customHeight="1">
      <c r="A69" s="94" t="str">
        <f>IFERROR(VLOOKUP('2추일입'!$C69,구분표!$A$2:$C$1001,2,FALSE),"")</f>
        <v/>
      </c>
      <c r="B69" s="94" t="str">
        <f>IFERROR(VLOOKUP('2추일입'!$C69,구분표!$A$2:$C$1001,3,FALSE),"")</f>
        <v/>
      </c>
      <c r="C69" s="196"/>
      <c r="D69" s="195"/>
      <c r="E69" s="195"/>
      <c r="F69" s="196"/>
      <c r="G69" s="194"/>
      <c r="H69" s="194"/>
      <c r="I69" s="78">
        <f>IF(SUMPRODUCT(COUNTIF($D69,{"*본예산*","*1회추경*","*신규*"})),"-",G69-H69)</f>
        <v>0</v>
      </c>
      <c r="J69" s="194"/>
      <c r="K69" s="194"/>
      <c r="L69" s="78">
        <f t="shared" si="3"/>
        <v>0</v>
      </c>
      <c r="M69" s="194"/>
      <c r="N69" s="194"/>
      <c r="O69" s="78">
        <f t="shared" si="9"/>
        <v>0</v>
      </c>
      <c r="P69" s="79" t="str">
        <f t="shared" si="10"/>
        <v>-</v>
      </c>
      <c r="Q69" s="215"/>
      <c r="R69" s="80"/>
      <c r="S69" s="221"/>
      <c r="T69" s="80"/>
      <c r="U69" s="83"/>
      <c r="V69" s="194">
        <f t="shared" si="11"/>
        <v>0</v>
      </c>
      <c r="W69" s="194">
        <f t="shared" si="12"/>
        <v>0</v>
      </c>
      <c r="X69" s="82" t="str">
        <f t="shared" si="4"/>
        <v>ok</v>
      </c>
      <c r="Y69" s="80"/>
      <c r="Z69" s="81">
        <f t="shared" si="7"/>
        <v>0</v>
      </c>
      <c r="AA69" s="194">
        <f t="shared" si="5"/>
        <v>0</v>
      </c>
      <c r="AB69" s="194">
        <f t="shared" si="6"/>
        <v>0</v>
      </c>
      <c r="AC69" s="82" t="str">
        <f t="shared" si="8"/>
        <v>ok</v>
      </c>
      <c r="AD69" s="80"/>
      <c r="AE69" s="84" t="str">
        <f t="array" ref="AE69">IFERROR(IF($C69="","",INDEX(구분표!$I$2:$I$1001,MATCH(1,(구분표!$B$2:$B$1001='2추일입'!$A69)*(구분표!$C$2:$C$1001='2추일입'!$B69)*(구분표!$A$2:$A$1001='2추일입'!$C69),0))),"@@")</f>
        <v/>
      </c>
    </row>
    <row r="70" spans="1:31" ht="31.5" customHeight="1">
      <c r="A70" s="94" t="str">
        <f>IFERROR(VLOOKUP('2추일입'!$C70,구분표!$A$2:$C$1001,2,FALSE),"")</f>
        <v/>
      </c>
      <c r="B70" s="94" t="str">
        <f>IFERROR(VLOOKUP('2추일입'!$C70,구분표!$A$2:$C$1001,3,FALSE),"")</f>
        <v/>
      </c>
      <c r="C70" s="196"/>
      <c r="D70" s="195"/>
      <c r="E70" s="195"/>
      <c r="F70" s="196"/>
      <c r="G70" s="194"/>
      <c r="H70" s="194"/>
      <c r="I70" s="78">
        <f>IF(SUMPRODUCT(COUNTIF($D70,{"*본예산*","*1회추경*","*신규*"})),"-",G70-H70)</f>
        <v>0</v>
      </c>
      <c r="J70" s="194"/>
      <c r="K70" s="194"/>
      <c r="L70" s="78">
        <f t="shared" si="3"/>
        <v>0</v>
      </c>
      <c r="M70" s="194"/>
      <c r="N70" s="194"/>
      <c r="O70" s="78">
        <f t="shared" si="9"/>
        <v>0</v>
      </c>
      <c r="P70" s="79" t="str">
        <f t="shared" si="10"/>
        <v>-</v>
      </c>
      <c r="Q70" s="215"/>
      <c r="R70" s="80"/>
      <c r="S70" s="221"/>
      <c r="T70" s="80"/>
      <c r="U70" s="83"/>
      <c r="V70" s="194">
        <f t="shared" si="11"/>
        <v>0</v>
      </c>
      <c r="W70" s="194">
        <f t="shared" si="12"/>
        <v>0</v>
      </c>
      <c r="X70" s="82" t="str">
        <f t="shared" si="4"/>
        <v>ok</v>
      </c>
      <c r="Y70" s="80"/>
      <c r="Z70" s="81">
        <f t="shared" si="7"/>
        <v>0</v>
      </c>
      <c r="AA70" s="194">
        <f t="shared" si="5"/>
        <v>0</v>
      </c>
      <c r="AB70" s="194">
        <f t="shared" si="6"/>
        <v>0</v>
      </c>
      <c r="AC70" s="82" t="str">
        <f t="shared" si="8"/>
        <v>ok</v>
      </c>
      <c r="AD70" s="80"/>
      <c r="AE70" s="84" t="str">
        <f t="array" ref="AE70">IFERROR(IF($C70="","",INDEX(구분표!$I$2:$I$1001,MATCH(1,(구분표!$B$2:$B$1001='2추일입'!$A70)*(구분표!$C$2:$C$1001='2추일입'!$B70)*(구분표!$A$2:$A$1001='2추일입'!$C70),0))),"@@")</f>
        <v/>
      </c>
    </row>
    <row r="71" spans="1:31" ht="31.5" customHeight="1">
      <c r="A71" s="94" t="str">
        <f>IFERROR(VLOOKUP('2추일입'!$C71,구분표!$A$2:$C$1001,2,FALSE),"")</f>
        <v/>
      </c>
      <c r="B71" s="94" t="str">
        <f>IFERROR(VLOOKUP('2추일입'!$C71,구분표!$A$2:$C$1001,3,FALSE),"")</f>
        <v/>
      </c>
      <c r="C71" s="196"/>
      <c r="D71" s="195"/>
      <c r="E71" s="195"/>
      <c r="F71" s="196"/>
      <c r="G71" s="197"/>
      <c r="H71" s="194"/>
      <c r="I71" s="78">
        <f>IF(SUMPRODUCT(COUNTIF($D71,{"*본예산*","*1회추경*","*신규*"})),"-",G71-H71)</f>
        <v>0</v>
      </c>
      <c r="J71" s="194"/>
      <c r="K71" s="194"/>
      <c r="L71" s="78">
        <f t="shared" si="3"/>
        <v>0</v>
      </c>
      <c r="M71" s="194"/>
      <c r="N71" s="194"/>
      <c r="O71" s="78">
        <f t="shared" si="9"/>
        <v>0</v>
      </c>
      <c r="P71" s="79" t="str">
        <f t="shared" si="10"/>
        <v>-</v>
      </c>
      <c r="Q71" s="215"/>
      <c r="R71" s="80"/>
      <c r="S71" s="221"/>
      <c r="T71" s="80"/>
      <c r="U71" s="83"/>
      <c r="V71" s="194">
        <f t="shared" ref="V71:V134" si="13">IF($U71&lt;&gt;"도비",IF($S71="국도비","직접입력",SUM($J71:$K71)),)</f>
        <v>0</v>
      </c>
      <c r="W71" s="194">
        <f t="shared" si="12"/>
        <v>0</v>
      </c>
      <c r="X71" s="82" t="str">
        <f t="shared" ref="X71:X134" si="14">IF($S71="국도비","ok",IF(($J71+$K71)=($V71+$W71),"ok","검토"))</f>
        <v>ok</v>
      </c>
      <c r="Y71" s="80"/>
      <c r="Z71" s="81">
        <f t="shared" si="7"/>
        <v>0</v>
      </c>
      <c r="AA71" s="194">
        <f t="shared" ref="AA71:AA134" si="15">IF($Z71&lt;&gt;"도비",IF($S71="국도비","직접입력",SUM($M71:$N71)),)</f>
        <v>0</v>
      </c>
      <c r="AB71" s="194">
        <f t="shared" ref="AB71:AB134" si="16">IF($Z71="도비",SUM($M71:$N71),IF($S71="국도비","직접입력",SUM($M71:$N71)-$AA71))</f>
        <v>0</v>
      </c>
      <c r="AC71" s="82" t="str">
        <f t="shared" si="8"/>
        <v>ok</v>
      </c>
      <c r="AD71" s="80"/>
      <c r="AE71" s="84" t="str">
        <f t="array" ref="AE71">IFERROR(IF($C71="","",INDEX(구분표!$I$2:$I$1001,MATCH(1,(구분표!$B$2:$B$1001='2추일입'!$A71)*(구분표!$C$2:$C$1001='2추일입'!$B71)*(구분표!$A$2:$A$1001='2추일입'!$C71),0))),"@@")</f>
        <v/>
      </c>
    </row>
    <row r="72" spans="1:31" ht="31.5" customHeight="1">
      <c r="A72" s="94" t="str">
        <f>IFERROR(VLOOKUP('2추일입'!$C72,구분표!$A$2:$C$1001,2,FALSE),"")</f>
        <v/>
      </c>
      <c r="B72" s="94" t="str">
        <f>IFERROR(VLOOKUP('2추일입'!$C72,구분표!$A$2:$C$1001,3,FALSE),"")</f>
        <v/>
      </c>
      <c r="C72" s="196"/>
      <c r="D72" s="195"/>
      <c r="E72" s="195"/>
      <c r="F72" s="196"/>
      <c r="G72" s="194"/>
      <c r="H72" s="194"/>
      <c r="I72" s="78">
        <f>IF(SUMPRODUCT(COUNTIF($D72,{"*본예산*","*1회추경*","*신규*"})),"-",G72-H72)</f>
        <v>0</v>
      </c>
      <c r="J72" s="206"/>
      <c r="K72" s="206"/>
      <c r="L72" s="78">
        <f t="shared" si="3"/>
        <v>0</v>
      </c>
      <c r="M72" s="209"/>
      <c r="N72" s="208"/>
      <c r="O72" s="78">
        <f t="shared" si="9"/>
        <v>0</v>
      </c>
      <c r="P72" s="79" t="str">
        <f t="shared" si="10"/>
        <v>-</v>
      </c>
      <c r="Q72" s="214"/>
      <c r="R72" s="80"/>
      <c r="S72" s="221"/>
      <c r="T72" s="80"/>
      <c r="U72" s="83"/>
      <c r="V72" s="194">
        <f t="shared" si="13"/>
        <v>0</v>
      </c>
      <c r="W72" s="194">
        <f t="shared" ref="W72:W135" si="17">IF($U72="도비",SUM($J72:$K72),IF($S72="국도비","직접입력",SUM($J72:$K72)-$V72))</f>
        <v>0</v>
      </c>
      <c r="X72" s="82" t="str">
        <f t="shared" si="14"/>
        <v>ok</v>
      </c>
      <c r="Y72" s="80"/>
      <c r="Z72" s="81">
        <f t="shared" ref="Z72:Z135" si="18">$U72</f>
        <v>0</v>
      </c>
      <c r="AA72" s="194">
        <f t="shared" si="15"/>
        <v>0</v>
      </c>
      <c r="AB72" s="194">
        <f t="shared" si="16"/>
        <v>0</v>
      </c>
      <c r="AC72" s="82" t="str">
        <f t="shared" ref="AC72:AC135" si="19">IF($S72="국도비","ok",IF(($M72+$N72)=($AA72+$AB72),"ok","검토"))</f>
        <v>ok</v>
      </c>
      <c r="AD72" s="80"/>
      <c r="AE72" s="84" t="str">
        <f t="array" ref="AE72">IFERROR(IF($C72="","",INDEX(구분표!$I$2:$I$1001,MATCH(1,(구분표!$B$2:$B$1001='2추일입'!$A72)*(구분표!$C$2:$C$1001='2추일입'!$B72)*(구분표!$A$2:$A$1001='2추일입'!$C72),0))),"@@")</f>
        <v/>
      </c>
    </row>
    <row r="73" spans="1:31" ht="31.5" customHeight="1">
      <c r="A73" s="94" t="str">
        <f>IFERROR(VLOOKUP('2추일입'!$C73,구분표!$A$2:$C$1001,2,FALSE),"")</f>
        <v/>
      </c>
      <c r="B73" s="94" t="str">
        <f>IFERROR(VLOOKUP('2추일입'!$C73,구분표!$A$2:$C$1001,3,FALSE),"")</f>
        <v/>
      </c>
      <c r="C73" s="196"/>
      <c r="D73" s="195"/>
      <c r="E73" s="195"/>
      <c r="F73" s="196"/>
      <c r="G73" s="194"/>
      <c r="H73" s="194"/>
      <c r="I73" s="78">
        <f>IF(SUMPRODUCT(COUNTIF($D73,{"*본예산*","*1회추경*","*신규*"})),"-",G73-H73)</f>
        <v>0</v>
      </c>
      <c r="J73" s="206"/>
      <c r="K73" s="206"/>
      <c r="L73" s="78">
        <f t="shared" si="3"/>
        <v>0</v>
      </c>
      <c r="M73" s="209"/>
      <c r="N73" s="208"/>
      <c r="O73" s="78">
        <f t="shared" si="9"/>
        <v>0</v>
      </c>
      <c r="P73" s="79" t="str">
        <f t="shared" si="10"/>
        <v>-</v>
      </c>
      <c r="Q73" s="214"/>
      <c r="R73" s="80"/>
      <c r="S73" s="221"/>
      <c r="T73" s="80"/>
      <c r="U73" s="83"/>
      <c r="V73" s="194">
        <f t="shared" si="13"/>
        <v>0</v>
      </c>
      <c r="W73" s="194">
        <f t="shared" si="17"/>
        <v>0</v>
      </c>
      <c r="X73" s="82" t="str">
        <f t="shared" si="14"/>
        <v>ok</v>
      </c>
      <c r="Y73" s="80"/>
      <c r="Z73" s="81">
        <f t="shared" si="18"/>
        <v>0</v>
      </c>
      <c r="AA73" s="194">
        <f t="shared" si="15"/>
        <v>0</v>
      </c>
      <c r="AB73" s="194">
        <f t="shared" si="16"/>
        <v>0</v>
      </c>
      <c r="AC73" s="82" t="str">
        <f t="shared" si="19"/>
        <v>ok</v>
      </c>
      <c r="AD73" s="80"/>
      <c r="AE73" s="84" t="str">
        <f t="array" ref="AE73">IFERROR(IF($C73="","",INDEX(구분표!$I$2:$I$1001,MATCH(1,(구분표!$B$2:$B$1001='2추일입'!$A73)*(구분표!$C$2:$C$1001='2추일입'!$B73)*(구분표!$A$2:$A$1001='2추일입'!$C73),0))),"@@")</f>
        <v/>
      </c>
    </row>
    <row r="74" spans="1:31" ht="31.5" customHeight="1">
      <c r="A74" s="94" t="str">
        <f>IFERROR(VLOOKUP('2추일입'!$C74,구분표!$A$2:$C$1001,2,FALSE),"")</f>
        <v/>
      </c>
      <c r="B74" s="94" t="str">
        <f>IFERROR(VLOOKUP('2추일입'!$C74,구분표!$A$2:$C$1001,3,FALSE),"")</f>
        <v/>
      </c>
      <c r="C74" s="196"/>
      <c r="D74" s="195"/>
      <c r="E74" s="195"/>
      <c r="F74" s="196"/>
      <c r="G74" s="194"/>
      <c r="H74" s="194"/>
      <c r="I74" s="78">
        <f>IF(SUMPRODUCT(COUNTIF($D74,{"*본예산*","*1회추경*","*신규*"})),"-",G74-H74)</f>
        <v>0</v>
      </c>
      <c r="J74" s="206"/>
      <c r="K74" s="206"/>
      <c r="L74" s="78">
        <f t="shared" si="3"/>
        <v>0</v>
      </c>
      <c r="M74" s="209"/>
      <c r="N74" s="208"/>
      <c r="O74" s="78">
        <f t="shared" si="9"/>
        <v>0</v>
      </c>
      <c r="P74" s="79" t="str">
        <f t="shared" si="10"/>
        <v>-</v>
      </c>
      <c r="Q74" s="214"/>
      <c r="R74" s="80"/>
      <c r="S74" s="221"/>
      <c r="T74" s="80"/>
      <c r="U74" s="83"/>
      <c r="V74" s="194">
        <f t="shared" si="13"/>
        <v>0</v>
      </c>
      <c r="W74" s="194">
        <f t="shared" si="17"/>
        <v>0</v>
      </c>
      <c r="X74" s="82" t="str">
        <f t="shared" si="14"/>
        <v>ok</v>
      </c>
      <c r="Y74" s="80"/>
      <c r="Z74" s="81">
        <f t="shared" si="18"/>
        <v>0</v>
      </c>
      <c r="AA74" s="194">
        <f t="shared" si="15"/>
        <v>0</v>
      </c>
      <c r="AB74" s="194">
        <f t="shared" si="16"/>
        <v>0</v>
      </c>
      <c r="AC74" s="82" t="str">
        <f t="shared" si="19"/>
        <v>ok</v>
      </c>
      <c r="AD74" s="80"/>
      <c r="AE74" s="84" t="str">
        <f t="array" ref="AE74">IFERROR(IF($C74="","",INDEX(구분표!$I$2:$I$1001,MATCH(1,(구분표!$B$2:$B$1001='2추일입'!$A74)*(구분표!$C$2:$C$1001='2추일입'!$B74)*(구분표!$A$2:$A$1001='2추일입'!$C74),0))),"@@")</f>
        <v/>
      </c>
    </row>
    <row r="75" spans="1:31" ht="31.5" customHeight="1">
      <c r="A75" s="94" t="str">
        <f>IFERROR(VLOOKUP('2추일입'!$C75,구분표!$A$2:$C$1001,2,FALSE),"")</f>
        <v/>
      </c>
      <c r="B75" s="94" t="str">
        <f>IFERROR(VLOOKUP('2추일입'!$C75,구분표!$A$2:$C$1001,3,FALSE),"")</f>
        <v/>
      </c>
      <c r="C75" s="196"/>
      <c r="D75" s="195"/>
      <c r="E75" s="195"/>
      <c r="F75" s="196"/>
      <c r="G75" s="194"/>
      <c r="H75" s="194"/>
      <c r="I75" s="78">
        <f>IF(SUMPRODUCT(COUNTIF($D75,{"*본예산*","*1회추경*","*신규*"})),"-",G75-H75)</f>
        <v>0</v>
      </c>
      <c r="J75" s="206"/>
      <c r="K75" s="206"/>
      <c r="L75" s="78">
        <f t="shared" si="3"/>
        <v>0</v>
      </c>
      <c r="M75" s="209"/>
      <c r="N75" s="208"/>
      <c r="O75" s="78">
        <f t="shared" si="9"/>
        <v>0</v>
      </c>
      <c r="P75" s="79" t="str">
        <f t="shared" si="10"/>
        <v>-</v>
      </c>
      <c r="Q75" s="214"/>
      <c r="R75" s="80"/>
      <c r="S75" s="221"/>
      <c r="T75" s="80"/>
      <c r="U75" s="83"/>
      <c r="V75" s="194">
        <f t="shared" si="13"/>
        <v>0</v>
      </c>
      <c r="W75" s="194">
        <f t="shared" si="17"/>
        <v>0</v>
      </c>
      <c r="X75" s="82" t="str">
        <f t="shared" si="14"/>
        <v>ok</v>
      </c>
      <c r="Y75" s="80"/>
      <c r="Z75" s="81">
        <f t="shared" si="18"/>
        <v>0</v>
      </c>
      <c r="AA75" s="194">
        <f t="shared" si="15"/>
        <v>0</v>
      </c>
      <c r="AB75" s="194">
        <f t="shared" si="16"/>
        <v>0</v>
      </c>
      <c r="AC75" s="82" t="str">
        <f t="shared" si="19"/>
        <v>ok</v>
      </c>
      <c r="AD75" s="80"/>
      <c r="AE75" s="84" t="str">
        <f t="array" ref="AE75">IFERROR(IF($C75="","",INDEX(구분표!$I$2:$I$1001,MATCH(1,(구분표!$B$2:$B$1001='2추일입'!$A75)*(구분표!$C$2:$C$1001='2추일입'!$B75)*(구분표!$A$2:$A$1001='2추일입'!$C75),0))),"@@")</f>
        <v/>
      </c>
    </row>
    <row r="76" spans="1:31" ht="31.5" customHeight="1">
      <c r="A76" s="94" t="str">
        <f>IFERROR(VLOOKUP('2추일입'!$C76,구분표!$A$2:$C$1001,2,FALSE),"")</f>
        <v/>
      </c>
      <c r="B76" s="94" t="str">
        <f>IFERROR(VLOOKUP('2추일입'!$C76,구분표!$A$2:$C$1001,3,FALSE),"")</f>
        <v/>
      </c>
      <c r="C76" s="196"/>
      <c r="D76" s="195"/>
      <c r="E76" s="195"/>
      <c r="F76" s="196"/>
      <c r="G76" s="194"/>
      <c r="H76" s="194"/>
      <c r="I76" s="78">
        <f>IF(SUMPRODUCT(COUNTIF($D76,{"*본예산*","*1회추경*","*신규*"})),"-",G76-H76)</f>
        <v>0</v>
      </c>
      <c r="J76" s="206"/>
      <c r="K76" s="206"/>
      <c r="L76" s="78">
        <f t="shared" si="3"/>
        <v>0</v>
      </c>
      <c r="M76" s="209"/>
      <c r="N76" s="208"/>
      <c r="O76" s="78">
        <f t="shared" si="9"/>
        <v>0</v>
      </c>
      <c r="P76" s="79" t="str">
        <f t="shared" si="10"/>
        <v>-</v>
      </c>
      <c r="Q76" s="214"/>
      <c r="R76" s="80"/>
      <c r="S76" s="221"/>
      <c r="T76" s="80"/>
      <c r="U76" s="83"/>
      <c r="V76" s="194">
        <f t="shared" si="13"/>
        <v>0</v>
      </c>
      <c r="W76" s="194">
        <f t="shared" si="17"/>
        <v>0</v>
      </c>
      <c r="X76" s="82" t="str">
        <f t="shared" si="14"/>
        <v>ok</v>
      </c>
      <c r="Y76" s="80"/>
      <c r="Z76" s="81">
        <f t="shared" si="18"/>
        <v>0</v>
      </c>
      <c r="AA76" s="194">
        <f t="shared" si="15"/>
        <v>0</v>
      </c>
      <c r="AB76" s="194">
        <f t="shared" si="16"/>
        <v>0</v>
      </c>
      <c r="AC76" s="82" t="str">
        <f t="shared" si="19"/>
        <v>ok</v>
      </c>
      <c r="AD76" s="80"/>
      <c r="AE76" s="84" t="str">
        <f t="array" ref="AE76">IFERROR(IF($C76="","",INDEX(구분표!$I$2:$I$1001,MATCH(1,(구분표!$B$2:$B$1001='2추일입'!$A76)*(구분표!$C$2:$C$1001='2추일입'!$B76)*(구분표!$A$2:$A$1001='2추일입'!$C76),0))),"@@")</f>
        <v/>
      </c>
    </row>
    <row r="77" spans="1:31" ht="31.5" customHeight="1">
      <c r="A77" s="94" t="str">
        <f>IFERROR(VLOOKUP('2추일입'!$C77,구분표!$A$2:$C$1001,2,FALSE),"")</f>
        <v/>
      </c>
      <c r="B77" s="94" t="str">
        <f>IFERROR(VLOOKUP('2추일입'!$C77,구분표!$A$2:$C$1001,3,FALSE),"")</f>
        <v/>
      </c>
      <c r="C77" s="196"/>
      <c r="D77" s="195"/>
      <c r="E77" s="195"/>
      <c r="F77" s="196"/>
      <c r="G77" s="194"/>
      <c r="H77" s="194"/>
      <c r="I77" s="78">
        <f>IF(SUMPRODUCT(COUNTIF($D77,{"*본예산*","*1회추경*","*신규*"})),"-",G77-H77)</f>
        <v>0</v>
      </c>
      <c r="J77" s="206"/>
      <c r="K77" s="206"/>
      <c r="L77" s="78">
        <f t="shared" si="3"/>
        <v>0</v>
      </c>
      <c r="M77" s="209"/>
      <c r="N77" s="208"/>
      <c r="O77" s="78">
        <f t="shared" si="9"/>
        <v>0</v>
      </c>
      <c r="P77" s="79" t="str">
        <f t="shared" si="10"/>
        <v>-</v>
      </c>
      <c r="Q77" s="214"/>
      <c r="R77" s="80"/>
      <c r="S77" s="221"/>
      <c r="T77" s="80"/>
      <c r="U77" s="83"/>
      <c r="V77" s="194">
        <f t="shared" si="13"/>
        <v>0</v>
      </c>
      <c r="W77" s="194">
        <f t="shared" si="17"/>
        <v>0</v>
      </c>
      <c r="X77" s="82" t="str">
        <f t="shared" si="14"/>
        <v>ok</v>
      </c>
      <c r="Y77" s="80"/>
      <c r="Z77" s="81">
        <f t="shared" si="18"/>
        <v>0</v>
      </c>
      <c r="AA77" s="194">
        <f t="shared" si="15"/>
        <v>0</v>
      </c>
      <c r="AB77" s="194">
        <f t="shared" si="16"/>
        <v>0</v>
      </c>
      <c r="AC77" s="82" t="str">
        <f t="shared" si="19"/>
        <v>ok</v>
      </c>
      <c r="AD77" s="80"/>
      <c r="AE77" s="84" t="str">
        <f t="array" ref="AE77">IFERROR(IF($C77="","",INDEX(구분표!$I$2:$I$1001,MATCH(1,(구분표!$B$2:$B$1001='2추일입'!$A77)*(구분표!$C$2:$C$1001='2추일입'!$B77)*(구분표!$A$2:$A$1001='2추일입'!$C77),0))),"@@")</f>
        <v/>
      </c>
    </row>
    <row r="78" spans="1:31" ht="31.5" customHeight="1">
      <c r="A78" s="94" t="str">
        <f>IFERROR(VLOOKUP('2추일입'!$C78,구분표!$A$2:$C$1001,2,FALSE),"")</f>
        <v/>
      </c>
      <c r="B78" s="94" t="str">
        <f>IFERROR(VLOOKUP('2추일입'!$C78,구분표!$A$2:$C$1001,3,FALSE),"")</f>
        <v/>
      </c>
      <c r="C78" s="196"/>
      <c r="D78" s="195"/>
      <c r="E78" s="195"/>
      <c r="F78" s="196"/>
      <c r="G78" s="194"/>
      <c r="H78" s="194"/>
      <c r="I78" s="78">
        <f>IF(SUMPRODUCT(COUNTIF($D78,{"*본예산*","*1회추경*","*신규*"})),"-",G78-H78)</f>
        <v>0</v>
      </c>
      <c r="J78" s="194"/>
      <c r="K78" s="194"/>
      <c r="L78" s="78">
        <f t="shared" si="3"/>
        <v>0</v>
      </c>
      <c r="M78" s="208"/>
      <c r="N78" s="208"/>
      <c r="O78" s="78">
        <f t="shared" si="9"/>
        <v>0</v>
      </c>
      <c r="P78" s="79" t="str">
        <f t="shared" si="10"/>
        <v>-</v>
      </c>
      <c r="Q78" s="214"/>
      <c r="R78" s="80"/>
      <c r="S78" s="221"/>
      <c r="T78" s="80"/>
      <c r="U78" s="83"/>
      <c r="V78" s="194">
        <f t="shared" si="13"/>
        <v>0</v>
      </c>
      <c r="W78" s="194">
        <f t="shared" si="17"/>
        <v>0</v>
      </c>
      <c r="X78" s="82" t="str">
        <f t="shared" si="14"/>
        <v>ok</v>
      </c>
      <c r="Y78" s="80"/>
      <c r="Z78" s="81">
        <f t="shared" si="18"/>
        <v>0</v>
      </c>
      <c r="AA78" s="194">
        <f t="shared" si="15"/>
        <v>0</v>
      </c>
      <c r="AB78" s="194">
        <f t="shared" si="16"/>
        <v>0</v>
      </c>
      <c r="AC78" s="82" t="str">
        <f t="shared" si="19"/>
        <v>ok</v>
      </c>
      <c r="AD78" s="80"/>
      <c r="AE78" s="84" t="str">
        <f t="array" ref="AE78">IFERROR(IF($C78="","",INDEX(구분표!$I$2:$I$1001,MATCH(1,(구분표!$B$2:$B$1001='2추일입'!$A78)*(구분표!$C$2:$C$1001='2추일입'!$B78)*(구분표!$A$2:$A$1001='2추일입'!$C78),0))),"@@")</f>
        <v/>
      </c>
    </row>
    <row r="79" spans="1:31" ht="31.5" customHeight="1">
      <c r="A79" s="94" t="str">
        <f>IFERROR(VLOOKUP('2추일입'!$C79,구분표!$A$2:$C$1001,2,FALSE),"")</f>
        <v/>
      </c>
      <c r="B79" s="94" t="str">
        <f>IFERROR(VLOOKUP('2추일입'!$C79,구분표!$A$2:$C$1001,3,FALSE),"")</f>
        <v/>
      </c>
      <c r="C79" s="196"/>
      <c r="D79" s="195"/>
      <c r="E79" s="195"/>
      <c r="F79" s="196"/>
      <c r="G79" s="194"/>
      <c r="H79" s="197"/>
      <c r="I79" s="78">
        <f>IF(SUMPRODUCT(COUNTIF($D79,{"*본예산*","*1회추경*","*신규*"})),"-",G79-H79)</f>
        <v>0</v>
      </c>
      <c r="J79" s="194"/>
      <c r="K79" s="194"/>
      <c r="L79" s="78">
        <f t="shared" si="3"/>
        <v>0</v>
      </c>
      <c r="M79" s="194"/>
      <c r="N79" s="194"/>
      <c r="O79" s="78">
        <f t="shared" si="9"/>
        <v>0</v>
      </c>
      <c r="P79" s="79" t="str">
        <f t="shared" si="10"/>
        <v>-</v>
      </c>
      <c r="Q79" s="216"/>
      <c r="R79" s="80"/>
      <c r="S79" s="221"/>
      <c r="T79" s="80"/>
      <c r="U79" s="83"/>
      <c r="V79" s="194">
        <f t="shared" si="13"/>
        <v>0</v>
      </c>
      <c r="W79" s="194">
        <f t="shared" si="17"/>
        <v>0</v>
      </c>
      <c r="X79" s="82" t="str">
        <f t="shared" si="14"/>
        <v>ok</v>
      </c>
      <c r="Y79" s="80"/>
      <c r="Z79" s="81">
        <f t="shared" si="18"/>
        <v>0</v>
      </c>
      <c r="AA79" s="194">
        <f t="shared" si="15"/>
        <v>0</v>
      </c>
      <c r="AB79" s="194">
        <f t="shared" si="16"/>
        <v>0</v>
      </c>
      <c r="AC79" s="82" t="str">
        <f t="shared" si="19"/>
        <v>ok</v>
      </c>
      <c r="AD79" s="80"/>
      <c r="AE79" s="84" t="str">
        <f t="array" ref="AE79">IFERROR(IF($C79="","",INDEX(구분표!$I$2:$I$1001,MATCH(1,(구분표!$B$2:$B$1001='2추일입'!$A79)*(구분표!$C$2:$C$1001='2추일입'!$B79)*(구분표!$A$2:$A$1001='2추일입'!$C79),0))),"@@")</f>
        <v/>
      </c>
    </row>
    <row r="80" spans="1:31" ht="31.5" customHeight="1">
      <c r="A80" s="94" t="str">
        <f>IFERROR(VLOOKUP('2추일입'!$C80,구분표!$A$2:$C$1001,2,FALSE),"")</f>
        <v/>
      </c>
      <c r="B80" s="94" t="str">
        <f>IFERROR(VLOOKUP('2추일입'!$C80,구분표!$A$2:$C$1001,3,FALSE),"")</f>
        <v/>
      </c>
      <c r="C80" s="196"/>
      <c r="D80" s="195"/>
      <c r="E80" s="195"/>
      <c r="F80" s="196"/>
      <c r="G80" s="194"/>
      <c r="H80" s="197"/>
      <c r="I80" s="78">
        <f>IF(SUMPRODUCT(COUNTIF($D80,{"*본예산*","*1회추경*","*신규*"})),"-",G80-H80)</f>
        <v>0</v>
      </c>
      <c r="J80" s="194"/>
      <c r="K80" s="194"/>
      <c r="L80" s="78">
        <f t="shared" si="3"/>
        <v>0</v>
      </c>
      <c r="M80" s="194"/>
      <c r="N80" s="194"/>
      <c r="O80" s="78">
        <f t="shared" si="9"/>
        <v>0</v>
      </c>
      <c r="P80" s="79" t="str">
        <f t="shared" si="10"/>
        <v>-</v>
      </c>
      <c r="Q80" s="216"/>
      <c r="R80" s="80"/>
      <c r="S80" s="221"/>
      <c r="T80" s="80"/>
      <c r="U80" s="83"/>
      <c r="V80" s="194">
        <f t="shared" si="13"/>
        <v>0</v>
      </c>
      <c r="W80" s="194">
        <f t="shared" si="17"/>
        <v>0</v>
      </c>
      <c r="X80" s="82" t="str">
        <f t="shared" si="14"/>
        <v>ok</v>
      </c>
      <c r="Y80" s="80"/>
      <c r="Z80" s="81">
        <f t="shared" si="18"/>
        <v>0</v>
      </c>
      <c r="AA80" s="194">
        <f t="shared" si="15"/>
        <v>0</v>
      </c>
      <c r="AB80" s="194">
        <f t="shared" si="16"/>
        <v>0</v>
      </c>
      <c r="AC80" s="82" t="str">
        <f t="shared" si="19"/>
        <v>ok</v>
      </c>
      <c r="AD80" s="80"/>
      <c r="AE80" s="84" t="str">
        <f t="array" ref="AE80">IFERROR(IF($C80="","",INDEX(구분표!$I$2:$I$1001,MATCH(1,(구분표!$B$2:$B$1001='2추일입'!$A80)*(구분표!$C$2:$C$1001='2추일입'!$B80)*(구분표!$A$2:$A$1001='2추일입'!$C80),0))),"@@")</f>
        <v/>
      </c>
    </row>
    <row r="81" spans="1:31" ht="31.5" customHeight="1">
      <c r="A81" s="94" t="str">
        <f>IFERROR(VLOOKUP('2추일입'!$C81,구분표!$A$2:$C$1001,2,FALSE),"")</f>
        <v/>
      </c>
      <c r="B81" s="94" t="str">
        <f>IFERROR(VLOOKUP('2추일입'!$C81,구분표!$A$2:$C$1001,3,FALSE),"")</f>
        <v/>
      </c>
      <c r="C81" s="196"/>
      <c r="D81" s="195"/>
      <c r="E81" s="195"/>
      <c r="F81" s="196"/>
      <c r="G81" s="194"/>
      <c r="H81" s="194"/>
      <c r="I81" s="78">
        <f>IF(SUMPRODUCT(COUNTIF($D81,{"*본예산*","*1회추경*","*신규*"})),"-",G81-H81)</f>
        <v>0</v>
      </c>
      <c r="J81" s="194"/>
      <c r="K81" s="194"/>
      <c r="L81" s="78">
        <f t="shared" si="3"/>
        <v>0</v>
      </c>
      <c r="M81" s="194"/>
      <c r="N81" s="194"/>
      <c r="O81" s="78">
        <f t="shared" si="9"/>
        <v>0</v>
      </c>
      <c r="P81" s="79" t="str">
        <f t="shared" si="10"/>
        <v>-</v>
      </c>
      <c r="Q81" s="215"/>
      <c r="R81" s="80"/>
      <c r="S81" s="221"/>
      <c r="T81" s="80"/>
      <c r="U81" s="83"/>
      <c r="V81" s="194">
        <f t="shared" si="13"/>
        <v>0</v>
      </c>
      <c r="W81" s="194">
        <f t="shared" si="17"/>
        <v>0</v>
      </c>
      <c r="X81" s="82" t="str">
        <f t="shared" si="14"/>
        <v>ok</v>
      </c>
      <c r="Y81" s="80"/>
      <c r="Z81" s="81">
        <f t="shared" si="18"/>
        <v>0</v>
      </c>
      <c r="AA81" s="194">
        <f t="shared" si="15"/>
        <v>0</v>
      </c>
      <c r="AB81" s="194">
        <f t="shared" si="16"/>
        <v>0</v>
      </c>
      <c r="AC81" s="82" t="str">
        <f t="shared" si="19"/>
        <v>ok</v>
      </c>
      <c r="AD81" s="80"/>
      <c r="AE81" s="84" t="str">
        <f t="array" ref="AE81">IFERROR(IF($C81="","",INDEX(구분표!$I$2:$I$1001,MATCH(1,(구분표!$B$2:$B$1001='2추일입'!$A81)*(구분표!$C$2:$C$1001='2추일입'!$B81)*(구분표!$A$2:$A$1001='2추일입'!$C81),0))),"@@")</f>
        <v/>
      </c>
    </row>
    <row r="82" spans="1:31" ht="31.5" customHeight="1">
      <c r="A82" s="94" t="str">
        <f>IFERROR(VLOOKUP('2추일입'!$C82,구분표!$A$2:$C$1001,2,FALSE),"")</f>
        <v/>
      </c>
      <c r="B82" s="94" t="str">
        <f>IFERROR(VLOOKUP('2추일입'!$C82,구분표!$A$2:$C$1001,3,FALSE),"")</f>
        <v/>
      </c>
      <c r="C82" s="196"/>
      <c r="D82" s="195"/>
      <c r="E82" s="195"/>
      <c r="F82" s="196"/>
      <c r="G82" s="194"/>
      <c r="H82" s="194"/>
      <c r="I82" s="78">
        <f>IF(SUMPRODUCT(COUNTIF($D82,{"*본예산*","*1회추경*","*신규*"})),"-",G82-H82)</f>
        <v>0</v>
      </c>
      <c r="J82" s="194"/>
      <c r="K82" s="194"/>
      <c r="L82" s="78">
        <f t="shared" si="3"/>
        <v>0</v>
      </c>
      <c r="M82" s="194"/>
      <c r="N82" s="194"/>
      <c r="O82" s="78">
        <f t="shared" si="9"/>
        <v>0</v>
      </c>
      <c r="P82" s="79" t="str">
        <f t="shared" si="10"/>
        <v>-</v>
      </c>
      <c r="Q82" s="216"/>
      <c r="R82" s="80"/>
      <c r="S82" s="221"/>
      <c r="T82" s="80"/>
      <c r="U82" s="83"/>
      <c r="V82" s="194">
        <f t="shared" si="13"/>
        <v>0</v>
      </c>
      <c r="W82" s="194">
        <f t="shared" si="17"/>
        <v>0</v>
      </c>
      <c r="X82" s="82" t="str">
        <f t="shared" si="14"/>
        <v>ok</v>
      </c>
      <c r="Y82" s="80"/>
      <c r="Z82" s="81">
        <f t="shared" si="18"/>
        <v>0</v>
      </c>
      <c r="AA82" s="194">
        <f t="shared" si="15"/>
        <v>0</v>
      </c>
      <c r="AB82" s="194">
        <f t="shared" si="16"/>
        <v>0</v>
      </c>
      <c r="AC82" s="82" t="str">
        <f t="shared" si="19"/>
        <v>ok</v>
      </c>
      <c r="AD82" s="80"/>
      <c r="AE82" s="84" t="str">
        <f t="array" ref="AE82">IFERROR(IF($C82="","",INDEX(구분표!$I$2:$I$1001,MATCH(1,(구분표!$B$2:$B$1001='2추일입'!$A82)*(구분표!$C$2:$C$1001='2추일입'!$B82)*(구분표!$A$2:$A$1001='2추일입'!$C82),0))),"@@")</f>
        <v/>
      </c>
    </row>
    <row r="83" spans="1:31" ht="31.5" customHeight="1">
      <c r="A83" s="94" t="str">
        <f>IFERROR(VLOOKUP('2추일입'!$C83,구분표!$A$2:$C$1001,2,FALSE),"")</f>
        <v/>
      </c>
      <c r="B83" s="94" t="str">
        <f>IFERROR(VLOOKUP('2추일입'!$C83,구분표!$A$2:$C$1001,3,FALSE),"")</f>
        <v/>
      </c>
      <c r="C83" s="196"/>
      <c r="D83" s="195"/>
      <c r="E83" s="195"/>
      <c r="F83" s="196"/>
      <c r="G83" s="198"/>
      <c r="H83" s="198"/>
      <c r="I83" s="78">
        <f>IF(SUMPRODUCT(COUNTIF($D83,{"*본예산*","*1회추경*","*신규*"})),"-",G83-H83)</f>
        <v>0</v>
      </c>
      <c r="J83" s="194"/>
      <c r="K83" s="194"/>
      <c r="L83" s="78">
        <f t="shared" si="3"/>
        <v>0</v>
      </c>
      <c r="M83" s="194"/>
      <c r="N83" s="194"/>
      <c r="O83" s="78">
        <f t="shared" si="9"/>
        <v>0</v>
      </c>
      <c r="P83" s="79" t="str">
        <f t="shared" si="10"/>
        <v>-</v>
      </c>
      <c r="Q83" s="211"/>
      <c r="R83" s="80"/>
      <c r="S83" s="221"/>
      <c r="T83" s="80"/>
      <c r="U83" s="83"/>
      <c r="V83" s="194">
        <f t="shared" si="13"/>
        <v>0</v>
      </c>
      <c r="W83" s="194">
        <f t="shared" si="17"/>
        <v>0</v>
      </c>
      <c r="X83" s="82" t="str">
        <f t="shared" si="14"/>
        <v>ok</v>
      </c>
      <c r="Y83" s="80"/>
      <c r="Z83" s="81">
        <f t="shared" si="18"/>
        <v>0</v>
      </c>
      <c r="AA83" s="194">
        <f t="shared" si="15"/>
        <v>0</v>
      </c>
      <c r="AB83" s="194">
        <f t="shared" si="16"/>
        <v>0</v>
      </c>
      <c r="AC83" s="82" t="str">
        <f t="shared" si="19"/>
        <v>ok</v>
      </c>
      <c r="AD83" s="80"/>
      <c r="AE83" s="84" t="str">
        <f t="array" ref="AE83">IFERROR(IF($C83="","",INDEX(구분표!$I$2:$I$1001,MATCH(1,(구분표!$B$2:$B$1001='2추일입'!$A83)*(구분표!$C$2:$C$1001='2추일입'!$B83)*(구분표!$A$2:$A$1001='2추일입'!$C83),0))),"@@")</f>
        <v/>
      </c>
    </row>
    <row r="84" spans="1:31" s="24" customFormat="1" ht="31.5" customHeight="1">
      <c r="A84" s="95" t="str">
        <f>IFERROR(VLOOKUP('2추일입'!$C84,구분표!$A$2:$C$1001,2,FALSE),"")</f>
        <v/>
      </c>
      <c r="B84" s="95" t="str">
        <f>IFERROR(VLOOKUP('2추일입'!$C84,구분표!$A$2:$C$1001,3,FALSE),"")</f>
        <v/>
      </c>
      <c r="C84" s="200"/>
      <c r="D84" s="201"/>
      <c r="E84" s="201"/>
      <c r="F84" s="200"/>
      <c r="G84" s="198"/>
      <c r="H84" s="198"/>
      <c r="I84" s="78">
        <f>IF(SUMPRODUCT(COUNTIF($D84,{"*본예산*","*1회추경*","*신규*"})),"-",G84-H84)</f>
        <v>0</v>
      </c>
      <c r="J84" s="207"/>
      <c r="K84" s="207"/>
      <c r="L84" s="78">
        <f t="shared" si="3"/>
        <v>0</v>
      </c>
      <c r="M84" s="207"/>
      <c r="N84" s="207"/>
      <c r="O84" s="78">
        <f t="shared" si="9"/>
        <v>0</v>
      </c>
      <c r="P84" s="79" t="str">
        <f t="shared" si="10"/>
        <v>-</v>
      </c>
      <c r="Q84" s="213"/>
      <c r="R84" s="85"/>
      <c r="S84" s="222"/>
      <c r="T84" s="85"/>
      <c r="U84" s="83"/>
      <c r="V84" s="194">
        <f t="shared" si="13"/>
        <v>0</v>
      </c>
      <c r="W84" s="194">
        <f t="shared" si="17"/>
        <v>0</v>
      </c>
      <c r="X84" s="82" t="str">
        <f t="shared" si="14"/>
        <v>ok</v>
      </c>
      <c r="Y84" s="85"/>
      <c r="Z84" s="81">
        <f t="shared" si="18"/>
        <v>0</v>
      </c>
      <c r="AA84" s="194">
        <f t="shared" si="15"/>
        <v>0</v>
      </c>
      <c r="AB84" s="194">
        <f t="shared" si="16"/>
        <v>0</v>
      </c>
      <c r="AC84" s="82" t="str">
        <f t="shared" si="19"/>
        <v>ok</v>
      </c>
      <c r="AD84" s="85"/>
      <c r="AE84" s="84" t="str">
        <f t="array" ref="AE84">IFERROR(IF($C84="","",INDEX(구분표!$I$2:$I$1001,MATCH(1,(구분표!$B$2:$B$1001='2추일입'!$A84)*(구분표!$C$2:$C$1001='2추일입'!$B84)*(구분표!$A$2:$A$1001='2추일입'!$C84),0))),"@@")</f>
        <v/>
      </c>
    </row>
    <row r="85" spans="1:31" ht="31.5" customHeight="1">
      <c r="A85" s="94" t="str">
        <f>IFERROR(VLOOKUP('2추일입'!$C85,구분표!$A$2:$C$1001,2,FALSE),"")</f>
        <v/>
      </c>
      <c r="B85" s="94" t="str">
        <f>IFERROR(VLOOKUP('2추일입'!$C85,구분표!$A$2:$C$1001,3,FALSE),"")</f>
        <v/>
      </c>
      <c r="C85" s="196"/>
      <c r="D85" s="195"/>
      <c r="E85" s="195"/>
      <c r="F85" s="196"/>
      <c r="G85" s="194"/>
      <c r="H85" s="194"/>
      <c r="I85" s="78">
        <f>IF(SUMPRODUCT(COUNTIF($D85,{"*본예산*","*1회추경*","*신규*"})),"-",G85-H85)</f>
        <v>0</v>
      </c>
      <c r="J85" s="194"/>
      <c r="K85" s="194"/>
      <c r="L85" s="78">
        <f t="shared" si="3"/>
        <v>0</v>
      </c>
      <c r="M85" s="194"/>
      <c r="N85" s="194"/>
      <c r="O85" s="78">
        <f t="shared" si="9"/>
        <v>0</v>
      </c>
      <c r="P85" s="79" t="str">
        <f t="shared" si="10"/>
        <v>-</v>
      </c>
      <c r="Q85" s="217"/>
      <c r="R85" s="80"/>
      <c r="S85" s="221"/>
      <c r="T85" s="80"/>
      <c r="U85" s="83"/>
      <c r="V85" s="194">
        <f t="shared" si="13"/>
        <v>0</v>
      </c>
      <c r="W85" s="194">
        <f t="shared" si="17"/>
        <v>0</v>
      </c>
      <c r="X85" s="82" t="str">
        <f t="shared" si="14"/>
        <v>ok</v>
      </c>
      <c r="Y85" s="80"/>
      <c r="Z85" s="81">
        <f t="shared" si="18"/>
        <v>0</v>
      </c>
      <c r="AA85" s="194">
        <f t="shared" si="15"/>
        <v>0</v>
      </c>
      <c r="AB85" s="194">
        <f t="shared" si="16"/>
        <v>0</v>
      </c>
      <c r="AC85" s="82" t="str">
        <f t="shared" si="19"/>
        <v>ok</v>
      </c>
      <c r="AD85" s="80"/>
      <c r="AE85" s="84" t="str">
        <f t="array" ref="AE85">IFERROR(IF($C85="","",INDEX(구분표!$I$2:$I$1001,MATCH(1,(구분표!$B$2:$B$1001='2추일입'!$A85)*(구분표!$C$2:$C$1001='2추일입'!$B85)*(구분표!$A$2:$A$1001='2추일입'!$C85),0))),"@@")</f>
        <v/>
      </c>
    </row>
    <row r="86" spans="1:31" ht="31.5" customHeight="1">
      <c r="A86" s="94" t="str">
        <f>IFERROR(VLOOKUP('2추일입'!$C86,구분표!$A$2:$C$1001,2,FALSE),"")</f>
        <v/>
      </c>
      <c r="B86" s="94" t="str">
        <f>IFERROR(VLOOKUP('2추일입'!$C86,구분표!$A$2:$C$1001,3,FALSE),"")</f>
        <v/>
      </c>
      <c r="C86" s="196"/>
      <c r="D86" s="195"/>
      <c r="E86" s="195"/>
      <c r="F86" s="196"/>
      <c r="G86" s="194"/>
      <c r="H86" s="194"/>
      <c r="I86" s="78">
        <f>IF(SUMPRODUCT(COUNTIF($D86,{"*본예산*","*1회추경*","*신규*"})),"-",G86-H86)</f>
        <v>0</v>
      </c>
      <c r="J86" s="194"/>
      <c r="K86" s="194"/>
      <c r="L86" s="78">
        <f t="shared" si="3"/>
        <v>0</v>
      </c>
      <c r="M86" s="194"/>
      <c r="N86" s="194"/>
      <c r="O86" s="78">
        <f t="shared" si="9"/>
        <v>0</v>
      </c>
      <c r="P86" s="79" t="str">
        <f t="shared" si="10"/>
        <v>-</v>
      </c>
      <c r="Q86" s="215"/>
      <c r="R86" s="80"/>
      <c r="S86" s="221"/>
      <c r="T86" s="80"/>
      <c r="U86" s="83"/>
      <c r="V86" s="194">
        <f t="shared" si="13"/>
        <v>0</v>
      </c>
      <c r="W86" s="194">
        <f t="shared" si="17"/>
        <v>0</v>
      </c>
      <c r="X86" s="82" t="str">
        <f t="shared" si="14"/>
        <v>ok</v>
      </c>
      <c r="Y86" s="80"/>
      <c r="Z86" s="81">
        <f t="shared" si="18"/>
        <v>0</v>
      </c>
      <c r="AA86" s="194">
        <f t="shared" si="15"/>
        <v>0</v>
      </c>
      <c r="AB86" s="194">
        <f t="shared" si="16"/>
        <v>0</v>
      </c>
      <c r="AC86" s="82" t="str">
        <f t="shared" si="19"/>
        <v>ok</v>
      </c>
      <c r="AD86" s="80"/>
      <c r="AE86" s="84" t="str">
        <f t="array" ref="AE86">IFERROR(IF($C86="","",INDEX(구분표!$I$2:$I$1001,MATCH(1,(구분표!$B$2:$B$1001='2추일입'!$A86)*(구분표!$C$2:$C$1001='2추일입'!$B86)*(구분표!$A$2:$A$1001='2추일입'!$C86),0))),"@@")</f>
        <v/>
      </c>
    </row>
    <row r="87" spans="1:31" ht="31.5" customHeight="1">
      <c r="A87" s="94" t="str">
        <f>IFERROR(VLOOKUP('2추일입'!$C87,구분표!$A$2:$C$1001,2,FALSE),"")</f>
        <v/>
      </c>
      <c r="B87" s="94" t="str">
        <f>IFERROR(VLOOKUP('2추일입'!$C87,구분표!$A$2:$C$1001,3,FALSE),"")</f>
        <v/>
      </c>
      <c r="C87" s="196"/>
      <c r="D87" s="195"/>
      <c r="E87" s="195"/>
      <c r="F87" s="196"/>
      <c r="G87" s="202"/>
      <c r="H87" s="202"/>
      <c r="I87" s="78">
        <f>IF(SUMPRODUCT(COUNTIF($D87,{"*본예산*","*1회추경*","*신규*"})),"-",G87-H87)</f>
        <v>0</v>
      </c>
      <c r="J87" s="194"/>
      <c r="K87" s="194"/>
      <c r="L87" s="78">
        <f t="shared" si="3"/>
        <v>0</v>
      </c>
      <c r="M87" s="194"/>
      <c r="N87" s="194"/>
      <c r="O87" s="78">
        <f t="shared" si="9"/>
        <v>0</v>
      </c>
      <c r="P87" s="79" t="str">
        <f t="shared" si="10"/>
        <v>-</v>
      </c>
      <c r="Q87" s="218"/>
      <c r="R87" s="80"/>
      <c r="S87" s="221"/>
      <c r="T87" s="80"/>
      <c r="U87" s="83"/>
      <c r="V87" s="194">
        <f t="shared" si="13"/>
        <v>0</v>
      </c>
      <c r="W87" s="194">
        <f t="shared" si="17"/>
        <v>0</v>
      </c>
      <c r="X87" s="82" t="str">
        <f t="shared" si="14"/>
        <v>ok</v>
      </c>
      <c r="Y87" s="80"/>
      <c r="Z87" s="81">
        <f t="shared" si="18"/>
        <v>0</v>
      </c>
      <c r="AA87" s="194">
        <f t="shared" si="15"/>
        <v>0</v>
      </c>
      <c r="AB87" s="194">
        <f t="shared" si="16"/>
        <v>0</v>
      </c>
      <c r="AC87" s="82" t="str">
        <f t="shared" si="19"/>
        <v>ok</v>
      </c>
      <c r="AD87" s="80"/>
      <c r="AE87" s="84" t="str">
        <f t="array" ref="AE87">IFERROR(IF($C87="","",INDEX(구분표!$I$2:$I$1001,MATCH(1,(구분표!$B$2:$B$1001='2추일입'!$A87)*(구분표!$C$2:$C$1001='2추일입'!$B87)*(구분표!$A$2:$A$1001='2추일입'!$C87),0))),"@@")</f>
        <v/>
      </c>
    </row>
    <row r="88" spans="1:31" ht="31.5" customHeight="1">
      <c r="A88" s="94" t="str">
        <f>IFERROR(VLOOKUP('2추일입'!$C88,구분표!$A$2:$C$1001,2,FALSE),"")</f>
        <v/>
      </c>
      <c r="B88" s="94" t="str">
        <f>IFERROR(VLOOKUP('2추일입'!$C88,구분표!$A$2:$C$1001,3,FALSE),"")</f>
        <v/>
      </c>
      <c r="C88" s="196"/>
      <c r="D88" s="195"/>
      <c r="E88" s="195"/>
      <c r="F88" s="196"/>
      <c r="G88" s="194"/>
      <c r="H88" s="194"/>
      <c r="I88" s="78">
        <f>IF(SUMPRODUCT(COUNTIF($D88,{"*본예산*","*1회추경*","*신규*"})),"-",G88-H88)</f>
        <v>0</v>
      </c>
      <c r="J88" s="194"/>
      <c r="K88" s="194"/>
      <c r="L88" s="78">
        <f t="shared" si="3"/>
        <v>0</v>
      </c>
      <c r="M88" s="194"/>
      <c r="N88" s="194"/>
      <c r="O88" s="78">
        <f t="shared" si="9"/>
        <v>0</v>
      </c>
      <c r="P88" s="79" t="str">
        <f t="shared" si="10"/>
        <v>-</v>
      </c>
      <c r="Q88" s="218"/>
      <c r="R88" s="80"/>
      <c r="S88" s="221"/>
      <c r="T88" s="80"/>
      <c r="U88" s="83"/>
      <c r="V88" s="194">
        <f t="shared" si="13"/>
        <v>0</v>
      </c>
      <c r="W88" s="194">
        <f t="shared" si="17"/>
        <v>0</v>
      </c>
      <c r="X88" s="82" t="str">
        <f t="shared" si="14"/>
        <v>ok</v>
      </c>
      <c r="Y88" s="80"/>
      <c r="Z88" s="81">
        <f t="shared" si="18"/>
        <v>0</v>
      </c>
      <c r="AA88" s="194">
        <f t="shared" si="15"/>
        <v>0</v>
      </c>
      <c r="AB88" s="194">
        <f t="shared" si="16"/>
        <v>0</v>
      </c>
      <c r="AC88" s="82" t="str">
        <f t="shared" si="19"/>
        <v>ok</v>
      </c>
      <c r="AD88" s="80"/>
      <c r="AE88" s="84" t="str">
        <f t="array" ref="AE88">IFERROR(IF($C88="","",INDEX(구분표!$I$2:$I$1001,MATCH(1,(구분표!$B$2:$B$1001='2추일입'!$A88)*(구분표!$C$2:$C$1001='2추일입'!$B88)*(구분표!$A$2:$A$1001='2추일입'!$C88),0))),"@@")</f>
        <v/>
      </c>
    </row>
    <row r="89" spans="1:31" ht="31.5" customHeight="1">
      <c r="A89" s="94" t="str">
        <f>IFERROR(VLOOKUP('2추일입'!$C89,구분표!$A$2:$C$1001,2,FALSE),"")</f>
        <v/>
      </c>
      <c r="B89" s="94" t="str">
        <f>IFERROR(VLOOKUP('2추일입'!$C89,구분표!$A$2:$C$1001,3,FALSE),"")</f>
        <v/>
      </c>
      <c r="C89" s="196"/>
      <c r="D89" s="195"/>
      <c r="E89" s="195"/>
      <c r="F89" s="196"/>
      <c r="G89" s="194"/>
      <c r="H89" s="194"/>
      <c r="I89" s="78">
        <f>IF(SUMPRODUCT(COUNTIF($D89,{"*본예산*","*1회추경*","*신규*"})),"-",G89-H89)</f>
        <v>0</v>
      </c>
      <c r="J89" s="194"/>
      <c r="K89" s="194"/>
      <c r="L89" s="78">
        <f t="shared" si="3"/>
        <v>0</v>
      </c>
      <c r="M89" s="194"/>
      <c r="N89" s="194"/>
      <c r="O89" s="78">
        <f t="shared" si="9"/>
        <v>0</v>
      </c>
      <c r="P89" s="79" t="str">
        <f t="shared" si="10"/>
        <v>-</v>
      </c>
      <c r="Q89" s="218"/>
      <c r="R89" s="80"/>
      <c r="S89" s="221"/>
      <c r="T89" s="80"/>
      <c r="U89" s="83"/>
      <c r="V89" s="194">
        <f t="shared" si="13"/>
        <v>0</v>
      </c>
      <c r="W89" s="194">
        <f t="shared" si="17"/>
        <v>0</v>
      </c>
      <c r="X89" s="82" t="str">
        <f t="shared" si="14"/>
        <v>ok</v>
      </c>
      <c r="Y89" s="80"/>
      <c r="Z89" s="81">
        <f t="shared" si="18"/>
        <v>0</v>
      </c>
      <c r="AA89" s="194">
        <f t="shared" si="15"/>
        <v>0</v>
      </c>
      <c r="AB89" s="194">
        <f t="shared" si="16"/>
        <v>0</v>
      </c>
      <c r="AC89" s="82" t="str">
        <f t="shared" si="19"/>
        <v>ok</v>
      </c>
      <c r="AD89" s="80"/>
      <c r="AE89" s="84" t="str">
        <f t="array" ref="AE89">IFERROR(IF($C89="","",INDEX(구분표!$I$2:$I$1001,MATCH(1,(구분표!$B$2:$B$1001='2추일입'!$A89)*(구분표!$C$2:$C$1001='2추일입'!$B89)*(구분표!$A$2:$A$1001='2추일입'!$C89),0))),"@@")</f>
        <v/>
      </c>
    </row>
    <row r="90" spans="1:31" ht="31.5" customHeight="1">
      <c r="A90" s="94" t="str">
        <f>IFERROR(VLOOKUP('2추일입'!$C90,구분표!$A$2:$C$1001,2,FALSE),"")</f>
        <v/>
      </c>
      <c r="B90" s="94" t="str">
        <f>IFERROR(VLOOKUP('2추일입'!$C90,구분표!$A$2:$C$1001,3,FALSE),"")</f>
        <v/>
      </c>
      <c r="C90" s="196"/>
      <c r="D90" s="195"/>
      <c r="E90" s="195"/>
      <c r="F90" s="196"/>
      <c r="G90" s="194"/>
      <c r="H90" s="194"/>
      <c r="I90" s="78">
        <f>IF(SUMPRODUCT(COUNTIF($D90,{"*본예산*","*1회추경*","*신규*"})),"-",G90-H90)</f>
        <v>0</v>
      </c>
      <c r="J90" s="194"/>
      <c r="K90" s="194"/>
      <c r="L90" s="78">
        <f t="shared" si="3"/>
        <v>0</v>
      </c>
      <c r="M90" s="194"/>
      <c r="N90" s="194"/>
      <c r="O90" s="78">
        <f t="shared" si="9"/>
        <v>0</v>
      </c>
      <c r="P90" s="79" t="str">
        <f t="shared" si="10"/>
        <v>-</v>
      </c>
      <c r="Q90" s="218"/>
      <c r="R90" s="80"/>
      <c r="S90" s="221"/>
      <c r="T90" s="80"/>
      <c r="U90" s="83" t="str">
        <f t="shared" ref="U90:U254" si="20">IF(COUNT(FIND("국비/",$F90)),"국비",IF(COUNT(FIND("광특/",$F90)),"광특",IF(COUNT(FIND("기금/",$F90)),"기금",IF(COUNT(FIND("교부세/",$F90)),"특교",IF(COUNT(FIND("자체/",$F90)),"도비","")))))</f>
        <v/>
      </c>
      <c r="V90" s="194">
        <f t="shared" si="13"/>
        <v>0</v>
      </c>
      <c r="W90" s="194">
        <f t="shared" si="17"/>
        <v>0</v>
      </c>
      <c r="X90" s="82" t="str">
        <f t="shared" si="14"/>
        <v>ok</v>
      </c>
      <c r="Y90" s="80"/>
      <c r="Z90" s="81" t="str">
        <f t="shared" si="18"/>
        <v/>
      </c>
      <c r="AA90" s="194">
        <f t="shared" si="15"/>
        <v>0</v>
      </c>
      <c r="AB90" s="194">
        <f t="shared" si="16"/>
        <v>0</v>
      </c>
      <c r="AC90" s="82" t="str">
        <f t="shared" si="19"/>
        <v>ok</v>
      </c>
      <c r="AD90" s="80"/>
      <c r="AE90" s="84" t="str">
        <f t="array" ref="AE90">IFERROR(IF($C90="","",INDEX(구분표!$I$2:$I$1001,MATCH(1,(구분표!$B$2:$B$1001='2추일입'!$A90)*(구분표!$C$2:$C$1001='2추일입'!$B90)*(구분표!$A$2:$A$1001='2추일입'!$C90),0))),"@@")</f>
        <v/>
      </c>
    </row>
    <row r="91" spans="1:31" ht="31.5" customHeight="1">
      <c r="A91" s="94" t="str">
        <f>IFERROR(VLOOKUP('2추일입'!$C91,구분표!$A$2:$C$1001,2,FALSE),"")</f>
        <v/>
      </c>
      <c r="B91" s="94" t="str">
        <f>IFERROR(VLOOKUP('2추일입'!$C91,구분표!$A$2:$C$1001,3,FALSE),"")</f>
        <v/>
      </c>
      <c r="C91" s="196"/>
      <c r="D91" s="195"/>
      <c r="E91" s="195"/>
      <c r="F91" s="196"/>
      <c r="G91" s="194"/>
      <c r="H91" s="194"/>
      <c r="I91" s="78">
        <f>IF(SUMPRODUCT(COUNTIF($D91,{"*본예산*","*1회추경*","*신규*"})),"-",G91-H91)</f>
        <v>0</v>
      </c>
      <c r="J91" s="194"/>
      <c r="K91" s="194"/>
      <c r="L91" s="78">
        <f t="shared" si="3"/>
        <v>0</v>
      </c>
      <c r="M91" s="194"/>
      <c r="N91" s="194"/>
      <c r="O91" s="78">
        <f t="shared" si="9"/>
        <v>0</v>
      </c>
      <c r="P91" s="79" t="str">
        <f t="shared" si="10"/>
        <v>-</v>
      </c>
      <c r="Q91" s="218"/>
      <c r="R91" s="80"/>
      <c r="S91" s="221"/>
      <c r="T91" s="80"/>
      <c r="U91" s="83" t="str">
        <f t="shared" si="20"/>
        <v/>
      </c>
      <c r="V91" s="194">
        <f t="shared" si="13"/>
        <v>0</v>
      </c>
      <c r="W91" s="194">
        <f t="shared" si="17"/>
        <v>0</v>
      </c>
      <c r="X91" s="82" t="str">
        <f t="shared" si="14"/>
        <v>ok</v>
      </c>
      <c r="Y91" s="80"/>
      <c r="Z91" s="81" t="str">
        <f t="shared" si="18"/>
        <v/>
      </c>
      <c r="AA91" s="194">
        <f t="shared" si="15"/>
        <v>0</v>
      </c>
      <c r="AB91" s="194">
        <f t="shared" si="16"/>
        <v>0</v>
      </c>
      <c r="AC91" s="82" t="str">
        <f t="shared" si="19"/>
        <v>ok</v>
      </c>
      <c r="AD91" s="80"/>
      <c r="AE91" s="84" t="str">
        <f t="array" ref="AE91">IFERROR(IF($C91="","",INDEX(구분표!$I$2:$I$1001,MATCH(1,(구분표!$B$2:$B$1001='2추일입'!$A91)*(구분표!$C$2:$C$1001='2추일입'!$B91)*(구분표!$A$2:$A$1001='2추일입'!$C91),0))),"@@")</f>
        <v/>
      </c>
    </row>
    <row r="92" spans="1:31" ht="31.5" customHeight="1">
      <c r="A92" s="94" t="str">
        <f>IFERROR(VLOOKUP('2추일입'!$C92,구분표!$A$2:$C$1001,2,FALSE),"")</f>
        <v/>
      </c>
      <c r="B92" s="94" t="str">
        <f>IFERROR(VLOOKUP('2추일입'!$C92,구분표!$A$2:$C$1001,3,FALSE),"")</f>
        <v/>
      </c>
      <c r="C92" s="196"/>
      <c r="D92" s="195"/>
      <c r="E92" s="195"/>
      <c r="F92" s="196"/>
      <c r="G92" s="197"/>
      <c r="H92" s="194"/>
      <c r="I92" s="78">
        <f>IF(SUMPRODUCT(COUNTIF($D92,{"*본예산*","*1회추경*","*신규*"})),"-",G92-H92)</f>
        <v>0</v>
      </c>
      <c r="J92" s="194"/>
      <c r="K92" s="194"/>
      <c r="L92" s="78">
        <f t="shared" si="3"/>
        <v>0</v>
      </c>
      <c r="M92" s="194"/>
      <c r="N92" s="194"/>
      <c r="O92" s="78">
        <f t="shared" si="9"/>
        <v>0</v>
      </c>
      <c r="P92" s="79" t="str">
        <f t="shared" si="10"/>
        <v>-</v>
      </c>
      <c r="Q92" s="218"/>
      <c r="R92" s="80"/>
      <c r="S92" s="221"/>
      <c r="T92" s="80"/>
      <c r="U92" s="83" t="str">
        <f t="shared" si="20"/>
        <v/>
      </c>
      <c r="V92" s="194">
        <f t="shared" si="13"/>
        <v>0</v>
      </c>
      <c r="W92" s="194">
        <f t="shared" si="17"/>
        <v>0</v>
      </c>
      <c r="X92" s="82" t="str">
        <f t="shared" si="14"/>
        <v>ok</v>
      </c>
      <c r="Y92" s="80"/>
      <c r="Z92" s="81" t="str">
        <f t="shared" si="18"/>
        <v/>
      </c>
      <c r="AA92" s="194">
        <f t="shared" si="15"/>
        <v>0</v>
      </c>
      <c r="AB92" s="194">
        <f t="shared" si="16"/>
        <v>0</v>
      </c>
      <c r="AC92" s="82" t="str">
        <f t="shared" si="19"/>
        <v>ok</v>
      </c>
      <c r="AD92" s="80"/>
      <c r="AE92" s="84" t="str">
        <f t="array" ref="AE92">IFERROR(IF($C92="","",INDEX(구분표!$I$2:$I$1001,MATCH(1,(구분표!$B$2:$B$1001='2추일입'!$A92)*(구분표!$C$2:$C$1001='2추일입'!$B92)*(구분표!$A$2:$A$1001='2추일입'!$C92),0))),"@@")</f>
        <v/>
      </c>
    </row>
    <row r="93" spans="1:31" ht="31.5" customHeight="1">
      <c r="A93" s="94" t="str">
        <f>IFERROR(VLOOKUP('2추일입'!$C93,구분표!$A$2:$C$1001,2,FALSE),"")</f>
        <v/>
      </c>
      <c r="B93" s="94" t="str">
        <f>IFERROR(VLOOKUP('2추일입'!$C93,구분표!$A$2:$C$1001,3,FALSE),"")</f>
        <v/>
      </c>
      <c r="C93" s="196"/>
      <c r="D93" s="195"/>
      <c r="E93" s="195"/>
      <c r="F93" s="196"/>
      <c r="G93" s="202"/>
      <c r="H93" s="202"/>
      <c r="I93" s="78">
        <f>IF(SUMPRODUCT(COUNTIF($D93,{"*본예산*","*1회추경*","*신규*"})),"-",G93-H93)</f>
        <v>0</v>
      </c>
      <c r="J93" s="194"/>
      <c r="K93" s="194"/>
      <c r="L93" s="78">
        <f t="shared" si="3"/>
        <v>0</v>
      </c>
      <c r="M93" s="194"/>
      <c r="N93" s="194"/>
      <c r="O93" s="78">
        <f t="shared" si="9"/>
        <v>0</v>
      </c>
      <c r="P93" s="79" t="str">
        <f t="shared" si="10"/>
        <v>-</v>
      </c>
      <c r="Q93" s="217"/>
      <c r="R93" s="80"/>
      <c r="S93" s="221"/>
      <c r="T93" s="80"/>
      <c r="U93" s="83" t="str">
        <f t="shared" si="20"/>
        <v/>
      </c>
      <c r="V93" s="194">
        <f t="shared" si="13"/>
        <v>0</v>
      </c>
      <c r="W93" s="194">
        <f t="shared" si="17"/>
        <v>0</v>
      </c>
      <c r="X93" s="82" t="str">
        <f t="shared" si="14"/>
        <v>ok</v>
      </c>
      <c r="Y93" s="80"/>
      <c r="Z93" s="81" t="str">
        <f t="shared" si="18"/>
        <v/>
      </c>
      <c r="AA93" s="194">
        <f t="shared" si="15"/>
        <v>0</v>
      </c>
      <c r="AB93" s="194">
        <f t="shared" si="16"/>
        <v>0</v>
      </c>
      <c r="AC93" s="82" t="str">
        <f t="shared" si="19"/>
        <v>ok</v>
      </c>
      <c r="AD93" s="80"/>
      <c r="AE93" s="84" t="str">
        <f t="array" ref="AE93">IFERROR(IF($C93="","",INDEX(구분표!$I$2:$I$1001,MATCH(1,(구분표!$B$2:$B$1001='2추일입'!$A93)*(구분표!$C$2:$C$1001='2추일입'!$B93)*(구분표!$A$2:$A$1001='2추일입'!$C93),0))),"@@")</f>
        <v/>
      </c>
    </row>
    <row r="94" spans="1:31" ht="31.5" customHeight="1">
      <c r="A94" s="94" t="str">
        <f>IFERROR(VLOOKUP('2추일입'!$C94,구분표!$A$2:$C$1001,2,FALSE),"")</f>
        <v/>
      </c>
      <c r="B94" s="94" t="str">
        <f>IFERROR(VLOOKUP('2추일입'!$C94,구분표!$A$2:$C$1001,3,FALSE),"")</f>
        <v/>
      </c>
      <c r="C94" s="196"/>
      <c r="D94" s="195"/>
      <c r="E94" s="195"/>
      <c r="F94" s="196"/>
      <c r="G94" s="194"/>
      <c r="H94" s="194"/>
      <c r="I94" s="78">
        <f>IF(SUMPRODUCT(COUNTIF($D94,{"*본예산*","*1회추경*","*신규*"})),"-",G94-H94)</f>
        <v>0</v>
      </c>
      <c r="J94" s="194"/>
      <c r="K94" s="194"/>
      <c r="L94" s="78">
        <f t="shared" si="3"/>
        <v>0</v>
      </c>
      <c r="M94" s="194"/>
      <c r="N94" s="194"/>
      <c r="O94" s="78">
        <f t="shared" si="9"/>
        <v>0</v>
      </c>
      <c r="P94" s="79" t="str">
        <f t="shared" si="10"/>
        <v>-</v>
      </c>
      <c r="Q94" s="218"/>
      <c r="R94" s="80"/>
      <c r="S94" s="221"/>
      <c r="T94" s="80"/>
      <c r="U94" s="83" t="str">
        <f t="shared" si="20"/>
        <v/>
      </c>
      <c r="V94" s="194">
        <f t="shared" si="13"/>
        <v>0</v>
      </c>
      <c r="W94" s="194">
        <f t="shared" si="17"/>
        <v>0</v>
      </c>
      <c r="X94" s="82" t="str">
        <f t="shared" si="14"/>
        <v>ok</v>
      </c>
      <c r="Y94" s="80"/>
      <c r="Z94" s="81" t="str">
        <f t="shared" si="18"/>
        <v/>
      </c>
      <c r="AA94" s="194">
        <f t="shared" si="15"/>
        <v>0</v>
      </c>
      <c r="AB94" s="194">
        <f t="shared" si="16"/>
        <v>0</v>
      </c>
      <c r="AC94" s="82" t="str">
        <f t="shared" si="19"/>
        <v>ok</v>
      </c>
      <c r="AD94" s="80"/>
      <c r="AE94" s="84" t="str">
        <f t="array" ref="AE94">IFERROR(IF($C94="","",INDEX(구분표!$I$2:$I$1001,MATCH(1,(구분표!$B$2:$B$1001='2추일입'!$A94)*(구분표!$C$2:$C$1001='2추일입'!$B94)*(구분표!$A$2:$A$1001='2추일입'!$C94),0))),"@@")</f>
        <v/>
      </c>
    </row>
    <row r="95" spans="1:31" ht="31.5" customHeight="1">
      <c r="A95" s="94" t="str">
        <f>IFERROR(VLOOKUP('2추일입'!$C95,구분표!$A$2:$C$1001,2,FALSE),"")</f>
        <v/>
      </c>
      <c r="B95" s="94" t="str">
        <f>IFERROR(VLOOKUP('2추일입'!$C95,구분표!$A$2:$C$1001,3,FALSE),"")</f>
        <v/>
      </c>
      <c r="C95" s="196"/>
      <c r="D95" s="195"/>
      <c r="E95" s="195"/>
      <c r="F95" s="196"/>
      <c r="G95" s="194"/>
      <c r="H95" s="194"/>
      <c r="I95" s="78">
        <f>IF(SUMPRODUCT(COUNTIF($D95,{"*본예산*","*1회추경*","*신규*"})),"-",G95-H95)</f>
        <v>0</v>
      </c>
      <c r="J95" s="194"/>
      <c r="K95" s="194"/>
      <c r="L95" s="78">
        <f t="shared" si="3"/>
        <v>0</v>
      </c>
      <c r="M95" s="194"/>
      <c r="N95" s="194"/>
      <c r="O95" s="78">
        <f t="shared" si="9"/>
        <v>0</v>
      </c>
      <c r="P95" s="79" t="str">
        <f t="shared" si="10"/>
        <v>-</v>
      </c>
      <c r="Q95" s="217"/>
      <c r="R95" s="80"/>
      <c r="S95" s="221"/>
      <c r="T95" s="80"/>
      <c r="U95" s="83" t="str">
        <f t="shared" si="20"/>
        <v/>
      </c>
      <c r="V95" s="194">
        <f t="shared" si="13"/>
        <v>0</v>
      </c>
      <c r="W95" s="194">
        <f t="shared" si="17"/>
        <v>0</v>
      </c>
      <c r="X95" s="82" t="str">
        <f t="shared" si="14"/>
        <v>ok</v>
      </c>
      <c r="Y95" s="80"/>
      <c r="Z95" s="81" t="str">
        <f t="shared" si="18"/>
        <v/>
      </c>
      <c r="AA95" s="194">
        <f t="shared" si="15"/>
        <v>0</v>
      </c>
      <c r="AB95" s="194">
        <f t="shared" si="16"/>
        <v>0</v>
      </c>
      <c r="AC95" s="82" t="str">
        <f t="shared" si="19"/>
        <v>ok</v>
      </c>
      <c r="AD95" s="80"/>
      <c r="AE95" s="84" t="str">
        <f t="array" ref="AE95">IFERROR(IF($C95="","",INDEX(구분표!$I$2:$I$1001,MATCH(1,(구분표!$B$2:$B$1001='2추일입'!$A95)*(구분표!$C$2:$C$1001='2추일입'!$B95)*(구분표!$A$2:$A$1001='2추일입'!$C95),0))),"@@")</f>
        <v/>
      </c>
    </row>
    <row r="96" spans="1:31" ht="31.5" customHeight="1">
      <c r="A96" s="94" t="str">
        <f>IFERROR(VLOOKUP('2추일입'!$C96,구분표!$A$2:$C$1001,2,FALSE),"")</f>
        <v/>
      </c>
      <c r="B96" s="94" t="str">
        <f>IFERROR(VLOOKUP('2추일입'!$C96,구분표!$A$2:$C$1001,3,FALSE),"")</f>
        <v/>
      </c>
      <c r="C96" s="196"/>
      <c r="D96" s="195"/>
      <c r="E96" s="195"/>
      <c r="F96" s="196"/>
      <c r="G96" s="194"/>
      <c r="H96" s="194"/>
      <c r="I96" s="78">
        <f>IF(SUMPRODUCT(COUNTIF($D96,{"*본예산*","*1회추경*","*신규*"})),"-",G96-H96)</f>
        <v>0</v>
      </c>
      <c r="J96" s="194"/>
      <c r="K96" s="194"/>
      <c r="L96" s="78">
        <f t="shared" si="3"/>
        <v>0</v>
      </c>
      <c r="M96" s="194"/>
      <c r="N96" s="194"/>
      <c r="O96" s="78">
        <f t="shared" si="9"/>
        <v>0</v>
      </c>
      <c r="P96" s="79" t="str">
        <f t="shared" si="10"/>
        <v>-</v>
      </c>
      <c r="Q96" s="217"/>
      <c r="R96" s="80"/>
      <c r="S96" s="221"/>
      <c r="T96" s="80"/>
      <c r="U96" s="83" t="str">
        <f t="shared" si="20"/>
        <v/>
      </c>
      <c r="V96" s="194">
        <f t="shared" si="13"/>
        <v>0</v>
      </c>
      <c r="W96" s="194">
        <f t="shared" si="17"/>
        <v>0</v>
      </c>
      <c r="X96" s="82" t="str">
        <f t="shared" si="14"/>
        <v>ok</v>
      </c>
      <c r="Y96" s="80"/>
      <c r="Z96" s="81" t="str">
        <f t="shared" si="18"/>
        <v/>
      </c>
      <c r="AA96" s="194">
        <f t="shared" si="15"/>
        <v>0</v>
      </c>
      <c r="AB96" s="194">
        <f t="shared" si="16"/>
        <v>0</v>
      </c>
      <c r="AC96" s="82" t="str">
        <f t="shared" si="19"/>
        <v>ok</v>
      </c>
      <c r="AD96" s="80"/>
      <c r="AE96" s="84" t="str">
        <f t="array" ref="AE96">IFERROR(IF($C96="","",INDEX(구분표!$I$2:$I$1001,MATCH(1,(구분표!$B$2:$B$1001='2추일입'!$A96)*(구분표!$C$2:$C$1001='2추일입'!$B96)*(구분표!$A$2:$A$1001='2추일입'!$C96),0))),"@@")</f>
        <v/>
      </c>
    </row>
    <row r="97" spans="1:31" ht="31.5" customHeight="1">
      <c r="A97" s="94" t="str">
        <f>IFERROR(VLOOKUP('2추일입'!$C97,구분표!$A$2:$C$1001,2,FALSE),"")</f>
        <v/>
      </c>
      <c r="B97" s="94" t="str">
        <f>IFERROR(VLOOKUP('2추일입'!$C97,구분표!$A$2:$C$1001,3,FALSE),"")</f>
        <v/>
      </c>
      <c r="C97" s="196"/>
      <c r="D97" s="195"/>
      <c r="E97" s="195"/>
      <c r="F97" s="196"/>
      <c r="G97" s="194"/>
      <c r="H97" s="194"/>
      <c r="I97" s="78">
        <f>IF(SUMPRODUCT(COUNTIF($D97,{"*본예산*","*1회추경*","*신규*"})),"-",G97-H97)</f>
        <v>0</v>
      </c>
      <c r="J97" s="194"/>
      <c r="K97" s="194"/>
      <c r="L97" s="78">
        <f t="shared" si="3"/>
        <v>0</v>
      </c>
      <c r="M97" s="194"/>
      <c r="N97" s="194"/>
      <c r="O97" s="78">
        <f t="shared" si="9"/>
        <v>0</v>
      </c>
      <c r="P97" s="79" t="str">
        <f t="shared" si="10"/>
        <v>-</v>
      </c>
      <c r="Q97" s="217"/>
      <c r="R97" s="80"/>
      <c r="S97" s="221"/>
      <c r="T97" s="80"/>
      <c r="U97" s="83" t="str">
        <f t="shared" si="20"/>
        <v/>
      </c>
      <c r="V97" s="194">
        <f t="shared" si="13"/>
        <v>0</v>
      </c>
      <c r="W97" s="194">
        <f t="shared" si="17"/>
        <v>0</v>
      </c>
      <c r="X97" s="82" t="str">
        <f t="shared" si="14"/>
        <v>ok</v>
      </c>
      <c r="Y97" s="80"/>
      <c r="Z97" s="81" t="str">
        <f t="shared" si="18"/>
        <v/>
      </c>
      <c r="AA97" s="194">
        <f t="shared" si="15"/>
        <v>0</v>
      </c>
      <c r="AB97" s="194">
        <f t="shared" si="16"/>
        <v>0</v>
      </c>
      <c r="AC97" s="82" t="str">
        <f t="shared" si="19"/>
        <v>ok</v>
      </c>
      <c r="AD97" s="80"/>
      <c r="AE97" s="84" t="str">
        <f t="array" ref="AE97">IFERROR(IF($C97="","",INDEX(구분표!$I$2:$I$1001,MATCH(1,(구분표!$B$2:$B$1001='2추일입'!$A97)*(구분표!$C$2:$C$1001='2추일입'!$B97)*(구분표!$A$2:$A$1001='2추일입'!$C97),0))),"@@")</f>
        <v/>
      </c>
    </row>
    <row r="98" spans="1:31" ht="31.5" customHeight="1">
      <c r="A98" s="94" t="str">
        <f>IFERROR(VLOOKUP('2추일입'!$C98,구분표!$A$2:$C$1001,2,FALSE),"")</f>
        <v/>
      </c>
      <c r="B98" s="94" t="str">
        <f>IFERROR(VLOOKUP('2추일입'!$C98,구분표!$A$2:$C$1001,3,FALSE),"")</f>
        <v/>
      </c>
      <c r="C98" s="196"/>
      <c r="D98" s="195"/>
      <c r="E98" s="195"/>
      <c r="F98" s="196"/>
      <c r="G98" s="194"/>
      <c r="H98" s="194"/>
      <c r="I98" s="78">
        <f>IF(SUMPRODUCT(COUNTIF($D98,{"*본예산*","*1회추경*","*신규*"})),"-",G98-H98)</f>
        <v>0</v>
      </c>
      <c r="J98" s="194"/>
      <c r="K98" s="194"/>
      <c r="L98" s="78">
        <f t="shared" si="3"/>
        <v>0</v>
      </c>
      <c r="M98" s="194"/>
      <c r="N98" s="194"/>
      <c r="O98" s="78">
        <f t="shared" si="9"/>
        <v>0</v>
      </c>
      <c r="P98" s="79" t="str">
        <f t="shared" si="10"/>
        <v>-</v>
      </c>
      <c r="Q98" s="218"/>
      <c r="R98" s="80"/>
      <c r="S98" s="221"/>
      <c r="T98" s="80"/>
      <c r="U98" s="83" t="str">
        <f t="shared" si="20"/>
        <v/>
      </c>
      <c r="V98" s="194">
        <f t="shared" si="13"/>
        <v>0</v>
      </c>
      <c r="W98" s="194">
        <f t="shared" si="17"/>
        <v>0</v>
      </c>
      <c r="X98" s="82" t="str">
        <f t="shared" si="14"/>
        <v>ok</v>
      </c>
      <c r="Y98" s="80"/>
      <c r="Z98" s="81" t="str">
        <f t="shared" si="18"/>
        <v/>
      </c>
      <c r="AA98" s="194">
        <f t="shared" si="15"/>
        <v>0</v>
      </c>
      <c r="AB98" s="194">
        <f t="shared" si="16"/>
        <v>0</v>
      </c>
      <c r="AC98" s="82" t="str">
        <f t="shared" si="19"/>
        <v>ok</v>
      </c>
      <c r="AD98" s="80"/>
      <c r="AE98" s="84" t="str">
        <f t="array" ref="AE98">IFERROR(IF($C98="","",INDEX(구분표!$I$2:$I$1001,MATCH(1,(구분표!$B$2:$B$1001='2추일입'!$A98)*(구분표!$C$2:$C$1001='2추일입'!$B98)*(구분표!$A$2:$A$1001='2추일입'!$C98),0))),"@@")</f>
        <v/>
      </c>
    </row>
    <row r="99" spans="1:31" ht="31.5" customHeight="1">
      <c r="A99" s="94" t="str">
        <f>IFERROR(VLOOKUP('2추일입'!$C99,구분표!$A$2:$C$1001,2,FALSE),"")</f>
        <v/>
      </c>
      <c r="B99" s="94" t="str">
        <f>IFERROR(VLOOKUP('2추일입'!$C99,구분표!$A$2:$C$1001,3,FALSE),"")</f>
        <v/>
      </c>
      <c r="C99" s="196"/>
      <c r="D99" s="195"/>
      <c r="E99" s="195"/>
      <c r="F99" s="196"/>
      <c r="G99" s="194"/>
      <c r="H99" s="194"/>
      <c r="I99" s="78">
        <f>IF(SUMPRODUCT(COUNTIF($D99,{"*본예산*","*1회추경*","*신규*"})),"-",G99-H99)</f>
        <v>0</v>
      </c>
      <c r="J99" s="194"/>
      <c r="K99" s="194"/>
      <c r="L99" s="78">
        <f t="shared" si="3"/>
        <v>0</v>
      </c>
      <c r="M99" s="194"/>
      <c r="N99" s="194"/>
      <c r="O99" s="78">
        <f t="shared" si="9"/>
        <v>0</v>
      </c>
      <c r="P99" s="79" t="str">
        <f t="shared" si="10"/>
        <v>-</v>
      </c>
      <c r="Q99" s="218"/>
      <c r="R99" s="80"/>
      <c r="S99" s="221"/>
      <c r="T99" s="80"/>
      <c r="U99" s="83" t="str">
        <f t="shared" si="20"/>
        <v/>
      </c>
      <c r="V99" s="194">
        <f t="shared" si="13"/>
        <v>0</v>
      </c>
      <c r="W99" s="194">
        <f t="shared" si="17"/>
        <v>0</v>
      </c>
      <c r="X99" s="82" t="str">
        <f t="shared" si="14"/>
        <v>ok</v>
      </c>
      <c r="Y99" s="80"/>
      <c r="Z99" s="81" t="str">
        <f t="shared" si="18"/>
        <v/>
      </c>
      <c r="AA99" s="194">
        <f t="shared" si="15"/>
        <v>0</v>
      </c>
      <c r="AB99" s="194">
        <f t="shared" si="16"/>
        <v>0</v>
      </c>
      <c r="AC99" s="82" t="str">
        <f t="shared" si="19"/>
        <v>ok</v>
      </c>
      <c r="AD99" s="80"/>
      <c r="AE99" s="84" t="str">
        <f t="array" ref="AE99">IFERROR(IF($C99="","",INDEX(구분표!$I$2:$I$1001,MATCH(1,(구분표!$B$2:$B$1001='2추일입'!$A99)*(구분표!$C$2:$C$1001='2추일입'!$B99)*(구분표!$A$2:$A$1001='2추일입'!$C99),0))),"@@")</f>
        <v/>
      </c>
    </row>
    <row r="100" spans="1:31" ht="31.5" customHeight="1">
      <c r="A100" s="94" t="str">
        <f>IFERROR(VLOOKUP('2추일입'!$C100,구분표!$A$2:$C$1001,2,FALSE),"")</f>
        <v/>
      </c>
      <c r="B100" s="94" t="str">
        <f>IFERROR(VLOOKUP('2추일입'!$C100,구분표!$A$2:$C$1001,3,FALSE),"")</f>
        <v/>
      </c>
      <c r="C100" s="196"/>
      <c r="D100" s="195"/>
      <c r="E100" s="195"/>
      <c r="F100" s="196"/>
      <c r="G100" s="194"/>
      <c r="H100" s="194"/>
      <c r="I100" s="78">
        <f>IF(SUMPRODUCT(COUNTIF($D100,{"*본예산*","*1회추경*","*신규*"})),"-",G100-H100)</f>
        <v>0</v>
      </c>
      <c r="J100" s="194"/>
      <c r="K100" s="194"/>
      <c r="L100" s="78">
        <f t="shared" si="3"/>
        <v>0</v>
      </c>
      <c r="M100" s="194"/>
      <c r="N100" s="194"/>
      <c r="O100" s="78">
        <f t="shared" si="9"/>
        <v>0</v>
      </c>
      <c r="P100" s="79" t="str">
        <f t="shared" si="10"/>
        <v>-</v>
      </c>
      <c r="Q100" s="218"/>
      <c r="R100" s="80"/>
      <c r="S100" s="221"/>
      <c r="T100" s="80"/>
      <c r="U100" s="83" t="str">
        <f t="shared" si="20"/>
        <v/>
      </c>
      <c r="V100" s="194">
        <f t="shared" si="13"/>
        <v>0</v>
      </c>
      <c r="W100" s="194">
        <f t="shared" si="17"/>
        <v>0</v>
      </c>
      <c r="X100" s="82" t="str">
        <f t="shared" si="14"/>
        <v>ok</v>
      </c>
      <c r="Y100" s="80"/>
      <c r="Z100" s="81" t="str">
        <f t="shared" si="18"/>
        <v/>
      </c>
      <c r="AA100" s="194">
        <f t="shared" si="15"/>
        <v>0</v>
      </c>
      <c r="AB100" s="194">
        <f t="shared" si="16"/>
        <v>0</v>
      </c>
      <c r="AC100" s="82" t="str">
        <f t="shared" si="19"/>
        <v>ok</v>
      </c>
      <c r="AD100" s="80"/>
      <c r="AE100" s="84" t="str">
        <f t="array" ref="AE100">IFERROR(IF($C100="","",INDEX(구분표!$I$2:$I$1001,MATCH(1,(구분표!$B$2:$B$1001='2추일입'!$A100)*(구분표!$C$2:$C$1001='2추일입'!$B100)*(구분표!$A$2:$A$1001='2추일입'!$C100),0))),"@@")</f>
        <v/>
      </c>
    </row>
    <row r="101" spans="1:31" ht="31.5" customHeight="1">
      <c r="A101" s="94" t="str">
        <f>IFERROR(VLOOKUP('2추일입'!$C101,구분표!$A$2:$C$1001,2,FALSE),"")</f>
        <v/>
      </c>
      <c r="B101" s="94" t="str">
        <f>IFERROR(VLOOKUP('2추일입'!$C101,구분표!$A$2:$C$1001,3,FALSE),"")</f>
        <v/>
      </c>
      <c r="C101" s="196"/>
      <c r="D101" s="195"/>
      <c r="E101" s="195"/>
      <c r="F101" s="196"/>
      <c r="G101" s="194"/>
      <c r="H101" s="194"/>
      <c r="I101" s="78">
        <f>IF(SUMPRODUCT(COUNTIF($D101,{"*본예산*","*1회추경*","*신규*"})),"-",G101-H101)</f>
        <v>0</v>
      </c>
      <c r="J101" s="194"/>
      <c r="K101" s="194"/>
      <c r="L101" s="78">
        <f t="shared" si="3"/>
        <v>0</v>
      </c>
      <c r="M101" s="194"/>
      <c r="N101" s="194"/>
      <c r="O101" s="78">
        <f t="shared" si="9"/>
        <v>0</v>
      </c>
      <c r="P101" s="79" t="str">
        <f t="shared" si="10"/>
        <v>-</v>
      </c>
      <c r="Q101" s="218"/>
      <c r="R101" s="80"/>
      <c r="S101" s="221"/>
      <c r="T101" s="80"/>
      <c r="U101" s="83" t="str">
        <f t="shared" si="20"/>
        <v/>
      </c>
      <c r="V101" s="194">
        <f t="shared" si="13"/>
        <v>0</v>
      </c>
      <c r="W101" s="194">
        <f t="shared" si="17"/>
        <v>0</v>
      </c>
      <c r="X101" s="82" t="str">
        <f t="shared" si="14"/>
        <v>ok</v>
      </c>
      <c r="Y101" s="80"/>
      <c r="Z101" s="81" t="str">
        <f t="shared" si="18"/>
        <v/>
      </c>
      <c r="AA101" s="194">
        <f t="shared" si="15"/>
        <v>0</v>
      </c>
      <c r="AB101" s="194">
        <f t="shared" si="16"/>
        <v>0</v>
      </c>
      <c r="AC101" s="82" t="str">
        <f t="shared" si="19"/>
        <v>ok</v>
      </c>
      <c r="AD101" s="80"/>
      <c r="AE101" s="84" t="str">
        <f t="array" ref="AE101">IFERROR(IF($C101="","",INDEX(구분표!$I$2:$I$1001,MATCH(1,(구분표!$B$2:$B$1001='2추일입'!$A101)*(구분표!$C$2:$C$1001='2추일입'!$B101)*(구분표!$A$2:$A$1001='2추일입'!$C101),0))),"@@")</f>
        <v/>
      </c>
    </row>
    <row r="102" spans="1:31" ht="31.5" customHeight="1">
      <c r="A102" s="94" t="str">
        <f>IFERROR(VLOOKUP('2추일입'!$C102,구분표!$A$2:$C$1001,2,FALSE),"")</f>
        <v/>
      </c>
      <c r="B102" s="94" t="str">
        <f>IFERROR(VLOOKUP('2추일입'!$C102,구분표!$A$2:$C$1001,3,FALSE),"")</f>
        <v/>
      </c>
      <c r="C102" s="196"/>
      <c r="D102" s="195"/>
      <c r="E102" s="195"/>
      <c r="F102" s="196"/>
      <c r="G102" s="194"/>
      <c r="H102" s="194"/>
      <c r="I102" s="78">
        <f>IF(SUMPRODUCT(COUNTIF($D102,{"*본예산*","*1회추경*","*신규*"})),"-",G102-H102)</f>
        <v>0</v>
      </c>
      <c r="J102" s="194"/>
      <c r="K102" s="194"/>
      <c r="L102" s="78">
        <f t="shared" si="3"/>
        <v>0</v>
      </c>
      <c r="M102" s="194"/>
      <c r="N102" s="194"/>
      <c r="O102" s="78">
        <f t="shared" si="9"/>
        <v>0</v>
      </c>
      <c r="P102" s="79" t="str">
        <f t="shared" si="10"/>
        <v>-</v>
      </c>
      <c r="Q102" s="212"/>
      <c r="R102" s="80"/>
      <c r="S102" s="221"/>
      <c r="T102" s="80"/>
      <c r="U102" s="83" t="str">
        <f t="shared" si="20"/>
        <v/>
      </c>
      <c r="V102" s="194">
        <f t="shared" si="13"/>
        <v>0</v>
      </c>
      <c r="W102" s="194">
        <f t="shared" si="17"/>
        <v>0</v>
      </c>
      <c r="X102" s="82" t="str">
        <f t="shared" si="14"/>
        <v>ok</v>
      </c>
      <c r="Y102" s="80"/>
      <c r="Z102" s="81" t="str">
        <f t="shared" si="18"/>
        <v/>
      </c>
      <c r="AA102" s="194">
        <f t="shared" si="15"/>
        <v>0</v>
      </c>
      <c r="AB102" s="194">
        <f t="shared" si="16"/>
        <v>0</v>
      </c>
      <c r="AC102" s="82" t="str">
        <f t="shared" si="19"/>
        <v>ok</v>
      </c>
      <c r="AD102" s="80"/>
      <c r="AE102" s="84" t="str">
        <f t="array" ref="AE102">IFERROR(IF($C102="","",INDEX(구분표!$I$2:$I$1001,MATCH(1,(구분표!$B$2:$B$1001='2추일입'!$A102)*(구분표!$C$2:$C$1001='2추일입'!$B102)*(구분표!$A$2:$A$1001='2추일입'!$C102),0))),"@@")</f>
        <v/>
      </c>
    </row>
    <row r="103" spans="1:31" ht="31.5" customHeight="1">
      <c r="A103" s="77" t="str">
        <f>IFERROR(VLOOKUP('2추일입'!$C103,구분표!$A$2:$C$1001,2,FALSE),"")</f>
        <v/>
      </c>
      <c r="B103" s="77" t="str">
        <f>IFERROR(VLOOKUP('2추일입'!$C103,구분표!$A$2:$C$1001,3,FALSE),"")</f>
        <v/>
      </c>
      <c r="C103" s="192"/>
      <c r="D103" s="193"/>
      <c r="E103" s="193"/>
      <c r="F103" s="192"/>
      <c r="G103" s="194"/>
      <c r="H103" s="194"/>
      <c r="I103" s="78">
        <f>IF(SUMPRODUCT(COUNTIF($D103,{"*본예산*","*1회추경*","*신규*"})),"-",G103-H103)</f>
        <v>0</v>
      </c>
      <c r="J103" s="194"/>
      <c r="K103" s="194"/>
      <c r="L103" s="78">
        <f t="shared" si="3"/>
        <v>0</v>
      </c>
      <c r="M103" s="194"/>
      <c r="N103" s="194"/>
      <c r="O103" s="78">
        <f t="shared" si="9"/>
        <v>0</v>
      </c>
      <c r="P103" s="79" t="str">
        <f t="shared" si="10"/>
        <v>-</v>
      </c>
      <c r="Q103" s="211"/>
      <c r="R103" s="80"/>
      <c r="S103" s="221"/>
      <c r="T103" s="80"/>
      <c r="U103" s="83" t="str">
        <f t="shared" si="20"/>
        <v/>
      </c>
      <c r="V103" s="194">
        <f t="shared" si="13"/>
        <v>0</v>
      </c>
      <c r="W103" s="194">
        <f t="shared" si="17"/>
        <v>0</v>
      </c>
      <c r="X103" s="82" t="str">
        <f t="shared" si="14"/>
        <v>ok</v>
      </c>
      <c r="Y103" s="80"/>
      <c r="Z103" s="81" t="str">
        <f t="shared" si="18"/>
        <v/>
      </c>
      <c r="AA103" s="194">
        <f t="shared" si="15"/>
        <v>0</v>
      </c>
      <c r="AB103" s="194">
        <f t="shared" si="16"/>
        <v>0</v>
      </c>
      <c r="AC103" s="82" t="str">
        <f t="shared" si="19"/>
        <v>ok</v>
      </c>
      <c r="AD103" s="80"/>
      <c r="AE103" s="84" t="str">
        <f t="array" ref="AE103">IFERROR(IF($C103="","",INDEX(구분표!$I$2:$I$1001,MATCH(1,(구분표!$B$2:$B$1001='2추일입'!$A103)*(구분표!$C$2:$C$1001='2추일입'!$B103)*(구분표!$A$2:$A$1001='2추일입'!$C103),0))),"@@")</f>
        <v/>
      </c>
    </row>
    <row r="104" spans="1:31" ht="31.5" customHeight="1">
      <c r="A104" s="77" t="str">
        <f>IFERROR(VLOOKUP('2추일입'!$C104,구분표!$A$2:$C$1001,2,FALSE),"")</f>
        <v/>
      </c>
      <c r="B104" s="77" t="str">
        <f>IFERROR(VLOOKUP('2추일입'!$C104,구분표!$A$2:$C$1001,3,FALSE),"")</f>
        <v/>
      </c>
      <c r="C104" s="192"/>
      <c r="D104" s="193"/>
      <c r="E104" s="193"/>
      <c r="F104" s="192"/>
      <c r="G104" s="194"/>
      <c r="H104" s="194"/>
      <c r="I104" s="78">
        <f>IF(SUMPRODUCT(COUNTIF($D104,{"*본예산*","*1회추경*","*신규*"})),"-",G104-H104)</f>
        <v>0</v>
      </c>
      <c r="J104" s="194"/>
      <c r="K104" s="194"/>
      <c r="L104" s="78">
        <f t="shared" si="3"/>
        <v>0</v>
      </c>
      <c r="M104" s="194"/>
      <c r="N104" s="194"/>
      <c r="O104" s="78">
        <f t="shared" si="9"/>
        <v>0</v>
      </c>
      <c r="P104" s="79" t="str">
        <f t="shared" si="10"/>
        <v>-</v>
      </c>
      <c r="Q104" s="211"/>
      <c r="R104" s="80"/>
      <c r="S104" s="221"/>
      <c r="T104" s="80"/>
      <c r="U104" s="83" t="str">
        <f t="shared" si="20"/>
        <v/>
      </c>
      <c r="V104" s="194">
        <f t="shared" si="13"/>
        <v>0</v>
      </c>
      <c r="W104" s="194">
        <f t="shared" si="17"/>
        <v>0</v>
      </c>
      <c r="X104" s="82" t="str">
        <f t="shared" si="14"/>
        <v>ok</v>
      </c>
      <c r="Y104" s="80"/>
      <c r="Z104" s="81" t="str">
        <f t="shared" si="18"/>
        <v/>
      </c>
      <c r="AA104" s="194">
        <f t="shared" si="15"/>
        <v>0</v>
      </c>
      <c r="AB104" s="194">
        <f t="shared" si="16"/>
        <v>0</v>
      </c>
      <c r="AC104" s="82" t="str">
        <f t="shared" si="19"/>
        <v>ok</v>
      </c>
      <c r="AD104" s="80"/>
      <c r="AE104" s="84" t="str">
        <f t="array" ref="AE104">IFERROR(IF($C104="","",INDEX(구분표!$I$2:$I$1001,MATCH(1,(구분표!$B$2:$B$1001='2추일입'!$A104)*(구분표!$C$2:$C$1001='2추일입'!$B104)*(구분표!$A$2:$A$1001='2추일입'!$C104),0))),"@@")</f>
        <v/>
      </c>
    </row>
    <row r="105" spans="1:31" ht="31.5" customHeight="1">
      <c r="A105" s="77" t="str">
        <f>IFERROR(VLOOKUP('2추일입'!$C105,구분표!$A$2:$C$1001,2,FALSE),"")</f>
        <v/>
      </c>
      <c r="B105" s="77" t="str">
        <f>IFERROR(VLOOKUP('2추일입'!$C105,구분표!$A$2:$C$1001,3,FALSE),"")</f>
        <v/>
      </c>
      <c r="C105" s="192"/>
      <c r="D105" s="193"/>
      <c r="E105" s="193"/>
      <c r="F105" s="192"/>
      <c r="G105" s="194"/>
      <c r="H105" s="194"/>
      <c r="I105" s="78">
        <f>IF(SUMPRODUCT(COUNTIF($D105,{"*본예산*","*1회추경*","*신규*"})),"-",G105-H105)</f>
        <v>0</v>
      </c>
      <c r="J105" s="194"/>
      <c r="K105" s="194"/>
      <c r="L105" s="78">
        <f t="shared" si="3"/>
        <v>0</v>
      </c>
      <c r="M105" s="194"/>
      <c r="N105" s="194"/>
      <c r="O105" s="78">
        <f t="shared" si="9"/>
        <v>0</v>
      </c>
      <c r="P105" s="79" t="str">
        <f t="shared" si="10"/>
        <v>-</v>
      </c>
      <c r="Q105" s="211"/>
      <c r="R105" s="80"/>
      <c r="S105" s="221"/>
      <c r="T105" s="80"/>
      <c r="U105" s="83" t="str">
        <f t="shared" si="20"/>
        <v/>
      </c>
      <c r="V105" s="194">
        <f t="shared" si="13"/>
        <v>0</v>
      </c>
      <c r="W105" s="194">
        <f t="shared" si="17"/>
        <v>0</v>
      </c>
      <c r="X105" s="82" t="str">
        <f t="shared" si="14"/>
        <v>ok</v>
      </c>
      <c r="Y105" s="80"/>
      <c r="Z105" s="81" t="str">
        <f t="shared" si="18"/>
        <v/>
      </c>
      <c r="AA105" s="194">
        <f t="shared" si="15"/>
        <v>0</v>
      </c>
      <c r="AB105" s="194">
        <f t="shared" si="16"/>
        <v>0</v>
      </c>
      <c r="AC105" s="82" t="str">
        <f t="shared" si="19"/>
        <v>ok</v>
      </c>
      <c r="AD105" s="80"/>
      <c r="AE105" s="84" t="str">
        <f t="array" ref="AE105">IFERROR(IF($C105="","",INDEX(구분표!$I$2:$I$1001,MATCH(1,(구분표!$B$2:$B$1001='2추일입'!$A105)*(구분표!$C$2:$C$1001='2추일입'!$B105)*(구분표!$A$2:$A$1001='2추일입'!$C105),0))),"@@")</f>
        <v/>
      </c>
    </row>
    <row r="106" spans="1:31" ht="31.5" customHeight="1">
      <c r="A106" s="94" t="str">
        <f>IFERROR(VLOOKUP('2추일입'!$C106,구분표!$A$2:$C$1001,2,FALSE),"")</f>
        <v/>
      </c>
      <c r="B106" s="94" t="str">
        <f>IFERROR(VLOOKUP('2추일입'!$C106,구분표!$A$2:$C$1001,3,FALSE),"")</f>
        <v/>
      </c>
      <c r="C106" s="196"/>
      <c r="D106" s="195"/>
      <c r="E106" s="195"/>
      <c r="F106" s="196"/>
      <c r="G106" s="194"/>
      <c r="H106" s="197"/>
      <c r="I106" s="78">
        <f>IF(SUMPRODUCT(COUNTIF($D106,{"*본예산*","*1회추경*","*신규*"})),"-",G106-H106)</f>
        <v>0</v>
      </c>
      <c r="J106" s="194"/>
      <c r="K106" s="194"/>
      <c r="L106" s="78">
        <f t="shared" si="3"/>
        <v>0</v>
      </c>
      <c r="M106" s="194"/>
      <c r="N106" s="194"/>
      <c r="O106" s="78">
        <f t="shared" si="9"/>
        <v>0</v>
      </c>
      <c r="P106" s="79" t="str">
        <f t="shared" si="10"/>
        <v>-</v>
      </c>
      <c r="Q106" s="211"/>
      <c r="R106" s="80"/>
      <c r="S106" s="221"/>
      <c r="T106" s="80"/>
      <c r="U106" s="83" t="str">
        <f t="shared" si="20"/>
        <v/>
      </c>
      <c r="V106" s="194">
        <f t="shared" si="13"/>
        <v>0</v>
      </c>
      <c r="W106" s="194">
        <f t="shared" si="17"/>
        <v>0</v>
      </c>
      <c r="X106" s="82" t="str">
        <f t="shared" si="14"/>
        <v>ok</v>
      </c>
      <c r="Y106" s="80"/>
      <c r="Z106" s="81" t="str">
        <f t="shared" si="18"/>
        <v/>
      </c>
      <c r="AA106" s="194">
        <f t="shared" si="15"/>
        <v>0</v>
      </c>
      <c r="AB106" s="194">
        <f t="shared" si="16"/>
        <v>0</v>
      </c>
      <c r="AC106" s="82" t="str">
        <f t="shared" si="19"/>
        <v>ok</v>
      </c>
      <c r="AD106" s="80"/>
      <c r="AE106" s="84" t="str">
        <f t="array" ref="AE106">IFERROR(IF($C106="","",INDEX(구분표!$I$2:$I$1001,MATCH(1,(구분표!$B$2:$B$1001='2추일입'!$A106)*(구분표!$C$2:$C$1001='2추일입'!$B106)*(구분표!$A$2:$A$1001='2추일입'!$C106),0))),"@@")</f>
        <v/>
      </c>
    </row>
    <row r="107" spans="1:31" ht="31.5" customHeight="1">
      <c r="A107" s="77" t="str">
        <f>IFERROR(VLOOKUP('2추일입'!$C107,구분표!$A$2:$C$1001,2,FALSE),"")</f>
        <v/>
      </c>
      <c r="B107" s="77" t="str">
        <f>IFERROR(VLOOKUP('2추일입'!$C107,구분표!$A$2:$C$1001,3,FALSE),"")</f>
        <v/>
      </c>
      <c r="C107" s="192"/>
      <c r="D107" s="193"/>
      <c r="E107" s="193"/>
      <c r="F107" s="192"/>
      <c r="G107" s="194"/>
      <c r="H107" s="194"/>
      <c r="I107" s="78">
        <f>IF(SUMPRODUCT(COUNTIF($D107,{"*본예산*","*1회추경*","*신규*"})),"-",G107-H107)</f>
        <v>0</v>
      </c>
      <c r="J107" s="194"/>
      <c r="K107" s="194"/>
      <c r="L107" s="78">
        <f t="shared" si="3"/>
        <v>0</v>
      </c>
      <c r="M107" s="194"/>
      <c r="N107" s="194"/>
      <c r="O107" s="78">
        <f t="shared" si="9"/>
        <v>0</v>
      </c>
      <c r="P107" s="79" t="str">
        <f t="shared" si="10"/>
        <v>-</v>
      </c>
      <c r="Q107" s="211"/>
      <c r="R107" s="80"/>
      <c r="S107" s="221"/>
      <c r="T107" s="80"/>
      <c r="U107" s="83" t="str">
        <f t="shared" si="20"/>
        <v/>
      </c>
      <c r="V107" s="194">
        <f t="shared" si="13"/>
        <v>0</v>
      </c>
      <c r="W107" s="194">
        <f t="shared" si="17"/>
        <v>0</v>
      </c>
      <c r="X107" s="82" t="str">
        <f t="shared" si="14"/>
        <v>ok</v>
      </c>
      <c r="Y107" s="80"/>
      <c r="Z107" s="81" t="str">
        <f t="shared" si="18"/>
        <v/>
      </c>
      <c r="AA107" s="194">
        <f t="shared" si="15"/>
        <v>0</v>
      </c>
      <c r="AB107" s="194">
        <f t="shared" si="16"/>
        <v>0</v>
      </c>
      <c r="AC107" s="82" t="str">
        <f t="shared" si="19"/>
        <v>ok</v>
      </c>
      <c r="AD107" s="80"/>
      <c r="AE107" s="84" t="str">
        <f t="array" ref="AE107">IFERROR(IF($C107="","",INDEX(구분표!$I$2:$I$1001,MATCH(1,(구분표!$B$2:$B$1001='2추일입'!$A107)*(구분표!$C$2:$C$1001='2추일입'!$B107)*(구분표!$A$2:$A$1001='2추일입'!$C107),0))),"@@")</f>
        <v/>
      </c>
    </row>
    <row r="108" spans="1:31" ht="31.5" customHeight="1">
      <c r="A108" s="77" t="str">
        <f>IFERROR(VLOOKUP('2추일입'!$C108,구분표!$A$2:$C$1001,2,FALSE),"")</f>
        <v/>
      </c>
      <c r="B108" s="77" t="str">
        <f>IFERROR(VLOOKUP('2추일입'!$C108,구분표!$A$2:$C$1001,3,FALSE),"")</f>
        <v/>
      </c>
      <c r="C108" s="192"/>
      <c r="D108" s="193"/>
      <c r="E108" s="193"/>
      <c r="F108" s="192"/>
      <c r="G108" s="194"/>
      <c r="H108" s="194"/>
      <c r="I108" s="78">
        <f>IF(SUMPRODUCT(COUNTIF($D108,{"*본예산*","*1회추경*","*신규*"})),"-",G108-H108)</f>
        <v>0</v>
      </c>
      <c r="J108" s="194"/>
      <c r="K108" s="194"/>
      <c r="L108" s="78">
        <f t="shared" si="3"/>
        <v>0</v>
      </c>
      <c r="M108" s="194"/>
      <c r="N108" s="194"/>
      <c r="O108" s="78">
        <f t="shared" si="9"/>
        <v>0</v>
      </c>
      <c r="P108" s="79" t="str">
        <f t="shared" si="10"/>
        <v>-</v>
      </c>
      <c r="Q108" s="211"/>
      <c r="R108" s="80"/>
      <c r="S108" s="221"/>
      <c r="T108" s="80"/>
      <c r="U108" s="83" t="str">
        <f t="shared" si="20"/>
        <v/>
      </c>
      <c r="V108" s="194">
        <f t="shared" si="13"/>
        <v>0</v>
      </c>
      <c r="W108" s="194">
        <f t="shared" si="17"/>
        <v>0</v>
      </c>
      <c r="X108" s="82" t="str">
        <f t="shared" si="14"/>
        <v>ok</v>
      </c>
      <c r="Y108" s="80"/>
      <c r="Z108" s="81" t="str">
        <f t="shared" si="18"/>
        <v/>
      </c>
      <c r="AA108" s="194">
        <f t="shared" si="15"/>
        <v>0</v>
      </c>
      <c r="AB108" s="194">
        <f t="shared" si="16"/>
        <v>0</v>
      </c>
      <c r="AC108" s="82" t="str">
        <f t="shared" si="19"/>
        <v>ok</v>
      </c>
      <c r="AD108" s="80"/>
      <c r="AE108" s="84" t="str">
        <f t="array" ref="AE108">IFERROR(IF($C108="","",INDEX(구분표!$I$2:$I$1001,MATCH(1,(구분표!$B$2:$B$1001='2추일입'!$A108)*(구분표!$C$2:$C$1001='2추일입'!$B108)*(구분표!$A$2:$A$1001='2추일입'!$C108),0))),"@@")</f>
        <v/>
      </c>
    </row>
    <row r="109" spans="1:31" ht="31.5" customHeight="1">
      <c r="A109" s="77" t="str">
        <f>IFERROR(VLOOKUP('2추일입'!$C109,구분표!$A$2:$C$1001,2,FALSE),"")</f>
        <v/>
      </c>
      <c r="B109" s="77" t="str">
        <f>IFERROR(VLOOKUP('2추일입'!$C109,구분표!$A$2:$C$1001,3,FALSE),"")</f>
        <v/>
      </c>
      <c r="C109" s="192"/>
      <c r="D109" s="193"/>
      <c r="E109" s="193"/>
      <c r="F109" s="192"/>
      <c r="G109" s="194"/>
      <c r="H109" s="194"/>
      <c r="I109" s="78">
        <f>IF(SUMPRODUCT(COUNTIF($D109,{"*본예산*","*1회추경*","*신규*"})),"-",G109-H109)</f>
        <v>0</v>
      </c>
      <c r="J109" s="194"/>
      <c r="K109" s="194"/>
      <c r="L109" s="78">
        <f t="shared" si="3"/>
        <v>0</v>
      </c>
      <c r="M109" s="194"/>
      <c r="N109" s="194"/>
      <c r="O109" s="78">
        <f t="shared" si="9"/>
        <v>0</v>
      </c>
      <c r="P109" s="79" t="str">
        <f t="shared" si="10"/>
        <v>-</v>
      </c>
      <c r="Q109" s="212"/>
      <c r="R109" s="80"/>
      <c r="S109" s="221"/>
      <c r="T109" s="80"/>
      <c r="U109" s="83" t="str">
        <f t="shared" si="20"/>
        <v/>
      </c>
      <c r="V109" s="194">
        <f t="shared" si="13"/>
        <v>0</v>
      </c>
      <c r="W109" s="194">
        <f t="shared" si="17"/>
        <v>0</v>
      </c>
      <c r="X109" s="82" t="str">
        <f t="shared" si="14"/>
        <v>ok</v>
      </c>
      <c r="Y109" s="80"/>
      <c r="Z109" s="81" t="str">
        <f t="shared" si="18"/>
        <v/>
      </c>
      <c r="AA109" s="194">
        <f t="shared" si="15"/>
        <v>0</v>
      </c>
      <c r="AB109" s="194">
        <f t="shared" si="16"/>
        <v>0</v>
      </c>
      <c r="AC109" s="82" t="str">
        <f t="shared" si="19"/>
        <v>ok</v>
      </c>
      <c r="AD109" s="80"/>
      <c r="AE109" s="84" t="str">
        <f t="array" ref="AE109">IFERROR(IF($C109="","",INDEX(구분표!$I$2:$I$1001,MATCH(1,(구분표!$B$2:$B$1001='2추일입'!$A109)*(구분표!$C$2:$C$1001='2추일입'!$B109)*(구분표!$A$2:$A$1001='2추일입'!$C109),0))),"@@")</f>
        <v/>
      </c>
    </row>
    <row r="110" spans="1:31" ht="31.5" customHeight="1">
      <c r="A110" s="94" t="str">
        <f>IFERROR(VLOOKUP('2추일입'!$C110,구분표!$A$2:$C$1001,2,FALSE),"")</f>
        <v/>
      </c>
      <c r="B110" s="94" t="str">
        <f>IFERROR(VLOOKUP('2추일입'!$C110,구분표!$A$2:$C$1001,3,FALSE),"")</f>
        <v/>
      </c>
      <c r="C110" s="196"/>
      <c r="D110" s="195"/>
      <c r="E110" s="195"/>
      <c r="F110" s="196"/>
      <c r="G110" s="194"/>
      <c r="H110" s="194"/>
      <c r="I110" s="78">
        <f>IF(SUMPRODUCT(COUNTIF($D110,{"*본예산*","*1회추경*","*신규*"})),"-",G110-H110)</f>
        <v>0</v>
      </c>
      <c r="J110" s="194"/>
      <c r="K110" s="194"/>
      <c r="L110" s="78">
        <f t="shared" si="3"/>
        <v>0</v>
      </c>
      <c r="M110" s="194"/>
      <c r="N110" s="194"/>
      <c r="O110" s="78">
        <f t="shared" si="9"/>
        <v>0</v>
      </c>
      <c r="P110" s="79" t="str">
        <f t="shared" si="10"/>
        <v>-</v>
      </c>
      <c r="Q110" s="212"/>
      <c r="R110" s="80"/>
      <c r="S110" s="221"/>
      <c r="T110" s="80"/>
      <c r="U110" s="83" t="str">
        <f t="shared" si="20"/>
        <v/>
      </c>
      <c r="V110" s="194">
        <f t="shared" si="13"/>
        <v>0</v>
      </c>
      <c r="W110" s="194">
        <f t="shared" si="17"/>
        <v>0</v>
      </c>
      <c r="X110" s="82" t="str">
        <f t="shared" si="14"/>
        <v>ok</v>
      </c>
      <c r="Y110" s="80"/>
      <c r="Z110" s="81" t="str">
        <f t="shared" si="18"/>
        <v/>
      </c>
      <c r="AA110" s="194">
        <f t="shared" si="15"/>
        <v>0</v>
      </c>
      <c r="AB110" s="194">
        <f t="shared" si="16"/>
        <v>0</v>
      </c>
      <c r="AC110" s="82" t="str">
        <f t="shared" si="19"/>
        <v>ok</v>
      </c>
      <c r="AD110" s="80"/>
      <c r="AE110" s="84" t="str">
        <f t="array" ref="AE110">IFERROR(IF($C110="","",INDEX(구분표!$I$2:$I$1001,MATCH(1,(구분표!$B$2:$B$1001='2추일입'!$A110)*(구분표!$C$2:$C$1001='2추일입'!$B110)*(구분표!$A$2:$A$1001='2추일입'!$C110),0))),"@@")</f>
        <v/>
      </c>
    </row>
    <row r="111" spans="1:31" ht="31.5" customHeight="1">
      <c r="A111" s="94" t="str">
        <f>IFERROR(VLOOKUP('2추일입'!$C111,구분표!$A$2:$C$1001,2,FALSE),"")</f>
        <v/>
      </c>
      <c r="B111" s="94" t="str">
        <f>IFERROR(VLOOKUP('2추일입'!$C111,구분표!$A$2:$C$1001,3,FALSE),"")</f>
        <v/>
      </c>
      <c r="C111" s="196"/>
      <c r="D111" s="195"/>
      <c r="E111" s="195"/>
      <c r="F111" s="196"/>
      <c r="G111" s="194"/>
      <c r="H111" s="194"/>
      <c r="I111" s="78">
        <f>IF(SUMPRODUCT(COUNTIF($D111,{"*본예산*","*1회추경*","*신규*"})),"-",G111-H111)</f>
        <v>0</v>
      </c>
      <c r="J111" s="194"/>
      <c r="K111" s="194"/>
      <c r="L111" s="78">
        <f t="shared" si="3"/>
        <v>0</v>
      </c>
      <c r="M111" s="194"/>
      <c r="N111" s="194"/>
      <c r="O111" s="78">
        <f t="shared" si="9"/>
        <v>0</v>
      </c>
      <c r="P111" s="79" t="str">
        <f t="shared" si="10"/>
        <v>-</v>
      </c>
      <c r="Q111" s="212"/>
      <c r="R111" s="80"/>
      <c r="S111" s="221"/>
      <c r="T111" s="80"/>
      <c r="U111" s="83" t="str">
        <f t="shared" si="20"/>
        <v/>
      </c>
      <c r="V111" s="194">
        <f t="shared" si="13"/>
        <v>0</v>
      </c>
      <c r="W111" s="194">
        <f t="shared" si="17"/>
        <v>0</v>
      </c>
      <c r="X111" s="82" t="str">
        <f t="shared" si="14"/>
        <v>ok</v>
      </c>
      <c r="Y111" s="80"/>
      <c r="Z111" s="81" t="str">
        <f t="shared" si="18"/>
        <v/>
      </c>
      <c r="AA111" s="194">
        <f t="shared" si="15"/>
        <v>0</v>
      </c>
      <c r="AB111" s="194">
        <f t="shared" si="16"/>
        <v>0</v>
      </c>
      <c r="AC111" s="82" t="str">
        <f t="shared" si="19"/>
        <v>ok</v>
      </c>
      <c r="AD111" s="80"/>
      <c r="AE111" s="84" t="str">
        <f t="array" ref="AE111">IFERROR(IF($C111="","",INDEX(구분표!$I$2:$I$1001,MATCH(1,(구분표!$B$2:$B$1001='2추일입'!$A111)*(구분표!$C$2:$C$1001='2추일입'!$B111)*(구분표!$A$2:$A$1001='2추일입'!$C111),0))),"@@")</f>
        <v/>
      </c>
    </row>
    <row r="112" spans="1:31" ht="31.5" customHeight="1">
      <c r="A112" s="94" t="str">
        <f>IFERROR(VLOOKUP('2추일입'!$C112,구분표!$A$2:$C$1001,2,FALSE),"")</f>
        <v/>
      </c>
      <c r="B112" s="94" t="str">
        <f>IFERROR(VLOOKUP('2추일입'!$C112,구분표!$A$2:$C$1001,3,FALSE),"")</f>
        <v/>
      </c>
      <c r="C112" s="196"/>
      <c r="D112" s="195"/>
      <c r="E112" s="195"/>
      <c r="F112" s="196"/>
      <c r="G112" s="194"/>
      <c r="H112" s="194"/>
      <c r="I112" s="78">
        <f>IF(SUMPRODUCT(COUNTIF($D112,{"*본예산*","*1회추경*","*신규*"})),"-",G112-H112)</f>
        <v>0</v>
      </c>
      <c r="J112" s="194"/>
      <c r="K112" s="194"/>
      <c r="L112" s="78">
        <f t="shared" si="3"/>
        <v>0</v>
      </c>
      <c r="M112" s="194"/>
      <c r="N112" s="194"/>
      <c r="O112" s="78">
        <f t="shared" si="9"/>
        <v>0</v>
      </c>
      <c r="P112" s="79" t="str">
        <f t="shared" si="10"/>
        <v>-</v>
      </c>
      <c r="Q112" s="212"/>
      <c r="R112" s="80"/>
      <c r="S112" s="221"/>
      <c r="T112" s="80"/>
      <c r="U112" s="83" t="str">
        <f t="shared" si="20"/>
        <v/>
      </c>
      <c r="V112" s="194">
        <f t="shared" si="13"/>
        <v>0</v>
      </c>
      <c r="W112" s="194">
        <f t="shared" si="17"/>
        <v>0</v>
      </c>
      <c r="X112" s="82" t="str">
        <f t="shared" si="14"/>
        <v>ok</v>
      </c>
      <c r="Y112" s="80"/>
      <c r="Z112" s="81" t="str">
        <f t="shared" si="18"/>
        <v/>
      </c>
      <c r="AA112" s="194">
        <f t="shared" si="15"/>
        <v>0</v>
      </c>
      <c r="AB112" s="194">
        <f t="shared" si="16"/>
        <v>0</v>
      </c>
      <c r="AC112" s="82" t="str">
        <f t="shared" si="19"/>
        <v>ok</v>
      </c>
      <c r="AD112" s="80"/>
      <c r="AE112" s="84" t="str">
        <f t="array" ref="AE112">IFERROR(IF($C112="","",INDEX(구분표!$I$2:$I$1001,MATCH(1,(구분표!$B$2:$B$1001='2추일입'!$A112)*(구분표!$C$2:$C$1001='2추일입'!$B112)*(구분표!$A$2:$A$1001='2추일입'!$C112),0))),"@@")</f>
        <v/>
      </c>
    </row>
    <row r="113" spans="1:31" ht="31.5" customHeight="1">
      <c r="A113" s="94" t="str">
        <f>IFERROR(VLOOKUP('2추일입'!$C113,구분표!$A$2:$C$1001,2,FALSE),"")</f>
        <v/>
      </c>
      <c r="B113" s="94" t="str">
        <f>IFERROR(VLOOKUP('2추일입'!$C113,구분표!$A$2:$C$1001,3,FALSE),"")</f>
        <v/>
      </c>
      <c r="C113" s="196"/>
      <c r="D113" s="195"/>
      <c r="E113" s="195"/>
      <c r="F113" s="196"/>
      <c r="G113" s="194"/>
      <c r="H113" s="194"/>
      <c r="I113" s="78">
        <f>IF(SUMPRODUCT(COUNTIF($D113,{"*본예산*","*1회추경*","*신규*"})),"-",G113-H113)</f>
        <v>0</v>
      </c>
      <c r="J113" s="194"/>
      <c r="K113" s="194"/>
      <c r="L113" s="78">
        <f t="shared" si="3"/>
        <v>0</v>
      </c>
      <c r="M113" s="194"/>
      <c r="N113" s="194"/>
      <c r="O113" s="78">
        <f t="shared" si="9"/>
        <v>0</v>
      </c>
      <c r="P113" s="79" t="str">
        <f t="shared" si="10"/>
        <v>-</v>
      </c>
      <c r="Q113" s="212"/>
      <c r="R113" s="80"/>
      <c r="S113" s="221"/>
      <c r="T113" s="80"/>
      <c r="U113" s="83" t="str">
        <f t="shared" si="20"/>
        <v/>
      </c>
      <c r="V113" s="194">
        <f t="shared" si="13"/>
        <v>0</v>
      </c>
      <c r="W113" s="194">
        <f t="shared" si="17"/>
        <v>0</v>
      </c>
      <c r="X113" s="82" t="str">
        <f t="shared" si="14"/>
        <v>ok</v>
      </c>
      <c r="Y113" s="80"/>
      <c r="Z113" s="81" t="str">
        <f t="shared" si="18"/>
        <v/>
      </c>
      <c r="AA113" s="194">
        <f t="shared" si="15"/>
        <v>0</v>
      </c>
      <c r="AB113" s="194">
        <f t="shared" si="16"/>
        <v>0</v>
      </c>
      <c r="AC113" s="82" t="str">
        <f t="shared" si="19"/>
        <v>ok</v>
      </c>
      <c r="AD113" s="80"/>
      <c r="AE113" s="84" t="str">
        <f t="array" ref="AE113">IFERROR(IF($C113="","",INDEX(구분표!$I$2:$I$1001,MATCH(1,(구분표!$B$2:$B$1001='2추일입'!$A113)*(구분표!$C$2:$C$1001='2추일입'!$B113)*(구분표!$A$2:$A$1001='2추일입'!$C113),0))),"@@")</f>
        <v/>
      </c>
    </row>
    <row r="114" spans="1:31" ht="31.5" customHeight="1">
      <c r="A114" s="94" t="str">
        <f>IFERROR(VLOOKUP('2추일입'!$C114,구분표!$A$2:$C$1001,2,FALSE),"")</f>
        <v/>
      </c>
      <c r="B114" s="94" t="str">
        <f>IFERROR(VLOOKUP('2추일입'!$C114,구분표!$A$2:$C$1001,3,FALSE),"")</f>
        <v/>
      </c>
      <c r="C114" s="196"/>
      <c r="D114" s="195"/>
      <c r="E114" s="195"/>
      <c r="F114" s="196"/>
      <c r="G114" s="194"/>
      <c r="H114" s="194"/>
      <c r="I114" s="78">
        <f>IF(SUMPRODUCT(COUNTIF($D114,{"*본예산*","*1회추경*","*신규*"})),"-",G114-H114)</f>
        <v>0</v>
      </c>
      <c r="J114" s="194"/>
      <c r="K114" s="194"/>
      <c r="L114" s="78">
        <f t="shared" si="3"/>
        <v>0</v>
      </c>
      <c r="M114" s="194"/>
      <c r="N114" s="194"/>
      <c r="O114" s="78">
        <f t="shared" si="9"/>
        <v>0</v>
      </c>
      <c r="P114" s="79" t="str">
        <f t="shared" si="10"/>
        <v>-</v>
      </c>
      <c r="Q114" s="212"/>
      <c r="R114" s="80"/>
      <c r="S114" s="221"/>
      <c r="T114" s="80"/>
      <c r="U114" s="83" t="str">
        <f t="shared" si="20"/>
        <v/>
      </c>
      <c r="V114" s="194">
        <f t="shared" si="13"/>
        <v>0</v>
      </c>
      <c r="W114" s="194">
        <f t="shared" si="17"/>
        <v>0</v>
      </c>
      <c r="X114" s="82" t="str">
        <f t="shared" si="14"/>
        <v>ok</v>
      </c>
      <c r="Y114" s="80"/>
      <c r="Z114" s="81" t="str">
        <f t="shared" si="18"/>
        <v/>
      </c>
      <c r="AA114" s="194">
        <f t="shared" si="15"/>
        <v>0</v>
      </c>
      <c r="AB114" s="194">
        <f t="shared" si="16"/>
        <v>0</v>
      </c>
      <c r="AC114" s="82" t="str">
        <f t="shared" si="19"/>
        <v>ok</v>
      </c>
      <c r="AD114" s="80"/>
      <c r="AE114" s="84" t="str">
        <f t="array" ref="AE114">IFERROR(IF($C114="","",INDEX(구분표!$I$2:$I$1001,MATCH(1,(구분표!$B$2:$B$1001='2추일입'!$A114)*(구분표!$C$2:$C$1001='2추일입'!$B114)*(구분표!$A$2:$A$1001='2추일입'!$C114),0))),"@@")</f>
        <v/>
      </c>
    </row>
    <row r="115" spans="1:31" ht="31.5" customHeight="1">
      <c r="A115" s="94" t="str">
        <f>IFERROR(VLOOKUP('2추일입'!$C115,구분표!$A$2:$C$1001,2,FALSE),"")</f>
        <v/>
      </c>
      <c r="B115" s="94" t="str">
        <f>IFERROR(VLOOKUP('2추일입'!$C115,구분표!$A$2:$C$1001,3,FALSE),"")</f>
        <v/>
      </c>
      <c r="C115" s="196"/>
      <c r="D115" s="195"/>
      <c r="E115" s="195"/>
      <c r="F115" s="196"/>
      <c r="G115" s="194"/>
      <c r="H115" s="194"/>
      <c r="I115" s="78">
        <f>IF(SUMPRODUCT(COUNTIF($D115,{"*본예산*","*1회추경*","*신규*"})),"-",G115-H115)</f>
        <v>0</v>
      </c>
      <c r="J115" s="194"/>
      <c r="K115" s="194"/>
      <c r="L115" s="78">
        <f t="shared" si="3"/>
        <v>0</v>
      </c>
      <c r="M115" s="194"/>
      <c r="N115" s="194"/>
      <c r="O115" s="78">
        <f t="shared" si="9"/>
        <v>0</v>
      </c>
      <c r="P115" s="79" t="str">
        <f t="shared" si="10"/>
        <v>-</v>
      </c>
      <c r="Q115" s="212"/>
      <c r="R115" s="80"/>
      <c r="S115" s="221"/>
      <c r="T115" s="80"/>
      <c r="U115" s="83" t="str">
        <f t="shared" si="20"/>
        <v/>
      </c>
      <c r="V115" s="194">
        <f t="shared" si="13"/>
        <v>0</v>
      </c>
      <c r="W115" s="194">
        <f t="shared" si="17"/>
        <v>0</v>
      </c>
      <c r="X115" s="82" t="str">
        <f t="shared" si="14"/>
        <v>ok</v>
      </c>
      <c r="Y115" s="80"/>
      <c r="Z115" s="81" t="str">
        <f t="shared" si="18"/>
        <v/>
      </c>
      <c r="AA115" s="194">
        <f t="shared" si="15"/>
        <v>0</v>
      </c>
      <c r="AB115" s="194">
        <f t="shared" si="16"/>
        <v>0</v>
      </c>
      <c r="AC115" s="82" t="str">
        <f t="shared" si="19"/>
        <v>ok</v>
      </c>
      <c r="AD115" s="80"/>
      <c r="AE115" s="84" t="str">
        <f t="array" ref="AE115">IFERROR(IF($C115="","",INDEX(구분표!$I$2:$I$1001,MATCH(1,(구분표!$B$2:$B$1001='2추일입'!$A115)*(구분표!$C$2:$C$1001='2추일입'!$B115)*(구분표!$A$2:$A$1001='2추일입'!$C115),0))),"@@")</f>
        <v/>
      </c>
    </row>
    <row r="116" spans="1:31" ht="31.5" customHeight="1">
      <c r="A116" s="94" t="str">
        <f>IFERROR(VLOOKUP('2추일입'!$C116,구분표!$A$2:$C$1001,2,FALSE),"")</f>
        <v/>
      </c>
      <c r="B116" s="94" t="str">
        <f>IFERROR(VLOOKUP('2추일입'!$C116,구분표!$A$2:$C$1001,3,FALSE),"")</f>
        <v/>
      </c>
      <c r="C116" s="196"/>
      <c r="D116" s="195"/>
      <c r="E116" s="195"/>
      <c r="F116" s="196"/>
      <c r="G116" s="194"/>
      <c r="H116" s="194"/>
      <c r="I116" s="78">
        <f>IF(SUMPRODUCT(COUNTIF($D116,{"*본예산*","*1회추경*","*신규*"})),"-",G116-H116)</f>
        <v>0</v>
      </c>
      <c r="J116" s="194"/>
      <c r="K116" s="194"/>
      <c r="L116" s="78">
        <f t="shared" si="3"/>
        <v>0</v>
      </c>
      <c r="M116" s="194"/>
      <c r="N116" s="194"/>
      <c r="O116" s="78">
        <f t="shared" si="9"/>
        <v>0</v>
      </c>
      <c r="P116" s="79" t="str">
        <f t="shared" si="10"/>
        <v>-</v>
      </c>
      <c r="Q116" s="212"/>
      <c r="R116" s="80"/>
      <c r="S116" s="221"/>
      <c r="T116" s="80"/>
      <c r="U116" s="83" t="str">
        <f t="shared" si="20"/>
        <v/>
      </c>
      <c r="V116" s="194">
        <f t="shared" si="13"/>
        <v>0</v>
      </c>
      <c r="W116" s="194">
        <f t="shared" si="17"/>
        <v>0</v>
      </c>
      <c r="X116" s="82" t="str">
        <f t="shared" si="14"/>
        <v>ok</v>
      </c>
      <c r="Y116" s="80"/>
      <c r="Z116" s="81" t="str">
        <f t="shared" si="18"/>
        <v/>
      </c>
      <c r="AA116" s="194">
        <f t="shared" si="15"/>
        <v>0</v>
      </c>
      <c r="AB116" s="194">
        <f t="shared" si="16"/>
        <v>0</v>
      </c>
      <c r="AC116" s="82" t="str">
        <f t="shared" si="19"/>
        <v>ok</v>
      </c>
      <c r="AD116" s="80"/>
      <c r="AE116" s="84" t="str">
        <f t="array" ref="AE116">IFERROR(IF($C116="","",INDEX(구분표!$I$2:$I$1001,MATCH(1,(구분표!$B$2:$B$1001='2추일입'!$A116)*(구분표!$C$2:$C$1001='2추일입'!$B116)*(구분표!$A$2:$A$1001='2추일입'!$C116),0))),"@@")</f>
        <v/>
      </c>
    </row>
    <row r="117" spans="1:31" ht="31.5" customHeight="1">
      <c r="A117" s="94" t="str">
        <f>IFERROR(VLOOKUP('2추일입'!$C117,구분표!$A$2:$C$1001,2,FALSE),"")</f>
        <v/>
      </c>
      <c r="B117" s="94" t="str">
        <f>IFERROR(VLOOKUP('2추일입'!$C117,구분표!$A$2:$C$1001,3,FALSE),"")</f>
        <v/>
      </c>
      <c r="C117" s="196"/>
      <c r="D117" s="195"/>
      <c r="E117" s="195"/>
      <c r="F117" s="196"/>
      <c r="G117" s="194"/>
      <c r="H117" s="194"/>
      <c r="I117" s="78">
        <f>IF(SUMPRODUCT(COUNTIF($D117,{"*본예산*","*1회추경*","*신규*"})),"-",G117-H117)</f>
        <v>0</v>
      </c>
      <c r="J117" s="194"/>
      <c r="K117" s="194"/>
      <c r="L117" s="78">
        <f t="shared" si="3"/>
        <v>0</v>
      </c>
      <c r="M117" s="194"/>
      <c r="N117" s="194"/>
      <c r="O117" s="78">
        <f t="shared" si="9"/>
        <v>0</v>
      </c>
      <c r="P117" s="79" t="str">
        <f t="shared" si="10"/>
        <v>-</v>
      </c>
      <c r="Q117" s="212"/>
      <c r="R117" s="80"/>
      <c r="S117" s="221"/>
      <c r="T117" s="80"/>
      <c r="U117" s="83" t="str">
        <f t="shared" si="20"/>
        <v/>
      </c>
      <c r="V117" s="194">
        <f t="shared" si="13"/>
        <v>0</v>
      </c>
      <c r="W117" s="194">
        <f t="shared" si="17"/>
        <v>0</v>
      </c>
      <c r="X117" s="82" t="str">
        <f t="shared" si="14"/>
        <v>ok</v>
      </c>
      <c r="Y117" s="80"/>
      <c r="Z117" s="81" t="str">
        <f t="shared" si="18"/>
        <v/>
      </c>
      <c r="AA117" s="194">
        <f t="shared" si="15"/>
        <v>0</v>
      </c>
      <c r="AB117" s="194">
        <f t="shared" si="16"/>
        <v>0</v>
      </c>
      <c r="AC117" s="82" t="str">
        <f t="shared" si="19"/>
        <v>ok</v>
      </c>
      <c r="AD117" s="80"/>
      <c r="AE117" s="84" t="str">
        <f t="array" ref="AE117">IFERROR(IF($C117="","",INDEX(구분표!$I$2:$I$1001,MATCH(1,(구분표!$B$2:$B$1001='2추일입'!$A117)*(구분표!$C$2:$C$1001='2추일입'!$B117)*(구분표!$A$2:$A$1001='2추일입'!$C117),0))),"@@")</f>
        <v/>
      </c>
    </row>
    <row r="118" spans="1:31" ht="31.5" customHeight="1">
      <c r="A118" s="94" t="str">
        <f>IFERROR(VLOOKUP('2추일입'!$C118,구분표!$A$2:$C$1001,2,FALSE),"")</f>
        <v/>
      </c>
      <c r="B118" s="94" t="str">
        <f>IFERROR(VLOOKUP('2추일입'!$C118,구분표!$A$2:$C$1001,3,FALSE),"")</f>
        <v/>
      </c>
      <c r="C118" s="196"/>
      <c r="D118" s="195"/>
      <c r="E118" s="195"/>
      <c r="F118" s="196"/>
      <c r="G118" s="194"/>
      <c r="H118" s="194"/>
      <c r="I118" s="78">
        <f>IF(SUMPRODUCT(COUNTIF($D118,{"*본예산*","*1회추경*","*신규*"})),"-",G118-H118)</f>
        <v>0</v>
      </c>
      <c r="J118" s="194"/>
      <c r="K118" s="194"/>
      <c r="L118" s="78">
        <f t="shared" si="3"/>
        <v>0</v>
      </c>
      <c r="M118" s="194"/>
      <c r="N118" s="194"/>
      <c r="O118" s="78">
        <f t="shared" si="9"/>
        <v>0</v>
      </c>
      <c r="P118" s="79" t="str">
        <f t="shared" si="10"/>
        <v>-</v>
      </c>
      <c r="Q118" s="212"/>
      <c r="R118" s="80"/>
      <c r="S118" s="221"/>
      <c r="T118" s="80"/>
      <c r="U118" s="83" t="str">
        <f t="shared" si="20"/>
        <v/>
      </c>
      <c r="V118" s="194">
        <f t="shared" si="13"/>
        <v>0</v>
      </c>
      <c r="W118" s="194">
        <f t="shared" si="17"/>
        <v>0</v>
      </c>
      <c r="X118" s="82" t="str">
        <f t="shared" si="14"/>
        <v>ok</v>
      </c>
      <c r="Y118" s="80"/>
      <c r="Z118" s="81" t="str">
        <f t="shared" si="18"/>
        <v/>
      </c>
      <c r="AA118" s="194">
        <f t="shared" si="15"/>
        <v>0</v>
      </c>
      <c r="AB118" s="194">
        <f t="shared" si="16"/>
        <v>0</v>
      </c>
      <c r="AC118" s="82" t="str">
        <f t="shared" si="19"/>
        <v>ok</v>
      </c>
      <c r="AD118" s="80"/>
      <c r="AE118" s="84" t="str">
        <f t="array" ref="AE118">IFERROR(IF($C118="","",INDEX(구분표!$I$2:$I$1001,MATCH(1,(구분표!$B$2:$B$1001='2추일입'!$A118)*(구분표!$C$2:$C$1001='2추일입'!$B118)*(구분표!$A$2:$A$1001='2추일입'!$C118),0))),"@@")</f>
        <v/>
      </c>
    </row>
    <row r="119" spans="1:31" ht="31.5" customHeight="1">
      <c r="A119" s="94" t="str">
        <f>IFERROR(VLOOKUP('2추일입'!$C119,구분표!$A$2:$C$1001,2,FALSE),"")</f>
        <v/>
      </c>
      <c r="B119" s="94" t="str">
        <f>IFERROR(VLOOKUP('2추일입'!$C119,구분표!$A$2:$C$1001,3,FALSE),"")</f>
        <v/>
      </c>
      <c r="C119" s="196"/>
      <c r="D119" s="195"/>
      <c r="E119" s="195"/>
      <c r="F119" s="196"/>
      <c r="G119" s="194"/>
      <c r="H119" s="194"/>
      <c r="I119" s="78">
        <f>IF(SUMPRODUCT(COUNTIF($D119,{"*본예산*","*1회추경*","*신규*"})),"-",G119-H119)</f>
        <v>0</v>
      </c>
      <c r="J119" s="194"/>
      <c r="K119" s="194"/>
      <c r="L119" s="78">
        <f t="shared" si="3"/>
        <v>0</v>
      </c>
      <c r="M119" s="194"/>
      <c r="N119" s="194"/>
      <c r="O119" s="78">
        <f t="shared" si="9"/>
        <v>0</v>
      </c>
      <c r="P119" s="79" t="str">
        <f t="shared" si="10"/>
        <v>-</v>
      </c>
      <c r="Q119" s="212"/>
      <c r="R119" s="80"/>
      <c r="S119" s="221"/>
      <c r="T119" s="80"/>
      <c r="U119" s="83" t="str">
        <f t="shared" si="20"/>
        <v/>
      </c>
      <c r="V119" s="194">
        <f t="shared" si="13"/>
        <v>0</v>
      </c>
      <c r="W119" s="194">
        <f t="shared" si="17"/>
        <v>0</v>
      </c>
      <c r="X119" s="82" t="str">
        <f t="shared" si="14"/>
        <v>ok</v>
      </c>
      <c r="Y119" s="80"/>
      <c r="Z119" s="81" t="str">
        <f t="shared" si="18"/>
        <v/>
      </c>
      <c r="AA119" s="194">
        <f t="shared" si="15"/>
        <v>0</v>
      </c>
      <c r="AB119" s="194">
        <f t="shared" si="16"/>
        <v>0</v>
      </c>
      <c r="AC119" s="82" t="str">
        <f t="shared" si="19"/>
        <v>ok</v>
      </c>
      <c r="AD119" s="80"/>
      <c r="AE119" s="84" t="str">
        <f t="array" ref="AE119">IFERROR(IF($C119="","",INDEX(구분표!$I$2:$I$1001,MATCH(1,(구분표!$B$2:$B$1001='2추일입'!$A119)*(구분표!$C$2:$C$1001='2추일입'!$B119)*(구분표!$A$2:$A$1001='2추일입'!$C119),0))),"@@")</f>
        <v/>
      </c>
    </row>
    <row r="120" spans="1:31" ht="31.5" customHeight="1">
      <c r="A120" s="94" t="str">
        <f>IFERROR(VLOOKUP('2추일입'!$C120,구분표!$A$2:$C$1001,2,FALSE),"")</f>
        <v/>
      </c>
      <c r="B120" s="94" t="str">
        <f>IFERROR(VLOOKUP('2추일입'!$C120,구분표!$A$2:$C$1001,3,FALSE),"")</f>
        <v/>
      </c>
      <c r="C120" s="196"/>
      <c r="D120" s="195"/>
      <c r="E120" s="195"/>
      <c r="F120" s="196"/>
      <c r="G120" s="194"/>
      <c r="H120" s="194"/>
      <c r="I120" s="78">
        <f>IF(SUMPRODUCT(COUNTIF($D120,{"*본예산*","*1회추경*","*신규*"})),"-",G120-H120)</f>
        <v>0</v>
      </c>
      <c r="J120" s="194"/>
      <c r="K120" s="194"/>
      <c r="L120" s="78">
        <f t="shared" si="3"/>
        <v>0</v>
      </c>
      <c r="M120" s="194"/>
      <c r="N120" s="194"/>
      <c r="O120" s="78">
        <f t="shared" si="9"/>
        <v>0</v>
      </c>
      <c r="P120" s="79" t="str">
        <f t="shared" si="10"/>
        <v>-</v>
      </c>
      <c r="Q120" s="212"/>
      <c r="R120" s="80"/>
      <c r="S120" s="221"/>
      <c r="T120" s="80"/>
      <c r="U120" s="83" t="str">
        <f t="shared" si="20"/>
        <v/>
      </c>
      <c r="V120" s="194">
        <f t="shared" si="13"/>
        <v>0</v>
      </c>
      <c r="W120" s="194">
        <f t="shared" si="17"/>
        <v>0</v>
      </c>
      <c r="X120" s="82" t="str">
        <f t="shared" si="14"/>
        <v>ok</v>
      </c>
      <c r="Y120" s="80"/>
      <c r="Z120" s="81" t="str">
        <f t="shared" si="18"/>
        <v/>
      </c>
      <c r="AA120" s="194">
        <f t="shared" si="15"/>
        <v>0</v>
      </c>
      <c r="AB120" s="194">
        <f t="shared" si="16"/>
        <v>0</v>
      </c>
      <c r="AC120" s="82" t="str">
        <f t="shared" si="19"/>
        <v>ok</v>
      </c>
      <c r="AD120" s="80"/>
      <c r="AE120" s="84" t="str">
        <f t="array" ref="AE120">IFERROR(IF($C120="","",INDEX(구분표!$I$2:$I$1001,MATCH(1,(구분표!$B$2:$B$1001='2추일입'!$A120)*(구분표!$C$2:$C$1001='2추일입'!$B120)*(구분표!$A$2:$A$1001='2추일입'!$C120),0))),"@@")</f>
        <v/>
      </c>
    </row>
    <row r="121" spans="1:31" ht="31.5" customHeight="1">
      <c r="A121" s="94" t="str">
        <f>IFERROR(VLOOKUP('2추일입'!$C121,구분표!$A$2:$C$1001,2,FALSE),"")</f>
        <v/>
      </c>
      <c r="B121" s="94" t="str">
        <f>IFERROR(VLOOKUP('2추일입'!$C121,구분표!$A$2:$C$1001,3,FALSE),"")</f>
        <v/>
      </c>
      <c r="C121" s="196"/>
      <c r="D121" s="195"/>
      <c r="E121" s="195"/>
      <c r="F121" s="196"/>
      <c r="G121" s="194"/>
      <c r="H121" s="194"/>
      <c r="I121" s="78">
        <f>IF(SUMPRODUCT(COUNTIF($D121,{"*본예산*","*1회추경*","*신규*"})),"-",G121-H121)</f>
        <v>0</v>
      </c>
      <c r="J121" s="194"/>
      <c r="K121" s="194"/>
      <c r="L121" s="78">
        <f t="shared" si="3"/>
        <v>0</v>
      </c>
      <c r="M121" s="194"/>
      <c r="N121" s="194"/>
      <c r="O121" s="78">
        <f t="shared" si="9"/>
        <v>0</v>
      </c>
      <c r="P121" s="79" t="str">
        <f t="shared" si="10"/>
        <v>-</v>
      </c>
      <c r="Q121" s="212"/>
      <c r="R121" s="80"/>
      <c r="S121" s="221"/>
      <c r="T121" s="80"/>
      <c r="U121" s="83" t="str">
        <f t="shared" si="20"/>
        <v/>
      </c>
      <c r="V121" s="194">
        <f t="shared" si="13"/>
        <v>0</v>
      </c>
      <c r="W121" s="194">
        <f t="shared" si="17"/>
        <v>0</v>
      </c>
      <c r="X121" s="82" t="str">
        <f t="shared" si="14"/>
        <v>ok</v>
      </c>
      <c r="Y121" s="80"/>
      <c r="Z121" s="81" t="str">
        <f t="shared" si="18"/>
        <v/>
      </c>
      <c r="AA121" s="194">
        <f t="shared" si="15"/>
        <v>0</v>
      </c>
      <c r="AB121" s="194">
        <f t="shared" si="16"/>
        <v>0</v>
      </c>
      <c r="AC121" s="82" t="str">
        <f t="shared" si="19"/>
        <v>ok</v>
      </c>
      <c r="AD121" s="80"/>
      <c r="AE121" s="84" t="str">
        <f t="array" ref="AE121">IFERROR(IF($C121="","",INDEX(구분표!$I$2:$I$1001,MATCH(1,(구분표!$B$2:$B$1001='2추일입'!$A121)*(구분표!$C$2:$C$1001='2추일입'!$B121)*(구분표!$A$2:$A$1001='2추일입'!$C121),0))),"@@")</f>
        <v/>
      </c>
    </row>
    <row r="122" spans="1:31" ht="31.5" customHeight="1">
      <c r="A122" s="94" t="str">
        <f>IFERROR(VLOOKUP('2추일입'!$C122,구분표!$A$2:$C$1001,2,FALSE),"")</f>
        <v/>
      </c>
      <c r="B122" s="94" t="str">
        <f>IFERROR(VLOOKUP('2추일입'!$C122,구분표!$A$2:$C$1001,3,FALSE),"")</f>
        <v/>
      </c>
      <c r="C122" s="196"/>
      <c r="D122" s="195"/>
      <c r="E122" s="195"/>
      <c r="F122" s="196"/>
      <c r="G122" s="194"/>
      <c r="H122" s="194"/>
      <c r="I122" s="78">
        <f>IF(SUMPRODUCT(COUNTIF($D122,{"*본예산*","*1회추경*","*신규*"})),"-",G122-H122)</f>
        <v>0</v>
      </c>
      <c r="J122" s="194"/>
      <c r="K122" s="194"/>
      <c r="L122" s="78">
        <f t="shared" si="3"/>
        <v>0</v>
      </c>
      <c r="M122" s="194"/>
      <c r="N122" s="194"/>
      <c r="O122" s="78">
        <f t="shared" si="9"/>
        <v>0</v>
      </c>
      <c r="P122" s="79" t="str">
        <f t="shared" si="10"/>
        <v>-</v>
      </c>
      <c r="Q122" s="212"/>
      <c r="R122" s="80"/>
      <c r="S122" s="221"/>
      <c r="T122" s="80"/>
      <c r="U122" s="83" t="str">
        <f t="shared" si="20"/>
        <v/>
      </c>
      <c r="V122" s="194">
        <f t="shared" si="13"/>
        <v>0</v>
      </c>
      <c r="W122" s="194">
        <f t="shared" si="17"/>
        <v>0</v>
      </c>
      <c r="X122" s="82" t="str">
        <f t="shared" si="14"/>
        <v>ok</v>
      </c>
      <c r="Y122" s="80"/>
      <c r="Z122" s="81" t="str">
        <f t="shared" si="18"/>
        <v/>
      </c>
      <c r="AA122" s="194">
        <f t="shared" si="15"/>
        <v>0</v>
      </c>
      <c r="AB122" s="194">
        <f t="shared" si="16"/>
        <v>0</v>
      </c>
      <c r="AC122" s="82" t="str">
        <f t="shared" si="19"/>
        <v>ok</v>
      </c>
      <c r="AD122" s="80"/>
      <c r="AE122" s="84" t="str">
        <f t="array" ref="AE122">IFERROR(IF($C122="","",INDEX(구분표!$I$2:$I$1001,MATCH(1,(구분표!$B$2:$B$1001='2추일입'!$A122)*(구분표!$C$2:$C$1001='2추일입'!$B122)*(구분표!$A$2:$A$1001='2추일입'!$C122),0))),"@@")</f>
        <v/>
      </c>
    </row>
    <row r="123" spans="1:31" ht="31.5" customHeight="1">
      <c r="A123" s="94" t="str">
        <f>IFERROR(VLOOKUP('2추일입'!$C123,구분표!$A$2:$C$1001,2,FALSE),"")</f>
        <v/>
      </c>
      <c r="B123" s="94" t="str">
        <f>IFERROR(VLOOKUP('2추일입'!$C123,구분표!$A$2:$C$1001,3,FALSE),"")</f>
        <v/>
      </c>
      <c r="C123" s="196"/>
      <c r="D123" s="195"/>
      <c r="E123" s="195"/>
      <c r="F123" s="196"/>
      <c r="G123" s="194"/>
      <c r="H123" s="194"/>
      <c r="I123" s="78">
        <f>IF(SUMPRODUCT(COUNTIF($D123,{"*본예산*","*1회추경*","*신규*"})),"-",G123-H123)</f>
        <v>0</v>
      </c>
      <c r="J123" s="194"/>
      <c r="K123" s="194"/>
      <c r="L123" s="78">
        <f t="shared" si="3"/>
        <v>0</v>
      </c>
      <c r="M123" s="194"/>
      <c r="N123" s="194"/>
      <c r="O123" s="78">
        <f t="shared" si="9"/>
        <v>0</v>
      </c>
      <c r="P123" s="79" t="str">
        <f t="shared" si="10"/>
        <v>-</v>
      </c>
      <c r="Q123" s="212"/>
      <c r="R123" s="80"/>
      <c r="S123" s="221"/>
      <c r="T123" s="80"/>
      <c r="U123" s="83" t="str">
        <f t="shared" si="20"/>
        <v/>
      </c>
      <c r="V123" s="194">
        <f t="shared" si="13"/>
        <v>0</v>
      </c>
      <c r="W123" s="194">
        <f t="shared" si="17"/>
        <v>0</v>
      </c>
      <c r="X123" s="82" t="str">
        <f t="shared" si="14"/>
        <v>ok</v>
      </c>
      <c r="Y123" s="80"/>
      <c r="Z123" s="81" t="str">
        <f t="shared" si="18"/>
        <v/>
      </c>
      <c r="AA123" s="194">
        <f t="shared" si="15"/>
        <v>0</v>
      </c>
      <c r="AB123" s="194">
        <f t="shared" si="16"/>
        <v>0</v>
      </c>
      <c r="AC123" s="82" t="str">
        <f t="shared" si="19"/>
        <v>ok</v>
      </c>
      <c r="AD123" s="80"/>
      <c r="AE123" s="84" t="str">
        <f t="array" ref="AE123">IFERROR(IF($C123="","",INDEX(구분표!$I$2:$I$1001,MATCH(1,(구분표!$B$2:$B$1001='2추일입'!$A123)*(구분표!$C$2:$C$1001='2추일입'!$B123)*(구분표!$A$2:$A$1001='2추일입'!$C123),0))),"@@")</f>
        <v/>
      </c>
    </row>
    <row r="124" spans="1:31" ht="31.5" customHeight="1">
      <c r="A124" s="94" t="str">
        <f>IFERROR(VLOOKUP('2추일입'!$C124,구분표!$A$2:$C$1001,2,FALSE),"")</f>
        <v/>
      </c>
      <c r="B124" s="94" t="str">
        <f>IFERROR(VLOOKUP('2추일입'!$C124,구분표!$A$2:$C$1001,3,FALSE),"")</f>
        <v/>
      </c>
      <c r="C124" s="196"/>
      <c r="D124" s="195"/>
      <c r="E124" s="195"/>
      <c r="F124" s="196"/>
      <c r="G124" s="194"/>
      <c r="H124" s="194"/>
      <c r="I124" s="78">
        <f>IF(SUMPRODUCT(COUNTIF($D124,{"*본예산*","*1회추경*","*신규*"})),"-",G124-H124)</f>
        <v>0</v>
      </c>
      <c r="J124" s="194"/>
      <c r="K124" s="194"/>
      <c r="L124" s="78">
        <f t="shared" si="3"/>
        <v>0</v>
      </c>
      <c r="M124" s="194"/>
      <c r="N124" s="194"/>
      <c r="O124" s="78">
        <f t="shared" si="9"/>
        <v>0</v>
      </c>
      <c r="P124" s="79" t="str">
        <f t="shared" si="10"/>
        <v>-</v>
      </c>
      <c r="Q124" s="211"/>
      <c r="R124" s="80"/>
      <c r="S124" s="221"/>
      <c r="T124" s="80"/>
      <c r="U124" s="83" t="str">
        <f t="shared" si="20"/>
        <v/>
      </c>
      <c r="V124" s="194">
        <f t="shared" si="13"/>
        <v>0</v>
      </c>
      <c r="W124" s="194">
        <f t="shared" si="17"/>
        <v>0</v>
      </c>
      <c r="X124" s="82" t="str">
        <f t="shared" si="14"/>
        <v>ok</v>
      </c>
      <c r="Y124" s="80"/>
      <c r="Z124" s="81" t="str">
        <f t="shared" si="18"/>
        <v/>
      </c>
      <c r="AA124" s="194">
        <f t="shared" si="15"/>
        <v>0</v>
      </c>
      <c r="AB124" s="194">
        <f t="shared" si="16"/>
        <v>0</v>
      </c>
      <c r="AC124" s="82" t="str">
        <f t="shared" si="19"/>
        <v>ok</v>
      </c>
      <c r="AD124" s="80"/>
      <c r="AE124" s="84" t="str">
        <f t="array" ref="AE124">IFERROR(IF($C124="","",INDEX(구분표!$I$2:$I$1001,MATCH(1,(구분표!$B$2:$B$1001='2추일입'!$A124)*(구분표!$C$2:$C$1001='2추일입'!$B124)*(구분표!$A$2:$A$1001='2추일입'!$C124),0))),"@@")</f>
        <v/>
      </c>
    </row>
    <row r="125" spans="1:31" ht="31.5" customHeight="1">
      <c r="A125" s="94" t="str">
        <f>IFERROR(VLOOKUP('2추일입'!$C125,구분표!$A$2:$C$1001,2,FALSE),"")</f>
        <v/>
      </c>
      <c r="B125" s="94" t="str">
        <f>IFERROR(VLOOKUP('2추일입'!$C125,구분표!$A$2:$C$1001,3,FALSE),"")</f>
        <v/>
      </c>
      <c r="C125" s="196"/>
      <c r="D125" s="195"/>
      <c r="E125" s="195"/>
      <c r="F125" s="196"/>
      <c r="G125" s="194"/>
      <c r="H125" s="194"/>
      <c r="I125" s="78">
        <f>IF(SUMPRODUCT(COUNTIF($D125,{"*본예산*","*1회추경*","*신규*"})),"-",G125-H125)</f>
        <v>0</v>
      </c>
      <c r="J125" s="206"/>
      <c r="K125" s="194"/>
      <c r="L125" s="78">
        <f t="shared" si="3"/>
        <v>0</v>
      </c>
      <c r="M125" s="208"/>
      <c r="N125" s="194"/>
      <c r="O125" s="78">
        <f t="shared" si="9"/>
        <v>0</v>
      </c>
      <c r="P125" s="79" t="str">
        <f t="shared" si="10"/>
        <v>-</v>
      </c>
      <c r="Q125" s="211"/>
      <c r="R125" s="80"/>
      <c r="S125" s="221"/>
      <c r="T125" s="80"/>
      <c r="U125" s="83" t="str">
        <f t="shared" si="20"/>
        <v/>
      </c>
      <c r="V125" s="194">
        <f t="shared" si="13"/>
        <v>0</v>
      </c>
      <c r="W125" s="194">
        <f t="shared" si="17"/>
        <v>0</v>
      </c>
      <c r="X125" s="82" t="str">
        <f t="shared" si="14"/>
        <v>ok</v>
      </c>
      <c r="Y125" s="80"/>
      <c r="Z125" s="81" t="str">
        <f t="shared" si="18"/>
        <v/>
      </c>
      <c r="AA125" s="194">
        <f t="shared" si="15"/>
        <v>0</v>
      </c>
      <c r="AB125" s="194">
        <f t="shared" si="16"/>
        <v>0</v>
      </c>
      <c r="AC125" s="82" t="str">
        <f t="shared" si="19"/>
        <v>ok</v>
      </c>
      <c r="AD125" s="80"/>
      <c r="AE125" s="84" t="str">
        <f t="array" ref="AE125">IFERROR(IF($C125="","",INDEX(구분표!$I$2:$I$1001,MATCH(1,(구분표!$B$2:$B$1001='2추일입'!$A125)*(구분표!$C$2:$C$1001='2추일입'!$B125)*(구분표!$A$2:$A$1001='2추일입'!$C125),0))),"@@")</f>
        <v/>
      </c>
    </row>
    <row r="126" spans="1:31" ht="31.5" customHeight="1">
      <c r="A126" s="94" t="str">
        <f>IFERROR(VLOOKUP('2추일입'!$C126,구분표!$A$2:$C$1001,2,FALSE),"")</f>
        <v/>
      </c>
      <c r="B126" s="94" t="str">
        <f>IFERROR(VLOOKUP('2추일입'!$C126,구분표!$A$2:$C$1001,3,FALSE),"")</f>
        <v/>
      </c>
      <c r="C126" s="196"/>
      <c r="D126" s="195"/>
      <c r="E126" s="195"/>
      <c r="F126" s="196"/>
      <c r="G126" s="194"/>
      <c r="H126" s="194"/>
      <c r="I126" s="78">
        <f>IF(SUMPRODUCT(COUNTIF($D126,{"*본예산*","*1회추경*","*신규*"})),"-",G126-H126)</f>
        <v>0</v>
      </c>
      <c r="J126" s="194"/>
      <c r="K126" s="194"/>
      <c r="L126" s="78">
        <f t="shared" si="3"/>
        <v>0</v>
      </c>
      <c r="M126" s="194"/>
      <c r="N126" s="194"/>
      <c r="O126" s="78">
        <f t="shared" si="9"/>
        <v>0</v>
      </c>
      <c r="P126" s="79" t="str">
        <f t="shared" si="10"/>
        <v>-</v>
      </c>
      <c r="Q126" s="213"/>
      <c r="R126" s="80"/>
      <c r="S126" s="221"/>
      <c r="T126" s="80"/>
      <c r="U126" s="83" t="str">
        <f t="shared" si="20"/>
        <v/>
      </c>
      <c r="V126" s="194">
        <f t="shared" si="13"/>
        <v>0</v>
      </c>
      <c r="W126" s="194">
        <f t="shared" si="17"/>
        <v>0</v>
      </c>
      <c r="X126" s="82" t="str">
        <f t="shared" si="14"/>
        <v>ok</v>
      </c>
      <c r="Y126" s="80"/>
      <c r="Z126" s="81" t="str">
        <f t="shared" si="18"/>
        <v/>
      </c>
      <c r="AA126" s="194">
        <f t="shared" si="15"/>
        <v>0</v>
      </c>
      <c r="AB126" s="194">
        <f t="shared" si="16"/>
        <v>0</v>
      </c>
      <c r="AC126" s="82" t="str">
        <f t="shared" si="19"/>
        <v>ok</v>
      </c>
      <c r="AD126" s="80"/>
      <c r="AE126" s="84" t="str">
        <f t="array" ref="AE126">IFERROR(IF($C126="","",INDEX(구분표!$I$2:$I$1001,MATCH(1,(구분표!$B$2:$B$1001='2추일입'!$A126)*(구분표!$C$2:$C$1001='2추일입'!$B126)*(구분표!$A$2:$A$1001='2추일입'!$C126),0))),"@@")</f>
        <v/>
      </c>
    </row>
    <row r="127" spans="1:31" ht="31.5" customHeight="1">
      <c r="A127" s="94" t="str">
        <f>IFERROR(VLOOKUP('2추일입'!$C127,구분표!$A$2:$C$1001,2,FALSE),"")</f>
        <v/>
      </c>
      <c r="B127" s="94" t="str">
        <f>IFERROR(VLOOKUP('2추일입'!$C127,구분표!$A$2:$C$1001,3,FALSE),"")</f>
        <v/>
      </c>
      <c r="C127" s="196"/>
      <c r="D127" s="195"/>
      <c r="E127" s="195"/>
      <c r="F127" s="196"/>
      <c r="G127" s="194"/>
      <c r="H127" s="194"/>
      <c r="I127" s="78">
        <f>IF(SUMPRODUCT(COUNTIF($D127,{"*본예산*","*1회추경*","*신규*"})),"-",G127-H127)</f>
        <v>0</v>
      </c>
      <c r="J127" s="194"/>
      <c r="K127" s="194"/>
      <c r="L127" s="78">
        <f t="shared" si="3"/>
        <v>0</v>
      </c>
      <c r="M127" s="194"/>
      <c r="N127" s="194"/>
      <c r="O127" s="78">
        <f t="shared" si="9"/>
        <v>0</v>
      </c>
      <c r="P127" s="79" t="str">
        <f t="shared" si="10"/>
        <v>-</v>
      </c>
      <c r="Q127" s="212"/>
      <c r="R127" s="80"/>
      <c r="S127" s="221"/>
      <c r="T127" s="80"/>
      <c r="U127" s="83" t="str">
        <f t="shared" si="20"/>
        <v/>
      </c>
      <c r="V127" s="194">
        <f t="shared" si="13"/>
        <v>0</v>
      </c>
      <c r="W127" s="194">
        <f t="shared" si="17"/>
        <v>0</v>
      </c>
      <c r="X127" s="82" t="str">
        <f t="shared" si="14"/>
        <v>ok</v>
      </c>
      <c r="Y127" s="80"/>
      <c r="Z127" s="81" t="str">
        <f t="shared" si="18"/>
        <v/>
      </c>
      <c r="AA127" s="194">
        <f t="shared" si="15"/>
        <v>0</v>
      </c>
      <c r="AB127" s="194">
        <f t="shared" si="16"/>
        <v>0</v>
      </c>
      <c r="AC127" s="82" t="str">
        <f t="shared" si="19"/>
        <v>ok</v>
      </c>
      <c r="AD127" s="80"/>
      <c r="AE127" s="84" t="str">
        <f t="array" ref="AE127">IFERROR(IF($C127="","",INDEX(구분표!$I$2:$I$1001,MATCH(1,(구분표!$B$2:$B$1001='2추일입'!$A127)*(구분표!$C$2:$C$1001='2추일입'!$B127)*(구분표!$A$2:$A$1001='2추일입'!$C127),0))),"@@")</f>
        <v/>
      </c>
    </row>
    <row r="128" spans="1:31" ht="31.5" customHeight="1">
      <c r="A128" s="94" t="str">
        <f>IFERROR(VLOOKUP('2추일입'!$C128,구분표!$A$2:$C$1001,2,FALSE),"")</f>
        <v/>
      </c>
      <c r="B128" s="94" t="str">
        <f>IFERROR(VLOOKUP('2추일입'!$C128,구분표!$A$2:$C$1001,3,FALSE),"")</f>
        <v/>
      </c>
      <c r="C128" s="196"/>
      <c r="D128" s="195"/>
      <c r="E128" s="195"/>
      <c r="F128" s="196"/>
      <c r="G128" s="194"/>
      <c r="H128" s="194"/>
      <c r="I128" s="78">
        <f>IF(SUMPRODUCT(COUNTIF($D128,{"*본예산*","*1회추경*","*신규*"})),"-",G128-H128)</f>
        <v>0</v>
      </c>
      <c r="J128" s="194"/>
      <c r="K128" s="206"/>
      <c r="L128" s="78">
        <f t="shared" si="3"/>
        <v>0</v>
      </c>
      <c r="M128" s="194"/>
      <c r="N128" s="206"/>
      <c r="O128" s="78">
        <f t="shared" si="9"/>
        <v>0</v>
      </c>
      <c r="P128" s="79" t="str">
        <f t="shared" si="10"/>
        <v>-</v>
      </c>
      <c r="Q128" s="212"/>
      <c r="R128" s="80"/>
      <c r="S128" s="221"/>
      <c r="T128" s="80"/>
      <c r="U128" s="83" t="str">
        <f t="shared" si="20"/>
        <v/>
      </c>
      <c r="V128" s="194">
        <f t="shared" si="13"/>
        <v>0</v>
      </c>
      <c r="W128" s="194">
        <f t="shared" si="17"/>
        <v>0</v>
      </c>
      <c r="X128" s="82" t="str">
        <f t="shared" si="14"/>
        <v>ok</v>
      </c>
      <c r="Y128" s="80"/>
      <c r="Z128" s="81" t="str">
        <f t="shared" si="18"/>
        <v/>
      </c>
      <c r="AA128" s="194">
        <f t="shared" si="15"/>
        <v>0</v>
      </c>
      <c r="AB128" s="194">
        <f t="shared" si="16"/>
        <v>0</v>
      </c>
      <c r="AC128" s="82" t="str">
        <f t="shared" si="19"/>
        <v>ok</v>
      </c>
      <c r="AD128" s="80"/>
      <c r="AE128" s="84" t="str">
        <f t="array" ref="AE128">IFERROR(IF($C128="","",INDEX(구분표!$I$2:$I$1001,MATCH(1,(구분표!$B$2:$B$1001='2추일입'!$A128)*(구분표!$C$2:$C$1001='2추일입'!$B128)*(구분표!$A$2:$A$1001='2추일입'!$C128),0))),"@@")</f>
        <v/>
      </c>
    </row>
    <row r="129" spans="1:31" ht="31.5" customHeight="1">
      <c r="A129" s="94" t="str">
        <f>IFERROR(VLOOKUP('2추일입'!$C129,구분표!$A$2:$C$1001,2,FALSE),"")</f>
        <v/>
      </c>
      <c r="B129" s="94" t="str">
        <f>IFERROR(VLOOKUP('2추일입'!$C129,구분표!$A$2:$C$1001,3,FALSE),"")</f>
        <v/>
      </c>
      <c r="C129" s="196"/>
      <c r="D129" s="195"/>
      <c r="E129" s="195"/>
      <c r="F129" s="196"/>
      <c r="G129" s="194"/>
      <c r="H129" s="194"/>
      <c r="I129" s="78">
        <f>IF(SUMPRODUCT(COUNTIF($D129,{"*본예산*","*1회추경*","*신규*"})),"-",G129-H129)</f>
        <v>0</v>
      </c>
      <c r="J129" s="194"/>
      <c r="K129" s="194"/>
      <c r="L129" s="78">
        <f t="shared" si="3"/>
        <v>0</v>
      </c>
      <c r="M129" s="194"/>
      <c r="N129" s="194"/>
      <c r="O129" s="78">
        <f t="shared" si="9"/>
        <v>0</v>
      </c>
      <c r="P129" s="79" t="str">
        <f t="shared" si="10"/>
        <v>-</v>
      </c>
      <c r="Q129" s="212"/>
      <c r="R129" s="80"/>
      <c r="S129" s="221"/>
      <c r="T129" s="80"/>
      <c r="U129" s="83" t="str">
        <f t="shared" si="20"/>
        <v/>
      </c>
      <c r="V129" s="194">
        <f t="shared" si="13"/>
        <v>0</v>
      </c>
      <c r="W129" s="194">
        <f t="shared" si="17"/>
        <v>0</v>
      </c>
      <c r="X129" s="82" t="str">
        <f t="shared" si="14"/>
        <v>ok</v>
      </c>
      <c r="Y129" s="80"/>
      <c r="Z129" s="81" t="str">
        <f t="shared" si="18"/>
        <v/>
      </c>
      <c r="AA129" s="194">
        <f t="shared" si="15"/>
        <v>0</v>
      </c>
      <c r="AB129" s="194">
        <f t="shared" si="16"/>
        <v>0</v>
      </c>
      <c r="AC129" s="82" t="str">
        <f t="shared" si="19"/>
        <v>ok</v>
      </c>
      <c r="AD129" s="80"/>
      <c r="AE129" s="84" t="str">
        <f t="array" ref="AE129">IFERROR(IF($C129="","",INDEX(구분표!$I$2:$I$1001,MATCH(1,(구분표!$B$2:$B$1001='2추일입'!$A129)*(구분표!$C$2:$C$1001='2추일입'!$B129)*(구분표!$A$2:$A$1001='2추일입'!$C129),0))),"@@")</f>
        <v/>
      </c>
    </row>
    <row r="130" spans="1:31" ht="31.5" customHeight="1">
      <c r="A130" s="94" t="str">
        <f>IFERROR(VLOOKUP('2추일입'!$C130,구분표!$A$2:$C$1001,2,FALSE),"")</f>
        <v/>
      </c>
      <c r="B130" s="94" t="str">
        <f>IFERROR(VLOOKUP('2추일입'!$C130,구분표!$A$2:$C$1001,3,FALSE),"")</f>
        <v/>
      </c>
      <c r="C130" s="196"/>
      <c r="D130" s="195"/>
      <c r="E130" s="195"/>
      <c r="F130" s="196"/>
      <c r="G130" s="198"/>
      <c r="H130" s="198"/>
      <c r="I130" s="78">
        <f>IF(SUMPRODUCT(COUNTIF($D130,{"*본예산*","*1회추경*","*신규*"})),"-",G130-H130)</f>
        <v>0</v>
      </c>
      <c r="J130" s="194"/>
      <c r="K130" s="194"/>
      <c r="L130" s="78">
        <f t="shared" si="3"/>
        <v>0</v>
      </c>
      <c r="M130" s="194"/>
      <c r="N130" s="194"/>
      <c r="O130" s="78">
        <f t="shared" si="9"/>
        <v>0</v>
      </c>
      <c r="P130" s="79" t="str">
        <f t="shared" si="10"/>
        <v>-</v>
      </c>
      <c r="Q130" s="212"/>
      <c r="R130" s="80"/>
      <c r="S130" s="221"/>
      <c r="T130" s="80"/>
      <c r="U130" s="83" t="str">
        <f t="shared" si="20"/>
        <v/>
      </c>
      <c r="V130" s="194">
        <f t="shared" si="13"/>
        <v>0</v>
      </c>
      <c r="W130" s="194">
        <f t="shared" si="17"/>
        <v>0</v>
      </c>
      <c r="X130" s="82" t="str">
        <f t="shared" si="14"/>
        <v>ok</v>
      </c>
      <c r="Y130" s="80"/>
      <c r="Z130" s="81" t="str">
        <f t="shared" si="18"/>
        <v/>
      </c>
      <c r="AA130" s="194">
        <f t="shared" si="15"/>
        <v>0</v>
      </c>
      <c r="AB130" s="194">
        <f t="shared" si="16"/>
        <v>0</v>
      </c>
      <c r="AC130" s="82" t="str">
        <f t="shared" si="19"/>
        <v>ok</v>
      </c>
      <c r="AD130" s="80"/>
      <c r="AE130" s="84" t="str">
        <f t="array" ref="AE130">IFERROR(IF($C130="","",INDEX(구분표!$I$2:$I$1001,MATCH(1,(구분표!$B$2:$B$1001='2추일입'!$A130)*(구분표!$C$2:$C$1001='2추일입'!$B130)*(구분표!$A$2:$A$1001='2추일입'!$C130),0))),"@@")</f>
        <v/>
      </c>
    </row>
    <row r="131" spans="1:31" ht="31.5" customHeight="1">
      <c r="A131" s="94" t="str">
        <f>IFERROR(VLOOKUP('2추일입'!$C131,구분표!$A$2:$C$1001,2,FALSE),"")</f>
        <v/>
      </c>
      <c r="B131" s="94" t="str">
        <f>IFERROR(VLOOKUP('2추일입'!$C131,구분표!$A$2:$C$1001,3,FALSE),"")</f>
        <v/>
      </c>
      <c r="C131" s="196"/>
      <c r="D131" s="195"/>
      <c r="E131" s="195"/>
      <c r="F131" s="196"/>
      <c r="G131" s="198"/>
      <c r="H131" s="198"/>
      <c r="I131" s="78">
        <f>IF(SUMPRODUCT(COUNTIF($D131,{"*본예산*","*1회추경*","*신규*"})),"-",G131-H131)</f>
        <v>0</v>
      </c>
      <c r="J131" s="194"/>
      <c r="K131" s="194"/>
      <c r="L131" s="78">
        <f t="shared" si="3"/>
        <v>0</v>
      </c>
      <c r="M131" s="194"/>
      <c r="N131" s="194"/>
      <c r="O131" s="78">
        <f t="shared" si="9"/>
        <v>0</v>
      </c>
      <c r="P131" s="79" t="str">
        <f t="shared" si="10"/>
        <v>-</v>
      </c>
      <c r="Q131" s="212"/>
      <c r="R131" s="80"/>
      <c r="S131" s="221"/>
      <c r="T131" s="80"/>
      <c r="U131" s="83" t="str">
        <f t="shared" si="20"/>
        <v/>
      </c>
      <c r="V131" s="194">
        <f t="shared" si="13"/>
        <v>0</v>
      </c>
      <c r="W131" s="194">
        <f t="shared" si="17"/>
        <v>0</v>
      </c>
      <c r="X131" s="82" t="str">
        <f t="shared" si="14"/>
        <v>ok</v>
      </c>
      <c r="Y131" s="80"/>
      <c r="Z131" s="81" t="str">
        <f t="shared" si="18"/>
        <v/>
      </c>
      <c r="AA131" s="194">
        <f t="shared" si="15"/>
        <v>0</v>
      </c>
      <c r="AB131" s="194">
        <f t="shared" si="16"/>
        <v>0</v>
      </c>
      <c r="AC131" s="82" t="str">
        <f t="shared" si="19"/>
        <v>ok</v>
      </c>
      <c r="AD131" s="80"/>
      <c r="AE131" s="84" t="str">
        <f t="array" ref="AE131">IFERROR(IF($C131="","",INDEX(구분표!$I$2:$I$1001,MATCH(1,(구분표!$B$2:$B$1001='2추일입'!$A131)*(구분표!$C$2:$C$1001='2추일입'!$B131)*(구분표!$A$2:$A$1001='2추일입'!$C131),0))),"@@")</f>
        <v/>
      </c>
    </row>
    <row r="132" spans="1:31" ht="31.5" customHeight="1">
      <c r="A132" s="94" t="str">
        <f>IFERROR(VLOOKUP('2추일입'!$C132,구분표!$A$2:$C$1001,2,FALSE),"")</f>
        <v/>
      </c>
      <c r="B132" s="94" t="str">
        <f>IFERROR(VLOOKUP('2추일입'!$C132,구분표!$A$2:$C$1001,3,FALSE),"")</f>
        <v/>
      </c>
      <c r="C132" s="196"/>
      <c r="D132" s="195"/>
      <c r="E132" s="195"/>
      <c r="F132" s="196"/>
      <c r="G132" s="194"/>
      <c r="H132" s="194"/>
      <c r="I132" s="78">
        <f>IF(SUMPRODUCT(COUNTIF($D132,{"*본예산*","*1회추경*","*신규*"})),"-",G132-H132)</f>
        <v>0</v>
      </c>
      <c r="J132" s="194"/>
      <c r="K132" s="194"/>
      <c r="L132" s="78">
        <f t="shared" si="3"/>
        <v>0</v>
      </c>
      <c r="M132" s="194"/>
      <c r="N132" s="194"/>
      <c r="O132" s="78">
        <f t="shared" si="9"/>
        <v>0</v>
      </c>
      <c r="P132" s="79" t="str">
        <f t="shared" si="10"/>
        <v>-</v>
      </c>
      <c r="Q132" s="212"/>
      <c r="R132" s="80"/>
      <c r="S132" s="221"/>
      <c r="T132" s="80"/>
      <c r="U132" s="83" t="str">
        <f t="shared" si="20"/>
        <v/>
      </c>
      <c r="V132" s="194">
        <f t="shared" si="13"/>
        <v>0</v>
      </c>
      <c r="W132" s="194">
        <f t="shared" si="17"/>
        <v>0</v>
      </c>
      <c r="X132" s="82" t="str">
        <f t="shared" si="14"/>
        <v>ok</v>
      </c>
      <c r="Y132" s="80"/>
      <c r="Z132" s="81" t="str">
        <f t="shared" si="18"/>
        <v/>
      </c>
      <c r="AA132" s="194">
        <f t="shared" si="15"/>
        <v>0</v>
      </c>
      <c r="AB132" s="194">
        <f t="shared" si="16"/>
        <v>0</v>
      </c>
      <c r="AC132" s="82" t="str">
        <f t="shared" si="19"/>
        <v>ok</v>
      </c>
      <c r="AD132" s="80"/>
      <c r="AE132" s="84" t="str">
        <f t="array" ref="AE132">IFERROR(IF($C132="","",INDEX(구분표!$I$2:$I$1001,MATCH(1,(구분표!$B$2:$B$1001='2추일입'!$A132)*(구분표!$C$2:$C$1001='2추일입'!$B132)*(구분표!$A$2:$A$1001='2추일입'!$C132),0))),"@@")</f>
        <v/>
      </c>
    </row>
    <row r="133" spans="1:31" ht="31.5" customHeight="1">
      <c r="A133" s="94" t="str">
        <f>IFERROR(VLOOKUP('2추일입'!$C133,구분표!$A$2:$C$1001,2,FALSE),"")</f>
        <v/>
      </c>
      <c r="B133" s="94" t="str">
        <f>IFERROR(VLOOKUP('2추일입'!$C133,구분표!$A$2:$C$1001,3,FALSE),"")</f>
        <v/>
      </c>
      <c r="C133" s="196"/>
      <c r="D133" s="195"/>
      <c r="E133" s="195"/>
      <c r="F133" s="196"/>
      <c r="G133" s="194"/>
      <c r="H133" s="194"/>
      <c r="I133" s="78">
        <f>IF(SUMPRODUCT(COUNTIF($D133,{"*본예산*","*1회추경*","*신규*"})),"-",G133-H133)</f>
        <v>0</v>
      </c>
      <c r="J133" s="194"/>
      <c r="K133" s="194"/>
      <c r="L133" s="78">
        <f t="shared" si="3"/>
        <v>0</v>
      </c>
      <c r="M133" s="194"/>
      <c r="N133" s="194"/>
      <c r="O133" s="78">
        <f t="shared" si="9"/>
        <v>0</v>
      </c>
      <c r="P133" s="79" t="str">
        <f t="shared" si="10"/>
        <v>-</v>
      </c>
      <c r="Q133" s="212"/>
      <c r="R133" s="80"/>
      <c r="S133" s="221"/>
      <c r="T133" s="80"/>
      <c r="U133" s="83" t="str">
        <f t="shared" si="20"/>
        <v/>
      </c>
      <c r="V133" s="194">
        <f t="shared" si="13"/>
        <v>0</v>
      </c>
      <c r="W133" s="194">
        <f t="shared" si="17"/>
        <v>0</v>
      </c>
      <c r="X133" s="82" t="str">
        <f t="shared" si="14"/>
        <v>ok</v>
      </c>
      <c r="Y133" s="80"/>
      <c r="Z133" s="81" t="str">
        <f t="shared" si="18"/>
        <v/>
      </c>
      <c r="AA133" s="194">
        <f t="shared" si="15"/>
        <v>0</v>
      </c>
      <c r="AB133" s="194">
        <f t="shared" si="16"/>
        <v>0</v>
      </c>
      <c r="AC133" s="82" t="str">
        <f t="shared" si="19"/>
        <v>ok</v>
      </c>
      <c r="AD133" s="80"/>
      <c r="AE133" s="84" t="str">
        <f t="array" ref="AE133">IFERROR(IF($C133="","",INDEX(구분표!$I$2:$I$1001,MATCH(1,(구분표!$B$2:$B$1001='2추일입'!$A133)*(구분표!$C$2:$C$1001='2추일입'!$B133)*(구분표!$A$2:$A$1001='2추일입'!$C133),0))),"@@")</f>
        <v/>
      </c>
    </row>
    <row r="134" spans="1:31" ht="31.5" customHeight="1">
      <c r="A134" s="94" t="str">
        <f>IFERROR(VLOOKUP('2추일입'!$C134,구분표!$A$2:$C$1001,2,FALSE),"")</f>
        <v/>
      </c>
      <c r="B134" s="94" t="str">
        <f>IFERROR(VLOOKUP('2추일입'!$C134,구분표!$A$2:$C$1001,3,FALSE),"")</f>
        <v/>
      </c>
      <c r="C134" s="196"/>
      <c r="D134" s="195"/>
      <c r="E134" s="195"/>
      <c r="F134" s="196"/>
      <c r="G134" s="194"/>
      <c r="H134" s="194"/>
      <c r="I134" s="78">
        <f>IF(SUMPRODUCT(COUNTIF($D134,{"*본예산*","*1회추경*","*신규*"})),"-",G134-H134)</f>
        <v>0</v>
      </c>
      <c r="J134" s="194"/>
      <c r="K134" s="206"/>
      <c r="L134" s="78">
        <f t="shared" si="3"/>
        <v>0</v>
      </c>
      <c r="M134" s="194"/>
      <c r="N134" s="206"/>
      <c r="O134" s="78">
        <f t="shared" si="9"/>
        <v>0</v>
      </c>
      <c r="P134" s="79" t="str">
        <f t="shared" si="10"/>
        <v>-</v>
      </c>
      <c r="Q134" s="211"/>
      <c r="R134" s="80"/>
      <c r="S134" s="221"/>
      <c r="T134" s="80"/>
      <c r="U134" s="83" t="str">
        <f t="shared" si="20"/>
        <v/>
      </c>
      <c r="V134" s="194">
        <f t="shared" si="13"/>
        <v>0</v>
      </c>
      <c r="W134" s="194">
        <f t="shared" si="17"/>
        <v>0</v>
      </c>
      <c r="X134" s="82" t="str">
        <f t="shared" si="14"/>
        <v>ok</v>
      </c>
      <c r="Y134" s="80"/>
      <c r="Z134" s="81" t="str">
        <f t="shared" si="18"/>
        <v/>
      </c>
      <c r="AA134" s="194">
        <f t="shared" si="15"/>
        <v>0</v>
      </c>
      <c r="AB134" s="194">
        <f t="shared" si="16"/>
        <v>0</v>
      </c>
      <c r="AC134" s="82" t="str">
        <f t="shared" si="19"/>
        <v>ok</v>
      </c>
      <c r="AD134" s="80"/>
      <c r="AE134" s="84" t="str">
        <f t="array" ref="AE134">IFERROR(IF($C134="","",INDEX(구분표!$I$2:$I$1001,MATCH(1,(구분표!$B$2:$B$1001='2추일입'!$A134)*(구분표!$C$2:$C$1001='2추일입'!$B134)*(구분표!$A$2:$A$1001='2추일입'!$C134),0))),"@@")</f>
        <v/>
      </c>
    </row>
    <row r="135" spans="1:31" ht="31.5" customHeight="1">
      <c r="A135" s="94" t="str">
        <f>IFERROR(VLOOKUP('2추일입'!$C135,구분표!$A$2:$C$1001,2,FALSE),"")</f>
        <v/>
      </c>
      <c r="B135" s="94" t="str">
        <f>IFERROR(VLOOKUP('2추일입'!$C135,구분표!$A$2:$C$1001,3,FALSE),"")</f>
        <v/>
      </c>
      <c r="C135" s="196"/>
      <c r="D135" s="195"/>
      <c r="E135" s="195"/>
      <c r="F135" s="196"/>
      <c r="G135" s="194"/>
      <c r="H135" s="194"/>
      <c r="I135" s="78">
        <f>IF(SUMPRODUCT(COUNTIF($D135,{"*본예산*","*1회추경*","*신규*"})),"-",G135-H135)</f>
        <v>0</v>
      </c>
      <c r="J135" s="194"/>
      <c r="K135" s="194"/>
      <c r="L135" s="78">
        <f t="shared" si="3"/>
        <v>0</v>
      </c>
      <c r="M135" s="194"/>
      <c r="N135" s="194"/>
      <c r="O135" s="78">
        <f t="shared" si="9"/>
        <v>0</v>
      </c>
      <c r="P135" s="79" t="str">
        <f t="shared" si="10"/>
        <v>-</v>
      </c>
      <c r="Q135" s="212"/>
      <c r="R135" s="80"/>
      <c r="S135" s="221"/>
      <c r="T135" s="80"/>
      <c r="U135" s="83" t="str">
        <f t="shared" si="20"/>
        <v/>
      </c>
      <c r="V135" s="194">
        <f t="shared" ref="V135:V198" si="21">IF($U135&lt;&gt;"도비",IF($S135="국도비","직접입력",SUM($J135:$K135)),)</f>
        <v>0</v>
      </c>
      <c r="W135" s="194">
        <f t="shared" si="17"/>
        <v>0</v>
      </c>
      <c r="X135" s="82" t="str">
        <f t="shared" ref="X135:X198" si="22">IF($S135="국도비","ok",IF(($J135+$K135)=($V135+$W135),"ok","검토"))</f>
        <v>ok</v>
      </c>
      <c r="Y135" s="80"/>
      <c r="Z135" s="81" t="str">
        <f t="shared" si="18"/>
        <v/>
      </c>
      <c r="AA135" s="194">
        <f t="shared" ref="AA135:AA198" si="23">IF($Z135&lt;&gt;"도비",IF($S135="국도비","직접입력",SUM($M135:$N135)),)</f>
        <v>0</v>
      </c>
      <c r="AB135" s="194">
        <f t="shared" ref="AB135:AB198" si="24">IF($Z135="도비",SUM($M135:$N135),IF($S135="국도비","직접입력",SUM($M135:$N135)-$AA135))</f>
        <v>0</v>
      </c>
      <c r="AC135" s="82" t="str">
        <f t="shared" si="19"/>
        <v>ok</v>
      </c>
      <c r="AD135" s="80"/>
      <c r="AE135" s="84" t="str">
        <f t="array" ref="AE135">IFERROR(IF($C135="","",INDEX(구분표!$I$2:$I$1001,MATCH(1,(구분표!$B$2:$B$1001='2추일입'!$A135)*(구분표!$C$2:$C$1001='2추일입'!$B135)*(구분표!$A$2:$A$1001='2추일입'!$C135),0))),"@@")</f>
        <v/>
      </c>
    </row>
    <row r="136" spans="1:31" ht="31.5" customHeight="1">
      <c r="A136" s="94" t="str">
        <f>IFERROR(VLOOKUP('2추일입'!$C136,구분표!$A$2:$C$1001,2,FALSE),"")</f>
        <v/>
      </c>
      <c r="B136" s="94" t="str">
        <f>IFERROR(VLOOKUP('2추일입'!$C136,구분표!$A$2:$C$1001,3,FALSE),"")</f>
        <v/>
      </c>
      <c r="C136" s="196"/>
      <c r="D136" s="195"/>
      <c r="E136" s="195"/>
      <c r="F136" s="196"/>
      <c r="G136" s="194"/>
      <c r="H136" s="194"/>
      <c r="I136" s="78">
        <f>IF(SUMPRODUCT(COUNTIF($D136,{"*본예산*","*1회추경*","*신규*"})),"-",G136-H136)</f>
        <v>0</v>
      </c>
      <c r="J136" s="194"/>
      <c r="K136" s="194"/>
      <c r="L136" s="78">
        <f t="shared" si="3"/>
        <v>0</v>
      </c>
      <c r="M136" s="194"/>
      <c r="N136" s="194"/>
      <c r="O136" s="78">
        <f t="shared" si="9"/>
        <v>0</v>
      </c>
      <c r="P136" s="79" t="str">
        <f t="shared" si="10"/>
        <v>-</v>
      </c>
      <c r="Q136" s="214"/>
      <c r="R136" s="80"/>
      <c r="S136" s="221"/>
      <c r="T136" s="80"/>
      <c r="U136" s="83" t="str">
        <f t="shared" si="20"/>
        <v/>
      </c>
      <c r="V136" s="194">
        <f t="shared" si="21"/>
        <v>0</v>
      </c>
      <c r="W136" s="194">
        <f t="shared" ref="W136:W199" si="25">IF($U136="도비",SUM($J136:$K136),IF($S136="국도비","직접입력",SUM($J136:$K136)-$V136))</f>
        <v>0</v>
      </c>
      <c r="X136" s="82" t="str">
        <f t="shared" si="22"/>
        <v>ok</v>
      </c>
      <c r="Y136" s="80"/>
      <c r="Z136" s="81" t="str">
        <f t="shared" ref="Z136:Z199" si="26">$U136</f>
        <v/>
      </c>
      <c r="AA136" s="194">
        <f t="shared" si="23"/>
        <v>0</v>
      </c>
      <c r="AB136" s="194">
        <f t="shared" si="24"/>
        <v>0</v>
      </c>
      <c r="AC136" s="82" t="str">
        <f t="shared" ref="AC136:AC199" si="27">IF($S136="국도비","ok",IF(($M136+$N136)=($AA136+$AB136),"ok","검토"))</f>
        <v>ok</v>
      </c>
      <c r="AD136" s="80"/>
      <c r="AE136" s="84" t="str">
        <f t="array" ref="AE136">IFERROR(IF($C136="","",INDEX(구분표!$I$2:$I$1001,MATCH(1,(구분표!$B$2:$B$1001='2추일입'!$A136)*(구분표!$C$2:$C$1001='2추일입'!$B136)*(구분표!$A$2:$A$1001='2추일입'!$C136),0))),"@@")</f>
        <v/>
      </c>
    </row>
    <row r="137" spans="1:31" ht="31.5" customHeight="1">
      <c r="A137" s="94" t="str">
        <f>IFERROR(VLOOKUP('2추일입'!$C137,구분표!$A$2:$C$1001,2,FALSE),"")</f>
        <v/>
      </c>
      <c r="B137" s="94" t="str">
        <f>IFERROR(VLOOKUP('2추일입'!$C137,구분표!$A$2:$C$1001,3,FALSE),"")</f>
        <v/>
      </c>
      <c r="C137" s="196"/>
      <c r="D137" s="195"/>
      <c r="E137" s="195"/>
      <c r="F137" s="196"/>
      <c r="G137" s="194"/>
      <c r="H137" s="197"/>
      <c r="I137" s="78">
        <f>IF(SUMPRODUCT(COUNTIF($D137,{"*본예산*","*1회추경*","*신규*"})),"-",G137-H137)</f>
        <v>0</v>
      </c>
      <c r="J137" s="194"/>
      <c r="K137" s="194"/>
      <c r="L137" s="78">
        <f t="shared" si="3"/>
        <v>0</v>
      </c>
      <c r="M137" s="194"/>
      <c r="N137" s="194"/>
      <c r="O137" s="78">
        <f t="shared" si="9"/>
        <v>0</v>
      </c>
      <c r="P137" s="79" t="str">
        <f t="shared" si="10"/>
        <v>-</v>
      </c>
      <c r="Q137" s="212"/>
      <c r="R137" s="80"/>
      <c r="S137" s="221"/>
      <c r="T137" s="80"/>
      <c r="U137" s="83" t="str">
        <f t="shared" si="20"/>
        <v/>
      </c>
      <c r="V137" s="194">
        <f t="shared" si="21"/>
        <v>0</v>
      </c>
      <c r="W137" s="194">
        <f t="shared" si="25"/>
        <v>0</v>
      </c>
      <c r="X137" s="82" t="str">
        <f t="shared" si="22"/>
        <v>ok</v>
      </c>
      <c r="Y137" s="80"/>
      <c r="Z137" s="81" t="str">
        <f t="shared" si="26"/>
        <v/>
      </c>
      <c r="AA137" s="194">
        <f t="shared" si="23"/>
        <v>0</v>
      </c>
      <c r="AB137" s="194">
        <f t="shared" si="24"/>
        <v>0</v>
      </c>
      <c r="AC137" s="82" t="str">
        <f t="shared" si="27"/>
        <v>ok</v>
      </c>
      <c r="AD137" s="80"/>
      <c r="AE137" s="84" t="str">
        <f t="array" ref="AE137">IFERROR(IF($C137="","",INDEX(구분표!$I$2:$I$1001,MATCH(1,(구분표!$B$2:$B$1001='2추일입'!$A137)*(구분표!$C$2:$C$1001='2추일입'!$B137)*(구분표!$A$2:$A$1001='2추일입'!$C137),0))),"@@")</f>
        <v/>
      </c>
    </row>
    <row r="138" spans="1:31" ht="31.5" customHeight="1">
      <c r="A138" s="94" t="str">
        <f>IFERROR(VLOOKUP('2추일입'!$C138,구분표!$A$2:$C$1001,2,FALSE),"")</f>
        <v/>
      </c>
      <c r="B138" s="94" t="str">
        <f>IFERROR(VLOOKUP('2추일입'!$C138,구분표!$A$2:$C$1001,3,FALSE),"")</f>
        <v/>
      </c>
      <c r="C138" s="196"/>
      <c r="D138" s="195"/>
      <c r="E138" s="195"/>
      <c r="F138" s="196"/>
      <c r="G138" s="194"/>
      <c r="H138" s="194"/>
      <c r="I138" s="78">
        <f>IF(SUMPRODUCT(COUNTIF($D138,{"*본예산*","*1회추경*","*신규*"})),"-",G138-H138)</f>
        <v>0</v>
      </c>
      <c r="J138" s="194"/>
      <c r="K138" s="194"/>
      <c r="L138" s="78">
        <f t="shared" si="3"/>
        <v>0</v>
      </c>
      <c r="M138" s="194"/>
      <c r="N138" s="194"/>
      <c r="O138" s="78">
        <f t="shared" si="9"/>
        <v>0</v>
      </c>
      <c r="P138" s="79" t="str">
        <f t="shared" si="10"/>
        <v>-</v>
      </c>
      <c r="Q138" s="212"/>
      <c r="R138" s="80"/>
      <c r="S138" s="221"/>
      <c r="T138" s="80"/>
      <c r="U138" s="83" t="str">
        <f t="shared" si="20"/>
        <v/>
      </c>
      <c r="V138" s="194">
        <f t="shared" si="21"/>
        <v>0</v>
      </c>
      <c r="W138" s="194">
        <f t="shared" si="25"/>
        <v>0</v>
      </c>
      <c r="X138" s="82" t="str">
        <f t="shared" si="22"/>
        <v>ok</v>
      </c>
      <c r="Y138" s="80"/>
      <c r="Z138" s="81" t="str">
        <f t="shared" si="26"/>
        <v/>
      </c>
      <c r="AA138" s="194">
        <f t="shared" si="23"/>
        <v>0</v>
      </c>
      <c r="AB138" s="194">
        <f t="shared" si="24"/>
        <v>0</v>
      </c>
      <c r="AC138" s="82" t="str">
        <f t="shared" si="27"/>
        <v>ok</v>
      </c>
      <c r="AD138" s="80"/>
      <c r="AE138" s="84" t="str">
        <f t="array" ref="AE138">IFERROR(IF($C138="","",INDEX(구분표!$I$2:$I$1001,MATCH(1,(구분표!$B$2:$B$1001='2추일입'!$A138)*(구분표!$C$2:$C$1001='2추일입'!$B138)*(구분표!$A$2:$A$1001='2추일입'!$C138),0))),"@@")</f>
        <v/>
      </c>
    </row>
    <row r="139" spans="1:31" ht="31.5" customHeight="1">
      <c r="A139" s="94" t="str">
        <f>IFERROR(VLOOKUP('2추일입'!$C139,구분표!$A$2:$C$1001,2,FALSE),"")</f>
        <v/>
      </c>
      <c r="B139" s="94" t="str">
        <f>IFERROR(VLOOKUP('2추일입'!$C139,구분표!$A$2:$C$1001,3,FALSE),"")</f>
        <v/>
      </c>
      <c r="C139" s="196"/>
      <c r="D139" s="195"/>
      <c r="E139" s="195"/>
      <c r="F139" s="196"/>
      <c r="G139" s="194"/>
      <c r="H139" s="194"/>
      <c r="I139" s="78">
        <f>IF(SUMPRODUCT(COUNTIF($D139,{"*본예산*","*1회추경*","*신규*"})),"-",G139-H139)</f>
        <v>0</v>
      </c>
      <c r="J139" s="194"/>
      <c r="K139" s="194"/>
      <c r="L139" s="78">
        <f t="shared" si="3"/>
        <v>0</v>
      </c>
      <c r="M139" s="194"/>
      <c r="N139" s="194"/>
      <c r="O139" s="78">
        <f t="shared" si="9"/>
        <v>0</v>
      </c>
      <c r="P139" s="79" t="str">
        <f t="shared" si="10"/>
        <v>-</v>
      </c>
      <c r="Q139" s="212"/>
      <c r="R139" s="80"/>
      <c r="S139" s="221"/>
      <c r="T139" s="80"/>
      <c r="U139" s="83" t="str">
        <f t="shared" si="20"/>
        <v/>
      </c>
      <c r="V139" s="194">
        <f t="shared" si="21"/>
        <v>0</v>
      </c>
      <c r="W139" s="194">
        <f t="shared" si="25"/>
        <v>0</v>
      </c>
      <c r="X139" s="82" t="str">
        <f t="shared" si="22"/>
        <v>ok</v>
      </c>
      <c r="Y139" s="80"/>
      <c r="Z139" s="81" t="str">
        <f t="shared" si="26"/>
        <v/>
      </c>
      <c r="AA139" s="194">
        <f t="shared" si="23"/>
        <v>0</v>
      </c>
      <c r="AB139" s="194">
        <f t="shared" si="24"/>
        <v>0</v>
      </c>
      <c r="AC139" s="82" t="str">
        <f t="shared" si="27"/>
        <v>ok</v>
      </c>
      <c r="AD139" s="80"/>
      <c r="AE139" s="84" t="str">
        <f t="array" ref="AE139">IFERROR(IF($C139="","",INDEX(구분표!$I$2:$I$1001,MATCH(1,(구분표!$B$2:$B$1001='2추일입'!$A139)*(구분표!$C$2:$C$1001='2추일입'!$B139)*(구분표!$A$2:$A$1001='2추일입'!$C139),0))),"@@")</f>
        <v/>
      </c>
    </row>
    <row r="140" spans="1:31" ht="31.5" customHeight="1">
      <c r="A140" s="94" t="str">
        <f>IFERROR(VLOOKUP('2추일입'!$C140,구분표!$A$2:$C$1001,2,FALSE),"")</f>
        <v/>
      </c>
      <c r="B140" s="94" t="str">
        <f>IFERROR(VLOOKUP('2추일입'!$C140,구분표!$A$2:$C$1001,3,FALSE),"")</f>
        <v/>
      </c>
      <c r="C140" s="196"/>
      <c r="D140" s="195"/>
      <c r="E140" s="195"/>
      <c r="F140" s="196"/>
      <c r="G140" s="197"/>
      <c r="H140" s="197"/>
      <c r="I140" s="78">
        <f>IF(SUMPRODUCT(COUNTIF($D140,{"*본예산*","*1회추경*","*신규*"})),"-",G140-H140)</f>
        <v>0</v>
      </c>
      <c r="J140" s="194"/>
      <c r="K140" s="194"/>
      <c r="L140" s="78">
        <f t="shared" si="3"/>
        <v>0</v>
      </c>
      <c r="M140" s="194"/>
      <c r="N140" s="194"/>
      <c r="O140" s="78">
        <f t="shared" si="9"/>
        <v>0</v>
      </c>
      <c r="P140" s="79" t="str">
        <f t="shared" si="10"/>
        <v>-</v>
      </c>
      <c r="Q140" s="212"/>
      <c r="R140" s="80"/>
      <c r="S140" s="221"/>
      <c r="T140" s="80"/>
      <c r="U140" s="83" t="str">
        <f t="shared" si="20"/>
        <v/>
      </c>
      <c r="V140" s="194">
        <f t="shared" si="21"/>
        <v>0</v>
      </c>
      <c r="W140" s="194">
        <f t="shared" si="25"/>
        <v>0</v>
      </c>
      <c r="X140" s="82" t="str">
        <f t="shared" si="22"/>
        <v>ok</v>
      </c>
      <c r="Y140" s="80"/>
      <c r="Z140" s="81" t="str">
        <f t="shared" si="26"/>
        <v/>
      </c>
      <c r="AA140" s="194">
        <f t="shared" si="23"/>
        <v>0</v>
      </c>
      <c r="AB140" s="194">
        <f t="shared" si="24"/>
        <v>0</v>
      </c>
      <c r="AC140" s="82" t="str">
        <f t="shared" si="27"/>
        <v>ok</v>
      </c>
      <c r="AD140" s="80"/>
      <c r="AE140" s="84" t="str">
        <f t="array" ref="AE140">IFERROR(IF($C140="","",INDEX(구분표!$I$2:$I$1001,MATCH(1,(구분표!$B$2:$B$1001='2추일입'!$A140)*(구분표!$C$2:$C$1001='2추일입'!$B140)*(구분표!$A$2:$A$1001='2추일입'!$C140),0))),"@@")</f>
        <v/>
      </c>
    </row>
    <row r="141" spans="1:31" ht="31.5" customHeight="1">
      <c r="A141" s="94" t="str">
        <f>IFERROR(VLOOKUP('2추일입'!$C141,구분표!$A$2:$C$1001,2,FALSE),"")</f>
        <v/>
      </c>
      <c r="B141" s="94" t="str">
        <f>IFERROR(VLOOKUP('2추일입'!$C141,구분표!$A$2:$C$1001,3,FALSE),"")</f>
        <v/>
      </c>
      <c r="C141" s="196"/>
      <c r="D141" s="195"/>
      <c r="E141" s="195"/>
      <c r="F141" s="196"/>
      <c r="G141" s="194"/>
      <c r="H141" s="194"/>
      <c r="I141" s="78">
        <f>IF(SUMPRODUCT(COUNTIF($D141,{"*본예산*","*1회추경*","*신규*"})),"-",G141-H141)</f>
        <v>0</v>
      </c>
      <c r="J141" s="194"/>
      <c r="K141" s="194"/>
      <c r="L141" s="78">
        <f t="shared" si="3"/>
        <v>0</v>
      </c>
      <c r="M141" s="194"/>
      <c r="N141" s="194"/>
      <c r="O141" s="78">
        <f t="shared" si="9"/>
        <v>0</v>
      </c>
      <c r="P141" s="79" t="str">
        <f t="shared" si="10"/>
        <v>-</v>
      </c>
      <c r="Q141" s="212"/>
      <c r="R141" s="80"/>
      <c r="S141" s="221"/>
      <c r="T141" s="80"/>
      <c r="U141" s="83" t="str">
        <f t="shared" si="20"/>
        <v/>
      </c>
      <c r="V141" s="194">
        <f t="shared" si="21"/>
        <v>0</v>
      </c>
      <c r="W141" s="194">
        <f t="shared" si="25"/>
        <v>0</v>
      </c>
      <c r="X141" s="82" t="str">
        <f t="shared" si="22"/>
        <v>ok</v>
      </c>
      <c r="Y141" s="80"/>
      <c r="Z141" s="81" t="str">
        <f t="shared" si="26"/>
        <v/>
      </c>
      <c r="AA141" s="194">
        <f t="shared" si="23"/>
        <v>0</v>
      </c>
      <c r="AB141" s="194">
        <f t="shared" si="24"/>
        <v>0</v>
      </c>
      <c r="AC141" s="82" t="str">
        <f t="shared" si="27"/>
        <v>ok</v>
      </c>
      <c r="AD141" s="80"/>
      <c r="AE141" s="84" t="str">
        <f t="array" ref="AE141">IFERROR(IF($C141="","",INDEX(구분표!$I$2:$I$1001,MATCH(1,(구분표!$B$2:$B$1001='2추일입'!$A141)*(구분표!$C$2:$C$1001='2추일입'!$B141)*(구분표!$A$2:$A$1001='2추일입'!$C141),0))),"@@")</f>
        <v/>
      </c>
    </row>
    <row r="142" spans="1:31" ht="31.5" customHeight="1">
      <c r="A142" s="94" t="str">
        <f>IFERROR(VLOOKUP('2추일입'!$C142,구분표!$A$2:$C$1001,2,FALSE),"")</f>
        <v/>
      </c>
      <c r="B142" s="94" t="str">
        <f>IFERROR(VLOOKUP('2추일입'!$C142,구분표!$A$2:$C$1001,3,FALSE),"")</f>
        <v/>
      </c>
      <c r="C142" s="196"/>
      <c r="D142" s="195"/>
      <c r="E142" s="195"/>
      <c r="F142" s="196"/>
      <c r="G142" s="197"/>
      <c r="H142" s="194"/>
      <c r="I142" s="78">
        <f>IF(SUMPRODUCT(COUNTIF($D142,{"*본예산*","*1회추경*","*신규*"})),"-",G142-H142)</f>
        <v>0</v>
      </c>
      <c r="J142" s="194"/>
      <c r="K142" s="194"/>
      <c r="L142" s="78">
        <f t="shared" si="3"/>
        <v>0</v>
      </c>
      <c r="M142" s="194"/>
      <c r="N142" s="194"/>
      <c r="O142" s="78">
        <f t="shared" si="9"/>
        <v>0</v>
      </c>
      <c r="P142" s="79" t="str">
        <f t="shared" si="10"/>
        <v>-</v>
      </c>
      <c r="Q142" s="212"/>
      <c r="R142" s="80"/>
      <c r="S142" s="221"/>
      <c r="T142" s="80"/>
      <c r="U142" s="83" t="str">
        <f t="shared" si="20"/>
        <v/>
      </c>
      <c r="V142" s="194">
        <f t="shared" si="21"/>
        <v>0</v>
      </c>
      <c r="W142" s="194">
        <f t="shared" si="25"/>
        <v>0</v>
      </c>
      <c r="X142" s="82" t="str">
        <f t="shared" si="22"/>
        <v>ok</v>
      </c>
      <c r="Y142" s="80"/>
      <c r="Z142" s="81" t="str">
        <f t="shared" si="26"/>
        <v/>
      </c>
      <c r="AA142" s="194">
        <f t="shared" si="23"/>
        <v>0</v>
      </c>
      <c r="AB142" s="194">
        <f t="shared" si="24"/>
        <v>0</v>
      </c>
      <c r="AC142" s="82" t="str">
        <f t="shared" si="27"/>
        <v>ok</v>
      </c>
      <c r="AD142" s="80"/>
      <c r="AE142" s="84" t="str">
        <f t="array" ref="AE142">IFERROR(IF($C142="","",INDEX(구분표!$I$2:$I$1001,MATCH(1,(구분표!$B$2:$B$1001='2추일입'!$A142)*(구분표!$C$2:$C$1001='2추일입'!$B142)*(구분표!$A$2:$A$1001='2추일입'!$C142),0))),"@@")</f>
        <v/>
      </c>
    </row>
    <row r="143" spans="1:31" ht="31.5" customHeight="1">
      <c r="A143" s="94" t="str">
        <f>IFERROR(VLOOKUP('2추일입'!$C143,구분표!$A$2:$C$1001,2,FALSE),"")</f>
        <v/>
      </c>
      <c r="B143" s="94" t="str">
        <f>IFERROR(VLOOKUP('2추일입'!$C143,구분표!$A$2:$C$1001,3,FALSE),"")</f>
        <v/>
      </c>
      <c r="C143" s="196"/>
      <c r="D143" s="195"/>
      <c r="E143" s="195"/>
      <c r="F143" s="196"/>
      <c r="G143" s="194"/>
      <c r="H143" s="194"/>
      <c r="I143" s="78">
        <f>IF(SUMPRODUCT(COUNTIF($D143,{"*본예산*","*1회추경*","*신규*"})),"-",G143-H143)</f>
        <v>0</v>
      </c>
      <c r="J143" s="194"/>
      <c r="K143" s="194"/>
      <c r="L143" s="78">
        <f t="shared" si="3"/>
        <v>0</v>
      </c>
      <c r="M143" s="194"/>
      <c r="N143" s="194"/>
      <c r="O143" s="78">
        <f t="shared" si="9"/>
        <v>0</v>
      </c>
      <c r="P143" s="79" t="str">
        <f t="shared" si="10"/>
        <v>-</v>
      </c>
      <c r="Q143" s="215"/>
      <c r="R143" s="80"/>
      <c r="S143" s="221"/>
      <c r="T143" s="80"/>
      <c r="U143" s="83" t="str">
        <f t="shared" si="20"/>
        <v/>
      </c>
      <c r="V143" s="194">
        <f t="shared" si="21"/>
        <v>0</v>
      </c>
      <c r="W143" s="194">
        <f t="shared" si="25"/>
        <v>0</v>
      </c>
      <c r="X143" s="82" t="str">
        <f t="shared" si="22"/>
        <v>ok</v>
      </c>
      <c r="Y143" s="80"/>
      <c r="Z143" s="81" t="str">
        <f t="shared" si="26"/>
        <v/>
      </c>
      <c r="AA143" s="194">
        <f t="shared" si="23"/>
        <v>0</v>
      </c>
      <c r="AB143" s="194">
        <f t="shared" si="24"/>
        <v>0</v>
      </c>
      <c r="AC143" s="82" t="str">
        <f t="shared" si="27"/>
        <v>ok</v>
      </c>
      <c r="AD143" s="80"/>
      <c r="AE143" s="84" t="str">
        <f t="array" ref="AE143">IFERROR(IF($C143="","",INDEX(구분표!$I$2:$I$1001,MATCH(1,(구분표!$B$2:$B$1001='2추일입'!$A143)*(구분표!$C$2:$C$1001='2추일입'!$B143)*(구분표!$A$2:$A$1001='2추일입'!$C143),0))),"@@")</f>
        <v/>
      </c>
    </row>
    <row r="144" spans="1:31" ht="31.5" customHeight="1">
      <c r="A144" s="94" t="str">
        <f>IFERROR(VLOOKUP('2추일입'!$C144,구분표!$A$2:$C$1001,2,FALSE),"")</f>
        <v/>
      </c>
      <c r="B144" s="94" t="str">
        <f>IFERROR(VLOOKUP('2추일입'!$C144,구분표!$A$2:$C$1001,3,FALSE),"")</f>
        <v/>
      </c>
      <c r="C144" s="196"/>
      <c r="D144" s="195"/>
      <c r="E144" s="195"/>
      <c r="F144" s="196"/>
      <c r="G144" s="194"/>
      <c r="H144" s="194"/>
      <c r="I144" s="78">
        <f>IF(SUMPRODUCT(COUNTIF($D144,{"*본예산*","*1회추경*","*신규*"})),"-",G144-H144)</f>
        <v>0</v>
      </c>
      <c r="J144" s="194"/>
      <c r="K144" s="194"/>
      <c r="L144" s="78">
        <f t="shared" si="3"/>
        <v>0</v>
      </c>
      <c r="M144" s="194"/>
      <c r="N144" s="194"/>
      <c r="O144" s="78">
        <f t="shared" si="9"/>
        <v>0</v>
      </c>
      <c r="P144" s="79" t="str">
        <f t="shared" si="10"/>
        <v>-</v>
      </c>
      <c r="Q144" s="215"/>
      <c r="R144" s="80"/>
      <c r="S144" s="221"/>
      <c r="T144" s="80"/>
      <c r="U144" s="83" t="str">
        <f t="shared" si="20"/>
        <v/>
      </c>
      <c r="V144" s="194">
        <f t="shared" si="21"/>
        <v>0</v>
      </c>
      <c r="W144" s="194">
        <f t="shared" si="25"/>
        <v>0</v>
      </c>
      <c r="X144" s="82" t="str">
        <f t="shared" si="22"/>
        <v>ok</v>
      </c>
      <c r="Y144" s="80"/>
      <c r="Z144" s="81" t="str">
        <f t="shared" si="26"/>
        <v/>
      </c>
      <c r="AA144" s="194">
        <f t="shared" si="23"/>
        <v>0</v>
      </c>
      <c r="AB144" s="194">
        <f t="shared" si="24"/>
        <v>0</v>
      </c>
      <c r="AC144" s="82" t="str">
        <f t="shared" si="27"/>
        <v>ok</v>
      </c>
      <c r="AD144" s="80"/>
      <c r="AE144" s="84" t="str">
        <f t="array" ref="AE144">IFERROR(IF($C144="","",INDEX(구분표!$I$2:$I$1001,MATCH(1,(구분표!$B$2:$B$1001='2추일입'!$A144)*(구분표!$C$2:$C$1001='2추일입'!$B144)*(구분표!$A$2:$A$1001='2추일입'!$C144),0))),"@@")</f>
        <v/>
      </c>
    </row>
    <row r="145" spans="1:31" ht="31.5" customHeight="1">
      <c r="A145" s="94" t="str">
        <f>IFERROR(VLOOKUP('2추일입'!$C145,구분표!$A$2:$C$1001,2,FALSE),"")</f>
        <v/>
      </c>
      <c r="B145" s="94" t="str">
        <f>IFERROR(VLOOKUP('2추일입'!$C145,구분표!$A$2:$C$1001,3,FALSE),"")</f>
        <v/>
      </c>
      <c r="C145" s="196"/>
      <c r="D145" s="195"/>
      <c r="E145" s="195"/>
      <c r="F145" s="196"/>
      <c r="G145" s="194"/>
      <c r="H145" s="194"/>
      <c r="I145" s="78">
        <f>IF(SUMPRODUCT(COUNTIF($D145,{"*본예산*","*1회추경*","*신규*"})),"-",G145-H145)</f>
        <v>0</v>
      </c>
      <c r="J145" s="194"/>
      <c r="K145" s="194"/>
      <c r="L145" s="78">
        <f t="shared" si="3"/>
        <v>0</v>
      </c>
      <c r="M145" s="194"/>
      <c r="N145" s="194"/>
      <c r="O145" s="78">
        <f t="shared" si="9"/>
        <v>0</v>
      </c>
      <c r="P145" s="79" t="str">
        <f t="shared" si="10"/>
        <v>-</v>
      </c>
      <c r="Q145" s="211"/>
      <c r="R145" s="80"/>
      <c r="S145" s="221"/>
      <c r="T145" s="80"/>
      <c r="U145" s="83" t="str">
        <f t="shared" si="20"/>
        <v/>
      </c>
      <c r="V145" s="194">
        <f t="shared" si="21"/>
        <v>0</v>
      </c>
      <c r="W145" s="194">
        <f t="shared" si="25"/>
        <v>0</v>
      </c>
      <c r="X145" s="82" t="str">
        <f t="shared" si="22"/>
        <v>ok</v>
      </c>
      <c r="Y145" s="80"/>
      <c r="Z145" s="81" t="str">
        <f t="shared" si="26"/>
        <v/>
      </c>
      <c r="AA145" s="194">
        <f t="shared" si="23"/>
        <v>0</v>
      </c>
      <c r="AB145" s="194">
        <f t="shared" si="24"/>
        <v>0</v>
      </c>
      <c r="AC145" s="82" t="str">
        <f t="shared" si="27"/>
        <v>ok</v>
      </c>
      <c r="AD145" s="80"/>
      <c r="AE145" s="84" t="str">
        <f t="array" ref="AE145">IFERROR(IF($C145="","",INDEX(구분표!$I$2:$I$1001,MATCH(1,(구분표!$B$2:$B$1001='2추일입'!$A145)*(구분표!$C$2:$C$1001='2추일입'!$B145)*(구분표!$A$2:$A$1001='2추일입'!$C145),0))),"@@")</f>
        <v/>
      </c>
    </row>
    <row r="146" spans="1:31" ht="31.5" customHeight="1">
      <c r="A146" s="94" t="str">
        <f>IFERROR(VLOOKUP('2추일입'!$C146,구분표!$A$2:$C$1001,2,FALSE),"")</f>
        <v/>
      </c>
      <c r="B146" s="94" t="str">
        <f>IFERROR(VLOOKUP('2추일입'!$C146,구분표!$A$2:$C$1001,3,FALSE),"")</f>
        <v/>
      </c>
      <c r="C146" s="196"/>
      <c r="D146" s="195"/>
      <c r="E146" s="195"/>
      <c r="F146" s="196"/>
      <c r="G146" s="194"/>
      <c r="H146" s="194"/>
      <c r="I146" s="78">
        <f>IF(SUMPRODUCT(COUNTIF($D146,{"*본예산*","*1회추경*","*신규*"})),"-",G146-H146)</f>
        <v>0</v>
      </c>
      <c r="J146" s="194"/>
      <c r="K146" s="194"/>
      <c r="L146" s="78">
        <f t="shared" si="3"/>
        <v>0</v>
      </c>
      <c r="M146" s="194"/>
      <c r="N146" s="194"/>
      <c r="O146" s="78">
        <f t="shared" si="9"/>
        <v>0</v>
      </c>
      <c r="P146" s="79" t="str">
        <f t="shared" si="10"/>
        <v>-</v>
      </c>
      <c r="Q146" s="211"/>
      <c r="R146" s="80"/>
      <c r="S146" s="221"/>
      <c r="T146" s="80"/>
      <c r="U146" s="83" t="str">
        <f t="shared" si="20"/>
        <v/>
      </c>
      <c r="V146" s="194">
        <f t="shared" si="21"/>
        <v>0</v>
      </c>
      <c r="W146" s="194">
        <f t="shared" si="25"/>
        <v>0</v>
      </c>
      <c r="X146" s="82" t="str">
        <f t="shared" si="22"/>
        <v>ok</v>
      </c>
      <c r="Y146" s="80"/>
      <c r="Z146" s="81" t="str">
        <f t="shared" si="26"/>
        <v/>
      </c>
      <c r="AA146" s="194">
        <f t="shared" si="23"/>
        <v>0</v>
      </c>
      <c r="AB146" s="194">
        <f t="shared" si="24"/>
        <v>0</v>
      </c>
      <c r="AC146" s="82" t="str">
        <f t="shared" si="27"/>
        <v>ok</v>
      </c>
      <c r="AD146" s="80"/>
      <c r="AE146" s="84" t="str">
        <f t="array" ref="AE146">IFERROR(IF($C146="","",INDEX(구분표!$I$2:$I$1001,MATCH(1,(구분표!$B$2:$B$1001='2추일입'!$A146)*(구분표!$C$2:$C$1001='2추일입'!$B146)*(구분표!$A$2:$A$1001='2추일입'!$C146),0))),"@@")</f>
        <v/>
      </c>
    </row>
    <row r="147" spans="1:31" ht="31.5" customHeight="1">
      <c r="A147" s="94" t="str">
        <f>IFERROR(VLOOKUP('2추일입'!$C147,구분표!$A$2:$C$1001,2,FALSE),"")</f>
        <v/>
      </c>
      <c r="B147" s="94" t="str">
        <f>IFERROR(VLOOKUP('2추일입'!$C147,구분표!$A$2:$C$1001,3,FALSE),"")</f>
        <v/>
      </c>
      <c r="C147" s="196"/>
      <c r="D147" s="195"/>
      <c r="E147" s="195"/>
      <c r="F147" s="196"/>
      <c r="G147" s="194"/>
      <c r="H147" s="194"/>
      <c r="I147" s="78">
        <f>IF(SUMPRODUCT(COUNTIF($D147,{"*본예산*","*1회추경*","*신규*"})),"-",G147-H147)</f>
        <v>0</v>
      </c>
      <c r="J147" s="194"/>
      <c r="K147" s="194"/>
      <c r="L147" s="78">
        <f t="shared" si="3"/>
        <v>0</v>
      </c>
      <c r="M147" s="194"/>
      <c r="N147" s="194"/>
      <c r="O147" s="78">
        <f t="shared" si="9"/>
        <v>0</v>
      </c>
      <c r="P147" s="79" t="str">
        <f t="shared" si="10"/>
        <v>-</v>
      </c>
      <c r="Q147" s="211"/>
      <c r="R147" s="80"/>
      <c r="S147" s="221"/>
      <c r="T147" s="80"/>
      <c r="U147" s="83" t="str">
        <f t="shared" si="20"/>
        <v/>
      </c>
      <c r="V147" s="194">
        <f t="shared" si="21"/>
        <v>0</v>
      </c>
      <c r="W147" s="194">
        <f t="shared" si="25"/>
        <v>0</v>
      </c>
      <c r="X147" s="82" t="str">
        <f t="shared" si="22"/>
        <v>ok</v>
      </c>
      <c r="Y147" s="80"/>
      <c r="Z147" s="81" t="str">
        <f t="shared" si="26"/>
        <v/>
      </c>
      <c r="AA147" s="194">
        <f t="shared" si="23"/>
        <v>0</v>
      </c>
      <c r="AB147" s="194">
        <f t="shared" si="24"/>
        <v>0</v>
      </c>
      <c r="AC147" s="82" t="str">
        <f t="shared" si="27"/>
        <v>ok</v>
      </c>
      <c r="AD147" s="80"/>
      <c r="AE147" s="84" t="str">
        <f t="array" ref="AE147">IFERROR(IF($C147="","",INDEX(구분표!$I$2:$I$1001,MATCH(1,(구분표!$B$2:$B$1001='2추일입'!$A147)*(구분표!$C$2:$C$1001='2추일입'!$B147)*(구분표!$A$2:$A$1001='2추일입'!$C147),0))),"@@")</f>
        <v/>
      </c>
    </row>
    <row r="148" spans="1:31" ht="31.5" customHeight="1">
      <c r="A148" s="94" t="str">
        <f>IFERROR(VLOOKUP('2추일입'!$C148,구분표!$A$2:$C$1001,2,FALSE),"")</f>
        <v/>
      </c>
      <c r="B148" s="94" t="str">
        <f>IFERROR(VLOOKUP('2추일입'!$C148,구분표!$A$2:$C$1001,3,FALSE),"")</f>
        <v/>
      </c>
      <c r="C148" s="196"/>
      <c r="D148" s="195"/>
      <c r="E148" s="195"/>
      <c r="F148" s="196"/>
      <c r="G148" s="194"/>
      <c r="H148" s="199"/>
      <c r="I148" s="78">
        <f>IF(SUMPRODUCT(COUNTIF($D148,{"*본예산*","*1회추경*","*신규*"})),"-",G148-H148)</f>
        <v>0</v>
      </c>
      <c r="J148" s="194"/>
      <c r="K148" s="194"/>
      <c r="L148" s="78">
        <f t="shared" si="3"/>
        <v>0</v>
      </c>
      <c r="M148" s="194"/>
      <c r="N148" s="194"/>
      <c r="O148" s="78">
        <f t="shared" si="9"/>
        <v>0</v>
      </c>
      <c r="P148" s="79" t="str">
        <f t="shared" si="10"/>
        <v>-</v>
      </c>
      <c r="Q148" s="215"/>
      <c r="R148" s="80"/>
      <c r="S148" s="221"/>
      <c r="T148" s="80"/>
      <c r="U148" s="83" t="str">
        <f t="shared" si="20"/>
        <v/>
      </c>
      <c r="V148" s="194">
        <f t="shared" si="21"/>
        <v>0</v>
      </c>
      <c r="W148" s="194">
        <f t="shared" si="25"/>
        <v>0</v>
      </c>
      <c r="X148" s="82" t="str">
        <f t="shared" si="22"/>
        <v>ok</v>
      </c>
      <c r="Y148" s="80"/>
      <c r="Z148" s="81" t="str">
        <f t="shared" si="26"/>
        <v/>
      </c>
      <c r="AA148" s="194">
        <f t="shared" si="23"/>
        <v>0</v>
      </c>
      <c r="AB148" s="194">
        <f t="shared" si="24"/>
        <v>0</v>
      </c>
      <c r="AC148" s="82" t="str">
        <f t="shared" si="27"/>
        <v>ok</v>
      </c>
      <c r="AD148" s="80"/>
      <c r="AE148" s="84" t="str">
        <f t="array" ref="AE148">IFERROR(IF($C148="","",INDEX(구분표!$I$2:$I$1001,MATCH(1,(구분표!$B$2:$B$1001='2추일입'!$A148)*(구분표!$C$2:$C$1001='2추일입'!$B148)*(구분표!$A$2:$A$1001='2추일입'!$C148),0))),"@@")</f>
        <v/>
      </c>
    </row>
    <row r="149" spans="1:31" ht="31.5" customHeight="1">
      <c r="A149" s="94" t="str">
        <f>IFERROR(VLOOKUP('2추일입'!$C149,구분표!$A$2:$C$1001,2,FALSE),"")</f>
        <v/>
      </c>
      <c r="B149" s="94" t="str">
        <f>IFERROR(VLOOKUP('2추일입'!$C149,구분표!$A$2:$C$1001,3,FALSE),"")</f>
        <v/>
      </c>
      <c r="C149" s="196"/>
      <c r="D149" s="195"/>
      <c r="E149" s="195"/>
      <c r="F149" s="196"/>
      <c r="G149" s="194"/>
      <c r="H149" s="194"/>
      <c r="I149" s="78">
        <f>IF(SUMPRODUCT(COUNTIF($D149,{"*본예산*","*1회추경*","*신규*"})),"-",G149-H149)</f>
        <v>0</v>
      </c>
      <c r="J149" s="194"/>
      <c r="K149" s="194"/>
      <c r="L149" s="78">
        <f t="shared" si="3"/>
        <v>0</v>
      </c>
      <c r="M149" s="194"/>
      <c r="N149" s="194"/>
      <c r="O149" s="78">
        <f t="shared" si="9"/>
        <v>0</v>
      </c>
      <c r="P149" s="79" t="str">
        <f t="shared" si="10"/>
        <v>-</v>
      </c>
      <c r="Q149" s="215"/>
      <c r="R149" s="80"/>
      <c r="S149" s="221"/>
      <c r="T149" s="80"/>
      <c r="U149" s="83" t="str">
        <f t="shared" si="20"/>
        <v/>
      </c>
      <c r="V149" s="194">
        <f t="shared" si="21"/>
        <v>0</v>
      </c>
      <c r="W149" s="194">
        <f t="shared" si="25"/>
        <v>0</v>
      </c>
      <c r="X149" s="82" t="str">
        <f t="shared" si="22"/>
        <v>ok</v>
      </c>
      <c r="Y149" s="80"/>
      <c r="Z149" s="81" t="str">
        <f t="shared" si="26"/>
        <v/>
      </c>
      <c r="AA149" s="194">
        <f t="shared" si="23"/>
        <v>0</v>
      </c>
      <c r="AB149" s="194">
        <f t="shared" si="24"/>
        <v>0</v>
      </c>
      <c r="AC149" s="82" t="str">
        <f t="shared" si="27"/>
        <v>ok</v>
      </c>
      <c r="AD149" s="80"/>
      <c r="AE149" s="84" t="str">
        <f t="array" ref="AE149">IFERROR(IF($C149="","",INDEX(구분표!$I$2:$I$1001,MATCH(1,(구분표!$B$2:$B$1001='2추일입'!$A149)*(구분표!$C$2:$C$1001='2추일입'!$B149)*(구분표!$A$2:$A$1001='2추일입'!$C149),0))),"@@")</f>
        <v/>
      </c>
    </row>
    <row r="150" spans="1:31" ht="31.5" customHeight="1">
      <c r="A150" s="94" t="str">
        <f>IFERROR(VLOOKUP('2추일입'!$C150,구분표!$A$2:$C$1001,2,FALSE),"")</f>
        <v/>
      </c>
      <c r="B150" s="94" t="str">
        <f>IFERROR(VLOOKUP('2추일입'!$C150,구분표!$A$2:$C$1001,3,FALSE),"")</f>
        <v/>
      </c>
      <c r="C150" s="196"/>
      <c r="D150" s="195"/>
      <c r="E150" s="195"/>
      <c r="F150" s="196"/>
      <c r="G150" s="194"/>
      <c r="H150" s="194"/>
      <c r="I150" s="78">
        <f>IF(SUMPRODUCT(COUNTIF($D150,{"*본예산*","*1회추경*","*신규*"})),"-",G150-H150)</f>
        <v>0</v>
      </c>
      <c r="J150" s="194"/>
      <c r="K150" s="194"/>
      <c r="L150" s="78">
        <f t="shared" si="3"/>
        <v>0</v>
      </c>
      <c r="M150" s="194"/>
      <c r="N150" s="194"/>
      <c r="O150" s="78">
        <f t="shared" si="9"/>
        <v>0</v>
      </c>
      <c r="P150" s="79" t="str">
        <f t="shared" si="10"/>
        <v>-</v>
      </c>
      <c r="Q150" s="215"/>
      <c r="R150" s="80"/>
      <c r="S150" s="221"/>
      <c r="T150" s="80"/>
      <c r="U150" s="83" t="str">
        <f t="shared" si="20"/>
        <v/>
      </c>
      <c r="V150" s="194">
        <f t="shared" si="21"/>
        <v>0</v>
      </c>
      <c r="W150" s="194">
        <f t="shared" si="25"/>
        <v>0</v>
      </c>
      <c r="X150" s="82" t="str">
        <f t="shared" si="22"/>
        <v>ok</v>
      </c>
      <c r="Y150" s="80"/>
      <c r="Z150" s="81" t="str">
        <f t="shared" si="26"/>
        <v/>
      </c>
      <c r="AA150" s="194">
        <f t="shared" si="23"/>
        <v>0</v>
      </c>
      <c r="AB150" s="194">
        <f t="shared" si="24"/>
        <v>0</v>
      </c>
      <c r="AC150" s="82" t="str">
        <f t="shared" si="27"/>
        <v>ok</v>
      </c>
      <c r="AD150" s="80"/>
      <c r="AE150" s="84" t="str">
        <f t="array" ref="AE150">IFERROR(IF($C150="","",INDEX(구분표!$I$2:$I$1001,MATCH(1,(구분표!$B$2:$B$1001='2추일입'!$A150)*(구분표!$C$2:$C$1001='2추일입'!$B150)*(구분표!$A$2:$A$1001='2추일입'!$C150),0))),"@@")</f>
        <v/>
      </c>
    </row>
    <row r="151" spans="1:31" ht="31.5" customHeight="1">
      <c r="A151" s="94" t="str">
        <f>IFERROR(VLOOKUP('2추일입'!$C151,구분표!$A$2:$C$1001,2,FALSE),"")</f>
        <v/>
      </c>
      <c r="B151" s="94" t="str">
        <f>IFERROR(VLOOKUP('2추일입'!$C151,구분표!$A$2:$C$1001,3,FALSE),"")</f>
        <v/>
      </c>
      <c r="C151" s="196"/>
      <c r="D151" s="195"/>
      <c r="E151" s="195"/>
      <c r="F151" s="196"/>
      <c r="G151" s="194"/>
      <c r="H151" s="194"/>
      <c r="I151" s="78">
        <f>IF(SUMPRODUCT(COUNTIF($D151,{"*본예산*","*1회추경*","*신규*"})),"-",G151-H151)</f>
        <v>0</v>
      </c>
      <c r="J151" s="194"/>
      <c r="K151" s="194"/>
      <c r="L151" s="78">
        <f t="shared" si="3"/>
        <v>0</v>
      </c>
      <c r="M151" s="194"/>
      <c r="N151" s="194"/>
      <c r="O151" s="78">
        <f t="shared" si="9"/>
        <v>0</v>
      </c>
      <c r="P151" s="79" t="str">
        <f t="shared" si="10"/>
        <v>-</v>
      </c>
      <c r="Q151" s="215"/>
      <c r="R151" s="80"/>
      <c r="S151" s="221"/>
      <c r="T151" s="80"/>
      <c r="U151" s="83" t="str">
        <f t="shared" si="20"/>
        <v/>
      </c>
      <c r="V151" s="194">
        <f t="shared" si="21"/>
        <v>0</v>
      </c>
      <c r="W151" s="194">
        <f t="shared" si="25"/>
        <v>0</v>
      </c>
      <c r="X151" s="82" t="str">
        <f t="shared" si="22"/>
        <v>ok</v>
      </c>
      <c r="Y151" s="80"/>
      <c r="Z151" s="81" t="str">
        <f t="shared" si="26"/>
        <v/>
      </c>
      <c r="AA151" s="194">
        <f t="shared" si="23"/>
        <v>0</v>
      </c>
      <c r="AB151" s="194">
        <f t="shared" si="24"/>
        <v>0</v>
      </c>
      <c r="AC151" s="82" t="str">
        <f t="shared" si="27"/>
        <v>ok</v>
      </c>
      <c r="AD151" s="80"/>
      <c r="AE151" s="84" t="str">
        <f t="array" ref="AE151">IFERROR(IF($C151="","",INDEX(구분표!$I$2:$I$1001,MATCH(1,(구분표!$B$2:$B$1001='2추일입'!$A151)*(구분표!$C$2:$C$1001='2추일입'!$B151)*(구분표!$A$2:$A$1001='2추일입'!$C151),0))),"@@")</f>
        <v/>
      </c>
    </row>
    <row r="152" spans="1:31" ht="31.5" customHeight="1">
      <c r="A152" s="94" t="str">
        <f>IFERROR(VLOOKUP('2추일입'!$C152,구분표!$A$2:$C$1001,2,FALSE),"")</f>
        <v/>
      </c>
      <c r="B152" s="94" t="str">
        <f>IFERROR(VLOOKUP('2추일입'!$C152,구분표!$A$2:$C$1001,3,FALSE),"")</f>
        <v/>
      </c>
      <c r="C152" s="196"/>
      <c r="D152" s="195"/>
      <c r="E152" s="195"/>
      <c r="F152" s="196"/>
      <c r="G152" s="194"/>
      <c r="H152" s="194"/>
      <c r="I152" s="78">
        <f>IF(SUMPRODUCT(COUNTIF($D152,{"*본예산*","*1회추경*","*신규*"})),"-",G152-H152)</f>
        <v>0</v>
      </c>
      <c r="J152" s="194"/>
      <c r="K152" s="194"/>
      <c r="L152" s="78">
        <f t="shared" si="3"/>
        <v>0</v>
      </c>
      <c r="M152" s="194"/>
      <c r="N152" s="194"/>
      <c r="O152" s="78">
        <f t="shared" si="9"/>
        <v>0</v>
      </c>
      <c r="P152" s="79" t="str">
        <f t="shared" si="10"/>
        <v>-</v>
      </c>
      <c r="Q152" s="215"/>
      <c r="R152" s="80"/>
      <c r="S152" s="221"/>
      <c r="T152" s="80"/>
      <c r="U152" s="83" t="str">
        <f t="shared" si="20"/>
        <v/>
      </c>
      <c r="V152" s="194">
        <f t="shared" si="21"/>
        <v>0</v>
      </c>
      <c r="W152" s="194">
        <f t="shared" si="25"/>
        <v>0</v>
      </c>
      <c r="X152" s="82" t="str">
        <f t="shared" si="22"/>
        <v>ok</v>
      </c>
      <c r="Y152" s="80"/>
      <c r="Z152" s="81" t="str">
        <f t="shared" si="26"/>
        <v/>
      </c>
      <c r="AA152" s="194">
        <f t="shared" si="23"/>
        <v>0</v>
      </c>
      <c r="AB152" s="194">
        <f t="shared" si="24"/>
        <v>0</v>
      </c>
      <c r="AC152" s="82" t="str">
        <f t="shared" si="27"/>
        <v>ok</v>
      </c>
      <c r="AD152" s="80"/>
      <c r="AE152" s="84" t="str">
        <f t="array" ref="AE152">IFERROR(IF($C152="","",INDEX(구분표!$I$2:$I$1001,MATCH(1,(구분표!$B$2:$B$1001='2추일입'!$A152)*(구분표!$C$2:$C$1001='2추일입'!$B152)*(구분표!$A$2:$A$1001='2추일입'!$C152),0))),"@@")</f>
        <v/>
      </c>
    </row>
    <row r="153" spans="1:31" ht="31.5" customHeight="1">
      <c r="A153" s="94" t="str">
        <f>IFERROR(VLOOKUP('2추일입'!$C153,구분표!$A$2:$C$1001,2,FALSE),"")</f>
        <v/>
      </c>
      <c r="B153" s="94" t="str">
        <f>IFERROR(VLOOKUP('2추일입'!$C153,구분표!$A$2:$C$1001,3,FALSE),"")</f>
        <v/>
      </c>
      <c r="C153" s="196"/>
      <c r="D153" s="195"/>
      <c r="E153" s="195"/>
      <c r="F153" s="196"/>
      <c r="G153" s="194"/>
      <c r="H153" s="194"/>
      <c r="I153" s="78">
        <f>IF(SUMPRODUCT(COUNTIF($D153,{"*본예산*","*1회추경*","*신규*"})),"-",G153-H153)</f>
        <v>0</v>
      </c>
      <c r="J153" s="194"/>
      <c r="K153" s="194"/>
      <c r="L153" s="78">
        <f t="shared" si="3"/>
        <v>0</v>
      </c>
      <c r="M153" s="194"/>
      <c r="N153" s="194"/>
      <c r="O153" s="78">
        <f t="shared" si="9"/>
        <v>0</v>
      </c>
      <c r="P153" s="79" t="str">
        <f t="shared" si="10"/>
        <v>-</v>
      </c>
      <c r="Q153" s="215"/>
      <c r="R153" s="80"/>
      <c r="S153" s="221"/>
      <c r="T153" s="80"/>
      <c r="U153" s="83" t="str">
        <f t="shared" si="20"/>
        <v/>
      </c>
      <c r="V153" s="194">
        <f t="shared" si="21"/>
        <v>0</v>
      </c>
      <c r="W153" s="194">
        <f t="shared" si="25"/>
        <v>0</v>
      </c>
      <c r="X153" s="82" t="str">
        <f t="shared" si="22"/>
        <v>ok</v>
      </c>
      <c r="Y153" s="80"/>
      <c r="Z153" s="81" t="str">
        <f t="shared" si="26"/>
        <v/>
      </c>
      <c r="AA153" s="194">
        <f t="shared" si="23"/>
        <v>0</v>
      </c>
      <c r="AB153" s="194">
        <f t="shared" si="24"/>
        <v>0</v>
      </c>
      <c r="AC153" s="82" t="str">
        <f t="shared" si="27"/>
        <v>ok</v>
      </c>
      <c r="AD153" s="80"/>
      <c r="AE153" s="84" t="str">
        <f t="array" ref="AE153">IFERROR(IF($C153="","",INDEX(구분표!$I$2:$I$1001,MATCH(1,(구분표!$B$2:$B$1001='2추일입'!$A153)*(구분표!$C$2:$C$1001='2추일입'!$B153)*(구분표!$A$2:$A$1001='2추일입'!$C153),0))),"@@")</f>
        <v/>
      </c>
    </row>
    <row r="154" spans="1:31" ht="31.5" customHeight="1">
      <c r="A154" s="94" t="str">
        <f>IFERROR(VLOOKUP('2추일입'!$C154,구분표!$A$2:$C$1001,2,FALSE),"")</f>
        <v/>
      </c>
      <c r="B154" s="94" t="str">
        <f>IFERROR(VLOOKUP('2추일입'!$C154,구분표!$A$2:$C$1001,3,FALSE),"")</f>
        <v/>
      </c>
      <c r="C154" s="196"/>
      <c r="D154" s="195"/>
      <c r="E154" s="195"/>
      <c r="F154" s="196"/>
      <c r="G154" s="194"/>
      <c r="H154" s="194"/>
      <c r="I154" s="78">
        <f>IF(SUMPRODUCT(COUNTIF($D154,{"*본예산*","*1회추경*","*신규*"})),"-",G154-H154)</f>
        <v>0</v>
      </c>
      <c r="J154" s="194"/>
      <c r="K154" s="194"/>
      <c r="L154" s="78">
        <f t="shared" si="3"/>
        <v>0</v>
      </c>
      <c r="M154" s="194"/>
      <c r="N154" s="194"/>
      <c r="O154" s="78">
        <f t="shared" si="9"/>
        <v>0</v>
      </c>
      <c r="P154" s="79" t="str">
        <f t="shared" si="10"/>
        <v>-</v>
      </c>
      <c r="Q154" s="215"/>
      <c r="R154" s="80"/>
      <c r="S154" s="221"/>
      <c r="T154" s="80"/>
      <c r="U154" s="83" t="str">
        <f t="shared" si="20"/>
        <v/>
      </c>
      <c r="V154" s="194">
        <f t="shared" si="21"/>
        <v>0</v>
      </c>
      <c r="W154" s="194">
        <f t="shared" si="25"/>
        <v>0</v>
      </c>
      <c r="X154" s="82" t="str">
        <f t="shared" si="22"/>
        <v>ok</v>
      </c>
      <c r="Y154" s="80"/>
      <c r="Z154" s="81" t="str">
        <f t="shared" si="26"/>
        <v/>
      </c>
      <c r="AA154" s="194">
        <f t="shared" si="23"/>
        <v>0</v>
      </c>
      <c r="AB154" s="194">
        <f t="shared" si="24"/>
        <v>0</v>
      </c>
      <c r="AC154" s="82" t="str">
        <f t="shared" si="27"/>
        <v>ok</v>
      </c>
      <c r="AD154" s="80"/>
      <c r="AE154" s="84" t="str">
        <f t="array" ref="AE154">IFERROR(IF($C154="","",INDEX(구분표!$I$2:$I$1001,MATCH(1,(구분표!$B$2:$B$1001='2추일입'!$A154)*(구분표!$C$2:$C$1001='2추일입'!$B154)*(구분표!$A$2:$A$1001='2추일입'!$C154),0))),"@@")</f>
        <v/>
      </c>
    </row>
    <row r="155" spans="1:31" ht="31.5" customHeight="1">
      <c r="A155" s="94" t="str">
        <f>IFERROR(VLOOKUP('2추일입'!$C155,구분표!$A$2:$C$1001,2,FALSE),"")</f>
        <v/>
      </c>
      <c r="B155" s="94" t="str">
        <f>IFERROR(VLOOKUP('2추일입'!$C155,구분표!$A$2:$C$1001,3,FALSE),"")</f>
        <v/>
      </c>
      <c r="C155" s="196"/>
      <c r="D155" s="195"/>
      <c r="E155" s="195"/>
      <c r="F155" s="196"/>
      <c r="G155" s="194"/>
      <c r="H155" s="194"/>
      <c r="I155" s="78">
        <f>IF(SUMPRODUCT(COUNTIF($D155,{"*본예산*","*1회추경*","*신규*"})),"-",G155-H155)</f>
        <v>0</v>
      </c>
      <c r="J155" s="194"/>
      <c r="K155" s="194"/>
      <c r="L155" s="78">
        <f t="shared" si="3"/>
        <v>0</v>
      </c>
      <c r="M155" s="208"/>
      <c r="N155" s="194"/>
      <c r="O155" s="78">
        <f t="shared" si="9"/>
        <v>0</v>
      </c>
      <c r="P155" s="79" t="str">
        <f t="shared" si="10"/>
        <v>-</v>
      </c>
      <c r="Q155" s="215"/>
      <c r="R155" s="80"/>
      <c r="S155" s="221"/>
      <c r="T155" s="80"/>
      <c r="U155" s="83" t="str">
        <f t="shared" si="20"/>
        <v/>
      </c>
      <c r="V155" s="194">
        <f t="shared" si="21"/>
        <v>0</v>
      </c>
      <c r="W155" s="194">
        <f t="shared" si="25"/>
        <v>0</v>
      </c>
      <c r="X155" s="82" t="str">
        <f t="shared" si="22"/>
        <v>ok</v>
      </c>
      <c r="Y155" s="80"/>
      <c r="Z155" s="81" t="str">
        <f t="shared" si="26"/>
        <v/>
      </c>
      <c r="AA155" s="194">
        <f t="shared" si="23"/>
        <v>0</v>
      </c>
      <c r="AB155" s="194">
        <f t="shared" si="24"/>
        <v>0</v>
      </c>
      <c r="AC155" s="82" t="str">
        <f t="shared" si="27"/>
        <v>ok</v>
      </c>
      <c r="AD155" s="80"/>
      <c r="AE155" s="84" t="str">
        <f t="array" ref="AE155">IFERROR(IF($C155="","",INDEX(구분표!$I$2:$I$1001,MATCH(1,(구분표!$B$2:$B$1001='2추일입'!$A155)*(구분표!$C$2:$C$1001='2추일입'!$B155)*(구분표!$A$2:$A$1001='2추일입'!$C155),0))),"@@")</f>
        <v/>
      </c>
    </row>
    <row r="156" spans="1:31" ht="31.5" customHeight="1">
      <c r="A156" s="94" t="str">
        <f>IFERROR(VLOOKUP('2추일입'!$C156,구분표!$A$2:$C$1001,2,FALSE),"")</f>
        <v/>
      </c>
      <c r="B156" s="94" t="str">
        <f>IFERROR(VLOOKUP('2추일입'!$C156,구분표!$A$2:$C$1001,3,FALSE),"")</f>
        <v/>
      </c>
      <c r="C156" s="196"/>
      <c r="D156" s="195"/>
      <c r="E156" s="195"/>
      <c r="F156" s="196"/>
      <c r="G156" s="194"/>
      <c r="H156" s="194"/>
      <c r="I156" s="78">
        <f>IF(SUMPRODUCT(COUNTIF($D156,{"*본예산*","*1회추경*","*신규*"})),"-",G156-H156)</f>
        <v>0</v>
      </c>
      <c r="J156" s="206"/>
      <c r="K156" s="206"/>
      <c r="L156" s="78">
        <f t="shared" si="3"/>
        <v>0</v>
      </c>
      <c r="M156" s="206"/>
      <c r="N156" s="206"/>
      <c r="O156" s="78">
        <f t="shared" si="9"/>
        <v>0</v>
      </c>
      <c r="P156" s="79" t="str">
        <f t="shared" si="10"/>
        <v>-</v>
      </c>
      <c r="Q156" s="215"/>
      <c r="R156" s="80"/>
      <c r="S156" s="221"/>
      <c r="T156" s="80"/>
      <c r="U156" s="83" t="str">
        <f t="shared" si="20"/>
        <v/>
      </c>
      <c r="V156" s="194">
        <f t="shared" si="21"/>
        <v>0</v>
      </c>
      <c r="W156" s="194">
        <f t="shared" si="25"/>
        <v>0</v>
      </c>
      <c r="X156" s="82" t="str">
        <f t="shared" si="22"/>
        <v>ok</v>
      </c>
      <c r="Y156" s="80"/>
      <c r="Z156" s="81" t="str">
        <f t="shared" si="26"/>
        <v/>
      </c>
      <c r="AA156" s="194">
        <f t="shared" si="23"/>
        <v>0</v>
      </c>
      <c r="AB156" s="194">
        <f t="shared" si="24"/>
        <v>0</v>
      </c>
      <c r="AC156" s="82" t="str">
        <f t="shared" si="27"/>
        <v>ok</v>
      </c>
      <c r="AD156" s="80"/>
      <c r="AE156" s="84" t="str">
        <f t="array" ref="AE156">IFERROR(IF($C156="","",INDEX(구분표!$I$2:$I$1001,MATCH(1,(구분표!$B$2:$B$1001='2추일입'!$A156)*(구분표!$C$2:$C$1001='2추일입'!$B156)*(구분표!$A$2:$A$1001='2추일입'!$C156),0))),"@@")</f>
        <v/>
      </c>
    </row>
    <row r="157" spans="1:31" ht="31.5" customHeight="1">
      <c r="A157" s="94" t="str">
        <f>IFERROR(VLOOKUP('2추일입'!$C157,구분표!$A$2:$C$1001,2,FALSE),"")</f>
        <v/>
      </c>
      <c r="B157" s="94" t="str">
        <f>IFERROR(VLOOKUP('2추일입'!$C157,구분표!$A$2:$C$1001,3,FALSE),"")</f>
        <v/>
      </c>
      <c r="C157" s="196"/>
      <c r="D157" s="195"/>
      <c r="E157" s="195"/>
      <c r="F157" s="196"/>
      <c r="G157" s="194"/>
      <c r="H157" s="194"/>
      <c r="I157" s="78">
        <f>IF(SUMPRODUCT(COUNTIF($D157,{"*본예산*","*1회추경*","*신규*"})),"-",G157-H157)</f>
        <v>0</v>
      </c>
      <c r="J157" s="194"/>
      <c r="K157" s="194"/>
      <c r="L157" s="78">
        <f t="shared" si="3"/>
        <v>0</v>
      </c>
      <c r="M157" s="194"/>
      <c r="N157" s="194"/>
      <c r="O157" s="78">
        <f t="shared" si="9"/>
        <v>0</v>
      </c>
      <c r="P157" s="79" t="str">
        <f t="shared" si="10"/>
        <v>-</v>
      </c>
      <c r="Q157" s="215"/>
      <c r="R157" s="80"/>
      <c r="S157" s="221"/>
      <c r="T157" s="80"/>
      <c r="U157" s="83" t="str">
        <f t="shared" si="20"/>
        <v/>
      </c>
      <c r="V157" s="194">
        <f t="shared" si="21"/>
        <v>0</v>
      </c>
      <c r="W157" s="194">
        <f t="shared" si="25"/>
        <v>0</v>
      </c>
      <c r="X157" s="82" t="str">
        <f t="shared" si="22"/>
        <v>ok</v>
      </c>
      <c r="Y157" s="80"/>
      <c r="Z157" s="81" t="str">
        <f t="shared" si="26"/>
        <v/>
      </c>
      <c r="AA157" s="194">
        <f t="shared" si="23"/>
        <v>0</v>
      </c>
      <c r="AB157" s="194">
        <f t="shared" si="24"/>
        <v>0</v>
      </c>
      <c r="AC157" s="82" t="str">
        <f t="shared" si="27"/>
        <v>ok</v>
      </c>
      <c r="AD157" s="80"/>
      <c r="AE157" s="84" t="str">
        <f t="array" ref="AE157">IFERROR(IF($C157="","",INDEX(구분표!$I$2:$I$1001,MATCH(1,(구분표!$B$2:$B$1001='2추일입'!$A157)*(구분표!$C$2:$C$1001='2추일입'!$B157)*(구분표!$A$2:$A$1001='2추일입'!$C157),0))),"@@")</f>
        <v/>
      </c>
    </row>
    <row r="158" spans="1:31" ht="31.5" customHeight="1">
      <c r="A158" s="94" t="str">
        <f>IFERROR(VLOOKUP('2추일입'!$C158,구분표!$A$2:$C$1001,2,FALSE),"")</f>
        <v/>
      </c>
      <c r="B158" s="94" t="str">
        <f>IFERROR(VLOOKUP('2추일입'!$C158,구분표!$A$2:$C$1001,3,FALSE),"")</f>
        <v/>
      </c>
      <c r="C158" s="196"/>
      <c r="D158" s="195"/>
      <c r="E158" s="195"/>
      <c r="F158" s="196"/>
      <c r="G158" s="194"/>
      <c r="H158" s="194"/>
      <c r="I158" s="78">
        <f>IF(SUMPRODUCT(COUNTIF($D158,{"*본예산*","*1회추경*","*신규*"})),"-",G158-H158)</f>
        <v>0</v>
      </c>
      <c r="J158" s="194"/>
      <c r="K158" s="194"/>
      <c r="L158" s="78">
        <f t="shared" si="3"/>
        <v>0</v>
      </c>
      <c r="M158" s="194"/>
      <c r="N158" s="194"/>
      <c r="O158" s="78">
        <f t="shared" si="9"/>
        <v>0</v>
      </c>
      <c r="P158" s="79" t="str">
        <f t="shared" si="10"/>
        <v>-</v>
      </c>
      <c r="Q158" s="215"/>
      <c r="R158" s="80"/>
      <c r="S158" s="221"/>
      <c r="T158" s="80"/>
      <c r="U158" s="83" t="str">
        <f t="shared" si="20"/>
        <v/>
      </c>
      <c r="V158" s="194">
        <f t="shared" si="21"/>
        <v>0</v>
      </c>
      <c r="W158" s="194">
        <f t="shared" si="25"/>
        <v>0</v>
      </c>
      <c r="X158" s="82" t="str">
        <f t="shared" si="22"/>
        <v>ok</v>
      </c>
      <c r="Y158" s="80"/>
      <c r="Z158" s="81" t="str">
        <f t="shared" si="26"/>
        <v/>
      </c>
      <c r="AA158" s="194">
        <f t="shared" si="23"/>
        <v>0</v>
      </c>
      <c r="AB158" s="194">
        <f t="shared" si="24"/>
        <v>0</v>
      </c>
      <c r="AC158" s="82" t="str">
        <f t="shared" si="27"/>
        <v>ok</v>
      </c>
      <c r="AD158" s="80"/>
      <c r="AE158" s="84" t="str">
        <f t="array" ref="AE158">IFERROR(IF($C158="","",INDEX(구분표!$I$2:$I$1001,MATCH(1,(구분표!$B$2:$B$1001='2추일입'!$A158)*(구분표!$C$2:$C$1001='2추일입'!$B158)*(구분표!$A$2:$A$1001='2추일입'!$C158),0))),"@@")</f>
        <v/>
      </c>
    </row>
    <row r="159" spans="1:31" ht="31.5" customHeight="1">
      <c r="A159" s="94" t="str">
        <f>IFERROR(VLOOKUP('2추일입'!$C159,구분표!$A$2:$C$1001,2,FALSE),"")</f>
        <v/>
      </c>
      <c r="B159" s="94" t="str">
        <f>IFERROR(VLOOKUP('2추일입'!$C159,구분표!$A$2:$C$1001,3,FALSE),"")</f>
        <v/>
      </c>
      <c r="C159" s="196"/>
      <c r="D159" s="195"/>
      <c r="E159" s="195"/>
      <c r="F159" s="196"/>
      <c r="G159" s="194"/>
      <c r="H159" s="194"/>
      <c r="I159" s="78">
        <f>IF(SUMPRODUCT(COUNTIF($D159,{"*본예산*","*1회추경*","*신규*"})),"-",G159-H159)</f>
        <v>0</v>
      </c>
      <c r="J159" s="194"/>
      <c r="K159" s="194"/>
      <c r="L159" s="78">
        <f t="shared" si="3"/>
        <v>0</v>
      </c>
      <c r="M159" s="208"/>
      <c r="N159" s="194"/>
      <c r="O159" s="78">
        <f t="shared" si="9"/>
        <v>0</v>
      </c>
      <c r="P159" s="79" t="str">
        <f t="shared" si="10"/>
        <v>-</v>
      </c>
      <c r="Q159" s="215"/>
      <c r="R159" s="80"/>
      <c r="S159" s="221"/>
      <c r="T159" s="80"/>
      <c r="U159" s="83" t="str">
        <f t="shared" si="20"/>
        <v/>
      </c>
      <c r="V159" s="194">
        <f t="shared" si="21"/>
        <v>0</v>
      </c>
      <c r="W159" s="194">
        <f t="shared" si="25"/>
        <v>0</v>
      </c>
      <c r="X159" s="82" t="str">
        <f t="shared" si="22"/>
        <v>ok</v>
      </c>
      <c r="Y159" s="80"/>
      <c r="Z159" s="81" t="str">
        <f t="shared" si="26"/>
        <v/>
      </c>
      <c r="AA159" s="194">
        <f t="shared" si="23"/>
        <v>0</v>
      </c>
      <c r="AB159" s="194">
        <f t="shared" si="24"/>
        <v>0</v>
      </c>
      <c r="AC159" s="82" t="str">
        <f t="shared" si="27"/>
        <v>ok</v>
      </c>
      <c r="AD159" s="80"/>
      <c r="AE159" s="84" t="str">
        <f t="array" ref="AE159">IFERROR(IF($C159="","",INDEX(구분표!$I$2:$I$1001,MATCH(1,(구분표!$B$2:$B$1001='2추일입'!$A159)*(구분표!$C$2:$C$1001='2추일입'!$B159)*(구분표!$A$2:$A$1001='2추일입'!$C159),0))),"@@")</f>
        <v/>
      </c>
    </row>
    <row r="160" spans="1:31" ht="31.5" customHeight="1">
      <c r="A160" s="94" t="str">
        <f>IFERROR(VLOOKUP('2추일입'!$C160,구분표!$A$2:$C$1001,2,FALSE),"")</f>
        <v/>
      </c>
      <c r="B160" s="94" t="str">
        <f>IFERROR(VLOOKUP('2추일입'!$C160,구분표!$A$2:$C$1001,3,FALSE),"")</f>
        <v/>
      </c>
      <c r="C160" s="196"/>
      <c r="D160" s="195"/>
      <c r="E160" s="195"/>
      <c r="F160" s="196"/>
      <c r="G160" s="194"/>
      <c r="H160" s="194"/>
      <c r="I160" s="78">
        <f>IF(SUMPRODUCT(COUNTIF($D160,{"*본예산*","*1회추경*","*신규*"})),"-",G160-H160)</f>
        <v>0</v>
      </c>
      <c r="J160" s="194"/>
      <c r="K160" s="194"/>
      <c r="L160" s="78">
        <f t="shared" si="3"/>
        <v>0</v>
      </c>
      <c r="M160" s="194"/>
      <c r="N160" s="194"/>
      <c r="O160" s="78">
        <f t="shared" si="9"/>
        <v>0</v>
      </c>
      <c r="P160" s="79" t="str">
        <f t="shared" si="10"/>
        <v>-</v>
      </c>
      <c r="Q160" s="215"/>
      <c r="R160" s="80"/>
      <c r="S160" s="221"/>
      <c r="T160" s="80"/>
      <c r="U160" s="83" t="str">
        <f t="shared" si="20"/>
        <v/>
      </c>
      <c r="V160" s="194">
        <f t="shared" si="21"/>
        <v>0</v>
      </c>
      <c r="W160" s="194">
        <f t="shared" si="25"/>
        <v>0</v>
      </c>
      <c r="X160" s="82" t="str">
        <f t="shared" si="22"/>
        <v>ok</v>
      </c>
      <c r="Y160" s="80"/>
      <c r="Z160" s="81" t="str">
        <f t="shared" si="26"/>
        <v/>
      </c>
      <c r="AA160" s="194">
        <f t="shared" si="23"/>
        <v>0</v>
      </c>
      <c r="AB160" s="194">
        <f t="shared" si="24"/>
        <v>0</v>
      </c>
      <c r="AC160" s="82" t="str">
        <f t="shared" si="27"/>
        <v>ok</v>
      </c>
      <c r="AD160" s="80"/>
      <c r="AE160" s="84" t="str">
        <f t="array" ref="AE160">IFERROR(IF($C160="","",INDEX(구분표!$I$2:$I$1001,MATCH(1,(구분표!$B$2:$B$1001='2추일입'!$A160)*(구분표!$C$2:$C$1001='2추일입'!$B160)*(구분표!$A$2:$A$1001='2추일입'!$C160),0))),"@@")</f>
        <v/>
      </c>
    </row>
    <row r="161" spans="1:31" ht="31.5" customHeight="1">
      <c r="A161" s="94" t="str">
        <f>IFERROR(VLOOKUP('2추일입'!$C161,구분표!$A$2:$C$1001,2,FALSE),"")</f>
        <v/>
      </c>
      <c r="B161" s="94" t="str">
        <f>IFERROR(VLOOKUP('2추일입'!$C161,구분표!$A$2:$C$1001,3,FALSE),"")</f>
        <v/>
      </c>
      <c r="C161" s="196"/>
      <c r="D161" s="195"/>
      <c r="E161" s="195"/>
      <c r="F161" s="196"/>
      <c r="G161" s="194"/>
      <c r="H161" s="194"/>
      <c r="I161" s="78">
        <f>IF(SUMPRODUCT(COUNTIF($D161,{"*본예산*","*1회추경*","*신규*"})),"-",G161-H161)</f>
        <v>0</v>
      </c>
      <c r="J161" s="194"/>
      <c r="K161" s="194"/>
      <c r="L161" s="78">
        <f t="shared" si="3"/>
        <v>0</v>
      </c>
      <c r="M161" s="194"/>
      <c r="N161" s="194"/>
      <c r="O161" s="78">
        <f t="shared" si="9"/>
        <v>0</v>
      </c>
      <c r="P161" s="79" t="str">
        <f t="shared" si="10"/>
        <v>-</v>
      </c>
      <c r="Q161" s="215"/>
      <c r="R161" s="80"/>
      <c r="S161" s="221"/>
      <c r="T161" s="80"/>
      <c r="U161" s="83" t="str">
        <f t="shared" si="20"/>
        <v/>
      </c>
      <c r="V161" s="194">
        <f t="shared" si="21"/>
        <v>0</v>
      </c>
      <c r="W161" s="194">
        <f t="shared" si="25"/>
        <v>0</v>
      </c>
      <c r="X161" s="82" t="str">
        <f t="shared" si="22"/>
        <v>ok</v>
      </c>
      <c r="Y161" s="80"/>
      <c r="Z161" s="81" t="str">
        <f t="shared" si="26"/>
        <v/>
      </c>
      <c r="AA161" s="194">
        <f t="shared" si="23"/>
        <v>0</v>
      </c>
      <c r="AB161" s="194">
        <f t="shared" si="24"/>
        <v>0</v>
      </c>
      <c r="AC161" s="82" t="str">
        <f t="shared" si="27"/>
        <v>ok</v>
      </c>
      <c r="AD161" s="80"/>
      <c r="AE161" s="84" t="str">
        <f t="array" ref="AE161">IFERROR(IF($C161="","",INDEX(구분표!$I$2:$I$1001,MATCH(1,(구분표!$B$2:$B$1001='2추일입'!$A161)*(구분표!$C$2:$C$1001='2추일입'!$B161)*(구분표!$A$2:$A$1001='2추일입'!$C161),0))),"@@")</f>
        <v/>
      </c>
    </row>
    <row r="162" spans="1:31" ht="31.5" customHeight="1">
      <c r="A162" s="94" t="str">
        <f>IFERROR(VLOOKUP('2추일입'!$C162,구분표!$A$2:$C$1001,2,FALSE),"")</f>
        <v/>
      </c>
      <c r="B162" s="94" t="str">
        <f>IFERROR(VLOOKUP('2추일입'!$C162,구분표!$A$2:$C$1001,3,FALSE),"")</f>
        <v/>
      </c>
      <c r="C162" s="196"/>
      <c r="D162" s="195"/>
      <c r="E162" s="195"/>
      <c r="F162" s="196"/>
      <c r="G162" s="194"/>
      <c r="H162" s="194"/>
      <c r="I162" s="78">
        <f>IF(SUMPRODUCT(COUNTIF($D162,{"*본예산*","*1회추경*","*신규*"})),"-",G162-H162)</f>
        <v>0</v>
      </c>
      <c r="J162" s="194"/>
      <c r="K162" s="194"/>
      <c r="L162" s="78">
        <f t="shared" si="3"/>
        <v>0</v>
      </c>
      <c r="M162" s="194"/>
      <c r="N162" s="194"/>
      <c r="O162" s="78">
        <f t="shared" si="9"/>
        <v>0</v>
      </c>
      <c r="P162" s="79" t="str">
        <f t="shared" si="10"/>
        <v>-</v>
      </c>
      <c r="Q162" s="215"/>
      <c r="R162" s="80"/>
      <c r="S162" s="221"/>
      <c r="T162" s="80"/>
      <c r="U162" s="83" t="str">
        <f t="shared" si="20"/>
        <v/>
      </c>
      <c r="V162" s="194">
        <f t="shared" si="21"/>
        <v>0</v>
      </c>
      <c r="W162" s="194">
        <f t="shared" si="25"/>
        <v>0</v>
      </c>
      <c r="X162" s="82" t="str">
        <f t="shared" si="22"/>
        <v>ok</v>
      </c>
      <c r="Y162" s="80"/>
      <c r="Z162" s="81" t="str">
        <f t="shared" si="26"/>
        <v/>
      </c>
      <c r="AA162" s="194">
        <f t="shared" si="23"/>
        <v>0</v>
      </c>
      <c r="AB162" s="194">
        <f t="shared" si="24"/>
        <v>0</v>
      </c>
      <c r="AC162" s="82" t="str">
        <f t="shared" si="27"/>
        <v>ok</v>
      </c>
      <c r="AD162" s="80"/>
      <c r="AE162" s="84" t="str">
        <f t="array" ref="AE162">IFERROR(IF($C162="","",INDEX(구분표!$I$2:$I$1001,MATCH(1,(구분표!$B$2:$B$1001='2추일입'!$A162)*(구분표!$C$2:$C$1001='2추일입'!$B162)*(구분표!$A$2:$A$1001='2추일입'!$C162),0))),"@@")</f>
        <v/>
      </c>
    </row>
    <row r="163" spans="1:31" ht="31.5" customHeight="1">
      <c r="A163" s="94" t="str">
        <f>IFERROR(VLOOKUP('2추일입'!$C163,구분표!$A$2:$C$1001,2,FALSE),"")</f>
        <v/>
      </c>
      <c r="B163" s="94" t="str">
        <f>IFERROR(VLOOKUP('2추일입'!$C163,구분표!$A$2:$C$1001,3,FALSE),"")</f>
        <v/>
      </c>
      <c r="C163" s="196"/>
      <c r="D163" s="195"/>
      <c r="E163" s="195"/>
      <c r="F163" s="196"/>
      <c r="G163" s="197"/>
      <c r="H163" s="194"/>
      <c r="I163" s="78">
        <f>IF(SUMPRODUCT(COUNTIF($D163,{"*본예산*","*1회추경*","*신규*"})),"-",G163-H163)</f>
        <v>0</v>
      </c>
      <c r="J163" s="194"/>
      <c r="K163" s="194"/>
      <c r="L163" s="78">
        <f t="shared" si="3"/>
        <v>0</v>
      </c>
      <c r="M163" s="194"/>
      <c r="N163" s="194"/>
      <c r="O163" s="78">
        <f t="shared" si="9"/>
        <v>0</v>
      </c>
      <c r="P163" s="79" t="str">
        <f t="shared" si="10"/>
        <v>-</v>
      </c>
      <c r="Q163" s="215"/>
      <c r="R163" s="80"/>
      <c r="S163" s="221"/>
      <c r="T163" s="80"/>
      <c r="U163" s="83" t="str">
        <f t="shared" si="20"/>
        <v/>
      </c>
      <c r="V163" s="194">
        <f t="shared" si="21"/>
        <v>0</v>
      </c>
      <c r="W163" s="194">
        <f t="shared" si="25"/>
        <v>0</v>
      </c>
      <c r="X163" s="82" t="str">
        <f t="shared" si="22"/>
        <v>ok</v>
      </c>
      <c r="Y163" s="80"/>
      <c r="Z163" s="81" t="str">
        <f t="shared" si="26"/>
        <v/>
      </c>
      <c r="AA163" s="194">
        <f t="shared" si="23"/>
        <v>0</v>
      </c>
      <c r="AB163" s="194">
        <f t="shared" si="24"/>
        <v>0</v>
      </c>
      <c r="AC163" s="82" t="str">
        <f t="shared" si="27"/>
        <v>ok</v>
      </c>
      <c r="AD163" s="80"/>
      <c r="AE163" s="84" t="str">
        <f t="array" ref="AE163">IFERROR(IF($C163="","",INDEX(구분표!$I$2:$I$1001,MATCH(1,(구분표!$B$2:$B$1001='2추일입'!$A163)*(구분표!$C$2:$C$1001='2추일입'!$B163)*(구분표!$A$2:$A$1001='2추일입'!$C163),0))),"@@")</f>
        <v/>
      </c>
    </row>
    <row r="164" spans="1:31" ht="31.5" customHeight="1">
      <c r="A164" s="94" t="str">
        <f>IFERROR(VLOOKUP('2추일입'!$C164,구분표!$A$2:$C$1001,2,FALSE),"")</f>
        <v/>
      </c>
      <c r="B164" s="94" t="str">
        <f>IFERROR(VLOOKUP('2추일입'!$C164,구분표!$A$2:$C$1001,3,FALSE),"")</f>
        <v/>
      </c>
      <c r="C164" s="196"/>
      <c r="D164" s="195"/>
      <c r="E164" s="195"/>
      <c r="F164" s="196"/>
      <c r="G164" s="194"/>
      <c r="H164" s="194"/>
      <c r="I164" s="78">
        <f>IF(SUMPRODUCT(COUNTIF($D164,{"*본예산*","*1회추경*","*신규*"})),"-",G164-H164)</f>
        <v>0</v>
      </c>
      <c r="J164" s="206"/>
      <c r="K164" s="206"/>
      <c r="L164" s="78">
        <f t="shared" si="3"/>
        <v>0</v>
      </c>
      <c r="M164" s="209"/>
      <c r="N164" s="208"/>
      <c r="O164" s="78">
        <f t="shared" si="9"/>
        <v>0</v>
      </c>
      <c r="P164" s="79" t="str">
        <f t="shared" si="10"/>
        <v>-</v>
      </c>
      <c r="Q164" s="214"/>
      <c r="R164" s="80"/>
      <c r="S164" s="221"/>
      <c r="T164" s="80"/>
      <c r="U164" s="83" t="str">
        <f t="shared" si="20"/>
        <v/>
      </c>
      <c r="V164" s="194">
        <f t="shared" si="21"/>
        <v>0</v>
      </c>
      <c r="W164" s="194">
        <f t="shared" si="25"/>
        <v>0</v>
      </c>
      <c r="X164" s="82" t="str">
        <f t="shared" si="22"/>
        <v>ok</v>
      </c>
      <c r="Y164" s="80"/>
      <c r="Z164" s="81" t="str">
        <f t="shared" si="26"/>
        <v/>
      </c>
      <c r="AA164" s="194">
        <f t="shared" si="23"/>
        <v>0</v>
      </c>
      <c r="AB164" s="194">
        <f t="shared" si="24"/>
        <v>0</v>
      </c>
      <c r="AC164" s="82" t="str">
        <f t="shared" si="27"/>
        <v>ok</v>
      </c>
      <c r="AD164" s="80"/>
      <c r="AE164" s="84" t="str">
        <f t="array" ref="AE164">IFERROR(IF($C164="","",INDEX(구분표!$I$2:$I$1001,MATCH(1,(구분표!$B$2:$B$1001='2추일입'!$A164)*(구분표!$C$2:$C$1001='2추일입'!$B164)*(구분표!$A$2:$A$1001='2추일입'!$C164),0))),"@@")</f>
        <v/>
      </c>
    </row>
    <row r="165" spans="1:31" ht="31.5" customHeight="1">
      <c r="A165" s="94" t="str">
        <f>IFERROR(VLOOKUP('2추일입'!$C165,구분표!$A$2:$C$1001,2,FALSE),"")</f>
        <v/>
      </c>
      <c r="B165" s="94" t="str">
        <f>IFERROR(VLOOKUP('2추일입'!$C165,구분표!$A$2:$C$1001,3,FALSE),"")</f>
        <v/>
      </c>
      <c r="C165" s="196"/>
      <c r="D165" s="195"/>
      <c r="E165" s="195"/>
      <c r="F165" s="196"/>
      <c r="G165" s="194"/>
      <c r="H165" s="194"/>
      <c r="I165" s="78">
        <f>IF(SUMPRODUCT(COUNTIF($D165,{"*본예산*","*1회추경*","*신규*"})),"-",G165-H165)</f>
        <v>0</v>
      </c>
      <c r="J165" s="206"/>
      <c r="K165" s="206"/>
      <c r="L165" s="78">
        <f t="shared" si="3"/>
        <v>0</v>
      </c>
      <c r="M165" s="209"/>
      <c r="N165" s="208"/>
      <c r="O165" s="78">
        <f t="shared" si="9"/>
        <v>0</v>
      </c>
      <c r="P165" s="79" t="str">
        <f t="shared" si="10"/>
        <v>-</v>
      </c>
      <c r="Q165" s="214"/>
      <c r="R165" s="80"/>
      <c r="S165" s="221"/>
      <c r="T165" s="80"/>
      <c r="U165" s="83" t="str">
        <f t="shared" si="20"/>
        <v/>
      </c>
      <c r="V165" s="194">
        <f t="shared" si="21"/>
        <v>0</v>
      </c>
      <c r="W165" s="194">
        <f t="shared" si="25"/>
        <v>0</v>
      </c>
      <c r="X165" s="82" t="str">
        <f t="shared" si="22"/>
        <v>ok</v>
      </c>
      <c r="Y165" s="80"/>
      <c r="Z165" s="81" t="str">
        <f t="shared" si="26"/>
        <v/>
      </c>
      <c r="AA165" s="194">
        <f t="shared" si="23"/>
        <v>0</v>
      </c>
      <c r="AB165" s="194">
        <f t="shared" si="24"/>
        <v>0</v>
      </c>
      <c r="AC165" s="82" t="str">
        <f t="shared" si="27"/>
        <v>ok</v>
      </c>
      <c r="AD165" s="80"/>
      <c r="AE165" s="84" t="str">
        <f t="array" ref="AE165">IFERROR(IF($C165="","",INDEX(구분표!$I$2:$I$1001,MATCH(1,(구분표!$B$2:$B$1001='2추일입'!$A165)*(구분표!$C$2:$C$1001='2추일입'!$B165)*(구분표!$A$2:$A$1001='2추일입'!$C165),0))),"@@")</f>
        <v/>
      </c>
    </row>
    <row r="166" spans="1:31" ht="31.5" customHeight="1">
      <c r="A166" s="94" t="str">
        <f>IFERROR(VLOOKUP('2추일입'!$C166,구분표!$A$2:$C$1001,2,FALSE),"")</f>
        <v/>
      </c>
      <c r="B166" s="94" t="str">
        <f>IFERROR(VLOOKUP('2추일입'!$C166,구분표!$A$2:$C$1001,3,FALSE),"")</f>
        <v/>
      </c>
      <c r="C166" s="196"/>
      <c r="D166" s="195"/>
      <c r="E166" s="195"/>
      <c r="F166" s="196"/>
      <c r="G166" s="194"/>
      <c r="H166" s="194"/>
      <c r="I166" s="78">
        <f>IF(SUMPRODUCT(COUNTIF($D166,{"*본예산*","*1회추경*","*신규*"})),"-",G166-H166)</f>
        <v>0</v>
      </c>
      <c r="J166" s="206"/>
      <c r="K166" s="206"/>
      <c r="L166" s="78">
        <f t="shared" si="3"/>
        <v>0</v>
      </c>
      <c r="M166" s="209"/>
      <c r="N166" s="208"/>
      <c r="O166" s="78">
        <f t="shared" si="9"/>
        <v>0</v>
      </c>
      <c r="P166" s="79" t="str">
        <f t="shared" si="10"/>
        <v>-</v>
      </c>
      <c r="Q166" s="214"/>
      <c r="R166" s="80"/>
      <c r="S166" s="221"/>
      <c r="T166" s="80"/>
      <c r="U166" s="83" t="str">
        <f t="shared" si="20"/>
        <v/>
      </c>
      <c r="V166" s="194">
        <f t="shared" si="21"/>
        <v>0</v>
      </c>
      <c r="W166" s="194">
        <f t="shared" si="25"/>
        <v>0</v>
      </c>
      <c r="X166" s="82" t="str">
        <f t="shared" si="22"/>
        <v>ok</v>
      </c>
      <c r="Y166" s="80"/>
      <c r="Z166" s="81" t="str">
        <f t="shared" si="26"/>
        <v/>
      </c>
      <c r="AA166" s="194">
        <f t="shared" si="23"/>
        <v>0</v>
      </c>
      <c r="AB166" s="194">
        <f t="shared" si="24"/>
        <v>0</v>
      </c>
      <c r="AC166" s="82" t="str">
        <f t="shared" si="27"/>
        <v>ok</v>
      </c>
      <c r="AD166" s="80"/>
      <c r="AE166" s="84" t="str">
        <f t="array" ref="AE166">IFERROR(IF($C166="","",INDEX(구분표!$I$2:$I$1001,MATCH(1,(구분표!$B$2:$B$1001='2추일입'!$A166)*(구분표!$C$2:$C$1001='2추일입'!$B166)*(구분표!$A$2:$A$1001='2추일입'!$C166),0))),"@@")</f>
        <v/>
      </c>
    </row>
    <row r="167" spans="1:31" ht="31.5" customHeight="1">
      <c r="A167" s="94" t="str">
        <f>IFERROR(VLOOKUP('2추일입'!$C167,구분표!$A$2:$C$1001,2,FALSE),"")</f>
        <v/>
      </c>
      <c r="B167" s="94" t="str">
        <f>IFERROR(VLOOKUP('2추일입'!$C167,구분표!$A$2:$C$1001,3,FALSE),"")</f>
        <v/>
      </c>
      <c r="C167" s="196"/>
      <c r="D167" s="195"/>
      <c r="E167" s="195"/>
      <c r="F167" s="196"/>
      <c r="G167" s="194"/>
      <c r="H167" s="194"/>
      <c r="I167" s="78">
        <f>IF(SUMPRODUCT(COUNTIF($D167,{"*본예산*","*1회추경*","*신규*"})),"-",G167-H167)</f>
        <v>0</v>
      </c>
      <c r="J167" s="206"/>
      <c r="K167" s="206"/>
      <c r="L167" s="78">
        <f t="shared" si="3"/>
        <v>0</v>
      </c>
      <c r="M167" s="209"/>
      <c r="N167" s="208"/>
      <c r="O167" s="78">
        <f t="shared" si="9"/>
        <v>0</v>
      </c>
      <c r="P167" s="79" t="str">
        <f t="shared" si="10"/>
        <v>-</v>
      </c>
      <c r="Q167" s="214"/>
      <c r="R167" s="80"/>
      <c r="S167" s="221"/>
      <c r="T167" s="80"/>
      <c r="U167" s="83" t="str">
        <f t="shared" si="20"/>
        <v/>
      </c>
      <c r="V167" s="194">
        <f t="shared" si="21"/>
        <v>0</v>
      </c>
      <c r="W167" s="194">
        <f t="shared" si="25"/>
        <v>0</v>
      </c>
      <c r="X167" s="82" t="str">
        <f t="shared" si="22"/>
        <v>ok</v>
      </c>
      <c r="Y167" s="80"/>
      <c r="Z167" s="81" t="str">
        <f t="shared" si="26"/>
        <v/>
      </c>
      <c r="AA167" s="194">
        <f t="shared" si="23"/>
        <v>0</v>
      </c>
      <c r="AB167" s="194">
        <f t="shared" si="24"/>
        <v>0</v>
      </c>
      <c r="AC167" s="82" t="str">
        <f t="shared" si="27"/>
        <v>ok</v>
      </c>
      <c r="AD167" s="80"/>
      <c r="AE167" s="84" t="str">
        <f t="array" ref="AE167">IFERROR(IF($C167="","",INDEX(구분표!$I$2:$I$1001,MATCH(1,(구분표!$B$2:$B$1001='2추일입'!$A167)*(구분표!$C$2:$C$1001='2추일입'!$B167)*(구분표!$A$2:$A$1001='2추일입'!$C167),0))),"@@")</f>
        <v/>
      </c>
    </row>
    <row r="168" spans="1:31" ht="31.5" customHeight="1">
      <c r="A168" s="94" t="str">
        <f>IFERROR(VLOOKUP('2추일입'!$C168,구분표!$A$2:$C$1001,2,FALSE),"")</f>
        <v/>
      </c>
      <c r="B168" s="94" t="str">
        <f>IFERROR(VLOOKUP('2추일입'!$C168,구분표!$A$2:$C$1001,3,FALSE),"")</f>
        <v/>
      </c>
      <c r="C168" s="196"/>
      <c r="D168" s="195"/>
      <c r="E168" s="195"/>
      <c r="F168" s="196"/>
      <c r="G168" s="194"/>
      <c r="H168" s="194"/>
      <c r="I168" s="78">
        <f>IF(SUMPRODUCT(COUNTIF($D168,{"*본예산*","*1회추경*","*신규*"})),"-",G168-H168)</f>
        <v>0</v>
      </c>
      <c r="J168" s="206"/>
      <c r="K168" s="206"/>
      <c r="L168" s="78">
        <f t="shared" si="3"/>
        <v>0</v>
      </c>
      <c r="M168" s="209"/>
      <c r="N168" s="208"/>
      <c r="O168" s="78">
        <f t="shared" si="9"/>
        <v>0</v>
      </c>
      <c r="P168" s="79" t="str">
        <f t="shared" si="10"/>
        <v>-</v>
      </c>
      <c r="Q168" s="214"/>
      <c r="R168" s="80"/>
      <c r="S168" s="221"/>
      <c r="T168" s="80"/>
      <c r="U168" s="83" t="str">
        <f t="shared" si="20"/>
        <v/>
      </c>
      <c r="V168" s="194">
        <f t="shared" si="21"/>
        <v>0</v>
      </c>
      <c r="W168" s="194">
        <f t="shared" si="25"/>
        <v>0</v>
      </c>
      <c r="X168" s="82" t="str">
        <f t="shared" si="22"/>
        <v>ok</v>
      </c>
      <c r="Y168" s="80"/>
      <c r="Z168" s="81" t="str">
        <f t="shared" si="26"/>
        <v/>
      </c>
      <c r="AA168" s="194">
        <f t="shared" si="23"/>
        <v>0</v>
      </c>
      <c r="AB168" s="194">
        <f t="shared" si="24"/>
        <v>0</v>
      </c>
      <c r="AC168" s="82" t="str">
        <f t="shared" si="27"/>
        <v>ok</v>
      </c>
      <c r="AD168" s="80"/>
      <c r="AE168" s="84" t="str">
        <f t="array" ref="AE168">IFERROR(IF($C168="","",INDEX(구분표!$I$2:$I$1001,MATCH(1,(구분표!$B$2:$B$1001='2추일입'!$A168)*(구분표!$C$2:$C$1001='2추일입'!$B168)*(구분표!$A$2:$A$1001='2추일입'!$C168),0))),"@@")</f>
        <v/>
      </c>
    </row>
    <row r="169" spans="1:31" ht="31.5" customHeight="1">
      <c r="A169" s="94" t="str">
        <f>IFERROR(VLOOKUP('2추일입'!$C169,구분표!$A$2:$C$1001,2,FALSE),"")</f>
        <v/>
      </c>
      <c r="B169" s="94" t="str">
        <f>IFERROR(VLOOKUP('2추일입'!$C169,구분표!$A$2:$C$1001,3,FALSE),"")</f>
        <v/>
      </c>
      <c r="C169" s="196"/>
      <c r="D169" s="195"/>
      <c r="E169" s="195"/>
      <c r="F169" s="196"/>
      <c r="G169" s="194"/>
      <c r="H169" s="194"/>
      <c r="I169" s="78">
        <f>IF(SUMPRODUCT(COUNTIF($D169,{"*본예산*","*1회추경*","*신규*"})),"-",G169-H169)</f>
        <v>0</v>
      </c>
      <c r="J169" s="206"/>
      <c r="K169" s="206"/>
      <c r="L169" s="78">
        <f t="shared" si="3"/>
        <v>0</v>
      </c>
      <c r="M169" s="209"/>
      <c r="N169" s="208"/>
      <c r="O169" s="78">
        <f t="shared" si="9"/>
        <v>0</v>
      </c>
      <c r="P169" s="79" t="str">
        <f t="shared" si="10"/>
        <v>-</v>
      </c>
      <c r="Q169" s="214"/>
      <c r="R169" s="80"/>
      <c r="S169" s="221"/>
      <c r="T169" s="80"/>
      <c r="U169" s="83" t="str">
        <f t="shared" si="20"/>
        <v/>
      </c>
      <c r="V169" s="194">
        <f t="shared" si="21"/>
        <v>0</v>
      </c>
      <c r="W169" s="194">
        <f t="shared" si="25"/>
        <v>0</v>
      </c>
      <c r="X169" s="82" t="str">
        <f t="shared" si="22"/>
        <v>ok</v>
      </c>
      <c r="Y169" s="80"/>
      <c r="Z169" s="81" t="str">
        <f t="shared" si="26"/>
        <v/>
      </c>
      <c r="AA169" s="194">
        <f t="shared" si="23"/>
        <v>0</v>
      </c>
      <c r="AB169" s="194">
        <f t="shared" si="24"/>
        <v>0</v>
      </c>
      <c r="AC169" s="82" t="str">
        <f t="shared" si="27"/>
        <v>ok</v>
      </c>
      <c r="AD169" s="80"/>
      <c r="AE169" s="84" t="str">
        <f t="array" ref="AE169">IFERROR(IF($C169="","",INDEX(구분표!$I$2:$I$1001,MATCH(1,(구분표!$B$2:$B$1001='2추일입'!$A169)*(구분표!$C$2:$C$1001='2추일입'!$B169)*(구분표!$A$2:$A$1001='2추일입'!$C169),0))),"@@")</f>
        <v/>
      </c>
    </row>
    <row r="170" spans="1:31" ht="31.5" customHeight="1">
      <c r="A170" s="94" t="str">
        <f>IFERROR(VLOOKUP('2추일입'!$C170,구분표!$A$2:$C$1001,2,FALSE),"")</f>
        <v/>
      </c>
      <c r="B170" s="94" t="str">
        <f>IFERROR(VLOOKUP('2추일입'!$C170,구분표!$A$2:$C$1001,3,FALSE),"")</f>
        <v/>
      </c>
      <c r="C170" s="196"/>
      <c r="D170" s="195"/>
      <c r="E170" s="195"/>
      <c r="F170" s="196"/>
      <c r="G170" s="194"/>
      <c r="H170" s="194"/>
      <c r="I170" s="78">
        <f>IF(SUMPRODUCT(COUNTIF($D170,{"*본예산*","*1회추경*","*신규*"})),"-",G170-H170)</f>
        <v>0</v>
      </c>
      <c r="J170" s="194"/>
      <c r="K170" s="194"/>
      <c r="L170" s="78">
        <f t="shared" si="3"/>
        <v>0</v>
      </c>
      <c r="M170" s="208"/>
      <c r="N170" s="208"/>
      <c r="O170" s="78">
        <f t="shared" si="9"/>
        <v>0</v>
      </c>
      <c r="P170" s="79" t="str">
        <f t="shared" si="10"/>
        <v>-</v>
      </c>
      <c r="Q170" s="214"/>
      <c r="R170" s="80"/>
      <c r="S170" s="221"/>
      <c r="T170" s="80"/>
      <c r="U170" s="83" t="str">
        <f t="shared" si="20"/>
        <v/>
      </c>
      <c r="V170" s="194">
        <f t="shared" si="21"/>
        <v>0</v>
      </c>
      <c r="W170" s="194">
        <f t="shared" si="25"/>
        <v>0</v>
      </c>
      <c r="X170" s="82" t="str">
        <f t="shared" si="22"/>
        <v>ok</v>
      </c>
      <c r="Y170" s="80"/>
      <c r="Z170" s="81" t="str">
        <f t="shared" si="26"/>
        <v/>
      </c>
      <c r="AA170" s="194">
        <f t="shared" si="23"/>
        <v>0</v>
      </c>
      <c r="AB170" s="194">
        <f t="shared" si="24"/>
        <v>0</v>
      </c>
      <c r="AC170" s="82" t="str">
        <f t="shared" si="27"/>
        <v>ok</v>
      </c>
      <c r="AD170" s="80"/>
      <c r="AE170" s="84" t="str">
        <f t="array" ref="AE170">IFERROR(IF($C170="","",INDEX(구분표!$I$2:$I$1001,MATCH(1,(구분표!$B$2:$B$1001='2추일입'!$A170)*(구분표!$C$2:$C$1001='2추일입'!$B170)*(구분표!$A$2:$A$1001='2추일입'!$C170),0))),"@@")</f>
        <v/>
      </c>
    </row>
    <row r="171" spans="1:31" ht="31.5" customHeight="1">
      <c r="A171" s="94" t="str">
        <f>IFERROR(VLOOKUP('2추일입'!$C171,구분표!$A$2:$C$1001,2,FALSE),"")</f>
        <v/>
      </c>
      <c r="B171" s="94" t="str">
        <f>IFERROR(VLOOKUP('2추일입'!$C171,구분표!$A$2:$C$1001,3,FALSE),"")</f>
        <v/>
      </c>
      <c r="C171" s="196"/>
      <c r="D171" s="195"/>
      <c r="E171" s="195"/>
      <c r="F171" s="196"/>
      <c r="G171" s="194"/>
      <c r="H171" s="197"/>
      <c r="I171" s="78">
        <f>IF(SUMPRODUCT(COUNTIF($D171,{"*본예산*","*1회추경*","*신규*"})),"-",G171-H171)</f>
        <v>0</v>
      </c>
      <c r="J171" s="194"/>
      <c r="K171" s="194"/>
      <c r="L171" s="78">
        <f t="shared" si="3"/>
        <v>0</v>
      </c>
      <c r="M171" s="194"/>
      <c r="N171" s="194"/>
      <c r="O171" s="78">
        <f t="shared" si="9"/>
        <v>0</v>
      </c>
      <c r="P171" s="79" t="str">
        <f t="shared" si="10"/>
        <v>-</v>
      </c>
      <c r="Q171" s="216"/>
      <c r="R171" s="80"/>
      <c r="S171" s="221"/>
      <c r="T171" s="80"/>
      <c r="U171" s="83" t="str">
        <f t="shared" si="20"/>
        <v/>
      </c>
      <c r="V171" s="194">
        <f t="shared" si="21"/>
        <v>0</v>
      </c>
      <c r="W171" s="194">
        <f t="shared" si="25"/>
        <v>0</v>
      </c>
      <c r="X171" s="82" t="str">
        <f t="shared" si="22"/>
        <v>ok</v>
      </c>
      <c r="Y171" s="80"/>
      <c r="Z171" s="81" t="str">
        <f t="shared" si="26"/>
        <v/>
      </c>
      <c r="AA171" s="194">
        <f t="shared" si="23"/>
        <v>0</v>
      </c>
      <c r="AB171" s="194">
        <f t="shared" si="24"/>
        <v>0</v>
      </c>
      <c r="AC171" s="82" t="str">
        <f t="shared" si="27"/>
        <v>ok</v>
      </c>
      <c r="AD171" s="80"/>
      <c r="AE171" s="84" t="str">
        <f t="array" ref="AE171">IFERROR(IF($C171="","",INDEX(구분표!$I$2:$I$1001,MATCH(1,(구분표!$B$2:$B$1001='2추일입'!$A171)*(구분표!$C$2:$C$1001='2추일입'!$B171)*(구분표!$A$2:$A$1001='2추일입'!$C171),0))),"@@")</f>
        <v/>
      </c>
    </row>
    <row r="172" spans="1:31" ht="31.5" customHeight="1">
      <c r="A172" s="94" t="str">
        <f>IFERROR(VLOOKUP('2추일입'!$C172,구분표!$A$2:$C$1001,2,FALSE),"")</f>
        <v/>
      </c>
      <c r="B172" s="94" t="str">
        <f>IFERROR(VLOOKUP('2추일입'!$C172,구분표!$A$2:$C$1001,3,FALSE),"")</f>
        <v/>
      </c>
      <c r="C172" s="196"/>
      <c r="D172" s="195"/>
      <c r="E172" s="195"/>
      <c r="F172" s="196"/>
      <c r="G172" s="194"/>
      <c r="H172" s="197"/>
      <c r="I172" s="78">
        <f>IF(SUMPRODUCT(COUNTIF($D172,{"*본예산*","*1회추경*","*신규*"})),"-",G172-H172)</f>
        <v>0</v>
      </c>
      <c r="J172" s="194"/>
      <c r="K172" s="194"/>
      <c r="L172" s="78">
        <f t="shared" si="3"/>
        <v>0</v>
      </c>
      <c r="M172" s="194"/>
      <c r="N172" s="194"/>
      <c r="O172" s="78">
        <f t="shared" si="9"/>
        <v>0</v>
      </c>
      <c r="P172" s="79" t="str">
        <f t="shared" si="10"/>
        <v>-</v>
      </c>
      <c r="Q172" s="216"/>
      <c r="R172" s="80"/>
      <c r="S172" s="221"/>
      <c r="T172" s="80"/>
      <c r="U172" s="83" t="str">
        <f t="shared" si="20"/>
        <v/>
      </c>
      <c r="V172" s="194">
        <f t="shared" si="21"/>
        <v>0</v>
      </c>
      <c r="W172" s="194">
        <f t="shared" si="25"/>
        <v>0</v>
      </c>
      <c r="X172" s="82" t="str">
        <f t="shared" si="22"/>
        <v>ok</v>
      </c>
      <c r="Y172" s="80"/>
      <c r="Z172" s="81" t="str">
        <f t="shared" si="26"/>
        <v/>
      </c>
      <c r="AA172" s="194">
        <f t="shared" si="23"/>
        <v>0</v>
      </c>
      <c r="AB172" s="194">
        <f t="shared" si="24"/>
        <v>0</v>
      </c>
      <c r="AC172" s="82" t="str">
        <f t="shared" si="27"/>
        <v>ok</v>
      </c>
      <c r="AD172" s="80"/>
      <c r="AE172" s="84" t="str">
        <f t="array" ref="AE172">IFERROR(IF($C172="","",INDEX(구분표!$I$2:$I$1001,MATCH(1,(구분표!$B$2:$B$1001='2추일입'!$A172)*(구분표!$C$2:$C$1001='2추일입'!$B172)*(구분표!$A$2:$A$1001='2추일입'!$C172),0))),"@@")</f>
        <v/>
      </c>
    </row>
    <row r="173" spans="1:31" ht="31.5" customHeight="1">
      <c r="A173" s="94" t="str">
        <f>IFERROR(VLOOKUP('2추일입'!$C173,구분표!$A$2:$C$1001,2,FALSE),"")</f>
        <v/>
      </c>
      <c r="B173" s="94" t="str">
        <f>IFERROR(VLOOKUP('2추일입'!$C173,구분표!$A$2:$C$1001,3,FALSE),"")</f>
        <v/>
      </c>
      <c r="C173" s="196"/>
      <c r="D173" s="195"/>
      <c r="E173" s="195"/>
      <c r="F173" s="196"/>
      <c r="G173" s="194"/>
      <c r="H173" s="194"/>
      <c r="I173" s="78">
        <f>IF(SUMPRODUCT(COUNTIF($D173,{"*본예산*","*1회추경*","*신규*"})),"-",G173-H173)</f>
        <v>0</v>
      </c>
      <c r="J173" s="194"/>
      <c r="K173" s="194"/>
      <c r="L173" s="78">
        <f t="shared" si="3"/>
        <v>0</v>
      </c>
      <c r="M173" s="194"/>
      <c r="N173" s="194"/>
      <c r="O173" s="78">
        <f t="shared" si="9"/>
        <v>0</v>
      </c>
      <c r="P173" s="79" t="str">
        <f t="shared" si="10"/>
        <v>-</v>
      </c>
      <c r="Q173" s="215"/>
      <c r="R173" s="80"/>
      <c r="S173" s="221"/>
      <c r="T173" s="80"/>
      <c r="U173" s="83" t="str">
        <f t="shared" si="20"/>
        <v/>
      </c>
      <c r="V173" s="194">
        <f t="shared" si="21"/>
        <v>0</v>
      </c>
      <c r="W173" s="194">
        <f t="shared" si="25"/>
        <v>0</v>
      </c>
      <c r="X173" s="82" t="str">
        <f t="shared" si="22"/>
        <v>ok</v>
      </c>
      <c r="Y173" s="80"/>
      <c r="Z173" s="81" t="str">
        <f t="shared" si="26"/>
        <v/>
      </c>
      <c r="AA173" s="194">
        <f t="shared" si="23"/>
        <v>0</v>
      </c>
      <c r="AB173" s="194">
        <f t="shared" si="24"/>
        <v>0</v>
      </c>
      <c r="AC173" s="82" t="str">
        <f t="shared" si="27"/>
        <v>ok</v>
      </c>
      <c r="AD173" s="80"/>
      <c r="AE173" s="84" t="str">
        <f t="array" ref="AE173">IFERROR(IF($C173="","",INDEX(구분표!$I$2:$I$1001,MATCH(1,(구분표!$B$2:$B$1001='2추일입'!$A173)*(구분표!$C$2:$C$1001='2추일입'!$B173)*(구분표!$A$2:$A$1001='2추일입'!$C173),0))),"@@")</f>
        <v/>
      </c>
    </row>
    <row r="174" spans="1:31" ht="31.5" customHeight="1">
      <c r="A174" s="94" t="str">
        <f>IFERROR(VLOOKUP('2추일입'!$C174,구분표!$A$2:$C$1001,2,FALSE),"")</f>
        <v/>
      </c>
      <c r="B174" s="94" t="str">
        <f>IFERROR(VLOOKUP('2추일입'!$C174,구분표!$A$2:$C$1001,3,FALSE),"")</f>
        <v/>
      </c>
      <c r="C174" s="196"/>
      <c r="D174" s="195"/>
      <c r="E174" s="195"/>
      <c r="F174" s="196"/>
      <c r="G174" s="194"/>
      <c r="H174" s="194"/>
      <c r="I174" s="78">
        <f>IF(SUMPRODUCT(COUNTIF($D174,{"*본예산*","*1회추경*","*신규*"})),"-",G174-H174)</f>
        <v>0</v>
      </c>
      <c r="J174" s="194"/>
      <c r="K174" s="194"/>
      <c r="L174" s="78">
        <f t="shared" si="3"/>
        <v>0</v>
      </c>
      <c r="M174" s="194"/>
      <c r="N174" s="194"/>
      <c r="O174" s="78">
        <f t="shared" si="9"/>
        <v>0</v>
      </c>
      <c r="P174" s="79" t="str">
        <f t="shared" si="10"/>
        <v>-</v>
      </c>
      <c r="Q174" s="216"/>
      <c r="R174" s="80"/>
      <c r="S174" s="221"/>
      <c r="T174" s="80"/>
      <c r="U174" s="83" t="str">
        <f t="shared" si="20"/>
        <v/>
      </c>
      <c r="V174" s="194">
        <f t="shared" si="21"/>
        <v>0</v>
      </c>
      <c r="W174" s="194">
        <f t="shared" si="25"/>
        <v>0</v>
      </c>
      <c r="X174" s="82" t="str">
        <f t="shared" si="22"/>
        <v>ok</v>
      </c>
      <c r="Y174" s="80"/>
      <c r="Z174" s="81" t="str">
        <f t="shared" si="26"/>
        <v/>
      </c>
      <c r="AA174" s="194">
        <f t="shared" si="23"/>
        <v>0</v>
      </c>
      <c r="AB174" s="194">
        <f t="shared" si="24"/>
        <v>0</v>
      </c>
      <c r="AC174" s="82" t="str">
        <f t="shared" si="27"/>
        <v>ok</v>
      </c>
      <c r="AD174" s="80"/>
      <c r="AE174" s="84" t="str">
        <f t="array" ref="AE174">IFERROR(IF($C174="","",INDEX(구분표!$I$2:$I$1001,MATCH(1,(구분표!$B$2:$B$1001='2추일입'!$A174)*(구분표!$C$2:$C$1001='2추일입'!$B174)*(구분표!$A$2:$A$1001='2추일입'!$C174),0))),"@@")</f>
        <v/>
      </c>
    </row>
    <row r="175" spans="1:31" ht="31.5" customHeight="1">
      <c r="A175" s="94" t="str">
        <f>IFERROR(VLOOKUP('2추일입'!$C175,구분표!$A$2:$C$1001,2,FALSE),"")</f>
        <v/>
      </c>
      <c r="B175" s="94" t="str">
        <f>IFERROR(VLOOKUP('2추일입'!$C175,구분표!$A$2:$C$1001,3,FALSE),"")</f>
        <v/>
      </c>
      <c r="C175" s="196"/>
      <c r="D175" s="195"/>
      <c r="E175" s="195"/>
      <c r="F175" s="196"/>
      <c r="G175" s="198"/>
      <c r="H175" s="198"/>
      <c r="I175" s="78">
        <f>IF(SUMPRODUCT(COUNTIF($D175,{"*본예산*","*1회추경*","*신규*"})),"-",G175-H175)</f>
        <v>0</v>
      </c>
      <c r="J175" s="194"/>
      <c r="K175" s="194"/>
      <c r="L175" s="78">
        <f t="shared" si="3"/>
        <v>0</v>
      </c>
      <c r="M175" s="194"/>
      <c r="N175" s="194"/>
      <c r="O175" s="78">
        <f t="shared" si="9"/>
        <v>0</v>
      </c>
      <c r="P175" s="79" t="str">
        <f t="shared" si="10"/>
        <v>-</v>
      </c>
      <c r="Q175" s="211"/>
      <c r="R175" s="80"/>
      <c r="S175" s="221"/>
      <c r="T175" s="80"/>
      <c r="U175" s="83" t="str">
        <f t="shared" si="20"/>
        <v/>
      </c>
      <c r="V175" s="194">
        <f t="shared" si="21"/>
        <v>0</v>
      </c>
      <c r="W175" s="194">
        <f t="shared" si="25"/>
        <v>0</v>
      </c>
      <c r="X175" s="82" t="str">
        <f t="shared" si="22"/>
        <v>ok</v>
      </c>
      <c r="Y175" s="80"/>
      <c r="Z175" s="81" t="str">
        <f t="shared" si="26"/>
        <v/>
      </c>
      <c r="AA175" s="194">
        <f t="shared" si="23"/>
        <v>0</v>
      </c>
      <c r="AB175" s="194">
        <f t="shared" si="24"/>
        <v>0</v>
      </c>
      <c r="AC175" s="82" t="str">
        <f t="shared" si="27"/>
        <v>ok</v>
      </c>
      <c r="AD175" s="80"/>
      <c r="AE175" s="84" t="str">
        <f t="array" ref="AE175">IFERROR(IF($C175="","",INDEX(구분표!$I$2:$I$1001,MATCH(1,(구분표!$B$2:$B$1001='2추일입'!$A175)*(구분표!$C$2:$C$1001='2추일입'!$B175)*(구분표!$A$2:$A$1001='2추일입'!$C175),0))),"@@")</f>
        <v/>
      </c>
    </row>
    <row r="176" spans="1:31" s="24" customFormat="1" ht="31.5" customHeight="1">
      <c r="A176" s="95" t="str">
        <f>IFERROR(VLOOKUP('2추일입'!$C176,구분표!$A$2:$C$1001,2,FALSE),"")</f>
        <v/>
      </c>
      <c r="B176" s="95" t="str">
        <f>IFERROR(VLOOKUP('2추일입'!$C176,구분표!$A$2:$C$1001,3,FALSE),"")</f>
        <v/>
      </c>
      <c r="C176" s="200"/>
      <c r="D176" s="201"/>
      <c r="E176" s="201"/>
      <c r="F176" s="200"/>
      <c r="G176" s="198"/>
      <c r="H176" s="198"/>
      <c r="I176" s="78">
        <f>IF(SUMPRODUCT(COUNTIF($D176,{"*본예산*","*1회추경*","*신규*"})),"-",G176-H176)</f>
        <v>0</v>
      </c>
      <c r="J176" s="207"/>
      <c r="K176" s="207"/>
      <c r="L176" s="78">
        <f t="shared" si="3"/>
        <v>0</v>
      </c>
      <c r="M176" s="207"/>
      <c r="N176" s="207"/>
      <c r="O176" s="78">
        <f t="shared" si="9"/>
        <v>0</v>
      </c>
      <c r="P176" s="79" t="str">
        <f t="shared" si="10"/>
        <v>-</v>
      </c>
      <c r="Q176" s="213"/>
      <c r="R176" s="85"/>
      <c r="S176" s="222"/>
      <c r="T176" s="85"/>
      <c r="U176" s="83" t="str">
        <f t="shared" si="20"/>
        <v/>
      </c>
      <c r="V176" s="194">
        <f t="shared" si="21"/>
        <v>0</v>
      </c>
      <c r="W176" s="194">
        <f t="shared" si="25"/>
        <v>0</v>
      </c>
      <c r="X176" s="82" t="str">
        <f t="shared" si="22"/>
        <v>ok</v>
      </c>
      <c r="Y176" s="85"/>
      <c r="Z176" s="81" t="str">
        <f t="shared" si="26"/>
        <v/>
      </c>
      <c r="AA176" s="194">
        <f t="shared" si="23"/>
        <v>0</v>
      </c>
      <c r="AB176" s="194">
        <f t="shared" si="24"/>
        <v>0</v>
      </c>
      <c r="AC176" s="82" t="str">
        <f t="shared" si="27"/>
        <v>ok</v>
      </c>
      <c r="AD176" s="85"/>
      <c r="AE176" s="84" t="str">
        <f t="array" ref="AE176">IFERROR(IF($C176="","",INDEX(구분표!$I$2:$I$1001,MATCH(1,(구분표!$B$2:$B$1001='2추일입'!$A176)*(구분표!$C$2:$C$1001='2추일입'!$B176)*(구분표!$A$2:$A$1001='2추일입'!$C176),0))),"@@")</f>
        <v/>
      </c>
    </row>
    <row r="177" spans="1:31" ht="31.5" customHeight="1">
      <c r="A177" s="94" t="str">
        <f>IFERROR(VLOOKUP('2추일입'!$C177,구분표!$A$2:$C$1001,2,FALSE),"")</f>
        <v/>
      </c>
      <c r="B177" s="94" t="str">
        <f>IFERROR(VLOOKUP('2추일입'!$C177,구분표!$A$2:$C$1001,3,FALSE),"")</f>
        <v/>
      </c>
      <c r="C177" s="196"/>
      <c r="D177" s="195"/>
      <c r="E177" s="195"/>
      <c r="F177" s="196"/>
      <c r="G177" s="194"/>
      <c r="H177" s="194"/>
      <c r="I177" s="78">
        <f>IF(SUMPRODUCT(COUNTIF($D177,{"*본예산*","*1회추경*","*신규*"})),"-",G177-H177)</f>
        <v>0</v>
      </c>
      <c r="J177" s="194"/>
      <c r="K177" s="194"/>
      <c r="L177" s="78">
        <f t="shared" si="3"/>
        <v>0</v>
      </c>
      <c r="M177" s="194"/>
      <c r="N177" s="194"/>
      <c r="O177" s="78">
        <f t="shared" si="9"/>
        <v>0</v>
      </c>
      <c r="P177" s="79" t="str">
        <f t="shared" si="10"/>
        <v>-</v>
      </c>
      <c r="Q177" s="217"/>
      <c r="R177" s="80"/>
      <c r="S177" s="221"/>
      <c r="T177" s="80"/>
      <c r="U177" s="83" t="str">
        <f t="shared" si="20"/>
        <v/>
      </c>
      <c r="V177" s="194">
        <f t="shared" si="21"/>
        <v>0</v>
      </c>
      <c r="W177" s="194">
        <f t="shared" si="25"/>
        <v>0</v>
      </c>
      <c r="X177" s="82" t="str">
        <f t="shared" si="22"/>
        <v>ok</v>
      </c>
      <c r="Y177" s="80"/>
      <c r="Z177" s="81" t="str">
        <f t="shared" si="26"/>
        <v/>
      </c>
      <c r="AA177" s="194">
        <f t="shared" si="23"/>
        <v>0</v>
      </c>
      <c r="AB177" s="194">
        <f t="shared" si="24"/>
        <v>0</v>
      </c>
      <c r="AC177" s="82" t="str">
        <f t="shared" si="27"/>
        <v>ok</v>
      </c>
      <c r="AD177" s="80"/>
      <c r="AE177" s="84" t="str">
        <f t="array" ref="AE177">IFERROR(IF($C177="","",INDEX(구분표!$I$2:$I$1001,MATCH(1,(구분표!$B$2:$B$1001='2추일입'!$A177)*(구분표!$C$2:$C$1001='2추일입'!$B177)*(구분표!$A$2:$A$1001='2추일입'!$C177),0))),"@@")</f>
        <v/>
      </c>
    </row>
    <row r="178" spans="1:31" ht="31.5" customHeight="1">
      <c r="A178" s="94" t="str">
        <f>IFERROR(VLOOKUP('2추일입'!$C178,구분표!$A$2:$C$1001,2,FALSE),"")</f>
        <v/>
      </c>
      <c r="B178" s="94" t="str">
        <f>IFERROR(VLOOKUP('2추일입'!$C178,구분표!$A$2:$C$1001,3,FALSE),"")</f>
        <v/>
      </c>
      <c r="C178" s="196"/>
      <c r="D178" s="195"/>
      <c r="E178" s="195"/>
      <c r="F178" s="196"/>
      <c r="G178" s="194"/>
      <c r="H178" s="194"/>
      <c r="I178" s="78">
        <f>IF(SUMPRODUCT(COUNTIF($D178,{"*본예산*","*1회추경*","*신규*"})),"-",G178-H178)</f>
        <v>0</v>
      </c>
      <c r="J178" s="194"/>
      <c r="K178" s="194"/>
      <c r="L178" s="78">
        <f t="shared" si="3"/>
        <v>0</v>
      </c>
      <c r="M178" s="194"/>
      <c r="N178" s="194"/>
      <c r="O178" s="78">
        <f t="shared" si="9"/>
        <v>0</v>
      </c>
      <c r="P178" s="79" t="str">
        <f t="shared" si="10"/>
        <v>-</v>
      </c>
      <c r="Q178" s="215"/>
      <c r="R178" s="80"/>
      <c r="S178" s="221"/>
      <c r="T178" s="80"/>
      <c r="U178" s="83" t="str">
        <f t="shared" si="20"/>
        <v/>
      </c>
      <c r="V178" s="194">
        <f t="shared" si="21"/>
        <v>0</v>
      </c>
      <c r="W178" s="194">
        <f t="shared" si="25"/>
        <v>0</v>
      </c>
      <c r="X178" s="82" t="str">
        <f t="shared" si="22"/>
        <v>ok</v>
      </c>
      <c r="Y178" s="80"/>
      <c r="Z178" s="81" t="str">
        <f t="shared" si="26"/>
        <v/>
      </c>
      <c r="AA178" s="194">
        <f t="shared" si="23"/>
        <v>0</v>
      </c>
      <c r="AB178" s="194">
        <f t="shared" si="24"/>
        <v>0</v>
      </c>
      <c r="AC178" s="82" t="str">
        <f t="shared" si="27"/>
        <v>ok</v>
      </c>
      <c r="AD178" s="80"/>
      <c r="AE178" s="84" t="str">
        <f t="array" ref="AE178">IFERROR(IF($C178="","",INDEX(구분표!$I$2:$I$1001,MATCH(1,(구분표!$B$2:$B$1001='2추일입'!$A178)*(구분표!$C$2:$C$1001='2추일입'!$B178)*(구분표!$A$2:$A$1001='2추일입'!$C178),0))),"@@")</f>
        <v/>
      </c>
    </row>
    <row r="179" spans="1:31" ht="31.5" customHeight="1">
      <c r="A179" s="94" t="str">
        <f>IFERROR(VLOOKUP('2추일입'!$C179,구분표!$A$2:$C$1001,2,FALSE),"")</f>
        <v/>
      </c>
      <c r="B179" s="94" t="str">
        <f>IFERROR(VLOOKUP('2추일입'!$C179,구분표!$A$2:$C$1001,3,FALSE),"")</f>
        <v/>
      </c>
      <c r="C179" s="196"/>
      <c r="D179" s="195"/>
      <c r="E179" s="195"/>
      <c r="F179" s="196"/>
      <c r="G179" s="202"/>
      <c r="H179" s="202"/>
      <c r="I179" s="78">
        <f>IF(SUMPRODUCT(COUNTIF($D179,{"*본예산*","*1회추경*","*신규*"})),"-",G179-H179)</f>
        <v>0</v>
      </c>
      <c r="J179" s="194"/>
      <c r="K179" s="194"/>
      <c r="L179" s="78">
        <f t="shared" si="3"/>
        <v>0</v>
      </c>
      <c r="M179" s="194"/>
      <c r="N179" s="194"/>
      <c r="O179" s="78">
        <f t="shared" si="9"/>
        <v>0</v>
      </c>
      <c r="P179" s="79" t="str">
        <f t="shared" si="10"/>
        <v>-</v>
      </c>
      <c r="Q179" s="218"/>
      <c r="R179" s="80"/>
      <c r="S179" s="221"/>
      <c r="T179" s="80"/>
      <c r="U179" s="83" t="str">
        <f t="shared" si="20"/>
        <v/>
      </c>
      <c r="V179" s="194">
        <f t="shared" si="21"/>
        <v>0</v>
      </c>
      <c r="W179" s="194">
        <f t="shared" si="25"/>
        <v>0</v>
      </c>
      <c r="X179" s="82" t="str">
        <f t="shared" si="22"/>
        <v>ok</v>
      </c>
      <c r="Y179" s="80"/>
      <c r="Z179" s="81" t="str">
        <f t="shared" si="26"/>
        <v/>
      </c>
      <c r="AA179" s="194">
        <f t="shared" si="23"/>
        <v>0</v>
      </c>
      <c r="AB179" s="194">
        <f t="shared" si="24"/>
        <v>0</v>
      </c>
      <c r="AC179" s="82" t="str">
        <f t="shared" si="27"/>
        <v>ok</v>
      </c>
      <c r="AD179" s="80"/>
      <c r="AE179" s="84" t="str">
        <f t="array" ref="AE179">IFERROR(IF($C179="","",INDEX(구분표!$I$2:$I$1001,MATCH(1,(구분표!$B$2:$B$1001='2추일입'!$A179)*(구분표!$C$2:$C$1001='2추일입'!$B179)*(구분표!$A$2:$A$1001='2추일입'!$C179),0))),"@@")</f>
        <v/>
      </c>
    </row>
    <row r="180" spans="1:31" ht="31.5" customHeight="1">
      <c r="A180" s="94" t="str">
        <f>IFERROR(VLOOKUP('2추일입'!$C180,구분표!$A$2:$C$1001,2,FALSE),"")</f>
        <v/>
      </c>
      <c r="B180" s="94" t="str">
        <f>IFERROR(VLOOKUP('2추일입'!$C180,구분표!$A$2:$C$1001,3,FALSE),"")</f>
        <v/>
      </c>
      <c r="C180" s="196"/>
      <c r="D180" s="195"/>
      <c r="E180" s="195"/>
      <c r="F180" s="196"/>
      <c r="G180" s="194"/>
      <c r="H180" s="194"/>
      <c r="I180" s="78">
        <f>IF(SUMPRODUCT(COUNTIF($D180,{"*본예산*","*1회추경*","*신규*"})),"-",G180-H180)</f>
        <v>0</v>
      </c>
      <c r="J180" s="194"/>
      <c r="K180" s="194"/>
      <c r="L180" s="78">
        <f t="shared" si="3"/>
        <v>0</v>
      </c>
      <c r="M180" s="194"/>
      <c r="N180" s="194"/>
      <c r="O180" s="78">
        <f t="shared" si="9"/>
        <v>0</v>
      </c>
      <c r="P180" s="79" t="str">
        <f t="shared" si="10"/>
        <v>-</v>
      </c>
      <c r="Q180" s="218"/>
      <c r="R180" s="80"/>
      <c r="S180" s="221"/>
      <c r="T180" s="80"/>
      <c r="U180" s="83" t="str">
        <f t="shared" si="20"/>
        <v/>
      </c>
      <c r="V180" s="194">
        <f t="shared" si="21"/>
        <v>0</v>
      </c>
      <c r="W180" s="194">
        <f t="shared" si="25"/>
        <v>0</v>
      </c>
      <c r="X180" s="82" t="str">
        <f t="shared" si="22"/>
        <v>ok</v>
      </c>
      <c r="Y180" s="80"/>
      <c r="Z180" s="81" t="str">
        <f t="shared" si="26"/>
        <v/>
      </c>
      <c r="AA180" s="194">
        <f t="shared" si="23"/>
        <v>0</v>
      </c>
      <c r="AB180" s="194">
        <f t="shared" si="24"/>
        <v>0</v>
      </c>
      <c r="AC180" s="82" t="str">
        <f t="shared" si="27"/>
        <v>ok</v>
      </c>
      <c r="AD180" s="80"/>
      <c r="AE180" s="84" t="str">
        <f t="array" ref="AE180">IFERROR(IF($C180="","",INDEX(구분표!$I$2:$I$1001,MATCH(1,(구분표!$B$2:$B$1001='2추일입'!$A180)*(구분표!$C$2:$C$1001='2추일입'!$B180)*(구분표!$A$2:$A$1001='2추일입'!$C180),0))),"@@")</f>
        <v/>
      </c>
    </row>
    <row r="181" spans="1:31" ht="31.5" customHeight="1">
      <c r="A181" s="94" t="str">
        <f>IFERROR(VLOOKUP('2추일입'!$C181,구분표!$A$2:$C$1001,2,FALSE),"")</f>
        <v/>
      </c>
      <c r="B181" s="94" t="str">
        <f>IFERROR(VLOOKUP('2추일입'!$C181,구분표!$A$2:$C$1001,3,FALSE),"")</f>
        <v/>
      </c>
      <c r="C181" s="196"/>
      <c r="D181" s="195"/>
      <c r="E181" s="195"/>
      <c r="F181" s="196"/>
      <c r="G181" s="194"/>
      <c r="H181" s="194"/>
      <c r="I181" s="78">
        <f>IF(SUMPRODUCT(COUNTIF($D181,{"*본예산*","*1회추경*","*신규*"})),"-",G181-H181)</f>
        <v>0</v>
      </c>
      <c r="J181" s="194"/>
      <c r="K181" s="194"/>
      <c r="L181" s="78">
        <f t="shared" si="3"/>
        <v>0</v>
      </c>
      <c r="M181" s="194"/>
      <c r="N181" s="194"/>
      <c r="O181" s="78">
        <f t="shared" si="9"/>
        <v>0</v>
      </c>
      <c r="P181" s="79" t="str">
        <f t="shared" si="10"/>
        <v>-</v>
      </c>
      <c r="Q181" s="218"/>
      <c r="R181" s="80"/>
      <c r="S181" s="221"/>
      <c r="T181" s="80"/>
      <c r="U181" s="83" t="str">
        <f t="shared" si="20"/>
        <v/>
      </c>
      <c r="V181" s="194">
        <f t="shared" si="21"/>
        <v>0</v>
      </c>
      <c r="W181" s="194">
        <f t="shared" si="25"/>
        <v>0</v>
      </c>
      <c r="X181" s="82" t="str">
        <f t="shared" si="22"/>
        <v>ok</v>
      </c>
      <c r="Y181" s="80"/>
      <c r="Z181" s="81" t="str">
        <f t="shared" si="26"/>
        <v/>
      </c>
      <c r="AA181" s="194">
        <f t="shared" si="23"/>
        <v>0</v>
      </c>
      <c r="AB181" s="194">
        <f t="shared" si="24"/>
        <v>0</v>
      </c>
      <c r="AC181" s="82" t="str">
        <f t="shared" si="27"/>
        <v>ok</v>
      </c>
      <c r="AD181" s="80"/>
      <c r="AE181" s="84" t="str">
        <f t="array" ref="AE181">IFERROR(IF($C181="","",INDEX(구분표!$I$2:$I$1001,MATCH(1,(구분표!$B$2:$B$1001='2추일입'!$A181)*(구분표!$C$2:$C$1001='2추일입'!$B181)*(구분표!$A$2:$A$1001='2추일입'!$C181),0))),"@@")</f>
        <v/>
      </c>
    </row>
    <row r="182" spans="1:31" ht="31.5" customHeight="1">
      <c r="A182" s="94" t="str">
        <f>IFERROR(VLOOKUP('2추일입'!$C182,구분표!$A$2:$C$1001,2,FALSE),"")</f>
        <v/>
      </c>
      <c r="B182" s="94" t="str">
        <f>IFERROR(VLOOKUP('2추일입'!$C182,구분표!$A$2:$C$1001,3,FALSE),"")</f>
        <v/>
      </c>
      <c r="C182" s="196"/>
      <c r="D182" s="195"/>
      <c r="E182" s="195"/>
      <c r="F182" s="196"/>
      <c r="G182" s="194"/>
      <c r="H182" s="194"/>
      <c r="I182" s="78">
        <f>IF(SUMPRODUCT(COUNTIF($D182,{"*본예산*","*1회추경*","*신규*"})),"-",G182-H182)</f>
        <v>0</v>
      </c>
      <c r="J182" s="194"/>
      <c r="K182" s="194"/>
      <c r="L182" s="78">
        <f t="shared" si="3"/>
        <v>0</v>
      </c>
      <c r="M182" s="194"/>
      <c r="N182" s="194"/>
      <c r="O182" s="78">
        <f t="shared" si="9"/>
        <v>0</v>
      </c>
      <c r="P182" s="79" t="str">
        <f t="shared" si="10"/>
        <v>-</v>
      </c>
      <c r="Q182" s="218"/>
      <c r="R182" s="80"/>
      <c r="S182" s="221"/>
      <c r="T182" s="80"/>
      <c r="U182" s="83" t="str">
        <f t="shared" si="20"/>
        <v/>
      </c>
      <c r="V182" s="194">
        <f t="shared" si="21"/>
        <v>0</v>
      </c>
      <c r="W182" s="194">
        <f t="shared" si="25"/>
        <v>0</v>
      </c>
      <c r="X182" s="82" t="str">
        <f t="shared" si="22"/>
        <v>ok</v>
      </c>
      <c r="Y182" s="80"/>
      <c r="Z182" s="81" t="str">
        <f t="shared" si="26"/>
        <v/>
      </c>
      <c r="AA182" s="194">
        <f t="shared" si="23"/>
        <v>0</v>
      </c>
      <c r="AB182" s="194">
        <f t="shared" si="24"/>
        <v>0</v>
      </c>
      <c r="AC182" s="82" t="str">
        <f t="shared" si="27"/>
        <v>ok</v>
      </c>
      <c r="AD182" s="80"/>
      <c r="AE182" s="84" t="str">
        <f t="array" ref="AE182">IFERROR(IF($C182="","",INDEX(구분표!$I$2:$I$1001,MATCH(1,(구분표!$B$2:$B$1001='2추일입'!$A182)*(구분표!$C$2:$C$1001='2추일입'!$B182)*(구분표!$A$2:$A$1001='2추일입'!$C182),0))),"@@")</f>
        <v/>
      </c>
    </row>
    <row r="183" spans="1:31" ht="31.5" customHeight="1">
      <c r="A183" s="94" t="str">
        <f>IFERROR(VLOOKUP('2추일입'!$C183,구분표!$A$2:$C$1001,2,FALSE),"")</f>
        <v/>
      </c>
      <c r="B183" s="94" t="str">
        <f>IFERROR(VLOOKUP('2추일입'!$C183,구분표!$A$2:$C$1001,3,FALSE),"")</f>
        <v/>
      </c>
      <c r="C183" s="196"/>
      <c r="D183" s="195"/>
      <c r="E183" s="195"/>
      <c r="F183" s="196"/>
      <c r="G183" s="194"/>
      <c r="H183" s="194"/>
      <c r="I183" s="78">
        <f>IF(SUMPRODUCT(COUNTIF($D183,{"*본예산*","*1회추경*","*신규*"})),"-",G183-H183)</f>
        <v>0</v>
      </c>
      <c r="J183" s="194"/>
      <c r="K183" s="194"/>
      <c r="L183" s="78">
        <f t="shared" si="3"/>
        <v>0</v>
      </c>
      <c r="M183" s="194"/>
      <c r="N183" s="194"/>
      <c r="O183" s="78">
        <f t="shared" si="9"/>
        <v>0</v>
      </c>
      <c r="P183" s="79" t="str">
        <f t="shared" si="10"/>
        <v>-</v>
      </c>
      <c r="Q183" s="218"/>
      <c r="R183" s="80"/>
      <c r="S183" s="221"/>
      <c r="T183" s="80"/>
      <c r="U183" s="83" t="str">
        <f t="shared" si="20"/>
        <v/>
      </c>
      <c r="V183" s="194">
        <f t="shared" si="21"/>
        <v>0</v>
      </c>
      <c r="W183" s="194">
        <f t="shared" si="25"/>
        <v>0</v>
      </c>
      <c r="X183" s="82" t="str">
        <f t="shared" si="22"/>
        <v>ok</v>
      </c>
      <c r="Y183" s="80"/>
      <c r="Z183" s="81" t="str">
        <f t="shared" si="26"/>
        <v/>
      </c>
      <c r="AA183" s="194">
        <f t="shared" si="23"/>
        <v>0</v>
      </c>
      <c r="AB183" s="194">
        <f t="shared" si="24"/>
        <v>0</v>
      </c>
      <c r="AC183" s="82" t="str">
        <f t="shared" si="27"/>
        <v>ok</v>
      </c>
      <c r="AD183" s="80"/>
      <c r="AE183" s="84" t="str">
        <f t="array" ref="AE183">IFERROR(IF($C183="","",INDEX(구분표!$I$2:$I$1001,MATCH(1,(구분표!$B$2:$B$1001='2추일입'!$A183)*(구분표!$C$2:$C$1001='2추일입'!$B183)*(구분표!$A$2:$A$1001='2추일입'!$C183),0))),"@@")</f>
        <v/>
      </c>
    </row>
    <row r="184" spans="1:31" ht="31.5" customHeight="1">
      <c r="A184" s="94" t="str">
        <f>IFERROR(VLOOKUP('2추일입'!$C184,구분표!$A$2:$C$1001,2,FALSE),"")</f>
        <v/>
      </c>
      <c r="B184" s="94" t="str">
        <f>IFERROR(VLOOKUP('2추일입'!$C184,구분표!$A$2:$C$1001,3,FALSE),"")</f>
        <v/>
      </c>
      <c r="C184" s="196"/>
      <c r="D184" s="195"/>
      <c r="E184" s="195"/>
      <c r="F184" s="196"/>
      <c r="G184" s="197"/>
      <c r="H184" s="194"/>
      <c r="I184" s="78">
        <f>IF(SUMPRODUCT(COUNTIF($D184,{"*본예산*","*1회추경*","*신규*"})),"-",G184-H184)</f>
        <v>0</v>
      </c>
      <c r="J184" s="194"/>
      <c r="K184" s="194"/>
      <c r="L184" s="78">
        <f t="shared" si="3"/>
        <v>0</v>
      </c>
      <c r="M184" s="194"/>
      <c r="N184" s="194"/>
      <c r="O184" s="78">
        <f t="shared" si="9"/>
        <v>0</v>
      </c>
      <c r="P184" s="79" t="str">
        <f t="shared" si="10"/>
        <v>-</v>
      </c>
      <c r="Q184" s="218"/>
      <c r="R184" s="80"/>
      <c r="S184" s="221"/>
      <c r="T184" s="80"/>
      <c r="U184" s="83" t="str">
        <f t="shared" si="20"/>
        <v/>
      </c>
      <c r="V184" s="194">
        <f t="shared" si="21"/>
        <v>0</v>
      </c>
      <c r="W184" s="194">
        <f t="shared" si="25"/>
        <v>0</v>
      </c>
      <c r="X184" s="82" t="str">
        <f t="shared" si="22"/>
        <v>ok</v>
      </c>
      <c r="Y184" s="80"/>
      <c r="Z184" s="81" t="str">
        <f t="shared" si="26"/>
        <v/>
      </c>
      <c r="AA184" s="194">
        <f t="shared" si="23"/>
        <v>0</v>
      </c>
      <c r="AB184" s="194">
        <f t="shared" si="24"/>
        <v>0</v>
      </c>
      <c r="AC184" s="82" t="str">
        <f t="shared" si="27"/>
        <v>ok</v>
      </c>
      <c r="AD184" s="80"/>
      <c r="AE184" s="84" t="str">
        <f t="array" ref="AE184">IFERROR(IF($C184="","",INDEX(구분표!$I$2:$I$1001,MATCH(1,(구분표!$B$2:$B$1001='2추일입'!$A184)*(구분표!$C$2:$C$1001='2추일입'!$B184)*(구분표!$A$2:$A$1001='2추일입'!$C184),0))),"@@")</f>
        <v/>
      </c>
    </row>
    <row r="185" spans="1:31" ht="31.5" customHeight="1">
      <c r="A185" s="94" t="str">
        <f>IFERROR(VLOOKUP('2추일입'!$C185,구분표!$A$2:$C$1001,2,FALSE),"")</f>
        <v/>
      </c>
      <c r="B185" s="94" t="str">
        <f>IFERROR(VLOOKUP('2추일입'!$C185,구분표!$A$2:$C$1001,3,FALSE),"")</f>
        <v/>
      </c>
      <c r="C185" s="196"/>
      <c r="D185" s="195"/>
      <c r="E185" s="195"/>
      <c r="F185" s="196"/>
      <c r="G185" s="202"/>
      <c r="H185" s="202"/>
      <c r="I185" s="78">
        <f>IF(SUMPRODUCT(COUNTIF($D185,{"*본예산*","*1회추경*","*신규*"})),"-",G185-H185)</f>
        <v>0</v>
      </c>
      <c r="J185" s="194"/>
      <c r="K185" s="194"/>
      <c r="L185" s="78">
        <f t="shared" si="3"/>
        <v>0</v>
      </c>
      <c r="M185" s="194"/>
      <c r="N185" s="194"/>
      <c r="O185" s="78">
        <f t="shared" si="9"/>
        <v>0</v>
      </c>
      <c r="P185" s="79" t="str">
        <f t="shared" si="10"/>
        <v>-</v>
      </c>
      <c r="Q185" s="217"/>
      <c r="R185" s="80"/>
      <c r="S185" s="221"/>
      <c r="T185" s="80"/>
      <c r="U185" s="83" t="str">
        <f t="shared" si="20"/>
        <v/>
      </c>
      <c r="V185" s="194">
        <f t="shared" si="21"/>
        <v>0</v>
      </c>
      <c r="W185" s="194">
        <f t="shared" si="25"/>
        <v>0</v>
      </c>
      <c r="X185" s="82" t="str">
        <f t="shared" si="22"/>
        <v>ok</v>
      </c>
      <c r="Y185" s="80"/>
      <c r="Z185" s="81" t="str">
        <f t="shared" si="26"/>
        <v/>
      </c>
      <c r="AA185" s="194">
        <f t="shared" si="23"/>
        <v>0</v>
      </c>
      <c r="AB185" s="194">
        <f t="shared" si="24"/>
        <v>0</v>
      </c>
      <c r="AC185" s="82" t="str">
        <f t="shared" si="27"/>
        <v>ok</v>
      </c>
      <c r="AD185" s="80"/>
      <c r="AE185" s="84" t="str">
        <f t="array" ref="AE185">IFERROR(IF($C185="","",INDEX(구분표!$I$2:$I$1001,MATCH(1,(구분표!$B$2:$B$1001='2추일입'!$A185)*(구분표!$C$2:$C$1001='2추일입'!$B185)*(구분표!$A$2:$A$1001='2추일입'!$C185),0))),"@@")</f>
        <v/>
      </c>
    </row>
    <row r="186" spans="1:31" ht="31.5" customHeight="1">
      <c r="A186" s="94" t="str">
        <f>IFERROR(VLOOKUP('2추일입'!$C186,구분표!$A$2:$C$1001,2,FALSE),"")</f>
        <v/>
      </c>
      <c r="B186" s="94" t="str">
        <f>IFERROR(VLOOKUP('2추일입'!$C186,구분표!$A$2:$C$1001,3,FALSE),"")</f>
        <v/>
      </c>
      <c r="C186" s="196"/>
      <c r="D186" s="195"/>
      <c r="E186" s="195"/>
      <c r="F186" s="196"/>
      <c r="G186" s="194"/>
      <c r="H186" s="194"/>
      <c r="I186" s="78">
        <f>IF(SUMPRODUCT(COUNTIF($D186,{"*본예산*","*1회추경*","*신규*"})),"-",G186-H186)</f>
        <v>0</v>
      </c>
      <c r="J186" s="194"/>
      <c r="K186" s="194"/>
      <c r="L186" s="78">
        <f t="shared" si="3"/>
        <v>0</v>
      </c>
      <c r="M186" s="194"/>
      <c r="N186" s="194"/>
      <c r="O186" s="78">
        <f t="shared" si="9"/>
        <v>0</v>
      </c>
      <c r="P186" s="79" t="str">
        <f t="shared" si="10"/>
        <v>-</v>
      </c>
      <c r="Q186" s="218"/>
      <c r="R186" s="80"/>
      <c r="S186" s="221"/>
      <c r="T186" s="80"/>
      <c r="U186" s="83" t="str">
        <f t="shared" si="20"/>
        <v/>
      </c>
      <c r="V186" s="194">
        <f t="shared" si="21"/>
        <v>0</v>
      </c>
      <c r="W186" s="194">
        <f t="shared" si="25"/>
        <v>0</v>
      </c>
      <c r="X186" s="82" t="str">
        <f t="shared" si="22"/>
        <v>ok</v>
      </c>
      <c r="Y186" s="80"/>
      <c r="Z186" s="81" t="str">
        <f t="shared" si="26"/>
        <v/>
      </c>
      <c r="AA186" s="194">
        <f t="shared" si="23"/>
        <v>0</v>
      </c>
      <c r="AB186" s="194">
        <f t="shared" si="24"/>
        <v>0</v>
      </c>
      <c r="AC186" s="82" t="str">
        <f t="shared" si="27"/>
        <v>ok</v>
      </c>
      <c r="AD186" s="80"/>
      <c r="AE186" s="84" t="str">
        <f t="array" ref="AE186">IFERROR(IF($C186="","",INDEX(구분표!$I$2:$I$1001,MATCH(1,(구분표!$B$2:$B$1001='2추일입'!$A186)*(구분표!$C$2:$C$1001='2추일입'!$B186)*(구분표!$A$2:$A$1001='2추일입'!$C186),0))),"@@")</f>
        <v/>
      </c>
    </row>
    <row r="187" spans="1:31" ht="31.5" customHeight="1">
      <c r="A187" s="94" t="str">
        <f>IFERROR(VLOOKUP('2추일입'!$C187,구분표!$A$2:$C$1001,2,FALSE),"")</f>
        <v/>
      </c>
      <c r="B187" s="94" t="str">
        <f>IFERROR(VLOOKUP('2추일입'!$C187,구분표!$A$2:$C$1001,3,FALSE),"")</f>
        <v/>
      </c>
      <c r="C187" s="196"/>
      <c r="D187" s="195"/>
      <c r="E187" s="195"/>
      <c r="F187" s="196"/>
      <c r="G187" s="194"/>
      <c r="H187" s="194"/>
      <c r="I187" s="78">
        <f>IF(SUMPRODUCT(COUNTIF($D187,{"*본예산*","*1회추경*","*신규*"})),"-",G187-H187)</f>
        <v>0</v>
      </c>
      <c r="J187" s="194"/>
      <c r="K187" s="194"/>
      <c r="L187" s="78">
        <f t="shared" si="3"/>
        <v>0</v>
      </c>
      <c r="M187" s="194"/>
      <c r="N187" s="194"/>
      <c r="O187" s="78">
        <f t="shared" si="9"/>
        <v>0</v>
      </c>
      <c r="P187" s="79" t="str">
        <f t="shared" si="10"/>
        <v>-</v>
      </c>
      <c r="Q187" s="217"/>
      <c r="R187" s="80"/>
      <c r="S187" s="221"/>
      <c r="T187" s="80"/>
      <c r="U187" s="83" t="str">
        <f t="shared" si="20"/>
        <v/>
      </c>
      <c r="V187" s="194">
        <f t="shared" si="21"/>
        <v>0</v>
      </c>
      <c r="W187" s="194">
        <f t="shared" si="25"/>
        <v>0</v>
      </c>
      <c r="X187" s="82" t="str">
        <f t="shared" si="22"/>
        <v>ok</v>
      </c>
      <c r="Y187" s="80"/>
      <c r="Z187" s="81" t="str">
        <f t="shared" si="26"/>
        <v/>
      </c>
      <c r="AA187" s="194">
        <f t="shared" si="23"/>
        <v>0</v>
      </c>
      <c r="AB187" s="194">
        <f t="shared" si="24"/>
        <v>0</v>
      </c>
      <c r="AC187" s="82" t="str">
        <f t="shared" si="27"/>
        <v>ok</v>
      </c>
      <c r="AD187" s="80"/>
      <c r="AE187" s="84" t="str">
        <f t="array" ref="AE187">IFERROR(IF($C187="","",INDEX(구분표!$I$2:$I$1001,MATCH(1,(구분표!$B$2:$B$1001='2추일입'!$A187)*(구분표!$C$2:$C$1001='2추일입'!$B187)*(구분표!$A$2:$A$1001='2추일입'!$C187),0))),"@@")</f>
        <v/>
      </c>
    </row>
    <row r="188" spans="1:31" ht="31.5" customHeight="1">
      <c r="A188" s="94" t="str">
        <f>IFERROR(VLOOKUP('2추일입'!$C188,구분표!$A$2:$C$1001,2,FALSE),"")</f>
        <v/>
      </c>
      <c r="B188" s="94" t="str">
        <f>IFERROR(VLOOKUP('2추일입'!$C188,구분표!$A$2:$C$1001,3,FALSE),"")</f>
        <v/>
      </c>
      <c r="C188" s="196"/>
      <c r="D188" s="195"/>
      <c r="E188" s="195"/>
      <c r="F188" s="196"/>
      <c r="G188" s="194"/>
      <c r="H188" s="194"/>
      <c r="I188" s="78">
        <f>IF(SUMPRODUCT(COUNTIF($D188,{"*본예산*","*1회추경*","*신규*"})),"-",G188-H188)</f>
        <v>0</v>
      </c>
      <c r="J188" s="194"/>
      <c r="K188" s="194"/>
      <c r="L188" s="78">
        <f t="shared" si="3"/>
        <v>0</v>
      </c>
      <c r="M188" s="194"/>
      <c r="N188" s="194"/>
      <c r="O188" s="78">
        <f t="shared" si="9"/>
        <v>0</v>
      </c>
      <c r="P188" s="79" t="str">
        <f t="shared" si="10"/>
        <v>-</v>
      </c>
      <c r="Q188" s="217"/>
      <c r="R188" s="80"/>
      <c r="S188" s="221"/>
      <c r="T188" s="80"/>
      <c r="U188" s="83" t="str">
        <f t="shared" si="20"/>
        <v/>
      </c>
      <c r="V188" s="194">
        <f t="shared" si="21"/>
        <v>0</v>
      </c>
      <c r="W188" s="194">
        <f t="shared" si="25"/>
        <v>0</v>
      </c>
      <c r="X188" s="82" t="str">
        <f t="shared" si="22"/>
        <v>ok</v>
      </c>
      <c r="Y188" s="80"/>
      <c r="Z188" s="81" t="str">
        <f t="shared" si="26"/>
        <v/>
      </c>
      <c r="AA188" s="194">
        <f t="shared" si="23"/>
        <v>0</v>
      </c>
      <c r="AB188" s="194">
        <f t="shared" si="24"/>
        <v>0</v>
      </c>
      <c r="AC188" s="82" t="str">
        <f t="shared" si="27"/>
        <v>ok</v>
      </c>
      <c r="AD188" s="80"/>
      <c r="AE188" s="84" t="str">
        <f t="array" ref="AE188">IFERROR(IF($C188="","",INDEX(구분표!$I$2:$I$1001,MATCH(1,(구분표!$B$2:$B$1001='2추일입'!$A188)*(구분표!$C$2:$C$1001='2추일입'!$B188)*(구분표!$A$2:$A$1001='2추일입'!$C188),0))),"@@")</f>
        <v/>
      </c>
    </row>
    <row r="189" spans="1:31" ht="31.5" customHeight="1">
      <c r="A189" s="94" t="str">
        <f>IFERROR(VLOOKUP('2추일입'!$C189,구분표!$A$2:$C$1001,2,FALSE),"")</f>
        <v/>
      </c>
      <c r="B189" s="94" t="str">
        <f>IFERROR(VLOOKUP('2추일입'!$C189,구분표!$A$2:$C$1001,3,FALSE),"")</f>
        <v/>
      </c>
      <c r="C189" s="196"/>
      <c r="D189" s="195"/>
      <c r="E189" s="195"/>
      <c r="F189" s="196"/>
      <c r="G189" s="194"/>
      <c r="H189" s="194"/>
      <c r="I189" s="78">
        <f>IF(SUMPRODUCT(COUNTIF($D189,{"*본예산*","*1회추경*","*신규*"})),"-",G189-H189)</f>
        <v>0</v>
      </c>
      <c r="J189" s="194"/>
      <c r="K189" s="194"/>
      <c r="L189" s="78">
        <f t="shared" si="3"/>
        <v>0</v>
      </c>
      <c r="M189" s="194"/>
      <c r="N189" s="194"/>
      <c r="O189" s="78">
        <f t="shared" si="9"/>
        <v>0</v>
      </c>
      <c r="P189" s="79" t="str">
        <f t="shared" si="10"/>
        <v>-</v>
      </c>
      <c r="Q189" s="217"/>
      <c r="R189" s="80"/>
      <c r="S189" s="221"/>
      <c r="T189" s="80"/>
      <c r="U189" s="83" t="str">
        <f t="shared" si="20"/>
        <v/>
      </c>
      <c r="V189" s="194">
        <f t="shared" si="21"/>
        <v>0</v>
      </c>
      <c r="W189" s="194">
        <f t="shared" si="25"/>
        <v>0</v>
      </c>
      <c r="X189" s="82" t="str">
        <f t="shared" si="22"/>
        <v>ok</v>
      </c>
      <c r="Y189" s="80"/>
      <c r="Z189" s="81" t="str">
        <f t="shared" si="26"/>
        <v/>
      </c>
      <c r="AA189" s="194">
        <f t="shared" si="23"/>
        <v>0</v>
      </c>
      <c r="AB189" s="194">
        <f t="shared" si="24"/>
        <v>0</v>
      </c>
      <c r="AC189" s="82" t="str">
        <f t="shared" si="27"/>
        <v>ok</v>
      </c>
      <c r="AD189" s="80"/>
      <c r="AE189" s="84" t="str">
        <f t="array" ref="AE189">IFERROR(IF($C189="","",INDEX(구분표!$I$2:$I$1001,MATCH(1,(구분표!$B$2:$B$1001='2추일입'!$A189)*(구분표!$C$2:$C$1001='2추일입'!$B189)*(구분표!$A$2:$A$1001='2추일입'!$C189),0))),"@@")</f>
        <v/>
      </c>
    </row>
    <row r="190" spans="1:31" ht="31.5" customHeight="1">
      <c r="A190" s="94" t="str">
        <f>IFERROR(VLOOKUP('2추일입'!$C190,구분표!$A$2:$C$1001,2,FALSE),"")</f>
        <v/>
      </c>
      <c r="B190" s="94" t="str">
        <f>IFERROR(VLOOKUP('2추일입'!$C190,구분표!$A$2:$C$1001,3,FALSE),"")</f>
        <v/>
      </c>
      <c r="C190" s="196"/>
      <c r="D190" s="195"/>
      <c r="E190" s="195"/>
      <c r="F190" s="196"/>
      <c r="G190" s="194"/>
      <c r="H190" s="194"/>
      <c r="I190" s="78">
        <f>IF(SUMPRODUCT(COUNTIF($D190,{"*본예산*","*1회추경*","*신규*"})),"-",G190-H190)</f>
        <v>0</v>
      </c>
      <c r="J190" s="194"/>
      <c r="K190" s="194"/>
      <c r="L190" s="78">
        <f t="shared" si="3"/>
        <v>0</v>
      </c>
      <c r="M190" s="194"/>
      <c r="N190" s="194"/>
      <c r="O190" s="78">
        <f t="shared" si="9"/>
        <v>0</v>
      </c>
      <c r="P190" s="79" t="str">
        <f t="shared" si="10"/>
        <v>-</v>
      </c>
      <c r="Q190" s="218"/>
      <c r="R190" s="80"/>
      <c r="S190" s="221"/>
      <c r="T190" s="80"/>
      <c r="U190" s="83" t="str">
        <f t="shared" si="20"/>
        <v/>
      </c>
      <c r="V190" s="194">
        <f t="shared" si="21"/>
        <v>0</v>
      </c>
      <c r="W190" s="194">
        <f t="shared" si="25"/>
        <v>0</v>
      </c>
      <c r="X190" s="82" t="str">
        <f t="shared" si="22"/>
        <v>ok</v>
      </c>
      <c r="Y190" s="80"/>
      <c r="Z190" s="81" t="str">
        <f t="shared" si="26"/>
        <v/>
      </c>
      <c r="AA190" s="194">
        <f t="shared" si="23"/>
        <v>0</v>
      </c>
      <c r="AB190" s="194">
        <f t="shared" si="24"/>
        <v>0</v>
      </c>
      <c r="AC190" s="82" t="str">
        <f t="shared" si="27"/>
        <v>ok</v>
      </c>
      <c r="AD190" s="80"/>
      <c r="AE190" s="84" t="str">
        <f t="array" ref="AE190">IFERROR(IF($C190="","",INDEX(구분표!$I$2:$I$1001,MATCH(1,(구분표!$B$2:$B$1001='2추일입'!$A190)*(구분표!$C$2:$C$1001='2추일입'!$B190)*(구분표!$A$2:$A$1001='2추일입'!$C190),0))),"@@")</f>
        <v/>
      </c>
    </row>
    <row r="191" spans="1:31" ht="31.5" customHeight="1">
      <c r="A191" s="94" t="str">
        <f>IFERROR(VLOOKUP('2추일입'!$C191,구분표!$A$2:$C$1001,2,FALSE),"")</f>
        <v/>
      </c>
      <c r="B191" s="94" t="str">
        <f>IFERROR(VLOOKUP('2추일입'!$C191,구분표!$A$2:$C$1001,3,FALSE),"")</f>
        <v/>
      </c>
      <c r="C191" s="196"/>
      <c r="D191" s="195"/>
      <c r="E191" s="195"/>
      <c r="F191" s="196"/>
      <c r="G191" s="194"/>
      <c r="H191" s="194"/>
      <c r="I191" s="78">
        <f>IF(SUMPRODUCT(COUNTIF($D191,{"*본예산*","*1회추경*","*신규*"})),"-",G191-H191)</f>
        <v>0</v>
      </c>
      <c r="J191" s="194"/>
      <c r="K191" s="194"/>
      <c r="L191" s="78">
        <f t="shared" si="3"/>
        <v>0</v>
      </c>
      <c r="M191" s="194"/>
      <c r="N191" s="194"/>
      <c r="O191" s="78">
        <f t="shared" si="9"/>
        <v>0</v>
      </c>
      <c r="P191" s="79" t="str">
        <f t="shared" si="10"/>
        <v>-</v>
      </c>
      <c r="Q191" s="218"/>
      <c r="R191" s="80"/>
      <c r="S191" s="221"/>
      <c r="T191" s="80"/>
      <c r="U191" s="83" t="str">
        <f t="shared" si="20"/>
        <v/>
      </c>
      <c r="V191" s="194">
        <f t="shared" si="21"/>
        <v>0</v>
      </c>
      <c r="W191" s="194">
        <f t="shared" si="25"/>
        <v>0</v>
      </c>
      <c r="X191" s="82" t="str">
        <f t="shared" si="22"/>
        <v>ok</v>
      </c>
      <c r="Y191" s="80"/>
      <c r="Z191" s="81" t="str">
        <f t="shared" si="26"/>
        <v/>
      </c>
      <c r="AA191" s="194">
        <f t="shared" si="23"/>
        <v>0</v>
      </c>
      <c r="AB191" s="194">
        <f t="shared" si="24"/>
        <v>0</v>
      </c>
      <c r="AC191" s="82" t="str">
        <f t="shared" si="27"/>
        <v>ok</v>
      </c>
      <c r="AD191" s="80"/>
      <c r="AE191" s="84" t="str">
        <f t="array" ref="AE191">IFERROR(IF($C191="","",INDEX(구분표!$I$2:$I$1001,MATCH(1,(구분표!$B$2:$B$1001='2추일입'!$A191)*(구분표!$C$2:$C$1001='2추일입'!$B191)*(구분표!$A$2:$A$1001='2추일입'!$C191),0))),"@@")</f>
        <v/>
      </c>
    </row>
    <row r="192" spans="1:31" ht="31.5" customHeight="1">
      <c r="A192" s="94" t="str">
        <f>IFERROR(VLOOKUP('2추일입'!$C192,구분표!$A$2:$C$1001,2,FALSE),"")</f>
        <v/>
      </c>
      <c r="B192" s="94" t="str">
        <f>IFERROR(VLOOKUP('2추일입'!$C192,구분표!$A$2:$C$1001,3,FALSE),"")</f>
        <v/>
      </c>
      <c r="C192" s="196"/>
      <c r="D192" s="195"/>
      <c r="E192" s="195"/>
      <c r="F192" s="196"/>
      <c r="G192" s="194"/>
      <c r="H192" s="194"/>
      <c r="I192" s="78">
        <f>IF(SUMPRODUCT(COUNTIF($D192,{"*본예산*","*1회추경*","*신규*"})),"-",G192-H192)</f>
        <v>0</v>
      </c>
      <c r="J192" s="194"/>
      <c r="K192" s="194"/>
      <c r="L192" s="78">
        <f t="shared" si="3"/>
        <v>0</v>
      </c>
      <c r="M192" s="194"/>
      <c r="N192" s="194"/>
      <c r="O192" s="78">
        <f t="shared" si="9"/>
        <v>0</v>
      </c>
      <c r="P192" s="79" t="str">
        <f t="shared" si="10"/>
        <v>-</v>
      </c>
      <c r="Q192" s="218"/>
      <c r="R192" s="80"/>
      <c r="S192" s="221"/>
      <c r="T192" s="80"/>
      <c r="U192" s="83" t="str">
        <f t="shared" si="20"/>
        <v/>
      </c>
      <c r="V192" s="194">
        <f t="shared" si="21"/>
        <v>0</v>
      </c>
      <c r="W192" s="194">
        <f t="shared" si="25"/>
        <v>0</v>
      </c>
      <c r="X192" s="82" t="str">
        <f t="shared" si="22"/>
        <v>ok</v>
      </c>
      <c r="Y192" s="80"/>
      <c r="Z192" s="81" t="str">
        <f t="shared" si="26"/>
        <v/>
      </c>
      <c r="AA192" s="194">
        <f t="shared" si="23"/>
        <v>0</v>
      </c>
      <c r="AB192" s="194">
        <f t="shared" si="24"/>
        <v>0</v>
      </c>
      <c r="AC192" s="82" t="str">
        <f t="shared" si="27"/>
        <v>ok</v>
      </c>
      <c r="AD192" s="80"/>
      <c r="AE192" s="84" t="str">
        <f t="array" ref="AE192">IFERROR(IF($C192="","",INDEX(구분표!$I$2:$I$1001,MATCH(1,(구분표!$B$2:$B$1001='2추일입'!$A192)*(구분표!$C$2:$C$1001='2추일입'!$B192)*(구분표!$A$2:$A$1001='2추일입'!$C192),0))),"@@")</f>
        <v/>
      </c>
    </row>
    <row r="193" spans="1:31" ht="31.5" customHeight="1">
      <c r="A193" s="94" t="str">
        <f>IFERROR(VLOOKUP('2추일입'!$C193,구분표!$A$2:$C$1001,2,FALSE),"")</f>
        <v/>
      </c>
      <c r="B193" s="94" t="str">
        <f>IFERROR(VLOOKUP('2추일입'!$C193,구분표!$A$2:$C$1001,3,FALSE),"")</f>
        <v/>
      </c>
      <c r="C193" s="196"/>
      <c r="D193" s="195"/>
      <c r="E193" s="195"/>
      <c r="F193" s="196"/>
      <c r="G193" s="194"/>
      <c r="H193" s="194"/>
      <c r="I193" s="78">
        <f>IF(SUMPRODUCT(COUNTIF($D193,{"*본예산*","*1회추경*","*신규*"})),"-",G193-H193)</f>
        <v>0</v>
      </c>
      <c r="J193" s="194"/>
      <c r="K193" s="194"/>
      <c r="L193" s="78">
        <f t="shared" si="3"/>
        <v>0</v>
      </c>
      <c r="M193" s="194"/>
      <c r="N193" s="194"/>
      <c r="O193" s="78">
        <f t="shared" si="9"/>
        <v>0</v>
      </c>
      <c r="P193" s="79" t="str">
        <f t="shared" si="10"/>
        <v>-</v>
      </c>
      <c r="Q193" s="218"/>
      <c r="R193" s="80"/>
      <c r="S193" s="221"/>
      <c r="T193" s="80"/>
      <c r="U193" s="83" t="str">
        <f t="shared" si="20"/>
        <v/>
      </c>
      <c r="V193" s="194">
        <f t="shared" si="21"/>
        <v>0</v>
      </c>
      <c r="W193" s="194">
        <f t="shared" si="25"/>
        <v>0</v>
      </c>
      <c r="X193" s="82" t="str">
        <f t="shared" si="22"/>
        <v>ok</v>
      </c>
      <c r="Y193" s="80"/>
      <c r="Z193" s="81" t="str">
        <f t="shared" si="26"/>
        <v/>
      </c>
      <c r="AA193" s="194">
        <f t="shared" si="23"/>
        <v>0</v>
      </c>
      <c r="AB193" s="194">
        <f t="shared" si="24"/>
        <v>0</v>
      </c>
      <c r="AC193" s="82" t="str">
        <f t="shared" si="27"/>
        <v>ok</v>
      </c>
      <c r="AD193" s="80"/>
      <c r="AE193" s="84" t="str">
        <f t="array" ref="AE193">IFERROR(IF($C193="","",INDEX(구분표!$I$2:$I$1001,MATCH(1,(구분표!$B$2:$B$1001='2추일입'!$A193)*(구분표!$C$2:$C$1001='2추일입'!$B193)*(구분표!$A$2:$A$1001='2추일입'!$C193),0))),"@@")</f>
        <v/>
      </c>
    </row>
    <row r="194" spans="1:31" ht="31.5" customHeight="1">
      <c r="A194" s="94" t="str">
        <f>IFERROR(VLOOKUP('2추일입'!$C194,구분표!$A$2:$C$1001,2,FALSE),"")</f>
        <v/>
      </c>
      <c r="B194" s="94" t="str">
        <f>IFERROR(VLOOKUP('2추일입'!$C194,구분표!$A$2:$C$1001,3,FALSE),"")</f>
        <v/>
      </c>
      <c r="C194" s="196"/>
      <c r="D194" s="195"/>
      <c r="E194" s="195"/>
      <c r="F194" s="196"/>
      <c r="G194" s="194"/>
      <c r="H194" s="194"/>
      <c r="I194" s="78">
        <f>IF(SUMPRODUCT(COUNTIF($D194,{"*본예산*","*1회추경*","*신규*"})),"-",G194-H194)</f>
        <v>0</v>
      </c>
      <c r="J194" s="194"/>
      <c r="K194" s="194"/>
      <c r="L194" s="78">
        <f t="shared" si="3"/>
        <v>0</v>
      </c>
      <c r="M194" s="194"/>
      <c r="N194" s="194"/>
      <c r="O194" s="78">
        <f t="shared" si="9"/>
        <v>0</v>
      </c>
      <c r="P194" s="79" t="str">
        <f t="shared" si="10"/>
        <v>-</v>
      </c>
      <c r="Q194" s="212"/>
      <c r="R194" s="80"/>
      <c r="S194" s="221"/>
      <c r="T194" s="80"/>
      <c r="U194" s="83" t="str">
        <f t="shared" si="20"/>
        <v/>
      </c>
      <c r="V194" s="194">
        <f t="shared" si="21"/>
        <v>0</v>
      </c>
      <c r="W194" s="194">
        <f t="shared" si="25"/>
        <v>0</v>
      </c>
      <c r="X194" s="82" t="str">
        <f t="shared" si="22"/>
        <v>ok</v>
      </c>
      <c r="Y194" s="80"/>
      <c r="Z194" s="81" t="str">
        <f t="shared" si="26"/>
        <v/>
      </c>
      <c r="AA194" s="194">
        <f t="shared" si="23"/>
        <v>0</v>
      </c>
      <c r="AB194" s="194">
        <f t="shared" si="24"/>
        <v>0</v>
      </c>
      <c r="AC194" s="82" t="str">
        <f t="shared" si="27"/>
        <v>ok</v>
      </c>
      <c r="AD194" s="80"/>
      <c r="AE194" s="84" t="str">
        <f t="array" ref="AE194">IFERROR(IF($C194="","",INDEX(구분표!$I$2:$I$1001,MATCH(1,(구분표!$B$2:$B$1001='2추일입'!$A194)*(구분표!$C$2:$C$1001='2추일입'!$B194)*(구분표!$A$2:$A$1001='2추일입'!$C194),0))),"@@")</f>
        <v/>
      </c>
    </row>
    <row r="195" spans="1:31" ht="31.5" customHeight="1">
      <c r="A195" s="77" t="str">
        <f>IFERROR(VLOOKUP('2추일입'!$C195,구분표!$A$2:$C$1001,2,FALSE),"")</f>
        <v/>
      </c>
      <c r="B195" s="77" t="str">
        <f>IFERROR(VLOOKUP('2추일입'!$C195,구분표!$A$2:$C$1001,3,FALSE),"")</f>
        <v/>
      </c>
      <c r="C195" s="192"/>
      <c r="D195" s="193"/>
      <c r="E195" s="193"/>
      <c r="F195" s="192"/>
      <c r="G195" s="194"/>
      <c r="H195" s="194"/>
      <c r="I195" s="78">
        <f>IF(SUMPRODUCT(COUNTIF($D195,{"*본예산*","*1회추경*","*신규*"})),"-",G195-H195)</f>
        <v>0</v>
      </c>
      <c r="J195" s="194"/>
      <c r="K195" s="194"/>
      <c r="L195" s="78">
        <f t="shared" si="3"/>
        <v>0</v>
      </c>
      <c r="M195" s="194"/>
      <c r="N195" s="194"/>
      <c r="O195" s="78">
        <f t="shared" si="9"/>
        <v>0</v>
      </c>
      <c r="P195" s="79" t="str">
        <f t="shared" si="10"/>
        <v>-</v>
      </c>
      <c r="Q195" s="211"/>
      <c r="R195" s="80"/>
      <c r="S195" s="221"/>
      <c r="T195" s="80"/>
      <c r="U195" s="83" t="str">
        <f t="shared" si="20"/>
        <v/>
      </c>
      <c r="V195" s="194">
        <f t="shared" si="21"/>
        <v>0</v>
      </c>
      <c r="W195" s="194">
        <f t="shared" si="25"/>
        <v>0</v>
      </c>
      <c r="X195" s="82" t="str">
        <f t="shared" si="22"/>
        <v>ok</v>
      </c>
      <c r="Y195" s="80"/>
      <c r="Z195" s="81" t="str">
        <f t="shared" si="26"/>
        <v/>
      </c>
      <c r="AA195" s="194">
        <f t="shared" si="23"/>
        <v>0</v>
      </c>
      <c r="AB195" s="194">
        <f t="shared" si="24"/>
        <v>0</v>
      </c>
      <c r="AC195" s="82" t="str">
        <f t="shared" si="27"/>
        <v>ok</v>
      </c>
      <c r="AD195" s="80"/>
      <c r="AE195" s="84" t="str">
        <f t="array" ref="AE195">IFERROR(IF($C195="","",INDEX(구분표!$I$2:$I$1001,MATCH(1,(구분표!$B$2:$B$1001='2추일입'!$A195)*(구분표!$C$2:$C$1001='2추일입'!$B195)*(구분표!$A$2:$A$1001='2추일입'!$C195),0))),"@@")</f>
        <v/>
      </c>
    </row>
    <row r="196" spans="1:31" ht="31.5" customHeight="1">
      <c r="A196" s="77" t="str">
        <f>IFERROR(VLOOKUP('2추일입'!$C196,구분표!$A$2:$C$1001,2,FALSE),"")</f>
        <v/>
      </c>
      <c r="B196" s="77" t="str">
        <f>IFERROR(VLOOKUP('2추일입'!$C196,구분표!$A$2:$C$1001,3,FALSE),"")</f>
        <v/>
      </c>
      <c r="C196" s="192"/>
      <c r="D196" s="193"/>
      <c r="E196" s="193"/>
      <c r="F196" s="192"/>
      <c r="G196" s="194"/>
      <c r="H196" s="194"/>
      <c r="I196" s="78">
        <f>IF(SUMPRODUCT(COUNTIF($D196,{"*본예산*","*1회추경*","*신규*"})),"-",G196-H196)</f>
        <v>0</v>
      </c>
      <c r="J196" s="194"/>
      <c r="K196" s="194"/>
      <c r="L196" s="78">
        <f t="shared" si="3"/>
        <v>0</v>
      </c>
      <c r="M196" s="194"/>
      <c r="N196" s="194"/>
      <c r="O196" s="78">
        <f t="shared" si="9"/>
        <v>0</v>
      </c>
      <c r="P196" s="79" t="str">
        <f t="shared" si="10"/>
        <v>-</v>
      </c>
      <c r="Q196" s="211"/>
      <c r="R196" s="80"/>
      <c r="S196" s="221"/>
      <c r="T196" s="80"/>
      <c r="U196" s="83" t="str">
        <f t="shared" si="20"/>
        <v/>
      </c>
      <c r="V196" s="194">
        <f t="shared" si="21"/>
        <v>0</v>
      </c>
      <c r="W196" s="194">
        <f t="shared" si="25"/>
        <v>0</v>
      </c>
      <c r="X196" s="82" t="str">
        <f t="shared" si="22"/>
        <v>ok</v>
      </c>
      <c r="Y196" s="80"/>
      <c r="Z196" s="81" t="str">
        <f t="shared" si="26"/>
        <v/>
      </c>
      <c r="AA196" s="194">
        <f t="shared" si="23"/>
        <v>0</v>
      </c>
      <c r="AB196" s="194">
        <f t="shared" si="24"/>
        <v>0</v>
      </c>
      <c r="AC196" s="82" t="str">
        <f t="shared" si="27"/>
        <v>ok</v>
      </c>
      <c r="AD196" s="80"/>
      <c r="AE196" s="84" t="str">
        <f t="array" ref="AE196">IFERROR(IF($C196="","",INDEX(구분표!$I$2:$I$1001,MATCH(1,(구분표!$B$2:$B$1001='2추일입'!$A196)*(구분표!$C$2:$C$1001='2추일입'!$B196)*(구분표!$A$2:$A$1001='2추일입'!$C196),0))),"@@")</f>
        <v/>
      </c>
    </row>
    <row r="197" spans="1:31" ht="31.5" customHeight="1">
      <c r="A197" s="94" t="str">
        <f>IFERROR(VLOOKUP('2추일입'!$C197,구분표!$A$2:$C$1001,2,FALSE),"")</f>
        <v/>
      </c>
      <c r="B197" s="94" t="str">
        <f>IFERROR(VLOOKUP('2추일입'!$C197,구분표!$A$2:$C$1001,3,FALSE),"")</f>
        <v/>
      </c>
      <c r="C197" s="196"/>
      <c r="D197" s="195"/>
      <c r="E197" s="195"/>
      <c r="F197" s="196"/>
      <c r="G197" s="194"/>
      <c r="H197" s="197"/>
      <c r="I197" s="78">
        <f>IF(SUMPRODUCT(COUNTIF($D197,{"*본예산*","*1회추경*","*신규*"})),"-",G197-H197)</f>
        <v>0</v>
      </c>
      <c r="J197" s="194"/>
      <c r="K197" s="194"/>
      <c r="L197" s="78">
        <f t="shared" si="3"/>
        <v>0</v>
      </c>
      <c r="M197" s="194"/>
      <c r="N197" s="194"/>
      <c r="O197" s="78">
        <f t="shared" si="9"/>
        <v>0</v>
      </c>
      <c r="P197" s="79" t="str">
        <f t="shared" si="10"/>
        <v>-</v>
      </c>
      <c r="Q197" s="211"/>
      <c r="R197" s="80"/>
      <c r="S197" s="221"/>
      <c r="T197" s="80"/>
      <c r="U197" s="83" t="str">
        <f t="shared" si="20"/>
        <v/>
      </c>
      <c r="V197" s="194">
        <f t="shared" si="21"/>
        <v>0</v>
      </c>
      <c r="W197" s="194">
        <f t="shared" si="25"/>
        <v>0</v>
      </c>
      <c r="X197" s="82" t="str">
        <f t="shared" si="22"/>
        <v>ok</v>
      </c>
      <c r="Y197" s="80"/>
      <c r="Z197" s="81" t="str">
        <f t="shared" si="26"/>
        <v/>
      </c>
      <c r="AA197" s="194">
        <f t="shared" si="23"/>
        <v>0</v>
      </c>
      <c r="AB197" s="194">
        <f t="shared" si="24"/>
        <v>0</v>
      </c>
      <c r="AC197" s="82" t="str">
        <f t="shared" si="27"/>
        <v>ok</v>
      </c>
      <c r="AD197" s="80"/>
      <c r="AE197" s="84" t="str">
        <f t="array" ref="AE197">IFERROR(IF($C197="","",INDEX(구분표!$I$2:$I$1001,MATCH(1,(구분표!$B$2:$B$1001='2추일입'!$A197)*(구분표!$C$2:$C$1001='2추일입'!$B197)*(구분표!$A$2:$A$1001='2추일입'!$C197),0))),"@@")</f>
        <v/>
      </c>
    </row>
    <row r="198" spans="1:31" ht="31.5" customHeight="1">
      <c r="A198" s="77" t="str">
        <f>IFERROR(VLOOKUP('2추일입'!$C198,구분표!$A$2:$C$1001,2,FALSE),"")</f>
        <v/>
      </c>
      <c r="B198" s="77" t="str">
        <f>IFERROR(VLOOKUP('2추일입'!$C198,구분표!$A$2:$C$1001,3,FALSE),"")</f>
        <v/>
      </c>
      <c r="C198" s="192"/>
      <c r="D198" s="193"/>
      <c r="E198" s="193"/>
      <c r="F198" s="192"/>
      <c r="G198" s="194"/>
      <c r="H198" s="194"/>
      <c r="I198" s="78">
        <f>IF(SUMPRODUCT(COUNTIF($D198,{"*본예산*","*1회추경*","*신규*"})),"-",G198-H198)</f>
        <v>0</v>
      </c>
      <c r="J198" s="194"/>
      <c r="K198" s="194"/>
      <c r="L198" s="78">
        <f t="shared" si="3"/>
        <v>0</v>
      </c>
      <c r="M198" s="194"/>
      <c r="N198" s="194"/>
      <c r="O198" s="78">
        <f t="shared" si="9"/>
        <v>0</v>
      </c>
      <c r="P198" s="79" t="str">
        <f t="shared" si="10"/>
        <v>-</v>
      </c>
      <c r="Q198" s="211"/>
      <c r="R198" s="80"/>
      <c r="S198" s="221"/>
      <c r="T198" s="80"/>
      <c r="U198" s="83" t="str">
        <f t="shared" si="20"/>
        <v/>
      </c>
      <c r="V198" s="194">
        <f t="shared" si="21"/>
        <v>0</v>
      </c>
      <c r="W198" s="194">
        <f t="shared" si="25"/>
        <v>0</v>
      </c>
      <c r="X198" s="82" t="str">
        <f t="shared" si="22"/>
        <v>ok</v>
      </c>
      <c r="Y198" s="80"/>
      <c r="Z198" s="81" t="str">
        <f t="shared" si="26"/>
        <v/>
      </c>
      <c r="AA198" s="194">
        <f t="shared" si="23"/>
        <v>0</v>
      </c>
      <c r="AB198" s="194">
        <f t="shared" si="24"/>
        <v>0</v>
      </c>
      <c r="AC198" s="82" t="str">
        <f t="shared" si="27"/>
        <v>ok</v>
      </c>
      <c r="AD198" s="80"/>
      <c r="AE198" s="84" t="str">
        <f t="array" ref="AE198">IFERROR(IF($C198="","",INDEX(구분표!$I$2:$I$1001,MATCH(1,(구분표!$B$2:$B$1001='2추일입'!$A198)*(구분표!$C$2:$C$1001='2추일입'!$B198)*(구분표!$A$2:$A$1001='2추일입'!$C198),0))),"@@")</f>
        <v/>
      </c>
    </row>
    <row r="199" spans="1:31" ht="31.5" customHeight="1">
      <c r="A199" s="77" t="str">
        <f>IFERROR(VLOOKUP('2추일입'!$C199,구분표!$A$2:$C$1001,2,FALSE),"")</f>
        <v/>
      </c>
      <c r="B199" s="77" t="str">
        <f>IFERROR(VLOOKUP('2추일입'!$C199,구분표!$A$2:$C$1001,3,FALSE),"")</f>
        <v/>
      </c>
      <c r="C199" s="192"/>
      <c r="D199" s="193"/>
      <c r="E199" s="193"/>
      <c r="F199" s="192"/>
      <c r="G199" s="194"/>
      <c r="H199" s="194"/>
      <c r="I199" s="78">
        <f>IF(SUMPRODUCT(COUNTIF($D199,{"*본예산*","*1회추경*","*신규*"})),"-",G199-H199)</f>
        <v>0</v>
      </c>
      <c r="J199" s="194"/>
      <c r="K199" s="194"/>
      <c r="L199" s="78">
        <f t="shared" si="3"/>
        <v>0</v>
      </c>
      <c r="M199" s="194"/>
      <c r="N199" s="194"/>
      <c r="O199" s="78">
        <f t="shared" si="9"/>
        <v>0</v>
      </c>
      <c r="P199" s="79" t="str">
        <f t="shared" si="10"/>
        <v>-</v>
      </c>
      <c r="Q199" s="211"/>
      <c r="R199" s="80"/>
      <c r="S199" s="221"/>
      <c r="T199" s="80"/>
      <c r="U199" s="83" t="str">
        <f t="shared" si="20"/>
        <v/>
      </c>
      <c r="V199" s="194">
        <f t="shared" ref="V199:V262" si="28">IF($U199&lt;&gt;"도비",IF($S199="국도비","직접입력",SUM($J199:$K199)),)</f>
        <v>0</v>
      </c>
      <c r="W199" s="194">
        <f t="shared" si="25"/>
        <v>0</v>
      </c>
      <c r="X199" s="82" t="str">
        <f t="shared" ref="X199:X262" si="29">IF($S199="국도비","ok",IF(($J199+$K199)=($V199+$W199),"ok","검토"))</f>
        <v>ok</v>
      </c>
      <c r="Y199" s="80"/>
      <c r="Z199" s="81" t="str">
        <f t="shared" si="26"/>
        <v/>
      </c>
      <c r="AA199" s="194">
        <f t="shared" ref="AA199:AA262" si="30">IF($Z199&lt;&gt;"도비",IF($S199="국도비","직접입력",SUM($M199:$N199)),)</f>
        <v>0</v>
      </c>
      <c r="AB199" s="194">
        <f t="shared" ref="AB199:AB262" si="31">IF($Z199="도비",SUM($M199:$N199),IF($S199="국도비","직접입력",SUM($M199:$N199)-$AA199))</f>
        <v>0</v>
      </c>
      <c r="AC199" s="82" t="str">
        <f t="shared" si="27"/>
        <v>ok</v>
      </c>
      <c r="AD199" s="80"/>
      <c r="AE199" s="84" t="str">
        <f t="array" ref="AE199">IFERROR(IF($C199="","",INDEX(구분표!$I$2:$I$1001,MATCH(1,(구분표!$B$2:$B$1001='2추일입'!$A199)*(구분표!$C$2:$C$1001='2추일입'!$B199)*(구분표!$A$2:$A$1001='2추일입'!$C199),0))),"@@")</f>
        <v/>
      </c>
    </row>
    <row r="200" spans="1:31" ht="31.5" customHeight="1">
      <c r="A200" s="77" t="str">
        <f>IFERROR(VLOOKUP('2추일입'!$C200,구분표!$A$2:$C$1001,2,FALSE),"")</f>
        <v/>
      </c>
      <c r="B200" s="77" t="str">
        <f>IFERROR(VLOOKUP('2추일입'!$C200,구분표!$A$2:$C$1001,3,FALSE),"")</f>
        <v/>
      </c>
      <c r="C200" s="192"/>
      <c r="D200" s="193"/>
      <c r="E200" s="193"/>
      <c r="F200" s="192"/>
      <c r="G200" s="194"/>
      <c r="H200" s="194"/>
      <c r="I200" s="78">
        <f>IF(SUMPRODUCT(COUNTIF($D200,{"*본예산*","*1회추경*","*신규*"})),"-",G200-H200)</f>
        <v>0</v>
      </c>
      <c r="J200" s="194"/>
      <c r="K200" s="194"/>
      <c r="L200" s="78">
        <f t="shared" si="3"/>
        <v>0</v>
      </c>
      <c r="M200" s="194"/>
      <c r="N200" s="194"/>
      <c r="O200" s="78">
        <f t="shared" si="9"/>
        <v>0</v>
      </c>
      <c r="P200" s="79" t="str">
        <f t="shared" si="10"/>
        <v>-</v>
      </c>
      <c r="Q200" s="212"/>
      <c r="R200" s="80"/>
      <c r="S200" s="221"/>
      <c r="T200" s="80"/>
      <c r="U200" s="83" t="str">
        <f t="shared" si="20"/>
        <v/>
      </c>
      <c r="V200" s="194">
        <f t="shared" si="28"/>
        <v>0</v>
      </c>
      <c r="W200" s="194">
        <f t="shared" ref="W200:W263" si="32">IF($U200="도비",SUM($J200:$K200),IF($S200="국도비","직접입력",SUM($J200:$K200)-$V200))</f>
        <v>0</v>
      </c>
      <c r="X200" s="82" t="str">
        <f t="shared" si="29"/>
        <v>ok</v>
      </c>
      <c r="Y200" s="80"/>
      <c r="Z200" s="81" t="str">
        <f t="shared" ref="Z200:Z263" si="33">$U200</f>
        <v/>
      </c>
      <c r="AA200" s="194">
        <f t="shared" si="30"/>
        <v>0</v>
      </c>
      <c r="AB200" s="194">
        <f t="shared" si="31"/>
        <v>0</v>
      </c>
      <c r="AC200" s="82" t="str">
        <f t="shared" ref="AC200:AC263" si="34">IF($S200="국도비","ok",IF(($M200+$N200)=($AA200+$AB200),"ok","검토"))</f>
        <v>ok</v>
      </c>
      <c r="AD200" s="80"/>
      <c r="AE200" s="84" t="str">
        <f t="array" ref="AE200">IFERROR(IF($C200="","",INDEX(구분표!$I$2:$I$1001,MATCH(1,(구분표!$B$2:$B$1001='2추일입'!$A200)*(구분표!$C$2:$C$1001='2추일입'!$B200)*(구분표!$A$2:$A$1001='2추일입'!$C200),0))),"@@")</f>
        <v/>
      </c>
    </row>
    <row r="201" spans="1:31" ht="31.5" customHeight="1">
      <c r="A201" s="94" t="str">
        <f>IFERROR(VLOOKUP('2추일입'!$C201,구분표!$A$2:$C$1001,2,FALSE),"")</f>
        <v/>
      </c>
      <c r="B201" s="94" t="str">
        <f>IFERROR(VLOOKUP('2추일입'!$C201,구분표!$A$2:$C$1001,3,FALSE),"")</f>
        <v/>
      </c>
      <c r="C201" s="196"/>
      <c r="D201" s="195"/>
      <c r="E201" s="195"/>
      <c r="F201" s="196"/>
      <c r="G201" s="194"/>
      <c r="H201" s="194"/>
      <c r="I201" s="78">
        <f>IF(SUMPRODUCT(COUNTIF($D201,{"*본예산*","*1회추경*","*신규*"})),"-",G201-H201)</f>
        <v>0</v>
      </c>
      <c r="J201" s="194"/>
      <c r="K201" s="194"/>
      <c r="L201" s="78">
        <f t="shared" si="3"/>
        <v>0</v>
      </c>
      <c r="M201" s="194"/>
      <c r="N201" s="194"/>
      <c r="O201" s="78">
        <f t="shared" si="9"/>
        <v>0</v>
      </c>
      <c r="P201" s="79" t="str">
        <f t="shared" si="10"/>
        <v>-</v>
      </c>
      <c r="Q201" s="212"/>
      <c r="R201" s="80"/>
      <c r="S201" s="221"/>
      <c r="T201" s="80"/>
      <c r="U201" s="83" t="str">
        <f t="shared" si="20"/>
        <v/>
      </c>
      <c r="V201" s="194">
        <f t="shared" si="28"/>
        <v>0</v>
      </c>
      <c r="W201" s="194">
        <f t="shared" si="32"/>
        <v>0</v>
      </c>
      <c r="X201" s="82" t="str">
        <f t="shared" si="29"/>
        <v>ok</v>
      </c>
      <c r="Y201" s="80"/>
      <c r="Z201" s="81" t="str">
        <f t="shared" si="33"/>
        <v/>
      </c>
      <c r="AA201" s="194">
        <f t="shared" si="30"/>
        <v>0</v>
      </c>
      <c r="AB201" s="194">
        <f t="shared" si="31"/>
        <v>0</v>
      </c>
      <c r="AC201" s="82" t="str">
        <f t="shared" si="34"/>
        <v>ok</v>
      </c>
      <c r="AD201" s="80"/>
      <c r="AE201" s="84" t="str">
        <f t="array" ref="AE201">IFERROR(IF($C201="","",INDEX(구분표!$I$2:$I$1001,MATCH(1,(구분표!$B$2:$B$1001='2추일입'!$A201)*(구분표!$C$2:$C$1001='2추일입'!$B201)*(구분표!$A$2:$A$1001='2추일입'!$C201),0))),"@@")</f>
        <v/>
      </c>
    </row>
    <row r="202" spans="1:31" ht="31.5" customHeight="1">
      <c r="A202" s="94" t="str">
        <f>IFERROR(VLOOKUP('2추일입'!$C202,구분표!$A$2:$C$1001,2,FALSE),"")</f>
        <v/>
      </c>
      <c r="B202" s="94" t="str">
        <f>IFERROR(VLOOKUP('2추일입'!$C202,구분표!$A$2:$C$1001,3,FALSE),"")</f>
        <v/>
      </c>
      <c r="C202" s="196"/>
      <c r="D202" s="195"/>
      <c r="E202" s="195"/>
      <c r="F202" s="196"/>
      <c r="G202" s="194"/>
      <c r="H202" s="194"/>
      <c r="I202" s="78">
        <f>IF(SUMPRODUCT(COUNTIF($D202,{"*본예산*","*1회추경*","*신규*"})),"-",G202-H202)</f>
        <v>0</v>
      </c>
      <c r="J202" s="194"/>
      <c r="K202" s="194"/>
      <c r="L202" s="78">
        <f t="shared" si="3"/>
        <v>0</v>
      </c>
      <c r="M202" s="194"/>
      <c r="N202" s="194"/>
      <c r="O202" s="78">
        <f t="shared" si="9"/>
        <v>0</v>
      </c>
      <c r="P202" s="79" t="str">
        <f t="shared" si="10"/>
        <v>-</v>
      </c>
      <c r="Q202" s="212"/>
      <c r="R202" s="80"/>
      <c r="S202" s="221"/>
      <c r="T202" s="80"/>
      <c r="U202" s="83" t="str">
        <f t="shared" si="20"/>
        <v/>
      </c>
      <c r="V202" s="194">
        <f t="shared" si="28"/>
        <v>0</v>
      </c>
      <c r="W202" s="194">
        <f t="shared" si="32"/>
        <v>0</v>
      </c>
      <c r="X202" s="82" t="str">
        <f t="shared" si="29"/>
        <v>ok</v>
      </c>
      <c r="Y202" s="80"/>
      <c r="Z202" s="81" t="str">
        <f t="shared" si="33"/>
        <v/>
      </c>
      <c r="AA202" s="194">
        <f t="shared" si="30"/>
        <v>0</v>
      </c>
      <c r="AB202" s="194">
        <f t="shared" si="31"/>
        <v>0</v>
      </c>
      <c r="AC202" s="82" t="str">
        <f t="shared" si="34"/>
        <v>ok</v>
      </c>
      <c r="AD202" s="80"/>
      <c r="AE202" s="84" t="str">
        <f t="array" ref="AE202">IFERROR(IF($C202="","",INDEX(구분표!$I$2:$I$1001,MATCH(1,(구분표!$B$2:$B$1001='2추일입'!$A202)*(구분표!$C$2:$C$1001='2추일입'!$B202)*(구분표!$A$2:$A$1001='2추일입'!$C202),0))),"@@")</f>
        <v/>
      </c>
    </row>
    <row r="203" spans="1:31" ht="31.5" customHeight="1">
      <c r="A203" s="94" t="str">
        <f>IFERROR(VLOOKUP('2추일입'!$C203,구분표!$A$2:$C$1001,2,FALSE),"")</f>
        <v/>
      </c>
      <c r="B203" s="94" t="str">
        <f>IFERROR(VLOOKUP('2추일입'!$C203,구분표!$A$2:$C$1001,3,FALSE),"")</f>
        <v/>
      </c>
      <c r="C203" s="196"/>
      <c r="D203" s="195"/>
      <c r="E203" s="195"/>
      <c r="F203" s="196"/>
      <c r="G203" s="194"/>
      <c r="H203" s="194"/>
      <c r="I203" s="78">
        <f>IF(SUMPRODUCT(COUNTIF($D203,{"*본예산*","*1회추경*","*신규*"})),"-",G203-H203)</f>
        <v>0</v>
      </c>
      <c r="J203" s="194"/>
      <c r="K203" s="194"/>
      <c r="L203" s="78">
        <f t="shared" si="3"/>
        <v>0</v>
      </c>
      <c r="M203" s="194"/>
      <c r="N203" s="194"/>
      <c r="O203" s="78">
        <f t="shared" si="9"/>
        <v>0</v>
      </c>
      <c r="P203" s="79" t="str">
        <f t="shared" si="10"/>
        <v>-</v>
      </c>
      <c r="Q203" s="212"/>
      <c r="R203" s="80"/>
      <c r="S203" s="221"/>
      <c r="T203" s="80"/>
      <c r="U203" s="83" t="str">
        <f t="shared" si="20"/>
        <v/>
      </c>
      <c r="V203" s="194">
        <f t="shared" si="28"/>
        <v>0</v>
      </c>
      <c r="W203" s="194">
        <f t="shared" si="32"/>
        <v>0</v>
      </c>
      <c r="X203" s="82" t="str">
        <f t="shared" si="29"/>
        <v>ok</v>
      </c>
      <c r="Y203" s="80"/>
      <c r="Z203" s="81" t="str">
        <f t="shared" si="33"/>
        <v/>
      </c>
      <c r="AA203" s="194">
        <f t="shared" si="30"/>
        <v>0</v>
      </c>
      <c r="AB203" s="194">
        <f t="shared" si="31"/>
        <v>0</v>
      </c>
      <c r="AC203" s="82" t="str">
        <f t="shared" si="34"/>
        <v>ok</v>
      </c>
      <c r="AD203" s="80"/>
      <c r="AE203" s="84" t="str">
        <f t="array" ref="AE203">IFERROR(IF($C203="","",INDEX(구분표!$I$2:$I$1001,MATCH(1,(구분표!$B$2:$B$1001='2추일입'!$A203)*(구분표!$C$2:$C$1001='2추일입'!$B203)*(구분표!$A$2:$A$1001='2추일입'!$C203),0))),"@@")</f>
        <v/>
      </c>
    </row>
    <row r="204" spans="1:31" ht="31.5" customHeight="1">
      <c r="A204" s="94" t="str">
        <f>IFERROR(VLOOKUP('2추일입'!$C204,구분표!$A$2:$C$1001,2,FALSE),"")</f>
        <v/>
      </c>
      <c r="B204" s="94" t="str">
        <f>IFERROR(VLOOKUP('2추일입'!$C204,구분표!$A$2:$C$1001,3,FALSE),"")</f>
        <v/>
      </c>
      <c r="C204" s="196"/>
      <c r="D204" s="195"/>
      <c r="E204" s="195"/>
      <c r="F204" s="196"/>
      <c r="G204" s="194"/>
      <c r="H204" s="194"/>
      <c r="I204" s="78">
        <f>IF(SUMPRODUCT(COUNTIF($D204,{"*본예산*","*1회추경*","*신규*"})),"-",G204-H204)</f>
        <v>0</v>
      </c>
      <c r="J204" s="194"/>
      <c r="K204" s="194"/>
      <c r="L204" s="78">
        <f t="shared" si="3"/>
        <v>0</v>
      </c>
      <c r="M204" s="194"/>
      <c r="N204" s="194"/>
      <c r="O204" s="78">
        <f t="shared" si="9"/>
        <v>0</v>
      </c>
      <c r="P204" s="79" t="str">
        <f t="shared" si="10"/>
        <v>-</v>
      </c>
      <c r="Q204" s="212"/>
      <c r="R204" s="80"/>
      <c r="S204" s="221"/>
      <c r="T204" s="80"/>
      <c r="U204" s="83" t="str">
        <f t="shared" si="20"/>
        <v/>
      </c>
      <c r="V204" s="194">
        <f t="shared" si="28"/>
        <v>0</v>
      </c>
      <c r="W204" s="194">
        <f t="shared" si="32"/>
        <v>0</v>
      </c>
      <c r="X204" s="82" t="str">
        <f t="shared" si="29"/>
        <v>ok</v>
      </c>
      <c r="Y204" s="80"/>
      <c r="Z204" s="81" t="str">
        <f t="shared" si="33"/>
        <v/>
      </c>
      <c r="AA204" s="194">
        <f t="shared" si="30"/>
        <v>0</v>
      </c>
      <c r="AB204" s="194">
        <f t="shared" si="31"/>
        <v>0</v>
      </c>
      <c r="AC204" s="82" t="str">
        <f t="shared" si="34"/>
        <v>ok</v>
      </c>
      <c r="AD204" s="80"/>
      <c r="AE204" s="84" t="str">
        <f t="array" ref="AE204">IFERROR(IF($C204="","",INDEX(구분표!$I$2:$I$1001,MATCH(1,(구분표!$B$2:$B$1001='2추일입'!$A204)*(구분표!$C$2:$C$1001='2추일입'!$B204)*(구분표!$A$2:$A$1001='2추일입'!$C204),0))),"@@")</f>
        <v/>
      </c>
    </row>
    <row r="205" spans="1:31" ht="31.5" customHeight="1">
      <c r="A205" s="94" t="str">
        <f>IFERROR(VLOOKUP('2추일입'!$C205,구분표!$A$2:$C$1001,2,FALSE),"")</f>
        <v/>
      </c>
      <c r="B205" s="94" t="str">
        <f>IFERROR(VLOOKUP('2추일입'!$C205,구분표!$A$2:$C$1001,3,FALSE),"")</f>
        <v/>
      </c>
      <c r="C205" s="196"/>
      <c r="D205" s="195"/>
      <c r="E205" s="195"/>
      <c r="F205" s="196"/>
      <c r="G205" s="194"/>
      <c r="H205" s="194"/>
      <c r="I205" s="78">
        <f>IF(SUMPRODUCT(COUNTIF($D205,{"*본예산*","*1회추경*","*신규*"})),"-",G205-H205)</f>
        <v>0</v>
      </c>
      <c r="J205" s="194"/>
      <c r="K205" s="194"/>
      <c r="L205" s="78">
        <f t="shared" si="3"/>
        <v>0</v>
      </c>
      <c r="M205" s="194"/>
      <c r="N205" s="194"/>
      <c r="O205" s="78">
        <f t="shared" si="9"/>
        <v>0</v>
      </c>
      <c r="P205" s="79" t="str">
        <f t="shared" si="10"/>
        <v>-</v>
      </c>
      <c r="Q205" s="212"/>
      <c r="R205" s="80"/>
      <c r="S205" s="221"/>
      <c r="T205" s="80"/>
      <c r="U205" s="83" t="str">
        <f t="shared" si="20"/>
        <v/>
      </c>
      <c r="V205" s="194">
        <f t="shared" si="28"/>
        <v>0</v>
      </c>
      <c r="W205" s="194">
        <f t="shared" si="32"/>
        <v>0</v>
      </c>
      <c r="X205" s="82" t="str">
        <f t="shared" si="29"/>
        <v>ok</v>
      </c>
      <c r="Y205" s="80"/>
      <c r="Z205" s="81" t="str">
        <f t="shared" si="33"/>
        <v/>
      </c>
      <c r="AA205" s="194">
        <f t="shared" si="30"/>
        <v>0</v>
      </c>
      <c r="AB205" s="194">
        <f t="shared" si="31"/>
        <v>0</v>
      </c>
      <c r="AC205" s="82" t="str">
        <f t="shared" si="34"/>
        <v>ok</v>
      </c>
      <c r="AD205" s="80"/>
      <c r="AE205" s="84" t="str">
        <f t="array" ref="AE205">IFERROR(IF($C205="","",INDEX(구분표!$I$2:$I$1001,MATCH(1,(구분표!$B$2:$B$1001='2추일입'!$A205)*(구분표!$C$2:$C$1001='2추일입'!$B205)*(구분표!$A$2:$A$1001='2추일입'!$C205),0))),"@@")</f>
        <v/>
      </c>
    </row>
    <row r="206" spans="1:31" ht="31.5" customHeight="1">
      <c r="A206" s="94" t="str">
        <f>IFERROR(VLOOKUP('2추일입'!$C206,구분표!$A$2:$C$1001,2,FALSE),"")</f>
        <v/>
      </c>
      <c r="B206" s="94" t="str">
        <f>IFERROR(VLOOKUP('2추일입'!$C206,구분표!$A$2:$C$1001,3,FALSE),"")</f>
        <v/>
      </c>
      <c r="C206" s="196"/>
      <c r="D206" s="195"/>
      <c r="E206" s="195"/>
      <c r="F206" s="196"/>
      <c r="G206" s="194"/>
      <c r="H206" s="194"/>
      <c r="I206" s="78">
        <f>IF(SUMPRODUCT(COUNTIF($D206,{"*본예산*","*1회추경*","*신규*"})),"-",G206-H206)</f>
        <v>0</v>
      </c>
      <c r="J206" s="194"/>
      <c r="K206" s="194"/>
      <c r="L206" s="78">
        <f t="shared" si="3"/>
        <v>0</v>
      </c>
      <c r="M206" s="194"/>
      <c r="N206" s="194"/>
      <c r="O206" s="78">
        <f t="shared" si="9"/>
        <v>0</v>
      </c>
      <c r="P206" s="79" t="str">
        <f t="shared" si="10"/>
        <v>-</v>
      </c>
      <c r="Q206" s="212"/>
      <c r="R206" s="80"/>
      <c r="S206" s="221"/>
      <c r="T206" s="80"/>
      <c r="U206" s="83" t="str">
        <f t="shared" si="20"/>
        <v/>
      </c>
      <c r="V206" s="194">
        <f t="shared" si="28"/>
        <v>0</v>
      </c>
      <c r="W206" s="194">
        <f t="shared" si="32"/>
        <v>0</v>
      </c>
      <c r="X206" s="82" t="str">
        <f t="shared" si="29"/>
        <v>ok</v>
      </c>
      <c r="Y206" s="80"/>
      <c r="Z206" s="81" t="str">
        <f t="shared" si="33"/>
        <v/>
      </c>
      <c r="AA206" s="194">
        <f t="shared" si="30"/>
        <v>0</v>
      </c>
      <c r="AB206" s="194">
        <f t="shared" si="31"/>
        <v>0</v>
      </c>
      <c r="AC206" s="82" t="str">
        <f t="shared" si="34"/>
        <v>ok</v>
      </c>
      <c r="AD206" s="80"/>
      <c r="AE206" s="84" t="str">
        <f t="array" ref="AE206">IFERROR(IF($C206="","",INDEX(구분표!$I$2:$I$1001,MATCH(1,(구분표!$B$2:$B$1001='2추일입'!$A206)*(구분표!$C$2:$C$1001='2추일입'!$B206)*(구분표!$A$2:$A$1001='2추일입'!$C206),0))),"@@")</f>
        <v/>
      </c>
    </row>
    <row r="207" spans="1:31" ht="31.5" customHeight="1">
      <c r="A207" s="94" t="str">
        <f>IFERROR(VLOOKUP('2추일입'!$C207,구분표!$A$2:$C$1001,2,FALSE),"")</f>
        <v/>
      </c>
      <c r="B207" s="94" t="str">
        <f>IFERROR(VLOOKUP('2추일입'!$C207,구분표!$A$2:$C$1001,3,FALSE),"")</f>
        <v/>
      </c>
      <c r="C207" s="196"/>
      <c r="D207" s="195"/>
      <c r="E207" s="195"/>
      <c r="F207" s="196"/>
      <c r="G207" s="194"/>
      <c r="H207" s="194"/>
      <c r="I207" s="78">
        <f>IF(SUMPRODUCT(COUNTIF($D207,{"*본예산*","*1회추경*","*신규*"})),"-",G207-H207)</f>
        <v>0</v>
      </c>
      <c r="J207" s="194"/>
      <c r="K207" s="194"/>
      <c r="L207" s="78">
        <f t="shared" si="3"/>
        <v>0</v>
      </c>
      <c r="M207" s="194"/>
      <c r="N207" s="194"/>
      <c r="O207" s="78">
        <f t="shared" si="9"/>
        <v>0</v>
      </c>
      <c r="P207" s="79" t="str">
        <f t="shared" si="10"/>
        <v>-</v>
      </c>
      <c r="Q207" s="212"/>
      <c r="R207" s="80"/>
      <c r="S207" s="221"/>
      <c r="T207" s="80"/>
      <c r="U207" s="83" t="str">
        <f t="shared" si="20"/>
        <v/>
      </c>
      <c r="V207" s="194">
        <f t="shared" si="28"/>
        <v>0</v>
      </c>
      <c r="W207" s="194">
        <f t="shared" si="32"/>
        <v>0</v>
      </c>
      <c r="X207" s="82" t="str">
        <f t="shared" si="29"/>
        <v>ok</v>
      </c>
      <c r="Y207" s="80"/>
      <c r="Z207" s="81" t="str">
        <f t="shared" si="33"/>
        <v/>
      </c>
      <c r="AA207" s="194">
        <f t="shared" si="30"/>
        <v>0</v>
      </c>
      <c r="AB207" s="194">
        <f t="shared" si="31"/>
        <v>0</v>
      </c>
      <c r="AC207" s="82" t="str">
        <f t="shared" si="34"/>
        <v>ok</v>
      </c>
      <c r="AD207" s="80"/>
      <c r="AE207" s="84" t="str">
        <f t="array" ref="AE207">IFERROR(IF($C207="","",INDEX(구분표!$I$2:$I$1001,MATCH(1,(구분표!$B$2:$B$1001='2추일입'!$A207)*(구분표!$C$2:$C$1001='2추일입'!$B207)*(구분표!$A$2:$A$1001='2추일입'!$C207),0))),"@@")</f>
        <v/>
      </c>
    </row>
    <row r="208" spans="1:31" ht="31.5" customHeight="1">
      <c r="A208" s="94" t="str">
        <f>IFERROR(VLOOKUP('2추일입'!$C208,구분표!$A$2:$C$1001,2,FALSE),"")</f>
        <v/>
      </c>
      <c r="B208" s="94" t="str">
        <f>IFERROR(VLOOKUP('2추일입'!$C208,구분표!$A$2:$C$1001,3,FALSE),"")</f>
        <v/>
      </c>
      <c r="C208" s="196"/>
      <c r="D208" s="195"/>
      <c r="E208" s="195"/>
      <c r="F208" s="196"/>
      <c r="G208" s="194"/>
      <c r="H208" s="194"/>
      <c r="I208" s="78">
        <f>IF(SUMPRODUCT(COUNTIF($D208,{"*본예산*","*1회추경*","*신규*"})),"-",G208-H208)</f>
        <v>0</v>
      </c>
      <c r="J208" s="194"/>
      <c r="K208" s="194"/>
      <c r="L208" s="78">
        <f t="shared" si="3"/>
        <v>0</v>
      </c>
      <c r="M208" s="194"/>
      <c r="N208" s="194"/>
      <c r="O208" s="78">
        <f t="shared" si="9"/>
        <v>0</v>
      </c>
      <c r="P208" s="79" t="str">
        <f t="shared" si="10"/>
        <v>-</v>
      </c>
      <c r="Q208" s="212"/>
      <c r="R208" s="80"/>
      <c r="S208" s="221"/>
      <c r="T208" s="80"/>
      <c r="U208" s="83" t="str">
        <f t="shared" si="20"/>
        <v/>
      </c>
      <c r="V208" s="194">
        <f t="shared" si="28"/>
        <v>0</v>
      </c>
      <c r="W208" s="194">
        <f t="shared" si="32"/>
        <v>0</v>
      </c>
      <c r="X208" s="82" t="str">
        <f t="shared" si="29"/>
        <v>ok</v>
      </c>
      <c r="Y208" s="80"/>
      <c r="Z208" s="81" t="str">
        <f t="shared" si="33"/>
        <v/>
      </c>
      <c r="AA208" s="194">
        <f t="shared" si="30"/>
        <v>0</v>
      </c>
      <c r="AB208" s="194">
        <f t="shared" si="31"/>
        <v>0</v>
      </c>
      <c r="AC208" s="82" t="str">
        <f t="shared" si="34"/>
        <v>ok</v>
      </c>
      <c r="AD208" s="80"/>
      <c r="AE208" s="84" t="str">
        <f t="array" ref="AE208">IFERROR(IF($C208="","",INDEX(구분표!$I$2:$I$1001,MATCH(1,(구분표!$B$2:$B$1001='2추일입'!$A208)*(구분표!$C$2:$C$1001='2추일입'!$B208)*(구분표!$A$2:$A$1001='2추일입'!$C208),0))),"@@")</f>
        <v/>
      </c>
    </row>
    <row r="209" spans="1:31" ht="31.5" customHeight="1">
      <c r="A209" s="94" t="str">
        <f>IFERROR(VLOOKUP('2추일입'!$C209,구분표!$A$2:$C$1001,2,FALSE),"")</f>
        <v/>
      </c>
      <c r="B209" s="94" t="str">
        <f>IFERROR(VLOOKUP('2추일입'!$C209,구분표!$A$2:$C$1001,3,FALSE),"")</f>
        <v/>
      </c>
      <c r="C209" s="196"/>
      <c r="D209" s="195"/>
      <c r="E209" s="195"/>
      <c r="F209" s="196"/>
      <c r="G209" s="194"/>
      <c r="H209" s="194"/>
      <c r="I209" s="78">
        <f>IF(SUMPRODUCT(COUNTIF($D209,{"*본예산*","*1회추경*","*신규*"})),"-",G209-H209)</f>
        <v>0</v>
      </c>
      <c r="J209" s="194"/>
      <c r="K209" s="194"/>
      <c r="L209" s="78">
        <f t="shared" si="3"/>
        <v>0</v>
      </c>
      <c r="M209" s="194"/>
      <c r="N209" s="194"/>
      <c r="O209" s="78">
        <f t="shared" si="9"/>
        <v>0</v>
      </c>
      <c r="P209" s="79" t="str">
        <f t="shared" si="10"/>
        <v>-</v>
      </c>
      <c r="Q209" s="212"/>
      <c r="R209" s="80"/>
      <c r="S209" s="221"/>
      <c r="T209" s="80"/>
      <c r="U209" s="83" t="str">
        <f t="shared" si="20"/>
        <v/>
      </c>
      <c r="V209" s="194">
        <f t="shared" si="28"/>
        <v>0</v>
      </c>
      <c r="W209" s="194">
        <f t="shared" si="32"/>
        <v>0</v>
      </c>
      <c r="X209" s="82" t="str">
        <f t="shared" si="29"/>
        <v>ok</v>
      </c>
      <c r="Y209" s="80"/>
      <c r="Z209" s="81" t="str">
        <f t="shared" si="33"/>
        <v/>
      </c>
      <c r="AA209" s="194">
        <f t="shared" si="30"/>
        <v>0</v>
      </c>
      <c r="AB209" s="194">
        <f t="shared" si="31"/>
        <v>0</v>
      </c>
      <c r="AC209" s="82" t="str">
        <f t="shared" si="34"/>
        <v>ok</v>
      </c>
      <c r="AD209" s="80"/>
      <c r="AE209" s="84" t="str">
        <f t="array" ref="AE209">IFERROR(IF($C209="","",INDEX(구분표!$I$2:$I$1001,MATCH(1,(구분표!$B$2:$B$1001='2추일입'!$A209)*(구분표!$C$2:$C$1001='2추일입'!$B209)*(구분표!$A$2:$A$1001='2추일입'!$C209),0))),"@@")</f>
        <v/>
      </c>
    </row>
    <row r="210" spans="1:31" ht="31.5" customHeight="1">
      <c r="A210" s="94" t="str">
        <f>IFERROR(VLOOKUP('2추일입'!$C210,구분표!$A$2:$C$1001,2,FALSE),"")</f>
        <v/>
      </c>
      <c r="B210" s="94" t="str">
        <f>IFERROR(VLOOKUP('2추일입'!$C210,구분표!$A$2:$C$1001,3,FALSE),"")</f>
        <v/>
      </c>
      <c r="C210" s="196"/>
      <c r="D210" s="195"/>
      <c r="E210" s="195"/>
      <c r="F210" s="196"/>
      <c r="G210" s="194"/>
      <c r="H210" s="194"/>
      <c r="I210" s="78">
        <f>IF(SUMPRODUCT(COUNTIF($D210,{"*본예산*","*1회추경*","*신규*"})),"-",G210-H210)</f>
        <v>0</v>
      </c>
      <c r="J210" s="194"/>
      <c r="K210" s="194"/>
      <c r="L210" s="78">
        <f t="shared" si="3"/>
        <v>0</v>
      </c>
      <c r="M210" s="194"/>
      <c r="N210" s="194"/>
      <c r="O210" s="78">
        <f t="shared" si="9"/>
        <v>0</v>
      </c>
      <c r="P210" s="79" t="str">
        <f t="shared" si="10"/>
        <v>-</v>
      </c>
      <c r="Q210" s="212"/>
      <c r="R210" s="80"/>
      <c r="S210" s="221"/>
      <c r="T210" s="80"/>
      <c r="U210" s="83" t="str">
        <f t="shared" si="20"/>
        <v/>
      </c>
      <c r="V210" s="194">
        <f t="shared" si="28"/>
        <v>0</v>
      </c>
      <c r="W210" s="194">
        <f t="shared" si="32"/>
        <v>0</v>
      </c>
      <c r="X210" s="82" t="str">
        <f t="shared" si="29"/>
        <v>ok</v>
      </c>
      <c r="Y210" s="80"/>
      <c r="Z210" s="81" t="str">
        <f t="shared" si="33"/>
        <v/>
      </c>
      <c r="AA210" s="194">
        <f t="shared" si="30"/>
        <v>0</v>
      </c>
      <c r="AB210" s="194">
        <f t="shared" si="31"/>
        <v>0</v>
      </c>
      <c r="AC210" s="82" t="str">
        <f t="shared" si="34"/>
        <v>ok</v>
      </c>
      <c r="AD210" s="80"/>
      <c r="AE210" s="84" t="str">
        <f t="array" ref="AE210">IFERROR(IF($C210="","",INDEX(구분표!$I$2:$I$1001,MATCH(1,(구분표!$B$2:$B$1001='2추일입'!$A210)*(구분표!$C$2:$C$1001='2추일입'!$B210)*(구분표!$A$2:$A$1001='2추일입'!$C210),0))),"@@")</f>
        <v/>
      </c>
    </row>
    <row r="211" spans="1:31" ht="31.5" customHeight="1">
      <c r="A211" s="94" t="str">
        <f>IFERROR(VLOOKUP('2추일입'!$C211,구분표!$A$2:$C$1001,2,FALSE),"")</f>
        <v/>
      </c>
      <c r="B211" s="94" t="str">
        <f>IFERROR(VLOOKUP('2추일입'!$C211,구분표!$A$2:$C$1001,3,FALSE),"")</f>
        <v/>
      </c>
      <c r="C211" s="196"/>
      <c r="D211" s="195"/>
      <c r="E211" s="195"/>
      <c r="F211" s="196"/>
      <c r="G211" s="194"/>
      <c r="H211" s="194"/>
      <c r="I211" s="78">
        <f>IF(SUMPRODUCT(COUNTIF($D211,{"*본예산*","*1회추경*","*신규*"})),"-",G211-H211)</f>
        <v>0</v>
      </c>
      <c r="J211" s="194"/>
      <c r="K211" s="194"/>
      <c r="L211" s="78">
        <f t="shared" si="3"/>
        <v>0</v>
      </c>
      <c r="M211" s="194"/>
      <c r="N211" s="194"/>
      <c r="O211" s="78">
        <f t="shared" si="9"/>
        <v>0</v>
      </c>
      <c r="P211" s="79" t="str">
        <f t="shared" si="10"/>
        <v>-</v>
      </c>
      <c r="Q211" s="212"/>
      <c r="R211" s="80"/>
      <c r="S211" s="221"/>
      <c r="T211" s="80"/>
      <c r="U211" s="83" t="str">
        <f t="shared" si="20"/>
        <v/>
      </c>
      <c r="V211" s="194">
        <f t="shared" si="28"/>
        <v>0</v>
      </c>
      <c r="W211" s="194">
        <f t="shared" si="32"/>
        <v>0</v>
      </c>
      <c r="X211" s="82" t="str">
        <f t="shared" si="29"/>
        <v>ok</v>
      </c>
      <c r="Y211" s="80"/>
      <c r="Z211" s="81" t="str">
        <f t="shared" si="33"/>
        <v/>
      </c>
      <c r="AA211" s="194">
        <f t="shared" si="30"/>
        <v>0</v>
      </c>
      <c r="AB211" s="194">
        <f t="shared" si="31"/>
        <v>0</v>
      </c>
      <c r="AC211" s="82" t="str">
        <f t="shared" si="34"/>
        <v>ok</v>
      </c>
      <c r="AD211" s="80"/>
      <c r="AE211" s="84" t="str">
        <f t="array" ref="AE211">IFERROR(IF($C211="","",INDEX(구분표!$I$2:$I$1001,MATCH(1,(구분표!$B$2:$B$1001='2추일입'!$A211)*(구분표!$C$2:$C$1001='2추일입'!$B211)*(구분표!$A$2:$A$1001='2추일입'!$C211),0))),"@@")</f>
        <v/>
      </c>
    </row>
    <row r="212" spans="1:31" ht="31.5" customHeight="1">
      <c r="A212" s="94" t="str">
        <f>IFERROR(VLOOKUP('2추일입'!$C212,구분표!$A$2:$C$1001,2,FALSE),"")</f>
        <v/>
      </c>
      <c r="B212" s="94" t="str">
        <f>IFERROR(VLOOKUP('2추일입'!$C212,구분표!$A$2:$C$1001,3,FALSE),"")</f>
        <v/>
      </c>
      <c r="C212" s="196"/>
      <c r="D212" s="195"/>
      <c r="E212" s="195"/>
      <c r="F212" s="196"/>
      <c r="G212" s="194"/>
      <c r="H212" s="194"/>
      <c r="I212" s="78">
        <f>IF(SUMPRODUCT(COUNTIF($D212,{"*본예산*","*1회추경*","*신규*"})),"-",G212-H212)</f>
        <v>0</v>
      </c>
      <c r="J212" s="194"/>
      <c r="K212" s="194"/>
      <c r="L212" s="78">
        <f t="shared" si="3"/>
        <v>0</v>
      </c>
      <c r="M212" s="194"/>
      <c r="N212" s="194"/>
      <c r="O212" s="78">
        <f t="shared" si="9"/>
        <v>0</v>
      </c>
      <c r="P212" s="79" t="str">
        <f t="shared" si="10"/>
        <v>-</v>
      </c>
      <c r="Q212" s="212"/>
      <c r="R212" s="80"/>
      <c r="S212" s="221"/>
      <c r="T212" s="80"/>
      <c r="U212" s="83" t="str">
        <f t="shared" si="20"/>
        <v/>
      </c>
      <c r="V212" s="194">
        <f t="shared" si="28"/>
        <v>0</v>
      </c>
      <c r="W212" s="194">
        <f t="shared" si="32"/>
        <v>0</v>
      </c>
      <c r="X212" s="82" t="str">
        <f t="shared" si="29"/>
        <v>ok</v>
      </c>
      <c r="Y212" s="80"/>
      <c r="Z212" s="81" t="str">
        <f t="shared" si="33"/>
        <v/>
      </c>
      <c r="AA212" s="194">
        <f t="shared" si="30"/>
        <v>0</v>
      </c>
      <c r="AB212" s="194">
        <f t="shared" si="31"/>
        <v>0</v>
      </c>
      <c r="AC212" s="82" t="str">
        <f t="shared" si="34"/>
        <v>ok</v>
      </c>
      <c r="AD212" s="80"/>
      <c r="AE212" s="84" t="str">
        <f t="array" ref="AE212">IFERROR(IF($C212="","",INDEX(구분표!$I$2:$I$1001,MATCH(1,(구분표!$B$2:$B$1001='2추일입'!$A212)*(구분표!$C$2:$C$1001='2추일입'!$B212)*(구분표!$A$2:$A$1001='2추일입'!$C212),0))),"@@")</f>
        <v/>
      </c>
    </row>
    <row r="213" spans="1:31" ht="31.5" customHeight="1">
      <c r="A213" s="94" t="str">
        <f>IFERROR(VLOOKUP('2추일입'!$C213,구분표!$A$2:$C$1001,2,FALSE),"")</f>
        <v/>
      </c>
      <c r="B213" s="94" t="str">
        <f>IFERROR(VLOOKUP('2추일입'!$C213,구분표!$A$2:$C$1001,3,FALSE),"")</f>
        <v/>
      </c>
      <c r="C213" s="196"/>
      <c r="D213" s="195"/>
      <c r="E213" s="195"/>
      <c r="F213" s="196"/>
      <c r="G213" s="194"/>
      <c r="H213" s="194"/>
      <c r="I213" s="78">
        <f>IF(SUMPRODUCT(COUNTIF($D213,{"*본예산*","*1회추경*","*신규*"})),"-",G213-H213)</f>
        <v>0</v>
      </c>
      <c r="J213" s="194"/>
      <c r="K213" s="194"/>
      <c r="L213" s="78">
        <f t="shared" si="3"/>
        <v>0</v>
      </c>
      <c r="M213" s="194"/>
      <c r="N213" s="194"/>
      <c r="O213" s="78">
        <f t="shared" si="9"/>
        <v>0</v>
      </c>
      <c r="P213" s="79" t="str">
        <f t="shared" si="10"/>
        <v>-</v>
      </c>
      <c r="Q213" s="212"/>
      <c r="R213" s="80"/>
      <c r="S213" s="221"/>
      <c r="T213" s="80"/>
      <c r="U213" s="83" t="str">
        <f t="shared" si="20"/>
        <v/>
      </c>
      <c r="V213" s="194">
        <f t="shared" si="28"/>
        <v>0</v>
      </c>
      <c r="W213" s="194">
        <f t="shared" si="32"/>
        <v>0</v>
      </c>
      <c r="X213" s="82" t="str">
        <f t="shared" si="29"/>
        <v>ok</v>
      </c>
      <c r="Y213" s="80"/>
      <c r="Z213" s="81" t="str">
        <f t="shared" si="33"/>
        <v/>
      </c>
      <c r="AA213" s="194">
        <f t="shared" si="30"/>
        <v>0</v>
      </c>
      <c r="AB213" s="194">
        <f t="shared" si="31"/>
        <v>0</v>
      </c>
      <c r="AC213" s="82" t="str">
        <f t="shared" si="34"/>
        <v>ok</v>
      </c>
      <c r="AD213" s="80"/>
      <c r="AE213" s="84" t="str">
        <f t="array" ref="AE213">IFERROR(IF($C213="","",INDEX(구분표!$I$2:$I$1001,MATCH(1,(구분표!$B$2:$B$1001='2추일입'!$A213)*(구분표!$C$2:$C$1001='2추일입'!$B213)*(구분표!$A$2:$A$1001='2추일입'!$C213),0))),"@@")</f>
        <v/>
      </c>
    </row>
    <row r="214" spans="1:31" ht="31.5" customHeight="1">
      <c r="A214" s="94" t="str">
        <f>IFERROR(VLOOKUP('2추일입'!$C214,구분표!$A$2:$C$1001,2,FALSE),"")</f>
        <v/>
      </c>
      <c r="B214" s="94" t="str">
        <f>IFERROR(VLOOKUP('2추일입'!$C214,구분표!$A$2:$C$1001,3,FALSE),"")</f>
        <v/>
      </c>
      <c r="C214" s="196"/>
      <c r="D214" s="195"/>
      <c r="E214" s="195"/>
      <c r="F214" s="196"/>
      <c r="G214" s="194"/>
      <c r="H214" s="194"/>
      <c r="I214" s="78">
        <f>IF(SUMPRODUCT(COUNTIF($D214,{"*본예산*","*1회추경*","*신규*"})),"-",G214-H214)</f>
        <v>0</v>
      </c>
      <c r="J214" s="194"/>
      <c r="K214" s="194"/>
      <c r="L214" s="78">
        <f t="shared" si="3"/>
        <v>0</v>
      </c>
      <c r="M214" s="194"/>
      <c r="N214" s="194"/>
      <c r="O214" s="78">
        <f t="shared" si="9"/>
        <v>0</v>
      </c>
      <c r="P214" s="79" t="str">
        <f t="shared" si="10"/>
        <v>-</v>
      </c>
      <c r="Q214" s="212"/>
      <c r="R214" s="80"/>
      <c r="S214" s="221"/>
      <c r="T214" s="80"/>
      <c r="U214" s="83" t="str">
        <f t="shared" si="20"/>
        <v/>
      </c>
      <c r="V214" s="194">
        <f t="shared" si="28"/>
        <v>0</v>
      </c>
      <c r="W214" s="194">
        <f t="shared" si="32"/>
        <v>0</v>
      </c>
      <c r="X214" s="82" t="str">
        <f t="shared" si="29"/>
        <v>ok</v>
      </c>
      <c r="Y214" s="80"/>
      <c r="Z214" s="81" t="str">
        <f t="shared" si="33"/>
        <v/>
      </c>
      <c r="AA214" s="194">
        <f t="shared" si="30"/>
        <v>0</v>
      </c>
      <c r="AB214" s="194">
        <f t="shared" si="31"/>
        <v>0</v>
      </c>
      <c r="AC214" s="82" t="str">
        <f t="shared" si="34"/>
        <v>ok</v>
      </c>
      <c r="AD214" s="80"/>
      <c r="AE214" s="84" t="str">
        <f t="array" ref="AE214">IFERROR(IF($C214="","",INDEX(구분표!$I$2:$I$1001,MATCH(1,(구분표!$B$2:$B$1001='2추일입'!$A214)*(구분표!$C$2:$C$1001='2추일입'!$B214)*(구분표!$A$2:$A$1001='2추일입'!$C214),0))),"@@")</f>
        <v/>
      </c>
    </row>
    <row r="215" spans="1:31" ht="31.5" customHeight="1">
      <c r="A215" s="94" t="str">
        <f>IFERROR(VLOOKUP('2추일입'!$C215,구분표!$A$2:$C$1001,2,FALSE),"")</f>
        <v/>
      </c>
      <c r="B215" s="94" t="str">
        <f>IFERROR(VLOOKUP('2추일입'!$C215,구분표!$A$2:$C$1001,3,FALSE),"")</f>
        <v/>
      </c>
      <c r="C215" s="196"/>
      <c r="D215" s="195"/>
      <c r="E215" s="195"/>
      <c r="F215" s="196"/>
      <c r="G215" s="194"/>
      <c r="H215" s="194"/>
      <c r="I215" s="78">
        <f>IF(SUMPRODUCT(COUNTIF($D215,{"*본예산*","*1회추경*","*신규*"})),"-",G215-H215)</f>
        <v>0</v>
      </c>
      <c r="J215" s="194"/>
      <c r="K215" s="194"/>
      <c r="L215" s="78">
        <f t="shared" si="3"/>
        <v>0</v>
      </c>
      <c r="M215" s="194"/>
      <c r="N215" s="194"/>
      <c r="O215" s="78">
        <f t="shared" si="9"/>
        <v>0</v>
      </c>
      <c r="P215" s="79" t="str">
        <f t="shared" si="10"/>
        <v>-</v>
      </c>
      <c r="Q215" s="211"/>
      <c r="R215" s="80"/>
      <c r="S215" s="221"/>
      <c r="T215" s="80"/>
      <c r="U215" s="83" t="str">
        <f t="shared" si="20"/>
        <v/>
      </c>
      <c r="V215" s="194">
        <f t="shared" si="28"/>
        <v>0</v>
      </c>
      <c r="W215" s="194">
        <f t="shared" si="32"/>
        <v>0</v>
      </c>
      <c r="X215" s="82" t="str">
        <f t="shared" si="29"/>
        <v>ok</v>
      </c>
      <c r="Y215" s="80"/>
      <c r="Z215" s="81" t="str">
        <f t="shared" si="33"/>
        <v/>
      </c>
      <c r="AA215" s="194">
        <f t="shared" si="30"/>
        <v>0</v>
      </c>
      <c r="AB215" s="194">
        <f t="shared" si="31"/>
        <v>0</v>
      </c>
      <c r="AC215" s="82" t="str">
        <f t="shared" si="34"/>
        <v>ok</v>
      </c>
      <c r="AD215" s="80"/>
      <c r="AE215" s="84" t="str">
        <f t="array" ref="AE215">IFERROR(IF($C215="","",INDEX(구분표!$I$2:$I$1001,MATCH(1,(구분표!$B$2:$B$1001='2추일입'!$A215)*(구분표!$C$2:$C$1001='2추일입'!$B215)*(구분표!$A$2:$A$1001='2추일입'!$C215),0))),"@@")</f>
        <v/>
      </c>
    </row>
    <row r="216" spans="1:31" ht="31.5" customHeight="1">
      <c r="A216" s="94" t="str">
        <f>IFERROR(VLOOKUP('2추일입'!$C216,구분표!$A$2:$C$1001,2,FALSE),"")</f>
        <v/>
      </c>
      <c r="B216" s="94" t="str">
        <f>IFERROR(VLOOKUP('2추일입'!$C216,구분표!$A$2:$C$1001,3,FALSE),"")</f>
        <v/>
      </c>
      <c r="C216" s="196"/>
      <c r="D216" s="195"/>
      <c r="E216" s="195"/>
      <c r="F216" s="196"/>
      <c r="G216" s="194"/>
      <c r="H216" s="194"/>
      <c r="I216" s="78">
        <f>IF(SUMPRODUCT(COUNTIF($D216,{"*본예산*","*1회추경*","*신규*"})),"-",G216-H216)</f>
        <v>0</v>
      </c>
      <c r="J216" s="206"/>
      <c r="K216" s="194"/>
      <c r="L216" s="78">
        <f t="shared" si="3"/>
        <v>0</v>
      </c>
      <c r="M216" s="208"/>
      <c r="N216" s="194"/>
      <c r="O216" s="78">
        <f t="shared" si="9"/>
        <v>0</v>
      </c>
      <c r="P216" s="79" t="str">
        <f t="shared" si="10"/>
        <v>-</v>
      </c>
      <c r="Q216" s="211"/>
      <c r="R216" s="80"/>
      <c r="S216" s="221"/>
      <c r="T216" s="80"/>
      <c r="U216" s="83" t="str">
        <f t="shared" si="20"/>
        <v/>
      </c>
      <c r="V216" s="194">
        <f t="shared" si="28"/>
        <v>0</v>
      </c>
      <c r="W216" s="194">
        <f t="shared" si="32"/>
        <v>0</v>
      </c>
      <c r="X216" s="82" t="str">
        <f t="shared" si="29"/>
        <v>ok</v>
      </c>
      <c r="Y216" s="80"/>
      <c r="Z216" s="81" t="str">
        <f t="shared" si="33"/>
        <v/>
      </c>
      <c r="AA216" s="194">
        <f t="shared" si="30"/>
        <v>0</v>
      </c>
      <c r="AB216" s="194">
        <f t="shared" si="31"/>
        <v>0</v>
      </c>
      <c r="AC216" s="82" t="str">
        <f t="shared" si="34"/>
        <v>ok</v>
      </c>
      <c r="AD216" s="80"/>
      <c r="AE216" s="84" t="str">
        <f t="array" ref="AE216">IFERROR(IF($C216="","",INDEX(구분표!$I$2:$I$1001,MATCH(1,(구분표!$B$2:$B$1001='2추일입'!$A216)*(구분표!$C$2:$C$1001='2추일입'!$B216)*(구분표!$A$2:$A$1001='2추일입'!$C216),0))),"@@")</f>
        <v/>
      </c>
    </row>
    <row r="217" spans="1:31" ht="31.5" customHeight="1">
      <c r="A217" s="94" t="str">
        <f>IFERROR(VLOOKUP('2추일입'!$C217,구분표!$A$2:$C$1001,2,FALSE),"")</f>
        <v/>
      </c>
      <c r="B217" s="94" t="str">
        <f>IFERROR(VLOOKUP('2추일입'!$C217,구분표!$A$2:$C$1001,3,FALSE),"")</f>
        <v/>
      </c>
      <c r="C217" s="196"/>
      <c r="D217" s="195"/>
      <c r="E217" s="195"/>
      <c r="F217" s="196"/>
      <c r="G217" s="194"/>
      <c r="H217" s="194"/>
      <c r="I217" s="78">
        <f>IF(SUMPRODUCT(COUNTIF($D217,{"*본예산*","*1회추경*","*신규*"})),"-",G217-H217)</f>
        <v>0</v>
      </c>
      <c r="J217" s="194"/>
      <c r="K217" s="194"/>
      <c r="L217" s="78">
        <f t="shared" si="3"/>
        <v>0</v>
      </c>
      <c r="M217" s="194"/>
      <c r="N217" s="194"/>
      <c r="O217" s="78">
        <f t="shared" si="9"/>
        <v>0</v>
      </c>
      <c r="P217" s="79" t="str">
        <f t="shared" si="10"/>
        <v>-</v>
      </c>
      <c r="Q217" s="213"/>
      <c r="R217" s="80"/>
      <c r="S217" s="221"/>
      <c r="T217" s="80"/>
      <c r="U217" s="83" t="str">
        <f t="shared" si="20"/>
        <v/>
      </c>
      <c r="V217" s="194">
        <f t="shared" si="28"/>
        <v>0</v>
      </c>
      <c r="W217" s="194">
        <f t="shared" si="32"/>
        <v>0</v>
      </c>
      <c r="X217" s="82" t="str">
        <f t="shared" si="29"/>
        <v>ok</v>
      </c>
      <c r="Y217" s="80"/>
      <c r="Z217" s="81" t="str">
        <f t="shared" si="33"/>
        <v/>
      </c>
      <c r="AA217" s="194">
        <f t="shared" si="30"/>
        <v>0</v>
      </c>
      <c r="AB217" s="194">
        <f t="shared" si="31"/>
        <v>0</v>
      </c>
      <c r="AC217" s="82" t="str">
        <f t="shared" si="34"/>
        <v>ok</v>
      </c>
      <c r="AD217" s="80"/>
      <c r="AE217" s="84" t="str">
        <f t="array" ref="AE217">IFERROR(IF($C217="","",INDEX(구분표!$I$2:$I$1001,MATCH(1,(구분표!$B$2:$B$1001='2추일입'!$A217)*(구분표!$C$2:$C$1001='2추일입'!$B217)*(구분표!$A$2:$A$1001='2추일입'!$C217),0))),"@@")</f>
        <v/>
      </c>
    </row>
    <row r="218" spans="1:31" ht="31.5" customHeight="1">
      <c r="A218" s="94" t="str">
        <f>IFERROR(VLOOKUP('2추일입'!$C218,구분표!$A$2:$C$1001,2,FALSE),"")</f>
        <v/>
      </c>
      <c r="B218" s="94" t="str">
        <f>IFERROR(VLOOKUP('2추일입'!$C218,구분표!$A$2:$C$1001,3,FALSE),"")</f>
        <v/>
      </c>
      <c r="C218" s="196"/>
      <c r="D218" s="195"/>
      <c r="E218" s="195"/>
      <c r="F218" s="196"/>
      <c r="G218" s="194"/>
      <c r="H218" s="194"/>
      <c r="I218" s="78">
        <f>IF(SUMPRODUCT(COUNTIF($D218,{"*본예산*","*1회추경*","*신규*"})),"-",G218-H218)</f>
        <v>0</v>
      </c>
      <c r="J218" s="194"/>
      <c r="K218" s="194"/>
      <c r="L218" s="78">
        <f t="shared" si="3"/>
        <v>0</v>
      </c>
      <c r="M218" s="194"/>
      <c r="N218" s="194"/>
      <c r="O218" s="78">
        <f t="shared" si="9"/>
        <v>0</v>
      </c>
      <c r="P218" s="79" t="str">
        <f t="shared" si="10"/>
        <v>-</v>
      </c>
      <c r="Q218" s="212"/>
      <c r="R218" s="80"/>
      <c r="S218" s="221"/>
      <c r="T218" s="80"/>
      <c r="U218" s="83" t="str">
        <f t="shared" si="20"/>
        <v/>
      </c>
      <c r="V218" s="194">
        <f t="shared" si="28"/>
        <v>0</v>
      </c>
      <c r="W218" s="194">
        <f t="shared" si="32"/>
        <v>0</v>
      </c>
      <c r="X218" s="82" t="str">
        <f t="shared" si="29"/>
        <v>ok</v>
      </c>
      <c r="Y218" s="80"/>
      <c r="Z218" s="81" t="str">
        <f t="shared" si="33"/>
        <v/>
      </c>
      <c r="AA218" s="194">
        <f t="shared" si="30"/>
        <v>0</v>
      </c>
      <c r="AB218" s="194">
        <f t="shared" si="31"/>
        <v>0</v>
      </c>
      <c r="AC218" s="82" t="str">
        <f t="shared" si="34"/>
        <v>ok</v>
      </c>
      <c r="AD218" s="80"/>
      <c r="AE218" s="84" t="str">
        <f t="array" ref="AE218">IFERROR(IF($C218="","",INDEX(구분표!$I$2:$I$1001,MATCH(1,(구분표!$B$2:$B$1001='2추일입'!$A218)*(구분표!$C$2:$C$1001='2추일입'!$B218)*(구분표!$A$2:$A$1001='2추일입'!$C218),0))),"@@")</f>
        <v/>
      </c>
    </row>
    <row r="219" spans="1:31" ht="31.5" customHeight="1">
      <c r="A219" s="94" t="str">
        <f>IFERROR(VLOOKUP('2추일입'!$C219,구분표!$A$2:$C$1001,2,FALSE),"")</f>
        <v/>
      </c>
      <c r="B219" s="94" t="str">
        <f>IFERROR(VLOOKUP('2추일입'!$C219,구분표!$A$2:$C$1001,3,FALSE),"")</f>
        <v/>
      </c>
      <c r="C219" s="196"/>
      <c r="D219" s="195"/>
      <c r="E219" s="195"/>
      <c r="F219" s="196"/>
      <c r="G219" s="194"/>
      <c r="H219" s="194"/>
      <c r="I219" s="78">
        <f>IF(SUMPRODUCT(COUNTIF($D219,{"*본예산*","*1회추경*","*신규*"})),"-",G219-H219)</f>
        <v>0</v>
      </c>
      <c r="J219" s="194"/>
      <c r="K219" s="206"/>
      <c r="L219" s="78">
        <f t="shared" si="3"/>
        <v>0</v>
      </c>
      <c r="M219" s="194"/>
      <c r="N219" s="206"/>
      <c r="O219" s="78">
        <f t="shared" si="9"/>
        <v>0</v>
      </c>
      <c r="P219" s="79" t="str">
        <f t="shared" si="10"/>
        <v>-</v>
      </c>
      <c r="Q219" s="212"/>
      <c r="R219" s="80"/>
      <c r="S219" s="221"/>
      <c r="T219" s="80"/>
      <c r="U219" s="83" t="str">
        <f t="shared" si="20"/>
        <v/>
      </c>
      <c r="V219" s="194">
        <f t="shared" si="28"/>
        <v>0</v>
      </c>
      <c r="W219" s="194">
        <f t="shared" si="32"/>
        <v>0</v>
      </c>
      <c r="X219" s="82" t="str">
        <f t="shared" si="29"/>
        <v>ok</v>
      </c>
      <c r="Y219" s="80"/>
      <c r="Z219" s="81" t="str">
        <f t="shared" si="33"/>
        <v/>
      </c>
      <c r="AA219" s="194">
        <f t="shared" si="30"/>
        <v>0</v>
      </c>
      <c r="AB219" s="194">
        <f t="shared" si="31"/>
        <v>0</v>
      </c>
      <c r="AC219" s="82" t="str">
        <f t="shared" si="34"/>
        <v>ok</v>
      </c>
      <c r="AD219" s="80"/>
      <c r="AE219" s="84" t="str">
        <f t="array" ref="AE219">IFERROR(IF($C219="","",INDEX(구분표!$I$2:$I$1001,MATCH(1,(구분표!$B$2:$B$1001='2추일입'!$A219)*(구분표!$C$2:$C$1001='2추일입'!$B219)*(구분표!$A$2:$A$1001='2추일입'!$C219),0))),"@@")</f>
        <v/>
      </c>
    </row>
    <row r="220" spans="1:31" ht="31.5" customHeight="1">
      <c r="A220" s="94" t="str">
        <f>IFERROR(VLOOKUP('2추일입'!$C220,구분표!$A$2:$C$1001,2,FALSE),"")</f>
        <v/>
      </c>
      <c r="B220" s="94" t="str">
        <f>IFERROR(VLOOKUP('2추일입'!$C220,구분표!$A$2:$C$1001,3,FALSE),"")</f>
        <v/>
      </c>
      <c r="C220" s="196"/>
      <c r="D220" s="195"/>
      <c r="E220" s="195"/>
      <c r="F220" s="196"/>
      <c r="G220" s="194"/>
      <c r="H220" s="194"/>
      <c r="I220" s="78">
        <f>IF(SUMPRODUCT(COUNTIF($D220,{"*본예산*","*1회추경*","*신규*"})),"-",G220-H220)</f>
        <v>0</v>
      </c>
      <c r="J220" s="194"/>
      <c r="K220" s="194"/>
      <c r="L220" s="78">
        <f t="shared" si="3"/>
        <v>0</v>
      </c>
      <c r="M220" s="194"/>
      <c r="N220" s="194"/>
      <c r="O220" s="78">
        <f t="shared" si="9"/>
        <v>0</v>
      </c>
      <c r="P220" s="79" t="str">
        <f t="shared" si="10"/>
        <v>-</v>
      </c>
      <c r="Q220" s="212"/>
      <c r="R220" s="80"/>
      <c r="S220" s="221"/>
      <c r="T220" s="80"/>
      <c r="U220" s="83" t="str">
        <f t="shared" si="20"/>
        <v/>
      </c>
      <c r="V220" s="194">
        <f t="shared" si="28"/>
        <v>0</v>
      </c>
      <c r="W220" s="194">
        <f t="shared" si="32"/>
        <v>0</v>
      </c>
      <c r="X220" s="82" t="str">
        <f t="shared" si="29"/>
        <v>ok</v>
      </c>
      <c r="Y220" s="80"/>
      <c r="Z220" s="81" t="str">
        <f t="shared" si="33"/>
        <v/>
      </c>
      <c r="AA220" s="194">
        <f t="shared" si="30"/>
        <v>0</v>
      </c>
      <c r="AB220" s="194">
        <f t="shared" si="31"/>
        <v>0</v>
      </c>
      <c r="AC220" s="82" t="str">
        <f t="shared" si="34"/>
        <v>ok</v>
      </c>
      <c r="AD220" s="80"/>
      <c r="AE220" s="84" t="str">
        <f t="array" ref="AE220">IFERROR(IF($C220="","",INDEX(구분표!$I$2:$I$1001,MATCH(1,(구분표!$B$2:$B$1001='2추일입'!$A220)*(구분표!$C$2:$C$1001='2추일입'!$B220)*(구분표!$A$2:$A$1001='2추일입'!$C220),0))),"@@")</f>
        <v/>
      </c>
    </row>
    <row r="221" spans="1:31" ht="31.5" customHeight="1">
      <c r="A221" s="94" t="str">
        <f>IFERROR(VLOOKUP('2추일입'!$C221,구분표!$A$2:$C$1001,2,FALSE),"")</f>
        <v/>
      </c>
      <c r="B221" s="94" t="str">
        <f>IFERROR(VLOOKUP('2추일입'!$C221,구분표!$A$2:$C$1001,3,FALSE),"")</f>
        <v/>
      </c>
      <c r="C221" s="196"/>
      <c r="D221" s="195"/>
      <c r="E221" s="195"/>
      <c r="F221" s="196"/>
      <c r="G221" s="198"/>
      <c r="H221" s="198"/>
      <c r="I221" s="78">
        <f>IF(SUMPRODUCT(COUNTIF($D221,{"*본예산*","*1회추경*","*신규*"})),"-",G221-H221)</f>
        <v>0</v>
      </c>
      <c r="J221" s="194"/>
      <c r="K221" s="194"/>
      <c r="L221" s="78">
        <f t="shared" si="3"/>
        <v>0</v>
      </c>
      <c r="M221" s="194"/>
      <c r="N221" s="194"/>
      <c r="O221" s="78">
        <f t="shared" si="9"/>
        <v>0</v>
      </c>
      <c r="P221" s="79" t="str">
        <f t="shared" si="10"/>
        <v>-</v>
      </c>
      <c r="Q221" s="212"/>
      <c r="R221" s="80"/>
      <c r="S221" s="221"/>
      <c r="T221" s="80"/>
      <c r="U221" s="83" t="str">
        <f t="shared" si="20"/>
        <v/>
      </c>
      <c r="V221" s="194">
        <f t="shared" si="28"/>
        <v>0</v>
      </c>
      <c r="W221" s="194">
        <f t="shared" si="32"/>
        <v>0</v>
      </c>
      <c r="X221" s="82" t="str">
        <f t="shared" si="29"/>
        <v>ok</v>
      </c>
      <c r="Y221" s="80"/>
      <c r="Z221" s="81" t="str">
        <f t="shared" si="33"/>
        <v/>
      </c>
      <c r="AA221" s="194">
        <f t="shared" si="30"/>
        <v>0</v>
      </c>
      <c r="AB221" s="194">
        <f t="shared" si="31"/>
        <v>0</v>
      </c>
      <c r="AC221" s="82" t="str">
        <f t="shared" si="34"/>
        <v>ok</v>
      </c>
      <c r="AD221" s="80"/>
      <c r="AE221" s="84" t="str">
        <f t="array" ref="AE221">IFERROR(IF($C221="","",INDEX(구분표!$I$2:$I$1001,MATCH(1,(구분표!$B$2:$B$1001='2추일입'!$A221)*(구분표!$C$2:$C$1001='2추일입'!$B221)*(구분표!$A$2:$A$1001='2추일입'!$C221),0))),"@@")</f>
        <v/>
      </c>
    </row>
    <row r="222" spans="1:31" ht="31.5" customHeight="1">
      <c r="A222" s="94" t="str">
        <f>IFERROR(VLOOKUP('2추일입'!$C222,구분표!$A$2:$C$1001,2,FALSE),"")</f>
        <v/>
      </c>
      <c r="B222" s="94" t="str">
        <f>IFERROR(VLOOKUP('2추일입'!$C222,구분표!$A$2:$C$1001,3,FALSE),"")</f>
        <v/>
      </c>
      <c r="C222" s="196"/>
      <c r="D222" s="195"/>
      <c r="E222" s="195"/>
      <c r="F222" s="196"/>
      <c r="G222" s="198"/>
      <c r="H222" s="198"/>
      <c r="I222" s="78">
        <f>IF(SUMPRODUCT(COUNTIF($D222,{"*본예산*","*1회추경*","*신규*"})),"-",G222-H222)</f>
        <v>0</v>
      </c>
      <c r="J222" s="194"/>
      <c r="K222" s="194"/>
      <c r="L222" s="78">
        <f t="shared" si="3"/>
        <v>0</v>
      </c>
      <c r="M222" s="194"/>
      <c r="N222" s="194"/>
      <c r="O222" s="78">
        <f t="shared" si="9"/>
        <v>0</v>
      </c>
      <c r="P222" s="79" t="str">
        <f t="shared" si="10"/>
        <v>-</v>
      </c>
      <c r="Q222" s="212"/>
      <c r="R222" s="80"/>
      <c r="S222" s="221"/>
      <c r="T222" s="80"/>
      <c r="U222" s="83" t="str">
        <f t="shared" si="20"/>
        <v/>
      </c>
      <c r="V222" s="194">
        <f t="shared" si="28"/>
        <v>0</v>
      </c>
      <c r="W222" s="194">
        <f t="shared" si="32"/>
        <v>0</v>
      </c>
      <c r="X222" s="82" t="str">
        <f t="shared" si="29"/>
        <v>ok</v>
      </c>
      <c r="Y222" s="80"/>
      <c r="Z222" s="81" t="str">
        <f t="shared" si="33"/>
        <v/>
      </c>
      <c r="AA222" s="194">
        <f t="shared" si="30"/>
        <v>0</v>
      </c>
      <c r="AB222" s="194">
        <f t="shared" si="31"/>
        <v>0</v>
      </c>
      <c r="AC222" s="82" t="str">
        <f t="shared" si="34"/>
        <v>ok</v>
      </c>
      <c r="AD222" s="80"/>
      <c r="AE222" s="84" t="str">
        <f t="array" ref="AE222">IFERROR(IF($C222="","",INDEX(구분표!$I$2:$I$1001,MATCH(1,(구분표!$B$2:$B$1001='2추일입'!$A222)*(구분표!$C$2:$C$1001='2추일입'!$B222)*(구분표!$A$2:$A$1001='2추일입'!$C222),0))),"@@")</f>
        <v/>
      </c>
    </row>
    <row r="223" spans="1:31" ht="31.5" customHeight="1">
      <c r="A223" s="94" t="str">
        <f>IFERROR(VLOOKUP('2추일입'!$C223,구분표!$A$2:$C$1001,2,FALSE),"")</f>
        <v/>
      </c>
      <c r="B223" s="94" t="str">
        <f>IFERROR(VLOOKUP('2추일입'!$C223,구분표!$A$2:$C$1001,3,FALSE),"")</f>
        <v/>
      </c>
      <c r="C223" s="196"/>
      <c r="D223" s="195"/>
      <c r="E223" s="195"/>
      <c r="F223" s="196"/>
      <c r="G223" s="194"/>
      <c r="H223" s="194"/>
      <c r="I223" s="78">
        <f>IF(SUMPRODUCT(COUNTIF($D223,{"*본예산*","*1회추경*","*신규*"})),"-",G223-H223)</f>
        <v>0</v>
      </c>
      <c r="J223" s="194"/>
      <c r="K223" s="194"/>
      <c r="L223" s="78">
        <f t="shared" si="3"/>
        <v>0</v>
      </c>
      <c r="M223" s="194"/>
      <c r="N223" s="194"/>
      <c r="O223" s="78">
        <f t="shared" si="9"/>
        <v>0</v>
      </c>
      <c r="P223" s="79" t="str">
        <f t="shared" si="10"/>
        <v>-</v>
      </c>
      <c r="Q223" s="212"/>
      <c r="R223" s="80"/>
      <c r="S223" s="221"/>
      <c r="T223" s="80"/>
      <c r="U223" s="83" t="str">
        <f t="shared" si="20"/>
        <v/>
      </c>
      <c r="V223" s="194">
        <f t="shared" si="28"/>
        <v>0</v>
      </c>
      <c r="W223" s="194">
        <f t="shared" si="32"/>
        <v>0</v>
      </c>
      <c r="X223" s="82" t="str">
        <f t="shared" si="29"/>
        <v>ok</v>
      </c>
      <c r="Y223" s="80"/>
      <c r="Z223" s="81" t="str">
        <f t="shared" si="33"/>
        <v/>
      </c>
      <c r="AA223" s="194">
        <f t="shared" si="30"/>
        <v>0</v>
      </c>
      <c r="AB223" s="194">
        <f t="shared" si="31"/>
        <v>0</v>
      </c>
      <c r="AC223" s="82" t="str">
        <f t="shared" si="34"/>
        <v>ok</v>
      </c>
      <c r="AD223" s="80"/>
      <c r="AE223" s="84" t="str">
        <f t="array" ref="AE223">IFERROR(IF($C223="","",INDEX(구분표!$I$2:$I$1001,MATCH(1,(구분표!$B$2:$B$1001='2추일입'!$A223)*(구분표!$C$2:$C$1001='2추일입'!$B223)*(구분표!$A$2:$A$1001='2추일입'!$C223),0))),"@@")</f>
        <v/>
      </c>
    </row>
    <row r="224" spans="1:31" ht="31.5" customHeight="1">
      <c r="A224" s="94" t="str">
        <f>IFERROR(VLOOKUP('2추일입'!$C224,구분표!$A$2:$C$1001,2,FALSE),"")</f>
        <v/>
      </c>
      <c r="B224" s="94" t="str">
        <f>IFERROR(VLOOKUP('2추일입'!$C224,구분표!$A$2:$C$1001,3,FALSE),"")</f>
        <v/>
      </c>
      <c r="C224" s="196"/>
      <c r="D224" s="195"/>
      <c r="E224" s="195"/>
      <c r="F224" s="196"/>
      <c r="G224" s="194"/>
      <c r="H224" s="194"/>
      <c r="I224" s="78">
        <f>IF(SUMPRODUCT(COUNTIF($D224,{"*본예산*","*1회추경*","*신규*"})),"-",G224-H224)</f>
        <v>0</v>
      </c>
      <c r="J224" s="194"/>
      <c r="K224" s="194"/>
      <c r="L224" s="78">
        <f t="shared" si="3"/>
        <v>0</v>
      </c>
      <c r="M224" s="194"/>
      <c r="N224" s="194"/>
      <c r="O224" s="78">
        <f t="shared" si="9"/>
        <v>0</v>
      </c>
      <c r="P224" s="79" t="str">
        <f t="shared" si="10"/>
        <v>-</v>
      </c>
      <c r="Q224" s="212"/>
      <c r="R224" s="80"/>
      <c r="S224" s="221"/>
      <c r="T224" s="80"/>
      <c r="U224" s="83" t="str">
        <f t="shared" si="20"/>
        <v/>
      </c>
      <c r="V224" s="194">
        <f t="shared" si="28"/>
        <v>0</v>
      </c>
      <c r="W224" s="194">
        <f t="shared" si="32"/>
        <v>0</v>
      </c>
      <c r="X224" s="82" t="str">
        <f t="shared" si="29"/>
        <v>ok</v>
      </c>
      <c r="Y224" s="80"/>
      <c r="Z224" s="81" t="str">
        <f t="shared" si="33"/>
        <v/>
      </c>
      <c r="AA224" s="194">
        <f t="shared" si="30"/>
        <v>0</v>
      </c>
      <c r="AB224" s="194">
        <f t="shared" si="31"/>
        <v>0</v>
      </c>
      <c r="AC224" s="82" t="str">
        <f t="shared" si="34"/>
        <v>ok</v>
      </c>
      <c r="AD224" s="80"/>
      <c r="AE224" s="84" t="str">
        <f t="array" ref="AE224">IFERROR(IF($C224="","",INDEX(구분표!$I$2:$I$1001,MATCH(1,(구분표!$B$2:$B$1001='2추일입'!$A224)*(구분표!$C$2:$C$1001='2추일입'!$B224)*(구분표!$A$2:$A$1001='2추일입'!$C224),0))),"@@")</f>
        <v/>
      </c>
    </row>
    <row r="225" spans="1:31" ht="31.5" customHeight="1">
      <c r="A225" s="94" t="str">
        <f>IFERROR(VLOOKUP('2추일입'!$C225,구분표!$A$2:$C$1001,2,FALSE),"")</f>
        <v/>
      </c>
      <c r="B225" s="94" t="str">
        <f>IFERROR(VLOOKUP('2추일입'!$C225,구분표!$A$2:$C$1001,3,FALSE),"")</f>
        <v/>
      </c>
      <c r="C225" s="196"/>
      <c r="D225" s="195"/>
      <c r="E225" s="195"/>
      <c r="F225" s="196"/>
      <c r="G225" s="194"/>
      <c r="H225" s="194"/>
      <c r="I225" s="78">
        <f>IF(SUMPRODUCT(COUNTIF($D225,{"*본예산*","*1회추경*","*신규*"})),"-",G225-H225)</f>
        <v>0</v>
      </c>
      <c r="J225" s="194"/>
      <c r="K225" s="206"/>
      <c r="L225" s="78">
        <f t="shared" si="3"/>
        <v>0</v>
      </c>
      <c r="M225" s="194"/>
      <c r="N225" s="206"/>
      <c r="O225" s="78">
        <f t="shared" si="9"/>
        <v>0</v>
      </c>
      <c r="P225" s="79" t="str">
        <f t="shared" si="10"/>
        <v>-</v>
      </c>
      <c r="Q225" s="211"/>
      <c r="R225" s="80"/>
      <c r="S225" s="221"/>
      <c r="T225" s="80"/>
      <c r="U225" s="83" t="str">
        <f t="shared" si="20"/>
        <v/>
      </c>
      <c r="V225" s="194">
        <f t="shared" si="28"/>
        <v>0</v>
      </c>
      <c r="W225" s="194">
        <f t="shared" si="32"/>
        <v>0</v>
      </c>
      <c r="X225" s="82" t="str">
        <f t="shared" si="29"/>
        <v>ok</v>
      </c>
      <c r="Y225" s="80"/>
      <c r="Z225" s="81" t="str">
        <f t="shared" si="33"/>
        <v/>
      </c>
      <c r="AA225" s="194">
        <f t="shared" si="30"/>
        <v>0</v>
      </c>
      <c r="AB225" s="194">
        <f t="shared" si="31"/>
        <v>0</v>
      </c>
      <c r="AC225" s="82" t="str">
        <f t="shared" si="34"/>
        <v>ok</v>
      </c>
      <c r="AD225" s="80"/>
      <c r="AE225" s="84" t="str">
        <f t="array" ref="AE225">IFERROR(IF($C225="","",INDEX(구분표!$I$2:$I$1001,MATCH(1,(구분표!$B$2:$B$1001='2추일입'!$A225)*(구분표!$C$2:$C$1001='2추일입'!$B225)*(구분표!$A$2:$A$1001='2추일입'!$C225),0))),"@@")</f>
        <v/>
      </c>
    </row>
    <row r="226" spans="1:31" ht="31.5" customHeight="1">
      <c r="A226" s="94" t="str">
        <f>IFERROR(VLOOKUP('2추일입'!$C226,구분표!$A$2:$C$1001,2,FALSE),"")</f>
        <v/>
      </c>
      <c r="B226" s="94" t="str">
        <f>IFERROR(VLOOKUP('2추일입'!$C226,구분표!$A$2:$C$1001,3,FALSE),"")</f>
        <v/>
      </c>
      <c r="C226" s="196"/>
      <c r="D226" s="195"/>
      <c r="E226" s="195"/>
      <c r="F226" s="196"/>
      <c r="G226" s="194"/>
      <c r="H226" s="194"/>
      <c r="I226" s="78">
        <f>IF(SUMPRODUCT(COUNTIF($D226,{"*본예산*","*1회추경*","*신규*"})),"-",G226-H226)</f>
        <v>0</v>
      </c>
      <c r="J226" s="194"/>
      <c r="K226" s="194"/>
      <c r="L226" s="78">
        <f t="shared" si="3"/>
        <v>0</v>
      </c>
      <c r="M226" s="194"/>
      <c r="N226" s="194"/>
      <c r="O226" s="78">
        <f t="shared" si="9"/>
        <v>0</v>
      </c>
      <c r="P226" s="79" t="str">
        <f t="shared" si="10"/>
        <v>-</v>
      </c>
      <c r="Q226" s="212"/>
      <c r="R226" s="80"/>
      <c r="S226" s="221"/>
      <c r="T226" s="80"/>
      <c r="U226" s="83" t="str">
        <f t="shared" si="20"/>
        <v/>
      </c>
      <c r="V226" s="194">
        <f t="shared" si="28"/>
        <v>0</v>
      </c>
      <c r="W226" s="194">
        <f t="shared" si="32"/>
        <v>0</v>
      </c>
      <c r="X226" s="82" t="str">
        <f t="shared" si="29"/>
        <v>ok</v>
      </c>
      <c r="Y226" s="80"/>
      <c r="Z226" s="81" t="str">
        <f t="shared" si="33"/>
        <v/>
      </c>
      <c r="AA226" s="194">
        <f t="shared" si="30"/>
        <v>0</v>
      </c>
      <c r="AB226" s="194">
        <f t="shared" si="31"/>
        <v>0</v>
      </c>
      <c r="AC226" s="82" t="str">
        <f t="shared" si="34"/>
        <v>ok</v>
      </c>
      <c r="AD226" s="80"/>
      <c r="AE226" s="84" t="str">
        <f t="array" ref="AE226">IFERROR(IF($C226="","",INDEX(구분표!$I$2:$I$1001,MATCH(1,(구분표!$B$2:$B$1001='2추일입'!$A226)*(구분표!$C$2:$C$1001='2추일입'!$B226)*(구분표!$A$2:$A$1001='2추일입'!$C226),0))),"@@")</f>
        <v/>
      </c>
    </row>
    <row r="227" spans="1:31" ht="31.5" customHeight="1">
      <c r="A227" s="94" t="str">
        <f>IFERROR(VLOOKUP('2추일입'!$C227,구분표!$A$2:$C$1001,2,FALSE),"")</f>
        <v/>
      </c>
      <c r="B227" s="94" t="str">
        <f>IFERROR(VLOOKUP('2추일입'!$C227,구분표!$A$2:$C$1001,3,FALSE),"")</f>
        <v/>
      </c>
      <c r="C227" s="196"/>
      <c r="D227" s="195"/>
      <c r="E227" s="195"/>
      <c r="F227" s="196"/>
      <c r="G227" s="194"/>
      <c r="H227" s="194"/>
      <c r="I227" s="78">
        <f>IF(SUMPRODUCT(COUNTIF($D227,{"*본예산*","*1회추경*","*신규*"})),"-",G227-H227)</f>
        <v>0</v>
      </c>
      <c r="J227" s="194"/>
      <c r="K227" s="194"/>
      <c r="L227" s="78">
        <f t="shared" si="3"/>
        <v>0</v>
      </c>
      <c r="M227" s="194"/>
      <c r="N227" s="194"/>
      <c r="O227" s="78">
        <f t="shared" si="9"/>
        <v>0</v>
      </c>
      <c r="P227" s="79" t="str">
        <f t="shared" si="10"/>
        <v>-</v>
      </c>
      <c r="Q227" s="214"/>
      <c r="R227" s="80"/>
      <c r="S227" s="221"/>
      <c r="T227" s="80"/>
      <c r="U227" s="83" t="str">
        <f t="shared" si="20"/>
        <v/>
      </c>
      <c r="V227" s="194">
        <f t="shared" si="28"/>
        <v>0</v>
      </c>
      <c r="W227" s="194">
        <f t="shared" si="32"/>
        <v>0</v>
      </c>
      <c r="X227" s="82" t="str">
        <f t="shared" si="29"/>
        <v>ok</v>
      </c>
      <c r="Y227" s="80"/>
      <c r="Z227" s="81" t="str">
        <f t="shared" si="33"/>
        <v/>
      </c>
      <c r="AA227" s="194">
        <f t="shared" si="30"/>
        <v>0</v>
      </c>
      <c r="AB227" s="194">
        <f t="shared" si="31"/>
        <v>0</v>
      </c>
      <c r="AC227" s="82" t="str">
        <f t="shared" si="34"/>
        <v>ok</v>
      </c>
      <c r="AD227" s="80"/>
      <c r="AE227" s="84" t="str">
        <f t="array" ref="AE227">IFERROR(IF($C227="","",INDEX(구분표!$I$2:$I$1001,MATCH(1,(구분표!$B$2:$B$1001='2추일입'!$A227)*(구분표!$C$2:$C$1001='2추일입'!$B227)*(구분표!$A$2:$A$1001='2추일입'!$C227),0))),"@@")</f>
        <v/>
      </c>
    </row>
    <row r="228" spans="1:31" ht="31.5" customHeight="1">
      <c r="A228" s="94" t="str">
        <f>IFERROR(VLOOKUP('2추일입'!$C228,구분표!$A$2:$C$1001,2,FALSE),"")</f>
        <v/>
      </c>
      <c r="B228" s="94" t="str">
        <f>IFERROR(VLOOKUP('2추일입'!$C228,구분표!$A$2:$C$1001,3,FALSE),"")</f>
        <v/>
      </c>
      <c r="C228" s="196"/>
      <c r="D228" s="195"/>
      <c r="E228" s="195"/>
      <c r="F228" s="196"/>
      <c r="G228" s="194"/>
      <c r="H228" s="197"/>
      <c r="I228" s="78">
        <f>IF(SUMPRODUCT(COUNTIF($D228,{"*본예산*","*1회추경*","*신규*"})),"-",G228-H228)</f>
        <v>0</v>
      </c>
      <c r="J228" s="194"/>
      <c r="K228" s="194"/>
      <c r="L228" s="78">
        <f t="shared" si="3"/>
        <v>0</v>
      </c>
      <c r="M228" s="194"/>
      <c r="N228" s="194"/>
      <c r="O228" s="78">
        <f t="shared" si="9"/>
        <v>0</v>
      </c>
      <c r="P228" s="79" t="str">
        <f t="shared" si="10"/>
        <v>-</v>
      </c>
      <c r="Q228" s="212"/>
      <c r="R228" s="80"/>
      <c r="S228" s="221"/>
      <c r="T228" s="80"/>
      <c r="U228" s="83" t="str">
        <f t="shared" si="20"/>
        <v/>
      </c>
      <c r="V228" s="194">
        <f t="shared" si="28"/>
        <v>0</v>
      </c>
      <c r="W228" s="194">
        <f t="shared" si="32"/>
        <v>0</v>
      </c>
      <c r="X228" s="82" t="str">
        <f t="shared" si="29"/>
        <v>ok</v>
      </c>
      <c r="Y228" s="80"/>
      <c r="Z228" s="81" t="str">
        <f t="shared" si="33"/>
        <v/>
      </c>
      <c r="AA228" s="194">
        <f t="shared" si="30"/>
        <v>0</v>
      </c>
      <c r="AB228" s="194">
        <f t="shared" si="31"/>
        <v>0</v>
      </c>
      <c r="AC228" s="82" t="str">
        <f t="shared" si="34"/>
        <v>ok</v>
      </c>
      <c r="AD228" s="80"/>
      <c r="AE228" s="84" t="str">
        <f t="array" ref="AE228">IFERROR(IF($C228="","",INDEX(구분표!$I$2:$I$1001,MATCH(1,(구분표!$B$2:$B$1001='2추일입'!$A228)*(구분표!$C$2:$C$1001='2추일입'!$B228)*(구분표!$A$2:$A$1001='2추일입'!$C228),0))),"@@")</f>
        <v/>
      </c>
    </row>
    <row r="229" spans="1:31" ht="31.5" customHeight="1">
      <c r="A229" s="94" t="str">
        <f>IFERROR(VLOOKUP('2추일입'!$C229,구분표!$A$2:$C$1001,2,FALSE),"")</f>
        <v/>
      </c>
      <c r="B229" s="94" t="str">
        <f>IFERROR(VLOOKUP('2추일입'!$C229,구분표!$A$2:$C$1001,3,FALSE),"")</f>
        <v/>
      </c>
      <c r="C229" s="196"/>
      <c r="D229" s="195"/>
      <c r="E229" s="195"/>
      <c r="F229" s="196"/>
      <c r="G229" s="194"/>
      <c r="H229" s="194"/>
      <c r="I229" s="78">
        <f>IF(SUMPRODUCT(COUNTIF($D229,{"*본예산*","*1회추경*","*신규*"})),"-",G229-H229)</f>
        <v>0</v>
      </c>
      <c r="J229" s="194"/>
      <c r="K229" s="194"/>
      <c r="L229" s="78">
        <f t="shared" si="3"/>
        <v>0</v>
      </c>
      <c r="M229" s="194"/>
      <c r="N229" s="194"/>
      <c r="O229" s="78">
        <f t="shared" si="9"/>
        <v>0</v>
      </c>
      <c r="P229" s="79" t="str">
        <f t="shared" si="10"/>
        <v>-</v>
      </c>
      <c r="Q229" s="212"/>
      <c r="R229" s="80"/>
      <c r="S229" s="221"/>
      <c r="T229" s="80"/>
      <c r="U229" s="83" t="str">
        <f t="shared" si="20"/>
        <v/>
      </c>
      <c r="V229" s="194">
        <f t="shared" si="28"/>
        <v>0</v>
      </c>
      <c r="W229" s="194">
        <f t="shared" si="32"/>
        <v>0</v>
      </c>
      <c r="X229" s="82" t="str">
        <f t="shared" si="29"/>
        <v>ok</v>
      </c>
      <c r="Y229" s="80"/>
      <c r="Z229" s="81" t="str">
        <f t="shared" si="33"/>
        <v/>
      </c>
      <c r="AA229" s="194">
        <f t="shared" si="30"/>
        <v>0</v>
      </c>
      <c r="AB229" s="194">
        <f t="shared" si="31"/>
        <v>0</v>
      </c>
      <c r="AC229" s="82" t="str">
        <f t="shared" si="34"/>
        <v>ok</v>
      </c>
      <c r="AD229" s="80"/>
      <c r="AE229" s="84" t="str">
        <f t="array" ref="AE229">IFERROR(IF($C229="","",INDEX(구분표!$I$2:$I$1001,MATCH(1,(구분표!$B$2:$B$1001='2추일입'!$A229)*(구분표!$C$2:$C$1001='2추일입'!$B229)*(구분표!$A$2:$A$1001='2추일입'!$C229),0))),"@@")</f>
        <v/>
      </c>
    </row>
    <row r="230" spans="1:31" ht="31.5" customHeight="1">
      <c r="A230" s="94" t="str">
        <f>IFERROR(VLOOKUP('2추일입'!$C230,구분표!$A$2:$C$1001,2,FALSE),"")</f>
        <v/>
      </c>
      <c r="B230" s="94" t="str">
        <f>IFERROR(VLOOKUP('2추일입'!$C230,구분표!$A$2:$C$1001,3,FALSE),"")</f>
        <v/>
      </c>
      <c r="C230" s="196"/>
      <c r="D230" s="195"/>
      <c r="E230" s="195"/>
      <c r="F230" s="196"/>
      <c r="G230" s="194"/>
      <c r="H230" s="194"/>
      <c r="I230" s="78">
        <f>IF(SUMPRODUCT(COUNTIF($D230,{"*본예산*","*1회추경*","*신규*"})),"-",G230-H230)</f>
        <v>0</v>
      </c>
      <c r="J230" s="194"/>
      <c r="K230" s="194"/>
      <c r="L230" s="78">
        <f t="shared" si="3"/>
        <v>0</v>
      </c>
      <c r="M230" s="194"/>
      <c r="N230" s="194"/>
      <c r="O230" s="78">
        <f t="shared" si="9"/>
        <v>0</v>
      </c>
      <c r="P230" s="79" t="str">
        <f t="shared" si="10"/>
        <v>-</v>
      </c>
      <c r="Q230" s="212"/>
      <c r="R230" s="80"/>
      <c r="S230" s="221"/>
      <c r="T230" s="80"/>
      <c r="U230" s="83" t="str">
        <f t="shared" si="20"/>
        <v/>
      </c>
      <c r="V230" s="194">
        <f t="shared" si="28"/>
        <v>0</v>
      </c>
      <c r="W230" s="194">
        <f t="shared" si="32"/>
        <v>0</v>
      </c>
      <c r="X230" s="82" t="str">
        <f t="shared" si="29"/>
        <v>ok</v>
      </c>
      <c r="Y230" s="80"/>
      <c r="Z230" s="81" t="str">
        <f t="shared" si="33"/>
        <v/>
      </c>
      <c r="AA230" s="194">
        <f t="shared" si="30"/>
        <v>0</v>
      </c>
      <c r="AB230" s="194">
        <f t="shared" si="31"/>
        <v>0</v>
      </c>
      <c r="AC230" s="82" t="str">
        <f t="shared" si="34"/>
        <v>ok</v>
      </c>
      <c r="AD230" s="80"/>
      <c r="AE230" s="84" t="str">
        <f t="array" ref="AE230">IFERROR(IF($C230="","",INDEX(구분표!$I$2:$I$1001,MATCH(1,(구분표!$B$2:$B$1001='2추일입'!$A230)*(구분표!$C$2:$C$1001='2추일입'!$B230)*(구분표!$A$2:$A$1001='2추일입'!$C230),0))),"@@")</f>
        <v/>
      </c>
    </row>
    <row r="231" spans="1:31" ht="31.5" customHeight="1">
      <c r="A231" s="94" t="str">
        <f>IFERROR(VLOOKUP('2추일입'!$C231,구분표!$A$2:$C$1001,2,FALSE),"")</f>
        <v/>
      </c>
      <c r="B231" s="94" t="str">
        <f>IFERROR(VLOOKUP('2추일입'!$C231,구분표!$A$2:$C$1001,3,FALSE),"")</f>
        <v/>
      </c>
      <c r="C231" s="196"/>
      <c r="D231" s="195"/>
      <c r="E231" s="195"/>
      <c r="F231" s="196"/>
      <c r="G231" s="197"/>
      <c r="H231" s="197"/>
      <c r="I231" s="78">
        <f>IF(SUMPRODUCT(COUNTIF($D231,{"*본예산*","*1회추경*","*신규*"})),"-",G231-H231)</f>
        <v>0</v>
      </c>
      <c r="J231" s="194"/>
      <c r="K231" s="194"/>
      <c r="L231" s="78">
        <f t="shared" si="3"/>
        <v>0</v>
      </c>
      <c r="M231" s="194"/>
      <c r="N231" s="194"/>
      <c r="O231" s="78">
        <f t="shared" si="9"/>
        <v>0</v>
      </c>
      <c r="P231" s="79" t="str">
        <f t="shared" si="10"/>
        <v>-</v>
      </c>
      <c r="Q231" s="212"/>
      <c r="R231" s="80"/>
      <c r="S231" s="221"/>
      <c r="T231" s="80"/>
      <c r="U231" s="83" t="str">
        <f t="shared" si="20"/>
        <v/>
      </c>
      <c r="V231" s="194">
        <f t="shared" si="28"/>
        <v>0</v>
      </c>
      <c r="W231" s="194">
        <f t="shared" si="32"/>
        <v>0</v>
      </c>
      <c r="X231" s="82" t="str">
        <f t="shared" si="29"/>
        <v>ok</v>
      </c>
      <c r="Y231" s="80"/>
      <c r="Z231" s="81" t="str">
        <f t="shared" si="33"/>
        <v/>
      </c>
      <c r="AA231" s="194">
        <f t="shared" si="30"/>
        <v>0</v>
      </c>
      <c r="AB231" s="194">
        <f t="shared" si="31"/>
        <v>0</v>
      </c>
      <c r="AC231" s="82" t="str">
        <f t="shared" si="34"/>
        <v>ok</v>
      </c>
      <c r="AD231" s="80"/>
      <c r="AE231" s="84" t="str">
        <f t="array" ref="AE231">IFERROR(IF($C231="","",INDEX(구분표!$I$2:$I$1001,MATCH(1,(구분표!$B$2:$B$1001='2추일입'!$A231)*(구분표!$C$2:$C$1001='2추일입'!$B231)*(구분표!$A$2:$A$1001='2추일입'!$C231),0))),"@@")</f>
        <v/>
      </c>
    </row>
    <row r="232" spans="1:31" ht="31.5" customHeight="1">
      <c r="A232" s="94" t="str">
        <f>IFERROR(VLOOKUP('2추일입'!$C232,구분표!$A$2:$C$1001,2,FALSE),"")</f>
        <v/>
      </c>
      <c r="B232" s="94" t="str">
        <f>IFERROR(VLOOKUP('2추일입'!$C232,구분표!$A$2:$C$1001,3,FALSE),"")</f>
        <v/>
      </c>
      <c r="C232" s="196"/>
      <c r="D232" s="195"/>
      <c r="E232" s="195"/>
      <c r="F232" s="196"/>
      <c r="G232" s="194"/>
      <c r="H232" s="194"/>
      <c r="I232" s="78">
        <f>IF(SUMPRODUCT(COUNTIF($D232,{"*본예산*","*1회추경*","*신규*"})),"-",G232-H232)</f>
        <v>0</v>
      </c>
      <c r="J232" s="194"/>
      <c r="K232" s="194"/>
      <c r="L232" s="78">
        <f t="shared" si="3"/>
        <v>0</v>
      </c>
      <c r="M232" s="194"/>
      <c r="N232" s="194"/>
      <c r="O232" s="78">
        <f t="shared" si="9"/>
        <v>0</v>
      </c>
      <c r="P232" s="79" t="str">
        <f t="shared" si="10"/>
        <v>-</v>
      </c>
      <c r="Q232" s="212"/>
      <c r="R232" s="80"/>
      <c r="S232" s="221"/>
      <c r="T232" s="80"/>
      <c r="U232" s="83" t="str">
        <f t="shared" si="20"/>
        <v/>
      </c>
      <c r="V232" s="194">
        <f t="shared" si="28"/>
        <v>0</v>
      </c>
      <c r="W232" s="194">
        <f t="shared" si="32"/>
        <v>0</v>
      </c>
      <c r="X232" s="82" t="str">
        <f t="shared" si="29"/>
        <v>ok</v>
      </c>
      <c r="Y232" s="80"/>
      <c r="Z232" s="81" t="str">
        <f t="shared" si="33"/>
        <v/>
      </c>
      <c r="AA232" s="194">
        <f t="shared" si="30"/>
        <v>0</v>
      </c>
      <c r="AB232" s="194">
        <f t="shared" si="31"/>
        <v>0</v>
      </c>
      <c r="AC232" s="82" t="str">
        <f t="shared" si="34"/>
        <v>ok</v>
      </c>
      <c r="AD232" s="80"/>
      <c r="AE232" s="84" t="str">
        <f t="array" ref="AE232">IFERROR(IF($C232="","",INDEX(구분표!$I$2:$I$1001,MATCH(1,(구분표!$B$2:$B$1001='2추일입'!$A232)*(구분표!$C$2:$C$1001='2추일입'!$B232)*(구분표!$A$2:$A$1001='2추일입'!$C232),0))),"@@")</f>
        <v/>
      </c>
    </row>
    <row r="233" spans="1:31" ht="31.5" customHeight="1">
      <c r="A233" s="94" t="str">
        <f>IFERROR(VLOOKUP('2추일입'!$C233,구분표!$A$2:$C$1001,2,FALSE),"")</f>
        <v/>
      </c>
      <c r="B233" s="94" t="str">
        <f>IFERROR(VLOOKUP('2추일입'!$C233,구분표!$A$2:$C$1001,3,FALSE),"")</f>
        <v/>
      </c>
      <c r="C233" s="196"/>
      <c r="D233" s="195"/>
      <c r="E233" s="195"/>
      <c r="F233" s="196"/>
      <c r="G233" s="197"/>
      <c r="H233" s="194"/>
      <c r="I233" s="78">
        <f>IF(SUMPRODUCT(COUNTIF($D233,{"*본예산*","*1회추경*","*신규*"})),"-",G233-H233)</f>
        <v>0</v>
      </c>
      <c r="J233" s="194"/>
      <c r="K233" s="194"/>
      <c r="L233" s="78">
        <f t="shared" si="3"/>
        <v>0</v>
      </c>
      <c r="M233" s="194"/>
      <c r="N233" s="194"/>
      <c r="O233" s="78">
        <f t="shared" si="9"/>
        <v>0</v>
      </c>
      <c r="P233" s="79" t="str">
        <f t="shared" si="10"/>
        <v>-</v>
      </c>
      <c r="Q233" s="212"/>
      <c r="R233" s="80"/>
      <c r="S233" s="221"/>
      <c r="T233" s="80"/>
      <c r="U233" s="83" t="str">
        <f t="shared" si="20"/>
        <v/>
      </c>
      <c r="V233" s="194">
        <f t="shared" si="28"/>
        <v>0</v>
      </c>
      <c r="W233" s="194">
        <f t="shared" si="32"/>
        <v>0</v>
      </c>
      <c r="X233" s="82" t="str">
        <f t="shared" si="29"/>
        <v>ok</v>
      </c>
      <c r="Y233" s="80"/>
      <c r="Z233" s="81" t="str">
        <f t="shared" si="33"/>
        <v/>
      </c>
      <c r="AA233" s="194">
        <f t="shared" si="30"/>
        <v>0</v>
      </c>
      <c r="AB233" s="194">
        <f t="shared" si="31"/>
        <v>0</v>
      </c>
      <c r="AC233" s="82" t="str">
        <f t="shared" si="34"/>
        <v>ok</v>
      </c>
      <c r="AD233" s="80"/>
      <c r="AE233" s="84" t="str">
        <f t="array" ref="AE233">IFERROR(IF($C233="","",INDEX(구분표!$I$2:$I$1001,MATCH(1,(구분표!$B$2:$B$1001='2추일입'!$A233)*(구분표!$C$2:$C$1001='2추일입'!$B233)*(구분표!$A$2:$A$1001='2추일입'!$C233),0))),"@@")</f>
        <v/>
      </c>
    </row>
    <row r="234" spans="1:31" ht="31.5" customHeight="1">
      <c r="A234" s="94" t="str">
        <f>IFERROR(VLOOKUP('2추일입'!$C234,구분표!$A$2:$C$1001,2,FALSE),"")</f>
        <v/>
      </c>
      <c r="B234" s="94" t="str">
        <f>IFERROR(VLOOKUP('2추일입'!$C234,구분표!$A$2:$C$1001,3,FALSE),"")</f>
        <v/>
      </c>
      <c r="C234" s="196"/>
      <c r="D234" s="195"/>
      <c r="E234" s="195"/>
      <c r="F234" s="196"/>
      <c r="G234" s="194"/>
      <c r="H234" s="194"/>
      <c r="I234" s="78">
        <f>IF(SUMPRODUCT(COUNTIF($D234,{"*본예산*","*1회추경*","*신규*"})),"-",G234-H234)</f>
        <v>0</v>
      </c>
      <c r="J234" s="194"/>
      <c r="K234" s="194"/>
      <c r="L234" s="78">
        <f t="shared" si="3"/>
        <v>0</v>
      </c>
      <c r="M234" s="194"/>
      <c r="N234" s="194"/>
      <c r="O234" s="78">
        <f t="shared" si="9"/>
        <v>0</v>
      </c>
      <c r="P234" s="79" t="str">
        <f t="shared" si="10"/>
        <v>-</v>
      </c>
      <c r="Q234" s="215"/>
      <c r="R234" s="80"/>
      <c r="S234" s="221"/>
      <c r="T234" s="80"/>
      <c r="U234" s="83" t="str">
        <f t="shared" si="20"/>
        <v/>
      </c>
      <c r="V234" s="194">
        <f t="shared" si="28"/>
        <v>0</v>
      </c>
      <c r="W234" s="194">
        <f t="shared" si="32"/>
        <v>0</v>
      </c>
      <c r="X234" s="82" t="str">
        <f t="shared" si="29"/>
        <v>ok</v>
      </c>
      <c r="Y234" s="80"/>
      <c r="Z234" s="81" t="str">
        <f t="shared" si="33"/>
        <v/>
      </c>
      <c r="AA234" s="194">
        <f t="shared" si="30"/>
        <v>0</v>
      </c>
      <c r="AB234" s="194">
        <f t="shared" si="31"/>
        <v>0</v>
      </c>
      <c r="AC234" s="82" t="str">
        <f t="shared" si="34"/>
        <v>ok</v>
      </c>
      <c r="AD234" s="80"/>
      <c r="AE234" s="84" t="str">
        <f t="array" ref="AE234">IFERROR(IF($C234="","",INDEX(구분표!$I$2:$I$1001,MATCH(1,(구분표!$B$2:$B$1001='2추일입'!$A234)*(구분표!$C$2:$C$1001='2추일입'!$B234)*(구분표!$A$2:$A$1001='2추일입'!$C234),0))),"@@")</f>
        <v/>
      </c>
    </row>
    <row r="235" spans="1:31" ht="31.5" customHeight="1">
      <c r="A235" s="94" t="str">
        <f>IFERROR(VLOOKUP('2추일입'!$C235,구분표!$A$2:$C$1001,2,FALSE),"")</f>
        <v/>
      </c>
      <c r="B235" s="94" t="str">
        <f>IFERROR(VLOOKUP('2추일입'!$C235,구분표!$A$2:$C$1001,3,FALSE),"")</f>
        <v/>
      </c>
      <c r="C235" s="196"/>
      <c r="D235" s="195"/>
      <c r="E235" s="195"/>
      <c r="F235" s="196"/>
      <c r="G235" s="194"/>
      <c r="H235" s="194"/>
      <c r="I235" s="78">
        <f>IF(SUMPRODUCT(COUNTIF($D235,{"*본예산*","*1회추경*","*신규*"})),"-",G235-H235)</f>
        <v>0</v>
      </c>
      <c r="J235" s="194"/>
      <c r="K235" s="194"/>
      <c r="L235" s="78">
        <f t="shared" si="3"/>
        <v>0</v>
      </c>
      <c r="M235" s="194"/>
      <c r="N235" s="194"/>
      <c r="O235" s="78">
        <f t="shared" si="9"/>
        <v>0</v>
      </c>
      <c r="P235" s="79" t="str">
        <f t="shared" si="10"/>
        <v>-</v>
      </c>
      <c r="Q235" s="215"/>
      <c r="R235" s="80"/>
      <c r="S235" s="221"/>
      <c r="T235" s="80"/>
      <c r="U235" s="83" t="str">
        <f t="shared" si="20"/>
        <v/>
      </c>
      <c r="V235" s="194">
        <f t="shared" si="28"/>
        <v>0</v>
      </c>
      <c r="W235" s="194">
        <f t="shared" si="32"/>
        <v>0</v>
      </c>
      <c r="X235" s="82" t="str">
        <f t="shared" si="29"/>
        <v>ok</v>
      </c>
      <c r="Y235" s="80"/>
      <c r="Z235" s="81" t="str">
        <f t="shared" si="33"/>
        <v/>
      </c>
      <c r="AA235" s="194">
        <f t="shared" si="30"/>
        <v>0</v>
      </c>
      <c r="AB235" s="194">
        <f t="shared" si="31"/>
        <v>0</v>
      </c>
      <c r="AC235" s="82" t="str">
        <f t="shared" si="34"/>
        <v>ok</v>
      </c>
      <c r="AD235" s="80"/>
      <c r="AE235" s="84" t="str">
        <f t="array" ref="AE235">IFERROR(IF($C235="","",INDEX(구분표!$I$2:$I$1001,MATCH(1,(구분표!$B$2:$B$1001='2추일입'!$A235)*(구분표!$C$2:$C$1001='2추일입'!$B235)*(구분표!$A$2:$A$1001='2추일입'!$C235),0))),"@@")</f>
        <v/>
      </c>
    </row>
    <row r="236" spans="1:31" ht="31.5" customHeight="1">
      <c r="A236" s="94" t="str">
        <f>IFERROR(VLOOKUP('2추일입'!$C236,구분표!$A$2:$C$1001,2,FALSE),"")</f>
        <v/>
      </c>
      <c r="B236" s="94" t="str">
        <f>IFERROR(VLOOKUP('2추일입'!$C236,구분표!$A$2:$C$1001,3,FALSE),"")</f>
        <v/>
      </c>
      <c r="C236" s="196"/>
      <c r="D236" s="195"/>
      <c r="E236" s="195"/>
      <c r="F236" s="196"/>
      <c r="G236" s="194"/>
      <c r="H236" s="194"/>
      <c r="I236" s="78">
        <f>IF(SUMPRODUCT(COUNTIF($D236,{"*본예산*","*1회추경*","*신규*"})),"-",G236-H236)</f>
        <v>0</v>
      </c>
      <c r="J236" s="194"/>
      <c r="K236" s="194"/>
      <c r="L236" s="78">
        <f t="shared" si="3"/>
        <v>0</v>
      </c>
      <c r="M236" s="194"/>
      <c r="N236" s="194"/>
      <c r="O236" s="78">
        <f t="shared" si="9"/>
        <v>0</v>
      </c>
      <c r="P236" s="79" t="str">
        <f t="shared" si="10"/>
        <v>-</v>
      </c>
      <c r="Q236" s="211"/>
      <c r="R236" s="80"/>
      <c r="S236" s="221"/>
      <c r="T236" s="80"/>
      <c r="U236" s="83" t="str">
        <f t="shared" si="20"/>
        <v/>
      </c>
      <c r="V236" s="194">
        <f t="shared" si="28"/>
        <v>0</v>
      </c>
      <c r="W236" s="194">
        <f t="shared" si="32"/>
        <v>0</v>
      </c>
      <c r="X236" s="82" t="str">
        <f t="shared" si="29"/>
        <v>ok</v>
      </c>
      <c r="Y236" s="80"/>
      <c r="Z236" s="81" t="str">
        <f t="shared" si="33"/>
        <v/>
      </c>
      <c r="AA236" s="194">
        <f t="shared" si="30"/>
        <v>0</v>
      </c>
      <c r="AB236" s="194">
        <f t="shared" si="31"/>
        <v>0</v>
      </c>
      <c r="AC236" s="82" t="str">
        <f t="shared" si="34"/>
        <v>ok</v>
      </c>
      <c r="AD236" s="80"/>
      <c r="AE236" s="84" t="str">
        <f t="array" ref="AE236">IFERROR(IF($C236="","",INDEX(구분표!$I$2:$I$1001,MATCH(1,(구분표!$B$2:$B$1001='2추일입'!$A236)*(구분표!$C$2:$C$1001='2추일입'!$B236)*(구분표!$A$2:$A$1001='2추일입'!$C236),0))),"@@")</f>
        <v/>
      </c>
    </row>
    <row r="237" spans="1:31" ht="31.5" customHeight="1">
      <c r="A237" s="94" t="str">
        <f>IFERROR(VLOOKUP('2추일입'!$C237,구분표!$A$2:$C$1001,2,FALSE),"")</f>
        <v/>
      </c>
      <c r="B237" s="94" t="str">
        <f>IFERROR(VLOOKUP('2추일입'!$C237,구분표!$A$2:$C$1001,3,FALSE),"")</f>
        <v/>
      </c>
      <c r="C237" s="196"/>
      <c r="D237" s="195"/>
      <c r="E237" s="195"/>
      <c r="F237" s="196"/>
      <c r="G237" s="194"/>
      <c r="H237" s="194"/>
      <c r="I237" s="78">
        <f>IF(SUMPRODUCT(COUNTIF($D237,{"*본예산*","*1회추경*","*신규*"})),"-",G237-H237)</f>
        <v>0</v>
      </c>
      <c r="J237" s="194"/>
      <c r="K237" s="194"/>
      <c r="L237" s="78">
        <f t="shared" si="3"/>
        <v>0</v>
      </c>
      <c r="M237" s="194"/>
      <c r="N237" s="194"/>
      <c r="O237" s="78">
        <f t="shared" si="9"/>
        <v>0</v>
      </c>
      <c r="P237" s="79" t="str">
        <f t="shared" si="10"/>
        <v>-</v>
      </c>
      <c r="Q237" s="211"/>
      <c r="R237" s="80"/>
      <c r="S237" s="221"/>
      <c r="T237" s="80"/>
      <c r="U237" s="83" t="str">
        <f t="shared" si="20"/>
        <v/>
      </c>
      <c r="V237" s="194">
        <f t="shared" si="28"/>
        <v>0</v>
      </c>
      <c r="W237" s="194">
        <f t="shared" si="32"/>
        <v>0</v>
      </c>
      <c r="X237" s="82" t="str">
        <f t="shared" si="29"/>
        <v>ok</v>
      </c>
      <c r="Y237" s="80"/>
      <c r="Z237" s="81" t="str">
        <f t="shared" si="33"/>
        <v/>
      </c>
      <c r="AA237" s="194">
        <f t="shared" si="30"/>
        <v>0</v>
      </c>
      <c r="AB237" s="194">
        <f t="shared" si="31"/>
        <v>0</v>
      </c>
      <c r="AC237" s="82" t="str">
        <f t="shared" si="34"/>
        <v>ok</v>
      </c>
      <c r="AD237" s="80"/>
      <c r="AE237" s="84" t="str">
        <f t="array" ref="AE237">IFERROR(IF($C237="","",INDEX(구분표!$I$2:$I$1001,MATCH(1,(구분표!$B$2:$B$1001='2추일입'!$A237)*(구분표!$C$2:$C$1001='2추일입'!$B237)*(구분표!$A$2:$A$1001='2추일입'!$C237),0))),"@@")</f>
        <v/>
      </c>
    </row>
    <row r="238" spans="1:31" ht="31.5" customHeight="1">
      <c r="A238" s="94" t="str">
        <f>IFERROR(VLOOKUP('2추일입'!$C238,구분표!$A$2:$C$1001,2,FALSE),"")</f>
        <v/>
      </c>
      <c r="B238" s="94" t="str">
        <f>IFERROR(VLOOKUP('2추일입'!$C238,구분표!$A$2:$C$1001,3,FALSE),"")</f>
        <v/>
      </c>
      <c r="C238" s="196"/>
      <c r="D238" s="195"/>
      <c r="E238" s="195"/>
      <c r="F238" s="196"/>
      <c r="G238" s="194"/>
      <c r="H238" s="194"/>
      <c r="I238" s="78">
        <f>IF(SUMPRODUCT(COUNTIF($D238,{"*본예산*","*1회추경*","*신규*"})),"-",G238-H238)</f>
        <v>0</v>
      </c>
      <c r="J238" s="194"/>
      <c r="K238" s="194"/>
      <c r="L238" s="78">
        <f t="shared" si="3"/>
        <v>0</v>
      </c>
      <c r="M238" s="194"/>
      <c r="N238" s="194"/>
      <c r="O238" s="78">
        <f t="shared" si="9"/>
        <v>0</v>
      </c>
      <c r="P238" s="79" t="str">
        <f t="shared" si="10"/>
        <v>-</v>
      </c>
      <c r="Q238" s="211"/>
      <c r="R238" s="80"/>
      <c r="S238" s="221"/>
      <c r="T238" s="80"/>
      <c r="U238" s="83" t="str">
        <f t="shared" si="20"/>
        <v/>
      </c>
      <c r="V238" s="194">
        <f t="shared" si="28"/>
        <v>0</v>
      </c>
      <c r="W238" s="194">
        <f t="shared" si="32"/>
        <v>0</v>
      </c>
      <c r="X238" s="82" t="str">
        <f t="shared" si="29"/>
        <v>ok</v>
      </c>
      <c r="Y238" s="80"/>
      <c r="Z238" s="81" t="str">
        <f t="shared" si="33"/>
        <v/>
      </c>
      <c r="AA238" s="194">
        <f t="shared" si="30"/>
        <v>0</v>
      </c>
      <c r="AB238" s="194">
        <f t="shared" si="31"/>
        <v>0</v>
      </c>
      <c r="AC238" s="82" t="str">
        <f t="shared" si="34"/>
        <v>ok</v>
      </c>
      <c r="AD238" s="80"/>
      <c r="AE238" s="84" t="str">
        <f t="array" ref="AE238">IFERROR(IF($C238="","",INDEX(구분표!$I$2:$I$1001,MATCH(1,(구분표!$B$2:$B$1001='2추일입'!$A238)*(구분표!$C$2:$C$1001='2추일입'!$B238)*(구분표!$A$2:$A$1001='2추일입'!$C238),0))),"@@")</f>
        <v/>
      </c>
    </row>
    <row r="239" spans="1:31" ht="31.5" customHeight="1">
      <c r="A239" s="94" t="str">
        <f>IFERROR(VLOOKUP('2추일입'!$C239,구분표!$A$2:$C$1001,2,FALSE),"")</f>
        <v/>
      </c>
      <c r="B239" s="94" t="str">
        <f>IFERROR(VLOOKUP('2추일입'!$C239,구분표!$A$2:$C$1001,3,FALSE),"")</f>
        <v/>
      </c>
      <c r="C239" s="196"/>
      <c r="D239" s="195"/>
      <c r="E239" s="195"/>
      <c r="F239" s="196"/>
      <c r="G239" s="194"/>
      <c r="H239" s="199"/>
      <c r="I239" s="78">
        <f>IF(SUMPRODUCT(COUNTIF($D239,{"*본예산*","*1회추경*","*신규*"})),"-",G239-H239)</f>
        <v>0</v>
      </c>
      <c r="J239" s="194"/>
      <c r="K239" s="194"/>
      <c r="L239" s="78">
        <f t="shared" si="3"/>
        <v>0</v>
      </c>
      <c r="M239" s="194"/>
      <c r="N239" s="194"/>
      <c r="O239" s="78">
        <f t="shared" si="9"/>
        <v>0</v>
      </c>
      <c r="P239" s="79" t="str">
        <f t="shared" si="10"/>
        <v>-</v>
      </c>
      <c r="Q239" s="215"/>
      <c r="R239" s="80"/>
      <c r="S239" s="221"/>
      <c r="T239" s="80"/>
      <c r="U239" s="83" t="str">
        <f t="shared" si="20"/>
        <v/>
      </c>
      <c r="V239" s="194">
        <f t="shared" si="28"/>
        <v>0</v>
      </c>
      <c r="W239" s="194">
        <f t="shared" si="32"/>
        <v>0</v>
      </c>
      <c r="X239" s="82" t="str">
        <f t="shared" si="29"/>
        <v>ok</v>
      </c>
      <c r="Y239" s="80"/>
      <c r="Z239" s="81" t="str">
        <f t="shared" si="33"/>
        <v/>
      </c>
      <c r="AA239" s="194">
        <f t="shared" si="30"/>
        <v>0</v>
      </c>
      <c r="AB239" s="194">
        <f t="shared" si="31"/>
        <v>0</v>
      </c>
      <c r="AC239" s="82" t="str">
        <f t="shared" si="34"/>
        <v>ok</v>
      </c>
      <c r="AD239" s="80"/>
      <c r="AE239" s="84" t="str">
        <f t="array" ref="AE239">IFERROR(IF($C239="","",INDEX(구분표!$I$2:$I$1001,MATCH(1,(구분표!$B$2:$B$1001='2추일입'!$A239)*(구분표!$C$2:$C$1001='2추일입'!$B239)*(구분표!$A$2:$A$1001='2추일입'!$C239),0))),"@@")</f>
        <v/>
      </c>
    </row>
    <row r="240" spans="1:31" ht="31.5" customHeight="1">
      <c r="A240" s="94" t="str">
        <f>IFERROR(VLOOKUP('2추일입'!$C240,구분표!$A$2:$C$1001,2,FALSE),"")</f>
        <v/>
      </c>
      <c r="B240" s="94" t="str">
        <f>IFERROR(VLOOKUP('2추일입'!$C240,구분표!$A$2:$C$1001,3,FALSE),"")</f>
        <v/>
      </c>
      <c r="C240" s="196"/>
      <c r="D240" s="195"/>
      <c r="E240" s="195"/>
      <c r="F240" s="196"/>
      <c r="G240" s="194"/>
      <c r="H240" s="194"/>
      <c r="I240" s="78">
        <f>IF(SUMPRODUCT(COUNTIF($D240,{"*본예산*","*1회추경*","*신규*"})),"-",G240-H240)</f>
        <v>0</v>
      </c>
      <c r="J240" s="194"/>
      <c r="K240" s="194"/>
      <c r="L240" s="78">
        <f t="shared" si="3"/>
        <v>0</v>
      </c>
      <c r="M240" s="194"/>
      <c r="N240" s="194"/>
      <c r="O240" s="78">
        <f t="shared" si="9"/>
        <v>0</v>
      </c>
      <c r="P240" s="79" t="str">
        <f t="shared" si="10"/>
        <v>-</v>
      </c>
      <c r="Q240" s="215"/>
      <c r="R240" s="80"/>
      <c r="S240" s="221"/>
      <c r="T240" s="80"/>
      <c r="U240" s="83" t="str">
        <f t="shared" si="20"/>
        <v/>
      </c>
      <c r="V240" s="194">
        <f t="shared" si="28"/>
        <v>0</v>
      </c>
      <c r="W240" s="194">
        <f t="shared" si="32"/>
        <v>0</v>
      </c>
      <c r="X240" s="82" t="str">
        <f t="shared" si="29"/>
        <v>ok</v>
      </c>
      <c r="Y240" s="80"/>
      <c r="Z240" s="81" t="str">
        <f t="shared" si="33"/>
        <v/>
      </c>
      <c r="AA240" s="194">
        <f t="shared" si="30"/>
        <v>0</v>
      </c>
      <c r="AB240" s="194">
        <f t="shared" si="31"/>
        <v>0</v>
      </c>
      <c r="AC240" s="82" t="str">
        <f t="shared" si="34"/>
        <v>ok</v>
      </c>
      <c r="AD240" s="80"/>
      <c r="AE240" s="84" t="str">
        <f t="array" ref="AE240">IFERROR(IF($C240="","",INDEX(구분표!$I$2:$I$1001,MATCH(1,(구분표!$B$2:$B$1001='2추일입'!$A240)*(구분표!$C$2:$C$1001='2추일입'!$B240)*(구분표!$A$2:$A$1001='2추일입'!$C240),0))),"@@")</f>
        <v/>
      </c>
    </row>
    <row r="241" spans="1:31" ht="31.5" customHeight="1">
      <c r="A241" s="94" t="str">
        <f>IFERROR(VLOOKUP('2추일입'!$C241,구분표!$A$2:$C$1001,2,FALSE),"")</f>
        <v/>
      </c>
      <c r="B241" s="94" t="str">
        <f>IFERROR(VLOOKUP('2추일입'!$C241,구분표!$A$2:$C$1001,3,FALSE),"")</f>
        <v/>
      </c>
      <c r="C241" s="196"/>
      <c r="D241" s="195"/>
      <c r="E241" s="195"/>
      <c r="F241" s="196"/>
      <c r="G241" s="194"/>
      <c r="H241" s="194"/>
      <c r="I241" s="78">
        <f>IF(SUMPRODUCT(COUNTIF($D241,{"*본예산*","*1회추경*","*신규*"})),"-",G241-H241)</f>
        <v>0</v>
      </c>
      <c r="J241" s="194"/>
      <c r="K241" s="194"/>
      <c r="L241" s="78">
        <f t="shared" si="3"/>
        <v>0</v>
      </c>
      <c r="M241" s="194"/>
      <c r="N241" s="194"/>
      <c r="O241" s="78">
        <f t="shared" si="9"/>
        <v>0</v>
      </c>
      <c r="P241" s="79" t="str">
        <f t="shared" si="10"/>
        <v>-</v>
      </c>
      <c r="Q241" s="215"/>
      <c r="R241" s="80"/>
      <c r="S241" s="221"/>
      <c r="T241" s="80"/>
      <c r="U241" s="83" t="str">
        <f t="shared" si="20"/>
        <v/>
      </c>
      <c r="V241" s="194">
        <f t="shared" si="28"/>
        <v>0</v>
      </c>
      <c r="W241" s="194">
        <f t="shared" si="32"/>
        <v>0</v>
      </c>
      <c r="X241" s="82" t="str">
        <f t="shared" si="29"/>
        <v>ok</v>
      </c>
      <c r="Y241" s="80"/>
      <c r="Z241" s="81" t="str">
        <f t="shared" si="33"/>
        <v/>
      </c>
      <c r="AA241" s="194">
        <f t="shared" si="30"/>
        <v>0</v>
      </c>
      <c r="AB241" s="194">
        <f t="shared" si="31"/>
        <v>0</v>
      </c>
      <c r="AC241" s="82" t="str">
        <f t="shared" si="34"/>
        <v>ok</v>
      </c>
      <c r="AD241" s="80"/>
      <c r="AE241" s="84" t="str">
        <f t="array" ref="AE241">IFERROR(IF($C241="","",INDEX(구분표!$I$2:$I$1001,MATCH(1,(구분표!$B$2:$B$1001='2추일입'!$A241)*(구분표!$C$2:$C$1001='2추일입'!$B241)*(구분표!$A$2:$A$1001='2추일입'!$C241),0))),"@@")</f>
        <v/>
      </c>
    </row>
    <row r="242" spans="1:31" ht="31.5" customHeight="1">
      <c r="A242" s="94" t="str">
        <f>IFERROR(VLOOKUP('2추일입'!$C242,구분표!$A$2:$C$1001,2,FALSE),"")</f>
        <v/>
      </c>
      <c r="B242" s="94" t="str">
        <f>IFERROR(VLOOKUP('2추일입'!$C242,구분표!$A$2:$C$1001,3,FALSE),"")</f>
        <v/>
      </c>
      <c r="C242" s="196"/>
      <c r="D242" s="195"/>
      <c r="E242" s="195"/>
      <c r="F242" s="196"/>
      <c r="G242" s="194"/>
      <c r="H242" s="194"/>
      <c r="I242" s="78">
        <f>IF(SUMPRODUCT(COUNTIF($D242,{"*본예산*","*1회추경*","*신규*"})),"-",G242-H242)</f>
        <v>0</v>
      </c>
      <c r="J242" s="194"/>
      <c r="K242" s="194"/>
      <c r="L242" s="78">
        <f t="shared" si="3"/>
        <v>0</v>
      </c>
      <c r="M242" s="194"/>
      <c r="N242" s="194"/>
      <c r="O242" s="78">
        <f t="shared" si="9"/>
        <v>0</v>
      </c>
      <c r="P242" s="79" t="str">
        <f t="shared" si="10"/>
        <v>-</v>
      </c>
      <c r="Q242" s="215"/>
      <c r="R242" s="80"/>
      <c r="S242" s="221"/>
      <c r="T242" s="80"/>
      <c r="U242" s="83" t="str">
        <f t="shared" si="20"/>
        <v/>
      </c>
      <c r="V242" s="194">
        <f t="shared" si="28"/>
        <v>0</v>
      </c>
      <c r="W242" s="194">
        <f t="shared" si="32"/>
        <v>0</v>
      </c>
      <c r="X242" s="82" t="str">
        <f t="shared" si="29"/>
        <v>ok</v>
      </c>
      <c r="Y242" s="80"/>
      <c r="Z242" s="81" t="str">
        <f t="shared" si="33"/>
        <v/>
      </c>
      <c r="AA242" s="194">
        <f t="shared" si="30"/>
        <v>0</v>
      </c>
      <c r="AB242" s="194">
        <f t="shared" si="31"/>
        <v>0</v>
      </c>
      <c r="AC242" s="82" t="str">
        <f t="shared" si="34"/>
        <v>ok</v>
      </c>
      <c r="AD242" s="80"/>
      <c r="AE242" s="84" t="str">
        <f t="array" ref="AE242">IFERROR(IF($C242="","",INDEX(구분표!$I$2:$I$1001,MATCH(1,(구분표!$B$2:$B$1001='2추일입'!$A242)*(구분표!$C$2:$C$1001='2추일입'!$B242)*(구분표!$A$2:$A$1001='2추일입'!$C242),0))),"@@")</f>
        <v/>
      </c>
    </row>
    <row r="243" spans="1:31" ht="31.5" customHeight="1">
      <c r="A243" s="94" t="str">
        <f>IFERROR(VLOOKUP('2추일입'!$C243,구분표!$A$2:$C$1001,2,FALSE),"")</f>
        <v/>
      </c>
      <c r="B243" s="94" t="str">
        <f>IFERROR(VLOOKUP('2추일입'!$C243,구분표!$A$2:$C$1001,3,FALSE),"")</f>
        <v/>
      </c>
      <c r="C243" s="196"/>
      <c r="D243" s="195"/>
      <c r="E243" s="195"/>
      <c r="F243" s="196"/>
      <c r="G243" s="194"/>
      <c r="H243" s="194"/>
      <c r="I243" s="78">
        <f>IF(SUMPRODUCT(COUNTIF($D243,{"*본예산*","*1회추경*","*신규*"})),"-",G243-H243)</f>
        <v>0</v>
      </c>
      <c r="J243" s="194"/>
      <c r="K243" s="194"/>
      <c r="L243" s="78">
        <f t="shared" si="3"/>
        <v>0</v>
      </c>
      <c r="M243" s="194"/>
      <c r="N243" s="194"/>
      <c r="O243" s="78">
        <f t="shared" si="9"/>
        <v>0</v>
      </c>
      <c r="P243" s="79" t="str">
        <f t="shared" si="10"/>
        <v>-</v>
      </c>
      <c r="Q243" s="215"/>
      <c r="R243" s="80"/>
      <c r="S243" s="221"/>
      <c r="T243" s="80"/>
      <c r="U243" s="83" t="str">
        <f t="shared" si="20"/>
        <v/>
      </c>
      <c r="V243" s="194">
        <f t="shared" si="28"/>
        <v>0</v>
      </c>
      <c r="W243" s="194">
        <f t="shared" si="32"/>
        <v>0</v>
      </c>
      <c r="X243" s="82" t="str">
        <f t="shared" si="29"/>
        <v>ok</v>
      </c>
      <c r="Y243" s="80"/>
      <c r="Z243" s="81" t="str">
        <f t="shared" si="33"/>
        <v/>
      </c>
      <c r="AA243" s="194">
        <f t="shared" si="30"/>
        <v>0</v>
      </c>
      <c r="AB243" s="194">
        <f t="shared" si="31"/>
        <v>0</v>
      </c>
      <c r="AC243" s="82" t="str">
        <f t="shared" si="34"/>
        <v>ok</v>
      </c>
      <c r="AD243" s="80"/>
      <c r="AE243" s="84" t="str">
        <f t="array" ref="AE243">IFERROR(IF($C243="","",INDEX(구분표!$I$2:$I$1001,MATCH(1,(구분표!$B$2:$B$1001='2추일입'!$A243)*(구분표!$C$2:$C$1001='2추일입'!$B243)*(구분표!$A$2:$A$1001='2추일입'!$C243),0))),"@@")</f>
        <v/>
      </c>
    </row>
    <row r="244" spans="1:31" ht="31.5" customHeight="1">
      <c r="A244" s="94" t="str">
        <f>IFERROR(VLOOKUP('2추일입'!$C244,구분표!$A$2:$C$1001,2,FALSE),"")</f>
        <v/>
      </c>
      <c r="B244" s="94" t="str">
        <f>IFERROR(VLOOKUP('2추일입'!$C244,구분표!$A$2:$C$1001,3,FALSE),"")</f>
        <v/>
      </c>
      <c r="C244" s="196"/>
      <c r="D244" s="195"/>
      <c r="E244" s="195"/>
      <c r="F244" s="196"/>
      <c r="G244" s="194"/>
      <c r="H244" s="194"/>
      <c r="I244" s="78">
        <f>IF(SUMPRODUCT(COUNTIF($D244,{"*본예산*","*1회추경*","*신규*"})),"-",G244-H244)</f>
        <v>0</v>
      </c>
      <c r="J244" s="194"/>
      <c r="K244" s="194"/>
      <c r="L244" s="78">
        <f t="shared" si="3"/>
        <v>0</v>
      </c>
      <c r="M244" s="194"/>
      <c r="N244" s="194"/>
      <c r="O244" s="78">
        <f t="shared" si="9"/>
        <v>0</v>
      </c>
      <c r="P244" s="79" t="str">
        <f t="shared" si="10"/>
        <v>-</v>
      </c>
      <c r="Q244" s="215"/>
      <c r="R244" s="80"/>
      <c r="S244" s="221"/>
      <c r="T244" s="80"/>
      <c r="U244" s="83" t="str">
        <f t="shared" si="20"/>
        <v/>
      </c>
      <c r="V244" s="194">
        <f t="shared" si="28"/>
        <v>0</v>
      </c>
      <c r="W244" s="194">
        <f t="shared" si="32"/>
        <v>0</v>
      </c>
      <c r="X244" s="82" t="str">
        <f t="shared" si="29"/>
        <v>ok</v>
      </c>
      <c r="Y244" s="80"/>
      <c r="Z244" s="81" t="str">
        <f t="shared" si="33"/>
        <v/>
      </c>
      <c r="AA244" s="194">
        <f t="shared" si="30"/>
        <v>0</v>
      </c>
      <c r="AB244" s="194">
        <f t="shared" si="31"/>
        <v>0</v>
      </c>
      <c r="AC244" s="82" t="str">
        <f t="shared" si="34"/>
        <v>ok</v>
      </c>
      <c r="AD244" s="80"/>
      <c r="AE244" s="84" t="str">
        <f t="array" ref="AE244">IFERROR(IF($C244="","",INDEX(구분표!$I$2:$I$1001,MATCH(1,(구분표!$B$2:$B$1001='2추일입'!$A244)*(구분표!$C$2:$C$1001='2추일입'!$B244)*(구분표!$A$2:$A$1001='2추일입'!$C244),0))),"@@")</f>
        <v/>
      </c>
    </row>
    <row r="245" spans="1:31" ht="31.5" customHeight="1">
      <c r="A245" s="94" t="str">
        <f>IFERROR(VLOOKUP('2추일입'!$C245,구분표!$A$2:$C$1001,2,FALSE),"")</f>
        <v/>
      </c>
      <c r="B245" s="94" t="str">
        <f>IFERROR(VLOOKUP('2추일입'!$C245,구분표!$A$2:$C$1001,3,FALSE),"")</f>
        <v/>
      </c>
      <c r="C245" s="196"/>
      <c r="D245" s="195"/>
      <c r="E245" s="195"/>
      <c r="F245" s="196"/>
      <c r="G245" s="194"/>
      <c r="H245" s="194"/>
      <c r="I245" s="78">
        <f>IF(SUMPRODUCT(COUNTIF($D245,{"*본예산*","*1회추경*","*신규*"})),"-",G245-H245)</f>
        <v>0</v>
      </c>
      <c r="J245" s="194"/>
      <c r="K245" s="194"/>
      <c r="L245" s="78">
        <f t="shared" si="3"/>
        <v>0</v>
      </c>
      <c r="M245" s="194"/>
      <c r="N245" s="194"/>
      <c r="O245" s="78">
        <f t="shared" si="9"/>
        <v>0</v>
      </c>
      <c r="P245" s="79" t="str">
        <f t="shared" si="10"/>
        <v>-</v>
      </c>
      <c r="Q245" s="215"/>
      <c r="R245" s="80"/>
      <c r="S245" s="221"/>
      <c r="T245" s="80"/>
      <c r="U245" s="83" t="str">
        <f t="shared" si="20"/>
        <v/>
      </c>
      <c r="V245" s="194">
        <f t="shared" si="28"/>
        <v>0</v>
      </c>
      <c r="W245" s="194">
        <f t="shared" si="32"/>
        <v>0</v>
      </c>
      <c r="X245" s="82" t="str">
        <f t="shared" si="29"/>
        <v>ok</v>
      </c>
      <c r="Y245" s="80"/>
      <c r="Z245" s="81" t="str">
        <f t="shared" si="33"/>
        <v/>
      </c>
      <c r="AA245" s="194">
        <f t="shared" si="30"/>
        <v>0</v>
      </c>
      <c r="AB245" s="194">
        <f t="shared" si="31"/>
        <v>0</v>
      </c>
      <c r="AC245" s="82" t="str">
        <f t="shared" si="34"/>
        <v>ok</v>
      </c>
      <c r="AD245" s="80"/>
      <c r="AE245" s="84" t="str">
        <f t="array" ref="AE245">IFERROR(IF($C245="","",INDEX(구분표!$I$2:$I$1001,MATCH(1,(구분표!$B$2:$B$1001='2추일입'!$A245)*(구분표!$C$2:$C$1001='2추일입'!$B245)*(구분표!$A$2:$A$1001='2추일입'!$C245),0))),"@@")</f>
        <v/>
      </c>
    </row>
    <row r="246" spans="1:31" ht="31.5" customHeight="1">
      <c r="A246" s="94" t="str">
        <f>IFERROR(VLOOKUP('2추일입'!$C246,구분표!$A$2:$C$1001,2,FALSE),"")</f>
        <v/>
      </c>
      <c r="B246" s="94" t="str">
        <f>IFERROR(VLOOKUP('2추일입'!$C246,구분표!$A$2:$C$1001,3,FALSE),"")</f>
        <v/>
      </c>
      <c r="C246" s="196"/>
      <c r="D246" s="195"/>
      <c r="E246" s="195"/>
      <c r="F246" s="196"/>
      <c r="G246" s="194"/>
      <c r="H246" s="194"/>
      <c r="I246" s="78">
        <f>IF(SUMPRODUCT(COUNTIF($D246,{"*본예산*","*1회추경*","*신규*"})),"-",G246-H246)</f>
        <v>0</v>
      </c>
      <c r="J246" s="194"/>
      <c r="K246" s="194"/>
      <c r="L246" s="78">
        <f t="shared" si="3"/>
        <v>0</v>
      </c>
      <c r="M246" s="208"/>
      <c r="N246" s="194"/>
      <c r="O246" s="78">
        <f t="shared" si="9"/>
        <v>0</v>
      </c>
      <c r="P246" s="79" t="str">
        <f t="shared" si="10"/>
        <v>-</v>
      </c>
      <c r="Q246" s="215"/>
      <c r="R246" s="80"/>
      <c r="S246" s="221"/>
      <c r="T246" s="80"/>
      <c r="U246" s="83" t="str">
        <f t="shared" si="20"/>
        <v/>
      </c>
      <c r="V246" s="194">
        <f t="shared" si="28"/>
        <v>0</v>
      </c>
      <c r="W246" s="194">
        <f t="shared" si="32"/>
        <v>0</v>
      </c>
      <c r="X246" s="82" t="str">
        <f t="shared" si="29"/>
        <v>ok</v>
      </c>
      <c r="Y246" s="80"/>
      <c r="Z246" s="81" t="str">
        <f t="shared" si="33"/>
        <v/>
      </c>
      <c r="AA246" s="194">
        <f t="shared" si="30"/>
        <v>0</v>
      </c>
      <c r="AB246" s="194">
        <f t="shared" si="31"/>
        <v>0</v>
      </c>
      <c r="AC246" s="82" t="str">
        <f t="shared" si="34"/>
        <v>ok</v>
      </c>
      <c r="AD246" s="80"/>
      <c r="AE246" s="84" t="str">
        <f t="array" ref="AE246">IFERROR(IF($C246="","",INDEX(구분표!$I$2:$I$1001,MATCH(1,(구분표!$B$2:$B$1001='2추일입'!$A246)*(구분표!$C$2:$C$1001='2추일입'!$B246)*(구분표!$A$2:$A$1001='2추일입'!$C246),0))),"@@")</f>
        <v/>
      </c>
    </row>
    <row r="247" spans="1:31" ht="31.5" customHeight="1">
      <c r="A247" s="94" t="str">
        <f>IFERROR(VLOOKUP('2추일입'!$C247,구분표!$A$2:$C$1001,2,FALSE),"")</f>
        <v/>
      </c>
      <c r="B247" s="94" t="str">
        <f>IFERROR(VLOOKUP('2추일입'!$C247,구분표!$A$2:$C$1001,3,FALSE),"")</f>
        <v/>
      </c>
      <c r="C247" s="196"/>
      <c r="D247" s="195"/>
      <c r="E247" s="195"/>
      <c r="F247" s="196"/>
      <c r="G247" s="194"/>
      <c r="H247" s="194"/>
      <c r="I247" s="78">
        <f>IF(SUMPRODUCT(COUNTIF($D247,{"*본예산*","*1회추경*","*신규*"})),"-",G247-H247)</f>
        <v>0</v>
      </c>
      <c r="J247" s="206"/>
      <c r="K247" s="206"/>
      <c r="L247" s="78">
        <f t="shared" si="3"/>
        <v>0</v>
      </c>
      <c r="M247" s="206"/>
      <c r="N247" s="206"/>
      <c r="O247" s="78">
        <f t="shared" si="9"/>
        <v>0</v>
      </c>
      <c r="P247" s="79" t="str">
        <f t="shared" si="10"/>
        <v>-</v>
      </c>
      <c r="Q247" s="215"/>
      <c r="R247" s="80"/>
      <c r="S247" s="221"/>
      <c r="T247" s="80"/>
      <c r="U247" s="83" t="str">
        <f t="shared" si="20"/>
        <v/>
      </c>
      <c r="V247" s="194">
        <f t="shared" si="28"/>
        <v>0</v>
      </c>
      <c r="W247" s="194">
        <f t="shared" si="32"/>
        <v>0</v>
      </c>
      <c r="X247" s="82" t="str">
        <f t="shared" si="29"/>
        <v>ok</v>
      </c>
      <c r="Y247" s="80"/>
      <c r="Z247" s="81" t="str">
        <f t="shared" si="33"/>
        <v/>
      </c>
      <c r="AA247" s="194">
        <f t="shared" si="30"/>
        <v>0</v>
      </c>
      <c r="AB247" s="194">
        <f t="shared" si="31"/>
        <v>0</v>
      </c>
      <c r="AC247" s="82" t="str">
        <f t="shared" si="34"/>
        <v>ok</v>
      </c>
      <c r="AD247" s="80"/>
      <c r="AE247" s="84" t="str">
        <f t="array" ref="AE247">IFERROR(IF($C247="","",INDEX(구분표!$I$2:$I$1001,MATCH(1,(구분표!$B$2:$B$1001='2추일입'!$A247)*(구분표!$C$2:$C$1001='2추일입'!$B247)*(구분표!$A$2:$A$1001='2추일입'!$C247),0))),"@@")</f>
        <v/>
      </c>
    </row>
    <row r="248" spans="1:31" ht="31.5" customHeight="1">
      <c r="A248" s="94" t="str">
        <f>IFERROR(VLOOKUP('2추일입'!$C248,구분표!$A$2:$C$1001,2,FALSE),"")</f>
        <v/>
      </c>
      <c r="B248" s="94" t="str">
        <f>IFERROR(VLOOKUP('2추일입'!$C248,구분표!$A$2:$C$1001,3,FALSE),"")</f>
        <v/>
      </c>
      <c r="C248" s="196"/>
      <c r="D248" s="195"/>
      <c r="E248" s="195"/>
      <c r="F248" s="196"/>
      <c r="G248" s="194"/>
      <c r="H248" s="194"/>
      <c r="I248" s="78">
        <f>IF(SUMPRODUCT(COUNTIF($D248,{"*본예산*","*1회추경*","*신규*"})),"-",G248-H248)</f>
        <v>0</v>
      </c>
      <c r="J248" s="194"/>
      <c r="K248" s="194"/>
      <c r="L248" s="78">
        <f t="shared" si="3"/>
        <v>0</v>
      </c>
      <c r="M248" s="194"/>
      <c r="N248" s="194"/>
      <c r="O248" s="78">
        <f t="shared" si="9"/>
        <v>0</v>
      </c>
      <c r="P248" s="79" t="str">
        <f t="shared" si="10"/>
        <v>-</v>
      </c>
      <c r="Q248" s="215"/>
      <c r="R248" s="80"/>
      <c r="S248" s="221"/>
      <c r="T248" s="80"/>
      <c r="U248" s="83" t="str">
        <f t="shared" si="20"/>
        <v/>
      </c>
      <c r="V248" s="194">
        <f t="shared" si="28"/>
        <v>0</v>
      </c>
      <c r="W248" s="194">
        <f t="shared" si="32"/>
        <v>0</v>
      </c>
      <c r="X248" s="82" t="str">
        <f t="shared" si="29"/>
        <v>ok</v>
      </c>
      <c r="Y248" s="80"/>
      <c r="Z248" s="81" t="str">
        <f t="shared" si="33"/>
        <v/>
      </c>
      <c r="AA248" s="194">
        <f t="shared" si="30"/>
        <v>0</v>
      </c>
      <c r="AB248" s="194">
        <f t="shared" si="31"/>
        <v>0</v>
      </c>
      <c r="AC248" s="82" t="str">
        <f t="shared" si="34"/>
        <v>ok</v>
      </c>
      <c r="AD248" s="80"/>
      <c r="AE248" s="84" t="str">
        <f t="array" ref="AE248">IFERROR(IF($C248="","",INDEX(구분표!$I$2:$I$1001,MATCH(1,(구분표!$B$2:$B$1001='2추일입'!$A248)*(구분표!$C$2:$C$1001='2추일입'!$B248)*(구분표!$A$2:$A$1001='2추일입'!$C248),0))),"@@")</f>
        <v/>
      </c>
    </row>
    <row r="249" spans="1:31" ht="31.5" customHeight="1">
      <c r="A249" s="94" t="str">
        <f>IFERROR(VLOOKUP('2추일입'!$C249,구분표!$A$2:$C$1001,2,FALSE),"")</f>
        <v/>
      </c>
      <c r="B249" s="94" t="str">
        <f>IFERROR(VLOOKUP('2추일입'!$C249,구분표!$A$2:$C$1001,3,FALSE),"")</f>
        <v/>
      </c>
      <c r="C249" s="196"/>
      <c r="D249" s="195"/>
      <c r="E249" s="195"/>
      <c r="F249" s="196"/>
      <c r="G249" s="194"/>
      <c r="H249" s="194"/>
      <c r="I249" s="78">
        <f>IF(SUMPRODUCT(COUNTIF($D249,{"*본예산*","*1회추경*","*신규*"})),"-",G249-H249)</f>
        <v>0</v>
      </c>
      <c r="J249" s="194"/>
      <c r="K249" s="194"/>
      <c r="L249" s="78">
        <f t="shared" si="3"/>
        <v>0</v>
      </c>
      <c r="M249" s="194"/>
      <c r="N249" s="194"/>
      <c r="O249" s="78">
        <f t="shared" si="9"/>
        <v>0</v>
      </c>
      <c r="P249" s="79" t="str">
        <f t="shared" si="10"/>
        <v>-</v>
      </c>
      <c r="Q249" s="215"/>
      <c r="R249" s="80"/>
      <c r="S249" s="221"/>
      <c r="T249" s="80"/>
      <c r="U249" s="83" t="str">
        <f t="shared" si="20"/>
        <v/>
      </c>
      <c r="V249" s="194">
        <f t="shared" si="28"/>
        <v>0</v>
      </c>
      <c r="W249" s="194">
        <f t="shared" si="32"/>
        <v>0</v>
      </c>
      <c r="X249" s="82" t="str">
        <f t="shared" si="29"/>
        <v>ok</v>
      </c>
      <c r="Y249" s="80"/>
      <c r="Z249" s="81" t="str">
        <f t="shared" si="33"/>
        <v/>
      </c>
      <c r="AA249" s="194">
        <f t="shared" si="30"/>
        <v>0</v>
      </c>
      <c r="AB249" s="194">
        <f t="shared" si="31"/>
        <v>0</v>
      </c>
      <c r="AC249" s="82" t="str">
        <f t="shared" si="34"/>
        <v>ok</v>
      </c>
      <c r="AD249" s="80"/>
      <c r="AE249" s="84" t="str">
        <f t="array" ref="AE249">IFERROR(IF($C249="","",INDEX(구분표!$I$2:$I$1001,MATCH(1,(구분표!$B$2:$B$1001='2추일입'!$A249)*(구분표!$C$2:$C$1001='2추일입'!$B249)*(구분표!$A$2:$A$1001='2추일입'!$C249),0))),"@@")</f>
        <v/>
      </c>
    </row>
    <row r="250" spans="1:31" ht="31.5" customHeight="1">
      <c r="A250" s="94" t="str">
        <f>IFERROR(VLOOKUP('2추일입'!$C250,구분표!$A$2:$C$1001,2,FALSE),"")</f>
        <v/>
      </c>
      <c r="B250" s="94" t="str">
        <f>IFERROR(VLOOKUP('2추일입'!$C250,구분표!$A$2:$C$1001,3,FALSE),"")</f>
        <v/>
      </c>
      <c r="C250" s="196"/>
      <c r="D250" s="195"/>
      <c r="E250" s="195"/>
      <c r="F250" s="196"/>
      <c r="G250" s="194"/>
      <c r="H250" s="194"/>
      <c r="I250" s="78">
        <f>IF(SUMPRODUCT(COUNTIF($D250,{"*본예산*","*1회추경*","*신규*"})),"-",G250-H250)</f>
        <v>0</v>
      </c>
      <c r="J250" s="194"/>
      <c r="K250" s="194"/>
      <c r="L250" s="78">
        <f t="shared" si="3"/>
        <v>0</v>
      </c>
      <c r="M250" s="208"/>
      <c r="N250" s="194"/>
      <c r="O250" s="78">
        <f t="shared" si="9"/>
        <v>0</v>
      </c>
      <c r="P250" s="79" t="str">
        <f t="shared" si="10"/>
        <v>-</v>
      </c>
      <c r="Q250" s="215"/>
      <c r="R250" s="80"/>
      <c r="S250" s="221"/>
      <c r="T250" s="80"/>
      <c r="U250" s="83" t="str">
        <f t="shared" si="20"/>
        <v/>
      </c>
      <c r="V250" s="194">
        <f t="shared" si="28"/>
        <v>0</v>
      </c>
      <c r="W250" s="194">
        <f t="shared" si="32"/>
        <v>0</v>
      </c>
      <c r="X250" s="82" t="str">
        <f t="shared" si="29"/>
        <v>ok</v>
      </c>
      <c r="Y250" s="80"/>
      <c r="Z250" s="81" t="str">
        <f t="shared" si="33"/>
        <v/>
      </c>
      <c r="AA250" s="194">
        <f t="shared" si="30"/>
        <v>0</v>
      </c>
      <c r="AB250" s="194">
        <f t="shared" si="31"/>
        <v>0</v>
      </c>
      <c r="AC250" s="82" t="str">
        <f t="shared" si="34"/>
        <v>ok</v>
      </c>
      <c r="AD250" s="80"/>
      <c r="AE250" s="84" t="str">
        <f t="array" ref="AE250">IFERROR(IF($C250="","",INDEX(구분표!$I$2:$I$1001,MATCH(1,(구분표!$B$2:$B$1001='2추일입'!$A250)*(구분표!$C$2:$C$1001='2추일입'!$B250)*(구분표!$A$2:$A$1001='2추일입'!$C250),0))),"@@")</f>
        <v/>
      </c>
    </row>
    <row r="251" spans="1:31" ht="31.5" customHeight="1">
      <c r="A251" s="94" t="str">
        <f>IFERROR(VLOOKUP('2추일입'!$C251,구분표!$A$2:$C$1001,2,FALSE),"")</f>
        <v/>
      </c>
      <c r="B251" s="94" t="str">
        <f>IFERROR(VLOOKUP('2추일입'!$C251,구분표!$A$2:$C$1001,3,FALSE),"")</f>
        <v/>
      </c>
      <c r="C251" s="196"/>
      <c r="D251" s="195"/>
      <c r="E251" s="195"/>
      <c r="F251" s="196"/>
      <c r="G251" s="194"/>
      <c r="H251" s="194"/>
      <c r="I251" s="78">
        <f>IF(SUMPRODUCT(COUNTIF($D251,{"*본예산*","*1회추경*","*신규*"})),"-",G251-H251)</f>
        <v>0</v>
      </c>
      <c r="J251" s="194"/>
      <c r="K251" s="194"/>
      <c r="L251" s="78">
        <f t="shared" si="3"/>
        <v>0</v>
      </c>
      <c r="M251" s="194"/>
      <c r="N251" s="194"/>
      <c r="O251" s="78">
        <f t="shared" si="9"/>
        <v>0</v>
      </c>
      <c r="P251" s="79" t="str">
        <f t="shared" si="10"/>
        <v>-</v>
      </c>
      <c r="Q251" s="215"/>
      <c r="R251" s="80"/>
      <c r="S251" s="221"/>
      <c r="T251" s="80"/>
      <c r="U251" s="83" t="str">
        <f t="shared" si="20"/>
        <v/>
      </c>
      <c r="V251" s="194">
        <f t="shared" si="28"/>
        <v>0</v>
      </c>
      <c r="W251" s="194">
        <f t="shared" si="32"/>
        <v>0</v>
      </c>
      <c r="X251" s="82" t="str">
        <f t="shared" si="29"/>
        <v>ok</v>
      </c>
      <c r="Y251" s="80"/>
      <c r="Z251" s="81" t="str">
        <f t="shared" si="33"/>
        <v/>
      </c>
      <c r="AA251" s="194">
        <f t="shared" si="30"/>
        <v>0</v>
      </c>
      <c r="AB251" s="194">
        <f t="shared" si="31"/>
        <v>0</v>
      </c>
      <c r="AC251" s="82" t="str">
        <f t="shared" si="34"/>
        <v>ok</v>
      </c>
      <c r="AD251" s="80"/>
      <c r="AE251" s="84" t="str">
        <f t="array" ref="AE251">IFERROR(IF($C251="","",INDEX(구분표!$I$2:$I$1001,MATCH(1,(구분표!$B$2:$B$1001='2추일입'!$A251)*(구분표!$C$2:$C$1001='2추일입'!$B251)*(구분표!$A$2:$A$1001='2추일입'!$C251),0))),"@@")</f>
        <v/>
      </c>
    </row>
    <row r="252" spans="1:31" ht="31.5" customHeight="1">
      <c r="A252" s="94" t="str">
        <f>IFERROR(VLOOKUP('2추일입'!$C252,구분표!$A$2:$C$1001,2,FALSE),"")</f>
        <v/>
      </c>
      <c r="B252" s="94" t="str">
        <f>IFERROR(VLOOKUP('2추일입'!$C252,구분표!$A$2:$C$1001,3,FALSE),"")</f>
        <v/>
      </c>
      <c r="C252" s="196"/>
      <c r="D252" s="195"/>
      <c r="E252" s="195"/>
      <c r="F252" s="196"/>
      <c r="G252" s="194"/>
      <c r="H252" s="194"/>
      <c r="I252" s="78">
        <f>IF(SUMPRODUCT(COUNTIF($D252,{"*본예산*","*1회추경*","*신규*"})),"-",G252-H252)</f>
        <v>0</v>
      </c>
      <c r="J252" s="194"/>
      <c r="K252" s="194"/>
      <c r="L252" s="78">
        <f t="shared" si="3"/>
        <v>0</v>
      </c>
      <c r="M252" s="194"/>
      <c r="N252" s="194"/>
      <c r="O252" s="78">
        <f t="shared" si="9"/>
        <v>0</v>
      </c>
      <c r="P252" s="79" t="str">
        <f t="shared" si="10"/>
        <v>-</v>
      </c>
      <c r="Q252" s="215"/>
      <c r="R252" s="80"/>
      <c r="S252" s="221"/>
      <c r="T252" s="80"/>
      <c r="U252" s="83" t="str">
        <f t="shared" si="20"/>
        <v/>
      </c>
      <c r="V252" s="194">
        <f t="shared" si="28"/>
        <v>0</v>
      </c>
      <c r="W252" s="194">
        <f t="shared" si="32"/>
        <v>0</v>
      </c>
      <c r="X252" s="82" t="str">
        <f t="shared" si="29"/>
        <v>ok</v>
      </c>
      <c r="Y252" s="80"/>
      <c r="Z252" s="81" t="str">
        <f t="shared" si="33"/>
        <v/>
      </c>
      <c r="AA252" s="194">
        <f t="shared" si="30"/>
        <v>0</v>
      </c>
      <c r="AB252" s="194">
        <f t="shared" si="31"/>
        <v>0</v>
      </c>
      <c r="AC252" s="82" t="str">
        <f t="shared" si="34"/>
        <v>ok</v>
      </c>
      <c r="AD252" s="80"/>
      <c r="AE252" s="84" t="str">
        <f t="array" ref="AE252">IFERROR(IF($C252="","",INDEX(구분표!$I$2:$I$1001,MATCH(1,(구분표!$B$2:$B$1001='2추일입'!$A252)*(구분표!$C$2:$C$1001='2추일입'!$B252)*(구분표!$A$2:$A$1001='2추일입'!$C252),0))),"@@")</f>
        <v/>
      </c>
    </row>
    <row r="253" spans="1:31" ht="31.5" customHeight="1">
      <c r="A253" s="94" t="str">
        <f>IFERROR(VLOOKUP('2추일입'!$C253,구분표!$A$2:$C$1001,2,FALSE),"")</f>
        <v/>
      </c>
      <c r="B253" s="94" t="str">
        <f>IFERROR(VLOOKUP('2추일입'!$C253,구분표!$A$2:$C$1001,3,FALSE),"")</f>
        <v/>
      </c>
      <c r="C253" s="196"/>
      <c r="D253" s="195"/>
      <c r="E253" s="195"/>
      <c r="F253" s="196"/>
      <c r="G253" s="194"/>
      <c r="H253" s="194"/>
      <c r="I253" s="78">
        <f>IF(SUMPRODUCT(COUNTIF($D253,{"*본예산*","*1회추경*","*신규*"})),"-",G253-H253)</f>
        <v>0</v>
      </c>
      <c r="J253" s="194"/>
      <c r="K253" s="194"/>
      <c r="L253" s="78">
        <f t="shared" si="3"/>
        <v>0</v>
      </c>
      <c r="M253" s="194"/>
      <c r="N253" s="194"/>
      <c r="O253" s="78">
        <f t="shared" si="9"/>
        <v>0</v>
      </c>
      <c r="P253" s="79" t="str">
        <f t="shared" si="10"/>
        <v>-</v>
      </c>
      <c r="Q253" s="215"/>
      <c r="R253" s="80"/>
      <c r="S253" s="221"/>
      <c r="T253" s="80"/>
      <c r="U253" s="83" t="str">
        <f t="shared" si="20"/>
        <v/>
      </c>
      <c r="V253" s="194">
        <f t="shared" si="28"/>
        <v>0</v>
      </c>
      <c r="W253" s="194">
        <f t="shared" si="32"/>
        <v>0</v>
      </c>
      <c r="X253" s="82" t="str">
        <f t="shared" si="29"/>
        <v>ok</v>
      </c>
      <c r="Y253" s="80"/>
      <c r="Z253" s="81" t="str">
        <f t="shared" si="33"/>
        <v/>
      </c>
      <c r="AA253" s="194">
        <f t="shared" si="30"/>
        <v>0</v>
      </c>
      <c r="AB253" s="194">
        <f t="shared" si="31"/>
        <v>0</v>
      </c>
      <c r="AC253" s="82" t="str">
        <f t="shared" si="34"/>
        <v>ok</v>
      </c>
      <c r="AD253" s="80"/>
      <c r="AE253" s="84" t="str">
        <f t="array" ref="AE253">IFERROR(IF($C253="","",INDEX(구분표!$I$2:$I$1001,MATCH(1,(구분표!$B$2:$B$1001='2추일입'!$A253)*(구분표!$C$2:$C$1001='2추일입'!$B253)*(구분표!$A$2:$A$1001='2추일입'!$C253),0))),"@@")</f>
        <v/>
      </c>
    </row>
    <row r="254" spans="1:31" ht="31.5" customHeight="1">
      <c r="A254" s="94" t="str">
        <f>IFERROR(VLOOKUP('2추일입'!$C254,구분표!$A$2:$C$1001,2,FALSE),"")</f>
        <v/>
      </c>
      <c r="B254" s="94" t="str">
        <f>IFERROR(VLOOKUP('2추일입'!$C254,구분표!$A$2:$C$1001,3,FALSE),"")</f>
        <v/>
      </c>
      <c r="C254" s="196"/>
      <c r="D254" s="195"/>
      <c r="E254" s="195"/>
      <c r="F254" s="196"/>
      <c r="G254" s="197"/>
      <c r="H254" s="194"/>
      <c r="I254" s="78">
        <f>IF(SUMPRODUCT(COUNTIF($D254,{"*본예산*","*1회추경*","*신규*"})),"-",G254-H254)</f>
        <v>0</v>
      </c>
      <c r="J254" s="194"/>
      <c r="K254" s="194"/>
      <c r="L254" s="78">
        <f t="shared" si="3"/>
        <v>0</v>
      </c>
      <c r="M254" s="194"/>
      <c r="N254" s="194"/>
      <c r="O254" s="78">
        <f t="shared" si="9"/>
        <v>0</v>
      </c>
      <c r="P254" s="79" t="str">
        <f t="shared" si="10"/>
        <v>-</v>
      </c>
      <c r="Q254" s="215"/>
      <c r="R254" s="80"/>
      <c r="S254" s="221"/>
      <c r="T254" s="80"/>
      <c r="U254" s="83" t="str">
        <f t="shared" si="20"/>
        <v/>
      </c>
      <c r="V254" s="194">
        <f t="shared" si="28"/>
        <v>0</v>
      </c>
      <c r="W254" s="194">
        <f t="shared" si="32"/>
        <v>0</v>
      </c>
      <c r="X254" s="82" t="str">
        <f t="shared" si="29"/>
        <v>ok</v>
      </c>
      <c r="Y254" s="80"/>
      <c r="Z254" s="81" t="str">
        <f t="shared" si="33"/>
        <v/>
      </c>
      <c r="AA254" s="194">
        <f t="shared" si="30"/>
        <v>0</v>
      </c>
      <c r="AB254" s="194">
        <f t="shared" si="31"/>
        <v>0</v>
      </c>
      <c r="AC254" s="82" t="str">
        <f t="shared" si="34"/>
        <v>ok</v>
      </c>
      <c r="AD254" s="80"/>
      <c r="AE254" s="84" t="str">
        <f t="array" ref="AE254">IFERROR(IF($C254="","",INDEX(구분표!$I$2:$I$1001,MATCH(1,(구분표!$B$2:$B$1001='2추일입'!$A254)*(구분표!$C$2:$C$1001='2추일입'!$B254)*(구분표!$A$2:$A$1001='2추일입'!$C254),0))),"@@")</f>
        <v/>
      </c>
    </row>
    <row r="255" spans="1:31" ht="31.5" customHeight="1">
      <c r="A255" s="94" t="str">
        <f>IFERROR(VLOOKUP('2추일입'!$C255,구분표!$A$2:$C$1001,2,FALSE),"")</f>
        <v/>
      </c>
      <c r="B255" s="94" t="str">
        <f>IFERROR(VLOOKUP('2추일입'!$C255,구분표!$A$2:$C$1001,3,FALSE),"")</f>
        <v/>
      </c>
      <c r="C255" s="196"/>
      <c r="D255" s="195"/>
      <c r="E255" s="195"/>
      <c r="F255" s="196"/>
      <c r="G255" s="194"/>
      <c r="H255" s="194"/>
      <c r="I255" s="78">
        <f>IF(SUMPRODUCT(COUNTIF($D255,{"*본예산*","*1회추경*","*신규*"})),"-",G255-H255)</f>
        <v>0</v>
      </c>
      <c r="J255" s="206"/>
      <c r="K255" s="206"/>
      <c r="L255" s="78">
        <f t="shared" ref="L255:L318" si="35">IF(G255=0,H255+J255+K255,G255+J255+K255)</f>
        <v>0</v>
      </c>
      <c r="M255" s="209"/>
      <c r="N255" s="208"/>
      <c r="O255" s="78">
        <f t="shared" ref="O255:O318" si="36">IF(G255=0,H255+M255+N255,G255+M255+N255)</f>
        <v>0</v>
      </c>
      <c r="P255" s="79" t="str">
        <f t="shared" ref="P255:P318" si="37">IF(J255-M255&lt;0,"동의필요","-")</f>
        <v>-</v>
      </c>
      <c r="Q255" s="214"/>
      <c r="R255" s="80"/>
      <c r="S255" s="221"/>
      <c r="T255" s="80"/>
      <c r="U255" s="83" t="str">
        <f t="shared" ref="U255:U318" si="38">IF(COUNT(FIND("국비/",$F255)),"국비",IF(COUNT(FIND("광특/",$F255)),"광특",IF(COUNT(FIND("기금/",$F255)),"기금",IF(COUNT(FIND("교부세/",$F255)),"특교",IF(COUNT(FIND("자체/",$F255)),"도비","")))))</f>
        <v/>
      </c>
      <c r="V255" s="194">
        <f t="shared" si="28"/>
        <v>0</v>
      </c>
      <c r="W255" s="194">
        <f t="shared" si="32"/>
        <v>0</v>
      </c>
      <c r="X255" s="82" t="str">
        <f t="shared" si="29"/>
        <v>ok</v>
      </c>
      <c r="Y255" s="80"/>
      <c r="Z255" s="81" t="str">
        <f t="shared" si="33"/>
        <v/>
      </c>
      <c r="AA255" s="194">
        <f t="shared" si="30"/>
        <v>0</v>
      </c>
      <c r="AB255" s="194">
        <f t="shared" si="31"/>
        <v>0</v>
      </c>
      <c r="AC255" s="82" t="str">
        <f t="shared" si="34"/>
        <v>ok</v>
      </c>
      <c r="AD255" s="80"/>
      <c r="AE255" s="84" t="str">
        <f t="array" ref="AE255">IFERROR(IF($C255="","",INDEX(구분표!$I$2:$I$1001,MATCH(1,(구분표!$B$2:$B$1001='2추일입'!$A255)*(구분표!$C$2:$C$1001='2추일입'!$B255)*(구분표!$A$2:$A$1001='2추일입'!$C255),0))),"@@")</f>
        <v/>
      </c>
    </row>
    <row r="256" spans="1:31" ht="31.5" customHeight="1">
      <c r="A256" s="94" t="str">
        <f>IFERROR(VLOOKUP('2추일입'!$C256,구분표!$A$2:$C$1001,2,FALSE),"")</f>
        <v/>
      </c>
      <c r="B256" s="94" t="str">
        <f>IFERROR(VLOOKUP('2추일입'!$C256,구분표!$A$2:$C$1001,3,FALSE),"")</f>
        <v/>
      </c>
      <c r="C256" s="196"/>
      <c r="D256" s="195"/>
      <c r="E256" s="195"/>
      <c r="F256" s="196"/>
      <c r="G256" s="194"/>
      <c r="H256" s="194"/>
      <c r="I256" s="78">
        <f>IF(SUMPRODUCT(COUNTIF($D256,{"*본예산*","*1회추경*","*신규*"})),"-",G256-H256)</f>
        <v>0</v>
      </c>
      <c r="J256" s="206"/>
      <c r="K256" s="206"/>
      <c r="L256" s="78">
        <f t="shared" si="35"/>
        <v>0</v>
      </c>
      <c r="M256" s="209"/>
      <c r="N256" s="208"/>
      <c r="O256" s="78">
        <f t="shared" si="36"/>
        <v>0</v>
      </c>
      <c r="P256" s="79" t="str">
        <f t="shared" si="37"/>
        <v>-</v>
      </c>
      <c r="Q256" s="214"/>
      <c r="R256" s="80"/>
      <c r="S256" s="221"/>
      <c r="T256" s="80"/>
      <c r="U256" s="83" t="str">
        <f t="shared" si="38"/>
        <v/>
      </c>
      <c r="V256" s="194">
        <f t="shared" si="28"/>
        <v>0</v>
      </c>
      <c r="W256" s="194">
        <f t="shared" si="32"/>
        <v>0</v>
      </c>
      <c r="X256" s="82" t="str">
        <f t="shared" si="29"/>
        <v>ok</v>
      </c>
      <c r="Y256" s="80"/>
      <c r="Z256" s="81" t="str">
        <f t="shared" si="33"/>
        <v/>
      </c>
      <c r="AA256" s="194">
        <f t="shared" si="30"/>
        <v>0</v>
      </c>
      <c r="AB256" s="194">
        <f t="shared" si="31"/>
        <v>0</v>
      </c>
      <c r="AC256" s="82" t="str">
        <f t="shared" si="34"/>
        <v>ok</v>
      </c>
      <c r="AD256" s="80"/>
      <c r="AE256" s="84" t="str">
        <f t="array" ref="AE256">IFERROR(IF($C256="","",INDEX(구분표!$I$2:$I$1001,MATCH(1,(구분표!$B$2:$B$1001='2추일입'!$A256)*(구분표!$C$2:$C$1001='2추일입'!$B256)*(구분표!$A$2:$A$1001='2추일입'!$C256),0))),"@@")</f>
        <v/>
      </c>
    </row>
    <row r="257" spans="1:31" ht="31.5" customHeight="1">
      <c r="A257" s="94" t="str">
        <f>IFERROR(VLOOKUP('2추일입'!$C257,구분표!$A$2:$C$1001,2,FALSE),"")</f>
        <v/>
      </c>
      <c r="B257" s="94" t="str">
        <f>IFERROR(VLOOKUP('2추일입'!$C257,구분표!$A$2:$C$1001,3,FALSE),"")</f>
        <v/>
      </c>
      <c r="C257" s="196"/>
      <c r="D257" s="195"/>
      <c r="E257" s="195"/>
      <c r="F257" s="196"/>
      <c r="G257" s="194"/>
      <c r="H257" s="194"/>
      <c r="I257" s="78">
        <f>IF(SUMPRODUCT(COUNTIF($D257,{"*본예산*","*1회추경*","*신규*"})),"-",G257-H257)</f>
        <v>0</v>
      </c>
      <c r="J257" s="206"/>
      <c r="K257" s="206"/>
      <c r="L257" s="78">
        <f t="shared" si="35"/>
        <v>0</v>
      </c>
      <c r="M257" s="209"/>
      <c r="N257" s="208"/>
      <c r="O257" s="78">
        <f t="shared" si="36"/>
        <v>0</v>
      </c>
      <c r="P257" s="79" t="str">
        <f t="shared" si="37"/>
        <v>-</v>
      </c>
      <c r="Q257" s="214"/>
      <c r="R257" s="80"/>
      <c r="S257" s="221"/>
      <c r="T257" s="80"/>
      <c r="U257" s="83" t="str">
        <f t="shared" si="38"/>
        <v/>
      </c>
      <c r="V257" s="194">
        <f t="shared" si="28"/>
        <v>0</v>
      </c>
      <c r="W257" s="194">
        <f t="shared" si="32"/>
        <v>0</v>
      </c>
      <c r="X257" s="82" t="str">
        <f t="shared" si="29"/>
        <v>ok</v>
      </c>
      <c r="Y257" s="80"/>
      <c r="Z257" s="81" t="str">
        <f t="shared" si="33"/>
        <v/>
      </c>
      <c r="AA257" s="194">
        <f t="shared" si="30"/>
        <v>0</v>
      </c>
      <c r="AB257" s="194">
        <f t="shared" si="31"/>
        <v>0</v>
      </c>
      <c r="AC257" s="82" t="str">
        <f t="shared" si="34"/>
        <v>ok</v>
      </c>
      <c r="AD257" s="80"/>
      <c r="AE257" s="84" t="str">
        <f t="array" ref="AE257">IFERROR(IF($C257="","",INDEX(구분표!$I$2:$I$1001,MATCH(1,(구분표!$B$2:$B$1001='2추일입'!$A257)*(구분표!$C$2:$C$1001='2추일입'!$B257)*(구분표!$A$2:$A$1001='2추일입'!$C257),0))),"@@")</f>
        <v/>
      </c>
    </row>
    <row r="258" spans="1:31" ht="31.5" customHeight="1">
      <c r="A258" s="94" t="str">
        <f>IFERROR(VLOOKUP('2추일입'!$C258,구분표!$A$2:$C$1001,2,FALSE),"")</f>
        <v/>
      </c>
      <c r="B258" s="94" t="str">
        <f>IFERROR(VLOOKUP('2추일입'!$C258,구분표!$A$2:$C$1001,3,FALSE),"")</f>
        <v/>
      </c>
      <c r="C258" s="196"/>
      <c r="D258" s="195"/>
      <c r="E258" s="195"/>
      <c r="F258" s="196"/>
      <c r="G258" s="194"/>
      <c r="H258" s="194"/>
      <c r="I258" s="78">
        <f>IF(SUMPRODUCT(COUNTIF($D258,{"*본예산*","*1회추경*","*신규*"})),"-",G258-H258)</f>
        <v>0</v>
      </c>
      <c r="J258" s="206"/>
      <c r="K258" s="206"/>
      <c r="L258" s="78">
        <f t="shared" si="35"/>
        <v>0</v>
      </c>
      <c r="M258" s="209"/>
      <c r="N258" s="208"/>
      <c r="O258" s="78">
        <f t="shared" si="36"/>
        <v>0</v>
      </c>
      <c r="P258" s="79" t="str">
        <f t="shared" si="37"/>
        <v>-</v>
      </c>
      <c r="Q258" s="214"/>
      <c r="R258" s="80"/>
      <c r="S258" s="221"/>
      <c r="T258" s="80"/>
      <c r="U258" s="83" t="str">
        <f t="shared" si="38"/>
        <v/>
      </c>
      <c r="V258" s="194">
        <f t="shared" si="28"/>
        <v>0</v>
      </c>
      <c r="W258" s="194">
        <f t="shared" si="32"/>
        <v>0</v>
      </c>
      <c r="X258" s="82" t="str">
        <f t="shared" si="29"/>
        <v>ok</v>
      </c>
      <c r="Y258" s="80"/>
      <c r="Z258" s="81" t="str">
        <f t="shared" si="33"/>
        <v/>
      </c>
      <c r="AA258" s="194">
        <f t="shared" si="30"/>
        <v>0</v>
      </c>
      <c r="AB258" s="194">
        <f t="shared" si="31"/>
        <v>0</v>
      </c>
      <c r="AC258" s="82" t="str">
        <f t="shared" si="34"/>
        <v>ok</v>
      </c>
      <c r="AD258" s="80"/>
      <c r="AE258" s="84" t="str">
        <f t="array" ref="AE258">IFERROR(IF($C258="","",INDEX(구분표!$I$2:$I$1001,MATCH(1,(구분표!$B$2:$B$1001='2추일입'!$A258)*(구분표!$C$2:$C$1001='2추일입'!$B258)*(구분표!$A$2:$A$1001='2추일입'!$C258),0))),"@@")</f>
        <v/>
      </c>
    </row>
    <row r="259" spans="1:31" ht="31.5" customHeight="1">
      <c r="A259" s="94" t="str">
        <f>IFERROR(VLOOKUP('2추일입'!$C259,구분표!$A$2:$C$1001,2,FALSE),"")</f>
        <v/>
      </c>
      <c r="B259" s="94" t="str">
        <f>IFERROR(VLOOKUP('2추일입'!$C259,구분표!$A$2:$C$1001,3,FALSE),"")</f>
        <v/>
      </c>
      <c r="C259" s="196"/>
      <c r="D259" s="195"/>
      <c r="E259" s="195"/>
      <c r="F259" s="196"/>
      <c r="G259" s="194"/>
      <c r="H259" s="194"/>
      <c r="I259" s="78">
        <f>IF(SUMPRODUCT(COUNTIF($D259,{"*본예산*","*1회추경*","*신규*"})),"-",G259-H259)</f>
        <v>0</v>
      </c>
      <c r="J259" s="206"/>
      <c r="K259" s="206"/>
      <c r="L259" s="78">
        <f t="shared" si="35"/>
        <v>0</v>
      </c>
      <c r="M259" s="209"/>
      <c r="N259" s="208"/>
      <c r="O259" s="78">
        <f t="shared" si="36"/>
        <v>0</v>
      </c>
      <c r="P259" s="79" t="str">
        <f t="shared" si="37"/>
        <v>-</v>
      </c>
      <c r="Q259" s="214"/>
      <c r="R259" s="80"/>
      <c r="S259" s="221"/>
      <c r="T259" s="80"/>
      <c r="U259" s="83" t="str">
        <f t="shared" si="38"/>
        <v/>
      </c>
      <c r="V259" s="194">
        <f t="shared" si="28"/>
        <v>0</v>
      </c>
      <c r="W259" s="194">
        <f t="shared" si="32"/>
        <v>0</v>
      </c>
      <c r="X259" s="82" t="str">
        <f t="shared" si="29"/>
        <v>ok</v>
      </c>
      <c r="Y259" s="80"/>
      <c r="Z259" s="81" t="str">
        <f t="shared" si="33"/>
        <v/>
      </c>
      <c r="AA259" s="194">
        <f t="shared" si="30"/>
        <v>0</v>
      </c>
      <c r="AB259" s="194">
        <f t="shared" si="31"/>
        <v>0</v>
      </c>
      <c r="AC259" s="82" t="str">
        <f t="shared" si="34"/>
        <v>ok</v>
      </c>
      <c r="AD259" s="80"/>
      <c r="AE259" s="84" t="str">
        <f t="array" ref="AE259">IFERROR(IF($C259="","",INDEX(구분표!$I$2:$I$1001,MATCH(1,(구분표!$B$2:$B$1001='2추일입'!$A259)*(구분표!$C$2:$C$1001='2추일입'!$B259)*(구분표!$A$2:$A$1001='2추일입'!$C259),0))),"@@")</f>
        <v/>
      </c>
    </row>
    <row r="260" spans="1:31" ht="31.5" customHeight="1">
      <c r="A260" s="94" t="str">
        <f>IFERROR(VLOOKUP('2추일입'!$C260,구분표!$A$2:$C$1001,2,FALSE),"")</f>
        <v/>
      </c>
      <c r="B260" s="94" t="str">
        <f>IFERROR(VLOOKUP('2추일입'!$C260,구분표!$A$2:$C$1001,3,FALSE),"")</f>
        <v/>
      </c>
      <c r="C260" s="196"/>
      <c r="D260" s="195"/>
      <c r="E260" s="195"/>
      <c r="F260" s="196"/>
      <c r="G260" s="194"/>
      <c r="H260" s="194"/>
      <c r="I260" s="78">
        <f>IF(SUMPRODUCT(COUNTIF($D260,{"*본예산*","*1회추경*","*신규*"})),"-",G260-H260)</f>
        <v>0</v>
      </c>
      <c r="J260" s="206"/>
      <c r="K260" s="206"/>
      <c r="L260" s="78">
        <f t="shared" si="35"/>
        <v>0</v>
      </c>
      <c r="M260" s="209"/>
      <c r="N260" s="208"/>
      <c r="O260" s="78">
        <f t="shared" si="36"/>
        <v>0</v>
      </c>
      <c r="P260" s="79" t="str">
        <f t="shared" si="37"/>
        <v>-</v>
      </c>
      <c r="Q260" s="214"/>
      <c r="R260" s="80"/>
      <c r="S260" s="221"/>
      <c r="T260" s="80"/>
      <c r="U260" s="83" t="str">
        <f t="shared" si="38"/>
        <v/>
      </c>
      <c r="V260" s="194">
        <f t="shared" si="28"/>
        <v>0</v>
      </c>
      <c r="W260" s="194">
        <f t="shared" si="32"/>
        <v>0</v>
      </c>
      <c r="X260" s="82" t="str">
        <f t="shared" si="29"/>
        <v>ok</v>
      </c>
      <c r="Y260" s="80"/>
      <c r="Z260" s="81" t="str">
        <f t="shared" si="33"/>
        <v/>
      </c>
      <c r="AA260" s="194">
        <f t="shared" si="30"/>
        <v>0</v>
      </c>
      <c r="AB260" s="194">
        <f t="shared" si="31"/>
        <v>0</v>
      </c>
      <c r="AC260" s="82" t="str">
        <f t="shared" si="34"/>
        <v>ok</v>
      </c>
      <c r="AD260" s="80"/>
      <c r="AE260" s="84" t="str">
        <f t="array" ref="AE260">IFERROR(IF($C260="","",INDEX(구분표!$I$2:$I$1001,MATCH(1,(구분표!$B$2:$B$1001='2추일입'!$A260)*(구분표!$C$2:$C$1001='2추일입'!$B260)*(구분표!$A$2:$A$1001='2추일입'!$C260),0))),"@@")</f>
        <v/>
      </c>
    </row>
    <row r="261" spans="1:31" ht="31.5" customHeight="1">
      <c r="A261" s="94" t="str">
        <f>IFERROR(VLOOKUP('2추일입'!$C261,구분표!$A$2:$C$1001,2,FALSE),"")</f>
        <v/>
      </c>
      <c r="B261" s="94" t="str">
        <f>IFERROR(VLOOKUP('2추일입'!$C261,구분표!$A$2:$C$1001,3,FALSE),"")</f>
        <v/>
      </c>
      <c r="C261" s="196"/>
      <c r="D261" s="195"/>
      <c r="E261" s="195"/>
      <c r="F261" s="196"/>
      <c r="G261" s="194"/>
      <c r="H261" s="194"/>
      <c r="I261" s="78">
        <f>IF(SUMPRODUCT(COUNTIF($D261,{"*본예산*","*1회추경*","*신규*"})),"-",G261-H261)</f>
        <v>0</v>
      </c>
      <c r="J261" s="194"/>
      <c r="K261" s="194"/>
      <c r="L261" s="78">
        <f t="shared" si="35"/>
        <v>0</v>
      </c>
      <c r="M261" s="208"/>
      <c r="N261" s="208"/>
      <c r="O261" s="78">
        <f t="shared" si="36"/>
        <v>0</v>
      </c>
      <c r="P261" s="79" t="str">
        <f t="shared" si="37"/>
        <v>-</v>
      </c>
      <c r="Q261" s="214"/>
      <c r="R261" s="80"/>
      <c r="S261" s="221"/>
      <c r="T261" s="80"/>
      <c r="U261" s="83" t="str">
        <f t="shared" si="38"/>
        <v/>
      </c>
      <c r="V261" s="194">
        <f t="shared" si="28"/>
        <v>0</v>
      </c>
      <c r="W261" s="194">
        <f t="shared" si="32"/>
        <v>0</v>
      </c>
      <c r="X261" s="82" t="str">
        <f t="shared" si="29"/>
        <v>ok</v>
      </c>
      <c r="Y261" s="80"/>
      <c r="Z261" s="81" t="str">
        <f t="shared" si="33"/>
        <v/>
      </c>
      <c r="AA261" s="194">
        <f t="shared" si="30"/>
        <v>0</v>
      </c>
      <c r="AB261" s="194">
        <f t="shared" si="31"/>
        <v>0</v>
      </c>
      <c r="AC261" s="82" t="str">
        <f t="shared" si="34"/>
        <v>ok</v>
      </c>
      <c r="AD261" s="80"/>
      <c r="AE261" s="84" t="str">
        <f t="array" ref="AE261">IFERROR(IF($C261="","",INDEX(구분표!$I$2:$I$1001,MATCH(1,(구분표!$B$2:$B$1001='2추일입'!$A261)*(구분표!$C$2:$C$1001='2추일입'!$B261)*(구분표!$A$2:$A$1001='2추일입'!$C261),0))),"@@")</f>
        <v/>
      </c>
    </row>
    <row r="262" spans="1:31" ht="31.5" customHeight="1">
      <c r="A262" s="94" t="str">
        <f>IFERROR(VLOOKUP('2추일입'!$C262,구분표!$A$2:$C$1001,2,FALSE),"")</f>
        <v/>
      </c>
      <c r="B262" s="94" t="str">
        <f>IFERROR(VLOOKUP('2추일입'!$C262,구분표!$A$2:$C$1001,3,FALSE),"")</f>
        <v/>
      </c>
      <c r="C262" s="196"/>
      <c r="D262" s="195"/>
      <c r="E262" s="195"/>
      <c r="F262" s="196"/>
      <c r="G262" s="194"/>
      <c r="H262" s="197"/>
      <c r="I262" s="78">
        <f>IF(SUMPRODUCT(COUNTIF($D262,{"*본예산*","*1회추경*","*신규*"})),"-",G262-H262)</f>
        <v>0</v>
      </c>
      <c r="J262" s="194"/>
      <c r="K262" s="194"/>
      <c r="L262" s="78">
        <f t="shared" si="35"/>
        <v>0</v>
      </c>
      <c r="M262" s="194"/>
      <c r="N262" s="194"/>
      <c r="O262" s="78">
        <f t="shared" si="36"/>
        <v>0</v>
      </c>
      <c r="P262" s="79" t="str">
        <f t="shared" si="37"/>
        <v>-</v>
      </c>
      <c r="Q262" s="216"/>
      <c r="R262" s="80"/>
      <c r="S262" s="221"/>
      <c r="T262" s="80"/>
      <c r="U262" s="83" t="str">
        <f t="shared" si="38"/>
        <v/>
      </c>
      <c r="V262" s="194">
        <f t="shared" si="28"/>
        <v>0</v>
      </c>
      <c r="W262" s="194">
        <f t="shared" si="32"/>
        <v>0</v>
      </c>
      <c r="X262" s="82" t="str">
        <f t="shared" si="29"/>
        <v>ok</v>
      </c>
      <c r="Y262" s="80"/>
      <c r="Z262" s="81" t="str">
        <f t="shared" si="33"/>
        <v/>
      </c>
      <c r="AA262" s="194">
        <f t="shared" si="30"/>
        <v>0</v>
      </c>
      <c r="AB262" s="194">
        <f t="shared" si="31"/>
        <v>0</v>
      </c>
      <c r="AC262" s="82" t="str">
        <f t="shared" si="34"/>
        <v>ok</v>
      </c>
      <c r="AD262" s="80"/>
      <c r="AE262" s="84" t="str">
        <f t="array" ref="AE262">IFERROR(IF($C262="","",INDEX(구분표!$I$2:$I$1001,MATCH(1,(구분표!$B$2:$B$1001='2추일입'!$A262)*(구분표!$C$2:$C$1001='2추일입'!$B262)*(구분표!$A$2:$A$1001='2추일입'!$C262),0))),"@@")</f>
        <v/>
      </c>
    </row>
    <row r="263" spans="1:31" ht="31.5" customHeight="1">
      <c r="A263" s="94" t="str">
        <f>IFERROR(VLOOKUP('2추일입'!$C263,구분표!$A$2:$C$1001,2,FALSE),"")</f>
        <v/>
      </c>
      <c r="B263" s="94" t="str">
        <f>IFERROR(VLOOKUP('2추일입'!$C263,구분표!$A$2:$C$1001,3,FALSE),"")</f>
        <v/>
      </c>
      <c r="C263" s="196"/>
      <c r="D263" s="195"/>
      <c r="E263" s="195"/>
      <c r="F263" s="196"/>
      <c r="G263" s="194"/>
      <c r="H263" s="197"/>
      <c r="I263" s="78">
        <f>IF(SUMPRODUCT(COUNTIF($D263,{"*본예산*","*1회추경*","*신규*"})),"-",G263-H263)</f>
        <v>0</v>
      </c>
      <c r="J263" s="194"/>
      <c r="K263" s="194"/>
      <c r="L263" s="78">
        <f t="shared" si="35"/>
        <v>0</v>
      </c>
      <c r="M263" s="194"/>
      <c r="N263" s="194"/>
      <c r="O263" s="78">
        <f t="shared" si="36"/>
        <v>0</v>
      </c>
      <c r="P263" s="79" t="str">
        <f t="shared" si="37"/>
        <v>-</v>
      </c>
      <c r="Q263" s="216"/>
      <c r="R263" s="80"/>
      <c r="S263" s="221"/>
      <c r="T263" s="80"/>
      <c r="U263" s="83" t="str">
        <f t="shared" si="38"/>
        <v/>
      </c>
      <c r="V263" s="194">
        <f t="shared" ref="V263:V326" si="39">IF($U263&lt;&gt;"도비",IF($S263="국도비","직접입력",SUM($J263:$K263)),)</f>
        <v>0</v>
      </c>
      <c r="W263" s="194">
        <f t="shared" si="32"/>
        <v>0</v>
      </c>
      <c r="X263" s="82" t="str">
        <f t="shared" ref="X263:X326" si="40">IF($S263="국도비","ok",IF(($J263+$K263)=($V263+$W263),"ok","검토"))</f>
        <v>ok</v>
      </c>
      <c r="Y263" s="80"/>
      <c r="Z263" s="81" t="str">
        <f t="shared" si="33"/>
        <v/>
      </c>
      <c r="AA263" s="194">
        <f t="shared" ref="AA263:AA326" si="41">IF($Z263&lt;&gt;"도비",IF($S263="국도비","직접입력",SUM($M263:$N263)),)</f>
        <v>0</v>
      </c>
      <c r="AB263" s="194">
        <f t="shared" ref="AB263:AB326" si="42">IF($Z263="도비",SUM($M263:$N263),IF($S263="국도비","직접입력",SUM($M263:$N263)-$AA263))</f>
        <v>0</v>
      </c>
      <c r="AC263" s="82" t="str">
        <f t="shared" si="34"/>
        <v>ok</v>
      </c>
      <c r="AD263" s="80"/>
      <c r="AE263" s="84" t="str">
        <f t="array" ref="AE263">IFERROR(IF($C263="","",INDEX(구분표!$I$2:$I$1001,MATCH(1,(구분표!$B$2:$B$1001='2추일입'!$A263)*(구분표!$C$2:$C$1001='2추일입'!$B263)*(구분표!$A$2:$A$1001='2추일입'!$C263),0))),"@@")</f>
        <v/>
      </c>
    </row>
    <row r="264" spans="1:31" ht="31.5" customHeight="1">
      <c r="A264" s="94" t="str">
        <f>IFERROR(VLOOKUP('2추일입'!$C264,구분표!$A$2:$C$1001,2,FALSE),"")</f>
        <v/>
      </c>
      <c r="B264" s="94" t="str">
        <f>IFERROR(VLOOKUP('2추일입'!$C264,구분표!$A$2:$C$1001,3,FALSE),"")</f>
        <v/>
      </c>
      <c r="C264" s="196"/>
      <c r="D264" s="195"/>
      <c r="E264" s="195"/>
      <c r="F264" s="196"/>
      <c r="G264" s="194"/>
      <c r="H264" s="194"/>
      <c r="I264" s="78">
        <f>IF(SUMPRODUCT(COUNTIF($D264,{"*본예산*","*1회추경*","*신규*"})),"-",G264-H264)</f>
        <v>0</v>
      </c>
      <c r="J264" s="194"/>
      <c r="K264" s="194"/>
      <c r="L264" s="78">
        <f t="shared" si="35"/>
        <v>0</v>
      </c>
      <c r="M264" s="194"/>
      <c r="N264" s="194"/>
      <c r="O264" s="78">
        <f t="shared" si="36"/>
        <v>0</v>
      </c>
      <c r="P264" s="79" t="str">
        <f t="shared" si="37"/>
        <v>-</v>
      </c>
      <c r="Q264" s="215"/>
      <c r="R264" s="80"/>
      <c r="S264" s="221"/>
      <c r="T264" s="80"/>
      <c r="U264" s="83" t="str">
        <f t="shared" si="38"/>
        <v/>
      </c>
      <c r="V264" s="194">
        <f t="shared" si="39"/>
        <v>0</v>
      </c>
      <c r="W264" s="194">
        <f t="shared" ref="W264:W327" si="43">IF($U264="도비",SUM($J264:$K264),IF($S264="국도비","직접입력",SUM($J264:$K264)-$V264))</f>
        <v>0</v>
      </c>
      <c r="X264" s="82" t="str">
        <f t="shared" si="40"/>
        <v>ok</v>
      </c>
      <c r="Y264" s="80"/>
      <c r="Z264" s="81" t="str">
        <f t="shared" ref="Z264:Z327" si="44">$U264</f>
        <v/>
      </c>
      <c r="AA264" s="194">
        <f t="shared" si="41"/>
        <v>0</v>
      </c>
      <c r="AB264" s="194">
        <f t="shared" si="42"/>
        <v>0</v>
      </c>
      <c r="AC264" s="82" t="str">
        <f t="shared" ref="AC264:AC327" si="45">IF($S264="국도비","ok",IF(($M264+$N264)=($AA264+$AB264),"ok","검토"))</f>
        <v>ok</v>
      </c>
      <c r="AD264" s="80"/>
      <c r="AE264" s="84" t="str">
        <f t="array" ref="AE264">IFERROR(IF($C264="","",INDEX(구분표!$I$2:$I$1001,MATCH(1,(구분표!$B$2:$B$1001='2추일입'!$A264)*(구분표!$C$2:$C$1001='2추일입'!$B264)*(구분표!$A$2:$A$1001='2추일입'!$C264),0))),"@@")</f>
        <v/>
      </c>
    </row>
    <row r="265" spans="1:31" ht="31.5" customHeight="1">
      <c r="A265" s="94" t="str">
        <f>IFERROR(VLOOKUP('2추일입'!$C265,구분표!$A$2:$C$1001,2,FALSE),"")</f>
        <v/>
      </c>
      <c r="B265" s="94" t="str">
        <f>IFERROR(VLOOKUP('2추일입'!$C265,구분표!$A$2:$C$1001,3,FALSE),"")</f>
        <v/>
      </c>
      <c r="C265" s="196"/>
      <c r="D265" s="195"/>
      <c r="E265" s="195"/>
      <c r="F265" s="196"/>
      <c r="G265" s="194"/>
      <c r="H265" s="194"/>
      <c r="I265" s="78">
        <f>IF(SUMPRODUCT(COUNTIF($D265,{"*본예산*","*1회추경*","*신규*"})),"-",G265-H265)</f>
        <v>0</v>
      </c>
      <c r="J265" s="194"/>
      <c r="K265" s="194"/>
      <c r="L265" s="78">
        <f t="shared" si="35"/>
        <v>0</v>
      </c>
      <c r="M265" s="194"/>
      <c r="N265" s="194"/>
      <c r="O265" s="78">
        <f t="shared" si="36"/>
        <v>0</v>
      </c>
      <c r="P265" s="79" t="str">
        <f t="shared" si="37"/>
        <v>-</v>
      </c>
      <c r="Q265" s="216"/>
      <c r="R265" s="80"/>
      <c r="S265" s="221"/>
      <c r="T265" s="80"/>
      <c r="U265" s="83" t="str">
        <f t="shared" si="38"/>
        <v/>
      </c>
      <c r="V265" s="194">
        <f t="shared" si="39"/>
        <v>0</v>
      </c>
      <c r="W265" s="194">
        <f t="shared" si="43"/>
        <v>0</v>
      </c>
      <c r="X265" s="82" t="str">
        <f t="shared" si="40"/>
        <v>ok</v>
      </c>
      <c r="Y265" s="80"/>
      <c r="Z265" s="81" t="str">
        <f t="shared" si="44"/>
        <v/>
      </c>
      <c r="AA265" s="194">
        <f t="shared" si="41"/>
        <v>0</v>
      </c>
      <c r="AB265" s="194">
        <f t="shared" si="42"/>
        <v>0</v>
      </c>
      <c r="AC265" s="82" t="str">
        <f t="shared" si="45"/>
        <v>ok</v>
      </c>
      <c r="AD265" s="80"/>
      <c r="AE265" s="84" t="str">
        <f t="array" ref="AE265">IFERROR(IF($C265="","",INDEX(구분표!$I$2:$I$1001,MATCH(1,(구분표!$B$2:$B$1001='2추일입'!$A265)*(구분표!$C$2:$C$1001='2추일입'!$B265)*(구분표!$A$2:$A$1001='2추일입'!$C265),0))),"@@")</f>
        <v/>
      </c>
    </row>
    <row r="266" spans="1:31" ht="31.5" customHeight="1">
      <c r="A266" s="94" t="str">
        <f>IFERROR(VLOOKUP('2추일입'!$C266,구분표!$A$2:$C$1001,2,FALSE),"")</f>
        <v/>
      </c>
      <c r="B266" s="94" t="str">
        <f>IFERROR(VLOOKUP('2추일입'!$C266,구분표!$A$2:$C$1001,3,FALSE),"")</f>
        <v/>
      </c>
      <c r="C266" s="196"/>
      <c r="D266" s="195"/>
      <c r="E266" s="195"/>
      <c r="F266" s="196"/>
      <c r="G266" s="198"/>
      <c r="H266" s="198"/>
      <c r="I266" s="78">
        <f>IF(SUMPRODUCT(COUNTIF($D266,{"*본예산*","*1회추경*","*신규*"})),"-",G266-H266)</f>
        <v>0</v>
      </c>
      <c r="J266" s="194"/>
      <c r="K266" s="194"/>
      <c r="L266" s="78">
        <f t="shared" si="35"/>
        <v>0</v>
      </c>
      <c r="M266" s="194"/>
      <c r="N266" s="194"/>
      <c r="O266" s="78">
        <f t="shared" si="36"/>
        <v>0</v>
      </c>
      <c r="P266" s="79" t="str">
        <f t="shared" si="37"/>
        <v>-</v>
      </c>
      <c r="Q266" s="211"/>
      <c r="R266" s="80"/>
      <c r="S266" s="221"/>
      <c r="T266" s="80"/>
      <c r="U266" s="83" t="str">
        <f t="shared" si="38"/>
        <v/>
      </c>
      <c r="V266" s="194">
        <f t="shared" si="39"/>
        <v>0</v>
      </c>
      <c r="W266" s="194">
        <f t="shared" si="43"/>
        <v>0</v>
      </c>
      <c r="X266" s="82" t="str">
        <f t="shared" si="40"/>
        <v>ok</v>
      </c>
      <c r="Y266" s="80"/>
      <c r="Z266" s="81" t="str">
        <f t="shared" si="44"/>
        <v/>
      </c>
      <c r="AA266" s="194">
        <f t="shared" si="41"/>
        <v>0</v>
      </c>
      <c r="AB266" s="194">
        <f t="shared" si="42"/>
        <v>0</v>
      </c>
      <c r="AC266" s="82" t="str">
        <f t="shared" si="45"/>
        <v>ok</v>
      </c>
      <c r="AD266" s="80"/>
      <c r="AE266" s="84" t="str">
        <f t="array" ref="AE266">IFERROR(IF($C266="","",INDEX(구분표!$I$2:$I$1001,MATCH(1,(구분표!$B$2:$B$1001='2추일입'!$A266)*(구분표!$C$2:$C$1001='2추일입'!$B266)*(구분표!$A$2:$A$1001='2추일입'!$C266),0))),"@@")</f>
        <v/>
      </c>
    </row>
    <row r="267" spans="1:31" s="24" customFormat="1" ht="31.5" customHeight="1">
      <c r="A267" s="95" t="str">
        <f>IFERROR(VLOOKUP('2추일입'!$C267,구분표!$A$2:$C$1001,2,FALSE),"")</f>
        <v/>
      </c>
      <c r="B267" s="95" t="str">
        <f>IFERROR(VLOOKUP('2추일입'!$C267,구분표!$A$2:$C$1001,3,FALSE),"")</f>
        <v/>
      </c>
      <c r="C267" s="200"/>
      <c r="D267" s="201"/>
      <c r="E267" s="201"/>
      <c r="F267" s="200"/>
      <c r="G267" s="198"/>
      <c r="H267" s="198"/>
      <c r="I267" s="78">
        <f>IF(SUMPRODUCT(COUNTIF($D267,{"*본예산*","*1회추경*","*신규*"})),"-",G267-H267)</f>
        <v>0</v>
      </c>
      <c r="J267" s="207"/>
      <c r="K267" s="207"/>
      <c r="L267" s="78">
        <f t="shared" si="35"/>
        <v>0</v>
      </c>
      <c r="M267" s="207"/>
      <c r="N267" s="207"/>
      <c r="O267" s="78">
        <f t="shared" si="36"/>
        <v>0</v>
      </c>
      <c r="P267" s="79" t="str">
        <f t="shared" si="37"/>
        <v>-</v>
      </c>
      <c r="Q267" s="213"/>
      <c r="R267" s="85"/>
      <c r="S267" s="222"/>
      <c r="T267" s="85"/>
      <c r="U267" s="83" t="str">
        <f t="shared" si="38"/>
        <v/>
      </c>
      <c r="V267" s="194">
        <f t="shared" si="39"/>
        <v>0</v>
      </c>
      <c r="W267" s="194">
        <f t="shared" si="43"/>
        <v>0</v>
      </c>
      <c r="X267" s="82" t="str">
        <f t="shared" si="40"/>
        <v>ok</v>
      </c>
      <c r="Y267" s="85"/>
      <c r="Z267" s="81" t="str">
        <f t="shared" si="44"/>
        <v/>
      </c>
      <c r="AA267" s="194">
        <f t="shared" si="41"/>
        <v>0</v>
      </c>
      <c r="AB267" s="194">
        <f t="shared" si="42"/>
        <v>0</v>
      </c>
      <c r="AC267" s="82" t="str">
        <f t="shared" si="45"/>
        <v>ok</v>
      </c>
      <c r="AD267" s="85"/>
      <c r="AE267" s="84" t="str">
        <f t="array" ref="AE267">IFERROR(IF($C267="","",INDEX(구분표!$I$2:$I$1001,MATCH(1,(구분표!$B$2:$B$1001='2추일입'!$A267)*(구분표!$C$2:$C$1001='2추일입'!$B267)*(구분표!$A$2:$A$1001='2추일입'!$C267),0))),"@@")</f>
        <v/>
      </c>
    </row>
    <row r="268" spans="1:31" ht="31.5" customHeight="1">
      <c r="A268" s="94" t="str">
        <f>IFERROR(VLOOKUP('2추일입'!$C268,구분표!$A$2:$C$1001,2,FALSE),"")</f>
        <v/>
      </c>
      <c r="B268" s="94" t="str">
        <f>IFERROR(VLOOKUP('2추일입'!$C268,구분표!$A$2:$C$1001,3,FALSE),"")</f>
        <v/>
      </c>
      <c r="C268" s="196"/>
      <c r="D268" s="195"/>
      <c r="E268" s="195"/>
      <c r="F268" s="196"/>
      <c r="G268" s="194"/>
      <c r="H268" s="194"/>
      <c r="I268" s="78">
        <f>IF(SUMPRODUCT(COUNTIF($D268,{"*본예산*","*1회추경*","*신규*"})),"-",G268-H268)</f>
        <v>0</v>
      </c>
      <c r="J268" s="194"/>
      <c r="K268" s="194"/>
      <c r="L268" s="78">
        <f t="shared" si="35"/>
        <v>0</v>
      </c>
      <c r="M268" s="194"/>
      <c r="N268" s="194"/>
      <c r="O268" s="78">
        <f t="shared" si="36"/>
        <v>0</v>
      </c>
      <c r="P268" s="79" t="str">
        <f t="shared" si="37"/>
        <v>-</v>
      </c>
      <c r="Q268" s="217"/>
      <c r="R268" s="80"/>
      <c r="S268" s="221"/>
      <c r="T268" s="80"/>
      <c r="U268" s="83" t="str">
        <f t="shared" si="38"/>
        <v/>
      </c>
      <c r="V268" s="194">
        <f t="shared" si="39"/>
        <v>0</v>
      </c>
      <c r="W268" s="194">
        <f t="shared" si="43"/>
        <v>0</v>
      </c>
      <c r="X268" s="82" t="str">
        <f t="shared" si="40"/>
        <v>ok</v>
      </c>
      <c r="Y268" s="80"/>
      <c r="Z268" s="81" t="str">
        <f t="shared" si="44"/>
        <v/>
      </c>
      <c r="AA268" s="194">
        <f t="shared" si="41"/>
        <v>0</v>
      </c>
      <c r="AB268" s="194">
        <f t="shared" si="42"/>
        <v>0</v>
      </c>
      <c r="AC268" s="82" t="str">
        <f t="shared" si="45"/>
        <v>ok</v>
      </c>
      <c r="AD268" s="80"/>
      <c r="AE268" s="84" t="str">
        <f t="array" ref="AE268">IFERROR(IF($C268="","",INDEX(구분표!$I$2:$I$1001,MATCH(1,(구분표!$B$2:$B$1001='2추일입'!$A268)*(구분표!$C$2:$C$1001='2추일입'!$B268)*(구분표!$A$2:$A$1001='2추일입'!$C268),0))),"@@")</f>
        <v/>
      </c>
    </row>
    <row r="269" spans="1:31" ht="31.5" customHeight="1">
      <c r="A269" s="94" t="str">
        <f>IFERROR(VLOOKUP('2추일입'!$C269,구분표!$A$2:$C$1001,2,FALSE),"")</f>
        <v/>
      </c>
      <c r="B269" s="94" t="str">
        <f>IFERROR(VLOOKUP('2추일입'!$C269,구분표!$A$2:$C$1001,3,FALSE),"")</f>
        <v/>
      </c>
      <c r="C269" s="196"/>
      <c r="D269" s="195"/>
      <c r="E269" s="195"/>
      <c r="F269" s="196"/>
      <c r="G269" s="194"/>
      <c r="H269" s="194"/>
      <c r="I269" s="78">
        <f>IF(SUMPRODUCT(COUNTIF($D269,{"*본예산*","*1회추경*","*신규*"})),"-",G269-H269)</f>
        <v>0</v>
      </c>
      <c r="J269" s="194"/>
      <c r="K269" s="194"/>
      <c r="L269" s="78">
        <f t="shared" si="35"/>
        <v>0</v>
      </c>
      <c r="M269" s="194"/>
      <c r="N269" s="194"/>
      <c r="O269" s="78">
        <f t="shared" si="36"/>
        <v>0</v>
      </c>
      <c r="P269" s="79" t="str">
        <f t="shared" si="37"/>
        <v>-</v>
      </c>
      <c r="Q269" s="215"/>
      <c r="R269" s="80"/>
      <c r="S269" s="221"/>
      <c r="T269" s="80"/>
      <c r="U269" s="83" t="str">
        <f t="shared" si="38"/>
        <v/>
      </c>
      <c r="V269" s="194">
        <f t="shared" si="39"/>
        <v>0</v>
      </c>
      <c r="W269" s="194">
        <f t="shared" si="43"/>
        <v>0</v>
      </c>
      <c r="X269" s="82" t="str">
        <f t="shared" si="40"/>
        <v>ok</v>
      </c>
      <c r="Y269" s="80"/>
      <c r="Z269" s="81" t="str">
        <f t="shared" si="44"/>
        <v/>
      </c>
      <c r="AA269" s="194">
        <f t="shared" si="41"/>
        <v>0</v>
      </c>
      <c r="AB269" s="194">
        <f t="shared" si="42"/>
        <v>0</v>
      </c>
      <c r="AC269" s="82" t="str">
        <f t="shared" si="45"/>
        <v>ok</v>
      </c>
      <c r="AD269" s="80"/>
      <c r="AE269" s="84" t="str">
        <f t="array" ref="AE269">IFERROR(IF($C269="","",INDEX(구분표!$I$2:$I$1001,MATCH(1,(구분표!$B$2:$B$1001='2추일입'!$A269)*(구분표!$C$2:$C$1001='2추일입'!$B269)*(구분표!$A$2:$A$1001='2추일입'!$C269),0))),"@@")</f>
        <v/>
      </c>
    </row>
    <row r="270" spans="1:31" ht="31.5" customHeight="1">
      <c r="A270" s="94" t="str">
        <f>IFERROR(VLOOKUP('2추일입'!$C270,구분표!$A$2:$C$1001,2,FALSE),"")</f>
        <v/>
      </c>
      <c r="B270" s="94" t="str">
        <f>IFERROR(VLOOKUP('2추일입'!$C270,구분표!$A$2:$C$1001,3,FALSE),"")</f>
        <v/>
      </c>
      <c r="C270" s="196"/>
      <c r="D270" s="195"/>
      <c r="E270" s="195"/>
      <c r="F270" s="196"/>
      <c r="G270" s="202"/>
      <c r="H270" s="202"/>
      <c r="I270" s="78">
        <f>IF(SUMPRODUCT(COUNTIF($D270,{"*본예산*","*1회추경*","*신규*"})),"-",G270-H270)</f>
        <v>0</v>
      </c>
      <c r="J270" s="194"/>
      <c r="K270" s="194"/>
      <c r="L270" s="78">
        <f t="shared" si="35"/>
        <v>0</v>
      </c>
      <c r="M270" s="194"/>
      <c r="N270" s="194"/>
      <c r="O270" s="78">
        <f t="shared" si="36"/>
        <v>0</v>
      </c>
      <c r="P270" s="79" t="str">
        <f t="shared" si="37"/>
        <v>-</v>
      </c>
      <c r="Q270" s="218"/>
      <c r="R270" s="80"/>
      <c r="S270" s="221"/>
      <c r="T270" s="80"/>
      <c r="U270" s="83" t="str">
        <f t="shared" si="38"/>
        <v/>
      </c>
      <c r="V270" s="194">
        <f t="shared" si="39"/>
        <v>0</v>
      </c>
      <c r="W270" s="194">
        <f t="shared" si="43"/>
        <v>0</v>
      </c>
      <c r="X270" s="82" t="str">
        <f t="shared" si="40"/>
        <v>ok</v>
      </c>
      <c r="Y270" s="80"/>
      <c r="Z270" s="81" t="str">
        <f t="shared" si="44"/>
        <v/>
      </c>
      <c r="AA270" s="194">
        <f t="shared" si="41"/>
        <v>0</v>
      </c>
      <c r="AB270" s="194">
        <f t="shared" si="42"/>
        <v>0</v>
      </c>
      <c r="AC270" s="82" t="str">
        <f t="shared" si="45"/>
        <v>ok</v>
      </c>
      <c r="AD270" s="80"/>
      <c r="AE270" s="84" t="str">
        <f t="array" ref="AE270">IFERROR(IF($C270="","",INDEX(구분표!$I$2:$I$1001,MATCH(1,(구분표!$B$2:$B$1001='2추일입'!$A270)*(구분표!$C$2:$C$1001='2추일입'!$B270)*(구분표!$A$2:$A$1001='2추일입'!$C270),0))),"@@")</f>
        <v/>
      </c>
    </row>
    <row r="271" spans="1:31" ht="31.5" customHeight="1">
      <c r="A271" s="94" t="str">
        <f>IFERROR(VLOOKUP('2추일입'!$C271,구분표!$A$2:$C$1001,2,FALSE),"")</f>
        <v/>
      </c>
      <c r="B271" s="94" t="str">
        <f>IFERROR(VLOOKUP('2추일입'!$C271,구분표!$A$2:$C$1001,3,FALSE),"")</f>
        <v/>
      </c>
      <c r="C271" s="196"/>
      <c r="D271" s="195"/>
      <c r="E271" s="195"/>
      <c r="F271" s="196"/>
      <c r="G271" s="194"/>
      <c r="H271" s="194"/>
      <c r="I271" s="78">
        <f>IF(SUMPRODUCT(COUNTIF($D271,{"*본예산*","*1회추경*","*신규*"})),"-",G271-H271)</f>
        <v>0</v>
      </c>
      <c r="J271" s="194"/>
      <c r="K271" s="194"/>
      <c r="L271" s="78">
        <f t="shared" si="35"/>
        <v>0</v>
      </c>
      <c r="M271" s="194"/>
      <c r="N271" s="194"/>
      <c r="O271" s="78">
        <f t="shared" si="36"/>
        <v>0</v>
      </c>
      <c r="P271" s="79" t="str">
        <f t="shared" si="37"/>
        <v>-</v>
      </c>
      <c r="Q271" s="218"/>
      <c r="R271" s="80"/>
      <c r="S271" s="221"/>
      <c r="T271" s="80"/>
      <c r="U271" s="83" t="str">
        <f t="shared" si="38"/>
        <v/>
      </c>
      <c r="V271" s="194">
        <f t="shared" si="39"/>
        <v>0</v>
      </c>
      <c r="W271" s="194">
        <f t="shared" si="43"/>
        <v>0</v>
      </c>
      <c r="X271" s="82" t="str">
        <f t="shared" si="40"/>
        <v>ok</v>
      </c>
      <c r="Y271" s="80"/>
      <c r="Z271" s="81" t="str">
        <f t="shared" si="44"/>
        <v/>
      </c>
      <c r="AA271" s="194">
        <f t="shared" si="41"/>
        <v>0</v>
      </c>
      <c r="AB271" s="194">
        <f t="shared" si="42"/>
        <v>0</v>
      </c>
      <c r="AC271" s="82" t="str">
        <f t="shared" si="45"/>
        <v>ok</v>
      </c>
      <c r="AD271" s="80"/>
      <c r="AE271" s="84" t="str">
        <f t="array" ref="AE271">IFERROR(IF($C271="","",INDEX(구분표!$I$2:$I$1001,MATCH(1,(구분표!$B$2:$B$1001='2추일입'!$A271)*(구분표!$C$2:$C$1001='2추일입'!$B271)*(구분표!$A$2:$A$1001='2추일입'!$C271),0))),"@@")</f>
        <v/>
      </c>
    </row>
    <row r="272" spans="1:31" ht="31.5" customHeight="1">
      <c r="A272" s="94" t="str">
        <f>IFERROR(VLOOKUP('2추일입'!$C272,구분표!$A$2:$C$1001,2,FALSE),"")</f>
        <v/>
      </c>
      <c r="B272" s="94" t="str">
        <f>IFERROR(VLOOKUP('2추일입'!$C272,구분표!$A$2:$C$1001,3,FALSE),"")</f>
        <v/>
      </c>
      <c r="C272" s="196"/>
      <c r="D272" s="195"/>
      <c r="E272" s="195"/>
      <c r="F272" s="196"/>
      <c r="G272" s="194"/>
      <c r="H272" s="194"/>
      <c r="I272" s="78">
        <f>IF(SUMPRODUCT(COUNTIF($D272,{"*본예산*","*1회추경*","*신규*"})),"-",G272-H272)</f>
        <v>0</v>
      </c>
      <c r="J272" s="194"/>
      <c r="K272" s="194"/>
      <c r="L272" s="78">
        <f t="shared" si="35"/>
        <v>0</v>
      </c>
      <c r="M272" s="194"/>
      <c r="N272" s="194"/>
      <c r="O272" s="78">
        <f t="shared" si="36"/>
        <v>0</v>
      </c>
      <c r="P272" s="79" t="str">
        <f t="shared" si="37"/>
        <v>-</v>
      </c>
      <c r="Q272" s="218"/>
      <c r="R272" s="80"/>
      <c r="S272" s="221"/>
      <c r="T272" s="80"/>
      <c r="U272" s="83" t="str">
        <f t="shared" si="38"/>
        <v/>
      </c>
      <c r="V272" s="194">
        <f t="shared" si="39"/>
        <v>0</v>
      </c>
      <c r="W272" s="194">
        <f t="shared" si="43"/>
        <v>0</v>
      </c>
      <c r="X272" s="82" t="str">
        <f t="shared" si="40"/>
        <v>ok</v>
      </c>
      <c r="Y272" s="80"/>
      <c r="Z272" s="81" t="str">
        <f t="shared" si="44"/>
        <v/>
      </c>
      <c r="AA272" s="194">
        <f t="shared" si="41"/>
        <v>0</v>
      </c>
      <c r="AB272" s="194">
        <f t="shared" si="42"/>
        <v>0</v>
      </c>
      <c r="AC272" s="82" t="str">
        <f t="shared" si="45"/>
        <v>ok</v>
      </c>
      <c r="AD272" s="80"/>
      <c r="AE272" s="84" t="str">
        <f t="array" ref="AE272">IFERROR(IF($C272="","",INDEX(구분표!$I$2:$I$1001,MATCH(1,(구분표!$B$2:$B$1001='2추일입'!$A272)*(구분표!$C$2:$C$1001='2추일입'!$B272)*(구분표!$A$2:$A$1001='2추일입'!$C272),0))),"@@")</f>
        <v/>
      </c>
    </row>
    <row r="273" spans="1:31" ht="31.5" customHeight="1">
      <c r="A273" s="94" t="str">
        <f>IFERROR(VLOOKUP('2추일입'!$C273,구분표!$A$2:$C$1001,2,FALSE),"")</f>
        <v/>
      </c>
      <c r="B273" s="94" t="str">
        <f>IFERROR(VLOOKUP('2추일입'!$C273,구분표!$A$2:$C$1001,3,FALSE),"")</f>
        <v/>
      </c>
      <c r="C273" s="196"/>
      <c r="D273" s="195"/>
      <c r="E273" s="195"/>
      <c r="F273" s="196"/>
      <c r="G273" s="194"/>
      <c r="H273" s="194"/>
      <c r="I273" s="78">
        <f>IF(SUMPRODUCT(COUNTIF($D273,{"*본예산*","*1회추경*","*신규*"})),"-",G273-H273)</f>
        <v>0</v>
      </c>
      <c r="J273" s="194"/>
      <c r="K273" s="194"/>
      <c r="L273" s="78">
        <f t="shared" si="35"/>
        <v>0</v>
      </c>
      <c r="M273" s="194"/>
      <c r="N273" s="194"/>
      <c r="O273" s="78">
        <f t="shared" si="36"/>
        <v>0</v>
      </c>
      <c r="P273" s="79" t="str">
        <f t="shared" si="37"/>
        <v>-</v>
      </c>
      <c r="Q273" s="218"/>
      <c r="R273" s="80"/>
      <c r="S273" s="221"/>
      <c r="T273" s="80"/>
      <c r="U273" s="83" t="str">
        <f t="shared" si="38"/>
        <v/>
      </c>
      <c r="V273" s="194">
        <f t="shared" si="39"/>
        <v>0</v>
      </c>
      <c r="W273" s="194">
        <f t="shared" si="43"/>
        <v>0</v>
      </c>
      <c r="X273" s="82" t="str">
        <f t="shared" si="40"/>
        <v>ok</v>
      </c>
      <c r="Y273" s="80"/>
      <c r="Z273" s="81" t="str">
        <f t="shared" si="44"/>
        <v/>
      </c>
      <c r="AA273" s="194">
        <f t="shared" si="41"/>
        <v>0</v>
      </c>
      <c r="AB273" s="194">
        <f t="shared" si="42"/>
        <v>0</v>
      </c>
      <c r="AC273" s="82" t="str">
        <f t="shared" si="45"/>
        <v>ok</v>
      </c>
      <c r="AD273" s="80"/>
      <c r="AE273" s="84" t="str">
        <f t="array" ref="AE273">IFERROR(IF($C273="","",INDEX(구분표!$I$2:$I$1001,MATCH(1,(구분표!$B$2:$B$1001='2추일입'!$A273)*(구분표!$C$2:$C$1001='2추일입'!$B273)*(구분표!$A$2:$A$1001='2추일입'!$C273),0))),"@@")</f>
        <v/>
      </c>
    </row>
    <row r="274" spans="1:31" ht="31.5" customHeight="1">
      <c r="A274" s="94" t="str">
        <f>IFERROR(VLOOKUP('2추일입'!$C274,구분표!$A$2:$C$1001,2,FALSE),"")</f>
        <v/>
      </c>
      <c r="B274" s="94" t="str">
        <f>IFERROR(VLOOKUP('2추일입'!$C274,구분표!$A$2:$C$1001,3,FALSE),"")</f>
        <v/>
      </c>
      <c r="C274" s="196"/>
      <c r="D274" s="195"/>
      <c r="E274" s="195"/>
      <c r="F274" s="196"/>
      <c r="G274" s="194"/>
      <c r="H274" s="194"/>
      <c r="I274" s="78">
        <f>IF(SUMPRODUCT(COUNTIF($D274,{"*본예산*","*1회추경*","*신규*"})),"-",G274-H274)</f>
        <v>0</v>
      </c>
      <c r="J274" s="194"/>
      <c r="K274" s="194"/>
      <c r="L274" s="78">
        <f t="shared" si="35"/>
        <v>0</v>
      </c>
      <c r="M274" s="194"/>
      <c r="N274" s="194"/>
      <c r="O274" s="78">
        <f t="shared" si="36"/>
        <v>0</v>
      </c>
      <c r="P274" s="79" t="str">
        <f t="shared" si="37"/>
        <v>-</v>
      </c>
      <c r="Q274" s="218"/>
      <c r="R274" s="80"/>
      <c r="S274" s="221"/>
      <c r="T274" s="80"/>
      <c r="U274" s="83" t="str">
        <f t="shared" si="38"/>
        <v/>
      </c>
      <c r="V274" s="194">
        <f t="shared" si="39"/>
        <v>0</v>
      </c>
      <c r="W274" s="194">
        <f t="shared" si="43"/>
        <v>0</v>
      </c>
      <c r="X274" s="82" t="str">
        <f t="shared" si="40"/>
        <v>ok</v>
      </c>
      <c r="Y274" s="80"/>
      <c r="Z274" s="81" t="str">
        <f t="shared" si="44"/>
        <v/>
      </c>
      <c r="AA274" s="194">
        <f t="shared" si="41"/>
        <v>0</v>
      </c>
      <c r="AB274" s="194">
        <f t="shared" si="42"/>
        <v>0</v>
      </c>
      <c r="AC274" s="82" t="str">
        <f t="shared" si="45"/>
        <v>ok</v>
      </c>
      <c r="AD274" s="80"/>
      <c r="AE274" s="84" t="str">
        <f t="array" ref="AE274">IFERROR(IF($C274="","",INDEX(구분표!$I$2:$I$1001,MATCH(1,(구분표!$B$2:$B$1001='2추일입'!$A274)*(구분표!$C$2:$C$1001='2추일입'!$B274)*(구분표!$A$2:$A$1001='2추일입'!$C274),0))),"@@")</f>
        <v/>
      </c>
    </row>
    <row r="275" spans="1:31" ht="31.5" customHeight="1">
      <c r="A275" s="94" t="str">
        <f>IFERROR(VLOOKUP('2추일입'!$C275,구분표!$A$2:$C$1001,2,FALSE),"")</f>
        <v/>
      </c>
      <c r="B275" s="94" t="str">
        <f>IFERROR(VLOOKUP('2추일입'!$C275,구분표!$A$2:$C$1001,3,FALSE),"")</f>
        <v/>
      </c>
      <c r="C275" s="196"/>
      <c r="D275" s="195"/>
      <c r="E275" s="195"/>
      <c r="F275" s="196"/>
      <c r="G275" s="197"/>
      <c r="H275" s="194"/>
      <c r="I275" s="78">
        <f>IF(SUMPRODUCT(COUNTIF($D275,{"*본예산*","*1회추경*","*신규*"})),"-",G275-H275)</f>
        <v>0</v>
      </c>
      <c r="J275" s="194"/>
      <c r="K275" s="194"/>
      <c r="L275" s="78">
        <f t="shared" si="35"/>
        <v>0</v>
      </c>
      <c r="M275" s="194"/>
      <c r="N275" s="194"/>
      <c r="O275" s="78">
        <f t="shared" si="36"/>
        <v>0</v>
      </c>
      <c r="P275" s="79" t="str">
        <f t="shared" si="37"/>
        <v>-</v>
      </c>
      <c r="Q275" s="218"/>
      <c r="R275" s="80"/>
      <c r="S275" s="221"/>
      <c r="T275" s="80"/>
      <c r="U275" s="83" t="str">
        <f t="shared" si="38"/>
        <v/>
      </c>
      <c r="V275" s="194">
        <f t="shared" si="39"/>
        <v>0</v>
      </c>
      <c r="W275" s="194">
        <f t="shared" si="43"/>
        <v>0</v>
      </c>
      <c r="X275" s="82" t="str">
        <f t="shared" si="40"/>
        <v>ok</v>
      </c>
      <c r="Y275" s="80"/>
      <c r="Z275" s="81" t="str">
        <f t="shared" si="44"/>
        <v/>
      </c>
      <c r="AA275" s="194">
        <f t="shared" si="41"/>
        <v>0</v>
      </c>
      <c r="AB275" s="194">
        <f t="shared" si="42"/>
        <v>0</v>
      </c>
      <c r="AC275" s="82" t="str">
        <f t="shared" si="45"/>
        <v>ok</v>
      </c>
      <c r="AD275" s="80"/>
      <c r="AE275" s="84" t="str">
        <f t="array" ref="AE275">IFERROR(IF($C275="","",INDEX(구분표!$I$2:$I$1001,MATCH(1,(구분표!$B$2:$B$1001='2추일입'!$A275)*(구분표!$C$2:$C$1001='2추일입'!$B275)*(구분표!$A$2:$A$1001='2추일입'!$C275),0))),"@@")</f>
        <v/>
      </c>
    </row>
    <row r="276" spans="1:31" ht="31.5" customHeight="1">
      <c r="A276" s="94" t="str">
        <f>IFERROR(VLOOKUP('2추일입'!$C276,구분표!$A$2:$C$1001,2,FALSE),"")</f>
        <v/>
      </c>
      <c r="B276" s="94" t="str">
        <f>IFERROR(VLOOKUP('2추일입'!$C276,구분표!$A$2:$C$1001,3,FALSE),"")</f>
        <v/>
      </c>
      <c r="C276" s="196"/>
      <c r="D276" s="195"/>
      <c r="E276" s="195"/>
      <c r="F276" s="196"/>
      <c r="G276" s="202"/>
      <c r="H276" s="202"/>
      <c r="I276" s="78">
        <f>IF(SUMPRODUCT(COUNTIF($D276,{"*본예산*","*1회추경*","*신규*"})),"-",G276-H276)</f>
        <v>0</v>
      </c>
      <c r="J276" s="194"/>
      <c r="K276" s="194"/>
      <c r="L276" s="78">
        <f t="shared" si="35"/>
        <v>0</v>
      </c>
      <c r="M276" s="194"/>
      <c r="N276" s="194"/>
      <c r="O276" s="78">
        <f t="shared" si="36"/>
        <v>0</v>
      </c>
      <c r="P276" s="79" t="str">
        <f t="shared" si="37"/>
        <v>-</v>
      </c>
      <c r="Q276" s="217"/>
      <c r="R276" s="80"/>
      <c r="S276" s="221"/>
      <c r="T276" s="80"/>
      <c r="U276" s="83" t="str">
        <f t="shared" si="38"/>
        <v/>
      </c>
      <c r="V276" s="194">
        <f t="shared" si="39"/>
        <v>0</v>
      </c>
      <c r="W276" s="194">
        <f t="shared" si="43"/>
        <v>0</v>
      </c>
      <c r="X276" s="82" t="str">
        <f t="shared" si="40"/>
        <v>ok</v>
      </c>
      <c r="Y276" s="80"/>
      <c r="Z276" s="81" t="str">
        <f t="shared" si="44"/>
        <v/>
      </c>
      <c r="AA276" s="194">
        <f t="shared" si="41"/>
        <v>0</v>
      </c>
      <c r="AB276" s="194">
        <f t="shared" si="42"/>
        <v>0</v>
      </c>
      <c r="AC276" s="82" t="str">
        <f t="shared" si="45"/>
        <v>ok</v>
      </c>
      <c r="AD276" s="80"/>
      <c r="AE276" s="84" t="str">
        <f t="array" ref="AE276">IFERROR(IF($C276="","",INDEX(구분표!$I$2:$I$1001,MATCH(1,(구분표!$B$2:$B$1001='2추일입'!$A276)*(구분표!$C$2:$C$1001='2추일입'!$B276)*(구분표!$A$2:$A$1001='2추일입'!$C276),0))),"@@")</f>
        <v/>
      </c>
    </row>
    <row r="277" spans="1:31" ht="31.5" customHeight="1">
      <c r="A277" s="94" t="str">
        <f>IFERROR(VLOOKUP('2추일입'!$C277,구분표!$A$2:$C$1001,2,FALSE),"")</f>
        <v/>
      </c>
      <c r="B277" s="94" t="str">
        <f>IFERROR(VLOOKUP('2추일입'!$C277,구분표!$A$2:$C$1001,3,FALSE),"")</f>
        <v/>
      </c>
      <c r="C277" s="196"/>
      <c r="D277" s="195"/>
      <c r="E277" s="195"/>
      <c r="F277" s="196"/>
      <c r="G277" s="194"/>
      <c r="H277" s="194"/>
      <c r="I277" s="78">
        <f>IF(SUMPRODUCT(COUNTIF($D277,{"*본예산*","*1회추경*","*신규*"})),"-",G277-H277)</f>
        <v>0</v>
      </c>
      <c r="J277" s="194"/>
      <c r="K277" s="194"/>
      <c r="L277" s="78">
        <f t="shared" si="35"/>
        <v>0</v>
      </c>
      <c r="M277" s="194"/>
      <c r="N277" s="194"/>
      <c r="O277" s="78">
        <f t="shared" si="36"/>
        <v>0</v>
      </c>
      <c r="P277" s="79" t="str">
        <f t="shared" si="37"/>
        <v>-</v>
      </c>
      <c r="Q277" s="218"/>
      <c r="R277" s="80"/>
      <c r="S277" s="221"/>
      <c r="T277" s="80"/>
      <c r="U277" s="83" t="str">
        <f t="shared" si="38"/>
        <v/>
      </c>
      <c r="V277" s="194">
        <f t="shared" si="39"/>
        <v>0</v>
      </c>
      <c r="W277" s="194">
        <f t="shared" si="43"/>
        <v>0</v>
      </c>
      <c r="X277" s="82" t="str">
        <f t="shared" si="40"/>
        <v>ok</v>
      </c>
      <c r="Y277" s="80"/>
      <c r="Z277" s="81" t="str">
        <f t="shared" si="44"/>
        <v/>
      </c>
      <c r="AA277" s="194">
        <f t="shared" si="41"/>
        <v>0</v>
      </c>
      <c r="AB277" s="194">
        <f t="shared" si="42"/>
        <v>0</v>
      </c>
      <c r="AC277" s="82" t="str">
        <f t="shared" si="45"/>
        <v>ok</v>
      </c>
      <c r="AD277" s="80"/>
      <c r="AE277" s="84" t="str">
        <f t="array" ref="AE277">IFERROR(IF($C277="","",INDEX(구분표!$I$2:$I$1001,MATCH(1,(구분표!$B$2:$B$1001='2추일입'!$A277)*(구분표!$C$2:$C$1001='2추일입'!$B277)*(구분표!$A$2:$A$1001='2추일입'!$C277),0))),"@@")</f>
        <v/>
      </c>
    </row>
    <row r="278" spans="1:31" ht="31.5" customHeight="1">
      <c r="A278" s="94" t="str">
        <f>IFERROR(VLOOKUP('2추일입'!$C278,구분표!$A$2:$C$1001,2,FALSE),"")</f>
        <v/>
      </c>
      <c r="B278" s="94" t="str">
        <f>IFERROR(VLOOKUP('2추일입'!$C278,구분표!$A$2:$C$1001,3,FALSE),"")</f>
        <v/>
      </c>
      <c r="C278" s="196"/>
      <c r="D278" s="195"/>
      <c r="E278" s="195"/>
      <c r="F278" s="196"/>
      <c r="G278" s="194"/>
      <c r="H278" s="194"/>
      <c r="I278" s="78">
        <f>IF(SUMPRODUCT(COUNTIF($D278,{"*본예산*","*1회추경*","*신규*"})),"-",G278-H278)</f>
        <v>0</v>
      </c>
      <c r="J278" s="194"/>
      <c r="K278" s="194"/>
      <c r="L278" s="78">
        <f t="shared" si="35"/>
        <v>0</v>
      </c>
      <c r="M278" s="194"/>
      <c r="N278" s="194"/>
      <c r="O278" s="78">
        <f t="shared" si="36"/>
        <v>0</v>
      </c>
      <c r="P278" s="79" t="str">
        <f t="shared" si="37"/>
        <v>-</v>
      </c>
      <c r="Q278" s="217"/>
      <c r="R278" s="80"/>
      <c r="S278" s="221"/>
      <c r="T278" s="80"/>
      <c r="U278" s="83" t="str">
        <f t="shared" si="38"/>
        <v/>
      </c>
      <c r="V278" s="194">
        <f t="shared" si="39"/>
        <v>0</v>
      </c>
      <c r="W278" s="194">
        <f t="shared" si="43"/>
        <v>0</v>
      </c>
      <c r="X278" s="82" t="str">
        <f t="shared" si="40"/>
        <v>ok</v>
      </c>
      <c r="Y278" s="80"/>
      <c r="Z278" s="81" t="str">
        <f t="shared" si="44"/>
        <v/>
      </c>
      <c r="AA278" s="194">
        <f t="shared" si="41"/>
        <v>0</v>
      </c>
      <c r="AB278" s="194">
        <f t="shared" si="42"/>
        <v>0</v>
      </c>
      <c r="AC278" s="82" t="str">
        <f t="shared" si="45"/>
        <v>ok</v>
      </c>
      <c r="AD278" s="80"/>
      <c r="AE278" s="84" t="str">
        <f t="array" ref="AE278">IFERROR(IF($C278="","",INDEX(구분표!$I$2:$I$1001,MATCH(1,(구분표!$B$2:$B$1001='2추일입'!$A278)*(구분표!$C$2:$C$1001='2추일입'!$B278)*(구분표!$A$2:$A$1001='2추일입'!$C278),0))),"@@")</f>
        <v/>
      </c>
    </row>
    <row r="279" spans="1:31" ht="31.5" customHeight="1">
      <c r="A279" s="94" t="str">
        <f>IFERROR(VLOOKUP('2추일입'!$C279,구분표!$A$2:$C$1001,2,FALSE),"")</f>
        <v/>
      </c>
      <c r="B279" s="94" t="str">
        <f>IFERROR(VLOOKUP('2추일입'!$C279,구분표!$A$2:$C$1001,3,FALSE),"")</f>
        <v/>
      </c>
      <c r="C279" s="196"/>
      <c r="D279" s="195"/>
      <c r="E279" s="195"/>
      <c r="F279" s="196"/>
      <c r="G279" s="194"/>
      <c r="H279" s="194"/>
      <c r="I279" s="78">
        <f>IF(SUMPRODUCT(COUNTIF($D279,{"*본예산*","*1회추경*","*신규*"})),"-",G279-H279)</f>
        <v>0</v>
      </c>
      <c r="J279" s="194"/>
      <c r="K279" s="194"/>
      <c r="L279" s="78">
        <f t="shared" si="35"/>
        <v>0</v>
      </c>
      <c r="M279" s="194"/>
      <c r="N279" s="194"/>
      <c r="O279" s="78">
        <f t="shared" si="36"/>
        <v>0</v>
      </c>
      <c r="P279" s="79" t="str">
        <f t="shared" si="37"/>
        <v>-</v>
      </c>
      <c r="Q279" s="217"/>
      <c r="R279" s="80"/>
      <c r="S279" s="221"/>
      <c r="T279" s="80"/>
      <c r="U279" s="83" t="str">
        <f t="shared" si="38"/>
        <v/>
      </c>
      <c r="V279" s="194">
        <f t="shared" si="39"/>
        <v>0</v>
      </c>
      <c r="W279" s="194">
        <f t="shared" si="43"/>
        <v>0</v>
      </c>
      <c r="X279" s="82" t="str">
        <f t="shared" si="40"/>
        <v>ok</v>
      </c>
      <c r="Y279" s="80"/>
      <c r="Z279" s="81" t="str">
        <f t="shared" si="44"/>
        <v/>
      </c>
      <c r="AA279" s="194">
        <f t="shared" si="41"/>
        <v>0</v>
      </c>
      <c r="AB279" s="194">
        <f t="shared" si="42"/>
        <v>0</v>
      </c>
      <c r="AC279" s="82" t="str">
        <f t="shared" si="45"/>
        <v>ok</v>
      </c>
      <c r="AD279" s="80"/>
      <c r="AE279" s="84" t="str">
        <f t="array" ref="AE279">IFERROR(IF($C279="","",INDEX(구분표!$I$2:$I$1001,MATCH(1,(구분표!$B$2:$B$1001='2추일입'!$A279)*(구분표!$C$2:$C$1001='2추일입'!$B279)*(구분표!$A$2:$A$1001='2추일입'!$C279),0))),"@@")</f>
        <v/>
      </c>
    </row>
    <row r="280" spans="1:31" ht="31.5" customHeight="1">
      <c r="A280" s="94" t="str">
        <f>IFERROR(VLOOKUP('2추일입'!$C280,구분표!$A$2:$C$1001,2,FALSE),"")</f>
        <v/>
      </c>
      <c r="B280" s="94" t="str">
        <f>IFERROR(VLOOKUP('2추일입'!$C280,구분표!$A$2:$C$1001,3,FALSE),"")</f>
        <v/>
      </c>
      <c r="C280" s="196"/>
      <c r="D280" s="195"/>
      <c r="E280" s="195"/>
      <c r="F280" s="196"/>
      <c r="G280" s="194"/>
      <c r="H280" s="194"/>
      <c r="I280" s="78">
        <f>IF(SUMPRODUCT(COUNTIF($D280,{"*본예산*","*1회추경*","*신규*"})),"-",G280-H280)</f>
        <v>0</v>
      </c>
      <c r="J280" s="194"/>
      <c r="K280" s="194"/>
      <c r="L280" s="78">
        <f t="shared" si="35"/>
        <v>0</v>
      </c>
      <c r="M280" s="194"/>
      <c r="N280" s="194"/>
      <c r="O280" s="78">
        <f t="shared" si="36"/>
        <v>0</v>
      </c>
      <c r="P280" s="79" t="str">
        <f t="shared" si="37"/>
        <v>-</v>
      </c>
      <c r="Q280" s="217"/>
      <c r="R280" s="80"/>
      <c r="S280" s="221"/>
      <c r="T280" s="80"/>
      <c r="U280" s="83" t="str">
        <f t="shared" si="38"/>
        <v/>
      </c>
      <c r="V280" s="194">
        <f t="shared" si="39"/>
        <v>0</v>
      </c>
      <c r="W280" s="194">
        <f t="shared" si="43"/>
        <v>0</v>
      </c>
      <c r="X280" s="82" t="str">
        <f t="shared" si="40"/>
        <v>ok</v>
      </c>
      <c r="Y280" s="80"/>
      <c r="Z280" s="81" t="str">
        <f t="shared" si="44"/>
        <v/>
      </c>
      <c r="AA280" s="194">
        <f t="shared" si="41"/>
        <v>0</v>
      </c>
      <c r="AB280" s="194">
        <f t="shared" si="42"/>
        <v>0</v>
      </c>
      <c r="AC280" s="82" t="str">
        <f t="shared" si="45"/>
        <v>ok</v>
      </c>
      <c r="AD280" s="80"/>
      <c r="AE280" s="84" t="str">
        <f t="array" ref="AE280">IFERROR(IF($C280="","",INDEX(구분표!$I$2:$I$1001,MATCH(1,(구분표!$B$2:$B$1001='2추일입'!$A280)*(구분표!$C$2:$C$1001='2추일입'!$B280)*(구분표!$A$2:$A$1001='2추일입'!$C280),0))),"@@")</f>
        <v/>
      </c>
    </row>
    <row r="281" spans="1:31" ht="31.5" customHeight="1">
      <c r="A281" s="94" t="str">
        <f>IFERROR(VLOOKUP('2추일입'!$C281,구분표!$A$2:$C$1001,2,FALSE),"")</f>
        <v/>
      </c>
      <c r="B281" s="94" t="str">
        <f>IFERROR(VLOOKUP('2추일입'!$C281,구분표!$A$2:$C$1001,3,FALSE),"")</f>
        <v/>
      </c>
      <c r="C281" s="196"/>
      <c r="D281" s="195"/>
      <c r="E281" s="195"/>
      <c r="F281" s="196"/>
      <c r="G281" s="194"/>
      <c r="H281" s="194"/>
      <c r="I281" s="78">
        <f>IF(SUMPRODUCT(COUNTIF($D281,{"*본예산*","*1회추경*","*신규*"})),"-",G281-H281)</f>
        <v>0</v>
      </c>
      <c r="J281" s="194"/>
      <c r="K281" s="194"/>
      <c r="L281" s="78">
        <f t="shared" si="35"/>
        <v>0</v>
      </c>
      <c r="M281" s="194"/>
      <c r="N281" s="194"/>
      <c r="O281" s="78">
        <f t="shared" si="36"/>
        <v>0</v>
      </c>
      <c r="P281" s="79" t="str">
        <f t="shared" si="37"/>
        <v>-</v>
      </c>
      <c r="Q281" s="218"/>
      <c r="R281" s="80"/>
      <c r="S281" s="221"/>
      <c r="T281" s="80"/>
      <c r="U281" s="83" t="str">
        <f t="shared" si="38"/>
        <v/>
      </c>
      <c r="V281" s="194">
        <f t="shared" si="39"/>
        <v>0</v>
      </c>
      <c r="W281" s="194">
        <f t="shared" si="43"/>
        <v>0</v>
      </c>
      <c r="X281" s="82" t="str">
        <f t="shared" si="40"/>
        <v>ok</v>
      </c>
      <c r="Y281" s="80"/>
      <c r="Z281" s="81" t="str">
        <f t="shared" si="44"/>
        <v/>
      </c>
      <c r="AA281" s="194">
        <f t="shared" si="41"/>
        <v>0</v>
      </c>
      <c r="AB281" s="194">
        <f t="shared" si="42"/>
        <v>0</v>
      </c>
      <c r="AC281" s="82" t="str">
        <f t="shared" si="45"/>
        <v>ok</v>
      </c>
      <c r="AD281" s="80"/>
      <c r="AE281" s="84" t="str">
        <f t="array" ref="AE281">IFERROR(IF($C281="","",INDEX(구분표!$I$2:$I$1001,MATCH(1,(구분표!$B$2:$B$1001='2추일입'!$A281)*(구분표!$C$2:$C$1001='2추일입'!$B281)*(구분표!$A$2:$A$1001='2추일입'!$C281),0))),"@@")</f>
        <v/>
      </c>
    </row>
    <row r="282" spans="1:31" ht="31.5" customHeight="1">
      <c r="A282" s="94" t="str">
        <f>IFERROR(VLOOKUP('2추일입'!$C282,구분표!$A$2:$C$1001,2,FALSE),"")</f>
        <v/>
      </c>
      <c r="B282" s="94" t="str">
        <f>IFERROR(VLOOKUP('2추일입'!$C282,구분표!$A$2:$C$1001,3,FALSE),"")</f>
        <v/>
      </c>
      <c r="C282" s="196"/>
      <c r="D282" s="195"/>
      <c r="E282" s="195"/>
      <c r="F282" s="196"/>
      <c r="G282" s="194"/>
      <c r="H282" s="194"/>
      <c r="I282" s="78">
        <f>IF(SUMPRODUCT(COUNTIF($D282,{"*본예산*","*1회추경*","*신규*"})),"-",G282-H282)</f>
        <v>0</v>
      </c>
      <c r="J282" s="194"/>
      <c r="K282" s="194"/>
      <c r="L282" s="78">
        <f t="shared" si="35"/>
        <v>0</v>
      </c>
      <c r="M282" s="194"/>
      <c r="N282" s="194"/>
      <c r="O282" s="78">
        <f t="shared" si="36"/>
        <v>0</v>
      </c>
      <c r="P282" s="79" t="str">
        <f t="shared" si="37"/>
        <v>-</v>
      </c>
      <c r="Q282" s="218"/>
      <c r="R282" s="80"/>
      <c r="S282" s="221"/>
      <c r="T282" s="80"/>
      <c r="U282" s="83" t="str">
        <f t="shared" si="38"/>
        <v/>
      </c>
      <c r="V282" s="194">
        <f t="shared" si="39"/>
        <v>0</v>
      </c>
      <c r="W282" s="194">
        <f t="shared" si="43"/>
        <v>0</v>
      </c>
      <c r="X282" s="82" t="str">
        <f t="shared" si="40"/>
        <v>ok</v>
      </c>
      <c r="Y282" s="80"/>
      <c r="Z282" s="81" t="str">
        <f t="shared" si="44"/>
        <v/>
      </c>
      <c r="AA282" s="194">
        <f t="shared" si="41"/>
        <v>0</v>
      </c>
      <c r="AB282" s="194">
        <f t="shared" si="42"/>
        <v>0</v>
      </c>
      <c r="AC282" s="82" t="str">
        <f t="shared" si="45"/>
        <v>ok</v>
      </c>
      <c r="AD282" s="80"/>
      <c r="AE282" s="84" t="str">
        <f t="array" ref="AE282">IFERROR(IF($C282="","",INDEX(구분표!$I$2:$I$1001,MATCH(1,(구분표!$B$2:$B$1001='2추일입'!$A282)*(구분표!$C$2:$C$1001='2추일입'!$B282)*(구분표!$A$2:$A$1001='2추일입'!$C282),0))),"@@")</f>
        <v/>
      </c>
    </row>
    <row r="283" spans="1:31" ht="31.5" customHeight="1">
      <c r="A283" s="94" t="str">
        <f>IFERROR(VLOOKUP('2추일입'!$C283,구분표!$A$2:$C$1001,2,FALSE),"")</f>
        <v/>
      </c>
      <c r="B283" s="94" t="str">
        <f>IFERROR(VLOOKUP('2추일입'!$C283,구분표!$A$2:$C$1001,3,FALSE),"")</f>
        <v/>
      </c>
      <c r="C283" s="196"/>
      <c r="D283" s="195"/>
      <c r="E283" s="195"/>
      <c r="F283" s="196"/>
      <c r="G283" s="194"/>
      <c r="H283" s="194"/>
      <c r="I283" s="78">
        <f>IF(SUMPRODUCT(COUNTIF($D283,{"*본예산*","*1회추경*","*신규*"})),"-",G283-H283)</f>
        <v>0</v>
      </c>
      <c r="J283" s="194"/>
      <c r="K283" s="194"/>
      <c r="L283" s="78">
        <f t="shared" si="35"/>
        <v>0</v>
      </c>
      <c r="M283" s="194"/>
      <c r="N283" s="194"/>
      <c r="O283" s="78">
        <f t="shared" si="36"/>
        <v>0</v>
      </c>
      <c r="P283" s="79" t="str">
        <f t="shared" si="37"/>
        <v>-</v>
      </c>
      <c r="Q283" s="218"/>
      <c r="R283" s="80"/>
      <c r="S283" s="221"/>
      <c r="T283" s="80"/>
      <c r="U283" s="83" t="str">
        <f t="shared" si="38"/>
        <v/>
      </c>
      <c r="V283" s="194">
        <f t="shared" si="39"/>
        <v>0</v>
      </c>
      <c r="W283" s="194">
        <f t="shared" si="43"/>
        <v>0</v>
      </c>
      <c r="X283" s="82" t="str">
        <f t="shared" si="40"/>
        <v>ok</v>
      </c>
      <c r="Y283" s="80"/>
      <c r="Z283" s="81" t="str">
        <f t="shared" si="44"/>
        <v/>
      </c>
      <c r="AA283" s="194">
        <f t="shared" si="41"/>
        <v>0</v>
      </c>
      <c r="AB283" s="194">
        <f t="shared" si="42"/>
        <v>0</v>
      </c>
      <c r="AC283" s="82" t="str">
        <f t="shared" si="45"/>
        <v>ok</v>
      </c>
      <c r="AD283" s="80"/>
      <c r="AE283" s="84" t="str">
        <f t="array" ref="AE283">IFERROR(IF($C283="","",INDEX(구분표!$I$2:$I$1001,MATCH(1,(구분표!$B$2:$B$1001='2추일입'!$A283)*(구분표!$C$2:$C$1001='2추일입'!$B283)*(구분표!$A$2:$A$1001='2추일입'!$C283),0))),"@@")</f>
        <v/>
      </c>
    </row>
    <row r="284" spans="1:31" ht="31.5" customHeight="1">
      <c r="A284" s="94" t="str">
        <f>IFERROR(VLOOKUP('2추일입'!$C284,구분표!$A$2:$C$1001,2,FALSE),"")</f>
        <v/>
      </c>
      <c r="B284" s="94" t="str">
        <f>IFERROR(VLOOKUP('2추일입'!$C284,구분표!$A$2:$C$1001,3,FALSE),"")</f>
        <v/>
      </c>
      <c r="C284" s="196"/>
      <c r="D284" s="195"/>
      <c r="E284" s="195"/>
      <c r="F284" s="196"/>
      <c r="G284" s="194"/>
      <c r="H284" s="194"/>
      <c r="I284" s="78">
        <f>IF(SUMPRODUCT(COUNTIF($D284,{"*본예산*","*1회추경*","*신규*"})),"-",G284-H284)</f>
        <v>0</v>
      </c>
      <c r="J284" s="194"/>
      <c r="K284" s="194"/>
      <c r="L284" s="78">
        <f t="shared" si="35"/>
        <v>0</v>
      </c>
      <c r="M284" s="194"/>
      <c r="N284" s="194"/>
      <c r="O284" s="78">
        <f t="shared" si="36"/>
        <v>0</v>
      </c>
      <c r="P284" s="79" t="str">
        <f t="shared" si="37"/>
        <v>-</v>
      </c>
      <c r="Q284" s="218"/>
      <c r="R284" s="80"/>
      <c r="S284" s="221"/>
      <c r="T284" s="80"/>
      <c r="U284" s="83" t="str">
        <f t="shared" si="38"/>
        <v/>
      </c>
      <c r="V284" s="194">
        <f t="shared" si="39"/>
        <v>0</v>
      </c>
      <c r="W284" s="194">
        <f t="shared" si="43"/>
        <v>0</v>
      </c>
      <c r="X284" s="82" t="str">
        <f t="shared" si="40"/>
        <v>ok</v>
      </c>
      <c r="Y284" s="80"/>
      <c r="Z284" s="81" t="str">
        <f t="shared" si="44"/>
        <v/>
      </c>
      <c r="AA284" s="194">
        <f t="shared" si="41"/>
        <v>0</v>
      </c>
      <c r="AB284" s="194">
        <f t="shared" si="42"/>
        <v>0</v>
      </c>
      <c r="AC284" s="82" t="str">
        <f t="shared" si="45"/>
        <v>ok</v>
      </c>
      <c r="AD284" s="80"/>
      <c r="AE284" s="84" t="str">
        <f t="array" ref="AE284">IFERROR(IF($C284="","",INDEX(구분표!$I$2:$I$1001,MATCH(1,(구분표!$B$2:$B$1001='2추일입'!$A284)*(구분표!$C$2:$C$1001='2추일입'!$B284)*(구분표!$A$2:$A$1001='2추일입'!$C284),0))),"@@")</f>
        <v/>
      </c>
    </row>
    <row r="285" spans="1:31" ht="31.5" customHeight="1">
      <c r="A285" s="94" t="str">
        <f>IFERROR(VLOOKUP('2추일입'!$C285,구분표!$A$2:$C$1001,2,FALSE),"")</f>
        <v/>
      </c>
      <c r="B285" s="94" t="str">
        <f>IFERROR(VLOOKUP('2추일입'!$C285,구분표!$A$2:$C$1001,3,FALSE),"")</f>
        <v/>
      </c>
      <c r="C285" s="196"/>
      <c r="D285" s="195"/>
      <c r="E285" s="195"/>
      <c r="F285" s="196"/>
      <c r="G285" s="194"/>
      <c r="H285" s="194"/>
      <c r="I285" s="78">
        <f>IF(SUMPRODUCT(COUNTIF($D285,{"*본예산*","*1회추경*","*신규*"})),"-",G285-H285)</f>
        <v>0</v>
      </c>
      <c r="J285" s="194"/>
      <c r="K285" s="194"/>
      <c r="L285" s="78">
        <f t="shared" si="35"/>
        <v>0</v>
      </c>
      <c r="M285" s="194"/>
      <c r="N285" s="194"/>
      <c r="O285" s="78">
        <f t="shared" si="36"/>
        <v>0</v>
      </c>
      <c r="P285" s="79" t="str">
        <f t="shared" si="37"/>
        <v>-</v>
      </c>
      <c r="Q285" s="212"/>
      <c r="R285" s="80"/>
      <c r="S285" s="221"/>
      <c r="T285" s="80"/>
      <c r="U285" s="83" t="str">
        <f t="shared" si="38"/>
        <v/>
      </c>
      <c r="V285" s="194">
        <f t="shared" si="39"/>
        <v>0</v>
      </c>
      <c r="W285" s="194">
        <f t="shared" si="43"/>
        <v>0</v>
      </c>
      <c r="X285" s="82" t="str">
        <f t="shared" si="40"/>
        <v>ok</v>
      </c>
      <c r="Y285" s="80"/>
      <c r="Z285" s="81" t="str">
        <f t="shared" si="44"/>
        <v/>
      </c>
      <c r="AA285" s="194">
        <f t="shared" si="41"/>
        <v>0</v>
      </c>
      <c r="AB285" s="194">
        <f t="shared" si="42"/>
        <v>0</v>
      </c>
      <c r="AC285" s="82" t="str">
        <f t="shared" si="45"/>
        <v>ok</v>
      </c>
      <c r="AD285" s="80"/>
      <c r="AE285" s="84" t="str">
        <f t="array" ref="AE285">IFERROR(IF($C285="","",INDEX(구분표!$I$2:$I$1001,MATCH(1,(구분표!$B$2:$B$1001='2추일입'!$A285)*(구분표!$C$2:$C$1001='2추일입'!$B285)*(구분표!$A$2:$A$1001='2추일입'!$C285),0))),"@@")</f>
        <v/>
      </c>
    </row>
    <row r="286" spans="1:31" ht="31.5" customHeight="1">
      <c r="A286" s="77" t="str">
        <f>IFERROR(VLOOKUP('2추일입'!$C286,구분표!$A$2:$C$1001,2,FALSE),"")</f>
        <v/>
      </c>
      <c r="B286" s="77" t="str">
        <f>IFERROR(VLOOKUP('2추일입'!$C286,구분표!$A$2:$C$1001,3,FALSE),"")</f>
        <v/>
      </c>
      <c r="C286" s="192"/>
      <c r="D286" s="193"/>
      <c r="E286" s="193"/>
      <c r="F286" s="192"/>
      <c r="G286" s="194"/>
      <c r="H286" s="194"/>
      <c r="I286" s="78">
        <f>IF(SUMPRODUCT(COUNTIF($D286,{"*본예산*","*1회추경*","*신규*"})),"-",G286-H286)</f>
        <v>0</v>
      </c>
      <c r="J286" s="194"/>
      <c r="K286" s="194"/>
      <c r="L286" s="78">
        <f t="shared" si="35"/>
        <v>0</v>
      </c>
      <c r="M286" s="194"/>
      <c r="N286" s="194"/>
      <c r="O286" s="78">
        <f t="shared" si="36"/>
        <v>0</v>
      </c>
      <c r="P286" s="79" t="str">
        <f t="shared" si="37"/>
        <v>-</v>
      </c>
      <c r="Q286" s="211"/>
      <c r="R286" s="80"/>
      <c r="S286" s="221"/>
      <c r="T286" s="80"/>
      <c r="U286" s="83" t="str">
        <f t="shared" si="38"/>
        <v/>
      </c>
      <c r="V286" s="194">
        <f t="shared" si="39"/>
        <v>0</v>
      </c>
      <c r="W286" s="194">
        <f t="shared" si="43"/>
        <v>0</v>
      </c>
      <c r="X286" s="82" t="str">
        <f t="shared" si="40"/>
        <v>ok</v>
      </c>
      <c r="Y286" s="80"/>
      <c r="Z286" s="81" t="str">
        <f t="shared" si="44"/>
        <v/>
      </c>
      <c r="AA286" s="194">
        <f t="shared" si="41"/>
        <v>0</v>
      </c>
      <c r="AB286" s="194">
        <f t="shared" si="42"/>
        <v>0</v>
      </c>
      <c r="AC286" s="82" t="str">
        <f t="shared" si="45"/>
        <v>ok</v>
      </c>
      <c r="AD286" s="80"/>
      <c r="AE286" s="84" t="str">
        <f t="array" ref="AE286">IFERROR(IF($C286="","",INDEX(구분표!$I$2:$I$1001,MATCH(1,(구분표!$B$2:$B$1001='2추일입'!$A286)*(구분표!$C$2:$C$1001='2추일입'!$B286)*(구분표!$A$2:$A$1001='2추일입'!$C286),0))),"@@")</f>
        <v/>
      </c>
    </row>
    <row r="287" spans="1:31" ht="31.5" customHeight="1">
      <c r="A287" s="77" t="str">
        <f>IFERROR(VLOOKUP('2추일입'!$C287,구분표!$A$2:$C$1001,2,FALSE),"")</f>
        <v/>
      </c>
      <c r="B287" s="77" t="str">
        <f>IFERROR(VLOOKUP('2추일입'!$C287,구분표!$A$2:$C$1001,3,FALSE),"")</f>
        <v/>
      </c>
      <c r="C287" s="192"/>
      <c r="D287" s="193"/>
      <c r="E287" s="193"/>
      <c r="F287" s="192"/>
      <c r="G287" s="194"/>
      <c r="H287" s="194"/>
      <c r="I287" s="78">
        <f>IF(SUMPRODUCT(COUNTIF($D287,{"*본예산*","*1회추경*","*신규*"})),"-",G287-H287)</f>
        <v>0</v>
      </c>
      <c r="J287" s="194"/>
      <c r="K287" s="194"/>
      <c r="L287" s="78">
        <f t="shared" si="35"/>
        <v>0</v>
      </c>
      <c r="M287" s="194"/>
      <c r="N287" s="194"/>
      <c r="O287" s="78">
        <f t="shared" si="36"/>
        <v>0</v>
      </c>
      <c r="P287" s="79" t="str">
        <f t="shared" si="37"/>
        <v>-</v>
      </c>
      <c r="Q287" s="211"/>
      <c r="R287" s="80"/>
      <c r="S287" s="221"/>
      <c r="T287" s="80"/>
      <c r="U287" s="83" t="str">
        <f t="shared" si="38"/>
        <v/>
      </c>
      <c r="V287" s="194">
        <f t="shared" si="39"/>
        <v>0</v>
      </c>
      <c r="W287" s="194">
        <f t="shared" si="43"/>
        <v>0</v>
      </c>
      <c r="X287" s="82" t="str">
        <f t="shared" si="40"/>
        <v>ok</v>
      </c>
      <c r="Y287" s="80"/>
      <c r="Z287" s="81" t="str">
        <f t="shared" si="44"/>
        <v/>
      </c>
      <c r="AA287" s="194">
        <f t="shared" si="41"/>
        <v>0</v>
      </c>
      <c r="AB287" s="194">
        <f t="shared" si="42"/>
        <v>0</v>
      </c>
      <c r="AC287" s="82" t="str">
        <f t="shared" si="45"/>
        <v>ok</v>
      </c>
      <c r="AD287" s="80"/>
      <c r="AE287" s="84" t="str">
        <f t="array" ref="AE287">IFERROR(IF($C287="","",INDEX(구분표!$I$2:$I$1001,MATCH(1,(구분표!$B$2:$B$1001='2추일입'!$A287)*(구분표!$C$2:$C$1001='2추일입'!$B287)*(구분표!$A$2:$A$1001='2추일입'!$C287),0))),"@@")</f>
        <v/>
      </c>
    </row>
    <row r="288" spans="1:31" ht="31.5" customHeight="1">
      <c r="A288" s="77" t="str">
        <f>IFERROR(VLOOKUP('2추일입'!$C288,구분표!$A$2:$C$1001,2,FALSE),"")</f>
        <v/>
      </c>
      <c r="B288" s="77" t="str">
        <f>IFERROR(VLOOKUP('2추일입'!$C288,구분표!$A$2:$C$1001,3,FALSE),"")</f>
        <v/>
      </c>
      <c r="C288" s="192"/>
      <c r="D288" s="193"/>
      <c r="E288" s="193"/>
      <c r="F288" s="192"/>
      <c r="G288" s="194"/>
      <c r="H288" s="194"/>
      <c r="I288" s="78">
        <f>IF(SUMPRODUCT(COUNTIF($D288,{"*본예산*","*1회추경*","*신규*"})),"-",G288-H288)</f>
        <v>0</v>
      </c>
      <c r="J288" s="194"/>
      <c r="K288" s="194"/>
      <c r="L288" s="78">
        <f t="shared" si="35"/>
        <v>0</v>
      </c>
      <c r="M288" s="194"/>
      <c r="N288" s="194"/>
      <c r="O288" s="78">
        <f t="shared" si="36"/>
        <v>0</v>
      </c>
      <c r="P288" s="79" t="str">
        <f t="shared" si="37"/>
        <v>-</v>
      </c>
      <c r="Q288" s="211"/>
      <c r="R288" s="80"/>
      <c r="S288" s="221"/>
      <c r="T288" s="80"/>
      <c r="U288" s="83" t="str">
        <f t="shared" si="38"/>
        <v/>
      </c>
      <c r="V288" s="194">
        <f t="shared" si="39"/>
        <v>0</v>
      </c>
      <c r="W288" s="194">
        <f t="shared" si="43"/>
        <v>0</v>
      </c>
      <c r="X288" s="82" t="str">
        <f t="shared" si="40"/>
        <v>ok</v>
      </c>
      <c r="Y288" s="80"/>
      <c r="Z288" s="81" t="str">
        <f t="shared" si="44"/>
        <v/>
      </c>
      <c r="AA288" s="194">
        <f t="shared" si="41"/>
        <v>0</v>
      </c>
      <c r="AB288" s="194">
        <f t="shared" si="42"/>
        <v>0</v>
      </c>
      <c r="AC288" s="82" t="str">
        <f t="shared" si="45"/>
        <v>ok</v>
      </c>
      <c r="AD288" s="80"/>
      <c r="AE288" s="84" t="str">
        <f t="array" ref="AE288">IFERROR(IF($C288="","",INDEX(구분표!$I$2:$I$1001,MATCH(1,(구분표!$B$2:$B$1001='2추일입'!$A288)*(구분표!$C$2:$C$1001='2추일입'!$B288)*(구분표!$A$2:$A$1001='2추일입'!$C288),0))),"@@")</f>
        <v/>
      </c>
    </row>
    <row r="289" spans="1:31" ht="31.5" customHeight="1">
      <c r="A289" s="94" t="str">
        <f>IFERROR(VLOOKUP('2추일입'!$C289,구분표!$A$2:$C$1001,2,FALSE),"")</f>
        <v/>
      </c>
      <c r="B289" s="94" t="str">
        <f>IFERROR(VLOOKUP('2추일입'!$C289,구분표!$A$2:$C$1001,3,FALSE),"")</f>
        <v/>
      </c>
      <c r="C289" s="196"/>
      <c r="D289" s="195"/>
      <c r="E289" s="195"/>
      <c r="F289" s="196"/>
      <c r="G289" s="194"/>
      <c r="H289" s="197"/>
      <c r="I289" s="78">
        <f>IF(SUMPRODUCT(COUNTIF($D289,{"*본예산*","*1회추경*","*신규*"})),"-",G289-H289)</f>
        <v>0</v>
      </c>
      <c r="J289" s="194"/>
      <c r="K289" s="194"/>
      <c r="L289" s="78">
        <f t="shared" si="35"/>
        <v>0</v>
      </c>
      <c r="M289" s="194"/>
      <c r="N289" s="194"/>
      <c r="O289" s="78">
        <f t="shared" si="36"/>
        <v>0</v>
      </c>
      <c r="P289" s="79" t="str">
        <f t="shared" si="37"/>
        <v>-</v>
      </c>
      <c r="Q289" s="211"/>
      <c r="R289" s="80"/>
      <c r="S289" s="221"/>
      <c r="T289" s="80"/>
      <c r="U289" s="83" t="str">
        <f t="shared" si="38"/>
        <v/>
      </c>
      <c r="V289" s="194">
        <f t="shared" si="39"/>
        <v>0</v>
      </c>
      <c r="W289" s="194">
        <f t="shared" si="43"/>
        <v>0</v>
      </c>
      <c r="X289" s="82" t="str">
        <f t="shared" si="40"/>
        <v>ok</v>
      </c>
      <c r="Y289" s="80"/>
      <c r="Z289" s="81" t="str">
        <f t="shared" si="44"/>
        <v/>
      </c>
      <c r="AA289" s="194">
        <f t="shared" si="41"/>
        <v>0</v>
      </c>
      <c r="AB289" s="194">
        <f t="shared" si="42"/>
        <v>0</v>
      </c>
      <c r="AC289" s="82" t="str">
        <f t="shared" si="45"/>
        <v>ok</v>
      </c>
      <c r="AD289" s="80"/>
      <c r="AE289" s="84" t="str">
        <f t="array" ref="AE289">IFERROR(IF($C289="","",INDEX(구분표!$I$2:$I$1001,MATCH(1,(구분표!$B$2:$B$1001='2추일입'!$A289)*(구분표!$C$2:$C$1001='2추일입'!$B289)*(구분표!$A$2:$A$1001='2추일입'!$C289),0))),"@@")</f>
        <v/>
      </c>
    </row>
    <row r="290" spans="1:31" ht="31.5" customHeight="1">
      <c r="A290" s="77" t="str">
        <f>IFERROR(VLOOKUP('2추일입'!$C290,구분표!$A$2:$C$1001,2,FALSE),"")</f>
        <v/>
      </c>
      <c r="B290" s="77" t="str">
        <f>IFERROR(VLOOKUP('2추일입'!$C290,구분표!$A$2:$C$1001,3,FALSE),"")</f>
        <v/>
      </c>
      <c r="C290" s="192"/>
      <c r="D290" s="193"/>
      <c r="E290" s="193"/>
      <c r="F290" s="192"/>
      <c r="G290" s="194"/>
      <c r="H290" s="194"/>
      <c r="I290" s="78">
        <f>IF(SUMPRODUCT(COUNTIF($D290,{"*본예산*","*1회추경*","*신규*"})),"-",G290-H290)</f>
        <v>0</v>
      </c>
      <c r="J290" s="194"/>
      <c r="K290" s="194"/>
      <c r="L290" s="78">
        <f t="shared" si="35"/>
        <v>0</v>
      </c>
      <c r="M290" s="194"/>
      <c r="N290" s="194"/>
      <c r="O290" s="78">
        <f t="shared" si="36"/>
        <v>0</v>
      </c>
      <c r="P290" s="79" t="str">
        <f t="shared" si="37"/>
        <v>-</v>
      </c>
      <c r="Q290" s="211"/>
      <c r="R290" s="80"/>
      <c r="S290" s="221"/>
      <c r="T290" s="80"/>
      <c r="U290" s="83" t="str">
        <f t="shared" si="38"/>
        <v/>
      </c>
      <c r="V290" s="194">
        <f t="shared" si="39"/>
        <v>0</v>
      </c>
      <c r="W290" s="194">
        <f t="shared" si="43"/>
        <v>0</v>
      </c>
      <c r="X290" s="82" t="str">
        <f t="shared" si="40"/>
        <v>ok</v>
      </c>
      <c r="Y290" s="80"/>
      <c r="Z290" s="81" t="str">
        <f t="shared" si="44"/>
        <v/>
      </c>
      <c r="AA290" s="194">
        <f t="shared" si="41"/>
        <v>0</v>
      </c>
      <c r="AB290" s="194">
        <f t="shared" si="42"/>
        <v>0</v>
      </c>
      <c r="AC290" s="82" t="str">
        <f t="shared" si="45"/>
        <v>ok</v>
      </c>
      <c r="AD290" s="80"/>
      <c r="AE290" s="84" t="str">
        <f t="array" ref="AE290">IFERROR(IF($C290="","",INDEX(구분표!$I$2:$I$1001,MATCH(1,(구분표!$B$2:$B$1001='2추일입'!$A290)*(구분표!$C$2:$C$1001='2추일입'!$B290)*(구분표!$A$2:$A$1001='2추일입'!$C290),0))),"@@")</f>
        <v/>
      </c>
    </row>
    <row r="291" spans="1:31" ht="31.5" customHeight="1">
      <c r="A291" s="77" t="str">
        <f>IFERROR(VLOOKUP('2추일입'!$C291,구분표!$A$2:$C$1001,2,FALSE),"")</f>
        <v/>
      </c>
      <c r="B291" s="77" t="str">
        <f>IFERROR(VLOOKUP('2추일입'!$C291,구분표!$A$2:$C$1001,3,FALSE),"")</f>
        <v/>
      </c>
      <c r="C291" s="192"/>
      <c r="D291" s="193"/>
      <c r="E291" s="193"/>
      <c r="F291" s="192"/>
      <c r="G291" s="194"/>
      <c r="H291" s="194"/>
      <c r="I291" s="78">
        <f>IF(SUMPRODUCT(COUNTIF($D291,{"*본예산*","*1회추경*","*신규*"})),"-",G291-H291)</f>
        <v>0</v>
      </c>
      <c r="J291" s="194"/>
      <c r="K291" s="194"/>
      <c r="L291" s="78">
        <f t="shared" si="35"/>
        <v>0</v>
      </c>
      <c r="M291" s="194"/>
      <c r="N291" s="194"/>
      <c r="O291" s="78">
        <f t="shared" si="36"/>
        <v>0</v>
      </c>
      <c r="P291" s="79" t="str">
        <f t="shared" si="37"/>
        <v>-</v>
      </c>
      <c r="Q291" s="211"/>
      <c r="R291" s="80"/>
      <c r="S291" s="221"/>
      <c r="T291" s="80"/>
      <c r="U291" s="83" t="str">
        <f t="shared" si="38"/>
        <v/>
      </c>
      <c r="V291" s="194">
        <f t="shared" si="39"/>
        <v>0</v>
      </c>
      <c r="W291" s="194">
        <f t="shared" si="43"/>
        <v>0</v>
      </c>
      <c r="X291" s="82" t="str">
        <f t="shared" si="40"/>
        <v>ok</v>
      </c>
      <c r="Y291" s="80"/>
      <c r="Z291" s="81" t="str">
        <f t="shared" si="44"/>
        <v/>
      </c>
      <c r="AA291" s="194">
        <f t="shared" si="41"/>
        <v>0</v>
      </c>
      <c r="AB291" s="194">
        <f t="shared" si="42"/>
        <v>0</v>
      </c>
      <c r="AC291" s="82" t="str">
        <f t="shared" si="45"/>
        <v>ok</v>
      </c>
      <c r="AD291" s="80"/>
      <c r="AE291" s="84" t="str">
        <f t="array" ref="AE291">IFERROR(IF($C291="","",INDEX(구분표!$I$2:$I$1001,MATCH(1,(구분표!$B$2:$B$1001='2추일입'!$A291)*(구분표!$C$2:$C$1001='2추일입'!$B291)*(구분표!$A$2:$A$1001='2추일입'!$C291),0))),"@@")</f>
        <v/>
      </c>
    </row>
    <row r="292" spans="1:31" ht="31.5" customHeight="1">
      <c r="A292" s="77" t="str">
        <f>IFERROR(VLOOKUP('2추일입'!$C292,구분표!$A$2:$C$1001,2,FALSE),"")</f>
        <v/>
      </c>
      <c r="B292" s="77" t="str">
        <f>IFERROR(VLOOKUP('2추일입'!$C292,구분표!$A$2:$C$1001,3,FALSE),"")</f>
        <v/>
      </c>
      <c r="C292" s="192"/>
      <c r="D292" s="193"/>
      <c r="E292" s="193"/>
      <c r="F292" s="192"/>
      <c r="G292" s="194"/>
      <c r="H292" s="194"/>
      <c r="I292" s="78">
        <f>IF(SUMPRODUCT(COUNTIF($D292,{"*본예산*","*1회추경*","*신규*"})),"-",G292-H292)</f>
        <v>0</v>
      </c>
      <c r="J292" s="194"/>
      <c r="K292" s="194"/>
      <c r="L292" s="78">
        <f t="shared" si="35"/>
        <v>0</v>
      </c>
      <c r="M292" s="194"/>
      <c r="N292" s="194"/>
      <c r="O292" s="78">
        <f t="shared" si="36"/>
        <v>0</v>
      </c>
      <c r="P292" s="79" t="str">
        <f t="shared" si="37"/>
        <v>-</v>
      </c>
      <c r="Q292" s="212"/>
      <c r="R292" s="80"/>
      <c r="S292" s="221"/>
      <c r="T292" s="80"/>
      <c r="U292" s="83" t="str">
        <f t="shared" si="38"/>
        <v/>
      </c>
      <c r="V292" s="194">
        <f t="shared" si="39"/>
        <v>0</v>
      </c>
      <c r="W292" s="194">
        <f t="shared" si="43"/>
        <v>0</v>
      </c>
      <c r="X292" s="82" t="str">
        <f t="shared" si="40"/>
        <v>ok</v>
      </c>
      <c r="Y292" s="80"/>
      <c r="Z292" s="81" t="str">
        <f t="shared" si="44"/>
        <v/>
      </c>
      <c r="AA292" s="194">
        <f t="shared" si="41"/>
        <v>0</v>
      </c>
      <c r="AB292" s="194">
        <f t="shared" si="42"/>
        <v>0</v>
      </c>
      <c r="AC292" s="82" t="str">
        <f t="shared" si="45"/>
        <v>ok</v>
      </c>
      <c r="AD292" s="80"/>
      <c r="AE292" s="84" t="str">
        <f t="array" ref="AE292">IFERROR(IF($C292="","",INDEX(구분표!$I$2:$I$1001,MATCH(1,(구분표!$B$2:$B$1001='2추일입'!$A292)*(구분표!$C$2:$C$1001='2추일입'!$B292)*(구분표!$A$2:$A$1001='2추일입'!$C292),0))),"@@")</f>
        <v/>
      </c>
    </row>
    <row r="293" spans="1:31" ht="31.5" customHeight="1">
      <c r="A293" s="94" t="str">
        <f>IFERROR(VLOOKUP('2추일입'!$C293,구분표!$A$2:$C$1001,2,FALSE),"")</f>
        <v/>
      </c>
      <c r="B293" s="94" t="str">
        <f>IFERROR(VLOOKUP('2추일입'!$C293,구분표!$A$2:$C$1001,3,FALSE),"")</f>
        <v/>
      </c>
      <c r="C293" s="196"/>
      <c r="D293" s="195"/>
      <c r="E293" s="195"/>
      <c r="F293" s="196"/>
      <c r="G293" s="194"/>
      <c r="H293" s="194"/>
      <c r="I293" s="78">
        <f>IF(SUMPRODUCT(COUNTIF($D293,{"*본예산*","*1회추경*","*신규*"})),"-",G293-H293)</f>
        <v>0</v>
      </c>
      <c r="J293" s="194"/>
      <c r="K293" s="194"/>
      <c r="L293" s="78">
        <f t="shared" si="35"/>
        <v>0</v>
      </c>
      <c r="M293" s="194"/>
      <c r="N293" s="194"/>
      <c r="O293" s="78">
        <f t="shared" si="36"/>
        <v>0</v>
      </c>
      <c r="P293" s="79" t="str">
        <f t="shared" si="37"/>
        <v>-</v>
      </c>
      <c r="Q293" s="212"/>
      <c r="R293" s="80"/>
      <c r="S293" s="221"/>
      <c r="T293" s="80"/>
      <c r="U293" s="83" t="str">
        <f t="shared" si="38"/>
        <v/>
      </c>
      <c r="V293" s="194">
        <f t="shared" si="39"/>
        <v>0</v>
      </c>
      <c r="W293" s="194">
        <f t="shared" si="43"/>
        <v>0</v>
      </c>
      <c r="X293" s="82" t="str">
        <f t="shared" si="40"/>
        <v>ok</v>
      </c>
      <c r="Y293" s="80"/>
      <c r="Z293" s="81" t="str">
        <f t="shared" si="44"/>
        <v/>
      </c>
      <c r="AA293" s="194">
        <f t="shared" si="41"/>
        <v>0</v>
      </c>
      <c r="AB293" s="194">
        <f t="shared" si="42"/>
        <v>0</v>
      </c>
      <c r="AC293" s="82" t="str">
        <f t="shared" si="45"/>
        <v>ok</v>
      </c>
      <c r="AD293" s="80"/>
      <c r="AE293" s="84" t="str">
        <f t="array" ref="AE293">IFERROR(IF($C293="","",INDEX(구분표!$I$2:$I$1001,MATCH(1,(구분표!$B$2:$B$1001='2추일입'!$A293)*(구분표!$C$2:$C$1001='2추일입'!$B293)*(구분표!$A$2:$A$1001='2추일입'!$C293),0))),"@@")</f>
        <v/>
      </c>
    </row>
    <row r="294" spans="1:31" ht="31.5" customHeight="1">
      <c r="A294" s="94" t="str">
        <f>IFERROR(VLOOKUP('2추일입'!$C294,구분표!$A$2:$C$1001,2,FALSE),"")</f>
        <v/>
      </c>
      <c r="B294" s="94" t="str">
        <f>IFERROR(VLOOKUP('2추일입'!$C294,구분표!$A$2:$C$1001,3,FALSE),"")</f>
        <v/>
      </c>
      <c r="C294" s="196"/>
      <c r="D294" s="195"/>
      <c r="E294" s="195"/>
      <c r="F294" s="196"/>
      <c r="G294" s="194"/>
      <c r="H294" s="194"/>
      <c r="I294" s="78">
        <f>IF(SUMPRODUCT(COUNTIF($D294,{"*본예산*","*1회추경*","*신규*"})),"-",G294-H294)</f>
        <v>0</v>
      </c>
      <c r="J294" s="194"/>
      <c r="K294" s="194"/>
      <c r="L294" s="78">
        <f t="shared" si="35"/>
        <v>0</v>
      </c>
      <c r="M294" s="194"/>
      <c r="N294" s="194"/>
      <c r="O294" s="78">
        <f t="shared" si="36"/>
        <v>0</v>
      </c>
      <c r="P294" s="79" t="str">
        <f t="shared" si="37"/>
        <v>-</v>
      </c>
      <c r="Q294" s="212"/>
      <c r="R294" s="80"/>
      <c r="S294" s="221"/>
      <c r="T294" s="80"/>
      <c r="U294" s="83" t="str">
        <f t="shared" si="38"/>
        <v/>
      </c>
      <c r="V294" s="194">
        <f t="shared" si="39"/>
        <v>0</v>
      </c>
      <c r="W294" s="194">
        <f t="shared" si="43"/>
        <v>0</v>
      </c>
      <c r="X294" s="82" t="str">
        <f t="shared" si="40"/>
        <v>ok</v>
      </c>
      <c r="Y294" s="80"/>
      <c r="Z294" s="81" t="str">
        <f t="shared" si="44"/>
        <v/>
      </c>
      <c r="AA294" s="194">
        <f t="shared" si="41"/>
        <v>0</v>
      </c>
      <c r="AB294" s="194">
        <f t="shared" si="42"/>
        <v>0</v>
      </c>
      <c r="AC294" s="82" t="str">
        <f t="shared" si="45"/>
        <v>ok</v>
      </c>
      <c r="AD294" s="80"/>
      <c r="AE294" s="84" t="str">
        <f t="array" ref="AE294">IFERROR(IF($C294="","",INDEX(구분표!$I$2:$I$1001,MATCH(1,(구분표!$B$2:$B$1001='2추일입'!$A294)*(구분표!$C$2:$C$1001='2추일입'!$B294)*(구분표!$A$2:$A$1001='2추일입'!$C294),0))),"@@")</f>
        <v/>
      </c>
    </row>
    <row r="295" spans="1:31" ht="31.5" customHeight="1">
      <c r="A295" s="94" t="str">
        <f>IFERROR(VLOOKUP('2추일입'!$C295,구분표!$A$2:$C$1001,2,FALSE),"")</f>
        <v/>
      </c>
      <c r="B295" s="94" t="str">
        <f>IFERROR(VLOOKUP('2추일입'!$C295,구분표!$A$2:$C$1001,3,FALSE),"")</f>
        <v/>
      </c>
      <c r="C295" s="196"/>
      <c r="D295" s="195"/>
      <c r="E295" s="195"/>
      <c r="F295" s="196"/>
      <c r="G295" s="194"/>
      <c r="H295" s="194"/>
      <c r="I295" s="78">
        <f>IF(SUMPRODUCT(COUNTIF($D295,{"*본예산*","*1회추경*","*신규*"})),"-",G295-H295)</f>
        <v>0</v>
      </c>
      <c r="J295" s="194"/>
      <c r="K295" s="194"/>
      <c r="L295" s="78">
        <f t="shared" si="35"/>
        <v>0</v>
      </c>
      <c r="M295" s="194"/>
      <c r="N295" s="194"/>
      <c r="O295" s="78">
        <f t="shared" si="36"/>
        <v>0</v>
      </c>
      <c r="P295" s="79" t="str">
        <f t="shared" si="37"/>
        <v>-</v>
      </c>
      <c r="Q295" s="212"/>
      <c r="R295" s="80"/>
      <c r="S295" s="221"/>
      <c r="T295" s="80"/>
      <c r="U295" s="83" t="str">
        <f t="shared" si="38"/>
        <v/>
      </c>
      <c r="V295" s="194">
        <f t="shared" si="39"/>
        <v>0</v>
      </c>
      <c r="W295" s="194">
        <f t="shared" si="43"/>
        <v>0</v>
      </c>
      <c r="X295" s="82" t="str">
        <f t="shared" si="40"/>
        <v>ok</v>
      </c>
      <c r="Y295" s="80"/>
      <c r="Z295" s="81" t="str">
        <f t="shared" si="44"/>
        <v/>
      </c>
      <c r="AA295" s="194">
        <f t="shared" si="41"/>
        <v>0</v>
      </c>
      <c r="AB295" s="194">
        <f t="shared" si="42"/>
        <v>0</v>
      </c>
      <c r="AC295" s="82" t="str">
        <f t="shared" si="45"/>
        <v>ok</v>
      </c>
      <c r="AD295" s="80"/>
      <c r="AE295" s="84" t="str">
        <f t="array" ref="AE295">IFERROR(IF($C295="","",INDEX(구분표!$I$2:$I$1001,MATCH(1,(구분표!$B$2:$B$1001='2추일입'!$A295)*(구분표!$C$2:$C$1001='2추일입'!$B295)*(구분표!$A$2:$A$1001='2추일입'!$C295),0))),"@@")</f>
        <v/>
      </c>
    </row>
    <row r="296" spans="1:31" ht="31.5" customHeight="1">
      <c r="A296" s="94" t="str">
        <f>IFERROR(VLOOKUP('2추일입'!$C296,구분표!$A$2:$C$1001,2,FALSE),"")</f>
        <v/>
      </c>
      <c r="B296" s="94" t="str">
        <f>IFERROR(VLOOKUP('2추일입'!$C296,구분표!$A$2:$C$1001,3,FALSE),"")</f>
        <v/>
      </c>
      <c r="C296" s="196"/>
      <c r="D296" s="195"/>
      <c r="E296" s="195"/>
      <c r="F296" s="196"/>
      <c r="G296" s="194"/>
      <c r="H296" s="194"/>
      <c r="I296" s="78">
        <f>IF(SUMPRODUCT(COUNTIF($D296,{"*본예산*","*1회추경*","*신규*"})),"-",G296-H296)</f>
        <v>0</v>
      </c>
      <c r="J296" s="194"/>
      <c r="K296" s="194"/>
      <c r="L296" s="78">
        <f t="shared" si="35"/>
        <v>0</v>
      </c>
      <c r="M296" s="194"/>
      <c r="N296" s="194"/>
      <c r="O296" s="78">
        <f t="shared" si="36"/>
        <v>0</v>
      </c>
      <c r="P296" s="79" t="str">
        <f t="shared" si="37"/>
        <v>-</v>
      </c>
      <c r="Q296" s="212"/>
      <c r="R296" s="80"/>
      <c r="S296" s="221"/>
      <c r="T296" s="80"/>
      <c r="U296" s="83" t="str">
        <f t="shared" si="38"/>
        <v/>
      </c>
      <c r="V296" s="194">
        <f t="shared" si="39"/>
        <v>0</v>
      </c>
      <c r="W296" s="194">
        <f t="shared" si="43"/>
        <v>0</v>
      </c>
      <c r="X296" s="82" t="str">
        <f t="shared" si="40"/>
        <v>ok</v>
      </c>
      <c r="Y296" s="80"/>
      <c r="Z296" s="81" t="str">
        <f t="shared" si="44"/>
        <v/>
      </c>
      <c r="AA296" s="194">
        <f t="shared" si="41"/>
        <v>0</v>
      </c>
      <c r="AB296" s="194">
        <f t="shared" si="42"/>
        <v>0</v>
      </c>
      <c r="AC296" s="82" t="str">
        <f t="shared" si="45"/>
        <v>ok</v>
      </c>
      <c r="AD296" s="80"/>
      <c r="AE296" s="84" t="str">
        <f t="array" ref="AE296">IFERROR(IF($C296="","",INDEX(구분표!$I$2:$I$1001,MATCH(1,(구분표!$B$2:$B$1001='2추일입'!$A296)*(구분표!$C$2:$C$1001='2추일입'!$B296)*(구분표!$A$2:$A$1001='2추일입'!$C296),0))),"@@")</f>
        <v/>
      </c>
    </row>
    <row r="297" spans="1:31" ht="31.5" customHeight="1">
      <c r="A297" s="94" t="str">
        <f>IFERROR(VLOOKUP('2추일입'!$C297,구분표!$A$2:$C$1001,2,FALSE),"")</f>
        <v/>
      </c>
      <c r="B297" s="94" t="str">
        <f>IFERROR(VLOOKUP('2추일입'!$C297,구분표!$A$2:$C$1001,3,FALSE),"")</f>
        <v/>
      </c>
      <c r="C297" s="196"/>
      <c r="D297" s="195"/>
      <c r="E297" s="195"/>
      <c r="F297" s="196"/>
      <c r="G297" s="194"/>
      <c r="H297" s="194"/>
      <c r="I297" s="78">
        <f>IF(SUMPRODUCT(COUNTIF($D297,{"*본예산*","*1회추경*","*신규*"})),"-",G297-H297)</f>
        <v>0</v>
      </c>
      <c r="J297" s="194"/>
      <c r="K297" s="194"/>
      <c r="L297" s="78">
        <f t="shared" si="35"/>
        <v>0</v>
      </c>
      <c r="M297" s="194"/>
      <c r="N297" s="194"/>
      <c r="O297" s="78">
        <f t="shared" si="36"/>
        <v>0</v>
      </c>
      <c r="P297" s="79" t="str">
        <f t="shared" si="37"/>
        <v>-</v>
      </c>
      <c r="Q297" s="212"/>
      <c r="R297" s="80"/>
      <c r="S297" s="221"/>
      <c r="T297" s="80"/>
      <c r="U297" s="83" t="str">
        <f t="shared" si="38"/>
        <v/>
      </c>
      <c r="V297" s="194">
        <f t="shared" si="39"/>
        <v>0</v>
      </c>
      <c r="W297" s="194">
        <f t="shared" si="43"/>
        <v>0</v>
      </c>
      <c r="X297" s="82" t="str">
        <f t="shared" si="40"/>
        <v>ok</v>
      </c>
      <c r="Y297" s="80"/>
      <c r="Z297" s="81" t="str">
        <f t="shared" si="44"/>
        <v/>
      </c>
      <c r="AA297" s="194">
        <f t="shared" si="41"/>
        <v>0</v>
      </c>
      <c r="AB297" s="194">
        <f t="shared" si="42"/>
        <v>0</v>
      </c>
      <c r="AC297" s="82" t="str">
        <f t="shared" si="45"/>
        <v>ok</v>
      </c>
      <c r="AD297" s="80"/>
      <c r="AE297" s="84" t="str">
        <f t="array" ref="AE297">IFERROR(IF($C297="","",INDEX(구분표!$I$2:$I$1001,MATCH(1,(구분표!$B$2:$B$1001='2추일입'!$A297)*(구분표!$C$2:$C$1001='2추일입'!$B297)*(구분표!$A$2:$A$1001='2추일입'!$C297),0))),"@@")</f>
        <v/>
      </c>
    </row>
    <row r="298" spans="1:31" ht="31.5" customHeight="1">
      <c r="A298" s="94" t="str">
        <f>IFERROR(VLOOKUP('2추일입'!$C298,구분표!$A$2:$C$1001,2,FALSE),"")</f>
        <v/>
      </c>
      <c r="B298" s="94" t="str">
        <f>IFERROR(VLOOKUP('2추일입'!$C298,구분표!$A$2:$C$1001,3,FALSE),"")</f>
        <v/>
      </c>
      <c r="C298" s="196"/>
      <c r="D298" s="195"/>
      <c r="E298" s="195"/>
      <c r="F298" s="196"/>
      <c r="G298" s="194"/>
      <c r="H298" s="194"/>
      <c r="I298" s="78">
        <f>IF(SUMPRODUCT(COUNTIF($D298,{"*본예산*","*1회추경*","*신규*"})),"-",G298-H298)</f>
        <v>0</v>
      </c>
      <c r="J298" s="194"/>
      <c r="K298" s="194"/>
      <c r="L298" s="78">
        <f t="shared" si="35"/>
        <v>0</v>
      </c>
      <c r="M298" s="194"/>
      <c r="N298" s="194"/>
      <c r="O298" s="78">
        <f t="shared" si="36"/>
        <v>0</v>
      </c>
      <c r="P298" s="79" t="str">
        <f t="shared" si="37"/>
        <v>-</v>
      </c>
      <c r="Q298" s="212"/>
      <c r="R298" s="80"/>
      <c r="S298" s="221"/>
      <c r="T298" s="80"/>
      <c r="U298" s="83" t="str">
        <f t="shared" si="38"/>
        <v/>
      </c>
      <c r="V298" s="194">
        <f t="shared" si="39"/>
        <v>0</v>
      </c>
      <c r="W298" s="194">
        <f t="shared" si="43"/>
        <v>0</v>
      </c>
      <c r="X298" s="82" t="str">
        <f t="shared" si="40"/>
        <v>ok</v>
      </c>
      <c r="Y298" s="80"/>
      <c r="Z298" s="81" t="str">
        <f t="shared" si="44"/>
        <v/>
      </c>
      <c r="AA298" s="194">
        <f t="shared" si="41"/>
        <v>0</v>
      </c>
      <c r="AB298" s="194">
        <f t="shared" si="42"/>
        <v>0</v>
      </c>
      <c r="AC298" s="82" t="str">
        <f t="shared" si="45"/>
        <v>ok</v>
      </c>
      <c r="AD298" s="80"/>
      <c r="AE298" s="84" t="str">
        <f t="array" ref="AE298">IFERROR(IF($C298="","",INDEX(구분표!$I$2:$I$1001,MATCH(1,(구분표!$B$2:$B$1001='2추일입'!$A298)*(구분표!$C$2:$C$1001='2추일입'!$B298)*(구분표!$A$2:$A$1001='2추일입'!$C298),0))),"@@")</f>
        <v/>
      </c>
    </row>
    <row r="299" spans="1:31" ht="31.5" customHeight="1">
      <c r="A299" s="94" t="str">
        <f>IFERROR(VLOOKUP('2추일입'!$C299,구분표!$A$2:$C$1001,2,FALSE),"")</f>
        <v/>
      </c>
      <c r="B299" s="94" t="str">
        <f>IFERROR(VLOOKUP('2추일입'!$C299,구분표!$A$2:$C$1001,3,FALSE),"")</f>
        <v/>
      </c>
      <c r="C299" s="196"/>
      <c r="D299" s="195"/>
      <c r="E299" s="195"/>
      <c r="F299" s="196"/>
      <c r="G299" s="194"/>
      <c r="H299" s="194"/>
      <c r="I299" s="78">
        <f>IF(SUMPRODUCT(COUNTIF($D299,{"*본예산*","*1회추경*","*신규*"})),"-",G299-H299)</f>
        <v>0</v>
      </c>
      <c r="J299" s="194"/>
      <c r="K299" s="194"/>
      <c r="L299" s="78">
        <f t="shared" si="35"/>
        <v>0</v>
      </c>
      <c r="M299" s="194"/>
      <c r="N299" s="194"/>
      <c r="O299" s="78">
        <f t="shared" si="36"/>
        <v>0</v>
      </c>
      <c r="P299" s="79" t="str">
        <f t="shared" si="37"/>
        <v>-</v>
      </c>
      <c r="Q299" s="212"/>
      <c r="R299" s="80"/>
      <c r="S299" s="221"/>
      <c r="T299" s="80"/>
      <c r="U299" s="83" t="str">
        <f t="shared" si="38"/>
        <v/>
      </c>
      <c r="V299" s="194">
        <f t="shared" si="39"/>
        <v>0</v>
      </c>
      <c r="W299" s="194">
        <f t="shared" si="43"/>
        <v>0</v>
      </c>
      <c r="X299" s="82" t="str">
        <f t="shared" si="40"/>
        <v>ok</v>
      </c>
      <c r="Y299" s="80"/>
      <c r="Z299" s="81" t="str">
        <f t="shared" si="44"/>
        <v/>
      </c>
      <c r="AA299" s="194">
        <f t="shared" si="41"/>
        <v>0</v>
      </c>
      <c r="AB299" s="194">
        <f t="shared" si="42"/>
        <v>0</v>
      </c>
      <c r="AC299" s="82" t="str">
        <f t="shared" si="45"/>
        <v>ok</v>
      </c>
      <c r="AD299" s="80"/>
      <c r="AE299" s="84" t="str">
        <f t="array" ref="AE299">IFERROR(IF($C299="","",INDEX(구분표!$I$2:$I$1001,MATCH(1,(구분표!$B$2:$B$1001='2추일입'!$A299)*(구분표!$C$2:$C$1001='2추일입'!$B299)*(구분표!$A$2:$A$1001='2추일입'!$C299),0))),"@@")</f>
        <v/>
      </c>
    </row>
    <row r="300" spans="1:31" ht="31.5" customHeight="1">
      <c r="A300" s="94" t="str">
        <f>IFERROR(VLOOKUP('2추일입'!$C300,구분표!$A$2:$C$1001,2,FALSE),"")</f>
        <v/>
      </c>
      <c r="B300" s="94" t="str">
        <f>IFERROR(VLOOKUP('2추일입'!$C300,구분표!$A$2:$C$1001,3,FALSE),"")</f>
        <v/>
      </c>
      <c r="C300" s="196"/>
      <c r="D300" s="195"/>
      <c r="E300" s="195"/>
      <c r="F300" s="196"/>
      <c r="G300" s="194"/>
      <c r="H300" s="194"/>
      <c r="I300" s="78">
        <f>IF(SUMPRODUCT(COUNTIF($D300,{"*본예산*","*1회추경*","*신규*"})),"-",G300-H300)</f>
        <v>0</v>
      </c>
      <c r="J300" s="194"/>
      <c r="K300" s="194"/>
      <c r="L300" s="78">
        <f t="shared" si="35"/>
        <v>0</v>
      </c>
      <c r="M300" s="194"/>
      <c r="N300" s="194"/>
      <c r="O300" s="78">
        <f t="shared" si="36"/>
        <v>0</v>
      </c>
      <c r="P300" s="79" t="str">
        <f t="shared" si="37"/>
        <v>-</v>
      </c>
      <c r="Q300" s="212"/>
      <c r="R300" s="80"/>
      <c r="S300" s="221"/>
      <c r="T300" s="80"/>
      <c r="U300" s="83" t="str">
        <f t="shared" si="38"/>
        <v/>
      </c>
      <c r="V300" s="194">
        <f t="shared" si="39"/>
        <v>0</v>
      </c>
      <c r="W300" s="194">
        <f t="shared" si="43"/>
        <v>0</v>
      </c>
      <c r="X300" s="82" t="str">
        <f t="shared" si="40"/>
        <v>ok</v>
      </c>
      <c r="Y300" s="80"/>
      <c r="Z300" s="81" t="str">
        <f t="shared" si="44"/>
        <v/>
      </c>
      <c r="AA300" s="194">
        <f t="shared" si="41"/>
        <v>0</v>
      </c>
      <c r="AB300" s="194">
        <f t="shared" si="42"/>
        <v>0</v>
      </c>
      <c r="AC300" s="82" t="str">
        <f t="shared" si="45"/>
        <v>ok</v>
      </c>
      <c r="AD300" s="80"/>
      <c r="AE300" s="84" t="str">
        <f t="array" ref="AE300">IFERROR(IF($C300="","",INDEX(구분표!$I$2:$I$1001,MATCH(1,(구분표!$B$2:$B$1001='2추일입'!$A300)*(구분표!$C$2:$C$1001='2추일입'!$B300)*(구분표!$A$2:$A$1001='2추일입'!$C300),0))),"@@")</f>
        <v/>
      </c>
    </row>
    <row r="301" spans="1:31" ht="31.5" customHeight="1">
      <c r="A301" s="94" t="str">
        <f>IFERROR(VLOOKUP('2추일입'!$C301,구분표!$A$2:$C$1001,2,FALSE),"")</f>
        <v/>
      </c>
      <c r="B301" s="94" t="str">
        <f>IFERROR(VLOOKUP('2추일입'!$C301,구분표!$A$2:$C$1001,3,FALSE),"")</f>
        <v/>
      </c>
      <c r="C301" s="196"/>
      <c r="D301" s="195"/>
      <c r="E301" s="195"/>
      <c r="F301" s="196"/>
      <c r="G301" s="194"/>
      <c r="H301" s="194"/>
      <c r="I301" s="78">
        <f>IF(SUMPRODUCT(COUNTIF($D301,{"*본예산*","*1회추경*","*신규*"})),"-",G301-H301)</f>
        <v>0</v>
      </c>
      <c r="J301" s="194"/>
      <c r="K301" s="194"/>
      <c r="L301" s="78">
        <f t="shared" si="35"/>
        <v>0</v>
      </c>
      <c r="M301" s="194"/>
      <c r="N301" s="194"/>
      <c r="O301" s="78">
        <f t="shared" si="36"/>
        <v>0</v>
      </c>
      <c r="P301" s="79" t="str">
        <f t="shared" si="37"/>
        <v>-</v>
      </c>
      <c r="Q301" s="212"/>
      <c r="R301" s="80"/>
      <c r="S301" s="221"/>
      <c r="T301" s="80"/>
      <c r="U301" s="83" t="str">
        <f t="shared" si="38"/>
        <v/>
      </c>
      <c r="V301" s="194">
        <f t="shared" si="39"/>
        <v>0</v>
      </c>
      <c r="W301" s="194">
        <f t="shared" si="43"/>
        <v>0</v>
      </c>
      <c r="X301" s="82" t="str">
        <f t="shared" si="40"/>
        <v>ok</v>
      </c>
      <c r="Y301" s="80"/>
      <c r="Z301" s="81" t="str">
        <f t="shared" si="44"/>
        <v/>
      </c>
      <c r="AA301" s="194">
        <f t="shared" si="41"/>
        <v>0</v>
      </c>
      <c r="AB301" s="194">
        <f t="shared" si="42"/>
        <v>0</v>
      </c>
      <c r="AC301" s="82" t="str">
        <f t="shared" si="45"/>
        <v>ok</v>
      </c>
      <c r="AD301" s="80"/>
      <c r="AE301" s="84" t="str">
        <f t="array" ref="AE301">IFERROR(IF($C301="","",INDEX(구분표!$I$2:$I$1001,MATCH(1,(구분표!$B$2:$B$1001='2추일입'!$A301)*(구분표!$C$2:$C$1001='2추일입'!$B301)*(구분표!$A$2:$A$1001='2추일입'!$C301),0))),"@@")</f>
        <v/>
      </c>
    </row>
    <row r="302" spans="1:31" ht="31.5" customHeight="1">
      <c r="A302" s="94" t="str">
        <f>IFERROR(VLOOKUP('2추일입'!$C302,구분표!$A$2:$C$1001,2,FALSE),"")</f>
        <v/>
      </c>
      <c r="B302" s="94" t="str">
        <f>IFERROR(VLOOKUP('2추일입'!$C302,구분표!$A$2:$C$1001,3,FALSE),"")</f>
        <v/>
      </c>
      <c r="C302" s="196"/>
      <c r="D302" s="195"/>
      <c r="E302" s="195"/>
      <c r="F302" s="196"/>
      <c r="G302" s="194"/>
      <c r="H302" s="194"/>
      <c r="I302" s="78">
        <f>IF(SUMPRODUCT(COUNTIF($D302,{"*본예산*","*1회추경*","*신규*"})),"-",G302-H302)</f>
        <v>0</v>
      </c>
      <c r="J302" s="194"/>
      <c r="K302" s="194"/>
      <c r="L302" s="78">
        <f t="shared" si="35"/>
        <v>0</v>
      </c>
      <c r="M302" s="194"/>
      <c r="N302" s="194"/>
      <c r="O302" s="78">
        <f t="shared" si="36"/>
        <v>0</v>
      </c>
      <c r="P302" s="79" t="str">
        <f t="shared" si="37"/>
        <v>-</v>
      </c>
      <c r="Q302" s="212"/>
      <c r="R302" s="80"/>
      <c r="S302" s="221"/>
      <c r="T302" s="80"/>
      <c r="U302" s="83" t="str">
        <f t="shared" si="38"/>
        <v/>
      </c>
      <c r="V302" s="194">
        <f t="shared" si="39"/>
        <v>0</v>
      </c>
      <c r="W302" s="194">
        <f t="shared" si="43"/>
        <v>0</v>
      </c>
      <c r="X302" s="82" t="str">
        <f t="shared" si="40"/>
        <v>ok</v>
      </c>
      <c r="Y302" s="80"/>
      <c r="Z302" s="81" t="str">
        <f t="shared" si="44"/>
        <v/>
      </c>
      <c r="AA302" s="194">
        <f t="shared" si="41"/>
        <v>0</v>
      </c>
      <c r="AB302" s="194">
        <f t="shared" si="42"/>
        <v>0</v>
      </c>
      <c r="AC302" s="82" t="str">
        <f t="shared" si="45"/>
        <v>ok</v>
      </c>
      <c r="AD302" s="80"/>
      <c r="AE302" s="84" t="str">
        <f t="array" ref="AE302">IFERROR(IF($C302="","",INDEX(구분표!$I$2:$I$1001,MATCH(1,(구분표!$B$2:$B$1001='2추일입'!$A302)*(구분표!$C$2:$C$1001='2추일입'!$B302)*(구분표!$A$2:$A$1001='2추일입'!$C302),0))),"@@")</f>
        <v/>
      </c>
    </row>
    <row r="303" spans="1:31" ht="31.5" customHeight="1">
      <c r="A303" s="94" t="str">
        <f>IFERROR(VLOOKUP('2추일입'!$C303,구분표!$A$2:$C$1001,2,FALSE),"")</f>
        <v/>
      </c>
      <c r="B303" s="94" t="str">
        <f>IFERROR(VLOOKUP('2추일입'!$C303,구분표!$A$2:$C$1001,3,FALSE),"")</f>
        <v/>
      </c>
      <c r="C303" s="196"/>
      <c r="D303" s="195"/>
      <c r="E303" s="195"/>
      <c r="F303" s="196"/>
      <c r="G303" s="194"/>
      <c r="H303" s="194"/>
      <c r="I303" s="78">
        <f>IF(SUMPRODUCT(COUNTIF($D303,{"*본예산*","*1회추경*","*신규*"})),"-",G303-H303)</f>
        <v>0</v>
      </c>
      <c r="J303" s="194"/>
      <c r="K303" s="194"/>
      <c r="L303" s="78">
        <f t="shared" si="35"/>
        <v>0</v>
      </c>
      <c r="M303" s="194"/>
      <c r="N303" s="194"/>
      <c r="O303" s="78">
        <f t="shared" si="36"/>
        <v>0</v>
      </c>
      <c r="P303" s="79" t="str">
        <f t="shared" si="37"/>
        <v>-</v>
      </c>
      <c r="Q303" s="212"/>
      <c r="R303" s="80"/>
      <c r="S303" s="221"/>
      <c r="T303" s="80"/>
      <c r="U303" s="83" t="str">
        <f t="shared" si="38"/>
        <v/>
      </c>
      <c r="V303" s="194">
        <f t="shared" si="39"/>
        <v>0</v>
      </c>
      <c r="W303" s="194">
        <f t="shared" si="43"/>
        <v>0</v>
      </c>
      <c r="X303" s="82" t="str">
        <f t="shared" si="40"/>
        <v>ok</v>
      </c>
      <c r="Y303" s="80"/>
      <c r="Z303" s="81" t="str">
        <f t="shared" si="44"/>
        <v/>
      </c>
      <c r="AA303" s="194">
        <f t="shared" si="41"/>
        <v>0</v>
      </c>
      <c r="AB303" s="194">
        <f t="shared" si="42"/>
        <v>0</v>
      </c>
      <c r="AC303" s="82" t="str">
        <f t="shared" si="45"/>
        <v>ok</v>
      </c>
      <c r="AD303" s="80"/>
      <c r="AE303" s="84" t="str">
        <f t="array" ref="AE303">IFERROR(IF($C303="","",INDEX(구분표!$I$2:$I$1001,MATCH(1,(구분표!$B$2:$B$1001='2추일입'!$A303)*(구분표!$C$2:$C$1001='2추일입'!$B303)*(구분표!$A$2:$A$1001='2추일입'!$C303),0))),"@@")</f>
        <v/>
      </c>
    </row>
    <row r="304" spans="1:31" ht="31.5" customHeight="1">
      <c r="A304" s="94" t="str">
        <f>IFERROR(VLOOKUP('2추일입'!$C304,구분표!$A$2:$C$1001,2,FALSE),"")</f>
        <v/>
      </c>
      <c r="B304" s="94" t="str">
        <f>IFERROR(VLOOKUP('2추일입'!$C304,구분표!$A$2:$C$1001,3,FALSE),"")</f>
        <v/>
      </c>
      <c r="C304" s="196"/>
      <c r="D304" s="195"/>
      <c r="E304" s="195"/>
      <c r="F304" s="196"/>
      <c r="G304" s="194"/>
      <c r="H304" s="194"/>
      <c r="I304" s="78">
        <f>IF(SUMPRODUCT(COUNTIF($D304,{"*본예산*","*1회추경*","*신규*"})),"-",G304-H304)</f>
        <v>0</v>
      </c>
      <c r="J304" s="194"/>
      <c r="K304" s="194"/>
      <c r="L304" s="78">
        <f t="shared" si="35"/>
        <v>0</v>
      </c>
      <c r="M304" s="194"/>
      <c r="N304" s="194"/>
      <c r="O304" s="78">
        <f t="shared" si="36"/>
        <v>0</v>
      </c>
      <c r="P304" s="79" t="str">
        <f t="shared" si="37"/>
        <v>-</v>
      </c>
      <c r="Q304" s="212"/>
      <c r="R304" s="80"/>
      <c r="S304" s="221"/>
      <c r="T304" s="80"/>
      <c r="U304" s="83" t="str">
        <f t="shared" si="38"/>
        <v/>
      </c>
      <c r="V304" s="194">
        <f t="shared" si="39"/>
        <v>0</v>
      </c>
      <c r="W304" s="194">
        <f t="shared" si="43"/>
        <v>0</v>
      </c>
      <c r="X304" s="82" t="str">
        <f t="shared" si="40"/>
        <v>ok</v>
      </c>
      <c r="Y304" s="80"/>
      <c r="Z304" s="81" t="str">
        <f t="shared" si="44"/>
        <v/>
      </c>
      <c r="AA304" s="194">
        <f t="shared" si="41"/>
        <v>0</v>
      </c>
      <c r="AB304" s="194">
        <f t="shared" si="42"/>
        <v>0</v>
      </c>
      <c r="AC304" s="82" t="str">
        <f t="shared" si="45"/>
        <v>ok</v>
      </c>
      <c r="AD304" s="80"/>
      <c r="AE304" s="84" t="str">
        <f t="array" ref="AE304">IFERROR(IF($C304="","",INDEX(구분표!$I$2:$I$1001,MATCH(1,(구분표!$B$2:$B$1001='2추일입'!$A304)*(구분표!$C$2:$C$1001='2추일입'!$B304)*(구분표!$A$2:$A$1001='2추일입'!$C304),0))),"@@")</f>
        <v/>
      </c>
    </row>
    <row r="305" spans="1:31" ht="31.5" customHeight="1">
      <c r="A305" s="94" t="str">
        <f>IFERROR(VLOOKUP('2추일입'!$C305,구분표!$A$2:$C$1001,2,FALSE),"")</f>
        <v/>
      </c>
      <c r="B305" s="94" t="str">
        <f>IFERROR(VLOOKUP('2추일입'!$C305,구분표!$A$2:$C$1001,3,FALSE),"")</f>
        <v/>
      </c>
      <c r="C305" s="196"/>
      <c r="D305" s="195"/>
      <c r="E305" s="195"/>
      <c r="F305" s="196"/>
      <c r="G305" s="194"/>
      <c r="H305" s="194"/>
      <c r="I305" s="78">
        <f>IF(SUMPRODUCT(COUNTIF($D305,{"*본예산*","*1회추경*","*신규*"})),"-",G305-H305)</f>
        <v>0</v>
      </c>
      <c r="J305" s="194"/>
      <c r="K305" s="194"/>
      <c r="L305" s="78">
        <f t="shared" si="35"/>
        <v>0</v>
      </c>
      <c r="M305" s="194"/>
      <c r="N305" s="194"/>
      <c r="O305" s="78">
        <f t="shared" si="36"/>
        <v>0</v>
      </c>
      <c r="P305" s="79" t="str">
        <f t="shared" si="37"/>
        <v>-</v>
      </c>
      <c r="Q305" s="212"/>
      <c r="R305" s="80"/>
      <c r="S305" s="221"/>
      <c r="T305" s="80"/>
      <c r="U305" s="83" t="str">
        <f t="shared" si="38"/>
        <v/>
      </c>
      <c r="V305" s="194">
        <f t="shared" si="39"/>
        <v>0</v>
      </c>
      <c r="W305" s="194">
        <f t="shared" si="43"/>
        <v>0</v>
      </c>
      <c r="X305" s="82" t="str">
        <f t="shared" si="40"/>
        <v>ok</v>
      </c>
      <c r="Y305" s="80"/>
      <c r="Z305" s="81" t="str">
        <f t="shared" si="44"/>
        <v/>
      </c>
      <c r="AA305" s="194">
        <f t="shared" si="41"/>
        <v>0</v>
      </c>
      <c r="AB305" s="194">
        <f t="shared" si="42"/>
        <v>0</v>
      </c>
      <c r="AC305" s="82" t="str">
        <f t="shared" si="45"/>
        <v>ok</v>
      </c>
      <c r="AD305" s="80"/>
      <c r="AE305" s="84" t="str">
        <f t="array" ref="AE305">IFERROR(IF($C305="","",INDEX(구분표!$I$2:$I$1001,MATCH(1,(구분표!$B$2:$B$1001='2추일입'!$A305)*(구분표!$C$2:$C$1001='2추일입'!$B305)*(구분표!$A$2:$A$1001='2추일입'!$C305),0))),"@@")</f>
        <v/>
      </c>
    </row>
    <row r="306" spans="1:31" ht="31.5" customHeight="1">
      <c r="A306" s="94" t="str">
        <f>IFERROR(VLOOKUP('2추일입'!$C306,구분표!$A$2:$C$1001,2,FALSE),"")</f>
        <v/>
      </c>
      <c r="B306" s="94" t="str">
        <f>IFERROR(VLOOKUP('2추일입'!$C306,구분표!$A$2:$C$1001,3,FALSE),"")</f>
        <v/>
      </c>
      <c r="C306" s="196"/>
      <c r="D306" s="195"/>
      <c r="E306" s="195"/>
      <c r="F306" s="196"/>
      <c r="G306" s="194"/>
      <c r="H306" s="194"/>
      <c r="I306" s="78">
        <f>IF(SUMPRODUCT(COUNTIF($D306,{"*본예산*","*1회추경*","*신규*"})),"-",G306-H306)</f>
        <v>0</v>
      </c>
      <c r="J306" s="194"/>
      <c r="K306" s="194"/>
      <c r="L306" s="78">
        <f t="shared" si="35"/>
        <v>0</v>
      </c>
      <c r="M306" s="194"/>
      <c r="N306" s="194"/>
      <c r="O306" s="78">
        <f t="shared" si="36"/>
        <v>0</v>
      </c>
      <c r="P306" s="79" t="str">
        <f t="shared" si="37"/>
        <v>-</v>
      </c>
      <c r="Q306" s="212"/>
      <c r="R306" s="80"/>
      <c r="S306" s="221"/>
      <c r="T306" s="80"/>
      <c r="U306" s="83" t="str">
        <f t="shared" si="38"/>
        <v/>
      </c>
      <c r="V306" s="194">
        <f t="shared" si="39"/>
        <v>0</v>
      </c>
      <c r="W306" s="194">
        <f t="shared" si="43"/>
        <v>0</v>
      </c>
      <c r="X306" s="82" t="str">
        <f t="shared" si="40"/>
        <v>ok</v>
      </c>
      <c r="Y306" s="80"/>
      <c r="Z306" s="81" t="str">
        <f t="shared" si="44"/>
        <v/>
      </c>
      <c r="AA306" s="194">
        <f t="shared" si="41"/>
        <v>0</v>
      </c>
      <c r="AB306" s="194">
        <f t="shared" si="42"/>
        <v>0</v>
      </c>
      <c r="AC306" s="82" t="str">
        <f t="shared" si="45"/>
        <v>ok</v>
      </c>
      <c r="AD306" s="80"/>
      <c r="AE306" s="84" t="str">
        <f t="array" ref="AE306">IFERROR(IF($C306="","",INDEX(구분표!$I$2:$I$1001,MATCH(1,(구분표!$B$2:$B$1001='2추일입'!$A306)*(구분표!$C$2:$C$1001='2추일입'!$B306)*(구분표!$A$2:$A$1001='2추일입'!$C306),0))),"@@")</f>
        <v/>
      </c>
    </row>
    <row r="307" spans="1:31" ht="31.5" customHeight="1">
      <c r="A307" s="94" t="str">
        <f>IFERROR(VLOOKUP('2추일입'!$C307,구분표!$A$2:$C$1001,2,FALSE),"")</f>
        <v/>
      </c>
      <c r="B307" s="94" t="str">
        <f>IFERROR(VLOOKUP('2추일입'!$C307,구분표!$A$2:$C$1001,3,FALSE),"")</f>
        <v/>
      </c>
      <c r="C307" s="196"/>
      <c r="D307" s="195"/>
      <c r="E307" s="195"/>
      <c r="F307" s="196"/>
      <c r="G307" s="194"/>
      <c r="H307" s="194"/>
      <c r="I307" s="78">
        <f>IF(SUMPRODUCT(COUNTIF($D307,{"*본예산*","*1회추경*","*신규*"})),"-",G307-H307)</f>
        <v>0</v>
      </c>
      <c r="J307" s="194"/>
      <c r="K307" s="194"/>
      <c r="L307" s="78">
        <f t="shared" si="35"/>
        <v>0</v>
      </c>
      <c r="M307" s="194"/>
      <c r="N307" s="194"/>
      <c r="O307" s="78">
        <f t="shared" si="36"/>
        <v>0</v>
      </c>
      <c r="P307" s="79" t="str">
        <f t="shared" si="37"/>
        <v>-</v>
      </c>
      <c r="Q307" s="211"/>
      <c r="R307" s="80"/>
      <c r="S307" s="221"/>
      <c r="T307" s="80"/>
      <c r="U307" s="83" t="str">
        <f t="shared" si="38"/>
        <v/>
      </c>
      <c r="V307" s="194">
        <f t="shared" si="39"/>
        <v>0</v>
      </c>
      <c r="W307" s="194">
        <f t="shared" si="43"/>
        <v>0</v>
      </c>
      <c r="X307" s="82" t="str">
        <f t="shared" si="40"/>
        <v>ok</v>
      </c>
      <c r="Y307" s="80"/>
      <c r="Z307" s="81" t="str">
        <f t="shared" si="44"/>
        <v/>
      </c>
      <c r="AA307" s="194">
        <f t="shared" si="41"/>
        <v>0</v>
      </c>
      <c r="AB307" s="194">
        <f t="shared" si="42"/>
        <v>0</v>
      </c>
      <c r="AC307" s="82" t="str">
        <f t="shared" si="45"/>
        <v>ok</v>
      </c>
      <c r="AD307" s="80"/>
      <c r="AE307" s="84" t="str">
        <f t="array" ref="AE307">IFERROR(IF($C307="","",INDEX(구분표!$I$2:$I$1001,MATCH(1,(구분표!$B$2:$B$1001='2추일입'!$A307)*(구분표!$C$2:$C$1001='2추일입'!$B307)*(구분표!$A$2:$A$1001='2추일입'!$C307),0))),"@@")</f>
        <v/>
      </c>
    </row>
    <row r="308" spans="1:31" ht="31.5" customHeight="1">
      <c r="A308" s="94" t="str">
        <f>IFERROR(VLOOKUP('2추일입'!$C308,구분표!$A$2:$C$1001,2,FALSE),"")</f>
        <v/>
      </c>
      <c r="B308" s="94" t="str">
        <f>IFERROR(VLOOKUP('2추일입'!$C308,구분표!$A$2:$C$1001,3,FALSE),"")</f>
        <v/>
      </c>
      <c r="C308" s="196"/>
      <c r="D308" s="195"/>
      <c r="E308" s="195"/>
      <c r="F308" s="196"/>
      <c r="G308" s="194"/>
      <c r="H308" s="194"/>
      <c r="I308" s="78">
        <f>IF(SUMPRODUCT(COUNTIF($D308,{"*본예산*","*1회추경*","*신규*"})),"-",G308-H308)</f>
        <v>0</v>
      </c>
      <c r="J308" s="206"/>
      <c r="K308" s="194"/>
      <c r="L308" s="78">
        <f t="shared" si="35"/>
        <v>0</v>
      </c>
      <c r="M308" s="208"/>
      <c r="N308" s="194"/>
      <c r="O308" s="78">
        <f t="shared" si="36"/>
        <v>0</v>
      </c>
      <c r="P308" s="79" t="str">
        <f t="shared" si="37"/>
        <v>-</v>
      </c>
      <c r="Q308" s="211"/>
      <c r="R308" s="80"/>
      <c r="S308" s="221"/>
      <c r="T308" s="80"/>
      <c r="U308" s="83" t="str">
        <f t="shared" si="38"/>
        <v/>
      </c>
      <c r="V308" s="194">
        <f t="shared" si="39"/>
        <v>0</v>
      </c>
      <c r="W308" s="194">
        <f t="shared" si="43"/>
        <v>0</v>
      </c>
      <c r="X308" s="82" t="str">
        <f t="shared" si="40"/>
        <v>ok</v>
      </c>
      <c r="Y308" s="80"/>
      <c r="Z308" s="81" t="str">
        <f t="shared" si="44"/>
        <v/>
      </c>
      <c r="AA308" s="194">
        <f t="shared" si="41"/>
        <v>0</v>
      </c>
      <c r="AB308" s="194">
        <f t="shared" si="42"/>
        <v>0</v>
      </c>
      <c r="AC308" s="82" t="str">
        <f t="shared" si="45"/>
        <v>ok</v>
      </c>
      <c r="AD308" s="80"/>
      <c r="AE308" s="84" t="str">
        <f t="array" ref="AE308">IFERROR(IF($C308="","",INDEX(구분표!$I$2:$I$1001,MATCH(1,(구분표!$B$2:$B$1001='2추일입'!$A308)*(구분표!$C$2:$C$1001='2추일입'!$B308)*(구분표!$A$2:$A$1001='2추일입'!$C308),0))),"@@")</f>
        <v/>
      </c>
    </row>
    <row r="309" spans="1:31" ht="31.5" customHeight="1">
      <c r="A309" s="94" t="str">
        <f>IFERROR(VLOOKUP('2추일입'!$C309,구분표!$A$2:$C$1001,2,FALSE),"")</f>
        <v/>
      </c>
      <c r="B309" s="94" t="str">
        <f>IFERROR(VLOOKUP('2추일입'!$C309,구분표!$A$2:$C$1001,3,FALSE),"")</f>
        <v/>
      </c>
      <c r="C309" s="196"/>
      <c r="D309" s="195"/>
      <c r="E309" s="195"/>
      <c r="F309" s="196"/>
      <c r="G309" s="194"/>
      <c r="H309" s="194"/>
      <c r="I309" s="78">
        <f>IF(SUMPRODUCT(COUNTIF($D309,{"*본예산*","*1회추경*","*신규*"})),"-",G309-H309)</f>
        <v>0</v>
      </c>
      <c r="J309" s="194"/>
      <c r="K309" s="194"/>
      <c r="L309" s="78">
        <f t="shared" si="35"/>
        <v>0</v>
      </c>
      <c r="M309" s="194"/>
      <c r="N309" s="194"/>
      <c r="O309" s="78">
        <f t="shared" si="36"/>
        <v>0</v>
      </c>
      <c r="P309" s="79" t="str">
        <f t="shared" si="37"/>
        <v>-</v>
      </c>
      <c r="Q309" s="213"/>
      <c r="R309" s="80"/>
      <c r="S309" s="221"/>
      <c r="T309" s="80"/>
      <c r="U309" s="83" t="str">
        <f t="shared" si="38"/>
        <v/>
      </c>
      <c r="V309" s="194">
        <f t="shared" si="39"/>
        <v>0</v>
      </c>
      <c r="W309" s="194">
        <f t="shared" si="43"/>
        <v>0</v>
      </c>
      <c r="X309" s="82" t="str">
        <f t="shared" si="40"/>
        <v>ok</v>
      </c>
      <c r="Y309" s="80"/>
      <c r="Z309" s="81" t="str">
        <f t="shared" si="44"/>
        <v/>
      </c>
      <c r="AA309" s="194">
        <f t="shared" si="41"/>
        <v>0</v>
      </c>
      <c r="AB309" s="194">
        <f t="shared" si="42"/>
        <v>0</v>
      </c>
      <c r="AC309" s="82" t="str">
        <f t="shared" si="45"/>
        <v>ok</v>
      </c>
      <c r="AD309" s="80"/>
      <c r="AE309" s="84" t="str">
        <f t="array" ref="AE309">IFERROR(IF($C309="","",INDEX(구분표!$I$2:$I$1001,MATCH(1,(구분표!$B$2:$B$1001='2추일입'!$A309)*(구분표!$C$2:$C$1001='2추일입'!$B309)*(구분표!$A$2:$A$1001='2추일입'!$C309),0))),"@@")</f>
        <v/>
      </c>
    </row>
    <row r="310" spans="1:31" ht="31.5" customHeight="1">
      <c r="A310" s="94" t="str">
        <f>IFERROR(VLOOKUP('2추일입'!$C310,구분표!$A$2:$C$1001,2,FALSE),"")</f>
        <v/>
      </c>
      <c r="B310" s="94" t="str">
        <f>IFERROR(VLOOKUP('2추일입'!$C310,구분표!$A$2:$C$1001,3,FALSE),"")</f>
        <v/>
      </c>
      <c r="C310" s="196"/>
      <c r="D310" s="195"/>
      <c r="E310" s="195"/>
      <c r="F310" s="196"/>
      <c r="G310" s="194"/>
      <c r="H310" s="194"/>
      <c r="I310" s="78">
        <f>IF(SUMPRODUCT(COUNTIF($D310,{"*본예산*","*1회추경*","*신규*"})),"-",G310-H310)</f>
        <v>0</v>
      </c>
      <c r="J310" s="194"/>
      <c r="K310" s="194"/>
      <c r="L310" s="78">
        <f t="shared" si="35"/>
        <v>0</v>
      </c>
      <c r="M310" s="194"/>
      <c r="N310" s="194"/>
      <c r="O310" s="78">
        <f t="shared" si="36"/>
        <v>0</v>
      </c>
      <c r="P310" s="79" t="str">
        <f t="shared" si="37"/>
        <v>-</v>
      </c>
      <c r="Q310" s="212"/>
      <c r="R310" s="80"/>
      <c r="S310" s="221"/>
      <c r="T310" s="80"/>
      <c r="U310" s="83" t="str">
        <f t="shared" si="38"/>
        <v/>
      </c>
      <c r="V310" s="194">
        <f t="shared" si="39"/>
        <v>0</v>
      </c>
      <c r="W310" s="194">
        <f t="shared" si="43"/>
        <v>0</v>
      </c>
      <c r="X310" s="82" t="str">
        <f t="shared" si="40"/>
        <v>ok</v>
      </c>
      <c r="Y310" s="80"/>
      <c r="Z310" s="81" t="str">
        <f t="shared" si="44"/>
        <v/>
      </c>
      <c r="AA310" s="194">
        <f t="shared" si="41"/>
        <v>0</v>
      </c>
      <c r="AB310" s="194">
        <f t="shared" si="42"/>
        <v>0</v>
      </c>
      <c r="AC310" s="82" t="str">
        <f t="shared" si="45"/>
        <v>ok</v>
      </c>
      <c r="AD310" s="80"/>
      <c r="AE310" s="84" t="str">
        <f t="array" ref="AE310">IFERROR(IF($C310="","",INDEX(구분표!$I$2:$I$1001,MATCH(1,(구분표!$B$2:$B$1001='2추일입'!$A310)*(구분표!$C$2:$C$1001='2추일입'!$B310)*(구분표!$A$2:$A$1001='2추일입'!$C310),0))),"@@")</f>
        <v/>
      </c>
    </row>
    <row r="311" spans="1:31" ht="31.5" customHeight="1">
      <c r="A311" s="94" t="str">
        <f>IFERROR(VLOOKUP('2추일입'!$C311,구분표!$A$2:$C$1001,2,FALSE),"")</f>
        <v/>
      </c>
      <c r="B311" s="94" t="str">
        <f>IFERROR(VLOOKUP('2추일입'!$C311,구분표!$A$2:$C$1001,3,FALSE),"")</f>
        <v/>
      </c>
      <c r="C311" s="196"/>
      <c r="D311" s="195"/>
      <c r="E311" s="195"/>
      <c r="F311" s="196"/>
      <c r="G311" s="194"/>
      <c r="H311" s="194"/>
      <c r="I311" s="78">
        <f>IF(SUMPRODUCT(COUNTIF($D311,{"*본예산*","*1회추경*","*신규*"})),"-",G311-H311)</f>
        <v>0</v>
      </c>
      <c r="J311" s="194"/>
      <c r="K311" s="206"/>
      <c r="L311" s="78">
        <f t="shared" si="35"/>
        <v>0</v>
      </c>
      <c r="M311" s="194"/>
      <c r="N311" s="206"/>
      <c r="O311" s="78">
        <f t="shared" si="36"/>
        <v>0</v>
      </c>
      <c r="P311" s="79" t="str">
        <f t="shared" si="37"/>
        <v>-</v>
      </c>
      <c r="Q311" s="212"/>
      <c r="R311" s="80"/>
      <c r="S311" s="221"/>
      <c r="T311" s="80"/>
      <c r="U311" s="83" t="str">
        <f t="shared" si="38"/>
        <v/>
      </c>
      <c r="V311" s="194">
        <f t="shared" si="39"/>
        <v>0</v>
      </c>
      <c r="W311" s="194">
        <f t="shared" si="43"/>
        <v>0</v>
      </c>
      <c r="X311" s="82" t="str">
        <f t="shared" si="40"/>
        <v>ok</v>
      </c>
      <c r="Y311" s="80"/>
      <c r="Z311" s="81" t="str">
        <f t="shared" si="44"/>
        <v/>
      </c>
      <c r="AA311" s="194">
        <f t="shared" si="41"/>
        <v>0</v>
      </c>
      <c r="AB311" s="194">
        <f t="shared" si="42"/>
        <v>0</v>
      </c>
      <c r="AC311" s="82" t="str">
        <f t="shared" si="45"/>
        <v>ok</v>
      </c>
      <c r="AD311" s="80"/>
      <c r="AE311" s="84" t="str">
        <f t="array" ref="AE311">IFERROR(IF($C311="","",INDEX(구분표!$I$2:$I$1001,MATCH(1,(구분표!$B$2:$B$1001='2추일입'!$A311)*(구분표!$C$2:$C$1001='2추일입'!$B311)*(구분표!$A$2:$A$1001='2추일입'!$C311),0))),"@@")</f>
        <v/>
      </c>
    </row>
    <row r="312" spans="1:31" ht="31.5" customHeight="1">
      <c r="A312" s="94" t="str">
        <f>IFERROR(VLOOKUP('2추일입'!$C312,구분표!$A$2:$C$1001,2,FALSE),"")</f>
        <v/>
      </c>
      <c r="B312" s="94" t="str">
        <f>IFERROR(VLOOKUP('2추일입'!$C312,구분표!$A$2:$C$1001,3,FALSE),"")</f>
        <v/>
      </c>
      <c r="C312" s="196"/>
      <c r="D312" s="195"/>
      <c r="E312" s="195"/>
      <c r="F312" s="196"/>
      <c r="G312" s="194"/>
      <c r="H312" s="194"/>
      <c r="I312" s="78">
        <f>IF(SUMPRODUCT(COUNTIF($D312,{"*본예산*","*1회추경*","*신규*"})),"-",G312-H312)</f>
        <v>0</v>
      </c>
      <c r="J312" s="194"/>
      <c r="K312" s="194"/>
      <c r="L312" s="78">
        <f t="shared" si="35"/>
        <v>0</v>
      </c>
      <c r="M312" s="194"/>
      <c r="N312" s="194"/>
      <c r="O312" s="78">
        <f t="shared" si="36"/>
        <v>0</v>
      </c>
      <c r="P312" s="79" t="str">
        <f t="shared" si="37"/>
        <v>-</v>
      </c>
      <c r="Q312" s="212"/>
      <c r="R312" s="80"/>
      <c r="S312" s="221"/>
      <c r="T312" s="80"/>
      <c r="U312" s="83" t="str">
        <f t="shared" si="38"/>
        <v/>
      </c>
      <c r="V312" s="194">
        <f t="shared" si="39"/>
        <v>0</v>
      </c>
      <c r="W312" s="194">
        <f t="shared" si="43"/>
        <v>0</v>
      </c>
      <c r="X312" s="82" t="str">
        <f t="shared" si="40"/>
        <v>ok</v>
      </c>
      <c r="Y312" s="80"/>
      <c r="Z312" s="81" t="str">
        <f t="shared" si="44"/>
        <v/>
      </c>
      <c r="AA312" s="194">
        <f t="shared" si="41"/>
        <v>0</v>
      </c>
      <c r="AB312" s="194">
        <f t="shared" si="42"/>
        <v>0</v>
      </c>
      <c r="AC312" s="82" t="str">
        <f t="shared" si="45"/>
        <v>ok</v>
      </c>
      <c r="AD312" s="80"/>
      <c r="AE312" s="84" t="str">
        <f t="array" ref="AE312">IFERROR(IF($C312="","",INDEX(구분표!$I$2:$I$1001,MATCH(1,(구분표!$B$2:$B$1001='2추일입'!$A312)*(구분표!$C$2:$C$1001='2추일입'!$B312)*(구분표!$A$2:$A$1001='2추일입'!$C312),0))),"@@")</f>
        <v/>
      </c>
    </row>
    <row r="313" spans="1:31" ht="31.5" customHeight="1">
      <c r="A313" s="94" t="str">
        <f>IFERROR(VLOOKUP('2추일입'!$C313,구분표!$A$2:$C$1001,2,FALSE),"")</f>
        <v/>
      </c>
      <c r="B313" s="94" t="str">
        <f>IFERROR(VLOOKUP('2추일입'!$C313,구분표!$A$2:$C$1001,3,FALSE),"")</f>
        <v/>
      </c>
      <c r="C313" s="196"/>
      <c r="D313" s="195"/>
      <c r="E313" s="195"/>
      <c r="F313" s="196"/>
      <c r="G313" s="198"/>
      <c r="H313" s="198"/>
      <c r="I313" s="78">
        <f>IF(SUMPRODUCT(COUNTIF($D313,{"*본예산*","*1회추경*","*신규*"})),"-",G313-H313)</f>
        <v>0</v>
      </c>
      <c r="J313" s="194"/>
      <c r="K313" s="194"/>
      <c r="L313" s="78">
        <f t="shared" si="35"/>
        <v>0</v>
      </c>
      <c r="M313" s="194"/>
      <c r="N313" s="194"/>
      <c r="O313" s="78">
        <f t="shared" si="36"/>
        <v>0</v>
      </c>
      <c r="P313" s="79" t="str">
        <f t="shared" si="37"/>
        <v>-</v>
      </c>
      <c r="Q313" s="212"/>
      <c r="R313" s="80"/>
      <c r="S313" s="221"/>
      <c r="T313" s="80"/>
      <c r="U313" s="83" t="str">
        <f t="shared" si="38"/>
        <v/>
      </c>
      <c r="V313" s="194">
        <f t="shared" si="39"/>
        <v>0</v>
      </c>
      <c r="W313" s="194">
        <f t="shared" si="43"/>
        <v>0</v>
      </c>
      <c r="X313" s="82" t="str">
        <f t="shared" si="40"/>
        <v>ok</v>
      </c>
      <c r="Y313" s="80"/>
      <c r="Z313" s="81" t="str">
        <f t="shared" si="44"/>
        <v/>
      </c>
      <c r="AA313" s="194">
        <f t="shared" si="41"/>
        <v>0</v>
      </c>
      <c r="AB313" s="194">
        <f t="shared" si="42"/>
        <v>0</v>
      </c>
      <c r="AC313" s="82" t="str">
        <f t="shared" si="45"/>
        <v>ok</v>
      </c>
      <c r="AD313" s="80"/>
      <c r="AE313" s="84" t="str">
        <f t="array" ref="AE313">IFERROR(IF($C313="","",INDEX(구분표!$I$2:$I$1001,MATCH(1,(구분표!$B$2:$B$1001='2추일입'!$A313)*(구분표!$C$2:$C$1001='2추일입'!$B313)*(구분표!$A$2:$A$1001='2추일입'!$C313),0))),"@@")</f>
        <v/>
      </c>
    </row>
    <row r="314" spans="1:31" ht="31.5" customHeight="1">
      <c r="A314" s="94" t="str">
        <f>IFERROR(VLOOKUP('2추일입'!$C314,구분표!$A$2:$C$1001,2,FALSE),"")</f>
        <v/>
      </c>
      <c r="B314" s="94" t="str">
        <f>IFERROR(VLOOKUP('2추일입'!$C314,구분표!$A$2:$C$1001,3,FALSE),"")</f>
        <v/>
      </c>
      <c r="C314" s="196"/>
      <c r="D314" s="195"/>
      <c r="E314" s="195"/>
      <c r="F314" s="196"/>
      <c r="G314" s="198"/>
      <c r="H314" s="198"/>
      <c r="I314" s="78">
        <f>IF(SUMPRODUCT(COUNTIF($D314,{"*본예산*","*1회추경*","*신규*"})),"-",G314-H314)</f>
        <v>0</v>
      </c>
      <c r="J314" s="194"/>
      <c r="K314" s="194"/>
      <c r="L314" s="78">
        <f t="shared" si="35"/>
        <v>0</v>
      </c>
      <c r="M314" s="194"/>
      <c r="N314" s="194"/>
      <c r="O314" s="78">
        <f t="shared" si="36"/>
        <v>0</v>
      </c>
      <c r="P314" s="79" t="str">
        <f t="shared" si="37"/>
        <v>-</v>
      </c>
      <c r="Q314" s="212"/>
      <c r="R314" s="80"/>
      <c r="S314" s="221"/>
      <c r="T314" s="80"/>
      <c r="U314" s="83" t="str">
        <f t="shared" si="38"/>
        <v/>
      </c>
      <c r="V314" s="194">
        <f t="shared" si="39"/>
        <v>0</v>
      </c>
      <c r="W314" s="194">
        <f t="shared" si="43"/>
        <v>0</v>
      </c>
      <c r="X314" s="82" t="str">
        <f t="shared" si="40"/>
        <v>ok</v>
      </c>
      <c r="Y314" s="80"/>
      <c r="Z314" s="81" t="str">
        <f t="shared" si="44"/>
        <v/>
      </c>
      <c r="AA314" s="194">
        <f t="shared" si="41"/>
        <v>0</v>
      </c>
      <c r="AB314" s="194">
        <f t="shared" si="42"/>
        <v>0</v>
      </c>
      <c r="AC314" s="82" t="str">
        <f t="shared" si="45"/>
        <v>ok</v>
      </c>
      <c r="AD314" s="80"/>
      <c r="AE314" s="84" t="str">
        <f t="array" ref="AE314">IFERROR(IF($C314="","",INDEX(구분표!$I$2:$I$1001,MATCH(1,(구분표!$B$2:$B$1001='2추일입'!$A314)*(구분표!$C$2:$C$1001='2추일입'!$B314)*(구분표!$A$2:$A$1001='2추일입'!$C314),0))),"@@")</f>
        <v/>
      </c>
    </row>
    <row r="315" spans="1:31" ht="31.5" customHeight="1">
      <c r="A315" s="94" t="str">
        <f>IFERROR(VLOOKUP('2추일입'!$C315,구분표!$A$2:$C$1001,2,FALSE),"")</f>
        <v/>
      </c>
      <c r="B315" s="94" t="str">
        <f>IFERROR(VLOOKUP('2추일입'!$C315,구분표!$A$2:$C$1001,3,FALSE),"")</f>
        <v/>
      </c>
      <c r="C315" s="196"/>
      <c r="D315" s="195"/>
      <c r="E315" s="195"/>
      <c r="F315" s="196"/>
      <c r="G315" s="194"/>
      <c r="H315" s="194"/>
      <c r="I315" s="78">
        <f>IF(SUMPRODUCT(COUNTIF($D315,{"*본예산*","*1회추경*","*신규*"})),"-",G315-H315)</f>
        <v>0</v>
      </c>
      <c r="J315" s="194"/>
      <c r="K315" s="194"/>
      <c r="L315" s="78">
        <f t="shared" si="35"/>
        <v>0</v>
      </c>
      <c r="M315" s="194"/>
      <c r="N315" s="194"/>
      <c r="O315" s="78">
        <f t="shared" si="36"/>
        <v>0</v>
      </c>
      <c r="P315" s="79" t="str">
        <f t="shared" si="37"/>
        <v>-</v>
      </c>
      <c r="Q315" s="212"/>
      <c r="R315" s="80"/>
      <c r="S315" s="221"/>
      <c r="T315" s="80"/>
      <c r="U315" s="83" t="str">
        <f t="shared" si="38"/>
        <v/>
      </c>
      <c r="V315" s="194">
        <f t="shared" si="39"/>
        <v>0</v>
      </c>
      <c r="W315" s="194">
        <f t="shared" si="43"/>
        <v>0</v>
      </c>
      <c r="X315" s="82" t="str">
        <f t="shared" si="40"/>
        <v>ok</v>
      </c>
      <c r="Y315" s="80"/>
      <c r="Z315" s="81" t="str">
        <f t="shared" si="44"/>
        <v/>
      </c>
      <c r="AA315" s="194">
        <f t="shared" si="41"/>
        <v>0</v>
      </c>
      <c r="AB315" s="194">
        <f t="shared" si="42"/>
        <v>0</v>
      </c>
      <c r="AC315" s="82" t="str">
        <f t="shared" si="45"/>
        <v>ok</v>
      </c>
      <c r="AD315" s="80"/>
      <c r="AE315" s="84" t="str">
        <f t="array" ref="AE315">IFERROR(IF($C315="","",INDEX(구분표!$I$2:$I$1001,MATCH(1,(구분표!$B$2:$B$1001='2추일입'!$A315)*(구분표!$C$2:$C$1001='2추일입'!$B315)*(구분표!$A$2:$A$1001='2추일입'!$C315),0))),"@@")</f>
        <v/>
      </c>
    </row>
    <row r="316" spans="1:31" ht="31.5" customHeight="1">
      <c r="A316" s="94" t="str">
        <f>IFERROR(VLOOKUP('2추일입'!$C316,구분표!$A$2:$C$1001,2,FALSE),"")</f>
        <v/>
      </c>
      <c r="B316" s="94" t="str">
        <f>IFERROR(VLOOKUP('2추일입'!$C316,구분표!$A$2:$C$1001,3,FALSE),"")</f>
        <v/>
      </c>
      <c r="C316" s="196"/>
      <c r="D316" s="195"/>
      <c r="E316" s="195"/>
      <c r="F316" s="196"/>
      <c r="G316" s="194"/>
      <c r="H316" s="194"/>
      <c r="I316" s="78">
        <f>IF(SUMPRODUCT(COUNTIF($D316,{"*본예산*","*1회추경*","*신규*"})),"-",G316-H316)</f>
        <v>0</v>
      </c>
      <c r="J316" s="194"/>
      <c r="K316" s="194"/>
      <c r="L316" s="78">
        <f t="shared" si="35"/>
        <v>0</v>
      </c>
      <c r="M316" s="194"/>
      <c r="N316" s="194"/>
      <c r="O316" s="78">
        <f t="shared" si="36"/>
        <v>0</v>
      </c>
      <c r="P316" s="79" t="str">
        <f t="shared" si="37"/>
        <v>-</v>
      </c>
      <c r="Q316" s="212"/>
      <c r="R316" s="80"/>
      <c r="S316" s="221"/>
      <c r="T316" s="80"/>
      <c r="U316" s="83" t="str">
        <f t="shared" si="38"/>
        <v/>
      </c>
      <c r="V316" s="194">
        <f t="shared" si="39"/>
        <v>0</v>
      </c>
      <c r="W316" s="194">
        <f t="shared" si="43"/>
        <v>0</v>
      </c>
      <c r="X316" s="82" t="str">
        <f t="shared" si="40"/>
        <v>ok</v>
      </c>
      <c r="Y316" s="80"/>
      <c r="Z316" s="81" t="str">
        <f t="shared" si="44"/>
        <v/>
      </c>
      <c r="AA316" s="194">
        <f t="shared" si="41"/>
        <v>0</v>
      </c>
      <c r="AB316" s="194">
        <f t="shared" si="42"/>
        <v>0</v>
      </c>
      <c r="AC316" s="82" t="str">
        <f t="shared" si="45"/>
        <v>ok</v>
      </c>
      <c r="AD316" s="80"/>
      <c r="AE316" s="84" t="str">
        <f t="array" ref="AE316">IFERROR(IF($C316="","",INDEX(구분표!$I$2:$I$1001,MATCH(1,(구분표!$B$2:$B$1001='2추일입'!$A316)*(구분표!$C$2:$C$1001='2추일입'!$B316)*(구분표!$A$2:$A$1001='2추일입'!$C316),0))),"@@")</f>
        <v/>
      </c>
    </row>
    <row r="317" spans="1:31" ht="31.5" customHeight="1">
      <c r="A317" s="94" t="str">
        <f>IFERROR(VLOOKUP('2추일입'!$C317,구분표!$A$2:$C$1001,2,FALSE),"")</f>
        <v/>
      </c>
      <c r="B317" s="94" t="str">
        <f>IFERROR(VLOOKUP('2추일입'!$C317,구분표!$A$2:$C$1001,3,FALSE),"")</f>
        <v/>
      </c>
      <c r="C317" s="196"/>
      <c r="D317" s="195"/>
      <c r="E317" s="195"/>
      <c r="F317" s="196"/>
      <c r="G317" s="194"/>
      <c r="H317" s="194"/>
      <c r="I317" s="78">
        <f>IF(SUMPRODUCT(COUNTIF($D317,{"*본예산*","*1회추경*","*신규*"})),"-",G317-H317)</f>
        <v>0</v>
      </c>
      <c r="J317" s="194"/>
      <c r="K317" s="206"/>
      <c r="L317" s="78">
        <f t="shared" si="35"/>
        <v>0</v>
      </c>
      <c r="M317" s="194"/>
      <c r="N317" s="206"/>
      <c r="O317" s="78">
        <f t="shared" si="36"/>
        <v>0</v>
      </c>
      <c r="P317" s="79" t="str">
        <f t="shared" si="37"/>
        <v>-</v>
      </c>
      <c r="Q317" s="211"/>
      <c r="R317" s="80"/>
      <c r="S317" s="221"/>
      <c r="T317" s="80"/>
      <c r="U317" s="83" t="str">
        <f t="shared" si="38"/>
        <v/>
      </c>
      <c r="V317" s="194">
        <f t="shared" si="39"/>
        <v>0</v>
      </c>
      <c r="W317" s="194">
        <f t="shared" si="43"/>
        <v>0</v>
      </c>
      <c r="X317" s="82" t="str">
        <f t="shared" si="40"/>
        <v>ok</v>
      </c>
      <c r="Y317" s="80"/>
      <c r="Z317" s="81" t="str">
        <f t="shared" si="44"/>
        <v/>
      </c>
      <c r="AA317" s="194">
        <f t="shared" si="41"/>
        <v>0</v>
      </c>
      <c r="AB317" s="194">
        <f t="shared" si="42"/>
        <v>0</v>
      </c>
      <c r="AC317" s="82" t="str">
        <f t="shared" si="45"/>
        <v>ok</v>
      </c>
      <c r="AD317" s="80"/>
      <c r="AE317" s="84" t="str">
        <f t="array" ref="AE317">IFERROR(IF($C317="","",INDEX(구분표!$I$2:$I$1001,MATCH(1,(구분표!$B$2:$B$1001='2추일입'!$A317)*(구분표!$C$2:$C$1001='2추일입'!$B317)*(구분표!$A$2:$A$1001='2추일입'!$C317),0))),"@@")</f>
        <v/>
      </c>
    </row>
    <row r="318" spans="1:31" ht="31.5" customHeight="1">
      <c r="A318" s="94" t="str">
        <f>IFERROR(VLOOKUP('2추일입'!$C318,구분표!$A$2:$C$1001,2,FALSE),"")</f>
        <v/>
      </c>
      <c r="B318" s="94" t="str">
        <f>IFERROR(VLOOKUP('2추일입'!$C318,구분표!$A$2:$C$1001,3,FALSE),"")</f>
        <v/>
      </c>
      <c r="C318" s="196"/>
      <c r="D318" s="195"/>
      <c r="E318" s="195"/>
      <c r="F318" s="196"/>
      <c r="G318" s="194"/>
      <c r="H318" s="194"/>
      <c r="I318" s="78">
        <f>IF(SUMPRODUCT(COUNTIF($D318,{"*본예산*","*1회추경*","*신규*"})),"-",G318-H318)</f>
        <v>0</v>
      </c>
      <c r="J318" s="194"/>
      <c r="K318" s="194"/>
      <c r="L318" s="78">
        <f t="shared" si="35"/>
        <v>0</v>
      </c>
      <c r="M318" s="194"/>
      <c r="N318" s="194"/>
      <c r="O318" s="78">
        <f t="shared" si="36"/>
        <v>0</v>
      </c>
      <c r="P318" s="79" t="str">
        <f t="shared" si="37"/>
        <v>-</v>
      </c>
      <c r="Q318" s="212"/>
      <c r="R318" s="80"/>
      <c r="S318" s="221"/>
      <c r="T318" s="80"/>
      <c r="U318" s="83" t="str">
        <f t="shared" si="38"/>
        <v/>
      </c>
      <c r="V318" s="194">
        <f t="shared" si="39"/>
        <v>0</v>
      </c>
      <c r="W318" s="194">
        <f t="shared" si="43"/>
        <v>0</v>
      </c>
      <c r="X318" s="82" t="str">
        <f t="shared" si="40"/>
        <v>ok</v>
      </c>
      <c r="Y318" s="80"/>
      <c r="Z318" s="81" t="str">
        <f t="shared" si="44"/>
        <v/>
      </c>
      <c r="AA318" s="194">
        <f t="shared" si="41"/>
        <v>0</v>
      </c>
      <c r="AB318" s="194">
        <f t="shared" si="42"/>
        <v>0</v>
      </c>
      <c r="AC318" s="82" t="str">
        <f t="shared" si="45"/>
        <v>ok</v>
      </c>
      <c r="AD318" s="80"/>
      <c r="AE318" s="84" t="str">
        <f t="array" ref="AE318">IFERROR(IF($C318="","",INDEX(구분표!$I$2:$I$1001,MATCH(1,(구분표!$B$2:$B$1001='2추일입'!$A318)*(구분표!$C$2:$C$1001='2추일입'!$B318)*(구분표!$A$2:$A$1001='2추일입'!$C318),0))),"@@")</f>
        <v/>
      </c>
    </row>
    <row r="319" spans="1:31" ht="31.5" customHeight="1">
      <c r="A319" s="94" t="str">
        <f>IFERROR(VLOOKUP('2추일입'!$C319,구분표!$A$2:$C$1001,2,FALSE),"")</f>
        <v/>
      </c>
      <c r="B319" s="94" t="str">
        <f>IFERROR(VLOOKUP('2추일입'!$C319,구분표!$A$2:$C$1001,3,FALSE),"")</f>
        <v/>
      </c>
      <c r="C319" s="196"/>
      <c r="D319" s="195"/>
      <c r="E319" s="195"/>
      <c r="F319" s="196"/>
      <c r="G319" s="194"/>
      <c r="H319" s="194"/>
      <c r="I319" s="78">
        <f>IF(SUMPRODUCT(COUNTIF($D319,{"*본예산*","*1회추경*","*신규*"})),"-",G319-H319)</f>
        <v>0</v>
      </c>
      <c r="J319" s="194"/>
      <c r="K319" s="194"/>
      <c r="L319" s="78">
        <f t="shared" ref="L319:L378" si="46">IF(G319=0,H319+J319+K319,G319+J319+K319)</f>
        <v>0</v>
      </c>
      <c r="M319" s="194"/>
      <c r="N319" s="194"/>
      <c r="O319" s="78">
        <f t="shared" ref="O319:O378" si="47">IF(G319=0,H319+M319+N319,G319+M319+N319)</f>
        <v>0</v>
      </c>
      <c r="P319" s="79" t="str">
        <f t="shared" ref="P319:P378" si="48">IF(J319-M319&lt;0,"동의필요","-")</f>
        <v>-</v>
      </c>
      <c r="Q319" s="214"/>
      <c r="R319" s="80"/>
      <c r="S319" s="221"/>
      <c r="T319" s="80"/>
      <c r="U319" s="83" t="str">
        <f t="shared" ref="U319:U378" si="49">IF(COUNT(FIND("국비/",$F319)),"국비",IF(COUNT(FIND("광특/",$F319)),"광특",IF(COUNT(FIND("기금/",$F319)),"기금",IF(COUNT(FIND("교부세/",$F319)),"특교",IF(COUNT(FIND("자체/",$F319)),"도비","")))))</f>
        <v/>
      </c>
      <c r="V319" s="194">
        <f t="shared" si="39"/>
        <v>0</v>
      </c>
      <c r="W319" s="194">
        <f t="shared" si="43"/>
        <v>0</v>
      </c>
      <c r="X319" s="82" t="str">
        <f t="shared" si="40"/>
        <v>ok</v>
      </c>
      <c r="Y319" s="80"/>
      <c r="Z319" s="81" t="str">
        <f t="shared" si="44"/>
        <v/>
      </c>
      <c r="AA319" s="194">
        <f t="shared" si="41"/>
        <v>0</v>
      </c>
      <c r="AB319" s="194">
        <f t="shared" si="42"/>
        <v>0</v>
      </c>
      <c r="AC319" s="82" t="str">
        <f t="shared" si="45"/>
        <v>ok</v>
      </c>
      <c r="AD319" s="80"/>
      <c r="AE319" s="84" t="str">
        <f t="array" ref="AE319">IFERROR(IF($C319="","",INDEX(구분표!$I$2:$I$1001,MATCH(1,(구분표!$B$2:$B$1001='2추일입'!$A319)*(구분표!$C$2:$C$1001='2추일입'!$B319)*(구분표!$A$2:$A$1001='2추일입'!$C319),0))),"@@")</f>
        <v/>
      </c>
    </row>
    <row r="320" spans="1:31" ht="31.5" customHeight="1">
      <c r="A320" s="94" t="str">
        <f>IFERROR(VLOOKUP('2추일입'!$C320,구분표!$A$2:$C$1001,2,FALSE),"")</f>
        <v/>
      </c>
      <c r="B320" s="94" t="str">
        <f>IFERROR(VLOOKUP('2추일입'!$C320,구분표!$A$2:$C$1001,3,FALSE),"")</f>
        <v/>
      </c>
      <c r="C320" s="196"/>
      <c r="D320" s="195"/>
      <c r="E320" s="195"/>
      <c r="F320" s="196"/>
      <c r="G320" s="194"/>
      <c r="H320" s="197"/>
      <c r="I320" s="78">
        <f>IF(SUMPRODUCT(COUNTIF($D320,{"*본예산*","*1회추경*","*신규*"})),"-",G320-H320)</f>
        <v>0</v>
      </c>
      <c r="J320" s="194"/>
      <c r="K320" s="194"/>
      <c r="L320" s="78">
        <f t="shared" si="46"/>
        <v>0</v>
      </c>
      <c r="M320" s="194"/>
      <c r="N320" s="194"/>
      <c r="O320" s="78">
        <f t="shared" si="47"/>
        <v>0</v>
      </c>
      <c r="P320" s="79" t="str">
        <f t="shared" si="48"/>
        <v>-</v>
      </c>
      <c r="Q320" s="212"/>
      <c r="R320" s="80"/>
      <c r="S320" s="221"/>
      <c r="T320" s="80"/>
      <c r="U320" s="83" t="str">
        <f t="shared" si="49"/>
        <v/>
      </c>
      <c r="V320" s="194">
        <f t="shared" si="39"/>
        <v>0</v>
      </c>
      <c r="W320" s="194">
        <f t="shared" si="43"/>
        <v>0</v>
      </c>
      <c r="X320" s="82" t="str">
        <f t="shared" si="40"/>
        <v>ok</v>
      </c>
      <c r="Y320" s="80"/>
      <c r="Z320" s="81" t="str">
        <f t="shared" si="44"/>
        <v/>
      </c>
      <c r="AA320" s="194">
        <f t="shared" si="41"/>
        <v>0</v>
      </c>
      <c r="AB320" s="194">
        <f t="shared" si="42"/>
        <v>0</v>
      </c>
      <c r="AC320" s="82" t="str">
        <f t="shared" si="45"/>
        <v>ok</v>
      </c>
      <c r="AD320" s="80"/>
      <c r="AE320" s="84" t="str">
        <f t="array" ref="AE320">IFERROR(IF($C320="","",INDEX(구분표!$I$2:$I$1001,MATCH(1,(구분표!$B$2:$B$1001='2추일입'!$A320)*(구분표!$C$2:$C$1001='2추일입'!$B320)*(구분표!$A$2:$A$1001='2추일입'!$C320),0))),"@@")</f>
        <v/>
      </c>
    </row>
    <row r="321" spans="1:31" ht="31.5" customHeight="1">
      <c r="A321" s="94" t="str">
        <f>IFERROR(VLOOKUP('2추일입'!$C321,구분표!$A$2:$C$1001,2,FALSE),"")</f>
        <v/>
      </c>
      <c r="B321" s="94" t="str">
        <f>IFERROR(VLOOKUP('2추일입'!$C321,구분표!$A$2:$C$1001,3,FALSE),"")</f>
        <v/>
      </c>
      <c r="C321" s="196"/>
      <c r="D321" s="195"/>
      <c r="E321" s="195"/>
      <c r="F321" s="196"/>
      <c r="G321" s="194"/>
      <c r="H321" s="194"/>
      <c r="I321" s="78">
        <f>IF(SUMPRODUCT(COUNTIF($D321,{"*본예산*","*1회추경*","*신규*"})),"-",G321-H321)</f>
        <v>0</v>
      </c>
      <c r="J321" s="194"/>
      <c r="K321" s="194"/>
      <c r="L321" s="78">
        <f t="shared" si="46"/>
        <v>0</v>
      </c>
      <c r="M321" s="194"/>
      <c r="N321" s="194"/>
      <c r="O321" s="78">
        <f t="shared" si="47"/>
        <v>0</v>
      </c>
      <c r="P321" s="79" t="str">
        <f t="shared" si="48"/>
        <v>-</v>
      </c>
      <c r="Q321" s="212"/>
      <c r="R321" s="80"/>
      <c r="S321" s="221"/>
      <c r="T321" s="80"/>
      <c r="U321" s="83" t="str">
        <f t="shared" si="49"/>
        <v/>
      </c>
      <c r="V321" s="194">
        <f t="shared" si="39"/>
        <v>0</v>
      </c>
      <c r="W321" s="194">
        <f t="shared" si="43"/>
        <v>0</v>
      </c>
      <c r="X321" s="82" t="str">
        <f t="shared" si="40"/>
        <v>ok</v>
      </c>
      <c r="Y321" s="80"/>
      <c r="Z321" s="81" t="str">
        <f t="shared" si="44"/>
        <v/>
      </c>
      <c r="AA321" s="194">
        <f t="shared" si="41"/>
        <v>0</v>
      </c>
      <c r="AB321" s="194">
        <f t="shared" si="42"/>
        <v>0</v>
      </c>
      <c r="AC321" s="82" t="str">
        <f t="shared" si="45"/>
        <v>ok</v>
      </c>
      <c r="AD321" s="80"/>
      <c r="AE321" s="84" t="str">
        <f t="array" ref="AE321">IFERROR(IF($C321="","",INDEX(구분표!$I$2:$I$1001,MATCH(1,(구분표!$B$2:$B$1001='2추일입'!$A321)*(구분표!$C$2:$C$1001='2추일입'!$B321)*(구분표!$A$2:$A$1001='2추일입'!$C321),0))),"@@")</f>
        <v/>
      </c>
    </row>
    <row r="322" spans="1:31" ht="31.5" customHeight="1">
      <c r="A322" s="94" t="str">
        <f>IFERROR(VLOOKUP('2추일입'!$C322,구분표!$A$2:$C$1001,2,FALSE),"")</f>
        <v/>
      </c>
      <c r="B322" s="94" t="str">
        <f>IFERROR(VLOOKUP('2추일입'!$C322,구분표!$A$2:$C$1001,3,FALSE),"")</f>
        <v/>
      </c>
      <c r="C322" s="196"/>
      <c r="D322" s="195"/>
      <c r="E322" s="195"/>
      <c r="F322" s="196"/>
      <c r="G322" s="194"/>
      <c r="H322" s="194"/>
      <c r="I322" s="78">
        <f>IF(SUMPRODUCT(COUNTIF($D322,{"*본예산*","*1회추경*","*신규*"})),"-",G322-H322)</f>
        <v>0</v>
      </c>
      <c r="J322" s="194"/>
      <c r="K322" s="194"/>
      <c r="L322" s="78">
        <f t="shared" si="46"/>
        <v>0</v>
      </c>
      <c r="M322" s="194"/>
      <c r="N322" s="194"/>
      <c r="O322" s="78">
        <f t="shared" si="47"/>
        <v>0</v>
      </c>
      <c r="P322" s="79" t="str">
        <f t="shared" si="48"/>
        <v>-</v>
      </c>
      <c r="Q322" s="212"/>
      <c r="R322" s="80"/>
      <c r="S322" s="221"/>
      <c r="T322" s="80"/>
      <c r="U322" s="83" t="str">
        <f t="shared" si="49"/>
        <v/>
      </c>
      <c r="V322" s="194">
        <f t="shared" si="39"/>
        <v>0</v>
      </c>
      <c r="W322" s="194">
        <f t="shared" si="43"/>
        <v>0</v>
      </c>
      <c r="X322" s="82" t="str">
        <f t="shared" si="40"/>
        <v>ok</v>
      </c>
      <c r="Y322" s="80"/>
      <c r="Z322" s="81" t="str">
        <f t="shared" si="44"/>
        <v/>
      </c>
      <c r="AA322" s="194">
        <f t="shared" si="41"/>
        <v>0</v>
      </c>
      <c r="AB322" s="194">
        <f t="shared" si="42"/>
        <v>0</v>
      </c>
      <c r="AC322" s="82" t="str">
        <f t="shared" si="45"/>
        <v>ok</v>
      </c>
      <c r="AD322" s="80"/>
      <c r="AE322" s="84" t="str">
        <f t="array" ref="AE322">IFERROR(IF($C322="","",INDEX(구분표!$I$2:$I$1001,MATCH(1,(구분표!$B$2:$B$1001='2추일입'!$A322)*(구분표!$C$2:$C$1001='2추일입'!$B322)*(구분표!$A$2:$A$1001='2추일입'!$C322),0))),"@@")</f>
        <v/>
      </c>
    </row>
    <row r="323" spans="1:31" ht="31.5" customHeight="1">
      <c r="A323" s="94" t="str">
        <f>IFERROR(VLOOKUP('2추일입'!$C323,구분표!$A$2:$C$1001,2,FALSE),"")</f>
        <v/>
      </c>
      <c r="B323" s="94" t="str">
        <f>IFERROR(VLOOKUP('2추일입'!$C323,구분표!$A$2:$C$1001,3,FALSE),"")</f>
        <v/>
      </c>
      <c r="C323" s="196"/>
      <c r="D323" s="195"/>
      <c r="E323" s="195"/>
      <c r="F323" s="196"/>
      <c r="G323" s="197"/>
      <c r="H323" s="197"/>
      <c r="I323" s="78">
        <f>IF(SUMPRODUCT(COUNTIF($D323,{"*본예산*","*1회추경*","*신규*"})),"-",G323-H323)</f>
        <v>0</v>
      </c>
      <c r="J323" s="194"/>
      <c r="K323" s="194"/>
      <c r="L323" s="78">
        <f t="shared" si="46"/>
        <v>0</v>
      </c>
      <c r="M323" s="194"/>
      <c r="N323" s="194"/>
      <c r="O323" s="78">
        <f t="shared" si="47"/>
        <v>0</v>
      </c>
      <c r="P323" s="79" t="str">
        <f t="shared" si="48"/>
        <v>-</v>
      </c>
      <c r="Q323" s="212"/>
      <c r="R323" s="80"/>
      <c r="S323" s="221"/>
      <c r="T323" s="80"/>
      <c r="U323" s="83" t="str">
        <f t="shared" si="49"/>
        <v/>
      </c>
      <c r="V323" s="194">
        <f t="shared" si="39"/>
        <v>0</v>
      </c>
      <c r="W323" s="194">
        <f t="shared" si="43"/>
        <v>0</v>
      </c>
      <c r="X323" s="82" t="str">
        <f t="shared" si="40"/>
        <v>ok</v>
      </c>
      <c r="Y323" s="80"/>
      <c r="Z323" s="81" t="str">
        <f t="shared" si="44"/>
        <v/>
      </c>
      <c r="AA323" s="194">
        <f t="shared" si="41"/>
        <v>0</v>
      </c>
      <c r="AB323" s="194">
        <f t="shared" si="42"/>
        <v>0</v>
      </c>
      <c r="AC323" s="82" t="str">
        <f t="shared" si="45"/>
        <v>ok</v>
      </c>
      <c r="AD323" s="80"/>
      <c r="AE323" s="84" t="str">
        <f t="array" ref="AE323">IFERROR(IF($C323="","",INDEX(구분표!$I$2:$I$1001,MATCH(1,(구분표!$B$2:$B$1001='2추일입'!$A323)*(구분표!$C$2:$C$1001='2추일입'!$B323)*(구분표!$A$2:$A$1001='2추일입'!$C323),0))),"@@")</f>
        <v/>
      </c>
    </row>
    <row r="324" spans="1:31" ht="31.5" customHeight="1">
      <c r="A324" s="94" t="str">
        <f>IFERROR(VLOOKUP('2추일입'!$C324,구분표!$A$2:$C$1001,2,FALSE),"")</f>
        <v/>
      </c>
      <c r="B324" s="94" t="str">
        <f>IFERROR(VLOOKUP('2추일입'!$C324,구분표!$A$2:$C$1001,3,FALSE),"")</f>
        <v/>
      </c>
      <c r="C324" s="196"/>
      <c r="D324" s="195"/>
      <c r="E324" s="195"/>
      <c r="F324" s="196"/>
      <c r="G324" s="194"/>
      <c r="H324" s="194"/>
      <c r="I324" s="78">
        <f>IF(SUMPRODUCT(COUNTIF($D324,{"*본예산*","*1회추경*","*신규*"})),"-",G324-H324)</f>
        <v>0</v>
      </c>
      <c r="J324" s="194"/>
      <c r="K324" s="194"/>
      <c r="L324" s="78">
        <f t="shared" si="46"/>
        <v>0</v>
      </c>
      <c r="M324" s="194"/>
      <c r="N324" s="194"/>
      <c r="O324" s="78">
        <f t="shared" si="47"/>
        <v>0</v>
      </c>
      <c r="P324" s="79" t="str">
        <f t="shared" si="48"/>
        <v>-</v>
      </c>
      <c r="Q324" s="212"/>
      <c r="R324" s="80"/>
      <c r="S324" s="221"/>
      <c r="T324" s="80"/>
      <c r="U324" s="83" t="str">
        <f t="shared" si="49"/>
        <v/>
      </c>
      <c r="V324" s="194">
        <f t="shared" si="39"/>
        <v>0</v>
      </c>
      <c r="W324" s="194">
        <f t="shared" si="43"/>
        <v>0</v>
      </c>
      <c r="X324" s="82" t="str">
        <f t="shared" si="40"/>
        <v>ok</v>
      </c>
      <c r="Y324" s="80"/>
      <c r="Z324" s="81" t="str">
        <f t="shared" si="44"/>
        <v/>
      </c>
      <c r="AA324" s="194">
        <f t="shared" si="41"/>
        <v>0</v>
      </c>
      <c r="AB324" s="194">
        <f t="shared" si="42"/>
        <v>0</v>
      </c>
      <c r="AC324" s="82" t="str">
        <f t="shared" si="45"/>
        <v>ok</v>
      </c>
      <c r="AD324" s="80"/>
      <c r="AE324" s="84" t="str">
        <f t="array" ref="AE324">IFERROR(IF($C324="","",INDEX(구분표!$I$2:$I$1001,MATCH(1,(구분표!$B$2:$B$1001='2추일입'!$A324)*(구분표!$C$2:$C$1001='2추일입'!$B324)*(구분표!$A$2:$A$1001='2추일입'!$C324),0))),"@@")</f>
        <v/>
      </c>
    </row>
    <row r="325" spans="1:31" ht="31.5" customHeight="1">
      <c r="A325" s="94" t="str">
        <f>IFERROR(VLOOKUP('2추일입'!$C325,구분표!$A$2:$C$1001,2,FALSE),"")</f>
        <v/>
      </c>
      <c r="B325" s="94" t="str">
        <f>IFERROR(VLOOKUP('2추일입'!$C325,구분표!$A$2:$C$1001,3,FALSE),"")</f>
        <v/>
      </c>
      <c r="C325" s="196"/>
      <c r="D325" s="195"/>
      <c r="E325" s="195"/>
      <c r="F325" s="196"/>
      <c r="G325" s="197"/>
      <c r="H325" s="194"/>
      <c r="I325" s="78">
        <f>IF(SUMPRODUCT(COUNTIF($D325,{"*본예산*","*1회추경*","*신규*"})),"-",G325-H325)</f>
        <v>0</v>
      </c>
      <c r="J325" s="194"/>
      <c r="K325" s="194"/>
      <c r="L325" s="78">
        <f t="shared" si="46"/>
        <v>0</v>
      </c>
      <c r="M325" s="194"/>
      <c r="N325" s="194"/>
      <c r="O325" s="78">
        <f t="shared" si="47"/>
        <v>0</v>
      </c>
      <c r="P325" s="79" t="str">
        <f t="shared" si="48"/>
        <v>-</v>
      </c>
      <c r="Q325" s="212"/>
      <c r="R325" s="80"/>
      <c r="S325" s="221"/>
      <c r="T325" s="80"/>
      <c r="U325" s="83" t="str">
        <f t="shared" si="49"/>
        <v/>
      </c>
      <c r="V325" s="194">
        <f t="shared" si="39"/>
        <v>0</v>
      </c>
      <c r="W325" s="194">
        <f t="shared" si="43"/>
        <v>0</v>
      </c>
      <c r="X325" s="82" t="str">
        <f t="shared" si="40"/>
        <v>ok</v>
      </c>
      <c r="Y325" s="80"/>
      <c r="Z325" s="81" t="str">
        <f t="shared" si="44"/>
        <v/>
      </c>
      <c r="AA325" s="194">
        <f t="shared" si="41"/>
        <v>0</v>
      </c>
      <c r="AB325" s="194">
        <f t="shared" si="42"/>
        <v>0</v>
      </c>
      <c r="AC325" s="82" t="str">
        <f t="shared" si="45"/>
        <v>ok</v>
      </c>
      <c r="AD325" s="80"/>
      <c r="AE325" s="84" t="str">
        <f t="array" ref="AE325">IFERROR(IF($C325="","",INDEX(구분표!$I$2:$I$1001,MATCH(1,(구분표!$B$2:$B$1001='2추일입'!$A325)*(구분표!$C$2:$C$1001='2추일입'!$B325)*(구분표!$A$2:$A$1001='2추일입'!$C325),0))),"@@")</f>
        <v/>
      </c>
    </row>
    <row r="326" spans="1:31" ht="31.5" customHeight="1">
      <c r="A326" s="94" t="str">
        <f>IFERROR(VLOOKUP('2추일입'!$C326,구분표!$A$2:$C$1001,2,FALSE),"")</f>
        <v/>
      </c>
      <c r="B326" s="94" t="str">
        <f>IFERROR(VLOOKUP('2추일입'!$C326,구분표!$A$2:$C$1001,3,FALSE),"")</f>
        <v/>
      </c>
      <c r="C326" s="196"/>
      <c r="D326" s="195"/>
      <c r="E326" s="195"/>
      <c r="F326" s="196"/>
      <c r="G326" s="194"/>
      <c r="H326" s="194"/>
      <c r="I326" s="78">
        <f>IF(SUMPRODUCT(COUNTIF($D326,{"*본예산*","*1회추경*","*신규*"})),"-",G326-H326)</f>
        <v>0</v>
      </c>
      <c r="J326" s="194"/>
      <c r="K326" s="194"/>
      <c r="L326" s="78">
        <f t="shared" si="46"/>
        <v>0</v>
      </c>
      <c r="M326" s="194"/>
      <c r="N326" s="194"/>
      <c r="O326" s="78">
        <f t="shared" si="47"/>
        <v>0</v>
      </c>
      <c r="P326" s="79" t="str">
        <f t="shared" si="48"/>
        <v>-</v>
      </c>
      <c r="Q326" s="215"/>
      <c r="R326" s="80"/>
      <c r="S326" s="221"/>
      <c r="T326" s="80"/>
      <c r="U326" s="83" t="str">
        <f t="shared" si="49"/>
        <v/>
      </c>
      <c r="V326" s="194">
        <f t="shared" si="39"/>
        <v>0</v>
      </c>
      <c r="W326" s="194">
        <f t="shared" si="43"/>
        <v>0</v>
      </c>
      <c r="X326" s="82" t="str">
        <f t="shared" si="40"/>
        <v>ok</v>
      </c>
      <c r="Y326" s="80"/>
      <c r="Z326" s="81" t="str">
        <f t="shared" si="44"/>
        <v/>
      </c>
      <c r="AA326" s="194">
        <f t="shared" si="41"/>
        <v>0</v>
      </c>
      <c r="AB326" s="194">
        <f t="shared" si="42"/>
        <v>0</v>
      </c>
      <c r="AC326" s="82" t="str">
        <f t="shared" si="45"/>
        <v>ok</v>
      </c>
      <c r="AD326" s="80"/>
      <c r="AE326" s="84" t="str">
        <f t="array" ref="AE326">IFERROR(IF($C326="","",INDEX(구분표!$I$2:$I$1001,MATCH(1,(구분표!$B$2:$B$1001='2추일입'!$A326)*(구분표!$C$2:$C$1001='2추일입'!$B326)*(구분표!$A$2:$A$1001='2추일입'!$C326),0))),"@@")</f>
        <v/>
      </c>
    </row>
    <row r="327" spans="1:31" ht="31.5" customHeight="1">
      <c r="A327" s="94" t="str">
        <f>IFERROR(VLOOKUP('2추일입'!$C327,구분표!$A$2:$C$1001,2,FALSE),"")</f>
        <v/>
      </c>
      <c r="B327" s="94" t="str">
        <f>IFERROR(VLOOKUP('2추일입'!$C327,구분표!$A$2:$C$1001,3,FALSE),"")</f>
        <v/>
      </c>
      <c r="C327" s="196"/>
      <c r="D327" s="195"/>
      <c r="E327" s="195"/>
      <c r="F327" s="196"/>
      <c r="G327" s="194"/>
      <c r="H327" s="194"/>
      <c r="I327" s="78">
        <f>IF(SUMPRODUCT(COUNTIF($D327,{"*본예산*","*1회추경*","*신규*"})),"-",G327-H327)</f>
        <v>0</v>
      </c>
      <c r="J327" s="194"/>
      <c r="K327" s="194"/>
      <c r="L327" s="78">
        <f t="shared" si="46"/>
        <v>0</v>
      </c>
      <c r="M327" s="194"/>
      <c r="N327" s="194"/>
      <c r="O327" s="78">
        <f t="shared" si="47"/>
        <v>0</v>
      </c>
      <c r="P327" s="79" t="str">
        <f t="shared" si="48"/>
        <v>-</v>
      </c>
      <c r="Q327" s="215"/>
      <c r="R327" s="80"/>
      <c r="S327" s="221"/>
      <c r="T327" s="80"/>
      <c r="U327" s="83" t="str">
        <f t="shared" si="49"/>
        <v/>
      </c>
      <c r="V327" s="194">
        <f t="shared" ref="V327:V378" si="50">IF($U327&lt;&gt;"도비",IF($S327="국도비","직접입력",SUM($J327:$K327)),)</f>
        <v>0</v>
      </c>
      <c r="W327" s="194">
        <f t="shared" si="43"/>
        <v>0</v>
      </c>
      <c r="X327" s="82" t="str">
        <f t="shared" ref="X327:X378" si="51">IF($S327="국도비","ok",IF(($J327+$K327)=($V327+$W327),"ok","검토"))</f>
        <v>ok</v>
      </c>
      <c r="Y327" s="80"/>
      <c r="Z327" s="81" t="str">
        <f t="shared" si="44"/>
        <v/>
      </c>
      <c r="AA327" s="194">
        <f t="shared" ref="AA327:AA378" si="52">IF($Z327&lt;&gt;"도비",IF($S327="국도비","직접입력",SUM($M327:$N327)),)</f>
        <v>0</v>
      </c>
      <c r="AB327" s="194">
        <f t="shared" ref="AB327:AB378" si="53">IF($Z327="도비",SUM($M327:$N327),IF($S327="국도비","직접입력",SUM($M327:$N327)-$AA327))</f>
        <v>0</v>
      </c>
      <c r="AC327" s="82" t="str">
        <f t="shared" si="45"/>
        <v>ok</v>
      </c>
      <c r="AD327" s="80"/>
      <c r="AE327" s="84" t="str">
        <f t="array" ref="AE327">IFERROR(IF($C327="","",INDEX(구분표!$I$2:$I$1001,MATCH(1,(구분표!$B$2:$B$1001='2추일입'!$A327)*(구분표!$C$2:$C$1001='2추일입'!$B327)*(구분표!$A$2:$A$1001='2추일입'!$C327),0))),"@@")</f>
        <v/>
      </c>
    </row>
    <row r="328" spans="1:31" ht="31.5" customHeight="1">
      <c r="A328" s="94" t="str">
        <f>IFERROR(VLOOKUP('2추일입'!$C328,구분표!$A$2:$C$1001,2,FALSE),"")</f>
        <v/>
      </c>
      <c r="B328" s="94" t="str">
        <f>IFERROR(VLOOKUP('2추일입'!$C328,구분표!$A$2:$C$1001,3,FALSE),"")</f>
        <v/>
      </c>
      <c r="C328" s="196"/>
      <c r="D328" s="195"/>
      <c r="E328" s="195"/>
      <c r="F328" s="196"/>
      <c r="G328" s="194"/>
      <c r="H328" s="194"/>
      <c r="I328" s="78">
        <f>IF(SUMPRODUCT(COUNTIF($D328,{"*본예산*","*1회추경*","*신규*"})),"-",G328-H328)</f>
        <v>0</v>
      </c>
      <c r="J328" s="194"/>
      <c r="K328" s="194"/>
      <c r="L328" s="78">
        <f t="shared" si="46"/>
        <v>0</v>
      </c>
      <c r="M328" s="194"/>
      <c r="N328" s="194"/>
      <c r="O328" s="78">
        <f t="shared" si="47"/>
        <v>0</v>
      </c>
      <c r="P328" s="79" t="str">
        <f t="shared" si="48"/>
        <v>-</v>
      </c>
      <c r="Q328" s="211"/>
      <c r="R328" s="80"/>
      <c r="S328" s="221"/>
      <c r="T328" s="80"/>
      <c r="U328" s="83" t="str">
        <f t="shared" si="49"/>
        <v/>
      </c>
      <c r="V328" s="194">
        <f t="shared" si="50"/>
        <v>0</v>
      </c>
      <c r="W328" s="194">
        <f t="shared" ref="W328:W378" si="54">IF($U328="도비",SUM($J328:$K328),IF($S328="국도비","직접입력",SUM($J328:$K328)-$V328))</f>
        <v>0</v>
      </c>
      <c r="X328" s="82" t="str">
        <f t="shared" si="51"/>
        <v>ok</v>
      </c>
      <c r="Y328" s="80"/>
      <c r="Z328" s="81" t="str">
        <f t="shared" ref="Z328:Z378" si="55">$U328</f>
        <v/>
      </c>
      <c r="AA328" s="194">
        <f t="shared" si="52"/>
        <v>0</v>
      </c>
      <c r="AB328" s="194">
        <f t="shared" si="53"/>
        <v>0</v>
      </c>
      <c r="AC328" s="82" t="str">
        <f t="shared" ref="AC328:AC378" si="56">IF($S328="국도비","ok",IF(($M328+$N328)=($AA328+$AB328),"ok","검토"))</f>
        <v>ok</v>
      </c>
      <c r="AD328" s="80"/>
      <c r="AE328" s="84" t="str">
        <f t="array" ref="AE328">IFERROR(IF($C328="","",INDEX(구분표!$I$2:$I$1001,MATCH(1,(구분표!$B$2:$B$1001='2추일입'!$A328)*(구분표!$C$2:$C$1001='2추일입'!$B328)*(구분표!$A$2:$A$1001='2추일입'!$C328),0))),"@@")</f>
        <v/>
      </c>
    </row>
    <row r="329" spans="1:31" ht="31.5" customHeight="1">
      <c r="A329" s="94" t="str">
        <f>IFERROR(VLOOKUP('2추일입'!$C329,구분표!$A$2:$C$1001,2,FALSE),"")</f>
        <v/>
      </c>
      <c r="B329" s="94" t="str">
        <f>IFERROR(VLOOKUP('2추일입'!$C329,구분표!$A$2:$C$1001,3,FALSE),"")</f>
        <v/>
      </c>
      <c r="C329" s="196"/>
      <c r="D329" s="195"/>
      <c r="E329" s="195"/>
      <c r="F329" s="196"/>
      <c r="G329" s="194"/>
      <c r="H329" s="194"/>
      <c r="I329" s="78">
        <f>IF(SUMPRODUCT(COUNTIF($D329,{"*본예산*","*1회추경*","*신규*"})),"-",G329-H329)</f>
        <v>0</v>
      </c>
      <c r="J329" s="194"/>
      <c r="K329" s="194"/>
      <c r="L329" s="78">
        <f t="shared" si="46"/>
        <v>0</v>
      </c>
      <c r="M329" s="194"/>
      <c r="N329" s="194"/>
      <c r="O329" s="78">
        <f t="shared" si="47"/>
        <v>0</v>
      </c>
      <c r="P329" s="79" t="str">
        <f t="shared" si="48"/>
        <v>-</v>
      </c>
      <c r="Q329" s="211"/>
      <c r="R329" s="80"/>
      <c r="S329" s="221"/>
      <c r="T329" s="80"/>
      <c r="U329" s="83" t="str">
        <f t="shared" si="49"/>
        <v/>
      </c>
      <c r="V329" s="194">
        <f t="shared" si="50"/>
        <v>0</v>
      </c>
      <c r="W329" s="194">
        <f t="shared" si="54"/>
        <v>0</v>
      </c>
      <c r="X329" s="82" t="str">
        <f t="shared" si="51"/>
        <v>ok</v>
      </c>
      <c r="Y329" s="80"/>
      <c r="Z329" s="81" t="str">
        <f t="shared" si="55"/>
        <v/>
      </c>
      <c r="AA329" s="194">
        <f t="shared" si="52"/>
        <v>0</v>
      </c>
      <c r="AB329" s="194">
        <f t="shared" si="53"/>
        <v>0</v>
      </c>
      <c r="AC329" s="82" t="str">
        <f t="shared" si="56"/>
        <v>ok</v>
      </c>
      <c r="AD329" s="80"/>
      <c r="AE329" s="84" t="str">
        <f t="array" ref="AE329">IFERROR(IF($C329="","",INDEX(구분표!$I$2:$I$1001,MATCH(1,(구분표!$B$2:$B$1001='2추일입'!$A329)*(구분표!$C$2:$C$1001='2추일입'!$B329)*(구분표!$A$2:$A$1001='2추일입'!$C329),0))),"@@")</f>
        <v/>
      </c>
    </row>
    <row r="330" spans="1:31" ht="31.5" customHeight="1">
      <c r="A330" s="94" t="str">
        <f>IFERROR(VLOOKUP('2추일입'!$C330,구분표!$A$2:$C$1001,2,FALSE),"")</f>
        <v/>
      </c>
      <c r="B330" s="94" t="str">
        <f>IFERROR(VLOOKUP('2추일입'!$C330,구분표!$A$2:$C$1001,3,FALSE),"")</f>
        <v/>
      </c>
      <c r="C330" s="196"/>
      <c r="D330" s="195"/>
      <c r="E330" s="195"/>
      <c r="F330" s="196"/>
      <c r="G330" s="194"/>
      <c r="H330" s="194"/>
      <c r="I330" s="78">
        <f>IF(SUMPRODUCT(COUNTIF($D330,{"*본예산*","*1회추경*","*신규*"})),"-",G330-H330)</f>
        <v>0</v>
      </c>
      <c r="J330" s="194"/>
      <c r="K330" s="194"/>
      <c r="L330" s="78">
        <f t="shared" si="46"/>
        <v>0</v>
      </c>
      <c r="M330" s="194"/>
      <c r="N330" s="194"/>
      <c r="O330" s="78">
        <f t="shared" si="47"/>
        <v>0</v>
      </c>
      <c r="P330" s="79" t="str">
        <f t="shared" si="48"/>
        <v>-</v>
      </c>
      <c r="Q330" s="211"/>
      <c r="R330" s="80"/>
      <c r="S330" s="221"/>
      <c r="T330" s="80"/>
      <c r="U330" s="83" t="str">
        <f t="shared" si="49"/>
        <v/>
      </c>
      <c r="V330" s="194">
        <f t="shared" si="50"/>
        <v>0</v>
      </c>
      <c r="W330" s="194">
        <f t="shared" si="54"/>
        <v>0</v>
      </c>
      <c r="X330" s="82" t="str">
        <f t="shared" si="51"/>
        <v>ok</v>
      </c>
      <c r="Y330" s="80"/>
      <c r="Z330" s="81" t="str">
        <f t="shared" si="55"/>
        <v/>
      </c>
      <c r="AA330" s="194">
        <f t="shared" si="52"/>
        <v>0</v>
      </c>
      <c r="AB330" s="194">
        <f t="shared" si="53"/>
        <v>0</v>
      </c>
      <c r="AC330" s="82" t="str">
        <f t="shared" si="56"/>
        <v>ok</v>
      </c>
      <c r="AD330" s="80"/>
      <c r="AE330" s="84" t="str">
        <f t="array" ref="AE330">IFERROR(IF($C330="","",INDEX(구분표!$I$2:$I$1001,MATCH(1,(구분표!$B$2:$B$1001='2추일입'!$A330)*(구분표!$C$2:$C$1001='2추일입'!$B330)*(구분표!$A$2:$A$1001='2추일입'!$C330),0))),"@@")</f>
        <v/>
      </c>
    </row>
    <row r="331" spans="1:31" ht="31.5" customHeight="1">
      <c r="A331" s="94" t="str">
        <f>IFERROR(VLOOKUP('2추일입'!$C331,구분표!$A$2:$C$1001,2,FALSE),"")</f>
        <v/>
      </c>
      <c r="B331" s="94" t="str">
        <f>IFERROR(VLOOKUP('2추일입'!$C331,구분표!$A$2:$C$1001,3,FALSE),"")</f>
        <v/>
      </c>
      <c r="C331" s="196"/>
      <c r="D331" s="195"/>
      <c r="E331" s="195"/>
      <c r="F331" s="196"/>
      <c r="G331" s="194"/>
      <c r="H331" s="199"/>
      <c r="I331" s="78">
        <f>IF(SUMPRODUCT(COUNTIF($D331,{"*본예산*","*1회추경*","*신규*"})),"-",G331-H331)</f>
        <v>0</v>
      </c>
      <c r="J331" s="194"/>
      <c r="K331" s="194"/>
      <c r="L331" s="78">
        <f t="shared" si="46"/>
        <v>0</v>
      </c>
      <c r="M331" s="194"/>
      <c r="N331" s="194"/>
      <c r="O331" s="78">
        <f t="shared" si="47"/>
        <v>0</v>
      </c>
      <c r="P331" s="79" t="str">
        <f t="shared" si="48"/>
        <v>-</v>
      </c>
      <c r="Q331" s="215"/>
      <c r="R331" s="80"/>
      <c r="S331" s="221"/>
      <c r="T331" s="80"/>
      <c r="U331" s="83" t="str">
        <f t="shared" si="49"/>
        <v/>
      </c>
      <c r="V331" s="194">
        <f t="shared" si="50"/>
        <v>0</v>
      </c>
      <c r="W331" s="194">
        <f t="shared" si="54"/>
        <v>0</v>
      </c>
      <c r="X331" s="82" t="str">
        <f t="shared" si="51"/>
        <v>ok</v>
      </c>
      <c r="Y331" s="80"/>
      <c r="Z331" s="81" t="str">
        <f t="shared" si="55"/>
        <v/>
      </c>
      <c r="AA331" s="194">
        <f t="shared" si="52"/>
        <v>0</v>
      </c>
      <c r="AB331" s="194">
        <f t="shared" si="53"/>
        <v>0</v>
      </c>
      <c r="AC331" s="82" t="str">
        <f t="shared" si="56"/>
        <v>ok</v>
      </c>
      <c r="AD331" s="80"/>
      <c r="AE331" s="84" t="str">
        <f t="array" ref="AE331">IFERROR(IF($C331="","",INDEX(구분표!$I$2:$I$1001,MATCH(1,(구분표!$B$2:$B$1001='2추일입'!$A331)*(구분표!$C$2:$C$1001='2추일입'!$B331)*(구분표!$A$2:$A$1001='2추일입'!$C331),0))),"@@")</f>
        <v/>
      </c>
    </row>
    <row r="332" spans="1:31" ht="31.5" customHeight="1">
      <c r="A332" s="94" t="str">
        <f>IFERROR(VLOOKUP('2추일입'!$C332,구분표!$A$2:$C$1001,2,FALSE),"")</f>
        <v/>
      </c>
      <c r="B332" s="94" t="str">
        <f>IFERROR(VLOOKUP('2추일입'!$C332,구분표!$A$2:$C$1001,3,FALSE),"")</f>
        <v/>
      </c>
      <c r="C332" s="196"/>
      <c r="D332" s="195"/>
      <c r="E332" s="195"/>
      <c r="F332" s="196"/>
      <c r="G332" s="194"/>
      <c r="H332" s="194"/>
      <c r="I332" s="78">
        <f>IF(SUMPRODUCT(COUNTIF($D332,{"*본예산*","*1회추경*","*신규*"})),"-",G332-H332)</f>
        <v>0</v>
      </c>
      <c r="J332" s="194"/>
      <c r="K332" s="194"/>
      <c r="L332" s="78">
        <f t="shared" si="46"/>
        <v>0</v>
      </c>
      <c r="M332" s="194"/>
      <c r="N332" s="194"/>
      <c r="O332" s="78">
        <f t="shared" si="47"/>
        <v>0</v>
      </c>
      <c r="P332" s="79" t="str">
        <f t="shared" si="48"/>
        <v>-</v>
      </c>
      <c r="Q332" s="215"/>
      <c r="R332" s="80"/>
      <c r="S332" s="221"/>
      <c r="T332" s="80"/>
      <c r="U332" s="83" t="str">
        <f t="shared" si="49"/>
        <v/>
      </c>
      <c r="V332" s="194">
        <f t="shared" si="50"/>
        <v>0</v>
      </c>
      <c r="W332" s="194">
        <f t="shared" si="54"/>
        <v>0</v>
      </c>
      <c r="X332" s="82" t="str">
        <f t="shared" si="51"/>
        <v>ok</v>
      </c>
      <c r="Y332" s="80"/>
      <c r="Z332" s="81" t="str">
        <f t="shared" si="55"/>
        <v/>
      </c>
      <c r="AA332" s="194">
        <f t="shared" si="52"/>
        <v>0</v>
      </c>
      <c r="AB332" s="194">
        <f t="shared" si="53"/>
        <v>0</v>
      </c>
      <c r="AC332" s="82" t="str">
        <f t="shared" si="56"/>
        <v>ok</v>
      </c>
      <c r="AD332" s="80"/>
      <c r="AE332" s="84" t="str">
        <f t="array" ref="AE332">IFERROR(IF($C332="","",INDEX(구분표!$I$2:$I$1001,MATCH(1,(구분표!$B$2:$B$1001='2추일입'!$A332)*(구분표!$C$2:$C$1001='2추일입'!$B332)*(구분표!$A$2:$A$1001='2추일입'!$C332),0))),"@@")</f>
        <v/>
      </c>
    </row>
    <row r="333" spans="1:31" ht="31.5" customHeight="1">
      <c r="A333" s="94" t="str">
        <f>IFERROR(VLOOKUP('2추일입'!$C333,구분표!$A$2:$C$1001,2,FALSE),"")</f>
        <v/>
      </c>
      <c r="B333" s="94" t="str">
        <f>IFERROR(VLOOKUP('2추일입'!$C333,구분표!$A$2:$C$1001,3,FALSE),"")</f>
        <v/>
      </c>
      <c r="C333" s="196"/>
      <c r="D333" s="195"/>
      <c r="E333" s="195"/>
      <c r="F333" s="196"/>
      <c r="G333" s="194"/>
      <c r="H333" s="194"/>
      <c r="I333" s="78">
        <f>IF(SUMPRODUCT(COUNTIF($D333,{"*본예산*","*1회추경*","*신규*"})),"-",G333-H333)</f>
        <v>0</v>
      </c>
      <c r="J333" s="194"/>
      <c r="K333" s="194"/>
      <c r="L333" s="78">
        <f t="shared" si="46"/>
        <v>0</v>
      </c>
      <c r="M333" s="194"/>
      <c r="N333" s="194"/>
      <c r="O333" s="78">
        <f t="shared" si="47"/>
        <v>0</v>
      </c>
      <c r="P333" s="79" t="str">
        <f t="shared" si="48"/>
        <v>-</v>
      </c>
      <c r="Q333" s="215"/>
      <c r="R333" s="80"/>
      <c r="S333" s="221"/>
      <c r="T333" s="80"/>
      <c r="U333" s="83" t="str">
        <f t="shared" si="49"/>
        <v/>
      </c>
      <c r="V333" s="194">
        <f t="shared" si="50"/>
        <v>0</v>
      </c>
      <c r="W333" s="194">
        <f t="shared" si="54"/>
        <v>0</v>
      </c>
      <c r="X333" s="82" t="str">
        <f t="shared" si="51"/>
        <v>ok</v>
      </c>
      <c r="Y333" s="80"/>
      <c r="Z333" s="81" t="str">
        <f t="shared" si="55"/>
        <v/>
      </c>
      <c r="AA333" s="194">
        <f t="shared" si="52"/>
        <v>0</v>
      </c>
      <c r="AB333" s="194">
        <f t="shared" si="53"/>
        <v>0</v>
      </c>
      <c r="AC333" s="82" t="str">
        <f t="shared" si="56"/>
        <v>ok</v>
      </c>
      <c r="AD333" s="80"/>
      <c r="AE333" s="84" t="str">
        <f t="array" ref="AE333">IFERROR(IF($C333="","",INDEX(구분표!$I$2:$I$1001,MATCH(1,(구분표!$B$2:$B$1001='2추일입'!$A333)*(구분표!$C$2:$C$1001='2추일입'!$B333)*(구분표!$A$2:$A$1001='2추일입'!$C333),0))),"@@")</f>
        <v/>
      </c>
    </row>
    <row r="334" spans="1:31" ht="31.5" customHeight="1">
      <c r="A334" s="94" t="str">
        <f>IFERROR(VLOOKUP('2추일입'!$C334,구분표!$A$2:$C$1001,2,FALSE),"")</f>
        <v/>
      </c>
      <c r="B334" s="94" t="str">
        <f>IFERROR(VLOOKUP('2추일입'!$C334,구분표!$A$2:$C$1001,3,FALSE),"")</f>
        <v/>
      </c>
      <c r="C334" s="196"/>
      <c r="D334" s="195"/>
      <c r="E334" s="195"/>
      <c r="F334" s="196"/>
      <c r="G334" s="194"/>
      <c r="H334" s="194"/>
      <c r="I334" s="78">
        <f>IF(SUMPRODUCT(COUNTIF($D334,{"*본예산*","*1회추경*","*신규*"})),"-",G334-H334)</f>
        <v>0</v>
      </c>
      <c r="J334" s="194"/>
      <c r="K334" s="194"/>
      <c r="L334" s="78">
        <f t="shared" si="46"/>
        <v>0</v>
      </c>
      <c r="M334" s="194"/>
      <c r="N334" s="194"/>
      <c r="O334" s="78">
        <f t="shared" si="47"/>
        <v>0</v>
      </c>
      <c r="P334" s="79" t="str">
        <f t="shared" si="48"/>
        <v>-</v>
      </c>
      <c r="Q334" s="215"/>
      <c r="R334" s="80"/>
      <c r="S334" s="221"/>
      <c r="T334" s="80"/>
      <c r="U334" s="83" t="str">
        <f t="shared" si="49"/>
        <v/>
      </c>
      <c r="V334" s="194">
        <f t="shared" si="50"/>
        <v>0</v>
      </c>
      <c r="W334" s="194">
        <f t="shared" si="54"/>
        <v>0</v>
      </c>
      <c r="X334" s="82" t="str">
        <f t="shared" si="51"/>
        <v>ok</v>
      </c>
      <c r="Y334" s="80"/>
      <c r="Z334" s="81" t="str">
        <f t="shared" si="55"/>
        <v/>
      </c>
      <c r="AA334" s="194">
        <f t="shared" si="52"/>
        <v>0</v>
      </c>
      <c r="AB334" s="194">
        <f t="shared" si="53"/>
        <v>0</v>
      </c>
      <c r="AC334" s="82" t="str">
        <f t="shared" si="56"/>
        <v>ok</v>
      </c>
      <c r="AD334" s="80"/>
      <c r="AE334" s="84" t="str">
        <f t="array" ref="AE334">IFERROR(IF($C334="","",INDEX(구분표!$I$2:$I$1001,MATCH(1,(구분표!$B$2:$B$1001='2추일입'!$A334)*(구분표!$C$2:$C$1001='2추일입'!$B334)*(구분표!$A$2:$A$1001='2추일입'!$C334),0))),"@@")</f>
        <v/>
      </c>
    </row>
    <row r="335" spans="1:31" ht="31.5" customHeight="1">
      <c r="A335" s="94" t="str">
        <f>IFERROR(VLOOKUP('2추일입'!$C335,구분표!$A$2:$C$1001,2,FALSE),"")</f>
        <v/>
      </c>
      <c r="B335" s="94" t="str">
        <f>IFERROR(VLOOKUP('2추일입'!$C335,구분표!$A$2:$C$1001,3,FALSE),"")</f>
        <v/>
      </c>
      <c r="C335" s="196"/>
      <c r="D335" s="195"/>
      <c r="E335" s="195"/>
      <c r="F335" s="196"/>
      <c r="G335" s="194"/>
      <c r="H335" s="194"/>
      <c r="I335" s="78">
        <f>IF(SUMPRODUCT(COUNTIF($D335,{"*본예산*","*1회추경*","*신규*"})),"-",G335-H335)</f>
        <v>0</v>
      </c>
      <c r="J335" s="194"/>
      <c r="K335" s="194"/>
      <c r="L335" s="78">
        <f t="shared" si="46"/>
        <v>0</v>
      </c>
      <c r="M335" s="194"/>
      <c r="N335" s="194"/>
      <c r="O335" s="78">
        <f t="shared" si="47"/>
        <v>0</v>
      </c>
      <c r="P335" s="79" t="str">
        <f t="shared" si="48"/>
        <v>-</v>
      </c>
      <c r="Q335" s="215"/>
      <c r="R335" s="80"/>
      <c r="S335" s="221"/>
      <c r="T335" s="80"/>
      <c r="U335" s="83" t="str">
        <f t="shared" si="49"/>
        <v/>
      </c>
      <c r="V335" s="194">
        <f t="shared" si="50"/>
        <v>0</v>
      </c>
      <c r="W335" s="194">
        <f t="shared" si="54"/>
        <v>0</v>
      </c>
      <c r="X335" s="82" t="str">
        <f t="shared" si="51"/>
        <v>ok</v>
      </c>
      <c r="Y335" s="80"/>
      <c r="Z335" s="81" t="str">
        <f t="shared" si="55"/>
        <v/>
      </c>
      <c r="AA335" s="194">
        <f t="shared" si="52"/>
        <v>0</v>
      </c>
      <c r="AB335" s="194">
        <f t="shared" si="53"/>
        <v>0</v>
      </c>
      <c r="AC335" s="82" t="str">
        <f t="shared" si="56"/>
        <v>ok</v>
      </c>
      <c r="AD335" s="80"/>
      <c r="AE335" s="84" t="str">
        <f t="array" ref="AE335">IFERROR(IF($C335="","",INDEX(구분표!$I$2:$I$1001,MATCH(1,(구분표!$B$2:$B$1001='2추일입'!$A335)*(구분표!$C$2:$C$1001='2추일입'!$B335)*(구분표!$A$2:$A$1001='2추일입'!$C335),0))),"@@")</f>
        <v/>
      </c>
    </row>
    <row r="336" spans="1:31" ht="31.5" customHeight="1">
      <c r="A336" s="94" t="str">
        <f>IFERROR(VLOOKUP('2추일입'!$C336,구분표!$A$2:$C$1001,2,FALSE),"")</f>
        <v/>
      </c>
      <c r="B336" s="94" t="str">
        <f>IFERROR(VLOOKUP('2추일입'!$C336,구분표!$A$2:$C$1001,3,FALSE),"")</f>
        <v/>
      </c>
      <c r="C336" s="196"/>
      <c r="D336" s="195"/>
      <c r="E336" s="195"/>
      <c r="F336" s="196"/>
      <c r="G336" s="194"/>
      <c r="H336" s="194"/>
      <c r="I336" s="78">
        <f>IF(SUMPRODUCT(COUNTIF($D336,{"*본예산*","*1회추경*","*신규*"})),"-",G336-H336)</f>
        <v>0</v>
      </c>
      <c r="J336" s="194"/>
      <c r="K336" s="194"/>
      <c r="L336" s="78">
        <f t="shared" si="46"/>
        <v>0</v>
      </c>
      <c r="M336" s="194"/>
      <c r="N336" s="194"/>
      <c r="O336" s="78">
        <f t="shared" si="47"/>
        <v>0</v>
      </c>
      <c r="P336" s="79" t="str">
        <f t="shared" si="48"/>
        <v>-</v>
      </c>
      <c r="Q336" s="215"/>
      <c r="R336" s="80"/>
      <c r="S336" s="221"/>
      <c r="T336" s="80"/>
      <c r="U336" s="83" t="str">
        <f t="shared" si="49"/>
        <v/>
      </c>
      <c r="V336" s="194">
        <f t="shared" si="50"/>
        <v>0</v>
      </c>
      <c r="W336" s="194">
        <f t="shared" si="54"/>
        <v>0</v>
      </c>
      <c r="X336" s="82" t="str">
        <f t="shared" si="51"/>
        <v>ok</v>
      </c>
      <c r="Y336" s="80"/>
      <c r="Z336" s="81" t="str">
        <f t="shared" si="55"/>
        <v/>
      </c>
      <c r="AA336" s="194">
        <f t="shared" si="52"/>
        <v>0</v>
      </c>
      <c r="AB336" s="194">
        <f t="shared" si="53"/>
        <v>0</v>
      </c>
      <c r="AC336" s="82" t="str">
        <f t="shared" si="56"/>
        <v>ok</v>
      </c>
      <c r="AD336" s="80"/>
      <c r="AE336" s="84" t="str">
        <f t="array" ref="AE336">IFERROR(IF($C336="","",INDEX(구분표!$I$2:$I$1001,MATCH(1,(구분표!$B$2:$B$1001='2추일입'!$A336)*(구분표!$C$2:$C$1001='2추일입'!$B336)*(구분표!$A$2:$A$1001='2추일입'!$C336),0))),"@@")</f>
        <v/>
      </c>
    </row>
    <row r="337" spans="1:31" ht="31.5" customHeight="1">
      <c r="A337" s="94" t="str">
        <f>IFERROR(VLOOKUP('2추일입'!$C337,구분표!$A$2:$C$1001,2,FALSE),"")</f>
        <v/>
      </c>
      <c r="B337" s="94" t="str">
        <f>IFERROR(VLOOKUP('2추일입'!$C337,구분표!$A$2:$C$1001,3,FALSE),"")</f>
        <v/>
      </c>
      <c r="C337" s="196"/>
      <c r="D337" s="195"/>
      <c r="E337" s="195"/>
      <c r="F337" s="196"/>
      <c r="G337" s="194"/>
      <c r="H337" s="194"/>
      <c r="I337" s="78">
        <f>IF(SUMPRODUCT(COUNTIF($D337,{"*본예산*","*1회추경*","*신규*"})),"-",G337-H337)</f>
        <v>0</v>
      </c>
      <c r="J337" s="194"/>
      <c r="K337" s="194"/>
      <c r="L337" s="78">
        <f t="shared" si="46"/>
        <v>0</v>
      </c>
      <c r="M337" s="194"/>
      <c r="N337" s="194"/>
      <c r="O337" s="78">
        <f t="shared" si="47"/>
        <v>0</v>
      </c>
      <c r="P337" s="79" t="str">
        <f t="shared" si="48"/>
        <v>-</v>
      </c>
      <c r="Q337" s="215"/>
      <c r="R337" s="80"/>
      <c r="S337" s="221"/>
      <c r="T337" s="80"/>
      <c r="U337" s="83" t="str">
        <f t="shared" si="49"/>
        <v/>
      </c>
      <c r="V337" s="194">
        <f t="shared" si="50"/>
        <v>0</v>
      </c>
      <c r="W337" s="194">
        <f t="shared" si="54"/>
        <v>0</v>
      </c>
      <c r="X337" s="82" t="str">
        <f t="shared" si="51"/>
        <v>ok</v>
      </c>
      <c r="Y337" s="80"/>
      <c r="Z337" s="81" t="str">
        <f t="shared" si="55"/>
        <v/>
      </c>
      <c r="AA337" s="194">
        <f t="shared" si="52"/>
        <v>0</v>
      </c>
      <c r="AB337" s="194">
        <f t="shared" si="53"/>
        <v>0</v>
      </c>
      <c r="AC337" s="82" t="str">
        <f t="shared" si="56"/>
        <v>ok</v>
      </c>
      <c r="AD337" s="80"/>
      <c r="AE337" s="84" t="str">
        <f t="array" ref="AE337">IFERROR(IF($C337="","",INDEX(구분표!$I$2:$I$1001,MATCH(1,(구분표!$B$2:$B$1001='2추일입'!$A337)*(구분표!$C$2:$C$1001='2추일입'!$B337)*(구분표!$A$2:$A$1001='2추일입'!$C337),0))),"@@")</f>
        <v/>
      </c>
    </row>
    <row r="338" spans="1:31" ht="31.5" customHeight="1">
      <c r="A338" s="94" t="str">
        <f>IFERROR(VLOOKUP('2추일입'!$C338,구분표!$A$2:$C$1001,2,FALSE),"")</f>
        <v/>
      </c>
      <c r="B338" s="94" t="str">
        <f>IFERROR(VLOOKUP('2추일입'!$C338,구분표!$A$2:$C$1001,3,FALSE),"")</f>
        <v/>
      </c>
      <c r="C338" s="196"/>
      <c r="D338" s="195"/>
      <c r="E338" s="195"/>
      <c r="F338" s="196"/>
      <c r="G338" s="194"/>
      <c r="H338" s="194"/>
      <c r="I338" s="78">
        <f>IF(SUMPRODUCT(COUNTIF($D338,{"*본예산*","*1회추경*","*신규*"})),"-",G338-H338)</f>
        <v>0</v>
      </c>
      <c r="J338" s="194"/>
      <c r="K338" s="194"/>
      <c r="L338" s="78">
        <f t="shared" si="46"/>
        <v>0</v>
      </c>
      <c r="M338" s="208"/>
      <c r="N338" s="194"/>
      <c r="O338" s="78">
        <f t="shared" si="47"/>
        <v>0</v>
      </c>
      <c r="P338" s="79" t="str">
        <f t="shared" si="48"/>
        <v>-</v>
      </c>
      <c r="Q338" s="215"/>
      <c r="R338" s="80"/>
      <c r="S338" s="221"/>
      <c r="T338" s="80"/>
      <c r="U338" s="83" t="str">
        <f t="shared" si="49"/>
        <v/>
      </c>
      <c r="V338" s="194">
        <f t="shared" si="50"/>
        <v>0</v>
      </c>
      <c r="W338" s="194">
        <f t="shared" si="54"/>
        <v>0</v>
      </c>
      <c r="X338" s="82" t="str">
        <f t="shared" si="51"/>
        <v>ok</v>
      </c>
      <c r="Y338" s="80"/>
      <c r="Z338" s="81" t="str">
        <f t="shared" si="55"/>
        <v/>
      </c>
      <c r="AA338" s="194">
        <f t="shared" si="52"/>
        <v>0</v>
      </c>
      <c r="AB338" s="194">
        <f t="shared" si="53"/>
        <v>0</v>
      </c>
      <c r="AC338" s="82" t="str">
        <f t="shared" si="56"/>
        <v>ok</v>
      </c>
      <c r="AD338" s="80"/>
      <c r="AE338" s="84" t="str">
        <f t="array" ref="AE338">IFERROR(IF($C338="","",INDEX(구분표!$I$2:$I$1001,MATCH(1,(구분표!$B$2:$B$1001='2추일입'!$A338)*(구분표!$C$2:$C$1001='2추일입'!$B338)*(구분표!$A$2:$A$1001='2추일입'!$C338),0))),"@@")</f>
        <v/>
      </c>
    </row>
    <row r="339" spans="1:31" ht="31.5" customHeight="1">
      <c r="A339" s="94" t="str">
        <f>IFERROR(VLOOKUP('2추일입'!$C339,구분표!$A$2:$C$1001,2,FALSE),"")</f>
        <v/>
      </c>
      <c r="B339" s="94" t="str">
        <f>IFERROR(VLOOKUP('2추일입'!$C339,구분표!$A$2:$C$1001,3,FALSE),"")</f>
        <v/>
      </c>
      <c r="C339" s="196"/>
      <c r="D339" s="195"/>
      <c r="E339" s="195"/>
      <c r="F339" s="196"/>
      <c r="G339" s="194"/>
      <c r="H339" s="194"/>
      <c r="I339" s="78">
        <f>IF(SUMPRODUCT(COUNTIF($D339,{"*본예산*","*1회추경*","*신규*"})),"-",G339-H339)</f>
        <v>0</v>
      </c>
      <c r="J339" s="206"/>
      <c r="K339" s="206"/>
      <c r="L339" s="78">
        <f t="shared" si="46"/>
        <v>0</v>
      </c>
      <c r="M339" s="206"/>
      <c r="N339" s="206"/>
      <c r="O339" s="78">
        <f t="shared" si="47"/>
        <v>0</v>
      </c>
      <c r="P339" s="79" t="str">
        <f t="shared" si="48"/>
        <v>-</v>
      </c>
      <c r="Q339" s="215"/>
      <c r="R339" s="80"/>
      <c r="S339" s="221"/>
      <c r="T339" s="80"/>
      <c r="U339" s="83" t="str">
        <f t="shared" si="49"/>
        <v/>
      </c>
      <c r="V339" s="194">
        <f t="shared" si="50"/>
        <v>0</v>
      </c>
      <c r="W339" s="194">
        <f t="shared" si="54"/>
        <v>0</v>
      </c>
      <c r="X339" s="82" t="str">
        <f t="shared" si="51"/>
        <v>ok</v>
      </c>
      <c r="Y339" s="80"/>
      <c r="Z339" s="81" t="str">
        <f t="shared" si="55"/>
        <v/>
      </c>
      <c r="AA339" s="194">
        <f t="shared" si="52"/>
        <v>0</v>
      </c>
      <c r="AB339" s="194">
        <f t="shared" si="53"/>
        <v>0</v>
      </c>
      <c r="AC339" s="82" t="str">
        <f t="shared" si="56"/>
        <v>ok</v>
      </c>
      <c r="AD339" s="80"/>
      <c r="AE339" s="84" t="str">
        <f t="array" ref="AE339">IFERROR(IF($C339="","",INDEX(구분표!$I$2:$I$1001,MATCH(1,(구분표!$B$2:$B$1001='2추일입'!$A339)*(구분표!$C$2:$C$1001='2추일입'!$B339)*(구분표!$A$2:$A$1001='2추일입'!$C339),0))),"@@")</f>
        <v/>
      </c>
    </row>
    <row r="340" spans="1:31" ht="31.5" customHeight="1">
      <c r="A340" s="94" t="str">
        <f>IFERROR(VLOOKUP('2추일입'!$C340,구분표!$A$2:$C$1001,2,FALSE),"")</f>
        <v/>
      </c>
      <c r="B340" s="94" t="str">
        <f>IFERROR(VLOOKUP('2추일입'!$C340,구분표!$A$2:$C$1001,3,FALSE),"")</f>
        <v/>
      </c>
      <c r="C340" s="196"/>
      <c r="D340" s="195"/>
      <c r="E340" s="195"/>
      <c r="F340" s="196"/>
      <c r="G340" s="194"/>
      <c r="H340" s="194"/>
      <c r="I340" s="78">
        <f>IF(SUMPRODUCT(COUNTIF($D340,{"*본예산*","*1회추경*","*신규*"})),"-",G340-H340)</f>
        <v>0</v>
      </c>
      <c r="J340" s="194"/>
      <c r="K340" s="194"/>
      <c r="L340" s="78">
        <f t="shared" si="46"/>
        <v>0</v>
      </c>
      <c r="M340" s="194"/>
      <c r="N340" s="194"/>
      <c r="O340" s="78">
        <f t="shared" si="47"/>
        <v>0</v>
      </c>
      <c r="P340" s="79" t="str">
        <f t="shared" si="48"/>
        <v>-</v>
      </c>
      <c r="Q340" s="215"/>
      <c r="R340" s="80"/>
      <c r="S340" s="221"/>
      <c r="T340" s="80"/>
      <c r="U340" s="83" t="str">
        <f t="shared" si="49"/>
        <v/>
      </c>
      <c r="V340" s="194">
        <f t="shared" si="50"/>
        <v>0</v>
      </c>
      <c r="W340" s="194">
        <f t="shared" si="54"/>
        <v>0</v>
      </c>
      <c r="X340" s="82" t="str">
        <f t="shared" si="51"/>
        <v>ok</v>
      </c>
      <c r="Y340" s="80"/>
      <c r="Z340" s="81" t="str">
        <f t="shared" si="55"/>
        <v/>
      </c>
      <c r="AA340" s="194">
        <f t="shared" si="52"/>
        <v>0</v>
      </c>
      <c r="AB340" s="194">
        <f t="shared" si="53"/>
        <v>0</v>
      </c>
      <c r="AC340" s="82" t="str">
        <f t="shared" si="56"/>
        <v>ok</v>
      </c>
      <c r="AD340" s="80"/>
      <c r="AE340" s="84" t="str">
        <f t="array" ref="AE340">IFERROR(IF($C340="","",INDEX(구분표!$I$2:$I$1001,MATCH(1,(구분표!$B$2:$B$1001='2추일입'!$A340)*(구분표!$C$2:$C$1001='2추일입'!$B340)*(구분표!$A$2:$A$1001='2추일입'!$C340),0))),"@@")</f>
        <v/>
      </c>
    </row>
    <row r="341" spans="1:31" ht="31.5" customHeight="1">
      <c r="A341" s="94" t="str">
        <f>IFERROR(VLOOKUP('2추일입'!$C341,구분표!$A$2:$C$1001,2,FALSE),"")</f>
        <v/>
      </c>
      <c r="B341" s="94" t="str">
        <f>IFERROR(VLOOKUP('2추일입'!$C341,구분표!$A$2:$C$1001,3,FALSE),"")</f>
        <v/>
      </c>
      <c r="C341" s="196"/>
      <c r="D341" s="195"/>
      <c r="E341" s="195"/>
      <c r="F341" s="196"/>
      <c r="G341" s="194"/>
      <c r="H341" s="194"/>
      <c r="I341" s="78">
        <f>IF(SUMPRODUCT(COUNTIF($D341,{"*본예산*","*1회추경*","*신규*"})),"-",G341-H341)</f>
        <v>0</v>
      </c>
      <c r="J341" s="194"/>
      <c r="K341" s="194"/>
      <c r="L341" s="78">
        <f t="shared" si="46"/>
        <v>0</v>
      </c>
      <c r="M341" s="194"/>
      <c r="N341" s="194"/>
      <c r="O341" s="78">
        <f t="shared" si="47"/>
        <v>0</v>
      </c>
      <c r="P341" s="79" t="str">
        <f t="shared" si="48"/>
        <v>-</v>
      </c>
      <c r="Q341" s="215"/>
      <c r="R341" s="80"/>
      <c r="S341" s="221"/>
      <c r="T341" s="80"/>
      <c r="U341" s="83" t="str">
        <f t="shared" si="49"/>
        <v/>
      </c>
      <c r="V341" s="194">
        <f t="shared" si="50"/>
        <v>0</v>
      </c>
      <c r="W341" s="194">
        <f t="shared" si="54"/>
        <v>0</v>
      </c>
      <c r="X341" s="82" t="str">
        <f t="shared" si="51"/>
        <v>ok</v>
      </c>
      <c r="Y341" s="80"/>
      <c r="Z341" s="81" t="str">
        <f t="shared" si="55"/>
        <v/>
      </c>
      <c r="AA341" s="194">
        <f t="shared" si="52"/>
        <v>0</v>
      </c>
      <c r="AB341" s="194">
        <f t="shared" si="53"/>
        <v>0</v>
      </c>
      <c r="AC341" s="82" t="str">
        <f t="shared" si="56"/>
        <v>ok</v>
      </c>
      <c r="AD341" s="80"/>
      <c r="AE341" s="84" t="str">
        <f t="array" ref="AE341">IFERROR(IF($C341="","",INDEX(구분표!$I$2:$I$1001,MATCH(1,(구분표!$B$2:$B$1001='2추일입'!$A341)*(구분표!$C$2:$C$1001='2추일입'!$B341)*(구분표!$A$2:$A$1001='2추일입'!$C341),0))),"@@")</f>
        <v/>
      </c>
    </row>
    <row r="342" spans="1:31" ht="31.5" customHeight="1">
      <c r="A342" s="94" t="str">
        <f>IFERROR(VLOOKUP('2추일입'!$C342,구분표!$A$2:$C$1001,2,FALSE),"")</f>
        <v/>
      </c>
      <c r="B342" s="94" t="str">
        <f>IFERROR(VLOOKUP('2추일입'!$C342,구분표!$A$2:$C$1001,3,FALSE),"")</f>
        <v/>
      </c>
      <c r="C342" s="196"/>
      <c r="D342" s="195"/>
      <c r="E342" s="195"/>
      <c r="F342" s="196"/>
      <c r="G342" s="194"/>
      <c r="H342" s="194"/>
      <c r="I342" s="78">
        <f>IF(SUMPRODUCT(COUNTIF($D342,{"*본예산*","*1회추경*","*신규*"})),"-",G342-H342)</f>
        <v>0</v>
      </c>
      <c r="J342" s="194"/>
      <c r="K342" s="194"/>
      <c r="L342" s="78">
        <f t="shared" si="46"/>
        <v>0</v>
      </c>
      <c r="M342" s="208"/>
      <c r="N342" s="194"/>
      <c r="O342" s="78">
        <f t="shared" si="47"/>
        <v>0</v>
      </c>
      <c r="P342" s="79" t="str">
        <f t="shared" si="48"/>
        <v>-</v>
      </c>
      <c r="Q342" s="215"/>
      <c r="R342" s="80"/>
      <c r="S342" s="221"/>
      <c r="T342" s="80"/>
      <c r="U342" s="83" t="str">
        <f t="shared" si="49"/>
        <v/>
      </c>
      <c r="V342" s="194">
        <f t="shared" si="50"/>
        <v>0</v>
      </c>
      <c r="W342" s="194">
        <f t="shared" si="54"/>
        <v>0</v>
      </c>
      <c r="X342" s="82" t="str">
        <f t="shared" si="51"/>
        <v>ok</v>
      </c>
      <c r="Y342" s="80"/>
      <c r="Z342" s="81" t="str">
        <f t="shared" si="55"/>
        <v/>
      </c>
      <c r="AA342" s="194">
        <f t="shared" si="52"/>
        <v>0</v>
      </c>
      <c r="AB342" s="194">
        <f t="shared" si="53"/>
        <v>0</v>
      </c>
      <c r="AC342" s="82" t="str">
        <f t="shared" si="56"/>
        <v>ok</v>
      </c>
      <c r="AD342" s="80"/>
      <c r="AE342" s="84" t="str">
        <f t="array" ref="AE342">IFERROR(IF($C342="","",INDEX(구분표!$I$2:$I$1001,MATCH(1,(구분표!$B$2:$B$1001='2추일입'!$A342)*(구분표!$C$2:$C$1001='2추일입'!$B342)*(구분표!$A$2:$A$1001='2추일입'!$C342),0))),"@@")</f>
        <v/>
      </c>
    </row>
    <row r="343" spans="1:31" ht="31.5" customHeight="1">
      <c r="A343" s="94" t="str">
        <f>IFERROR(VLOOKUP('2추일입'!$C343,구분표!$A$2:$C$1001,2,FALSE),"")</f>
        <v/>
      </c>
      <c r="B343" s="94" t="str">
        <f>IFERROR(VLOOKUP('2추일입'!$C343,구분표!$A$2:$C$1001,3,FALSE),"")</f>
        <v/>
      </c>
      <c r="C343" s="196"/>
      <c r="D343" s="195"/>
      <c r="E343" s="195"/>
      <c r="F343" s="196"/>
      <c r="G343" s="194"/>
      <c r="H343" s="194"/>
      <c r="I343" s="78">
        <f>IF(SUMPRODUCT(COUNTIF($D343,{"*본예산*","*1회추경*","*신규*"})),"-",G343-H343)</f>
        <v>0</v>
      </c>
      <c r="J343" s="194"/>
      <c r="K343" s="194"/>
      <c r="L343" s="78">
        <f t="shared" si="46"/>
        <v>0</v>
      </c>
      <c r="M343" s="194"/>
      <c r="N343" s="194"/>
      <c r="O343" s="78">
        <f t="shared" si="47"/>
        <v>0</v>
      </c>
      <c r="P343" s="79" t="str">
        <f t="shared" si="48"/>
        <v>-</v>
      </c>
      <c r="Q343" s="215"/>
      <c r="R343" s="80"/>
      <c r="S343" s="221"/>
      <c r="T343" s="80"/>
      <c r="U343" s="83" t="str">
        <f t="shared" si="49"/>
        <v/>
      </c>
      <c r="V343" s="194">
        <f t="shared" si="50"/>
        <v>0</v>
      </c>
      <c r="W343" s="194">
        <f t="shared" si="54"/>
        <v>0</v>
      </c>
      <c r="X343" s="82" t="str">
        <f t="shared" si="51"/>
        <v>ok</v>
      </c>
      <c r="Y343" s="80"/>
      <c r="Z343" s="81" t="str">
        <f t="shared" si="55"/>
        <v/>
      </c>
      <c r="AA343" s="194">
        <f t="shared" si="52"/>
        <v>0</v>
      </c>
      <c r="AB343" s="194">
        <f t="shared" si="53"/>
        <v>0</v>
      </c>
      <c r="AC343" s="82" t="str">
        <f t="shared" si="56"/>
        <v>ok</v>
      </c>
      <c r="AD343" s="80"/>
      <c r="AE343" s="84" t="str">
        <f t="array" ref="AE343">IFERROR(IF($C343="","",INDEX(구분표!$I$2:$I$1001,MATCH(1,(구분표!$B$2:$B$1001='2추일입'!$A343)*(구분표!$C$2:$C$1001='2추일입'!$B343)*(구분표!$A$2:$A$1001='2추일입'!$C343),0))),"@@")</f>
        <v/>
      </c>
    </row>
    <row r="344" spans="1:31" ht="31.5" customHeight="1">
      <c r="A344" s="94" t="str">
        <f>IFERROR(VLOOKUP('2추일입'!$C344,구분표!$A$2:$C$1001,2,FALSE),"")</f>
        <v/>
      </c>
      <c r="B344" s="94" t="str">
        <f>IFERROR(VLOOKUP('2추일입'!$C344,구분표!$A$2:$C$1001,3,FALSE),"")</f>
        <v/>
      </c>
      <c r="C344" s="196"/>
      <c r="D344" s="195"/>
      <c r="E344" s="195"/>
      <c r="F344" s="196"/>
      <c r="G344" s="194"/>
      <c r="H344" s="194"/>
      <c r="I344" s="78">
        <f>IF(SUMPRODUCT(COUNTIF($D344,{"*본예산*","*1회추경*","*신규*"})),"-",G344-H344)</f>
        <v>0</v>
      </c>
      <c r="J344" s="194"/>
      <c r="K344" s="194"/>
      <c r="L344" s="78">
        <f t="shared" si="46"/>
        <v>0</v>
      </c>
      <c r="M344" s="194"/>
      <c r="N344" s="194"/>
      <c r="O344" s="78">
        <f t="shared" si="47"/>
        <v>0</v>
      </c>
      <c r="P344" s="79" t="str">
        <f t="shared" si="48"/>
        <v>-</v>
      </c>
      <c r="Q344" s="215"/>
      <c r="R344" s="80"/>
      <c r="S344" s="221"/>
      <c r="T344" s="80"/>
      <c r="U344" s="83" t="str">
        <f t="shared" si="49"/>
        <v/>
      </c>
      <c r="V344" s="194">
        <f t="shared" si="50"/>
        <v>0</v>
      </c>
      <c r="W344" s="194">
        <f t="shared" si="54"/>
        <v>0</v>
      </c>
      <c r="X344" s="82" t="str">
        <f t="shared" si="51"/>
        <v>ok</v>
      </c>
      <c r="Y344" s="80"/>
      <c r="Z344" s="81" t="str">
        <f t="shared" si="55"/>
        <v/>
      </c>
      <c r="AA344" s="194">
        <f t="shared" si="52"/>
        <v>0</v>
      </c>
      <c r="AB344" s="194">
        <f t="shared" si="53"/>
        <v>0</v>
      </c>
      <c r="AC344" s="82" t="str">
        <f t="shared" si="56"/>
        <v>ok</v>
      </c>
      <c r="AD344" s="80"/>
      <c r="AE344" s="84" t="str">
        <f t="array" ref="AE344">IFERROR(IF($C344="","",INDEX(구분표!$I$2:$I$1001,MATCH(1,(구분표!$B$2:$B$1001='2추일입'!$A344)*(구분표!$C$2:$C$1001='2추일입'!$B344)*(구분표!$A$2:$A$1001='2추일입'!$C344),0))),"@@")</f>
        <v/>
      </c>
    </row>
    <row r="345" spans="1:31" ht="31.5" customHeight="1">
      <c r="A345" s="94" t="str">
        <f>IFERROR(VLOOKUP('2추일입'!$C345,구분표!$A$2:$C$1001,2,FALSE),"")</f>
        <v/>
      </c>
      <c r="B345" s="94" t="str">
        <f>IFERROR(VLOOKUP('2추일입'!$C345,구분표!$A$2:$C$1001,3,FALSE),"")</f>
        <v/>
      </c>
      <c r="C345" s="196"/>
      <c r="D345" s="195"/>
      <c r="E345" s="195"/>
      <c r="F345" s="196"/>
      <c r="G345" s="194"/>
      <c r="H345" s="194"/>
      <c r="I345" s="78">
        <f>IF(SUMPRODUCT(COUNTIF($D345,{"*본예산*","*1회추경*","*신규*"})),"-",G345-H345)</f>
        <v>0</v>
      </c>
      <c r="J345" s="194"/>
      <c r="K345" s="194"/>
      <c r="L345" s="78">
        <f t="shared" si="46"/>
        <v>0</v>
      </c>
      <c r="M345" s="194"/>
      <c r="N345" s="194"/>
      <c r="O345" s="78">
        <f t="shared" si="47"/>
        <v>0</v>
      </c>
      <c r="P345" s="79" t="str">
        <f t="shared" si="48"/>
        <v>-</v>
      </c>
      <c r="Q345" s="215"/>
      <c r="R345" s="80"/>
      <c r="S345" s="221"/>
      <c r="T345" s="80"/>
      <c r="U345" s="83" t="str">
        <f t="shared" si="49"/>
        <v/>
      </c>
      <c r="V345" s="194">
        <f t="shared" si="50"/>
        <v>0</v>
      </c>
      <c r="W345" s="194">
        <f t="shared" si="54"/>
        <v>0</v>
      </c>
      <c r="X345" s="82" t="str">
        <f t="shared" si="51"/>
        <v>ok</v>
      </c>
      <c r="Y345" s="80"/>
      <c r="Z345" s="81" t="str">
        <f t="shared" si="55"/>
        <v/>
      </c>
      <c r="AA345" s="194">
        <f t="shared" si="52"/>
        <v>0</v>
      </c>
      <c r="AB345" s="194">
        <f t="shared" si="53"/>
        <v>0</v>
      </c>
      <c r="AC345" s="82" t="str">
        <f t="shared" si="56"/>
        <v>ok</v>
      </c>
      <c r="AD345" s="80"/>
      <c r="AE345" s="84" t="str">
        <f t="array" ref="AE345">IFERROR(IF($C345="","",INDEX(구분표!$I$2:$I$1001,MATCH(1,(구분표!$B$2:$B$1001='2추일입'!$A345)*(구분표!$C$2:$C$1001='2추일입'!$B345)*(구분표!$A$2:$A$1001='2추일입'!$C345),0))),"@@")</f>
        <v/>
      </c>
    </row>
    <row r="346" spans="1:31" ht="31.5" customHeight="1">
      <c r="A346" s="94" t="str">
        <f>IFERROR(VLOOKUP('2추일입'!$C346,구분표!$A$2:$C$1001,2,FALSE),"")</f>
        <v/>
      </c>
      <c r="B346" s="94" t="str">
        <f>IFERROR(VLOOKUP('2추일입'!$C346,구분표!$A$2:$C$1001,3,FALSE),"")</f>
        <v/>
      </c>
      <c r="C346" s="196"/>
      <c r="D346" s="195"/>
      <c r="E346" s="195"/>
      <c r="F346" s="196"/>
      <c r="G346" s="197"/>
      <c r="H346" s="194"/>
      <c r="I346" s="78">
        <f>IF(SUMPRODUCT(COUNTIF($D346,{"*본예산*","*1회추경*","*신규*"})),"-",G346-H346)</f>
        <v>0</v>
      </c>
      <c r="J346" s="194"/>
      <c r="K346" s="194"/>
      <c r="L346" s="78">
        <f t="shared" si="46"/>
        <v>0</v>
      </c>
      <c r="M346" s="194"/>
      <c r="N346" s="194"/>
      <c r="O346" s="78">
        <f t="shared" si="47"/>
        <v>0</v>
      </c>
      <c r="P346" s="79" t="str">
        <f t="shared" si="48"/>
        <v>-</v>
      </c>
      <c r="Q346" s="215"/>
      <c r="R346" s="80"/>
      <c r="S346" s="221"/>
      <c r="T346" s="80"/>
      <c r="U346" s="83" t="str">
        <f t="shared" si="49"/>
        <v/>
      </c>
      <c r="V346" s="194">
        <f t="shared" si="50"/>
        <v>0</v>
      </c>
      <c r="W346" s="194">
        <f t="shared" si="54"/>
        <v>0</v>
      </c>
      <c r="X346" s="82" t="str">
        <f t="shared" si="51"/>
        <v>ok</v>
      </c>
      <c r="Y346" s="80"/>
      <c r="Z346" s="81" t="str">
        <f t="shared" si="55"/>
        <v/>
      </c>
      <c r="AA346" s="194">
        <f t="shared" si="52"/>
        <v>0</v>
      </c>
      <c r="AB346" s="194">
        <f t="shared" si="53"/>
        <v>0</v>
      </c>
      <c r="AC346" s="82" t="str">
        <f t="shared" si="56"/>
        <v>ok</v>
      </c>
      <c r="AD346" s="80"/>
      <c r="AE346" s="84" t="str">
        <f t="array" ref="AE346">IFERROR(IF($C346="","",INDEX(구분표!$I$2:$I$1001,MATCH(1,(구분표!$B$2:$B$1001='2추일입'!$A346)*(구분표!$C$2:$C$1001='2추일입'!$B346)*(구분표!$A$2:$A$1001='2추일입'!$C346),0))),"@@")</f>
        <v/>
      </c>
    </row>
    <row r="347" spans="1:31" ht="31.5" customHeight="1">
      <c r="A347" s="94" t="str">
        <f>IFERROR(VLOOKUP('2추일입'!$C347,구분표!$A$2:$C$1001,2,FALSE),"")</f>
        <v/>
      </c>
      <c r="B347" s="94" t="str">
        <f>IFERROR(VLOOKUP('2추일입'!$C347,구분표!$A$2:$C$1001,3,FALSE),"")</f>
        <v/>
      </c>
      <c r="C347" s="196"/>
      <c r="D347" s="195"/>
      <c r="E347" s="195"/>
      <c r="F347" s="196"/>
      <c r="G347" s="194"/>
      <c r="H347" s="194"/>
      <c r="I347" s="78">
        <f>IF(SUMPRODUCT(COUNTIF($D347,{"*본예산*","*1회추경*","*신규*"})),"-",G347-H347)</f>
        <v>0</v>
      </c>
      <c r="J347" s="206"/>
      <c r="K347" s="206"/>
      <c r="L347" s="78">
        <f t="shared" si="46"/>
        <v>0</v>
      </c>
      <c r="M347" s="209"/>
      <c r="N347" s="208"/>
      <c r="O347" s="78">
        <f t="shared" si="47"/>
        <v>0</v>
      </c>
      <c r="P347" s="79" t="str">
        <f t="shared" si="48"/>
        <v>-</v>
      </c>
      <c r="Q347" s="214"/>
      <c r="R347" s="80"/>
      <c r="S347" s="221"/>
      <c r="T347" s="80"/>
      <c r="U347" s="83" t="str">
        <f t="shared" si="49"/>
        <v/>
      </c>
      <c r="V347" s="194">
        <f t="shared" si="50"/>
        <v>0</v>
      </c>
      <c r="W347" s="194">
        <f t="shared" si="54"/>
        <v>0</v>
      </c>
      <c r="X347" s="82" t="str">
        <f t="shared" si="51"/>
        <v>ok</v>
      </c>
      <c r="Y347" s="80"/>
      <c r="Z347" s="81" t="str">
        <f t="shared" si="55"/>
        <v/>
      </c>
      <c r="AA347" s="194">
        <f t="shared" si="52"/>
        <v>0</v>
      </c>
      <c r="AB347" s="194">
        <f t="shared" si="53"/>
        <v>0</v>
      </c>
      <c r="AC347" s="82" t="str">
        <f t="shared" si="56"/>
        <v>ok</v>
      </c>
      <c r="AD347" s="80"/>
      <c r="AE347" s="84" t="str">
        <f t="array" ref="AE347">IFERROR(IF($C347="","",INDEX(구분표!$I$2:$I$1001,MATCH(1,(구분표!$B$2:$B$1001='2추일입'!$A347)*(구분표!$C$2:$C$1001='2추일입'!$B347)*(구분표!$A$2:$A$1001='2추일입'!$C347),0))),"@@")</f>
        <v/>
      </c>
    </row>
    <row r="348" spans="1:31" ht="31.5" customHeight="1">
      <c r="A348" s="94" t="str">
        <f>IFERROR(VLOOKUP('2추일입'!$C348,구분표!$A$2:$C$1001,2,FALSE),"")</f>
        <v/>
      </c>
      <c r="B348" s="94" t="str">
        <f>IFERROR(VLOOKUP('2추일입'!$C348,구분표!$A$2:$C$1001,3,FALSE),"")</f>
        <v/>
      </c>
      <c r="C348" s="196"/>
      <c r="D348" s="195"/>
      <c r="E348" s="195"/>
      <c r="F348" s="196"/>
      <c r="G348" s="194"/>
      <c r="H348" s="194"/>
      <c r="I348" s="78">
        <f>IF(SUMPRODUCT(COUNTIF($D348,{"*본예산*","*1회추경*","*신규*"})),"-",G348-H348)</f>
        <v>0</v>
      </c>
      <c r="J348" s="206"/>
      <c r="K348" s="206"/>
      <c r="L348" s="78">
        <f t="shared" si="46"/>
        <v>0</v>
      </c>
      <c r="M348" s="209"/>
      <c r="N348" s="208"/>
      <c r="O348" s="78">
        <f t="shared" si="47"/>
        <v>0</v>
      </c>
      <c r="P348" s="79" t="str">
        <f t="shared" si="48"/>
        <v>-</v>
      </c>
      <c r="Q348" s="214"/>
      <c r="R348" s="80"/>
      <c r="S348" s="221"/>
      <c r="T348" s="80"/>
      <c r="U348" s="83" t="str">
        <f t="shared" si="49"/>
        <v/>
      </c>
      <c r="V348" s="194">
        <f t="shared" si="50"/>
        <v>0</v>
      </c>
      <c r="W348" s="194">
        <f t="shared" si="54"/>
        <v>0</v>
      </c>
      <c r="X348" s="82" t="str">
        <f t="shared" si="51"/>
        <v>ok</v>
      </c>
      <c r="Y348" s="80"/>
      <c r="Z348" s="81" t="str">
        <f t="shared" si="55"/>
        <v/>
      </c>
      <c r="AA348" s="194">
        <f t="shared" si="52"/>
        <v>0</v>
      </c>
      <c r="AB348" s="194">
        <f t="shared" si="53"/>
        <v>0</v>
      </c>
      <c r="AC348" s="82" t="str">
        <f t="shared" si="56"/>
        <v>ok</v>
      </c>
      <c r="AD348" s="80"/>
      <c r="AE348" s="84" t="str">
        <f t="array" ref="AE348">IFERROR(IF($C348="","",INDEX(구분표!$I$2:$I$1001,MATCH(1,(구분표!$B$2:$B$1001='2추일입'!$A348)*(구분표!$C$2:$C$1001='2추일입'!$B348)*(구분표!$A$2:$A$1001='2추일입'!$C348),0))),"@@")</f>
        <v/>
      </c>
    </row>
    <row r="349" spans="1:31" ht="31.5" customHeight="1">
      <c r="A349" s="94" t="str">
        <f>IFERROR(VLOOKUP('2추일입'!$C349,구분표!$A$2:$C$1001,2,FALSE),"")</f>
        <v/>
      </c>
      <c r="B349" s="94" t="str">
        <f>IFERROR(VLOOKUP('2추일입'!$C349,구분표!$A$2:$C$1001,3,FALSE),"")</f>
        <v/>
      </c>
      <c r="C349" s="196"/>
      <c r="D349" s="195"/>
      <c r="E349" s="195"/>
      <c r="F349" s="196"/>
      <c r="G349" s="194"/>
      <c r="H349" s="194"/>
      <c r="I349" s="78">
        <f>IF(SUMPRODUCT(COUNTIF($D349,{"*본예산*","*1회추경*","*신규*"})),"-",G349-H349)</f>
        <v>0</v>
      </c>
      <c r="J349" s="206"/>
      <c r="K349" s="206"/>
      <c r="L349" s="78">
        <f t="shared" si="46"/>
        <v>0</v>
      </c>
      <c r="M349" s="209"/>
      <c r="N349" s="208"/>
      <c r="O349" s="78">
        <f t="shared" si="47"/>
        <v>0</v>
      </c>
      <c r="P349" s="79" t="str">
        <f t="shared" si="48"/>
        <v>-</v>
      </c>
      <c r="Q349" s="214"/>
      <c r="R349" s="80"/>
      <c r="S349" s="221"/>
      <c r="T349" s="80"/>
      <c r="U349" s="83" t="str">
        <f t="shared" si="49"/>
        <v/>
      </c>
      <c r="V349" s="194">
        <f t="shared" si="50"/>
        <v>0</v>
      </c>
      <c r="W349" s="194">
        <f t="shared" si="54"/>
        <v>0</v>
      </c>
      <c r="X349" s="82" t="str">
        <f t="shared" si="51"/>
        <v>ok</v>
      </c>
      <c r="Y349" s="80"/>
      <c r="Z349" s="81" t="str">
        <f t="shared" si="55"/>
        <v/>
      </c>
      <c r="AA349" s="194">
        <f t="shared" si="52"/>
        <v>0</v>
      </c>
      <c r="AB349" s="194">
        <f t="shared" si="53"/>
        <v>0</v>
      </c>
      <c r="AC349" s="82" t="str">
        <f t="shared" si="56"/>
        <v>ok</v>
      </c>
      <c r="AD349" s="80"/>
      <c r="AE349" s="84" t="str">
        <f t="array" ref="AE349">IFERROR(IF($C349="","",INDEX(구분표!$I$2:$I$1001,MATCH(1,(구분표!$B$2:$B$1001='2추일입'!$A349)*(구분표!$C$2:$C$1001='2추일입'!$B349)*(구분표!$A$2:$A$1001='2추일입'!$C349),0))),"@@")</f>
        <v/>
      </c>
    </row>
    <row r="350" spans="1:31" ht="31.5" customHeight="1">
      <c r="A350" s="94" t="str">
        <f>IFERROR(VLOOKUP('2추일입'!$C350,구분표!$A$2:$C$1001,2,FALSE),"")</f>
        <v/>
      </c>
      <c r="B350" s="94" t="str">
        <f>IFERROR(VLOOKUP('2추일입'!$C350,구분표!$A$2:$C$1001,3,FALSE),"")</f>
        <v/>
      </c>
      <c r="C350" s="196"/>
      <c r="D350" s="195"/>
      <c r="E350" s="195"/>
      <c r="F350" s="196"/>
      <c r="G350" s="194"/>
      <c r="H350" s="194"/>
      <c r="I350" s="78">
        <f>IF(SUMPRODUCT(COUNTIF($D350,{"*본예산*","*1회추경*","*신규*"})),"-",G350-H350)</f>
        <v>0</v>
      </c>
      <c r="J350" s="206"/>
      <c r="K350" s="206"/>
      <c r="L350" s="78">
        <f t="shared" si="46"/>
        <v>0</v>
      </c>
      <c r="M350" s="209"/>
      <c r="N350" s="208"/>
      <c r="O350" s="78">
        <f t="shared" si="47"/>
        <v>0</v>
      </c>
      <c r="P350" s="79" t="str">
        <f t="shared" si="48"/>
        <v>-</v>
      </c>
      <c r="Q350" s="214"/>
      <c r="R350" s="80"/>
      <c r="S350" s="221"/>
      <c r="T350" s="80"/>
      <c r="U350" s="83" t="str">
        <f t="shared" si="49"/>
        <v/>
      </c>
      <c r="V350" s="194">
        <f t="shared" si="50"/>
        <v>0</v>
      </c>
      <c r="W350" s="194">
        <f t="shared" si="54"/>
        <v>0</v>
      </c>
      <c r="X350" s="82" t="str">
        <f t="shared" si="51"/>
        <v>ok</v>
      </c>
      <c r="Y350" s="80"/>
      <c r="Z350" s="81" t="str">
        <f t="shared" si="55"/>
        <v/>
      </c>
      <c r="AA350" s="194">
        <f t="shared" si="52"/>
        <v>0</v>
      </c>
      <c r="AB350" s="194">
        <f t="shared" si="53"/>
        <v>0</v>
      </c>
      <c r="AC350" s="82" t="str">
        <f t="shared" si="56"/>
        <v>ok</v>
      </c>
      <c r="AD350" s="80"/>
      <c r="AE350" s="84" t="str">
        <f t="array" ref="AE350">IFERROR(IF($C350="","",INDEX(구분표!$I$2:$I$1001,MATCH(1,(구분표!$B$2:$B$1001='2추일입'!$A350)*(구분표!$C$2:$C$1001='2추일입'!$B350)*(구분표!$A$2:$A$1001='2추일입'!$C350),0))),"@@")</f>
        <v/>
      </c>
    </row>
    <row r="351" spans="1:31" ht="31.5" customHeight="1">
      <c r="A351" s="94" t="str">
        <f>IFERROR(VLOOKUP('2추일입'!$C351,구분표!$A$2:$C$1001,2,FALSE),"")</f>
        <v/>
      </c>
      <c r="B351" s="94" t="str">
        <f>IFERROR(VLOOKUP('2추일입'!$C351,구분표!$A$2:$C$1001,3,FALSE),"")</f>
        <v/>
      </c>
      <c r="C351" s="196"/>
      <c r="D351" s="195"/>
      <c r="E351" s="195"/>
      <c r="F351" s="196"/>
      <c r="G351" s="194"/>
      <c r="H351" s="194"/>
      <c r="I351" s="78">
        <f>IF(SUMPRODUCT(COUNTIF($D351,{"*본예산*","*1회추경*","*신규*"})),"-",G351-H351)</f>
        <v>0</v>
      </c>
      <c r="J351" s="206"/>
      <c r="K351" s="206"/>
      <c r="L351" s="78">
        <f t="shared" si="46"/>
        <v>0</v>
      </c>
      <c r="M351" s="209"/>
      <c r="N351" s="208"/>
      <c r="O351" s="78">
        <f t="shared" si="47"/>
        <v>0</v>
      </c>
      <c r="P351" s="79" t="str">
        <f t="shared" si="48"/>
        <v>-</v>
      </c>
      <c r="Q351" s="214"/>
      <c r="R351" s="80"/>
      <c r="S351" s="221"/>
      <c r="T351" s="80"/>
      <c r="U351" s="83" t="str">
        <f t="shared" si="49"/>
        <v/>
      </c>
      <c r="V351" s="194">
        <f t="shared" si="50"/>
        <v>0</v>
      </c>
      <c r="W351" s="194">
        <f t="shared" si="54"/>
        <v>0</v>
      </c>
      <c r="X351" s="82" t="str">
        <f t="shared" si="51"/>
        <v>ok</v>
      </c>
      <c r="Y351" s="80"/>
      <c r="Z351" s="81" t="str">
        <f t="shared" si="55"/>
        <v/>
      </c>
      <c r="AA351" s="194">
        <f t="shared" si="52"/>
        <v>0</v>
      </c>
      <c r="AB351" s="194">
        <f t="shared" si="53"/>
        <v>0</v>
      </c>
      <c r="AC351" s="82" t="str">
        <f t="shared" si="56"/>
        <v>ok</v>
      </c>
      <c r="AD351" s="80"/>
      <c r="AE351" s="84" t="str">
        <f t="array" ref="AE351">IFERROR(IF($C351="","",INDEX(구분표!$I$2:$I$1001,MATCH(1,(구분표!$B$2:$B$1001='2추일입'!$A351)*(구분표!$C$2:$C$1001='2추일입'!$B351)*(구분표!$A$2:$A$1001='2추일입'!$C351),0))),"@@")</f>
        <v/>
      </c>
    </row>
    <row r="352" spans="1:31" ht="31.5" customHeight="1">
      <c r="A352" s="94" t="str">
        <f>IFERROR(VLOOKUP('2추일입'!$C352,구분표!$A$2:$C$1001,2,FALSE),"")</f>
        <v/>
      </c>
      <c r="B352" s="94" t="str">
        <f>IFERROR(VLOOKUP('2추일입'!$C352,구분표!$A$2:$C$1001,3,FALSE),"")</f>
        <v/>
      </c>
      <c r="C352" s="196"/>
      <c r="D352" s="195"/>
      <c r="E352" s="195"/>
      <c r="F352" s="196"/>
      <c r="G352" s="194"/>
      <c r="H352" s="194"/>
      <c r="I352" s="78">
        <f>IF(SUMPRODUCT(COUNTIF($D352,{"*본예산*","*1회추경*","*신규*"})),"-",G352-H352)</f>
        <v>0</v>
      </c>
      <c r="J352" s="206"/>
      <c r="K352" s="206"/>
      <c r="L352" s="78">
        <f t="shared" si="46"/>
        <v>0</v>
      </c>
      <c r="M352" s="209"/>
      <c r="N352" s="208"/>
      <c r="O352" s="78">
        <f t="shared" si="47"/>
        <v>0</v>
      </c>
      <c r="P352" s="79" t="str">
        <f t="shared" si="48"/>
        <v>-</v>
      </c>
      <c r="Q352" s="214"/>
      <c r="R352" s="80"/>
      <c r="S352" s="221"/>
      <c r="T352" s="80"/>
      <c r="U352" s="83" t="str">
        <f t="shared" si="49"/>
        <v/>
      </c>
      <c r="V352" s="194">
        <f t="shared" si="50"/>
        <v>0</v>
      </c>
      <c r="W352" s="194">
        <f t="shared" si="54"/>
        <v>0</v>
      </c>
      <c r="X352" s="82" t="str">
        <f t="shared" si="51"/>
        <v>ok</v>
      </c>
      <c r="Y352" s="80"/>
      <c r="Z352" s="81" t="str">
        <f t="shared" si="55"/>
        <v/>
      </c>
      <c r="AA352" s="194">
        <f t="shared" si="52"/>
        <v>0</v>
      </c>
      <c r="AB352" s="194">
        <f t="shared" si="53"/>
        <v>0</v>
      </c>
      <c r="AC352" s="82" t="str">
        <f t="shared" si="56"/>
        <v>ok</v>
      </c>
      <c r="AD352" s="80"/>
      <c r="AE352" s="84" t="str">
        <f t="array" ref="AE352">IFERROR(IF($C352="","",INDEX(구분표!$I$2:$I$1001,MATCH(1,(구분표!$B$2:$B$1001='2추일입'!$A352)*(구분표!$C$2:$C$1001='2추일입'!$B352)*(구분표!$A$2:$A$1001='2추일입'!$C352),0))),"@@")</f>
        <v/>
      </c>
    </row>
    <row r="353" spans="1:31" ht="31.5" customHeight="1">
      <c r="A353" s="94" t="str">
        <f>IFERROR(VLOOKUP('2추일입'!$C353,구분표!$A$2:$C$1001,2,FALSE),"")</f>
        <v/>
      </c>
      <c r="B353" s="94" t="str">
        <f>IFERROR(VLOOKUP('2추일입'!$C353,구분표!$A$2:$C$1001,3,FALSE),"")</f>
        <v/>
      </c>
      <c r="C353" s="196"/>
      <c r="D353" s="195"/>
      <c r="E353" s="195"/>
      <c r="F353" s="196"/>
      <c r="G353" s="194"/>
      <c r="H353" s="194"/>
      <c r="I353" s="78">
        <f>IF(SUMPRODUCT(COUNTIF($D353,{"*본예산*","*1회추경*","*신규*"})),"-",G353-H353)</f>
        <v>0</v>
      </c>
      <c r="J353" s="194"/>
      <c r="K353" s="194"/>
      <c r="L353" s="78">
        <f t="shared" si="46"/>
        <v>0</v>
      </c>
      <c r="M353" s="208"/>
      <c r="N353" s="208"/>
      <c r="O353" s="78">
        <f t="shared" si="47"/>
        <v>0</v>
      </c>
      <c r="P353" s="79" t="str">
        <f t="shared" si="48"/>
        <v>-</v>
      </c>
      <c r="Q353" s="214"/>
      <c r="R353" s="80"/>
      <c r="S353" s="221"/>
      <c r="T353" s="80"/>
      <c r="U353" s="83" t="str">
        <f t="shared" si="49"/>
        <v/>
      </c>
      <c r="V353" s="194">
        <f t="shared" si="50"/>
        <v>0</v>
      </c>
      <c r="W353" s="194">
        <f t="shared" si="54"/>
        <v>0</v>
      </c>
      <c r="X353" s="82" t="str">
        <f t="shared" si="51"/>
        <v>ok</v>
      </c>
      <c r="Y353" s="80"/>
      <c r="Z353" s="81" t="str">
        <f t="shared" si="55"/>
        <v/>
      </c>
      <c r="AA353" s="194">
        <f t="shared" si="52"/>
        <v>0</v>
      </c>
      <c r="AB353" s="194">
        <f t="shared" si="53"/>
        <v>0</v>
      </c>
      <c r="AC353" s="82" t="str">
        <f t="shared" si="56"/>
        <v>ok</v>
      </c>
      <c r="AD353" s="80"/>
      <c r="AE353" s="84" t="str">
        <f t="array" ref="AE353">IFERROR(IF($C353="","",INDEX(구분표!$I$2:$I$1001,MATCH(1,(구분표!$B$2:$B$1001='2추일입'!$A353)*(구분표!$C$2:$C$1001='2추일입'!$B353)*(구분표!$A$2:$A$1001='2추일입'!$C353),0))),"@@")</f>
        <v/>
      </c>
    </row>
    <row r="354" spans="1:31" ht="31.5" customHeight="1">
      <c r="A354" s="94" t="str">
        <f>IFERROR(VLOOKUP('2추일입'!$C354,구분표!$A$2:$C$1001,2,FALSE),"")</f>
        <v/>
      </c>
      <c r="B354" s="94" t="str">
        <f>IFERROR(VLOOKUP('2추일입'!$C354,구분표!$A$2:$C$1001,3,FALSE),"")</f>
        <v/>
      </c>
      <c r="C354" s="196"/>
      <c r="D354" s="195"/>
      <c r="E354" s="195"/>
      <c r="F354" s="196"/>
      <c r="G354" s="194"/>
      <c r="H354" s="197"/>
      <c r="I354" s="78">
        <f>IF(SUMPRODUCT(COUNTIF($D354,{"*본예산*","*1회추경*","*신규*"})),"-",G354-H354)</f>
        <v>0</v>
      </c>
      <c r="J354" s="194"/>
      <c r="K354" s="194"/>
      <c r="L354" s="78">
        <f t="shared" si="46"/>
        <v>0</v>
      </c>
      <c r="M354" s="194"/>
      <c r="N354" s="194"/>
      <c r="O354" s="78">
        <f t="shared" si="47"/>
        <v>0</v>
      </c>
      <c r="P354" s="79" t="str">
        <f t="shared" si="48"/>
        <v>-</v>
      </c>
      <c r="Q354" s="216"/>
      <c r="R354" s="80"/>
      <c r="S354" s="221"/>
      <c r="T354" s="80"/>
      <c r="U354" s="83" t="str">
        <f t="shared" si="49"/>
        <v/>
      </c>
      <c r="V354" s="194">
        <f t="shared" si="50"/>
        <v>0</v>
      </c>
      <c r="W354" s="194">
        <f t="shared" si="54"/>
        <v>0</v>
      </c>
      <c r="X354" s="82" t="str">
        <f t="shared" si="51"/>
        <v>ok</v>
      </c>
      <c r="Y354" s="80"/>
      <c r="Z354" s="81" t="str">
        <f t="shared" si="55"/>
        <v/>
      </c>
      <c r="AA354" s="194">
        <f t="shared" si="52"/>
        <v>0</v>
      </c>
      <c r="AB354" s="194">
        <f t="shared" si="53"/>
        <v>0</v>
      </c>
      <c r="AC354" s="82" t="str">
        <f t="shared" si="56"/>
        <v>ok</v>
      </c>
      <c r="AD354" s="80"/>
      <c r="AE354" s="84" t="str">
        <f t="array" ref="AE354">IFERROR(IF($C354="","",INDEX(구분표!$I$2:$I$1001,MATCH(1,(구분표!$B$2:$B$1001='2추일입'!$A354)*(구분표!$C$2:$C$1001='2추일입'!$B354)*(구분표!$A$2:$A$1001='2추일입'!$C354),0))),"@@")</f>
        <v/>
      </c>
    </row>
    <row r="355" spans="1:31" ht="31.5" customHeight="1">
      <c r="A355" s="94" t="str">
        <f>IFERROR(VLOOKUP('2추일입'!$C355,구분표!$A$2:$C$1001,2,FALSE),"")</f>
        <v/>
      </c>
      <c r="B355" s="94" t="str">
        <f>IFERROR(VLOOKUP('2추일입'!$C355,구분표!$A$2:$C$1001,3,FALSE),"")</f>
        <v/>
      </c>
      <c r="C355" s="196"/>
      <c r="D355" s="195"/>
      <c r="E355" s="195"/>
      <c r="F355" s="196"/>
      <c r="G355" s="194"/>
      <c r="H355" s="197"/>
      <c r="I355" s="78">
        <f>IF(SUMPRODUCT(COUNTIF($D355,{"*본예산*","*1회추경*","*신규*"})),"-",G355-H355)</f>
        <v>0</v>
      </c>
      <c r="J355" s="194"/>
      <c r="K355" s="194"/>
      <c r="L355" s="78">
        <f t="shared" si="46"/>
        <v>0</v>
      </c>
      <c r="M355" s="194"/>
      <c r="N355" s="194"/>
      <c r="O355" s="78">
        <f t="shared" si="47"/>
        <v>0</v>
      </c>
      <c r="P355" s="79" t="str">
        <f t="shared" si="48"/>
        <v>-</v>
      </c>
      <c r="Q355" s="216"/>
      <c r="R355" s="80"/>
      <c r="S355" s="221"/>
      <c r="T355" s="80"/>
      <c r="U355" s="83" t="str">
        <f t="shared" si="49"/>
        <v/>
      </c>
      <c r="V355" s="194">
        <f t="shared" si="50"/>
        <v>0</v>
      </c>
      <c r="W355" s="194">
        <f t="shared" si="54"/>
        <v>0</v>
      </c>
      <c r="X355" s="82" t="str">
        <f t="shared" si="51"/>
        <v>ok</v>
      </c>
      <c r="Y355" s="80"/>
      <c r="Z355" s="81" t="str">
        <f t="shared" si="55"/>
        <v/>
      </c>
      <c r="AA355" s="194">
        <f t="shared" si="52"/>
        <v>0</v>
      </c>
      <c r="AB355" s="194">
        <f t="shared" si="53"/>
        <v>0</v>
      </c>
      <c r="AC355" s="82" t="str">
        <f t="shared" si="56"/>
        <v>ok</v>
      </c>
      <c r="AD355" s="80"/>
      <c r="AE355" s="84" t="str">
        <f t="array" ref="AE355">IFERROR(IF($C355="","",INDEX(구분표!$I$2:$I$1001,MATCH(1,(구분표!$B$2:$B$1001='2추일입'!$A355)*(구분표!$C$2:$C$1001='2추일입'!$B355)*(구분표!$A$2:$A$1001='2추일입'!$C355),0))),"@@")</f>
        <v/>
      </c>
    </row>
    <row r="356" spans="1:31" ht="31.5" customHeight="1">
      <c r="A356" s="94" t="str">
        <f>IFERROR(VLOOKUP('2추일입'!$C356,구분표!$A$2:$C$1001,2,FALSE),"")</f>
        <v/>
      </c>
      <c r="B356" s="94" t="str">
        <f>IFERROR(VLOOKUP('2추일입'!$C356,구분표!$A$2:$C$1001,3,FALSE),"")</f>
        <v/>
      </c>
      <c r="C356" s="196"/>
      <c r="D356" s="195"/>
      <c r="E356" s="195"/>
      <c r="F356" s="196"/>
      <c r="G356" s="194"/>
      <c r="H356" s="194"/>
      <c r="I356" s="78">
        <f>IF(SUMPRODUCT(COUNTIF($D356,{"*본예산*","*1회추경*","*신규*"})),"-",G356-H356)</f>
        <v>0</v>
      </c>
      <c r="J356" s="194"/>
      <c r="K356" s="194"/>
      <c r="L356" s="78">
        <f t="shared" si="46"/>
        <v>0</v>
      </c>
      <c r="M356" s="194"/>
      <c r="N356" s="194"/>
      <c r="O356" s="78">
        <f t="shared" si="47"/>
        <v>0</v>
      </c>
      <c r="P356" s="79" t="str">
        <f t="shared" si="48"/>
        <v>-</v>
      </c>
      <c r="Q356" s="215"/>
      <c r="R356" s="80"/>
      <c r="S356" s="221"/>
      <c r="T356" s="80"/>
      <c r="U356" s="83" t="str">
        <f t="shared" si="49"/>
        <v/>
      </c>
      <c r="V356" s="194">
        <f t="shared" si="50"/>
        <v>0</v>
      </c>
      <c r="W356" s="194">
        <f t="shared" si="54"/>
        <v>0</v>
      </c>
      <c r="X356" s="82" t="str">
        <f t="shared" si="51"/>
        <v>ok</v>
      </c>
      <c r="Y356" s="80"/>
      <c r="Z356" s="81" t="str">
        <f t="shared" si="55"/>
        <v/>
      </c>
      <c r="AA356" s="194">
        <f t="shared" si="52"/>
        <v>0</v>
      </c>
      <c r="AB356" s="194">
        <f t="shared" si="53"/>
        <v>0</v>
      </c>
      <c r="AC356" s="82" t="str">
        <f t="shared" si="56"/>
        <v>ok</v>
      </c>
      <c r="AD356" s="80"/>
      <c r="AE356" s="84" t="str">
        <f t="array" ref="AE356">IFERROR(IF($C356="","",INDEX(구분표!$I$2:$I$1001,MATCH(1,(구분표!$B$2:$B$1001='2추일입'!$A356)*(구분표!$C$2:$C$1001='2추일입'!$B356)*(구분표!$A$2:$A$1001='2추일입'!$C356),0))),"@@")</f>
        <v/>
      </c>
    </row>
    <row r="357" spans="1:31" ht="31.5" customHeight="1">
      <c r="A357" s="94" t="str">
        <f>IFERROR(VLOOKUP('2추일입'!$C357,구분표!$A$2:$C$1001,2,FALSE),"")</f>
        <v/>
      </c>
      <c r="B357" s="94" t="str">
        <f>IFERROR(VLOOKUP('2추일입'!$C357,구분표!$A$2:$C$1001,3,FALSE),"")</f>
        <v/>
      </c>
      <c r="C357" s="196"/>
      <c r="D357" s="195"/>
      <c r="E357" s="195"/>
      <c r="F357" s="196"/>
      <c r="G357" s="194"/>
      <c r="H357" s="194"/>
      <c r="I357" s="78">
        <f>IF(SUMPRODUCT(COUNTIF($D357,{"*본예산*","*1회추경*","*신규*"})),"-",G357-H357)</f>
        <v>0</v>
      </c>
      <c r="J357" s="194"/>
      <c r="K357" s="194"/>
      <c r="L357" s="78">
        <f t="shared" si="46"/>
        <v>0</v>
      </c>
      <c r="M357" s="194"/>
      <c r="N357" s="194"/>
      <c r="O357" s="78">
        <f t="shared" si="47"/>
        <v>0</v>
      </c>
      <c r="P357" s="79" t="str">
        <f t="shared" si="48"/>
        <v>-</v>
      </c>
      <c r="Q357" s="216"/>
      <c r="R357" s="80"/>
      <c r="S357" s="221"/>
      <c r="T357" s="80"/>
      <c r="U357" s="83" t="str">
        <f t="shared" si="49"/>
        <v/>
      </c>
      <c r="V357" s="194">
        <f t="shared" si="50"/>
        <v>0</v>
      </c>
      <c r="W357" s="194">
        <f t="shared" si="54"/>
        <v>0</v>
      </c>
      <c r="X357" s="82" t="str">
        <f t="shared" si="51"/>
        <v>ok</v>
      </c>
      <c r="Y357" s="80"/>
      <c r="Z357" s="81" t="str">
        <f t="shared" si="55"/>
        <v/>
      </c>
      <c r="AA357" s="194">
        <f t="shared" si="52"/>
        <v>0</v>
      </c>
      <c r="AB357" s="194">
        <f t="shared" si="53"/>
        <v>0</v>
      </c>
      <c r="AC357" s="82" t="str">
        <f t="shared" si="56"/>
        <v>ok</v>
      </c>
      <c r="AD357" s="80"/>
      <c r="AE357" s="84" t="str">
        <f t="array" ref="AE357">IFERROR(IF($C357="","",INDEX(구분표!$I$2:$I$1001,MATCH(1,(구분표!$B$2:$B$1001='2추일입'!$A357)*(구분표!$C$2:$C$1001='2추일입'!$B357)*(구분표!$A$2:$A$1001='2추일입'!$C357),0))),"@@")</f>
        <v/>
      </c>
    </row>
    <row r="358" spans="1:31" ht="31.5" customHeight="1">
      <c r="A358" s="94" t="str">
        <f>IFERROR(VLOOKUP('2추일입'!$C358,구분표!$A$2:$C$1001,2,FALSE),"")</f>
        <v/>
      </c>
      <c r="B358" s="94" t="str">
        <f>IFERROR(VLOOKUP('2추일입'!$C358,구분표!$A$2:$C$1001,3,FALSE),"")</f>
        <v/>
      </c>
      <c r="C358" s="196"/>
      <c r="D358" s="195"/>
      <c r="E358" s="195"/>
      <c r="F358" s="196"/>
      <c r="G358" s="198"/>
      <c r="H358" s="198"/>
      <c r="I358" s="78">
        <f>IF(SUMPRODUCT(COUNTIF($D358,{"*본예산*","*1회추경*","*신규*"})),"-",G358-H358)</f>
        <v>0</v>
      </c>
      <c r="J358" s="194"/>
      <c r="K358" s="194"/>
      <c r="L358" s="78">
        <f t="shared" si="46"/>
        <v>0</v>
      </c>
      <c r="M358" s="194"/>
      <c r="N358" s="194"/>
      <c r="O358" s="78">
        <f t="shared" si="47"/>
        <v>0</v>
      </c>
      <c r="P358" s="79" t="str">
        <f t="shared" si="48"/>
        <v>-</v>
      </c>
      <c r="Q358" s="211"/>
      <c r="R358" s="80"/>
      <c r="S358" s="221"/>
      <c r="T358" s="80"/>
      <c r="U358" s="83" t="str">
        <f t="shared" si="49"/>
        <v/>
      </c>
      <c r="V358" s="194">
        <f t="shared" si="50"/>
        <v>0</v>
      </c>
      <c r="W358" s="194">
        <f t="shared" si="54"/>
        <v>0</v>
      </c>
      <c r="X358" s="82" t="str">
        <f t="shared" si="51"/>
        <v>ok</v>
      </c>
      <c r="Y358" s="80"/>
      <c r="Z358" s="81" t="str">
        <f t="shared" si="55"/>
        <v/>
      </c>
      <c r="AA358" s="194">
        <f t="shared" si="52"/>
        <v>0</v>
      </c>
      <c r="AB358" s="194">
        <f t="shared" si="53"/>
        <v>0</v>
      </c>
      <c r="AC358" s="82" t="str">
        <f t="shared" si="56"/>
        <v>ok</v>
      </c>
      <c r="AD358" s="80"/>
      <c r="AE358" s="84" t="str">
        <f t="array" ref="AE358">IFERROR(IF($C358="","",INDEX(구분표!$I$2:$I$1001,MATCH(1,(구분표!$B$2:$B$1001='2추일입'!$A358)*(구분표!$C$2:$C$1001='2추일입'!$B358)*(구분표!$A$2:$A$1001='2추일입'!$C358),0))),"@@")</f>
        <v/>
      </c>
    </row>
    <row r="359" spans="1:31" s="24" customFormat="1" ht="31.5" customHeight="1">
      <c r="A359" s="95" t="str">
        <f>IFERROR(VLOOKUP('2추일입'!$C359,구분표!$A$2:$C$1001,2,FALSE),"")</f>
        <v/>
      </c>
      <c r="B359" s="95" t="str">
        <f>IFERROR(VLOOKUP('2추일입'!$C359,구분표!$A$2:$C$1001,3,FALSE),"")</f>
        <v/>
      </c>
      <c r="C359" s="200"/>
      <c r="D359" s="201"/>
      <c r="E359" s="201"/>
      <c r="F359" s="200"/>
      <c r="G359" s="198"/>
      <c r="H359" s="198"/>
      <c r="I359" s="78">
        <f>IF(SUMPRODUCT(COUNTIF($D359,{"*본예산*","*1회추경*","*신규*"})),"-",G359-H359)</f>
        <v>0</v>
      </c>
      <c r="J359" s="207"/>
      <c r="K359" s="207"/>
      <c r="L359" s="78">
        <f t="shared" si="46"/>
        <v>0</v>
      </c>
      <c r="M359" s="207"/>
      <c r="N359" s="207"/>
      <c r="O359" s="78">
        <f t="shared" si="47"/>
        <v>0</v>
      </c>
      <c r="P359" s="79" t="str">
        <f t="shared" si="48"/>
        <v>-</v>
      </c>
      <c r="Q359" s="213"/>
      <c r="R359" s="85"/>
      <c r="S359" s="222"/>
      <c r="T359" s="85"/>
      <c r="U359" s="83" t="str">
        <f t="shared" si="49"/>
        <v/>
      </c>
      <c r="V359" s="194">
        <f t="shared" si="50"/>
        <v>0</v>
      </c>
      <c r="W359" s="194">
        <f t="shared" si="54"/>
        <v>0</v>
      </c>
      <c r="X359" s="82" t="str">
        <f t="shared" si="51"/>
        <v>ok</v>
      </c>
      <c r="Y359" s="85"/>
      <c r="Z359" s="81" t="str">
        <f t="shared" si="55"/>
        <v/>
      </c>
      <c r="AA359" s="194">
        <f t="shared" si="52"/>
        <v>0</v>
      </c>
      <c r="AB359" s="194">
        <f t="shared" si="53"/>
        <v>0</v>
      </c>
      <c r="AC359" s="82" t="str">
        <f t="shared" si="56"/>
        <v>ok</v>
      </c>
      <c r="AD359" s="85"/>
      <c r="AE359" s="84" t="str">
        <f t="array" ref="AE359">IFERROR(IF($C359="","",INDEX(구분표!$I$2:$I$1001,MATCH(1,(구분표!$B$2:$B$1001='2추일입'!$A359)*(구분표!$C$2:$C$1001='2추일입'!$B359)*(구분표!$A$2:$A$1001='2추일입'!$C359),0))),"@@")</f>
        <v/>
      </c>
    </row>
    <row r="360" spans="1:31" ht="31.5" customHeight="1">
      <c r="A360" s="94" t="str">
        <f>IFERROR(VLOOKUP('2추일입'!$C360,구분표!$A$2:$C$1001,2,FALSE),"")</f>
        <v/>
      </c>
      <c r="B360" s="94" t="str">
        <f>IFERROR(VLOOKUP('2추일입'!$C360,구분표!$A$2:$C$1001,3,FALSE),"")</f>
        <v/>
      </c>
      <c r="C360" s="196"/>
      <c r="D360" s="195"/>
      <c r="E360" s="195"/>
      <c r="F360" s="196"/>
      <c r="G360" s="194"/>
      <c r="H360" s="194"/>
      <c r="I360" s="78">
        <f>IF(SUMPRODUCT(COUNTIF($D360,{"*본예산*","*1회추경*","*신규*"})),"-",G360-H360)</f>
        <v>0</v>
      </c>
      <c r="J360" s="194"/>
      <c r="K360" s="194"/>
      <c r="L360" s="78">
        <f t="shared" si="46"/>
        <v>0</v>
      </c>
      <c r="M360" s="194"/>
      <c r="N360" s="194"/>
      <c r="O360" s="78">
        <f t="shared" si="47"/>
        <v>0</v>
      </c>
      <c r="P360" s="79" t="str">
        <f t="shared" si="48"/>
        <v>-</v>
      </c>
      <c r="Q360" s="217"/>
      <c r="R360" s="80"/>
      <c r="S360" s="221"/>
      <c r="T360" s="80"/>
      <c r="U360" s="83" t="str">
        <f t="shared" si="49"/>
        <v/>
      </c>
      <c r="V360" s="194">
        <f t="shared" si="50"/>
        <v>0</v>
      </c>
      <c r="W360" s="194">
        <f t="shared" si="54"/>
        <v>0</v>
      </c>
      <c r="X360" s="82" t="str">
        <f t="shared" si="51"/>
        <v>ok</v>
      </c>
      <c r="Y360" s="80"/>
      <c r="Z360" s="81" t="str">
        <f t="shared" si="55"/>
        <v/>
      </c>
      <c r="AA360" s="194">
        <f t="shared" si="52"/>
        <v>0</v>
      </c>
      <c r="AB360" s="194">
        <f t="shared" si="53"/>
        <v>0</v>
      </c>
      <c r="AC360" s="82" t="str">
        <f t="shared" si="56"/>
        <v>ok</v>
      </c>
      <c r="AD360" s="80"/>
      <c r="AE360" s="84" t="str">
        <f t="array" ref="AE360">IFERROR(IF($C360="","",INDEX(구분표!$I$2:$I$1001,MATCH(1,(구분표!$B$2:$B$1001='2추일입'!$A360)*(구분표!$C$2:$C$1001='2추일입'!$B360)*(구분표!$A$2:$A$1001='2추일입'!$C360),0))),"@@")</f>
        <v/>
      </c>
    </row>
    <row r="361" spans="1:31" ht="31.5" customHeight="1">
      <c r="A361" s="94" t="str">
        <f>IFERROR(VLOOKUP('2추일입'!$C361,구분표!$A$2:$C$1001,2,FALSE),"")</f>
        <v/>
      </c>
      <c r="B361" s="94" t="str">
        <f>IFERROR(VLOOKUP('2추일입'!$C361,구분표!$A$2:$C$1001,3,FALSE),"")</f>
        <v/>
      </c>
      <c r="C361" s="196"/>
      <c r="D361" s="195"/>
      <c r="E361" s="195"/>
      <c r="F361" s="196"/>
      <c r="G361" s="194"/>
      <c r="H361" s="194"/>
      <c r="I361" s="78">
        <f>IF(SUMPRODUCT(COUNTIF($D361,{"*본예산*","*1회추경*","*신규*"})),"-",G361-H361)</f>
        <v>0</v>
      </c>
      <c r="J361" s="194"/>
      <c r="K361" s="194"/>
      <c r="L361" s="78">
        <f t="shared" si="46"/>
        <v>0</v>
      </c>
      <c r="M361" s="194"/>
      <c r="N361" s="194"/>
      <c r="O361" s="78">
        <f t="shared" si="47"/>
        <v>0</v>
      </c>
      <c r="P361" s="79" t="str">
        <f t="shared" si="48"/>
        <v>-</v>
      </c>
      <c r="Q361" s="215"/>
      <c r="R361" s="80"/>
      <c r="S361" s="221"/>
      <c r="T361" s="80"/>
      <c r="U361" s="83" t="str">
        <f t="shared" si="49"/>
        <v/>
      </c>
      <c r="V361" s="194">
        <f t="shared" si="50"/>
        <v>0</v>
      </c>
      <c r="W361" s="194">
        <f t="shared" si="54"/>
        <v>0</v>
      </c>
      <c r="X361" s="82" t="str">
        <f t="shared" si="51"/>
        <v>ok</v>
      </c>
      <c r="Y361" s="80"/>
      <c r="Z361" s="81" t="str">
        <f t="shared" si="55"/>
        <v/>
      </c>
      <c r="AA361" s="194">
        <f t="shared" si="52"/>
        <v>0</v>
      </c>
      <c r="AB361" s="194">
        <f t="shared" si="53"/>
        <v>0</v>
      </c>
      <c r="AC361" s="82" t="str">
        <f t="shared" si="56"/>
        <v>ok</v>
      </c>
      <c r="AD361" s="80"/>
      <c r="AE361" s="84" t="str">
        <f t="array" ref="AE361">IFERROR(IF($C361="","",INDEX(구분표!$I$2:$I$1001,MATCH(1,(구분표!$B$2:$B$1001='2추일입'!$A361)*(구분표!$C$2:$C$1001='2추일입'!$B361)*(구분표!$A$2:$A$1001='2추일입'!$C361),0))),"@@")</f>
        <v/>
      </c>
    </row>
    <row r="362" spans="1:31" ht="31.5" customHeight="1">
      <c r="A362" s="94" t="str">
        <f>IFERROR(VLOOKUP('2추일입'!$C362,구분표!$A$2:$C$1001,2,FALSE),"")</f>
        <v/>
      </c>
      <c r="B362" s="94" t="str">
        <f>IFERROR(VLOOKUP('2추일입'!$C362,구분표!$A$2:$C$1001,3,FALSE),"")</f>
        <v/>
      </c>
      <c r="C362" s="196"/>
      <c r="D362" s="195"/>
      <c r="E362" s="195"/>
      <c r="F362" s="196"/>
      <c r="G362" s="202"/>
      <c r="H362" s="202"/>
      <c r="I362" s="78">
        <f>IF(SUMPRODUCT(COUNTIF($D362,{"*본예산*","*1회추경*","*신규*"})),"-",G362-H362)</f>
        <v>0</v>
      </c>
      <c r="J362" s="194"/>
      <c r="K362" s="194"/>
      <c r="L362" s="78">
        <f t="shared" si="46"/>
        <v>0</v>
      </c>
      <c r="M362" s="194"/>
      <c r="N362" s="194"/>
      <c r="O362" s="78">
        <f t="shared" si="47"/>
        <v>0</v>
      </c>
      <c r="P362" s="79" t="str">
        <f t="shared" si="48"/>
        <v>-</v>
      </c>
      <c r="Q362" s="218"/>
      <c r="R362" s="80"/>
      <c r="S362" s="221"/>
      <c r="T362" s="80"/>
      <c r="U362" s="83" t="str">
        <f t="shared" si="49"/>
        <v/>
      </c>
      <c r="V362" s="194">
        <f t="shared" si="50"/>
        <v>0</v>
      </c>
      <c r="W362" s="194">
        <f t="shared" si="54"/>
        <v>0</v>
      </c>
      <c r="X362" s="82" t="str">
        <f t="shared" si="51"/>
        <v>ok</v>
      </c>
      <c r="Y362" s="80"/>
      <c r="Z362" s="81" t="str">
        <f t="shared" si="55"/>
        <v/>
      </c>
      <c r="AA362" s="194">
        <f t="shared" si="52"/>
        <v>0</v>
      </c>
      <c r="AB362" s="194">
        <f t="shared" si="53"/>
        <v>0</v>
      </c>
      <c r="AC362" s="82" t="str">
        <f t="shared" si="56"/>
        <v>ok</v>
      </c>
      <c r="AD362" s="80"/>
      <c r="AE362" s="84" t="str">
        <f t="array" ref="AE362">IFERROR(IF($C362="","",INDEX(구분표!$I$2:$I$1001,MATCH(1,(구분표!$B$2:$B$1001='2추일입'!$A362)*(구분표!$C$2:$C$1001='2추일입'!$B362)*(구분표!$A$2:$A$1001='2추일입'!$C362),0))),"@@")</f>
        <v/>
      </c>
    </row>
    <row r="363" spans="1:31" ht="31.5" customHeight="1">
      <c r="A363" s="94" t="str">
        <f>IFERROR(VLOOKUP('2추일입'!$C363,구분표!$A$2:$C$1001,2,FALSE),"")</f>
        <v/>
      </c>
      <c r="B363" s="94" t="str">
        <f>IFERROR(VLOOKUP('2추일입'!$C363,구분표!$A$2:$C$1001,3,FALSE),"")</f>
        <v/>
      </c>
      <c r="C363" s="196"/>
      <c r="D363" s="195"/>
      <c r="E363" s="195"/>
      <c r="F363" s="196"/>
      <c r="G363" s="194"/>
      <c r="H363" s="194"/>
      <c r="I363" s="78">
        <f>IF(SUMPRODUCT(COUNTIF($D363,{"*본예산*","*1회추경*","*신규*"})),"-",G363-H363)</f>
        <v>0</v>
      </c>
      <c r="J363" s="194"/>
      <c r="K363" s="194"/>
      <c r="L363" s="78">
        <f t="shared" si="46"/>
        <v>0</v>
      </c>
      <c r="M363" s="194"/>
      <c r="N363" s="194"/>
      <c r="O363" s="78">
        <f t="shared" si="47"/>
        <v>0</v>
      </c>
      <c r="P363" s="79" t="str">
        <f t="shared" si="48"/>
        <v>-</v>
      </c>
      <c r="Q363" s="218"/>
      <c r="R363" s="80"/>
      <c r="S363" s="221"/>
      <c r="T363" s="80"/>
      <c r="U363" s="83" t="str">
        <f t="shared" si="49"/>
        <v/>
      </c>
      <c r="V363" s="194">
        <f t="shared" si="50"/>
        <v>0</v>
      </c>
      <c r="W363" s="194">
        <f t="shared" si="54"/>
        <v>0</v>
      </c>
      <c r="X363" s="82" t="str">
        <f t="shared" si="51"/>
        <v>ok</v>
      </c>
      <c r="Y363" s="80"/>
      <c r="Z363" s="81" t="str">
        <f t="shared" si="55"/>
        <v/>
      </c>
      <c r="AA363" s="194">
        <f t="shared" si="52"/>
        <v>0</v>
      </c>
      <c r="AB363" s="194">
        <f t="shared" si="53"/>
        <v>0</v>
      </c>
      <c r="AC363" s="82" t="str">
        <f t="shared" si="56"/>
        <v>ok</v>
      </c>
      <c r="AD363" s="80"/>
      <c r="AE363" s="84" t="str">
        <f t="array" ref="AE363">IFERROR(IF($C363="","",INDEX(구분표!$I$2:$I$1001,MATCH(1,(구분표!$B$2:$B$1001='2추일입'!$A363)*(구분표!$C$2:$C$1001='2추일입'!$B363)*(구분표!$A$2:$A$1001='2추일입'!$C363),0))),"@@")</f>
        <v/>
      </c>
    </row>
    <row r="364" spans="1:31" ht="31.5" customHeight="1">
      <c r="A364" s="94" t="str">
        <f>IFERROR(VLOOKUP('2추일입'!$C364,구분표!$A$2:$C$1001,2,FALSE),"")</f>
        <v/>
      </c>
      <c r="B364" s="94" t="str">
        <f>IFERROR(VLOOKUP('2추일입'!$C364,구분표!$A$2:$C$1001,3,FALSE),"")</f>
        <v/>
      </c>
      <c r="C364" s="196"/>
      <c r="D364" s="195"/>
      <c r="E364" s="195"/>
      <c r="F364" s="196"/>
      <c r="G364" s="194"/>
      <c r="H364" s="194"/>
      <c r="I364" s="78">
        <f>IF(SUMPRODUCT(COUNTIF($D364,{"*본예산*","*1회추경*","*신규*"})),"-",G364-H364)</f>
        <v>0</v>
      </c>
      <c r="J364" s="194"/>
      <c r="K364" s="194"/>
      <c r="L364" s="78">
        <f t="shared" si="46"/>
        <v>0</v>
      </c>
      <c r="M364" s="194"/>
      <c r="N364" s="194"/>
      <c r="O364" s="78">
        <f t="shared" si="47"/>
        <v>0</v>
      </c>
      <c r="P364" s="79" t="str">
        <f t="shared" si="48"/>
        <v>-</v>
      </c>
      <c r="Q364" s="218"/>
      <c r="R364" s="80"/>
      <c r="S364" s="221"/>
      <c r="T364" s="80"/>
      <c r="U364" s="83" t="str">
        <f t="shared" si="49"/>
        <v/>
      </c>
      <c r="V364" s="194">
        <f t="shared" si="50"/>
        <v>0</v>
      </c>
      <c r="W364" s="194">
        <f t="shared" si="54"/>
        <v>0</v>
      </c>
      <c r="X364" s="82" t="str">
        <f t="shared" si="51"/>
        <v>ok</v>
      </c>
      <c r="Y364" s="80"/>
      <c r="Z364" s="81" t="str">
        <f t="shared" si="55"/>
        <v/>
      </c>
      <c r="AA364" s="194">
        <f t="shared" si="52"/>
        <v>0</v>
      </c>
      <c r="AB364" s="194">
        <f t="shared" si="53"/>
        <v>0</v>
      </c>
      <c r="AC364" s="82" t="str">
        <f t="shared" si="56"/>
        <v>ok</v>
      </c>
      <c r="AD364" s="80"/>
      <c r="AE364" s="84" t="str">
        <f t="array" ref="AE364">IFERROR(IF($C364="","",INDEX(구분표!$I$2:$I$1001,MATCH(1,(구분표!$B$2:$B$1001='2추일입'!$A364)*(구분표!$C$2:$C$1001='2추일입'!$B364)*(구분표!$A$2:$A$1001='2추일입'!$C364),0))),"@@")</f>
        <v/>
      </c>
    </row>
    <row r="365" spans="1:31" ht="31.5" customHeight="1">
      <c r="A365" s="94" t="str">
        <f>IFERROR(VLOOKUP('2추일입'!$C365,구분표!$A$2:$C$1001,2,FALSE),"")</f>
        <v/>
      </c>
      <c r="B365" s="94" t="str">
        <f>IFERROR(VLOOKUP('2추일입'!$C365,구분표!$A$2:$C$1001,3,FALSE),"")</f>
        <v/>
      </c>
      <c r="C365" s="196"/>
      <c r="D365" s="195"/>
      <c r="E365" s="195"/>
      <c r="F365" s="196"/>
      <c r="G365" s="194"/>
      <c r="H365" s="194"/>
      <c r="I365" s="78">
        <f>IF(SUMPRODUCT(COUNTIF($D365,{"*본예산*","*1회추경*","*신규*"})),"-",G365-H365)</f>
        <v>0</v>
      </c>
      <c r="J365" s="194"/>
      <c r="K365" s="194"/>
      <c r="L365" s="78">
        <f t="shared" si="46"/>
        <v>0</v>
      </c>
      <c r="M365" s="194"/>
      <c r="N365" s="194"/>
      <c r="O365" s="78">
        <f t="shared" si="47"/>
        <v>0</v>
      </c>
      <c r="P365" s="79" t="str">
        <f t="shared" si="48"/>
        <v>-</v>
      </c>
      <c r="Q365" s="218"/>
      <c r="R365" s="80"/>
      <c r="S365" s="221"/>
      <c r="T365" s="80"/>
      <c r="U365" s="83" t="str">
        <f t="shared" si="49"/>
        <v/>
      </c>
      <c r="V365" s="194">
        <f t="shared" si="50"/>
        <v>0</v>
      </c>
      <c r="W365" s="194">
        <f t="shared" si="54"/>
        <v>0</v>
      </c>
      <c r="X365" s="82" t="str">
        <f t="shared" si="51"/>
        <v>ok</v>
      </c>
      <c r="Y365" s="80"/>
      <c r="Z365" s="81" t="str">
        <f t="shared" si="55"/>
        <v/>
      </c>
      <c r="AA365" s="194">
        <f t="shared" si="52"/>
        <v>0</v>
      </c>
      <c r="AB365" s="194">
        <f t="shared" si="53"/>
        <v>0</v>
      </c>
      <c r="AC365" s="82" t="str">
        <f t="shared" si="56"/>
        <v>ok</v>
      </c>
      <c r="AD365" s="80"/>
      <c r="AE365" s="84" t="str">
        <f t="array" ref="AE365">IFERROR(IF($C365="","",INDEX(구분표!$I$2:$I$1001,MATCH(1,(구분표!$B$2:$B$1001='2추일입'!$A365)*(구분표!$C$2:$C$1001='2추일입'!$B365)*(구분표!$A$2:$A$1001='2추일입'!$C365),0))),"@@")</f>
        <v/>
      </c>
    </row>
    <row r="366" spans="1:31" ht="31.5" customHeight="1">
      <c r="A366" s="94" t="str">
        <f>IFERROR(VLOOKUP('2추일입'!$C366,구분표!$A$2:$C$1001,2,FALSE),"")</f>
        <v/>
      </c>
      <c r="B366" s="94" t="str">
        <f>IFERROR(VLOOKUP('2추일입'!$C366,구분표!$A$2:$C$1001,3,FALSE),"")</f>
        <v/>
      </c>
      <c r="C366" s="196"/>
      <c r="D366" s="195"/>
      <c r="E366" s="195"/>
      <c r="F366" s="196"/>
      <c r="G366" s="194"/>
      <c r="H366" s="194"/>
      <c r="I366" s="78">
        <f>IF(SUMPRODUCT(COUNTIF($D366,{"*본예산*","*1회추경*","*신규*"})),"-",G366-H366)</f>
        <v>0</v>
      </c>
      <c r="J366" s="194"/>
      <c r="K366" s="194"/>
      <c r="L366" s="78">
        <f t="shared" si="46"/>
        <v>0</v>
      </c>
      <c r="M366" s="194"/>
      <c r="N366" s="194"/>
      <c r="O366" s="78">
        <f t="shared" si="47"/>
        <v>0</v>
      </c>
      <c r="P366" s="79" t="str">
        <f t="shared" si="48"/>
        <v>-</v>
      </c>
      <c r="Q366" s="218"/>
      <c r="R366" s="80"/>
      <c r="S366" s="221"/>
      <c r="T366" s="80"/>
      <c r="U366" s="83" t="str">
        <f t="shared" si="49"/>
        <v/>
      </c>
      <c r="V366" s="194">
        <f t="shared" si="50"/>
        <v>0</v>
      </c>
      <c r="W366" s="194">
        <f t="shared" si="54"/>
        <v>0</v>
      </c>
      <c r="X366" s="82" t="str">
        <f t="shared" si="51"/>
        <v>ok</v>
      </c>
      <c r="Y366" s="80"/>
      <c r="Z366" s="81" t="str">
        <f t="shared" si="55"/>
        <v/>
      </c>
      <c r="AA366" s="194">
        <f t="shared" si="52"/>
        <v>0</v>
      </c>
      <c r="AB366" s="194">
        <f t="shared" si="53"/>
        <v>0</v>
      </c>
      <c r="AC366" s="82" t="str">
        <f t="shared" si="56"/>
        <v>ok</v>
      </c>
      <c r="AD366" s="80"/>
      <c r="AE366" s="84" t="str">
        <f t="array" ref="AE366">IFERROR(IF($C366="","",INDEX(구분표!$I$2:$I$1001,MATCH(1,(구분표!$B$2:$B$1001='2추일입'!$A366)*(구분표!$C$2:$C$1001='2추일입'!$B366)*(구분표!$A$2:$A$1001='2추일입'!$C366),0))),"@@")</f>
        <v/>
      </c>
    </row>
    <row r="367" spans="1:31" ht="31.5" customHeight="1">
      <c r="A367" s="94" t="str">
        <f>IFERROR(VLOOKUP('2추일입'!$C367,구분표!$A$2:$C$1001,2,FALSE),"")</f>
        <v/>
      </c>
      <c r="B367" s="94" t="str">
        <f>IFERROR(VLOOKUP('2추일입'!$C367,구분표!$A$2:$C$1001,3,FALSE),"")</f>
        <v/>
      </c>
      <c r="C367" s="196"/>
      <c r="D367" s="195"/>
      <c r="E367" s="195"/>
      <c r="F367" s="196"/>
      <c r="G367" s="197"/>
      <c r="H367" s="194"/>
      <c r="I367" s="78">
        <f>IF(SUMPRODUCT(COUNTIF($D367,{"*본예산*","*1회추경*","*신규*"})),"-",G367-H367)</f>
        <v>0</v>
      </c>
      <c r="J367" s="194"/>
      <c r="K367" s="194"/>
      <c r="L367" s="78">
        <f t="shared" si="46"/>
        <v>0</v>
      </c>
      <c r="M367" s="194"/>
      <c r="N367" s="194"/>
      <c r="O367" s="78">
        <f t="shared" si="47"/>
        <v>0</v>
      </c>
      <c r="P367" s="79" t="str">
        <f t="shared" si="48"/>
        <v>-</v>
      </c>
      <c r="Q367" s="218"/>
      <c r="R367" s="80"/>
      <c r="S367" s="221"/>
      <c r="T367" s="80"/>
      <c r="U367" s="83" t="str">
        <f t="shared" si="49"/>
        <v/>
      </c>
      <c r="V367" s="194">
        <f t="shared" si="50"/>
        <v>0</v>
      </c>
      <c r="W367" s="194">
        <f t="shared" si="54"/>
        <v>0</v>
      </c>
      <c r="X367" s="82" t="str">
        <f t="shared" si="51"/>
        <v>ok</v>
      </c>
      <c r="Y367" s="80"/>
      <c r="Z367" s="81" t="str">
        <f t="shared" si="55"/>
        <v/>
      </c>
      <c r="AA367" s="194">
        <f t="shared" si="52"/>
        <v>0</v>
      </c>
      <c r="AB367" s="194">
        <f t="shared" si="53"/>
        <v>0</v>
      </c>
      <c r="AC367" s="82" t="str">
        <f t="shared" si="56"/>
        <v>ok</v>
      </c>
      <c r="AD367" s="80"/>
      <c r="AE367" s="84" t="str">
        <f t="array" ref="AE367">IFERROR(IF($C367="","",INDEX(구분표!$I$2:$I$1001,MATCH(1,(구분표!$B$2:$B$1001='2추일입'!$A367)*(구분표!$C$2:$C$1001='2추일입'!$B367)*(구분표!$A$2:$A$1001='2추일입'!$C367),0))),"@@")</f>
        <v/>
      </c>
    </row>
    <row r="368" spans="1:31" ht="31.5" customHeight="1">
      <c r="A368" s="94" t="str">
        <f>IFERROR(VLOOKUP('2추일입'!$C368,구분표!$A$2:$C$1001,2,FALSE),"")</f>
        <v/>
      </c>
      <c r="B368" s="94" t="str">
        <f>IFERROR(VLOOKUP('2추일입'!$C368,구분표!$A$2:$C$1001,3,FALSE),"")</f>
        <v/>
      </c>
      <c r="C368" s="196"/>
      <c r="D368" s="195"/>
      <c r="E368" s="195"/>
      <c r="F368" s="196"/>
      <c r="G368" s="202"/>
      <c r="H368" s="202"/>
      <c r="I368" s="78">
        <f>IF(SUMPRODUCT(COUNTIF($D368,{"*본예산*","*1회추경*","*신규*"})),"-",G368-H368)</f>
        <v>0</v>
      </c>
      <c r="J368" s="194"/>
      <c r="K368" s="194"/>
      <c r="L368" s="78">
        <f t="shared" si="46"/>
        <v>0</v>
      </c>
      <c r="M368" s="194"/>
      <c r="N368" s="194"/>
      <c r="O368" s="78">
        <f t="shared" si="47"/>
        <v>0</v>
      </c>
      <c r="P368" s="79" t="str">
        <f t="shared" si="48"/>
        <v>-</v>
      </c>
      <c r="Q368" s="217"/>
      <c r="R368" s="80"/>
      <c r="S368" s="221"/>
      <c r="T368" s="80"/>
      <c r="U368" s="83" t="str">
        <f t="shared" si="49"/>
        <v/>
      </c>
      <c r="V368" s="194">
        <f t="shared" si="50"/>
        <v>0</v>
      </c>
      <c r="W368" s="194">
        <f t="shared" si="54"/>
        <v>0</v>
      </c>
      <c r="X368" s="82" t="str">
        <f t="shared" si="51"/>
        <v>ok</v>
      </c>
      <c r="Y368" s="80"/>
      <c r="Z368" s="81" t="str">
        <f t="shared" si="55"/>
        <v/>
      </c>
      <c r="AA368" s="194">
        <f t="shared" si="52"/>
        <v>0</v>
      </c>
      <c r="AB368" s="194">
        <f t="shared" si="53"/>
        <v>0</v>
      </c>
      <c r="AC368" s="82" t="str">
        <f t="shared" si="56"/>
        <v>ok</v>
      </c>
      <c r="AD368" s="80"/>
      <c r="AE368" s="84" t="str">
        <f t="array" ref="AE368">IFERROR(IF($C368="","",INDEX(구분표!$I$2:$I$1001,MATCH(1,(구분표!$B$2:$B$1001='2추일입'!$A368)*(구분표!$C$2:$C$1001='2추일입'!$B368)*(구분표!$A$2:$A$1001='2추일입'!$C368),0))),"@@")</f>
        <v/>
      </c>
    </row>
    <row r="369" spans="1:31" ht="31.5" customHeight="1">
      <c r="A369" s="94" t="str">
        <f>IFERROR(VLOOKUP('2추일입'!$C369,구분표!$A$2:$C$1001,2,FALSE),"")</f>
        <v/>
      </c>
      <c r="B369" s="94" t="str">
        <f>IFERROR(VLOOKUP('2추일입'!$C369,구분표!$A$2:$C$1001,3,FALSE),"")</f>
        <v/>
      </c>
      <c r="C369" s="196"/>
      <c r="D369" s="195"/>
      <c r="E369" s="195"/>
      <c r="F369" s="196"/>
      <c r="G369" s="194"/>
      <c r="H369" s="194"/>
      <c r="I369" s="78">
        <f>IF(SUMPRODUCT(COUNTIF($D369,{"*본예산*","*1회추경*","*신규*"})),"-",G369-H369)</f>
        <v>0</v>
      </c>
      <c r="J369" s="194"/>
      <c r="K369" s="194"/>
      <c r="L369" s="78">
        <f t="shared" si="46"/>
        <v>0</v>
      </c>
      <c r="M369" s="194"/>
      <c r="N369" s="194"/>
      <c r="O369" s="78">
        <f t="shared" si="47"/>
        <v>0</v>
      </c>
      <c r="P369" s="79" t="str">
        <f t="shared" si="48"/>
        <v>-</v>
      </c>
      <c r="Q369" s="218"/>
      <c r="R369" s="80"/>
      <c r="S369" s="221"/>
      <c r="T369" s="80"/>
      <c r="U369" s="83" t="str">
        <f t="shared" si="49"/>
        <v/>
      </c>
      <c r="V369" s="194">
        <f t="shared" si="50"/>
        <v>0</v>
      </c>
      <c r="W369" s="194">
        <f t="shared" si="54"/>
        <v>0</v>
      </c>
      <c r="X369" s="82" t="str">
        <f t="shared" si="51"/>
        <v>ok</v>
      </c>
      <c r="Y369" s="80"/>
      <c r="Z369" s="81" t="str">
        <f t="shared" si="55"/>
        <v/>
      </c>
      <c r="AA369" s="194">
        <f t="shared" si="52"/>
        <v>0</v>
      </c>
      <c r="AB369" s="194">
        <f t="shared" si="53"/>
        <v>0</v>
      </c>
      <c r="AC369" s="82" t="str">
        <f t="shared" si="56"/>
        <v>ok</v>
      </c>
      <c r="AD369" s="80"/>
      <c r="AE369" s="84" t="str">
        <f t="array" ref="AE369">IFERROR(IF($C369="","",INDEX(구분표!$I$2:$I$1001,MATCH(1,(구분표!$B$2:$B$1001='2추일입'!$A369)*(구분표!$C$2:$C$1001='2추일입'!$B369)*(구분표!$A$2:$A$1001='2추일입'!$C369),0))),"@@")</f>
        <v/>
      </c>
    </row>
    <row r="370" spans="1:31" ht="31.5" customHeight="1">
      <c r="A370" s="94" t="str">
        <f>IFERROR(VLOOKUP('2추일입'!$C370,구분표!$A$2:$C$1001,2,FALSE),"")</f>
        <v/>
      </c>
      <c r="B370" s="94" t="str">
        <f>IFERROR(VLOOKUP('2추일입'!$C370,구분표!$A$2:$C$1001,3,FALSE),"")</f>
        <v/>
      </c>
      <c r="C370" s="196"/>
      <c r="D370" s="195"/>
      <c r="E370" s="195"/>
      <c r="F370" s="196"/>
      <c r="G370" s="194"/>
      <c r="H370" s="194"/>
      <c r="I370" s="78">
        <f>IF(SUMPRODUCT(COUNTIF($D370,{"*본예산*","*1회추경*","*신규*"})),"-",G370-H370)</f>
        <v>0</v>
      </c>
      <c r="J370" s="194"/>
      <c r="K370" s="194"/>
      <c r="L370" s="78">
        <f t="shared" si="46"/>
        <v>0</v>
      </c>
      <c r="M370" s="194"/>
      <c r="N370" s="194"/>
      <c r="O370" s="78">
        <f t="shared" si="47"/>
        <v>0</v>
      </c>
      <c r="P370" s="79" t="str">
        <f t="shared" si="48"/>
        <v>-</v>
      </c>
      <c r="Q370" s="217"/>
      <c r="R370" s="80"/>
      <c r="S370" s="221"/>
      <c r="T370" s="80"/>
      <c r="U370" s="83" t="str">
        <f t="shared" si="49"/>
        <v/>
      </c>
      <c r="V370" s="194">
        <f t="shared" si="50"/>
        <v>0</v>
      </c>
      <c r="W370" s="194">
        <f t="shared" si="54"/>
        <v>0</v>
      </c>
      <c r="X370" s="82" t="str">
        <f t="shared" si="51"/>
        <v>ok</v>
      </c>
      <c r="Y370" s="80"/>
      <c r="Z370" s="81" t="str">
        <f t="shared" si="55"/>
        <v/>
      </c>
      <c r="AA370" s="194">
        <f t="shared" si="52"/>
        <v>0</v>
      </c>
      <c r="AB370" s="194">
        <f t="shared" si="53"/>
        <v>0</v>
      </c>
      <c r="AC370" s="82" t="str">
        <f t="shared" si="56"/>
        <v>ok</v>
      </c>
      <c r="AD370" s="80"/>
      <c r="AE370" s="84" t="str">
        <f t="array" ref="AE370">IFERROR(IF($C370="","",INDEX(구분표!$I$2:$I$1001,MATCH(1,(구분표!$B$2:$B$1001='2추일입'!$A370)*(구분표!$C$2:$C$1001='2추일입'!$B370)*(구분표!$A$2:$A$1001='2추일입'!$C370),0))),"@@")</f>
        <v/>
      </c>
    </row>
    <row r="371" spans="1:31" ht="31.5" customHeight="1">
      <c r="A371" s="94" t="str">
        <f>IFERROR(VLOOKUP('2추일입'!$C371,구분표!$A$2:$C$1001,2,FALSE),"")</f>
        <v/>
      </c>
      <c r="B371" s="94" t="str">
        <f>IFERROR(VLOOKUP('2추일입'!$C371,구분표!$A$2:$C$1001,3,FALSE),"")</f>
        <v/>
      </c>
      <c r="C371" s="196"/>
      <c r="D371" s="195"/>
      <c r="E371" s="195"/>
      <c r="F371" s="196"/>
      <c r="G371" s="194"/>
      <c r="H371" s="194"/>
      <c r="I371" s="78">
        <f>IF(SUMPRODUCT(COUNTIF($D371,{"*본예산*","*1회추경*","*신규*"})),"-",G371-H371)</f>
        <v>0</v>
      </c>
      <c r="J371" s="194"/>
      <c r="K371" s="194"/>
      <c r="L371" s="78">
        <f t="shared" si="46"/>
        <v>0</v>
      </c>
      <c r="M371" s="194"/>
      <c r="N371" s="194"/>
      <c r="O371" s="78">
        <f t="shared" si="47"/>
        <v>0</v>
      </c>
      <c r="P371" s="79" t="str">
        <f t="shared" si="48"/>
        <v>-</v>
      </c>
      <c r="Q371" s="217"/>
      <c r="R371" s="80"/>
      <c r="S371" s="221"/>
      <c r="T371" s="80"/>
      <c r="U371" s="83" t="str">
        <f t="shared" si="49"/>
        <v/>
      </c>
      <c r="V371" s="194">
        <f t="shared" si="50"/>
        <v>0</v>
      </c>
      <c r="W371" s="194">
        <f t="shared" si="54"/>
        <v>0</v>
      </c>
      <c r="X371" s="82" t="str">
        <f t="shared" si="51"/>
        <v>ok</v>
      </c>
      <c r="Y371" s="80"/>
      <c r="Z371" s="81" t="str">
        <f t="shared" si="55"/>
        <v/>
      </c>
      <c r="AA371" s="194">
        <f t="shared" si="52"/>
        <v>0</v>
      </c>
      <c r="AB371" s="194">
        <f t="shared" si="53"/>
        <v>0</v>
      </c>
      <c r="AC371" s="82" t="str">
        <f t="shared" si="56"/>
        <v>ok</v>
      </c>
      <c r="AD371" s="80"/>
      <c r="AE371" s="84" t="str">
        <f t="array" ref="AE371">IFERROR(IF($C371="","",INDEX(구분표!$I$2:$I$1001,MATCH(1,(구분표!$B$2:$B$1001='2추일입'!$A371)*(구분표!$C$2:$C$1001='2추일입'!$B371)*(구분표!$A$2:$A$1001='2추일입'!$C371),0))),"@@")</f>
        <v/>
      </c>
    </row>
    <row r="372" spans="1:31" ht="31.5" customHeight="1">
      <c r="A372" s="94" t="str">
        <f>IFERROR(VLOOKUP('2추일입'!$C372,구분표!$A$2:$C$1001,2,FALSE),"")</f>
        <v/>
      </c>
      <c r="B372" s="94" t="str">
        <f>IFERROR(VLOOKUP('2추일입'!$C372,구분표!$A$2:$C$1001,3,FALSE),"")</f>
        <v/>
      </c>
      <c r="C372" s="196"/>
      <c r="D372" s="195"/>
      <c r="E372" s="195"/>
      <c r="F372" s="196"/>
      <c r="G372" s="194"/>
      <c r="H372" s="194"/>
      <c r="I372" s="78">
        <f>IF(SUMPRODUCT(COUNTIF($D372,{"*본예산*","*1회추경*","*신규*"})),"-",G372-H372)</f>
        <v>0</v>
      </c>
      <c r="J372" s="194"/>
      <c r="K372" s="194"/>
      <c r="L372" s="78">
        <f t="shared" si="46"/>
        <v>0</v>
      </c>
      <c r="M372" s="194"/>
      <c r="N372" s="194"/>
      <c r="O372" s="78">
        <f t="shared" si="47"/>
        <v>0</v>
      </c>
      <c r="P372" s="79" t="str">
        <f t="shared" si="48"/>
        <v>-</v>
      </c>
      <c r="Q372" s="217"/>
      <c r="R372" s="80"/>
      <c r="S372" s="221"/>
      <c r="T372" s="80"/>
      <c r="U372" s="83" t="str">
        <f t="shared" si="49"/>
        <v/>
      </c>
      <c r="V372" s="194">
        <f t="shared" si="50"/>
        <v>0</v>
      </c>
      <c r="W372" s="194">
        <f t="shared" si="54"/>
        <v>0</v>
      </c>
      <c r="X372" s="82" t="str">
        <f t="shared" si="51"/>
        <v>ok</v>
      </c>
      <c r="Y372" s="80"/>
      <c r="Z372" s="81" t="str">
        <f t="shared" si="55"/>
        <v/>
      </c>
      <c r="AA372" s="194">
        <f t="shared" si="52"/>
        <v>0</v>
      </c>
      <c r="AB372" s="194">
        <f t="shared" si="53"/>
        <v>0</v>
      </c>
      <c r="AC372" s="82" t="str">
        <f t="shared" si="56"/>
        <v>ok</v>
      </c>
      <c r="AD372" s="80"/>
      <c r="AE372" s="84" t="str">
        <f t="array" ref="AE372">IFERROR(IF($C372="","",INDEX(구분표!$I$2:$I$1001,MATCH(1,(구분표!$B$2:$B$1001='2추일입'!$A372)*(구분표!$C$2:$C$1001='2추일입'!$B372)*(구분표!$A$2:$A$1001='2추일입'!$C372),0))),"@@")</f>
        <v/>
      </c>
    </row>
    <row r="373" spans="1:31" ht="31.5" customHeight="1">
      <c r="A373" s="94" t="str">
        <f>IFERROR(VLOOKUP('2추일입'!$C373,구분표!$A$2:$C$1001,2,FALSE),"")</f>
        <v/>
      </c>
      <c r="B373" s="94" t="str">
        <f>IFERROR(VLOOKUP('2추일입'!$C373,구분표!$A$2:$C$1001,3,FALSE),"")</f>
        <v/>
      </c>
      <c r="C373" s="196"/>
      <c r="D373" s="195"/>
      <c r="E373" s="195"/>
      <c r="F373" s="196"/>
      <c r="G373" s="194"/>
      <c r="H373" s="194"/>
      <c r="I373" s="78">
        <f>IF(SUMPRODUCT(COUNTIF($D373,{"*본예산*","*1회추경*","*신규*"})),"-",G373-H373)</f>
        <v>0</v>
      </c>
      <c r="J373" s="194"/>
      <c r="K373" s="194"/>
      <c r="L373" s="78">
        <f t="shared" si="46"/>
        <v>0</v>
      </c>
      <c r="M373" s="194"/>
      <c r="N373" s="194"/>
      <c r="O373" s="78">
        <f t="shared" si="47"/>
        <v>0</v>
      </c>
      <c r="P373" s="79" t="str">
        <f t="shared" si="48"/>
        <v>-</v>
      </c>
      <c r="Q373" s="218"/>
      <c r="R373" s="80"/>
      <c r="S373" s="221"/>
      <c r="T373" s="80"/>
      <c r="U373" s="83" t="str">
        <f t="shared" si="49"/>
        <v/>
      </c>
      <c r="V373" s="194">
        <f t="shared" si="50"/>
        <v>0</v>
      </c>
      <c r="W373" s="194">
        <f t="shared" si="54"/>
        <v>0</v>
      </c>
      <c r="X373" s="82" t="str">
        <f t="shared" si="51"/>
        <v>ok</v>
      </c>
      <c r="Y373" s="80"/>
      <c r="Z373" s="81" t="str">
        <f t="shared" si="55"/>
        <v/>
      </c>
      <c r="AA373" s="194">
        <f t="shared" si="52"/>
        <v>0</v>
      </c>
      <c r="AB373" s="194">
        <f t="shared" si="53"/>
        <v>0</v>
      </c>
      <c r="AC373" s="82" t="str">
        <f t="shared" si="56"/>
        <v>ok</v>
      </c>
      <c r="AD373" s="80"/>
      <c r="AE373" s="84" t="str">
        <f t="array" ref="AE373">IFERROR(IF($C373="","",INDEX(구분표!$I$2:$I$1001,MATCH(1,(구분표!$B$2:$B$1001='2추일입'!$A373)*(구분표!$C$2:$C$1001='2추일입'!$B373)*(구분표!$A$2:$A$1001='2추일입'!$C373),0))),"@@")</f>
        <v/>
      </c>
    </row>
    <row r="374" spans="1:31" ht="31.5" customHeight="1">
      <c r="A374" s="94" t="str">
        <f>IFERROR(VLOOKUP('2추일입'!$C374,구분표!$A$2:$C$1001,2,FALSE),"")</f>
        <v/>
      </c>
      <c r="B374" s="94" t="str">
        <f>IFERROR(VLOOKUP('2추일입'!$C374,구분표!$A$2:$C$1001,3,FALSE),"")</f>
        <v/>
      </c>
      <c r="C374" s="196"/>
      <c r="D374" s="195"/>
      <c r="E374" s="195"/>
      <c r="F374" s="196"/>
      <c r="G374" s="194"/>
      <c r="H374" s="194"/>
      <c r="I374" s="78">
        <f>IF(SUMPRODUCT(COUNTIF($D374,{"*본예산*","*1회추경*","*신규*"})),"-",G374-H374)</f>
        <v>0</v>
      </c>
      <c r="J374" s="194"/>
      <c r="K374" s="194"/>
      <c r="L374" s="78">
        <f t="shared" si="46"/>
        <v>0</v>
      </c>
      <c r="M374" s="194"/>
      <c r="N374" s="194"/>
      <c r="O374" s="78">
        <f t="shared" si="47"/>
        <v>0</v>
      </c>
      <c r="P374" s="79" t="str">
        <f t="shared" si="48"/>
        <v>-</v>
      </c>
      <c r="Q374" s="218"/>
      <c r="R374" s="80"/>
      <c r="S374" s="221"/>
      <c r="T374" s="80"/>
      <c r="U374" s="83" t="str">
        <f t="shared" si="49"/>
        <v/>
      </c>
      <c r="V374" s="194">
        <f t="shared" si="50"/>
        <v>0</v>
      </c>
      <c r="W374" s="194">
        <f t="shared" si="54"/>
        <v>0</v>
      </c>
      <c r="X374" s="82" t="str">
        <f t="shared" si="51"/>
        <v>ok</v>
      </c>
      <c r="Y374" s="80"/>
      <c r="Z374" s="81" t="str">
        <f t="shared" si="55"/>
        <v/>
      </c>
      <c r="AA374" s="194">
        <f t="shared" si="52"/>
        <v>0</v>
      </c>
      <c r="AB374" s="194">
        <f t="shared" si="53"/>
        <v>0</v>
      </c>
      <c r="AC374" s="82" t="str">
        <f t="shared" si="56"/>
        <v>ok</v>
      </c>
      <c r="AD374" s="80"/>
      <c r="AE374" s="84" t="str">
        <f t="array" ref="AE374">IFERROR(IF($C374="","",INDEX(구분표!$I$2:$I$1001,MATCH(1,(구분표!$B$2:$B$1001='2추일입'!$A374)*(구분표!$C$2:$C$1001='2추일입'!$B374)*(구분표!$A$2:$A$1001='2추일입'!$C374),0))),"@@")</f>
        <v/>
      </c>
    </row>
    <row r="375" spans="1:31" ht="31.5" customHeight="1">
      <c r="A375" s="94" t="str">
        <f>IFERROR(VLOOKUP('2추일입'!$C375,구분표!$A$2:$C$1001,2,FALSE),"")</f>
        <v/>
      </c>
      <c r="B375" s="94" t="str">
        <f>IFERROR(VLOOKUP('2추일입'!$C375,구분표!$A$2:$C$1001,3,FALSE),"")</f>
        <v/>
      </c>
      <c r="C375" s="196"/>
      <c r="D375" s="195"/>
      <c r="E375" s="195"/>
      <c r="F375" s="196"/>
      <c r="G375" s="194"/>
      <c r="H375" s="194"/>
      <c r="I375" s="78">
        <f>IF(SUMPRODUCT(COUNTIF($D375,{"*본예산*","*1회추경*","*신규*"})),"-",G375-H375)</f>
        <v>0</v>
      </c>
      <c r="J375" s="194"/>
      <c r="K375" s="194"/>
      <c r="L375" s="78">
        <f t="shared" si="46"/>
        <v>0</v>
      </c>
      <c r="M375" s="194"/>
      <c r="N375" s="194"/>
      <c r="O375" s="78">
        <f t="shared" si="47"/>
        <v>0</v>
      </c>
      <c r="P375" s="79" t="str">
        <f t="shared" si="48"/>
        <v>-</v>
      </c>
      <c r="Q375" s="218"/>
      <c r="R375" s="80"/>
      <c r="S375" s="221"/>
      <c r="T375" s="80"/>
      <c r="U375" s="83" t="str">
        <f t="shared" si="49"/>
        <v/>
      </c>
      <c r="V375" s="194">
        <f t="shared" si="50"/>
        <v>0</v>
      </c>
      <c r="W375" s="194">
        <f t="shared" si="54"/>
        <v>0</v>
      </c>
      <c r="X375" s="82" t="str">
        <f t="shared" si="51"/>
        <v>ok</v>
      </c>
      <c r="Y375" s="80"/>
      <c r="Z375" s="81" t="str">
        <f t="shared" si="55"/>
        <v/>
      </c>
      <c r="AA375" s="194">
        <f t="shared" si="52"/>
        <v>0</v>
      </c>
      <c r="AB375" s="194">
        <f t="shared" si="53"/>
        <v>0</v>
      </c>
      <c r="AC375" s="82" t="str">
        <f t="shared" si="56"/>
        <v>ok</v>
      </c>
      <c r="AD375" s="80"/>
      <c r="AE375" s="84" t="str">
        <f t="array" ref="AE375">IFERROR(IF($C375="","",INDEX(구분표!$I$2:$I$1001,MATCH(1,(구분표!$B$2:$B$1001='2추일입'!$A375)*(구분표!$C$2:$C$1001='2추일입'!$B375)*(구분표!$A$2:$A$1001='2추일입'!$C375),0))),"@@")</f>
        <v/>
      </c>
    </row>
    <row r="376" spans="1:31" ht="31.5" customHeight="1">
      <c r="A376" s="94" t="str">
        <f>IFERROR(VLOOKUP('2추일입'!$C376,구분표!$A$2:$C$1001,2,FALSE),"")</f>
        <v/>
      </c>
      <c r="B376" s="94" t="str">
        <f>IFERROR(VLOOKUP('2추일입'!$C376,구분표!$A$2:$C$1001,3,FALSE),"")</f>
        <v/>
      </c>
      <c r="C376" s="196"/>
      <c r="D376" s="195"/>
      <c r="E376" s="195"/>
      <c r="F376" s="196"/>
      <c r="G376" s="194"/>
      <c r="H376" s="194"/>
      <c r="I376" s="78">
        <f>IF(SUMPRODUCT(COUNTIF($D376,{"*본예산*","*1회추경*","*신규*"})),"-",G376-H376)</f>
        <v>0</v>
      </c>
      <c r="J376" s="194"/>
      <c r="K376" s="194"/>
      <c r="L376" s="78">
        <f t="shared" si="46"/>
        <v>0</v>
      </c>
      <c r="M376" s="194"/>
      <c r="N376" s="194"/>
      <c r="O376" s="78">
        <f t="shared" si="47"/>
        <v>0</v>
      </c>
      <c r="P376" s="79" t="str">
        <f t="shared" si="48"/>
        <v>-</v>
      </c>
      <c r="Q376" s="218"/>
      <c r="R376" s="80"/>
      <c r="S376" s="221"/>
      <c r="T376" s="80"/>
      <c r="U376" s="83" t="str">
        <f t="shared" si="49"/>
        <v/>
      </c>
      <c r="V376" s="194">
        <f t="shared" si="50"/>
        <v>0</v>
      </c>
      <c r="W376" s="194">
        <f t="shared" si="54"/>
        <v>0</v>
      </c>
      <c r="X376" s="82" t="str">
        <f t="shared" si="51"/>
        <v>ok</v>
      </c>
      <c r="Y376" s="80"/>
      <c r="Z376" s="81" t="str">
        <f t="shared" si="55"/>
        <v/>
      </c>
      <c r="AA376" s="194">
        <f t="shared" si="52"/>
        <v>0</v>
      </c>
      <c r="AB376" s="194">
        <f t="shared" si="53"/>
        <v>0</v>
      </c>
      <c r="AC376" s="82" t="str">
        <f t="shared" si="56"/>
        <v>ok</v>
      </c>
      <c r="AD376" s="80"/>
      <c r="AE376" s="84" t="str">
        <f t="array" ref="AE376">IFERROR(IF($C376="","",INDEX(구분표!$I$2:$I$1001,MATCH(1,(구분표!$B$2:$B$1001='2추일입'!$A376)*(구분표!$C$2:$C$1001='2추일입'!$B376)*(구분표!$A$2:$A$1001='2추일입'!$C376),0))),"@@")</f>
        <v/>
      </c>
    </row>
    <row r="377" spans="1:31" ht="31.5" customHeight="1">
      <c r="A377" s="94" t="str">
        <f>IFERROR(VLOOKUP('2추일입'!$C377,구분표!$A$2:$C$1001,2,FALSE),"")</f>
        <v/>
      </c>
      <c r="B377" s="94" t="str">
        <f>IFERROR(VLOOKUP('2추일입'!$C377,구분표!$A$2:$C$1001,3,FALSE),"")</f>
        <v/>
      </c>
      <c r="C377" s="196"/>
      <c r="D377" s="195"/>
      <c r="E377" s="195"/>
      <c r="F377" s="196"/>
      <c r="G377" s="194"/>
      <c r="H377" s="194"/>
      <c r="I377" s="78">
        <f>IF(SUMPRODUCT(COUNTIF($D377,{"*본예산*","*1회추경*","*신규*"})),"-",G377-H377)</f>
        <v>0</v>
      </c>
      <c r="J377" s="194"/>
      <c r="K377" s="194"/>
      <c r="L377" s="78">
        <f t="shared" si="46"/>
        <v>0</v>
      </c>
      <c r="M377" s="194"/>
      <c r="N377" s="194"/>
      <c r="O377" s="78">
        <f t="shared" si="47"/>
        <v>0</v>
      </c>
      <c r="P377" s="79" t="str">
        <f t="shared" si="48"/>
        <v>-</v>
      </c>
      <c r="Q377" s="212"/>
      <c r="R377" s="80"/>
      <c r="S377" s="221"/>
      <c r="T377" s="80"/>
      <c r="U377" s="83" t="str">
        <f t="shared" si="49"/>
        <v/>
      </c>
      <c r="V377" s="194">
        <f t="shared" si="50"/>
        <v>0</v>
      </c>
      <c r="W377" s="194">
        <f t="shared" si="54"/>
        <v>0</v>
      </c>
      <c r="X377" s="82" t="str">
        <f t="shared" si="51"/>
        <v>ok</v>
      </c>
      <c r="Y377" s="80"/>
      <c r="Z377" s="81" t="str">
        <f t="shared" si="55"/>
        <v/>
      </c>
      <c r="AA377" s="194">
        <f t="shared" si="52"/>
        <v>0</v>
      </c>
      <c r="AB377" s="194">
        <f t="shared" si="53"/>
        <v>0</v>
      </c>
      <c r="AC377" s="82" t="str">
        <f t="shared" si="56"/>
        <v>ok</v>
      </c>
      <c r="AD377" s="80"/>
      <c r="AE377" s="84" t="str">
        <f t="array" ref="AE377">IFERROR(IF($C377="","",INDEX(구분표!$I$2:$I$1001,MATCH(1,(구분표!$B$2:$B$1001='2추일입'!$A377)*(구분표!$C$2:$C$1001='2추일입'!$B377)*(구분표!$A$2:$A$1001='2추일입'!$C377),0))),"@@")</f>
        <v/>
      </c>
    </row>
    <row r="378" spans="1:31" ht="31.5" customHeight="1">
      <c r="A378" s="96" t="str">
        <f>IFERROR(VLOOKUP('2추일입'!$C378,구분표!$A$2:$C$1001,2,FALSE),"")</f>
        <v/>
      </c>
      <c r="B378" s="96" t="str">
        <f>IFERROR(VLOOKUP('2추일입'!$C378,구분표!$A$2:$C$1001,3,FALSE),"")</f>
        <v/>
      </c>
      <c r="C378" s="203"/>
      <c r="D378" s="204"/>
      <c r="E378" s="204"/>
      <c r="F378" s="203"/>
      <c r="G378" s="205"/>
      <c r="H378" s="205"/>
      <c r="I378" s="86">
        <f>IF(SUMPRODUCT(COUNTIF($D378,{"*본예산*","*1회추경*","*신규*"})),"-",G378-H378)</f>
        <v>0</v>
      </c>
      <c r="J378" s="205"/>
      <c r="K378" s="205"/>
      <c r="L378" s="86">
        <f t="shared" si="46"/>
        <v>0</v>
      </c>
      <c r="M378" s="205"/>
      <c r="N378" s="205"/>
      <c r="O378" s="86">
        <f t="shared" si="47"/>
        <v>0</v>
      </c>
      <c r="P378" s="87" t="str">
        <f t="shared" si="48"/>
        <v>-</v>
      </c>
      <c r="Q378" s="219"/>
      <c r="R378" s="88"/>
      <c r="S378" s="223"/>
      <c r="T378" s="88"/>
      <c r="U378" s="91" t="str">
        <f t="shared" si="49"/>
        <v/>
      </c>
      <c r="V378" s="205">
        <f t="shared" si="50"/>
        <v>0</v>
      </c>
      <c r="W378" s="205">
        <f t="shared" si="54"/>
        <v>0</v>
      </c>
      <c r="X378" s="90" t="str">
        <f t="shared" si="51"/>
        <v>ok</v>
      </c>
      <c r="Y378" s="88"/>
      <c r="Z378" s="89" t="str">
        <f t="shared" si="55"/>
        <v/>
      </c>
      <c r="AA378" s="205">
        <f t="shared" si="52"/>
        <v>0</v>
      </c>
      <c r="AB378" s="205">
        <f t="shared" si="53"/>
        <v>0</v>
      </c>
      <c r="AC378" s="90" t="str">
        <f t="shared" si="56"/>
        <v>ok</v>
      </c>
      <c r="AD378" s="88"/>
      <c r="AE378" s="92" t="str">
        <f t="array" ref="AE378">IFERROR(IF($C378="","",INDEX(구분표!$I$2:$I$1001,MATCH(1,(구분표!$B$2:$B$1001='2추일입'!$A378)*(구분표!$C$2:$C$1001='2추일입'!$B378)*(구분표!$A$2:$A$1001='2추일입'!$C378),0))),"@@")</f>
        <v/>
      </c>
    </row>
    <row r="379" spans="1:31" ht="24" customHeight="1"/>
    <row r="380" spans="1:31" ht="24" customHeight="1"/>
  </sheetData>
  <sheetProtection formatCells="0" formatColumns="0" formatRows="0" autoFilter="0"/>
  <autoFilter ref="A6:AF378"/>
  <mergeCells count="22">
    <mergeCell ref="A1:Q1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AE4:AE5"/>
    <mergeCell ref="J4:K4"/>
    <mergeCell ref="L4:L5"/>
    <mergeCell ref="M4:N4"/>
    <mergeCell ref="O4:O5"/>
    <mergeCell ref="P4:P5"/>
    <mergeCell ref="Q4:Q5"/>
    <mergeCell ref="S4:S5"/>
    <mergeCell ref="U4:U5"/>
    <mergeCell ref="V4:X4"/>
    <mergeCell ref="Z4:Z5"/>
    <mergeCell ref="AA4:AC4"/>
  </mergeCells>
  <phoneticPr fontId="2" type="noConversion"/>
  <conditionalFormatting sqref="S7:S1000">
    <cfRule type="containsText" dxfId="5" priority="3" operator="containsText" text="국도비">
      <formula>NOT(ISERROR(SEARCH("국도비",S7)))</formula>
    </cfRule>
  </conditionalFormatting>
  <conditionalFormatting sqref="G7:G1000">
    <cfRule type="expression" dxfId="4" priority="2">
      <formula>($D7="2회추경")</formula>
    </cfRule>
  </conditionalFormatting>
  <conditionalFormatting sqref="T7:W1000 AA7:AC1000">
    <cfRule type="containsText" dxfId="3" priority="1" operator="containsText" text="직접입력">
      <formula>NOT(ISERROR(SEARCH("직접입력",T7)))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70" fitToHeight="0" orientation="landscape" r:id="rId1"/>
  <headerFooter alignWithMargins="0"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구분표!$K$2:$K$7</xm:f>
          </x14:formula1>
          <xm:sqref>U7:U378</xm:sqref>
        </x14:dataValidation>
        <x14:dataValidation type="list" allowBlank="1" showInputMessage="1" showErrorMessage="1">
          <x14:formula1>
            <xm:f>구분표!$O$2:$O$5</xm:f>
          </x14:formula1>
          <xm:sqref>D7:D378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E380"/>
  <sheetViews>
    <sheetView showGridLines="0" zoomScale="90" zoomScaleNormal="90" zoomScaleSheetLayoutView="80" workbookViewId="0">
      <pane xSplit="3" ySplit="6" topLeftCell="D7" activePane="bottomRight" state="frozen"/>
      <selection activeCell="B1" sqref="B1:H1"/>
      <selection pane="topRight" activeCell="B1" sqref="B1:H1"/>
      <selection pane="bottomLeft" activeCell="B1" sqref="B1:H1"/>
      <selection pane="bottomRight" activeCell="F10" sqref="F10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2" width="11.625" style="38" customWidth="1"/>
    <col min="13" max="15" width="11.625" style="38" hidden="1" customWidth="1"/>
    <col min="16" max="16" width="8.375" style="11" hidden="1" customWidth="1"/>
    <col min="17" max="17" width="23.625" style="38" customWidth="1"/>
    <col min="18" max="18" width="3" style="38" customWidth="1"/>
    <col min="19" max="19" width="6.125" style="11" customWidth="1"/>
    <col min="20" max="20" width="3" style="38" customWidth="1"/>
    <col min="21" max="21" width="6.125" style="25" customWidth="1"/>
    <col min="22" max="22" width="11.625" style="38" customWidth="1"/>
    <col min="23" max="23" width="11.125" style="38" customWidth="1"/>
    <col min="24" max="24" width="6" style="11" customWidth="1"/>
    <col min="25" max="25" width="3" style="38" customWidth="1"/>
    <col min="26" max="26" width="6.125" style="52" customWidth="1"/>
    <col min="27" max="27" width="11.625" style="38" customWidth="1"/>
    <col min="28" max="28" width="11.125" style="38" customWidth="1"/>
    <col min="29" max="29" width="6" style="11" customWidth="1"/>
    <col min="30" max="30" width="3" style="38" customWidth="1"/>
    <col min="31" max="31" width="11.625" style="38" customWidth="1"/>
    <col min="32" max="32" width="17.375" style="38" customWidth="1"/>
    <col min="33" max="16384" width="8.75" style="38"/>
  </cols>
  <sheetData>
    <row r="1" spans="1:31" ht="32.25" customHeight="1">
      <c r="A1" s="339" t="s">
        <v>562</v>
      </c>
      <c r="B1" s="339"/>
      <c r="C1" s="339"/>
      <c r="D1" s="339"/>
      <c r="E1" s="339"/>
      <c r="F1" s="339"/>
      <c r="G1" s="340"/>
      <c r="H1" s="340"/>
      <c r="I1" s="340"/>
      <c r="J1" s="339"/>
      <c r="K1" s="339"/>
      <c r="L1" s="339"/>
      <c r="M1" s="339"/>
      <c r="N1" s="339"/>
      <c r="O1" s="339"/>
      <c r="P1" s="339"/>
      <c r="Q1" s="339"/>
    </row>
    <row r="2" spans="1:31" ht="20.25">
      <c r="A2" s="12" t="s">
        <v>59</v>
      </c>
      <c r="B2" s="12"/>
      <c r="C2" s="12"/>
      <c r="D2" s="59"/>
      <c r="E2" s="59"/>
      <c r="F2" s="12"/>
      <c r="M2" s="26"/>
      <c r="N2" s="26"/>
      <c r="V2" s="26" t="s">
        <v>72</v>
      </c>
      <c r="W2" s="27"/>
      <c r="AA2" s="26" t="s">
        <v>72</v>
      </c>
      <c r="AB2" s="27"/>
    </row>
    <row r="3" spans="1:31" ht="20.25">
      <c r="I3" s="22"/>
      <c r="J3" s="67">
        <f>COUNTA(J7:J378)</f>
        <v>2</v>
      </c>
      <c r="K3" s="67">
        <f>COUNTA(K7:K378)</f>
        <v>2</v>
      </c>
      <c r="L3" s="68"/>
      <c r="M3" s="67">
        <f>COUNTA(M7:M378)</f>
        <v>0</v>
      </c>
      <c r="N3" s="67">
        <f>COUNTA(N7:N378)</f>
        <v>0</v>
      </c>
      <c r="O3" s="25"/>
      <c r="P3" s="30"/>
      <c r="Q3" s="62" t="s">
        <v>9</v>
      </c>
      <c r="V3" s="27" t="str">
        <f>IF(V6='2추일입'!$V$6,"OK","@@")</f>
        <v>OK</v>
      </c>
      <c r="W3" s="38">
        <f>SUM(V6:W6)</f>
        <v>0</v>
      </c>
      <c r="X3" s="27" t="str">
        <f>IF(COUNTIF(X6:X1271,"@@")&gt;0,"@@","OK")</f>
        <v>OK</v>
      </c>
      <c r="AA3" s="27" t="str">
        <f>IF(AA6='2추일입'!$AA$6,"OK","@@")</f>
        <v>OK</v>
      </c>
      <c r="AB3" s="38">
        <f>SUM(AA6:AB6)</f>
        <v>0</v>
      </c>
      <c r="AC3" s="27" t="str">
        <f>IF(COUNTIF(AC6:AC1271,"@@")&gt;0,"@@","OK")</f>
        <v>OK</v>
      </c>
      <c r="AE3" s="63"/>
    </row>
    <row r="4" spans="1:31" ht="30" customHeight="1">
      <c r="A4" s="341" t="s">
        <v>555</v>
      </c>
      <c r="B4" s="341" t="s">
        <v>141</v>
      </c>
      <c r="C4" s="341" t="s">
        <v>4</v>
      </c>
      <c r="D4" s="343" t="s">
        <v>142</v>
      </c>
      <c r="E4" s="344" t="s">
        <v>81</v>
      </c>
      <c r="F4" s="341" t="s">
        <v>143</v>
      </c>
      <c r="G4" s="344" t="s">
        <v>137</v>
      </c>
      <c r="H4" s="344" t="s">
        <v>135</v>
      </c>
      <c r="I4" s="344" t="s">
        <v>138</v>
      </c>
      <c r="J4" s="310" t="s">
        <v>139</v>
      </c>
      <c r="K4" s="311"/>
      <c r="L4" s="312" t="s">
        <v>80</v>
      </c>
      <c r="M4" s="330" t="s">
        <v>140</v>
      </c>
      <c r="N4" s="329"/>
      <c r="O4" s="327" t="s">
        <v>136</v>
      </c>
      <c r="P4" s="333" t="s">
        <v>144</v>
      </c>
      <c r="Q4" s="334" t="s">
        <v>134</v>
      </c>
      <c r="S4" s="331" t="s">
        <v>554</v>
      </c>
      <c r="U4" s="335" t="s">
        <v>6</v>
      </c>
      <c r="V4" s="326" t="s">
        <v>8</v>
      </c>
      <c r="W4" s="311"/>
      <c r="X4" s="311"/>
      <c r="Z4" s="337" t="s">
        <v>6</v>
      </c>
      <c r="AA4" s="329" t="s">
        <v>79</v>
      </c>
      <c r="AB4" s="329"/>
      <c r="AC4" s="329"/>
      <c r="AE4" s="331" t="s">
        <v>145</v>
      </c>
    </row>
    <row r="5" spans="1:31" ht="18" customHeight="1">
      <c r="A5" s="342"/>
      <c r="B5" s="342"/>
      <c r="C5" s="342"/>
      <c r="D5" s="342"/>
      <c r="E5" s="344"/>
      <c r="F5" s="342"/>
      <c r="G5" s="334"/>
      <c r="H5" s="334"/>
      <c r="I5" s="334"/>
      <c r="J5" s="61" t="s">
        <v>0</v>
      </c>
      <c r="K5" s="61" t="s">
        <v>1</v>
      </c>
      <c r="L5" s="313"/>
      <c r="M5" s="60" t="s">
        <v>0</v>
      </c>
      <c r="N5" s="60" t="s">
        <v>1</v>
      </c>
      <c r="O5" s="328"/>
      <c r="P5" s="333"/>
      <c r="Q5" s="334"/>
      <c r="S5" s="332"/>
      <c r="U5" s="336"/>
      <c r="V5" s="61" t="s">
        <v>3</v>
      </c>
      <c r="W5" s="61" t="s">
        <v>2</v>
      </c>
      <c r="X5" s="61" t="s">
        <v>77</v>
      </c>
      <c r="Z5" s="338"/>
      <c r="AA5" s="60" t="s">
        <v>3</v>
      </c>
      <c r="AB5" s="60" t="s">
        <v>2</v>
      </c>
      <c r="AC5" s="60" t="s">
        <v>77</v>
      </c>
      <c r="AE5" s="332"/>
    </row>
    <row r="6" spans="1:31" ht="47.25" customHeight="1">
      <c r="A6" s="188" t="s">
        <v>586</v>
      </c>
      <c r="B6" s="188" t="s">
        <v>586</v>
      </c>
      <c r="C6" s="13"/>
      <c r="D6" s="188" t="s">
        <v>580</v>
      </c>
      <c r="E6" s="14"/>
      <c r="F6" s="188" t="s">
        <v>588</v>
      </c>
      <c r="G6" s="19">
        <f>SUBTOTAL(9,G7:G1183)</f>
        <v>55611000</v>
      </c>
      <c r="H6" s="19">
        <f t="shared" ref="H6:O6" si="0">SUBTOTAL(9,H7:H1183)</f>
        <v>55611000</v>
      </c>
      <c r="I6" s="19">
        <f t="shared" si="0"/>
        <v>0</v>
      </c>
      <c r="J6" s="19">
        <f t="shared" si="0"/>
        <v>-2941000</v>
      </c>
      <c r="K6" s="19">
        <f t="shared" si="0"/>
        <v>2941000</v>
      </c>
      <c r="L6" s="19">
        <f t="shared" si="0"/>
        <v>55611000</v>
      </c>
      <c r="M6" s="19">
        <f t="shared" si="0"/>
        <v>0</v>
      </c>
      <c r="N6" s="19">
        <f t="shared" si="0"/>
        <v>0</v>
      </c>
      <c r="O6" s="19">
        <f t="shared" si="0"/>
        <v>20000000</v>
      </c>
      <c r="P6" s="37"/>
      <c r="Q6" s="28"/>
      <c r="S6" s="39"/>
      <c r="U6" s="234" t="s">
        <v>589</v>
      </c>
      <c r="V6" s="19">
        <f t="shared" ref="V6" si="1">SUBTOTAL(9,V7:V1183)</f>
        <v>0</v>
      </c>
      <c r="W6" s="19">
        <f t="shared" ref="W6" si="2">SUBTOTAL(9,W7:W1183)</f>
        <v>0</v>
      </c>
      <c r="X6" s="29" t="str">
        <f>IF((J6+K6)=(V6+W6),"OK","검토")</f>
        <v>OK</v>
      </c>
      <c r="Z6" s="53"/>
      <c r="AA6" s="19">
        <f t="shared" ref="AA6" si="3">SUBTOTAL(9,AA7:AA1183)</f>
        <v>0</v>
      </c>
      <c r="AB6" s="19">
        <f t="shared" ref="AB6" si="4">SUBTOTAL(9,AB7:AB1183)</f>
        <v>0</v>
      </c>
      <c r="AC6" s="29" t="str">
        <f>IF((M6+N6)=(AA6+AB6),"OK","검토")</f>
        <v>OK</v>
      </c>
      <c r="AE6" s="29" t="str">
        <f>IF(COUNTIF(AE7:AE1000,"@@")&gt;0,"@@","OK")</f>
        <v>OK</v>
      </c>
    </row>
    <row r="7" spans="1:31" ht="31.5" customHeight="1">
      <c r="A7" s="69" t="s">
        <v>650</v>
      </c>
      <c r="B7" s="69" t="s">
        <v>651</v>
      </c>
      <c r="C7" s="189" t="s">
        <v>652</v>
      </c>
      <c r="D7" s="190" t="s">
        <v>654</v>
      </c>
      <c r="E7" s="190" t="s">
        <v>653</v>
      </c>
      <c r="F7" s="189" t="s">
        <v>656</v>
      </c>
      <c r="G7" s="191">
        <v>23776000</v>
      </c>
      <c r="H7" s="191">
        <v>23776000</v>
      </c>
      <c r="I7" s="78">
        <f>IF(SUMPRODUCT(COUNTIF($D7,{"*본예산*","*1회추경*","*신규*"})),"-",G7-H7)</f>
        <v>0</v>
      </c>
      <c r="J7" s="191"/>
      <c r="K7" s="191">
        <v>2626000</v>
      </c>
      <c r="L7" s="78">
        <f t="shared" ref="L7:L9" si="5">IF(G7=0,H7+J7+K7,G7+J7+K7)</f>
        <v>26402000</v>
      </c>
      <c r="M7" s="191"/>
      <c r="N7" s="191"/>
      <c r="O7" s="70"/>
      <c r="P7" s="71"/>
      <c r="Q7" s="210"/>
      <c r="R7" s="72"/>
      <c r="S7" s="220"/>
      <c r="T7" s="72"/>
      <c r="U7" s="75" t="str">
        <f>IF($S7="도비","도비",IF(COUNT(FIND("국비/",$F7)),"국비",IF(COUNT(FIND("광특/",$F7)),"광특",IF(COUNT(FIND("기금/",$F7)),"기금",IF(COUNT(FIND("분권/",$F7)),"분권",IF(COUNT(FIND("교부세/",$F7)),"특교",IF(COUNT(FIND("자체/",$F7)),"도비","")))))))</f>
        <v>광특</v>
      </c>
      <c r="V7" s="191">
        <f t="shared" ref="V7:V70" si="6">IF($U7&lt;&gt;"도비",IF($S7="국도비","직접입력",SUM($J7:$K7)),)</f>
        <v>2626000</v>
      </c>
      <c r="W7" s="191">
        <f>IF($U7="도비",SUM($J7:$K7),IF($S7="국도비","직접입력",SUM($J7:$K7)-$V7))</f>
        <v>0</v>
      </c>
      <c r="X7" s="74" t="str">
        <f t="shared" ref="X7:X70" si="7">IF($S7="국도비","ok",IF(($J7+$K7)=($V7+$W7),"ok","검토"))</f>
        <v>ok</v>
      </c>
      <c r="Y7" s="72"/>
      <c r="Z7" s="73" t="str">
        <f>$U7</f>
        <v>광특</v>
      </c>
      <c r="AA7" s="194">
        <f t="shared" ref="AA7:AA70" si="8">IF($Z7&lt;&gt;"도비",IF($S7="국도비","직접입력",SUM($M7:$N7)),)</f>
        <v>0</v>
      </c>
      <c r="AB7" s="194">
        <f t="shared" ref="AB7:AB70" si="9">IF($Z7="도비",SUM($M7:$N7),IF($S7="국도비","직접입력",SUM($M7:$N7)-$AA7))</f>
        <v>0</v>
      </c>
      <c r="AC7" s="74" t="str">
        <f>IF($S7="국도비","ok",IF(($M7+$N7)=($AA7+$AB7),"ok","검토"))</f>
        <v>ok</v>
      </c>
      <c r="AD7" s="72"/>
      <c r="AE7" s="76" t="str">
        <f t="array" ref="AE7">IFERROR(IF($C7="","",INDEX(구분표!$I$2:$I$1001,MATCH(1,(구분표!$B$2:$B$1001='2추일출'!$A7)*(구분표!$C$2:$C$1001='2추일출'!$B7)*(구분표!$A$2:$A$1001='2추일출'!$C7),0))),"@@")</f>
        <v>2402</v>
      </c>
    </row>
    <row r="8" spans="1:31" ht="31.5" customHeight="1">
      <c r="A8" s="69" t="s">
        <v>650</v>
      </c>
      <c r="B8" s="69" t="s">
        <v>651</v>
      </c>
      <c r="C8" s="189" t="s">
        <v>652</v>
      </c>
      <c r="D8" s="190" t="s">
        <v>655</v>
      </c>
      <c r="E8" s="193" t="s">
        <v>639</v>
      </c>
      <c r="F8" s="192" t="s">
        <v>657</v>
      </c>
      <c r="G8" s="194">
        <v>3405000</v>
      </c>
      <c r="H8" s="194">
        <v>3405000</v>
      </c>
      <c r="I8" s="78">
        <f>IF(SUMPRODUCT(COUNTIF($D8,{"*본예산*","*1회추경*","*신규*"})),"-",G8-H8)</f>
        <v>0</v>
      </c>
      <c r="J8" s="194">
        <v>-2626000</v>
      </c>
      <c r="K8" s="194"/>
      <c r="L8" s="78">
        <f t="shared" si="5"/>
        <v>779000</v>
      </c>
      <c r="M8" s="194"/>
      <c r="N8" s="194"/>
      <c r="O8" s="78"/>
      <c r="P8" s="79"/>
      <c r="Q8" s="211"/>
      <c r="R8" s="80"/>
      <c r="S8" s="221"/>
      <c r="T8" s="80"/>
      <c r="U8" s="83" t="str">
        <f t="shared" ref="U8:U71" si="10">IF($S8="도비","도비",IF(COUNT(FIND("국비/",$F8)),"국비",IF(COUNT(FIND("광특/",$F8)),"광특",IF(COUNT(FIND("기금/",$F8)),"기금",IF(COUNT(FIND("분권/",$F8)),"분권",IF(COUNT(FIND("교부세/",$F8)),"특교",IF(COUNT(FIND("자체/",$F8)),"도비","")))))))</f>
        <v>광특</v>
      </c>
      <c r="V8" s="194">
        <f t="shared" si="6"/>
        <v>-2626000</v>
      </c>
      <c r="W8" s="194">
        <f t="shared" ref="W8:W71" si="11">IF($U8="도비",SUM($J8:$K8),IF($S8="국도비","직접입력",SUM($J8:$K8)-$V8))</f>
        <v>0</v>
      </c>
      <c r="X8" s="82" t="str">
        <f t="shared" si="7"/>
        <v>ok</v>
      </c>
      <c r="Y8" s="80"/>
      <c r="Z8" s="81" t="str">
        <f t="shared" ref="Z8:Z71" si="12">$U8</f>
        <v>광특</v>
      </c>
      <c r="AA8" s="194">
        <f t="shared" si="8"/>
        <v>0</v>
      </c>
      <c r="AB8" s="194">
        <f t="shared" si="9"/>
        <v>0</v>
      </c>
      <c r="AC8" s="82" t="str">
        <f t="shared" ref="AC8:AC71" si="13">IF($S8="국도비","ok",IF(($M8+$N8)=($AA8+$AB8),"ok","검토"))</f>
        <v>ok</v>
      </c>
      <c r="AD8" s="80"/>
      <c r="AE8" s="84" t="str">
        <f t="array" ref="AE8">IFERROR(IF($C8="","",INDEX(구분표!$I$2:$I$1001,MATCH(1,(구분표!$B$2:$B$1001='2추일출'!$A8)*(구분표!$C$2:$C$1001='2추일출'!$B8)*(구분표!$A$2:$A$1001='2추일출'!$C8),0))),"@@")</f>
        <v>2402</v>
      </c>
    </row>
    <row r="9" spans="1:31" ht="31.5" customHeight="1">
      <c r="A9" s="69" t="s">
        <v>650</v>
      </c>
      <c r="B9" s="69" t="s">
        <v>651</v>
      </c>
      <c r="C9" s="189" t="s">
        <v>652</v>
      </c>
      <c r="D9" s="190" t="s">
        <v>655</v>
      </c>
      <c r="E9" s="193" t="s">
        <v>639</v>
      </c>
      <c r="F9" s="192" t="s">
        <v>658</v>
      </c>
      <c r="G9" s="194">
        <v>8430000</v>
      </c>
      <c r="H9" s="194">
        <v>8430000</v>
      </c>
      <c r="I9" s="78">
        <f>IF(SUMPRODUCT(COUNTIF($D9,{"*본예산*","*1회추경*","*신규*"})),"-",G9-H9)</f>
        <v>0</v>
      </c>
      <c r="J9" s="194"/>
      <c r="K9" s="194">
        <v>315000</v>
      </c>
      <c r="L9" s="78">
        <f t="shared" si="5"/>
        <v>8745000</v>
      </c>
      <c r="M9" s="194"/>
      <c r="N9" s="194"/>
      <c r="O9" s="78"/>
      <c r="P9" s="79"/>
      <c r="Q9" s="211"/>
      <c r="R9" s="80"/>
      <c r="S9" s="221"/>
      <c r="T9" s="80"/>
      <c r="U9" s="83" t="str">
        <f t="shared" si="10"/>
        <v>광특</v>
      </c>
      <c r="V9" s="194">
        <f t="shared" si="6"/>
        <v>315000</v>
      </c>
      <c r="W9" s="194">
        <f t="shared" si="11"/>
        <v>0</v>
      </c>
      <c r="X9" s="82" t="str">
        <f t="shared" si="7"/>
        <v>ok</v>
      </c>
      <c r="Y9" s="80"/>
      <c r="Z9" s="81" t="str">
        <f t="shared" si="12"/>
        <v>광특</v>
      </c>
      <c r="AA9" s="194">
        <f t="shared" si="8"/>
        <v>0</v>
      </c>
      <c r="AB9" s="194">
        <f t="shared" si="9"/>
        <v>0</v>
      </c>
      <c r="AC9" s="82" t="str">
        <f t="shared" si="13"/>
        <v>ok</v>
      </c>
      <c r="AD9" s="80"/>
      <c r="AE9" s="84" t="str">
        <f t="array" ref="AE9">IFERROR(IF($C9="","",INDEX(구분표!$I$2:$I$1001,MATCH(1,(구분표!$B$2:$B$1001='2추일출'!$A9)*(구분표!$C$2:$C$1001='2추일출'!$B9)*(구분표!$A$2:$A$1001='2추일출'!$C9),0))),"@@")</f>
        <v>2402</v>
      </c>
    </row>
    <row r="10" spans="1:31" ht="31.5" customHeight="1">
      <c r="A10" s="69" t="s">
        <v>650</v>
      </c>
      <c r="B10" s="69" t="s">
        <v>651</v>
      </c>
      <c r="C10" s="189" t="s">
        <v>652</v>
      </c>
      <c r="D10" s="190" t="s">
        <v>655</v>
      </c>
      <c r="E10" s="195" t="s">
        <v>639</v>
      </c>
      <c r="F10" s="192" t="s">
        <v>659</v>
      </c>
      <c r="G10" s="194">
        <v>20000000</v>
      </c>
      <c r="H10" s="194">
        <v>20000000</v>
      </c>
      <c r="I10" s="78">
        <f>IF(SUMPRODUCT(COUNTIF($D10,{"*본예산*","*1회추경*","*신규*"})),"-",G10-H10)</f>
        <v>0</v>
      </c>
      <c r="J10" s="194">
        <v>-315000</v>
      </c>
      <c r="K10" s="194"/>
      <c r="L10" s="78">
        <f t="shared" ref="L10:L254" si="14">IF(G10=0,H10+J10+K10,G10+J10+K10)</f>
        <v>19685000</v>
      </c>
      <c r="M10" s="194"/>
      <c r="N10" s="194"/>
      <c r="O10" s="78">
        <f t="shared" ref="O10:O254" si="15">IF(G10=0,H10+M10+N10,G10+M10+N10)</f>
        <v>20000000</v>
      </c>
      <c r="P10" s="79" t="str">
        <f t="shared" ref="P10:P254" si="16">IF(J10-M10&lt;0,"동의필요","-")</f>
        <v>동의필요</v>
      </c>
      <c r="Q10" s="211"/>
      <c r="R10" s="80"/>
      <c r="S10" s="221"/>
      <c r="T10" s="80"/>
      <c r="U10" s="83" t="str">
        <f t="shared" si="10"/>
        <v>광특</v>
      </c>
      <c r="V10" s="194">
        <f t="shared" si="6"/>
        <v>-315000</v>
      </c>
      <c r="W10" s="194">
        <f t="shared" si="11"/>
        <v>0</v>
      </c>
      <c r="X10" s="82" t="str">
        <f t="shared" si="7"/>
        <v>ok</v>
      </c>
      <c r="Y10" s="80"/>
      <c r="Z10" s="81" t="str">
        <f t="shared" si="12"/>
        <v>광특</v>
      </c>
      <c r="AA10" s="194">
        <f t="shared" si="8"/>
        <v>0</v>
      </c>
      <c r="AB10" s="194">
        <f t="shared" si="9"/>
        <v>0</v>
      </c>
      <c r="AC10" s="82" t="str">
        <f t="shared" si="13"/>
        <v>ok</v>
      </c>
      <c r="AD10" s="80"/>
      <c r="AE10" s="84" t="str">
        <f t="array" ref="AE10">IFERROR(IF($C10="","",INDEX(구분표!$I$2:$I$1001,MATCH(1,(구분표!$B$2:$B$1001='2추일출'!$A10)*(구분표!$C$2:$C$1001='2추일출'!$B10)*(구분표!$A$2:$A$1001='2추일출'!$C10),0))),"@@")</f>
        <v>2402</v>
      </c>
    </row>
    <row r="11" spans="1:31" ht="31.5" customHeight="1">
      <c r="A11" s="77" t="str">
        <f>IFERROR(VLOOKUP('2추일출'!$C11,구분표!$A$2:$C$1001,2,FALSE),"")</f>
        <v/>
      </c>
      <c r="B11" s="77" t="str">
        <f>IFERROR(VLOOKUP('2추일출'!$C11,구분표!$A$2:$C$1001,3,FALSE),"")</f>
        <v/>
      </c>
      <c r="C11" s="192"/>
      <c r="D11" s="193"/>
      <c r="E11" s="193"/>
      <c r="F11" s="192"/>
      <c r="G11" s="194"/>
      <c r="H11" s="194"/>
      <c r="I11" s="78">
        <f>IF(SUMPRODUCT(COUNTIF($D11,{"*본예산*","*1회추경*","*신규*"})),"-",G11-H11)</f>
        <v>0</v>
      </c>
      <c r="J11" s="194"/>
      <c r="K11" s="194"/>
      <c r="L11" s="78">
        <f t="shared" si="14"/>
        <v>0</v>
      </c>
      <c r="M11" s="194"/>
      <c r="N11" s="194"/>
      <c r="O11" s="78">
        <f t="shared" si="15"/>
        <v>0</v>
      </c>
      <c r="P11" s="79" t="str">
        <f t="shared" si="16"/>
        <v>-</v>
      </c>
      <c r="Q11" s="211"/>
      <c r="R11" s="80"/>
      <c r="S11" s="221"/>
      <c r="T11" s="80"/>
      <c r="U11" s="83" t="str">
        <f t="shared" si="10"/>
        <v/>
      </c>
      <c r="V11" s="194">
        <f t="shared" si="6"/>
        <v>0</v>
      </c>
      <c r="W11" s="194">
        <f t="shared" si="11"/>
        <v>0</v>
      </c>
      <c r="X11" s="82" t="str">
        <f t="shared" si="7"/>
        <v>ok</v>
      </c>
      <c r="Y11" s="80"/>
      <c r="Z11" s="81" t="str">
        <f t="shared" si="12"/>
        <v/>
      </c>
      <c r="AA11" s="194">
        <f t="shared" si="8"/>
        <v>0</v>
      </c>
      <c r="AB11" s="194">
        <f t="shared" si="9"/>
        <v>0</v>
      </c>
      <c r="AC11" s="82" t="str">
        <f t="shared" si="13"/>
        <v>ok</v>
      </c>
      <c r="AD11" s="80"/>
      <c r="AE11" s="84" t="str">
        <f t="array" ref="AE11">IFERROR(IF($C11="","",INDEX(구분표!$I$2:$I$1001,MATCH(1,(구분표!$B$2:$B$1001='2추일출'!$A11)*(구분표!$C$2:$C$1001='2추일출'!$B11)*(구분표!$A$2:$A$1001='2추일출'!$C11),0))),"@@")</f>
        <v/>
      </c>
    </row>
    <row r="12" spans="1:31" ht="31.5" customHeight="1">
      <c r="A12" s="77" t="str">
        <f>IFERROR(VLOOKUP('2추일출'!$C12,구분표!$A$2:$C$1001,2,FALSE),"")</f>
        <v/>
      </c>
      <c r="B12" s="77" t="str">
        <f>IFERROR(VLOOKUP('2추일출'!$C12,구분표!$A$2:$C$1001,3,FALSE),"")</f>
        <v/>
      </c>
      <c r="C12" s="192"/>
      <c r="D12" s="193"/>
      <c r="E12" s="193"/>
      <c r="F12" s="192"/>
      <c r="G12" s="194"/>
      <c r="H12" s="194"/>
      <c r="I12" s="78">
        <f>IF(SUMPRODUCT(COUNTIF($D12,{"*본예산*","*1회추경*","*신규*"})),"-",G12-H12)</f>
        <v>0</v>
      </c>
      <c r="J12" s="194"/>
      <c r="K12" s="194"/>
      <c r="L12" s="78">
        <f t="shared" ref="L12:L194" si="17">IF(G12=0,H12+J12+K12,G12+J12+K12)</f>
        <v>0</v>
      </c>
      <c r="M12" s="194"/>
      <c r="N12" s="194"/>
      <c r="O12" s="78">
        <f t="shared" ref="O12:O194" si="18">IF(G12=0,H12+M12+N12,G12+M12+N12)</f>
        <v>0</v>
      </c>
      <c r="P12" s="79" t="str">
        <f t="shared" ref="P12:P194" si="19">IF(J12-M12&lt;0,"동의필요","-")</f>
        <v>-</v>
      </c>
      <c r="Q12" s="211"/>
      <c r="R12" s="80"/>
      <c r="S12" s="221"/>
      <c r="T12" s="80"/>
      <c r="U12" s="83" t="str">
        <f t="shared" si="10"/>
        <v/>
      </c>
      <c r="V12" s="194">
        <f t="shared" si="6"/>
        <v>0</v>
      </c>
      <c r="W12" s="194">
        <f t="shared" si="11"/>
        <v>0</v>
      </c>
      <c r="X12" s="82" t="str">
        <f t="shared" si="7"/>
        <v>ok</v>
      </c>
      <c r="Y12" s="80"/>
      <c r="Z12" s="81" t="str">
        <f t="shared" si="12"/>
        <v/>
      </c>
      <c r="AA12" s="194">
        <f t="shared" si="8"/>
        <v>0</v>
      </c>
      <c r="AB12" s="194">
        <f t="shared" si="9"/>
        <v>0</v>
      </c>
      <c r="AC12" s="82" t="str">
        <f t="shared" si="13"/>
        <v>ok</v>
      </c>
      <c r="AD12" s="80"/>
      <c r="AE12" s="84" t="str">
        <f t="array" ref="AE12">IFERROR(IF($C12="","",INDEX(구분표!$I$2:$I$1001,MATCH(1,(구분표!$B$2:$B$1001='2추일출'!$A12)*(구분표!$C$2:$C$1001='2추일출'!$B12)*(구분표!$A$2:$A$1001='2추일출'!$C12),0))),"@@")</f>
        <v/>
      </c>
    </row>
    <row r="13" spans="1:31" ht="31.5" customHeight="1">
      <c r="A13" s="93" t="str">
        <f>IFERROR(VLOOKUP('2추일출'!$C13,구분표!$A$2:$C$1001,2,FALSE),"")</f>
        <v/>
      </c>
      <c r="B13" s="77" t="str">
        <f>IFERROR(VLOOKUP('2추일출'!$C13,구분표!$A$2:$C$1001,3,FALSE),"")</f>
        <v/>
      </c>
      <c r="C13" s="192"/>
      <c r="D13" s="193"/>
      <c r="E13" s="193"/>
      <c r="F13" s="192"/>
      <c r="G13" s="194"/>
      <c r="H13" s="194"/>
      <c r="I13" s="78">
        <f>IF(SUMPRODUCT(COUNTIF($D13,{"*본예산*","*1회추경*","*신규*"})),"-",G13-H13)</f>
        <v>0</v>
      </c>
      <c r="J13" s="194"/>
      <c r="K13" s="194"/>
      <c r="L13" s="78">
        <f t="shared" si="17"/>
        <v>0</v>
      </c>
      <c r="M13" s="194"/>
      <c r="N13" s="194"/>
      <c r="O13" s="78">
        <f t="shared" si="18"/>
        <v>0</v>
      </c>
      <c r="P13" s="79" t="str">
        <f t="shared" si="19"/>
        <v>-</v>
      </c>
      <c r="Q13" s="211"/>
      <c r="R13" s="80"/>
      <c r="S13" s="221"/>
      <c r="T13" s="80"/>
      <c r="U13" s="83" t="str">
        <f t="shared" si="10"/>
        <v/>
      </c>
      <c r="V13" s="194">
        <f t="shared" si="6"/>
        <v>0</v>
      </c>
      <c r="W13" s="194">
        <f t="shared" si="11"/>
        <v>0</v>
      </c>
      <c r="X13" s="82" t="str">
        <f t="shared" si="7"/>
        <v>ok</v>
      </c>
      <c r="Y13" s="80"/>
      <c r="Z13" s="81" t="str">
        <f t="shared" si="12"/>
        <v/>
      </c>
      <c r="AA13" s="194">
        <f t="shared" si="8"/>
        <v>0</v>
      </c>
      <c r="AB13" s="194">
        <f t="shared" si="9"/>
        <v>0</v>
      </c>
      <c r="AC13" s="82" t="str">
        <f t="shared" si="13"/>
        <v>ok</v>
      </c>
      <c r="AD13" s="80"/>
      <c r="AE13" s="84" t="str">
        <f t="array" ref="AE13">IFERROR(IF($C13="","",INDEX(구분표!$I$2:$I$1001,MATCH(1,(구분표!$B$2:$B$1001='2추일출'!$A13)*(구분표!$C$2:$C$1001='2추일출'!$B13)*(구분표!$A$2:$A$1001='2추일출'!$C13),0))),"@@")</f>
        <v/>
      </c>
    </row>
    <row r="14" spans="1:31" ht="31.5" customHeight="1">
      <c r="A14" s="94" t="str">
        <f>IFERROR(VLOOKUP('2추일출'!$C14,구분표!$A$2:$C$1001,2,FALSE),"")</f>
        <v/>
      </c>
      <c r="B14" s="94" t="str">
        <f>IFERROR(VLOOKUP('2추일출'!$C14,구분표!$A$2:$C$1001,3,FALSE),"")</f>
        <v/>
      </c>
      <c r="C14" s="192"/>
      <c r="D14" s="195"/>
      <c r="E14" s="195"/>
      <c r="F14" s="196"/>
      <c r="G14" s="194"/>
      <c r="H14" s="197"/>
      <c r="I14" s="78">
        <f>IF(SUMPRODUCT(COUNTIF($D14,{"*본예산*","*1회추경*","*신규*"})),"-",G14-H14)</f>
        <v>0</v>
      </c>
      <c r="J14" s="194"/>
      <c r="K14" s="194"/>
      <c r="L14" s="78">
        <f t="shared" si="17"/>
        <v>0</v>
      </c>
      <c r="M14" s="194"/>
      <c r="N14" s="194"/>
      <c r="O14" s="78">
        <f t="shared" si="18"/>
        <v>0</v>
      </c>
      <c r="P14" s="79" t="str">
        <f t="shared" si="19"/>
        <v>-</v>
      </c>
      <c r="Q14" s="211"/>
      <c r="R14" s="80"/>
      <c r="S14" s="221"/>
      <c r="T14" s="80"/>
      <c r="U14" s="83" t="str">
        <f t="shared" si="10"/>
        <v/>
      </c>
      <c r="V14" s="194">
        <f t="shared" si="6"/>
        <v>0</v>
      </c>
      <c r="W14" s="194">
        <f t="shared" si="11"/>
        <v>0</v>
      </c>
      <c r="X14" s="82" t="str">
        <f t="shared" si="7"/>
        <v>ok</v>
      </c>
      <c r="Y14" s="80"/>
      <c r="Z14" s="81" t="str">
        <f t="shared" si="12"/>
        <v/>
      </c>
      <c r="AA14" s="194">
        <f t="shared" si="8"/>
        <v>0</v>
      </c>
      <c r="AB14" s="194">
        <f t="shared" si="9"/>
        <v>0</v>
      </c>
      <c r="AC14" s="82" t="str">
        <f t="shared" si="13"/>
        <v>ok</v>
      </c>
      <c r="AD14" s="80"/>
      <c r="AE14" s="84" t="str">
        <f t="array" ref="AE14">IFERROR(IF($C14="","",INDEX(구분표!$I$2:$I$1001,MATCH(1,(구분표!$B$2:$B$1001='2추일출'!$A14)*(구분표!$C$2:$C$1001='2추일출'!$B14)*(구분표!$A$2:$A$1001='2추일출'!$C14),0))),"@@")</f>
        <v/>
      </c>
    </row>
    <row r="15" spans="1:31" ht="31.5" customHeight="1">
      <c r="A15" s="77" t="str">
        <f>IFERROR(VLOOKUP('2추일출'!$C15,구분표!$A$2:$C$1001,2,FALSE),"")</f>
        <v/>
      </c>
      <c r="B15" s="77" t="str">
        <f>IFERROR(VLOOKUP('2추일출'!$C15,구분표!$A$2:$C$1001,3,FALSE),"")</f>
        <v/>
      </c>
      <c r="C15" s="192"/>
      <c r="D15" s="193"/>
      <c r="E15" s="193"/>
      <c r="F15" s="192"/>
      <c r="G15" s="194"/>
      <c r="H15" s="194"/>
      <c r="I15" s="78">
        <f>IF(SUMPRODUCT(COUNTIF($D15,{"*본예산*","*1회추경*","*신규*"})),"-",G15-H15)</f>
        <v>0</v>
      </c>
      <c r="J15" s="194"/>
      <c r="K15" s="194"/>
      <c r="L15" s="78">
        <f t="shared" si="17"/>
        <v>0</v>
      </c>
      <c r="M15" s="194"/>
      <c r="N15" s="194"/>
      <c r="O15" s="78">
        <f t="shared" si="18"/>
        <v>0</v>
      </c>
      <c r="P15" s="79" t="str">
        <f t="shared" si="19"/>
        <v>-</v>
      </c>
      <c r="Q15" s="211"/>
      <c r="R15" s="80"/>
      <c r="S15" s="221"/>
      <c r="T15" s="80"/>
      <c r="U15" s="83" t="str">
        <f t="shared" si="10"/>
        <v/>
      </c>
      <c r="V15" s="194">
        <f t="shared" si="6"/>
        <v>0</v>
      </c>
      <c r="W15" s="194">
        <f t="shared" si="11"/>
        <v>0</v>
      </c>
      <c r="X15" s="82" t="str">
        <f t="shared" si="7"/>
        <v>ok</v>
      </c>
      <c r="Y15" s="80"/>
      <c r="Z15" s="81" t="str">
        <f t="shared" si="12"/>
        <v/>
      </c>
      <c r="AA15" s="194">
        <f t="shared" si="8"/>
        <v>0</v>
      </c>
      <c r="AB15" s="194">
        <f t="shared" si="9"/>
        <v>0</v>
      </c>
      <c r="AC15" s="82" t="str">
        <f t="shared" si="13"/>
        <v>ok</v>
      </c>
      <c r="AD15" s="80"/>
      <c r="AE15" s="84" t="str">
        <f t="array" ref="AE15">IFERROR(IF($C15="","",INDEX(구분표!$I$2:$I$1001,MATCH(1,(구분표!$B$2:$B$1001='2추일출'!$A15)*(구분표!$C$2:$C$1001='2추일출'!$B15)*(구분표!$A$2:$A$1001='2추일출'!$C15),0))),"@@")</f>
        <v/>
      </c>
    </row>
    <row r="16" spans="1:31" ht="31.5" customHeight="1">
      <c r="A16" s="77" t="str">
        <f>IFERROR(VLOOKUP('2추일출'!$C16,구분표!$A$2:$C$1001,2,FALSE),"")</f>
        <v/>
      </c>
      <c r="B16" s="77" t="str">
        <f>IFERROR(VLOOKUP('2추일출'!$C16,구분표!$A$2:$C$1001,3,FALSE),"")</f>
        <v/>
      </c>
      <c r="C16" s="192"/>
      <c r="D16" s="193"/>
      <c r="E16" s="193"/>
      <c r="F16" s="192"/>
      <c r="G16" s="194"/>
      <c r="H16" s="194"/>
      <c r="I16" s="78">
        <f>IF(SUMPRODUCT(COUNTIF($D16,{"*본예산*","*1회추경*","*신규*"})),"-",G16-H16)</f>
        <v>0</v>
      </c>
      <c r="J16" s="194"/>
      <c r="K16" s="194"/>
      <c r="L16" s="78">
        <f t="shared" si="17"/>
        <v>0</v>
      </c>
      <c r="M16" s="194"/>
      <c r="N16" s="194"/>
      <c r="O16" s="78">
        <f t="shared" si="18"/>
        <v>0</v>
      </c>
      <c r="P16" s="79" t="str">
        <f t="shared" si="19"/>
        <v>-</v>
      </c>
      <c r="Q16" s="211"/>
      <c r="R16" s="80"/>
      <c r="S16" s="221"/>
      <c r="T16" s="80"/>
      <c r="U16" s="83" t="str">
        <f t="shared" si="10"/>
        <v/>
      </c>
      <c r="V16" s="194">
        <f t="shared" si="6"/>
        <v>0</v>
      </c>
      <c r="W16" s="194">
        <f t="shared" si="11"/>
        <v>0</v>
      </c>
      <c r="X16" s="82" t="str">
        <f t="shared" si="7"/>
        <v>ok</v>
      </c>
      <c r="Y16" s="80"/>
      <c r="Z16" s="81" t="str">
        <f t="shared" si="12"/>
        <v/>
      </c>
      <c r="AA16" s="194">
        <f t="shared" si="8"/>
        <v>0</v>
      </c>
      <c r="AB16" s="194">
        <f t="shared" si="9"/>
        <v>0</v>
      </c>
      <c r="AC16" s="82" t="str">
        <f t="shared" si="13"/>
        <v>ok</v>
      </c>
      <c r="AD16" s="80"/>
      <c r="AE16" s="84" t="str">
        <f t="array" ref="AE16">IFERROR(IF($C16="","",INDEX(구분표!$I$2:$I$1001,MATCH(1,(구분표!$B$2:$B$1001='2추일출'!$A16)*(구분표!$C$2:$C$1001='2추일출'!$B16)*(구분표!$A$2:$A$1001='2추일출'!$C16),0))),"@@")</f>
        <v/>
      </c>
    </row>
    <row r="17" spans="1:31" ht="31.5" customHeight="1">
      <c r="A17" s="77" t="str">
        <f>IFERROR(VLOOKUP('2추일출'!$C17,구분표!$A$2:$C$1001,2,FALSE),"")</f>
        <v/>
      </c>
      <c r="B17" s="77" t="str">
        <f>IFERROR(VLOOKUP('2추일출'!$C17,구분표!$A$2:$C$1001,3,FALSE),"")</f>
        <v/>
      </c>
      <c r="C17" s="192"/>
      <c r="D17" s="193"/>
      <c r="E17" s="193"/>
      <c r="F17" s="192"/>
      <c r="G17" s="194"/>
      <c r="H17" s="194"/>
      <c r="I17" s="78">
        <f>IF(SUMPRODUCT(COUNTIF($D17,{"*본예산*","*1회추경*","*신규*"})),"-",G17-H17)</f>
        <v>0</v>
      </c>
      <c r="J17" s="194"/>
      <c r="K17" s="194"/>
      <c r="L17" s="78">
        <f t="shared" si="17"/>
        <v>0</v>
      </c>
      <c r="M17" s="194"/>
      <c r="N17" s="194"/>
      <c r="O17" s="78">
        <f t="shared" si="18"/>
        <v>0</v>
      </c>
      <c r="P17" s="79" t="str">
        <f t="shared" si="19"/>
        <v>-</v>
      </c>
      <c r="Q17" s="212"/>
      <c r="R17" s="80"/>
      <c r="S17" s="221"/>
      <c r="T17" s="80"/>
      <c r="U17" s="83" t="str">
        <f t="shared" si="10"/>
        <v/>
      </c>
      <c r="V17" s="194">
        <f t="shared" si="6"/>
        <v>0</v>
      </c>
      <c r="W17" s="194">
        <f t="shared" si="11"/>
        <v>0</v>
      </c>
      <c r="X17" s="82" t="str">
        <f t="shared" si="7"/>
        <v>ok</v>
      </c>
      <c r="Y17" s="80"/>
      <c r="Z17" s="81" t="str">
        <f t="shared" si="12"/>
        <v/>
      </c>
      <c r="AA17" s="194">
        <f t="shared" si="8"/>
        <v>0</v>
      </c>
      <c r="AB17" s="194">
        <f t="shared" si="9"/>
        <v>0</v>
      </c>
      <c r="AC17" s="82" t="str">
        <f t="shared" si="13"/>
        <v>ok</v>
      </c>
      <c r="AD17" s="80"/>
      <c r="AE17" s="84" t="str">
        <f t="array" ref="AE17">IFERROR(IF($C17="","",INDEX(구분표!$I$2:$I$1001,MATCH(1,(구분표!$B$2:$B$1001='2추일출'!$A17)*(구분표!$C$2:$C$1001='2추일출'!$B17)*(구분표!$A$2:$A$1001='2추일출'!$C17),0))),"@@")</f>
        <v/>
      </c>
    </row>
    <row r="18" spans="1:31" ht="31.5" customHeight="1">
      <c r="A18" s="94" t="str">
        <f>IFERROR(VLOOKUP('2추일출'!$C18,구분표!$A$2:$C$1001,2,FALSE),"")</f>
        <v/>
      </c>
      <c r="B18" s="94" t="str">
        <f>IFERROR(VLOOKUP('2추일출'!$C18,구분표!$A$2:$C$1001,3,FALSE),"")</f>
        <v/>
      </c>
      <c r="C18" s="196"/>
      <c r="D18" s="195"/>
      <c r="E18" s="195"/>
      <c r="F18" s="196"/>
      <c r="G18" s="194"/>
      <c r="H18" s="194"/>
      <c r="I18" s="78">
        <f>IF(SUMPRODUCT(COUNTIF($D18,{"*본예산*","*1회추경*","*신규*"})),"-",G18-H18)</f>
        <v>0</v>
      </c>
      <c r="J18" s="194"/>
      <c r="K18" s="194"/>
      <c r="L18" s="78">
        <f t="shared" si="17"/>
        <v>0</v>
      </c>
      <c r="M18" s="194"/>
      <c r="N18" s="194"/>
      <c r="O18" s="78">
        <f t="shared" si="18"/>
        <v>0</v>
      </c>
      <c r="P18" s="79" t="str">
        <f t="shared" si="19"/>
        <v>-</v>
      </c>
      <c r="Q18" s="212"/>
      <c r="R18" s="80"/>
      <c r="S18" s="221"/>
      <c r="T18" s="80"/>
      <c r="U18" s="83" t="str">
        <f t="shared" si="10"/>
        <v/>
      </c>
      <c r="V18" s="194">
        <f t="shared" si="6"/>
        <v>0</v>
      </c>
      <c r="W18" s="194">
        <f t="shared" si="11"/>
        <v>0</v>
      </c>
      <c r="X18" s="82" t="str">
        <f t="shared" si="7"/>
        <v>ok</v>
      </c>
      <c r="Y18" s="80"/>
      <c r="Z18" s="81" t="str">
        <f t="shared" si="12"/>
        <v/>
      </c>
      <c r="AA18" s="194">
        <f t="shared" si="8"/>
        <v>0</v>
      </c>
      <c r="AB18" s="194">
        <f t="shared" si="9"/>
        <v>0</v>
      </c>
      <c r="AC18" s="82" t="str">
        <f t="shared" si="13"/>
        <v>ok</v>
      </c>
      <c r="AD18" s="80"/>
      <c r="AE18" s="84" t="str">
        <f t="array" ref="AE18">IFERROR(IF($C18="","",INDEX(구분표!$I$2:$I$1001,MATCH(1,(구분표!$B$2:$B$1001='2추일출'!$A18)*(구분표!$C$2:$C$1001='2추일출'!$B18)*(구분표!$A$2:$A$1001='2추일출'!$C18),0))),"@@")</f>
        <v/>
      </c>
    </row>
    <row r="19" spans="1:31" ht="31.5" customHeight="1">
      <c r="A19" s="94" t="str">
        <f>IFERROR(VLOOKUP('2추일출'!$C19,구분표!$A$2:$C$1001,2,FALSE),"")</f>
        <v/>
      </c>
      <c r="B19" s="94" t="str">
        <f>IFERROR(VLOOKUP('2추일출'!$C19,구분표!$A$2:$C$1001,3,FALSE),"")</f>
        <v/>
      </c>
      <c r="C19" s="196"/>
      <c r="D19" s="195"/>
      <c r="E19" s="195"/>
      <c r="F19" s="196"/>
      <c r="G19" s="194"/>
      <c r="H19" s="194"/>
      <c r="I19" s="78">
        <f>IF(SUMPRODUCT(COUNTIF($D19,{"*본예산*","*1회추경*","*신규*"})),"-",G19-H19)</f>
        <v>0</v>
      </c>
      <c r="J19" s="194"/>
      <c r="K19" s="194"/>
      <c r="L19" s="78">
        <f t="shared" si="17"/>
        <v>0</v>
      </c>
      <c r="M19" s="194"/>
      <c r="N19" s="194"/>
      <c r="O19" s="78">
        <f t="shared" si="18"/>
        <v>0</v>
      </c>
      <c r="P19" s="79" t="str">
        <f t="shared" si="19"/>
        <v>-</v>
      </c>
      <c r="Q19" s="212"/>
      <c r="R19" s="80"/>
      <c r="S19" s="221"/>
      <c r="T19" s="80"/>
      <c r="U19" s="83" t="str">
        <f t="shared" si="10"/>
        <v/>
      </c>
      <c r="V19" s="194">
        <f t="shared" si="6"/>
        <v>0</v>
      </c>
      <c r="W19" s="194">
        <f t="shared" si="11"/>
        <v>0</v>
      </c>
      <c r="X19" s="82" t="str">
        <f t="shared" si="7"/>
        <v>ok</v>
      </c>
      <c r="Y19" s="80"/>
      <c r="Z19" s="81" t="str">
        <f t="shared" si="12"/>
        <v/>
      </c>
      <c r="AA19" s="194">
        <f t="shared" si="8"/>
        <v>0</v>
      </c>
      <c r="AB19" s="194">
        <f t="shared" si="9"/>
        <v>0</v>
      </c>
      <c r="AC19" s="82" t="str">
        <f t="shared" si="13"/>
        <v>ok</v>
      </c>
      <c r="AD19" s="80"/>
      <c r="AE19" s="84" t="str">
        <f t="array" ref="AE19">IFERROR(IF($C19="","",INDEX(구분표!$I$2:$I$1001,MATCH(1,(구분표!$B$2:$B$1001='2추일출'!$A19)*(구분표!$C$2:$C$1001='2추일출'!$B19)*(구분표!$A$2:$A$1001='2추일출'!$C19),0))),"@@")</f>
        <v/>
      </c>
    </row>
    <row r="20" spans="1:31" ht="31.5" customHeight="1">
      <c r="A20" s="94" t="str">
        <f>IFERROR(VLOOKUP('2추일출'!$C20,구분표!$A$2:$C$1001,2,FALSE),"")</f>
        <v/>
      </c>
      <c r="B20" s="94" t="str">
        <f>IFERROR(VLOOKUP('2추일출'!$C20,구분표!$A$2:$C$1001,3,FALSE),"")</f>
        <v/>
      </c>
      <c r="C20" s="196"/>
      <c r="D20" s="195"/>
      <c r="E20" s="195"/>
      <c r="F20" s="196"/>
      <c r="G20" s="194"/>
      <c r="H20" s="194"/>
      <c r="I20" s="78">
        <f>IF(SUMPRODUCT(COUNTIF($D20,{"*본예산*","*1회추경*","*신규*"})),"-",G20-H20)</f>
        <v>0</v>
      </c>
      <c r="J20" s="194"/>
      <c r="K20" s="194"/>
      <c r="L20" s="78">
        <f t="shared" si="17"/>
        <v>0</v>
      </c>
      <c r="M20" s="194"/>
      <c r="N20" s="194"/>
      <c r="O20" s="78">
        <f t="shared" si="18"/>
        <v>0</v>
      </c>
      <c r="P20" s="79" t="str">
        <f t="shared" si="19"/>
        <v>-</v>
      </c>
      <c r="Q20" s="212"/>
      <c r="R20" s="80"/>
      <c r="S20" s="221"/>
      <c r="T20" s="80"/>
      <c r="U20" s="83" t="str">
        <f t="shared" si="10"/>
        <v/>
      </c>
      <c r="V20" s="194">
        <f t="shared" si="6"/>
        <v>0</v>
      </c>
      <c r="W20" s="194">
        <f t="shared" si="11"/>
        <v>0</v>
      </c>
      <c r="X20" s="82" t="str">
        <f t="shared" si="7"/>
        <v>ok</v>
      </c>
      <c r="Y20" s="80"/>
      <c r="Z20" s="81" t="str">
        <f t="shared" si="12"/>
        <v/>
      </c>
      <c r="AA20" s="194">
        <f t="shared" si="8"/>
        <v>0</v>
      </c>
      <c r="AB20" s="194">
        <f t="shared" si="9"/>
        <v>0</v>
      </c>
      <c r="AC20" s="82" t="str">
        <f t="shared" si="13"/>
        <v>ok</v>
      </c>
      <c r="AD20" s="80"/>
      <c r="AE20" s="84" t="str">
        <f t="array" ref="AE20">IFERROR(IF($C20="","",INDEX(구분표!$I$2:$I$1001,MATCH(1,(구분표!$B$2:$B$1001='2추일출'!$A20)*(구분표!$C$2:$C$1001='2추일출'!$B20)*(구분표!$A$2:$A$1001='2추일출'!$C20),0))),"@@")</f>
        <v/>
      </c>
    </row>
    <row r="21" spans="1:31" ht="31.5" customHeight="1">
      <c r="A21" s="94" t="str">
        <f>IFERROR(VLOOKUP('2추일출'!$C21,구분표!$A$2:$C$1001,2,FALSE),"")</f>
        <v/>
      </c>
      <c r="B21" s="94" t="str">
        <f>IFERROR(VLOOKUP('2추일출'!$C21,구분표!$A$2:$C$1001,3,FALSE),"")</f>
        <v/>
      </c>
      <c r="C21" s="196"/>
      <c r="D21" s="195"/>
      <c r="E21" s="195"/>
      <c r="F21" s="196"/>
      <c r="G21" s="194"/>
      <c r="H21" s="194"/>
      <c r="I21" s="78">
        <f>IF(SUMPRODUCT(COUNTIF($D21,{"*본예산*","*1회추경*","*신규*"})),"-",G21-H21)</f>
        <v>0</v>
      </c>
      <c r="J21" s="194"/>
      <c r="K21" s="194"/>
      <c r="L21" s="78">
        <f t="shared" si="17"/>
        <v>0</v>
      </c>
      <c r="M21" s="194"/>
      <c r="N21" s="194"/>
      <c r="O21" s="78">
        <f t="shared" si="18"/>
        <v>0</v>
      </c>
      <c r="P21" s="79" t="str">
        <f t="shared" si="19"/>
        <v>-</v>
      </c>
      <c r="Q21" s="212"/>
      <c r="R21" s="80"/>
      <c r="S21" s="221"/>
      <c r="T21" s="80"/>
      <c r="U21" s="83" t="str">
        <f t="shared" si="10"/>
        <v/>
      </c>
      <c r="V21" s="194">
        <f t="shared" si="6"/>
        <v>0</v>
      </c>
      <c r="W21" s="194">
        <f t="shared" si="11"/>
        <v>0</v>
      </c>
      <c r="X21" s="82" t="str">
        <f t="shared" si="7"/>
        <v>ok</v>
      </c>
      <c r="Y21" s="80"/>
      <c r="Z21" s="81" t="str">
        <f t="shared" si="12"/>
        <v/>
      </c>
      <c r="AA21" s="194">
        <f t="shared" si="8"/>
        <v>0</v>
      </c>
      <c r="AB21" s="194">
        <f t="shared" si="9"/>
        <v>0</v>
      </c>
      <c r="AC21" s="82" t="str">
        <f t="shared" si="13"/>
        <v>ok</v>
      </c>
      <c r="AD21" s="80"/>
      <c r="AE21" s="84" t="str">
        <f t="array" ref="AE21">IFERROR(IF($C21="","",INDEX(구분표!$I$2:$I$1001,MATCH(1,(구분표!$B$2:$B$1001='2추일출'!$A21)*(구분표!$C$2:$C$1001='2추일출'!$B21)*(구분표!$A$2:$A$1001='2추일출'!$C21),0))),"@@")</f>
        <v/>
      </c>
    </row>
    <row r="22" spans="1:31" ht="31.5" customHeight="1">
      <c r="A22" s="94" t="str">
        <f>IFERROR(VLOOKUP('2추일출'!$C22,구분표!$A$2:$C$1001,2,FALSE),"")</f>
        <v/>
      </c>
      <c r="B22" s="94" t="str">
        <f>IFERROR(VLOOKUP('2추일출'!$C22,구분표!$A$2:$C$1001,3,FALSE),"")</f>
        <v/>
      </c>
      <c r="C22" s="196"/>
      <c r="D22" s="195"/>
      <c r="E22" s="195"/>
      <c r="F22" s="196"/>
      <c r="G22" s="194"/>
      <c r="H22" s="194"/>
      <c r="I22" s="78">
        <f>IF(SUMPRODUCT(COUNTIF($D22,{"*본예산*","*1회추경*","*신규*"})),"-",G22-H22)</f>
        <v>0</v>
      </c>
      <c r="J22" s="194"/>
      <c r="K22" s="194"/>
      <c r="L22" s="78">
        <f t="shared" si="17"/>
        <v>0</v>
      </c>
      <c r="M22" s="194"/>
      <c r="N22" s="194"/>
      <c r="O22" s="78">
        <f t="shared" si="18"/>
        <v>0</v>
      </c>
      <c r="P22" s="79" t="str">
        <f t="shared" si="19"/>
        <v>-</v>
      </c>
      <c r="Q22" s="212"/>
      <c r="R22" s="80"/>
      <c r="S22" s="221"/>
      <c r="T22" s="80"/>
      <c r="U22" s="83" t="str">
        <f t="shared" si="10"/>
        <v/>
      </c>
      <c r="V22" s="194">
        <f t="shared" si="6"/>
        <v>0</v>
      </c>
      <c r="W22" s="194">
        <f t="shared" si="11"/>
        <v>0</v>
      </c>
      <c r="X22" s="82" t="str">
        <f t="shared" si="7"/>
        <v>ok</v>
      </c>
      <c r="Y22" s="80"/>
      <c r="Z22" s="81" t="str">
        <f t="shared" si="12"/>
        <v/>
      </c>
      <c r="AA22" s="194">
        <f t="shared" si="8"/>
        <v>0</v>
      </c>
      <c r="AB22" s="194">
        <f t="shared" si="9"/>
        <v>0</v>
      </c>
      <c r="AC22" s="82" t="str">
        <f t="shared" si="13"/>
        <v>ok</v>
      </c>
      <c r="AD22" s="80"/>
      <c r="AE22" s="84" t="str">
        <f t="array" ref="AE22">IFERROR(IF($C22="","",INDEX(구분표!$I$2:$I$1001,MATCH(1,(구분표!$B$2:$B$1001='2추일출'!$A22)*(구분표!$C$2:$C$1001='2추일출'!$B22)*(구분표!$A$2:$A$1001='2추일출'!$C22),0))),"@@")</f>
        <v/>
      </c>
    </row>
    <row r="23" spans="1:31" ht="31.5" customHeight="1">
      <c r="A23" s="94" t="str">
        <f>IFERROR(VLOOKUP('2추일출'!$C23,구분표!$A$2:$C$1001,2,FALSE),"")</f>
        <v/>
      </c>
      <c r="B23" s="94" t="str">
        <f>IFERROR(VLOOKUP('2추일출'!$C23,구분표!$A$2:$C$1001,3,FALSE),"")</f>
        <v/>
      </c>
      <c r="C23" s="196"/>
      <c r="D23" s="195"/>
      <c r="E23" s="195"/>
      <c r="F23" s="196"/>
      <c r="G23" s="194"/>
      <c r="H23" s="194"/>
      <c r="I23" s="78">
        <f>IF(SUMPRODUCT(COUNTIF($D23,{"*본예산*","*1회추경*","*신규*"})),"-",G23-H23)</f>
        <v>0</v>
      </c>
      <c r="J23" s="194"/>
      <c r="K23" s="194"/>
      <c r="L23" s="78">
        <f t="shared" si="17"/>
        <v>0</v>
      </c>
      <c r="M23" s="194"/>
      <c r="N23" s="194"/>
      <c r="O23" s="78">
        <f t="shared" si="18"/>
        <v>0</v>
      </c>
      <c r="P23" s="79" t="str">
        <f t="shared" si="19"/>
        <v>-</v>
      </c>
      <c r="Q23" s="212"/>
      <c r="R23" s="80"/>
      <c r="S23" s="221"/>
      <c r="T23" s="80"/>
      <c r="U23" s="83" t="str">
        <f t="shared" si="10"/>
        <v/>
      </c>
      <c r="V23" s="194">
        <f t="shared" si="6"/>
        <v>0</v>
      </c>
      <c r="W23" s="194">
        <f t="shared" si="11"/>
        <v>0</v>
      </c>
      <c r="X23" s="82" t="str">
        <f t="shared" si="7"/>
        <v>ok</v>
      </c>
      <c r="Y23" s="80"/>
      <c r="Z23" s="81" t="str">
        <f t="shared" si="12"/>
        <v/>
      </c>
      <c r="AA23" s="194">
        <f t="shared" si="8"/>
        <v>0</v>
      </c>
      <c r="AB23" s="194">
        <f t="shared" si="9"/>
        <v>0</v>
      </c>
      <c r="AC23" s="82" t="str">
        <f t="shared" si="13"/>
        <v>ok</v>
      </c>
      <c r="AD23" s="80"/>
      <c r="AE23" s="84" t="str">
        <f t="array" ref="AE23">IFERROR(IF($C23="","",INDEX(구분표!$I$2:$I$1001,MATCH(1,(구분표!$B$2:$B$1001='2추일출'!$A23)*(구분표!$C$2:$C$1001='2추일출'!$B23)*(구분표!$A$2:$A$1001='2추일출'!$C23),0))),"@@")</f>
        <v/>
      </c>
    </row>
    <row r="24" spans="1:31" ht="31.5" customHeight="1">
      <c r="A24" s="94" t="str">
        <f>IFERROR(VLOOKUP('2추일출'!$C24,구분표!$A$2:$C$1001,2,FALSE),"")</f>
        <v/>
      </c>
      <c r="B24" s="94" t="str">
        <f>IFERROR(VLOOKUP('2추일출'!$C24,구분표!$A$2:$C$1001,3,FALSE),"")</f>
        <v/>
      </c>
      <c r="C24" s="196"/>
      <c r="D24" s="195"/>
      <c r="E24" s="195"/>
      <c r="F24" s="196"/>
      <c r="G24" s="194"/>
      <c r="H24" s="194"/>
      <c r="I24" s="78">
        <f>IF(SUMPRODUCT(COUNTIF($D24,{"*본예산*","*1회추경*","*신규*"})),"-",G24-H24)</f>
        <v>0</v>
      </c>
      <c r="J24" s="194"/>
      <c r="K24" s="194"/>
      <c r="L24" s="78">
        <f t="shared" si="17"/>
        <v>0</v>
      </c>
      <c r="M24" s="194"/>
      <c r="N24" s="194"/>
      <c r="O24" s="78">
        <f t="shared" si="18"/>
        <v>0</v>
      </c>
      <c r="P24" s="79" t="str">
        <f t="shared" si="19"/>
        <v>-</v>
      </c>
      <c r="Q24" s="212"/>
      <c r="R24" s="80"/>
      <c r="S24" s="221"/>
      <c r="T24" s="80"/>
      <c r="U24" s="83" t="str">
        <f t="shared" si="10"/>
        <v/>
      </c>
      <c r="V24" s="194">
        <f t="shared" si="6"/>
        <v>0</v>
      </c>
      <c r="W24" s="194">
        <f t="shared" si="11"/>
        <v>0</v>
      </c>
      <c r="X24" s="82" t="str">
        <f t="shared" si="7"/>
        <v>ok</v>
      </c>
      <c r="Y24" s="80"/>
      <c r="Z24" s="81" t="str">
        <f t="shared" si="12"/>
        <v/>
      </c>
      <c r="AA24" s="194">
        <f t="shared" si="8"/>
        <v>0</v>
      </c>
      <c r="AB24" s="194">
        <f t="shared" si="9"/>
        <v>0</v>
      </c>
      <c r="AC24" s="82" t="str">
        <f t="shared" si="13"/>
        <v>ok</v>
      </c>
      <c r="AD24" s="80"/>
      <c r="AE24" s="84" t="str">
        <f t="array" ref="AE24">IFERROR(IF($C24="","",INDEX(구분표!$I$2:$I$1001,MATCH(1,(구분표!$B$2:$B$1001='2추일출'!$A24)*(구분표!$C$2:$C$1001='2추일출'!$B24)*(구분표!$A$2:$A$1001='2추일출'!$C24),0))),"@@")</f>
        <v/>
      </c>
    </row>
    <row r="25" spans="1:31" ht="31.5" customHeight="1">
      <c r="A25" s="94" t="str">
        <f>IFERROR(VLOOKUP('2추일출'!$C25,구분표!$A$2:$C$1001,2,FALSE),"")</f>
        <v/>
      </c>
      <c r="B25" s="94" t="str">
        <f>IFERROR(VLOOKUP('2추일출'!$C25,구분표!$A$2:$C$1001,3,FALSE),"")</f>
        <v/>
      </c>
      <c r="C25" s="196"/>
      <c r="D25" s="195"/>
      <c r="E25" s="195"/>
      <c r="F25" s="196"/>
      <c r="G25" s="194"/>
      <c r="H25" s="194"/>
      <c r="I25" s="78">
        <f>IF(SUMPRODUCT(COUNTIF($D25,{"*본예산*","*1회추경*","*신규*"})),"-",G25-H25)</f>
        <v>0</v>
      </c>
      <c r="J25" s="194"/>
      <c r="K25" s="194"/>
      <c r="L25" s="78">
        <f t="shared" si="17"/>
        <v>0</v>
      </c>
      <c r="M25" s="194"/>
      <c r="N25" s="194"/>
      <c r="O25" s="78">
        <f t="shared" si="18"/>
        <v>0</v>
      </c>
      <c r="P25" s="79" t="str">
        <f t="shared" si="19"/>
        <v>-</v>
      </c>
      <c r="Q25" s="212"/>
      <c r="R25" s="80"/>
      <c r="S25" s="221"/>
      <c r="T25" s="80"/>
      <c r="U25" s="83" t="str">
        <f t="shared" si="10"/>
        <v/>
      </c>
      <c r="V25" s="194">
        <f t="shared" si="6"/>
        <v>0</v>
      </c>
      <c r="W25" s="194">
        <f t="shared" si="11"/>
        <v>0</v>
      </c>
      <c r="X25" s="82" t="str">
        <f t="shared" si="7"/>
        <v>ok</v>
      </c>
      <c r="Y25" s="80"/>
      <c r="Z25" s="81" t="str">
        <f t="shared" si="12"/>
        <v/>
      </c>
      <c r="AA25" s="194">
        <f t="shared" si="8"/>
        <v>0</v>
      </c>
      <c r="AB25" s="194">
        <f t="shared" si="9"/>
        <v>0</v>
      </c>
      <c r="AC25" s="82" t="str">
        <f t="shared" si="13"/>
        <v>ok</v>
      </c>
      <c r="AD25" s="80"/>
      <c r="AE25" s="84" t="str">
        <f t="array" ref="AE25">IFERROR(IF($C25="","",INDEX(구분표!$I$2:$I$1001,MATCH(1,(구분표!$B$2:$B$1001='2추일출'!$A25)*(구분표!$C$2:$C$1001='2추일출'!$B25)*(구분표!$A$2:$A$1001='2추일출'!$C25),0))),"@@")</f>
        <v/>
      </c>
    </row>
    <row r="26" spans="1:31" ht="31.5" customHeight="1">
      <c r="A26" s="94" t="str">
        <f>IFERROR(VLOOKUP('2추일출'!$C26,구분표!$A$2:$C$1001,2,FALSE),"")</f>
        <v/>
      </c>
      <c r="B26" s="94" t="str">
        <f>IFERROR(VLOOKUP('2추일출'!$C26,구분표!$A$2:$C$1001,3,FALSE),"")</f>
        <v/>
      </c>
      <c r="C26" s="196"/>
      <c r="D26" s="195"/>
      <c r="E26" s="195"/>
      <c r="F26" s="196"/>
      <c r="G26" s="194"/>
      <c r="H26" s="194"/>
      <c r="I26" s="78">
        <f>IF(SUMPRODUCT(COUNTIF($D26,{"*본예산*","*1회추경*","*신규*"})),"-",G26-H26)</f>
        <v>0</v>
      </c>
      <c r="J26" s="194"/>
      <c r="K26" s="194"/>
      <c r="L26" s="78">
        <f t="shared" si="17"/>
        <v>0</v>
      </c>
      <c r="M26" s="194"/>
      <c r="N26" s="194"/>
      <c r="O26" s="78">
        <f t="shared" si="18"/>
        <v>0</v>
      </c>
      <c r="P26" s="79" t="str">
        <f t="shared" si="19"/>
        <v>-</v>
      </c>
      <c r="Q26" s="212"/>
      <c r="R26" s="80"/>
      <c r="S26" s="221"/>
      <c r="T26" s="80"/>
      <c r="U26" s="83" t="str">
        <f t="shared" si="10"/>
        <v/>
      </c>
      <c r="V26" s="194">
        <f t="shared" si="6"/>
        <v>0</v>
      </c>
      <c r="W26" s="194">
        <f t="shared" si="11"/>
        <v>0</v>
      </c>
      <c r="X26" s="82" t="str">
        <f t="shared" si="7"/>
        <v>ok</v>
      </c>
      <c r="Y26" s="80"/>
      <c r="Z26" s="81" t="str">
        <f t="shared" si="12"/>
        <v/>
      </c>
      <c r="AA26" s="194">
        <f t="shared" si="8"/>
        <v>0</v>
      </c>
      <c r="AB26" s="194">
        <f t="shared" si="9"/>
        <v>0</v>
      </c>
      <c r="AC26" s="82" t="str">
        <f t="shared" si="13"/>
        <v>ok</v>
      </c>
      <c r="AD26" s="80"/>
      <c r="AE26" s="84" t="str">
        <f t="array" ref="AE26">IFERROR(IF($C26="","",INDEX(구분표!$I$2:$I$1001,MATCH(1,(구분표!$B$2:$B$1001='2추일출'!$A26)*(구분표!$C$2:$C$1001='2추일출'!$B26)*(구분표!$A$2:$A$1001='2추일출'!$C26),0))),"@@")</f>
        <v/>
      </c>
    </row>
    <row r="27" spans="1:31" ht="31.5" customHeight="1">
      <c r="A27" s="94" t="str">
        <f>IFERROR(VLOOKUP('2추일출'!$C27,구분표!$A$2:$C$1001,2,FALSE),"")</f>
        <v/>
      </c>
      <c r="B27" s="94" t="str">
        <f>IFERROR(VLOOKUP('2추일출'!$C27,구분표!$A$2:$C$1001,3,FALSE),"")</f>
        <v/>
      </c>
      <c r="C27" s="196"/>
      <c r="D27" s="195"/>
      <c r="E27" s="195"/>
      <c r="F27" s="196"/>
      <c r="G27" s="194"/>
      <c r="H27" s="194"/>
      <c r="I27" s="78">
        <f>IF(SUMPRODUCT(COUNTIF($D27,{"*본예산*","*1회추경*","*신규*"})),"-",G27-H27)</f>
        <v>0</v>
      </c>
      <c r="J27" s="194"/>
      <c r="K27" s="194"/>
      <c r="L27" s="78">
        <f t="shared" si="17"/>
        <v>0</v>
      </c>
      <c r="M27" s="194"/>
      <c r="N27" s="194"/>
      <c r="O27" s="78">
        <f t="shared" si="18"/>
        <v>0</v>
      </c>
      <c r="P27" s="79" t="str">
        <f t="shared" si="19"/>
        <v>-</v>
      </c>
      <c r="Q27" s="212"/>
      <c r="R27" s="80"/>
      <c r="S27" s="221"/>
      <c r="T27" s="80"/>
      <c r="U27" s="83" t="str">
        <f t="shared" si="10"/>
        <v/>
      </c>
      <c r="V27" s="194">
        <f t="shared" si="6"/>
        <v>0</v>
      </c>
      <c r="W27" s="194">
        <f t="shared" si="11"/>
        <v>0</v>
      </c>
      <c r="X27" s="82" t="str">
        <f t="shared" si="7"/>
        <v>ok</v>
      </c>
      <c r="Y27" s="80"/>
      <c r="Z27" s="81" t="str">
        <f t="shared" si="12"/>
        <v/>
      </c>
      <c r="AA27" s="194">
        <f t="shared" si="8"/>
        <v>0</v>
      </c>
      <c r="AB27" s="194">
        <f t="shared" si="9"/>
        <v>0</v>
      </c>
      <c r="AC27" s="82" t="str">
        <f t="shared" si="13"/>
        <v>ok</v>
      </c>
      <c r="AD27" s="80"/>
      <c r="AE27" s="84" t="str">
        <f t="array" ref="AE27">IFERROR(IF($C27="","",INDEX(구분표!$I$2:$I$1001,MATCH(1,(구분표!$B$2:$B$1001='2추일출'!$A27)*(구분표!$C$2:$C$1001='2추일출'!$B27)*(구분표!$A$2:$A$1001='2추일출'!$C27),0))),"@@")</f>
        <v/>
      </c>
    </row>
    <row r="28" spans="1:31" ht="31.5" customHeight="1">
      <c r="A28" s="94" t="str">
        <f>IFERROR(VLOOKUP('2추일출'!$C28,구분표!$A$2:$C$1001,2,FALSE),"")</f>
        <v/>
      </c>
      <c r="B28" s="94" t="str">
        <f>IFERROR(VLOOKUP('2추일출'!$C28,구분표!$A$2:$C$1001,3,FALSE),"")</f>
        <v/>
      </c>
      <c r="C28" s="196"/>
      <c r="D28" s="195"/>
      <c r="E28" s="195"/>
      <c r="F28" s="196"/>
      <c r="G28" s="194"/>
      <c r="H28" s="194"/>
      <c r="I28" s="78">
        <f>IF(SUMPRODUCT(COUNTIF($D28,{"*본예산*","*1회추경*","*신규*"})),"-",G28-H28)</f>
        <v>0</v>
      </c>
      <c r="J28" s="194"/>
      <c r="K28" s="194"/>
      <c r="L28" s="78">
        <f t="shared" si="17"/>
        <v>0</v>
      </c>
      <c r="M28" s="194"/>
      <c r="N28" s="194"/>
      <c r="O28" s="78">
        <f t="shared" si="18"/>
        <v>0</v>
      </c>
      <c r="P28" s="79" t="str">
        <f t="shared" si="19"/>
        <v>-</v>
      </c>
      <c r="Q28" s="212"/>
      <c r="R28" s="80"/>
      <c r="S28" s="221"/>
      <c r="T28" s="80"/>
      <c r="U28" s="83" t="str">
        <f t="shared" si="10"/>
        <v/>
      </c>
      <c r="V28" s="194">
        <f t="shared" si="6"/>
        <v>0</v>
      </c>
      <c r="W28" s="194">
        <f t="shared" si="11"/>
        <v>0</v>
      </c>
      <c r="X28" s="82" t="str">
        <f t="shared" si="7"/>
        <v>ok</v>
      </c>
      <c r="Y28" s="80"/>
      <c r="Z28" s="81" t="str">
        <f t="shared" si="12"/>
        <v/>
      </c>
      <c r="AA28" s="194">
        <f t="shared" si="8"/>
        <v>0</v>
      </c>
      <c r="AB28" s="194">
        <f t="shared" si="9"/>
        <v>0</v>
      </c>
      <c r="AC28" s="82" t="str">
        <f t="shared" si="13"/>
        <v>ok</v>
      </c>
      <c r="AD28" s="80"/>
      <c r="AE28" s="84" t="str">
        <f t="array" ref="AE28">IFERROR(IF($C28="","",INDEX(구분표!$I$2:$I$1001,MATCH(1,(구분표!$B$2:$B$1001='2추일출'!$A28)*(구분표!$C$2:$C$1001='2추일출'!$B28)*(구분표!$A$2:$A$1001='2추일출'!$C28),0))),"@@")</f>
        <v/>
      </c>
    </row>
    <row r="29" spans="1:31" ht="31.5" customHeight="1">
      <c r="A29" s="94" t="str">
        <f>IFERROR(VLOOKUP('2추일출'!$C29,구분표!$A$2:$C$1001,2,FALSE),"")</f>
        <v/>
      </c>
      <c r="B29" s="94" t="str">
        <f>IFERROR(VLOOKUP('2추일출'!$C29,구분표!$A$2:$C$1001,3,FALSE),"")</f>
        <v/>
      </c>
      <c r="C29" s="196"/>
      <c r="D29" s="195"/>
      <c r="E29" s="195"/>
      <c r="F29" s="196"/>
      <c r="G29" s="194"/>
      <c r="H29" s="194"/>
      <c r="I29" s="78">
        <f>IF(SUMPRODUCT(COUNTIF($D29,{"*본예산*","*1회추경*","*신규*"})),"-",G29-H29)</f>
        <v>0</v>
      </c>
      <c r="J29" s="194"/>
      <c r="K29" s="194"/>
      <c r="L29" s="78">
        <f t="shared" si="17"/>
        <v>0</v>
      </c>
      <c r="M29" s="194"/>
      <c r="N29" s="194"/>
      <c r="O29" s="78">
        <f t="shared" si="18"/>
        <v>0</v>
      </c>
      <c r="P29" s="79" t="str">
        <f t="shared" si="19"/>
        <v>-</v>
      </c>
      <c r="Q29" s="212"/>
      <c r="R29" s="80"/>
      <c r="S29" s="221"/>
      <c r="T29" s="80"/>
      <c r="U29" s="83" t="str">
        <f t="shared" si="10"/>
        <v/>
      </c>
      <c r="V29" s="194">
        <f t="shared" si="6"/>
        <v>0</v>
      </c>
      <c r="W29" s="194">
        <f t="shared" si="11"/>
        <v>0</v>
      </c>
      <c r="X29" s="82" t="str">
        <f t="shared" si="7"/>
        <v>ok</v>
      </c>
      <c r="Y29" s="80"/>
      <c r="Z29" s="81" t="str">
        <f t="shared" si="12"/>
        <v/>
      </c>
      <c r="AA29" s="194">
        <f t="shared" si="8"/>
        <v>0</v>
      </c>
      <c r="AB29" s="194">
        <f t="shared" si="9"/>
        <v>0</v>
      </c>
      <c r="AC29" s="82" t="str">
        <f t="shared" si="13"/>
        <v>ok</v>
      </c>
      <c r="AD29" s="80"/>
      <c r="AE29" s="84" t="str">
        <f t="array" ref="AE29">IFERROR(IF($C29="","",INDEX(구분표!$I$2:$I$1001,MATCH(1,(구분표!$B$2:$B$1001='2추일출'!$A29)*(구분표!$C$2:$C$1001='2추일출'!$B29)*(구분표!$A$2:$A$1001='2추일출'!$C29),0))),"@@")</f>
        <v/>
      </c>
    </row>
    <row r="30" spans="1:31" ht="31.5" customHeight="1">
      <c r="A30" s="94" t="str">
        <f>IFERROR(VLOOKUP('2추일출'!$C30,구분표!$A$2:$C$1001,2,FALSE),"")</f>
        <v/>
      </c>
      <c r="B30" s="94" t="str">
        <f>IFERROR(VLOOKUP('2추일출'!$C30,구분표!$A$2:$C$1001,3,FALSE),"")</f>
        <v/>
      </c>
      <c r="C30" s="196"/>
      <c r="D30" s="195"/>
      <c r="E30" s="195"/>
      <c r="F30" s="196"/>
      <c r="G30" s="194"/>
      <c r="H30" s="194"/>
      <c r="I30" s="78">
        <f>IF(SUMPRODUCT(COUNTIF($D30,{"*본예산*","*1회추경*","*신규*"})),"-",G30-H30)</f>
        <v>0</v>
      </c>
      <c r="J30" s="194"/>
      <c r="K30" s="194"/>
      <c r="L30" s="78">
        <f t="shared" si="17"/>
        <v>0</v>
      </c>
      <c r="M30" s="194"/>
      <c r="N30" s="194"/>
      <c r="O30" s="78">
        <f t="shared" si="18"/>
        <v>0</v>
      </c>
      <c r="P30" s="79" t="str">
        <f t="shared" si="19"/>
        <v>-</v>
      </c>
      <c r="Q30" s="212"/>
      <c r="R30" s="80"/>
      <c r="S30" s="221"/>
      <c r="T30" s="80"/>
      <c r="U30" s="83" t="str">
        <f t="shared" si="10"/>
        <v/>
      </c>
      <c r="V30" s="194">
        <f t="shared" si="6"/>
        <v>0</v>
      </c>
      <c r="W30" s="194">
        <f t="shared" si="11"/>
        <v>0</v>
      </c>
      <c r="X30" s="82" t="str">
        <f t="shared" si="7"/>
        <v>ok</v>
      </c>
      <c r="Y30" s="80"/>
      <c r="Z30" s="81" t="str">
        <f t="shared" si="12"/>
        <v/>
      </c>
      <c r="AA30" s="194">
        <f t="shared" si="8"/>
        <v>0</v>
      </c>
      <c r="AB30" s="194">
        <f t="shared" si="9"/>
        <v>0</v>
      </c>
      <c r="AC30" s="82" t="str">
        <f t="shared" si="13"/>
        <v>ok</v>
      </c>
      <c r="AD30" s="80"/>
      <c r="AE30" s="84" t="str">
        <f t="array" ref="AE30">IFERROR(IF($C30="","",INDEX(구분표!$I$2:$I$1001,MATCH(1,(구분표!$B$2:$B$1001='2추일출'!$A30)*(구분표!$C$2:$C$1001='2추일출'!$B30)*(구분표!$A$2:$A$1001='2추일출'!$C30),0))),"@@")</f>
        <v/>
      </c>
    </row>
    <row r="31" spans="1:31" ht="31.5" customHeight="1">
      <c r="A31" s="94" t="str">
        <f>IFERROR(VLOOKUP('2추일출'!$C31,구분표!$A$2:$C$1001,2,FALSE),"")</f>
        <v/>
      </c>
      <c r="B31" s="94" t="str">
        <f>IFERROR(VLOOKUP('2추일출'!$C31,구분표!$A$2:$C$1001,3,FALSE),"")</f>
        <v/>
      </c>
      <c r="C31" s="196"/>
      <c r="D31" s="195"/>
      <c r="E31" s="195"/>
      <c r="F31" s="196"/>
      <c r="G31" s="194"/>
      <c r="H31" s="194"/>
      <c r="I31" s="78">
        <f>IF(SUMPRODUCT(COUNTIF($D31,{"*본예산*","*1회추경*","*신규*"})),"-",G31-H31)</f>
        <v>0</v>
      </c>
      <c r="J31" s="194"/>
      <c r="K31" s="194"/>
      <c r="L31" s="78">
        <f t="shared" si="17"/>
        <v>0</v>
      </c>
      <c r="M31" s="194"/>
      <c r="N31" s="194"/>
      <c r="O31" s="78">
        <f t="shared" si="18"/>
        <v>0</v>
      </c>
      <c r="P31" s="79" t="str">
        <f t="shared" si="19"/>
        <v>-</v>
      </c>
      <c r="Q31" s="212"/>
      <c r="R31" s="80"/>
      <c r="S31" s="221"/>
      <c r="T31" s="80"/>
      <c r="U31" s="83" t="str">
        <f t="shared" si="10"/>
        <v/>
      </c>
      <c r="V31" s="194">
        <f t="shared" si="6"/>
        <v>0</v>
      </c>
      <c r="W31" s="194">
        <f t="shared" si="11"/>
        <v>0</v>
      </c>
      <c r="X31" s="82" t="str">
        <f t="shared" si="7"/>
        <v>ok</v>
      </c>
      <c r="Y31" s="80"/>
      <c r="Z31" s="81" t="str">
        <f t="shared" si="12"/>
        <v/>
      </c>
      <c r="AA31" s="194">
        <f t="shared" si="8"/>
        <v>0</v>
      </c>
      <c r="AB31" s="194">
        <f t="shared" si="9"/>
        <v>0</v>
      </c>
      <c r="AC31" s="82" t="str">
        <f t="shared" si="13"/>
        <v>ok</v>
      </c>
      <c r="AD31" s="80"/>
      <c r="AE31" s="84" t="str">
        <f t="array" ref="AE31">IFERROR(IF($C31="","",INDEX(구분표!$I$2:$I$1001,MATCH(1,(구분표!$B$2:$B$1001='2추일출'!$A31)*(구분표!$C$2:$C$1001='2추일출'!$B31)*(구분표!$A$2:$A$1001='2추일출'!$C31),0))),"@@")</f>
        <v/>
      </c>
    </row>
    <row r="32" spans="1:31" ht="31.5" customHeight="1">
      <c r="A32" s="94" t="str">
        <f>IFERROR(VLOOKUP('2추일출'!$C32,구분표!$A$2:$C$1001,2,FALSE),"")</f>
        <v/>
      </c>
      <c r="B32" s="94" t="str">
        <f>IFERROR(VLOOKUP('2추일출'!$C32,구분표!$A$2:$C$1001,3,FALSE),"")</f>
        <v/>
      </c>
      <c r="C32" s="196"/>
      <c r="D32" s="195"/>
      <c r="E32" s="195"/>
      <c r="F32" s="196"/>
      <c r="G32" s="194"/>
      <c r="H32" s="194"/>
      <c r="I32" s="78">
        <f>IF(SUMPRODUCT(COUNTIF($D32,{"*본예산*","*1회추경*","*신규*"})),"-",G32-H32)</f>
        <v>0</v>
      </c>
      <c r="J32" s="194"/>
      <c r="K32" s="194"/>
      <c r="L32" s="78">
        <f t="shared" si="17"/>
        <v>0</v>
      </c>
      <c r="M32" s="194"/>
      <c r="N32" s="194"/>
      <c r="O32" s="78">
        <f t="shared" si="18"/>
        <v>0</v>
      </c>
      <c r="P32" s="79" t="str">
        <f t="shared" si="19"/>
        <v>-</v>
      </c>
      <c r="Q32" s="211"/>
      <c r="R32" s="80"/>
      <c r="S32" s="221"/>
      <c r="T32" s="80"/>
      <c r="U32" s="83" t="str">
        <f t="shared" si="10"/>
        <v/>
      </c>
      <c r="V32" s="194">
        <f t="shared" si="6"/>
        <v>0</v>
      </c>
      <c r="W32" s="194">
        <f t="shared" si="11"/>
        <v>0</v>
      </c>
      <c r="X32" s="82" t="str">
        <f t="shared" si="7"/>
        <v>ok</v>
      </c>
      <c r="Y32" s="80"/>
      <c r="Z32" s="81" t="str">
        <f t="shared" si="12"/>
        <v/>
      </c>
      <c r="AA32" s="194">
        <f t="shared" si="8"/>
        <v>0</v>
      </c>
      <c r="AB32" s="194">
        <f t="shared" si="9"/>
        <v>0</v>
      </c>
      <c r="AC32" s="82" t="str">
        <f t="shared" si="13"/>
        <v>ok</v>
      </c>
      <c r="AD32" s="80"/>
      <c r="AE32" s="84" t="str">
        <f t="array" ref="AE32">IFERROR(IF($C32="","",INDEX(구분표!$I$2:$I$1001,MATCH(1,(구분표!$B$2:$B$1001='2추일출'!$A32)*(구분표!$C$2:$C$1001='2추일출'!$B32)*(구분표!$A$2:$A$1001='2추일출'!$C32),0))),"@@")</f>
        <v/>
      </c>
    </row>
    <row r="33" spans="1:31" ht="31.5" customHeight="1">
      <c r="A33" s="94" t="str">
        <f>IFERROR(VLOOKUP('2추일출'!$C33,구분표!$A$2:$C$1001,2,FALSE),"")</f>
        <v/>
      </c>
      <c r="B33" s="94" t="str">
        <f>IFERROR(VLOOKUP('2추일출'!$C33,구분표!$A$2:$C$1001,3,FALSE),"")</f>
        <v/>
      </c>
      <c r="C33" s="196"/>
      <c r="D33" s="195"/>
      <c r="E33" s="195"/>
      <c r="F33" s="196"/>
      <c r="G33" s="194"/>
      <c r="H33" s="194"/>
      <c r="I33" s="78">
        <f>IF(SUMPRODUCT(COUNTIF($D33,{"*본예산*","*1회추경*","*신규*"})),"-",G33-H33)</f>
        <v>0</v>
      </c>
      <c r="J33" s="206"/>
      <c r="K33" s="194"/>
      <c r="L33" s="78">
        <f t="shared" si="17"/>
        <v>0</v>
      </c>
      <c r="M33" s="208"/>
      <c r="N33" s="194"/>
      <c r="O33" s="78">
        <f t="shared" si="18"/>
        <v>0</v>
      </c>
      <c r="P33" s="79" t="str">
        <f t="shared" si="19"/>
        <v>-</v>
      </c>
      <c r="Q33" s="211"/>
      <c r="R33" s="80"/>
      <c r="S33" s="221"/>
      <c r="T33" s="80"/>
      <c r="U33" s="83" t="str">
        <f t="shared" si="10"/>
        <v/>
      </c>
      <c r="V33" s="194">
        <f t="shared" si="6"/>
        <v>0</v>
      </c>
      <c r="W33" s="194">
        <f t="shared" si="11"/>
        <v>0</v>
      </c>
      <c r="X33" s="82" t="str">
        <f t="shared" si="7"/>
        <v>ok</v>
      </c>
      <c r="Y33" s="80"/>
      <c r="Z33" s="81" t="str">
        <f t="shared" si="12"/>
        <v/>
      </c>
      <c r="AA33" s="194">
        <f t="shared" si="8"/>
        <v>0</v>
      </c>
      <c r="AB33" s="194">
        <f t="shared" si="9"/>
        <v>0</v>
      </c>
      <c r="AC33" s="82" t="str">
        <f t="shared" si="13"/>
        <v>ok</v>
      </c>
      <c r="AD33" s="80"/>
      <c r="AE33" s="84" t="str">
        <f t="array" ref="AE33">IFERROR(IF($C33="","",INDEX(구분표!$I$2:$I$1001,MATCH(1,(구분표!$B$2:$B$1001='2추일출'!$A33)*(구분표!$C$2:$C$1001='2추일출'!$B33)*(구분표!$A$2:$A$1001='2추일출'!$C33),0))),"@@")</f>
        <v/>
      </c>
    </row>
    <row r="34" spans="1:31" ht="31.5" customHeight="1">
      <c r="A34" s="94" t="str">
        <f>IFERROR(VLOOKUP('2추일출'!$C34,구분표!$A$2:$C$1001,2,FALSE),"")</f>
        <v/>
      </c>
      <c r="B34" s="94" t="str">
        <f>IFERROR(VLOOKUP('2추일출'!$C34,구분표!$A$2:$C$1001,3,FALSE),"")</f>
        <v/>
      </c>
      <c r="C34" s="196"/>
      <c r="D34" s="195"/>
      <c r="E34" s="195"/>
      <c r="F34" s="196"/>
      <c r="G34" s="194"/>
      <c r="H34" s="194"/>
      <c r="I34" s="78">
        <f>IF(SUMPRODUCT(COUNTIF($D34,{"*본예산*","*1회추경*","*신규*"})),"-",G34-H34)</f>
        <v>0</v>
      </c>
      <c r="J34" s="194"/>
      <c r="K34" s="194"/>
      <c r="L34" s="78">
        <f t="shared" si="17"/>
        <v>0</v>
      </c>
      <c r="M34" s="194"/>
      <c r="N34" s="194"/>
      <c r="O34" s="78">
        <f t="shared" si="18"/>
        <v>0</v>
      </c>
      <c r="P34" s="79" t="str">
        <f t="shared" si="19"/>
        <v>-</v>
      </c>
      <c r="Q34" s="213"/>
      <c r="R34" s="80"/>
      <c r="S34" s="221"/>
      <c r="T34" s="80"/>
      <c r="U34" s="83" t="str">
        <f t="shared" si="10"/>
        <v/>
      </c>
      <c r="V34" s="194">
        <f t="shared" si="6"/>
        <v>0</v>
      </c>
      <c r="W34" s="194">
        <f t="shared" si="11"/>
        <v>0</v>
      </c>
      <c r="X34" s="82" t="str">
        <f t="shared" si="7"/>
        <v>ok</v>
      </c>
      <c r="Y34" s="80"/>
      <c r="Z34" s="81" t="str">
        <f t="shared" si="12"/>
        <v/>
      </c>
      <c r="AA34" s="194">
        <f t="shared" si="8"/>
        <v>0</v>
      </c>
      <c r="AB34" s="194">
        <f t="shared" si="9"/>
        <v>0</v>
      </c>
      <c r="AC34" s="82" t="str">
        <f t="shared" si="13"/>
        <v>ok</v>
      </c>
      <c r="AD34" s="80"/>
      <c r="AE34" s="84" t="str">
        <f t="array" ref="AE34">IFERROR(IF($C34="","",INDEX(구분표!$I$2:$I$1001,MATCH(1,(구분표!$B$2:$B$1001='2추일출'!$A34)*(구분표!$C$2:$C$1001='2추일출'!$B34)*(구분표!$A$2:$A$1001='2추일출'!$C34),0))),"@@")</f>
        <v/>
      </c>
    </row>
    <row r="35" spans="1:31" ht="31.5" customHeight="1">
      <c r="A35" s="94" t="str">
        <f>IFERROR(VLOOKUP('2추일출'!$C35,구분표!$A$2:$C$1001,2,FALSE),"")</f>
        <v/>
      </c>
      <c r="B35" s="94" t="str">
        <f>IFERROR(VLOOKUP('2추일출'!$C35,구분표!$A$2:$C$1001,3,FALSE),"")</f>
        <v/>
      </c>
      <c r="C35" s="196"/>
      <c r="D35" s="195"/>
      <c r="E35" s="195"/>
      <c r="F35" s="196"/>
      <c r="G35" s="194"/>
      <c r="H35" s="194"/>
      <c r="I35" s="78">
        <f>IF(SUMPRODUCT(COUNTIF($D35,{"*본예산*","*1회추경*","*신규*"})),"-",G35-H35)</f>
        <v>0</v>
      </c>
      <c r="J35" s="194"/>
      <c r="K35" s="194"/>
      <c r="L35" s="78">
        <f t="shared" si="17"/>
        <v>0</v>
      </c>
      <c r="M35" s="194"/>
      <c r="N35" s="194"/>
      <c r="O35" s="78">
        <f t="shared" si="18"/>
        <v>0</v>
      </c>
      <c r="P35" s="79" t="str">
        <f t="shared" si="19"/>
        <v>-</v>
      </c>
      <c r="Q35" s="212"/>
      <c r="R35" s="80"/>
      <c r="S35" s="221"/>
      <c r="T35" s="80"/>
      <c r="U35" s="83" t="str">
        <f t="shared" si="10"/>
        <v/>
      </c>
      <c r="V35" s="194">
        <f t="shared" si="6"/>
        <v>0</v>
      </c>
      <c r="W35" s="194">
        <f t="shared" si="11"/>
        <v>0</v>
      </c>
      <c r="X35" s="82" t="str">
        <f t="shared" si="7"/>
        <v>ok</v>
      </c>
      <c r="Y35" s="80"/>
      <c r="Z35" s="81" t="str">
        <f t="shared" si="12"/>
        <v/>
      </c>
      <c r="AA35" s="194">
        <f t="shared" si="8"/>
        <v>0</v>
      </c>
      <c r="AB35" s="194">
        <f t="shared" si="9"/>
        <v>0</v>
      </c>
      <c r="AC35" s="82" t="str">
        <f t="shared" si="13"/>
        <v>ok</v>
      </c>
      <c r="AD35" s="80"/>
      <c r="AE35" s="84" t="str">
        <f t="array" ref="AE35">IFERROR(IF($C35="","",INDEX(구분표!$I$2:$I$1001,MATCH(1,(구분표!$B$2:$B$1001='2추일출'!$A35)*(구분표!$C$2:$C$1001='2추일출'!$B35)*(구분표!$A$2:$A$1001='2추일출'!$C35),0))),"@@")</f>
        <v/>
      </c>
    </row>
    <row r="36" spans="1:31" ht="31.5" customHeight="1">
      <c r="A36" s="94" t="str">
        <f>IFERROR(VLOOKUP('2추일출'!$C36,구분표!$A$2:$C$1001,2,FALSE),"")</f>
        <v/>
      </c>
      <c r="B36" s="94" t="str">
        <f>IFERROR(VLOOKUP('2추일출'!$C36,구분표!$A$2:$C$1001,3,FALSE),"")</f>
        <v/>
      </c>
      <c r="C36" s="196"/>
      <c r="D36" s="195"/>
      <c r="E36" s="195"/>
      <c r="F36" s="196"/>
      <c r="G36" s="194"/>
      <c r="H36" s="194"/>
      <c r="I36" s="78">
        <f>IF(SUMPRODUCT(COUNTIF($D36,{"*본예산*","*1회추경*","*신규*"})),"-",G36-H36)</f>
        <v>0</v>
      </c>
      <c r="J36" s="194"/>
      <c r="K36" s="206"/>
      <c r="L36" s="78">
        <f t="shared" si="17"/>
        <v>0</v>
      </c>
      <c r="M36" s="194"/>
      <c r="N36" s="206"/>
      <c r="O36" s="78">
        <f t="shared" si="18"/>
        <v>0</v>
      </c>
      <c r="P36" s="79" t="str">
        <f t="shared" si="19"/>
        <v>-</v>
      </c>
      <c r="Q36" s="212"/>
      <c r="R36" s="80"/>
      <c r="S36" s="221"/>
      <c r="T36" s="80"/>
      <c r="U36" s="83" t="str">
        <f t="shared" si="10"/>
        <v/>
      </c>
      <c r="V36" s="194">
        <f t="shared" si="6"/>
        <v>0</v>
      </c>
      <c r="W36" s="194">
        <f t="shared" si="11"/>
        <v>0</v>
      </c>
      <c r="X36" s="82" t="str">
        <f t="shared" si="7"/>
        <v>ok</v>
      </c>
      <c r="Y36" s="80"/>
      <c r="Z36" s="81" t="str">
        <f t="shared" si="12"/>
        <v/>
      </c>
      <c r="AA36" s="194">
        <f t="shared" si="8"/>
        <v>0</v>
      </c>
      <c r="AB36" s="194">
        <f t="shared" si="9"/>
        <v>0</v>
      </c>
      <c r="AC36" s="82" t="str">
        <f t="shared" si="13"/>
        <v>ok</v>
      </c>
      <c r="AD36" s="80"/>
      <c r="AE36" s="84" t="str">
        <f t="array" ref="AE36">IFERROR(IF($C36="","",INDEX(구분표!$I$2:$I$1001,MATCH(1,(구분표!$B$2:$B$1001='2추일출'!$A36)*(구분표!$C$2:$C$1001='2추일출'!$B36)*(구분표!$A$2:$A$1001='2추일출'!$C36),0))),"@@")</f>
        <v/>
      </c>
    </row>
    <row r="37" spans="1:31" ht="31.5" customHeight="1">
      <c r="A37" s="94" t="str">
        <f>IFERROR(VLOOKUP('2추일출'!$C37,구분표!$A$2:$C$1001,2,FALSE),"")</f>
        <v/>
      </c>
      <c r="B37" s="94" t="str">
        <f>IFERROR(VLOOKUP('2추일출'!$C37,구분표!$A$2:$C$1001,3,FALSE),"")</f>
        <v/>
      </c>
      <c r="C37" s="196"/>
      <c r="D37" s="195"/>
      <c r="E37" s="195"/>
      <c r="F37" s="196"/>
      <c r="G37" s="194"/>
      <c r="H37" s="194"/>
      <c r="I37" s="78">
        <f>IF(SUMPRODUCT(COUNTIF($D37,{"*본예산*","*1회추경*","*신규*"})),"-",G37-H37)</f>
        <v>0</v>
      </c>
      <c r="J37" s="194"/>
      <c r="K37" s="194"/>
      <c r="L37" s="78">
        <f t="shared" si="17"/>
        <v>0</v>
      </c>
      <c r="M37" s="194"/>
      <c r="N37" s="194"/>
      <c r="O37" s="78">
        <f t="shared" si="18"/>
        <v>0</v>
      </c>
      <c r="P37" s="79" t="str">
        <f t="shared" si="19"/>
        <v>-</v>
      </c>
      <c r="Q37" s="212"/>
      <c r="R37" s="80"/>
      <c r="S37" s="221"/>
      <c r="T37" s="80"/>
      <c r="U37" s="83" t="str">
        <f t="shared" si="10"/>
        <v/>
      </c>
      <c r="V37" s="194">
        <f t="shared" si="6"/>
        <v>0</v>
      </c>
      <c r="W37" s="194">
        <f t="shared" si="11"/>
        <v>0</v>
      </c>
      <c r="X37" s="82" t="str">
        <f t="shared" si="7"/>
        <v>ok</v>
      </c>
      <c r="Y37" s="80"/>
      <c r="Z37" s="81" t="str">
        <f t="shared" si="12"/>
        <v/>
      </c>
      <c r="AA37" s="194">
        <f t="shared" si="8"/>
        <v>0</v>
      </c>
      <c r="AB37" s="194">
        <f t="shared" si="9"/>
        <v>0</v>
      </c>
      <c r="AC37" s="82" t="str">
        <f t="shared" si="13"/>
        <v>ok</v>
      </c>
      <c r="AD37" s="80"/>
      <c r="AE37" s="84" t="str">
        <f t="array" ref="AE37">IFERROR(IF($C37="","",INDEX(구분표!$I$2:$I$1001,MATCH(1,(구분표!$B$2:$B$1001='2추일출'!$A37)*(구분표!$C$2:$C$1001='2추일출'!$B37)*(구분표!$A$2:$A$1001='2추일출'!$C37),0))),"@@")</f>
        <v/>
      </c>
    </row>
    <row r="38" spans="1:31" ht="31.5" customHeight="1">
      <c r="A38" s="94" t="str">
        <f>IFERROR(VLOOKUP('2추일출'!$C38,구분표!$A$2:$C$1001,2,FALSE),"")</f>
        <v/>
      </c>
      <c r="B38" s="94" t="str">
        <f>IFERROR(VLOOKUP('2추일출'!$C38,구분표!$A$2:$C$1001,3,FALSE),"")</f>
        <v/>
      </c>
      <c r="C38" s="196"/>
      <c r="D38" s="195"/>
      <c r="E38" s="195"/>
      <c r="F38" s="196"/>
      <c r="G38" s="198"/>
      <c r="H38" s="198"/>
      <c r="I38" s="78">
        <f>IF(SUMPRODUCT(COUNTIF($D38,{"*본예산*","*1회추경*","*신규*"})),"-",G38-H38)</f>
        <v>0</v>
      </c>
      <c r="J38" s="194"/>
      <c r="K38" s="194"/>
      <c r="L38" s="78">
        <f t="shared" si="17"/>
        <v>0</v>
      </c>
      <c r="M38" s="194"/>
      <c r="N38" s="194"/>
      <c r="O38" s="78">
        <f t="shared" si="18"/>
        <v>0</v>
      </c>
      <c r="P38" s="79" t="str">
        <f t="shared" si="19"/>
        <v>-</v>
      </c>
      <c r="Q38" s="212"/>
      <c r="R38" s="80"/>
      <c r="S38" s="221"/>
      <c r="T38" s="80"/>
      <c r="U38" s="83" t="str">
        <f t="shared" si="10"/>
        <v/>
      </c>
      <c r="V38" s="194">
        <f t="shared" si="6"/>
        <v>0</v>
      </c>
      <c r="W38" s="194">
        <f t="shared" si="11"/>
        <v>0</v>
      </c>
      <c r="X38" s="82" t="str">
        <f t="shared" si="7"/>
        <v>ok</v>
      </c>
      <c r="Y38" s="80"/>
      <c r="Z38" s="81" t="str">
        <f t="shared" si="12"/>
        <v/>
      </c>
      <c r="AA38" s="194">
        <f t="shared" si="8"/>
        <v>0</v>
      </c>
      <c r="AB38" s="194">
        <f t="shared" si="9"/>
        <v>0</v>
      </c>
      <c r="AC38" s="82" t="str">
        <f t="shared" si="13"/>
        <v>ok</v>
      </c>
      <c r="AD38" s="80"/>
      <c r="AE38" s="84" t="str">
        <f t="array" ref="AE38">IFERROR(IF($C38="","",INDEX(구분표!$I$2:$I$1001,MATCH(1,(구분표!$B$2:$B$1001='2추일출'!$A38)*(구분표!$C$2:$C$1001='2추일출'!$B38)*(구분표!$A$2:$A$1001='2추일출'!$C38),0))),"@@")</f>
        <v/>
      </c>
    </row>
    <row r="39" spans="1:31" ht="31.5" customHeight="1">
      <c r="A39" s="94" t="str">
        <f>IFERROR(VLOOKUP('2추일출'!$C39,구분표!$A$2:$C$1001,2,FALSE),"")</f>
        <v/>
      </c>
      <c r="B39" s="94" t="str">
        <f>IFERROR(VLOOKUP('2추일출'!$C39,구분표!$A$2:$C$1001,3,FALSE),"")</f>
        <v/>
      </c>
      <c r="C39" s="196"/>
      <c r="D39" s="195"/>
      <c r="E39" s="195"/>
      <c r="F39" s="196"/>
      <c r="G39" s="198"/>
      <c r="H39" s="198"/>
      <c r="I39" s="78">
        <f>IF(SUMPRODUCT(COUNTIF($D39,{"*본예산*","*1회추경*","*신규*"})),"-",G39-H39)</f>
        <v>0</v>
      </c>
      <c r="J39" s="194"/>
      <c r="K39" s="194"/>
      <c r="L39" s="78">
        <f t="shared" si="17"/>
        <v>0</v>
      </c>
      <c r="M39" s="194"/>
      <c r="N39" s="194"/>
      <c r="O39" s="78">
        <f t="shared" si="18"/>
        <v>0</v>
      </c>
      <c r="P39" s="79" t="str">
        <f t="shared" si="19"/>
        <v>-</v>
      </c>
      <c r="Q39" s="212"/>
      <c r="R39" s="80"/>
      <c r="S39" s="221"/>
      <c r="T39" s="80"/>
      <c r="U39" s="83" t="str">
        <f t="shared" si="10"/>
        <v/>
      </c>
      <c r="V39" s="194">
        <f t="shared" si="6"/>
        <v>0</v>
      </c>
      <c r="W39" s="194">
        <f t="shared" si="11"/>
        <v>0</v>
      </c>
      <c r="X39" s="82" t="str">
        <f t="shared" si="7"/>
        <v>ok</v>
      </c>
      <c r="Y39" s="80"/>
      <c r="Z39" s="81" t="str">
        <f t="shared" si="12"/>
        <v/>
      </c>
      <c r="AA39" s="194">
        <f t="shared" si="8"/>
        <v>0</v>
      </c>
      <c r="AB39" s="194">
        <f t="shared" si="9"/>
        <v>0</v>
      </c>
      <c r="AC39" s="82" t="str">
        <f t="shared" si="13"/>
        <v>ok</v>
      </c>
      <c r="AD39" s="80"/>
      <c r="AE39" s="84" t="str">
        <f t="array" ref="AE39">IFERROR(IF($C39="","",INDEX(구분표!$I$2:$I$1001,MATCH(1,(구분표!$B$2:$B$1001='2추일출'!$A39)*(구분표!$C$2:$C$1001='2추일출'!$B39)*(구분표!$A$2:$A$1001='2추일출'!$C39),0))),"@@")</f>
        <v/>
      </c>
    </row>
    <row r="40" spans="1:31" ht="31.5" customHeight="1">
      <c r="A40" s="94" t="str">
        <f>IFERROR(VLOOKUP('2추일출'!$C40,구분표!$A$2:$C$1001,2,FALSE),"")</f>
        <v/>
      </c>
      <c r="B40" s="94" t="str">
        <f>IFERROR(VLOOKUP('2추일출'!$C40,구분표!$A$2:$C$1001,3,FALSE),"")</f>
        <v/>
      </c>
      <c r="C40" s="196"/>
      <c r="D40" s="195"/>
      <c r="E40" s="195"/>
      <c r="F40" s="196"/>
      <c r="G40" s="194"/>
      <c r="H40" s="194"/>
      <c r="I40" s="78">
        <f>IF(SUMPRODUCT(COUNTIF($D40,{"*본예산*","*1회추경*","*신규*"})),"-",G40-H40)</f>
        <v>0</v>
      </c>
      <c r="J40" s="194"/>
      <c r="K40" s="194"/>
      <c r="L40" s="78">
        <f t="shared" si="17"/>
        <v>0</v>
      </c>
      <c r="M40" s="194"/>
      <c r="N40" s="194"/>
      <c r="O40" s="78">
        <f t="shared" si="18"/>
        <v>0</v>
      </c>
      <c r="P40" s="79" t="str">
        <f t="shared" si="19"/>
        <v>-</v>
      </c>
      <c r="Q40" s="212"/>
      <c r="R40" s="80"/>
      <c r="S40" s="221"/>
      <c r="T40" s="80"/>
      <c r="U40" s="83" t="str">
        <f t="shared" si="10"/>
        <v/>
      </c>
      <c r="V40" s="194">
        <f t="shared" si="6"/>
        <v>0</v>
      </c>
      <c r="W40" s="194">
        <f t="shared" si="11"/>
        <v>0</v>
      </c>
      <c r="X40" s="82" t="str">
        <f t="shared" si="7"/>
        <v>ok</v>
      </c>
      <c r="Y40" s="80"/>
      <c r="Z40" s="81" t="str">
        <f t="shared" si="12"/>
        <v/>
      </c>
      <c r="AA40" s="194">
        <f t="shared" si="8"/>
        <v>0</v>
      </c>
      <c r="AB40" s="194">
        <f t="shared" si="9"/>
        <v>0</v>
      </c>
      <c r="AC40" s="82" t="str">
        <f t="shared" si="13"/>
        <v>ok</v>
      </c>
      <c r="AD40" s="80"/>
      <c r="AE40" s="84" t="str">
        <f t="array" ref="AE40">IFERROR(IF($C40="","",INDEX(구분표!$I$2:$I$1001,MATCH(1,(구분표!$B$2:$B$1001='2추일출'!$A40)*(구분표!$C$2:$C$1001='2추일출'!$B40)*(구분표!$A$2:$A$1001='2추일출'!$C40),0))),"@@")</f>
        <v/>
      </c>
    </row>
    <row r="41" spans="1:31" ht="31.5" customHeight="1">
      <c r="A41" s="94" t="str">
        <f>IFERROR(VLOOKUP('2추일출'!$C41,구분표!$A$2:$C$1001,2,FALSE),"")</f>
        <v/>
      </c>
      <c r="B41" s="94" t="str">
        <f>IFERROR(VLOOKUP('2추일출'!$C41,구분표!$A$2:$C$1001,3,FALSE),"")</f>
        <v/>
      </c>
      <c r="C41" s="196"/>
      <c r="D41" s="195"/>
      <c r="E41" s="195"/>
      <c r="F41" s="196"/>
      <c r="G41" s="194"/>
      <c r="H41" s="194"/>
      <c r="I41" s="78">
        <f>IF(SUMPRODUCT(COUNTIF($D41,{"*본예산*","*1회추경*","*신규*"})),"-",G41-H41)</f>
        <v>0</v>
      </c>
      <c r="J41" s="194"/>
      <c r="K41" s="194"/>
      <c r="L41" s="78">
        <f t="shared" si="17"/>
        <v>0</v>
      </c>
      <c r="M41" s="194"/>
      <c r="N41" s="194"/>
      <c r="O41" s="78">
        <f t="shared" si="18"/>
        <v>0</v>
      </c>
      <c r="P41" s="79" t="str">
        <f t="shared" si="19"/>
        <v>-</v>
      </c>
      <c r="Q41" s="212"/>
      <c r="R41" s="80"/>
      <c r="S41" s="221"/>
      <c r="T41" s="80"/>
      <c r="U41" s="83" t="str">
        <f t="shared" si="10"/>
        <v/>
      </c>
      <c r="V41" s="194">
        <f t="shared" si="6"/>
        <v>0</v>
      </c>
      <c r="W41" s="194">
        <f t="shared" si="11"/>
        <v>0</v>
      </c>
      <c r="X41" s="82" t="str">
        <f t="shared" si="7"/>
        <v>ok</v>
      </c>
      <c r="Y41" s="80"/>
      <c r="Z41" s="81" t="str">
        <f t="shared" si="12"/>
        <v/>
      </c>
      <c r="AA41" s="194">
        <f t="shared" si="8"/>
        <v>0</v>
      </c>
      <c r="AB41" s="194">
        <f t="shared" si="9"/>
        <v>0</v>
      </c>
      <c r="AC41" s="82" t="str">
        <f t="shared" si="13"/>
        <v>ok</v>
      </c>
      <c r="AD41" s="80"/>
      <c r="AE41" s="84" t="str">
        <f t="array" ref="AE41">IFERROR(IF($C41="","",INDEX(구분표!$I$2:$I$1001,MATCH(1,(구분표!$B$2:$B$1001='2추일출'!$A41)*(구분표!$C$2:$C$1001='2추일출'!$B41)*(구분표!$A$2:$A$1001='2추일출'!$C41),0))),"@@")</f>
        <v/>
      </c>
    </row>
    <row r="42" spans="1:31" ht="31.5" customHeight="1">
      <c r="A42" s="94" t="str">
        <f>IFERROR(VLOOKUP('2추일출'!$C42,구분표!$A$2:$C$1001,2,FALSE),"")</f>
        <v/>
      </c>
      <c r="B42" s="94" t="str">
        <f>IFERROR(VLOOKUP('2추일출'!$C42,구분표!$A$2:$C$1001,3,FALSE),"")</f>
        <v/>
      </c>
      <c r="C42" s="196"/>
      <c r="D42" s="195"/>
      <c r="E42" s="195"/>
      <c r="F42" s="196"/>
      <c r="G42" s="194"/>
      <c r="H42" s="194"/>
      <c r="I42" s="78">
        <f>IF(SUMPRODUCT(COUNTIF($D42,{"*본예산*","*1회추경*","*신규*"})),"-",G42-H42)</f>
        <v>0</v>
      </c>
      <c r="J42" s="194"/>
      <c r="K42" s="206"/>
      <c r="L42" s="78">
        <f t="shared" si="17"/>
        <v>0</v>
      </c>
      <c r="M42" s="194"/>
      <c r="N42" s="206"/>
      <c r="O42" s="78">
        <f t="shared" si="18"/>
        <v>0</v>
      </c>
      <c r="P42" s="79" t="str">
        <f t="shared" si="19"/>
        <v>-</v>
      </c>
      <c r="Q42" s="211"/>
      <c r="R42" s="80"/>
      <c r="S42" s="221"/>
      <c r="T42" s="80"/>
      <c r="U42" s="83" t="str">
        <f t="shared" si="10"/>
        <v/>
      </c>
      <c r="V42" s="194">
        <f t="shared" si="6"/>
        <v>0</v>
      </c>
      <c r="W42" s="194">
        <f t="shared" si="11"/>
        <v>0</v>
      </c>
      <c r="X42" s="82" t="str">
        <f t="shared" si="7"/>
        <v>ok</v>
      </c>
      <c r="Y42" s="80"/>
      <c r="Z42" s="81" t="str">
        <f t="shared" si="12"/>
        <v/>
      </c>
      <c r="AA42" s="194">
        <f t="shared" si="8"/>
        <v>0</v>
      </c>
      <c r="AB42" s="194">
        <f t="shared" si="9"/>
        <v>0</v>
      </c>
      <c r="AC42" s="82" t="str">
        <f t="shared" si="13"/>
        <v>ok</v>
      </c>
      <c r="AD42" s="80"/>
      <c r="AE42" s="84" t="str">
        <f t="array" ref="AE42">IFERROR(IF($C42="","",INDEX(구분표!$I$2:$I$1001,MATCH(1,(구분표!$B$2:$B$1001='2추일출'!$A42)*(구분표!$C$2:$C$1001='2추일출'!$B42)*(구분표!$A$2:$A$1001='2추일출'!$C42),0))),"@@")</f>
        <v/>
      </c>
    </row>
    <row r="43" spans="1:31" ht="31.5" customHeight="1">
      <c r="A43" s="94" t="str">
        <f>IFERROR(VLOOKUP('2추일출'!$C43,구분표!$A$2:$C$1001,2,FALSE),"")</f>
        <v/>
      </c>
      <c r="B43" s="94" t="str">
        <f>IFERROR(VLOOKUP('2추일출'!$C43,구분표!$A$2:$C$1001,3,FALSE),"")</f>
        <v/>
      </c>
      <c r="C43" s="196"/>
      <c r="D43" s="195"/>
      <c r="E43" s="195"/>
      <c r="F43" s="196"/>
      <c r="G43" s="194"/>
      <c r="H43" s="194"/>
      <c r="I43" s="78">
        <f>IF(SUMPRODUCT(COUNTIF($D43,{"*본예산*","*1회추경*","*신규*"})),"-",G43-H43)</f>
        <v>0</v>
      </c>
      <c r="J43" s="194"/>
      <c r="K43" s="194"/>
      <c r="L43" s="78">
        <f t="shared" si="17"/>
        <v>0</v>
      </c>
      <c r="M43" s="194"/>
      <c r="N43" s="194"/>
      <c r="O43" s="78">
        <f t="shared" si="18"/>
        <v>0</v>
      </c>
      <c r="P43" s="79" t="str">
        <f t="shared" si="19"/>
        <v>-</v>
      </c>
      <c r="Q43" s="212"/>
      <c r="R43" s="80"/>
      <c r="S43" s="221"/>
      <c r="T43" s="80"/>
      <c r="U43" s="83" t="str">
        <f t="shared" si="10"/>
        <v/>
      </c>
      <c r="V43" s="194">
        <f t="shared" si="6"/>
        <v>0</v>
      </c>
      <c r="W43" s="194">
        <f t="shared" si="11"/>
        <v>0</v>
      </c>
      <c r="X43" s="82" t="str">
        <f t="shared" si="7"/>
        <v>ok</v>
      </c>
      <c r="Y43" s="80"/>
      <c r="Z43" s="81" t="str">
        <f t="shared" si="12"/>
        <v/>
      </c>
      <c r="AA43" s="194">
        <f t="shared" si="8"/>
        <v>0</v>
      </c>
      <c r="AB43" s="194">
        <f t="shared" si="9"/>
        <v>0</v>
      </c>
      <c r="AC43" s="82" t="str">
        <f t="shared" si="13"/>
        <v>ok</v>
      </c>
      <c r="AD43" s="80"/>
      <c r="AE43" s="84" t="str">
        <f t="array" ref="AE43">IFERROR(IF($C43="","",INDEX(구분표!$I$2:$I$1001,MATCH(1,(구분표!$B$2:$B$1001='2추일출'!$A43)*(구분표!$C$2:$C$1001='2추일출'!$B43)*(구분표!$A$2:$A$1001='2추일출'!$C43),0))),"@@")</f>
        <v/>
      </c>
    </row>
    <row r="44" spans="1:31" ht="31.5" customHeight="1">
      <c r="A44" s="94" t="str">
        <f>IFERROR(VLOOKUP('2추일출'!$C44,구분표!$A$2:$C$1001,2,FALSE),"")</f>
        <v/>
      </c>
      <c r="B44" s="94" t="str">
        <f>IFERROR(VLOOKUP('2추일출'!$C44,구분표!$A$2:$C$1001,3,FALSE),"")</f>
        <v/>
      </c>
      <c r="C44" s="196"/>
      <c r="D44" s="195"/>
      <c r="E44" s="195"/>
      <c r="F44" s="196"/>
      <c r="G44" s="194"/>
      <c r="H44" s="194"/>
      <c r="I44" s="78">
        <f>IF(SUMPRODUCT(COUNTIF($D44,{"*본예산*","*1회추경*","*신규*"})),"-",G44-H44)</f>
        <v>0</v>
      </c>
      <c r="J44" s="194"/>
      <c r="K44" s="194"/>
      <c r="L44" s="78">
        <f t="shared" si="17"/>
        <v>0</v>
      </c>
      <c r="M44" s="194"/>
      <c r="N44" s="194"/>
      <c r="O44" s="78">
        <f t="shared" si="18"/>
        <v>0</v>
      </c>
      <c r="P44" s="79" t="str">
        <f t="shared" si="19"/>
        <v>-</v>
      </c>
      <c r="Q44" s="214"/>
      <c r="R44" s="80"/>
      <c r="S44" s="221"/>
      <c r="T44" s="80"/>
      <c r="U44" s="83" t="str">
        <f t="shared" si="10"/>
        <v/>
      </c>
      <c r="V44" s="194">
        <f t="shared" si="6"/>
        <v>0</v>
      </c>
      <c r="W44" s="194">
        <f t="shared" si="11"/>
        <v>0</v>
      </c>
      <c r="X44" s="82" t="str">
        <f t="shared" si="7"/>
        <v>ok</v>
      </c>
      <c r="Y44" s="80"/>
      <c r="Z44" s="81" t="str">
        <f t="shared" si="12"/>
        <v/>
      </c>
      <c r="AA44" s="194">
        <f t="shared" si="8"/>
        <v>0</v>
      </c>
      <c r="AB44" s="194">
        <f t="shared" si="9"/>
        <v>0</v>
      </c>
      <c r="AC44" s="82" t="str">
        <f t="shared" si="13"/>
        <v>ok</v>
      </c>
      <c r="AD44" s="80"/>
      <c r="AE44" s="84" t="str">
        <f t="array" ref="AE44">IFERROR(IF($C44="","",INDEX(구분표!$I$2:$I$1001,MATCH(1,(구분표!$B$2:$B$1001='2추일출'!$A44)*(구분표!$C$2:$C$1001='2추일출'!$B44)*(구분표!$A$2:$A$1001='2추일출'!$C44),0))),"@@")</f>
        <v/>
      </c>
    </row>
    <row r="45" spans="1:31" ht="31.5" customHeight="1">
      <c r="A45" s="94" t="str">
        <f>IFERROR(VLOOKUP('2추일출'!$C45,구분표!$A$2:$C$1001,2,FALSE),"")</f>
        <v/>
      </c>
      <c r="B45" s="94" t="str">
        <f>IFERROR(VLOOKUP('2추일출'!$C45,구분표!$A$2:$C$1001,3,FALSE),"")</f>
        <v/>
      </c>
      <c r="C45" s="196"/>
      <c r="D45" s="195"/>
      <c r="E45" s="195"/>
      <c r="F45" s="196"/>
      <c r="G45" s="194"/>
      <c r="H45" s="197"/>
      <c r="I45" s="78">
        <f>IF(SUMPRODUCT(COUNTIF($D45,{"*본예산*","*1회추경*","*신규*"})),"-",G45-H45)</f>
        <v>0</v>
      </c>
      <c r="J45" s="194"/>
      <c r="K45" s="194"/>
      <c r="L45" s="78">
        <f t="shared" si="17"/>
        <v>0</v>
      </c>
      <c r="M45" s="194"/>
      <c r="N45" s="194"/>
      <c r="O45" s="78">
        <f t="shared" si="18"/>
        <v>0</v>
      </c>
      <c r="P45" s="79" t="str">
        <f t="shared" si="19"/>
        <v>-</v>
      </c>
      <c r="Q45" s="212"/>
      <c r="R45" s="80"/>
      <c r="S45" s="221"/>
      <c r="T45" s="80"/>
      <c r="U45" s="83" t="str">
        <f t="shared" si="10"/>
        <v/>
      </c>
      <c r="V45" s="194">
        <f t="shared" si="6"/>
        <v>0</v>
      </c>
      <c r="W45" s="194">
        <f t="shared" si="11"/>
        <v>0</v>
      </c>
      <c r="X45" s="82" t="str">
        <f t="shared" si="7"/>
        <v>ok</v>
      </c>
      <c r="Y45" s="80"/>
      <c r="Z45" s="81" t="str">
        <f t="shared" si="12"/>
        <v/>
      </c>
      <c r="AA45" s="194">
        <f t="shared" si="8"/>
        <v>0</v>
      </c>
      <c r="AB45" s="194">
        <f t="shared" si="9"/>
        <v>0</v>
      </c>
      <c r="AC45" s="82" t="str">
        <f t="shared" si="13"/>
        <v>ok</v>
      </c>
      <c r="AD45" s="80"/>
      <c r="AE45" s="84" t="str">
        <f t="array" ref="AE45">IFERROR(IF($C45="","",INDEX(구분표!$I$2:$I$1001,MATCH(1,(구분표!$B$2:$B$1001='2추일출'!$A45)*(구분표!$C$2:$C$1001='2추일출'!$B45)*(구분표!$A$2:$A$1001='2추일출'!$C45),0))),"@@")</f>
        <v/>
      </c>
    </row>
    <row r="46" spans="1:31" ht="31.5" customHeight="1">
      <c r="A46" s="94" t="str">
        <f>IFERROR(VLOOKUP('2추일출'!$C46,구분표!$A$2:$C$1001,2,FALSE),"")</f>
        <v/>
      </c>
      <c r="B46" s="94" t="str">
        <f>IFERROR(VLOOKUP('2추일출'!$C46,구분표!$A$2:$C$1001,3,FALSE),"")</f>
        <v/>
      </c>
      <c r="C46" s="196"/>
      <c r="D46" s="195"/>
      <c r="E46" s="195"/>
      <c r="F46" s="196"/>
      <c r="G46" s="194"/>
      <c r="H46" s="194"/>
      <c r="I46" s="78">
        <f>IF(SUMPRODUCT(COUNTIF($D46,{"*본예산*","*1회추경*","*신규*"})),"-",G46-H46)</f>
        <v>0</v>
      </c>
      <c r="J46" s="194"/>
      <c r="K46" s="194"/>
      <c r="L46" s="78">
        <f t="shared" si="17"/>
        <v>0</v>
      </c>
      <c r="M46" s="194"/>
      <c r="N46" s="194"/>
      <c r="O46" s="78">
        <f t="shared" si="18"/>
        <v>0</v>
      </c>
      <c r="P46" s="79" t="str">
        <f t="shared" si="19"/>
        <v>-</v>
      </c>
      <c r="Q46" s="212"/>
      <c r="R46" s="80"/>
      <c r="S46" s="221"/>
      <c r="T46" s="80"/>
      <c r="U46" s="83" t="str">
        <f t="shared" si="10"/>
        <v/>
      </c>
      <c r="V46" s="194">
        <f t="shared" si="6"/>
        <v>0</v>
      </c>
      <c r="W46" s="194">
        <f t="shared" si="11"/>
        <v>0</v>
      </c>
      <c r="X46" s="82" t="str">
        <f t="shared" si="7"/>
        <v>ok</v>
      </c>
      <c r="Y46" s="80"/>
      <c r="Z46" s="81" t="str">
        <f t="shared" si="12"/>
        <v/>
      </c>
      <c r="AA46" s="194">
        <f t="shared" si="8"/>
        <v>0</v>
      </c>
      <c r="AB46" s="194">
        <f t="shared" si="9"/>
        <v>0</v>
      </c>
      <c r="AC46" s="82" t="str">
        <f t="shared" si="13"/>
        <v>ok</v>
      </c>
      <c r="AD46" s="80"/>
      <c r="AE46" s="84" t="str">
        <f t="array" ref="AE46">IFERROR(IF($C46="","",INDEX(구분표!$I$2:$I$1001,MATCH(1,(구분표!$B$2:$B$1001='2추일출'!$A46)*(구분표!$C$2:$C$1001='2추일출'!$B46)*(구분표!$A$2:$A$1001='2추일출'!$C46),0))),"@@")</f>
        <v/>
      </c>
    </row>
    <row r="47" spans="1:31" ht="31.5" customHeight="1">
      <c r="A47" s="94" t="str">
        <f>IFERROR(VLOOKUP('2추일출'!$C47,구분표!$A$2:$C$1001,2,FALSE),"")</f>
        <v/>
      </c>
      <c r="B47" s="94" t="str">
        <f>IFERROR(VLOOKUP('2추일출'!$C47,구분표!$A$2:$C$1001,3,FALSE),"")</f>
        <v/>
      </c>
      <c r="C47" s="196"/>
      <c r="D47" s="195"/>
      <c r="E47" s="195"/>
      <c r="F47" s="196"/>
      <c r="G47" s="194"/>
      <c r="H47" s="194"/>
      <c r="I47" s="78">
        <f>IF(SUMPRODUCT(COUNTIF($D47,{"*본예산*","*1회추경*","*신규*"})),"-",G47-H47)</f>
        <v>0</v>
      </c>
      <c r="J47" s="194"/>
      <c r="K47" s="194"/>
      <c r="L47" s="78">
        <f t="shared" si="17"/>
        <v>0</v>
      </c>
      <c r="M47" s="194"/>
      <c r="N47" s="194"/>
      <c r="O47" s="78">
        <f t="shared" si="18"/>
        <v>0</v>
      </c>
      <c r="P47" s="79" t="str">
        <f t="shared" si="19"/>
        <v>-</v>
      </c>
      <c r="Q47" s="212"/>
      <c r="R47" s="80"/>
      <c r="S47" s="221"/>
      <c r="T47" s="80"/>
      <c r="U47" s="83" t="str">
        <f t="shared" si="10"/>
        <v/>
      </c>
      <c r="V47" s="194">
        <f t="shared" si="6"/>
        <v>0</v>
      </c>
      <c r="W47" s="194">
        <f t="shared" si="11"/>
        <v>0</v>
      </c>
      <c r="X47" s="82" t="str">
        <f t="shared" si="7"/>
        <v>ok</v>
      </c>
      <c r="Y47" s="80"/>
      <c r="Z47" s="81" t="str">
        <f t="shared" si="12"/>
        <v/>
      </c>
      <c r="AA47" s="194">
        <f t="shared" si="8"/>
        <v>0</v>
      </c>
      <c r="AB47" s="194">
        <f t="shared" si="9"/>
        <v>0</v>
      </c>
      <c r="AC47" s="82" t="str">
        <f t="shared" si="13"/>
        <v>ok</v>
      </c>
      <c r="AD47" s="80"/>
      <c r="AE47" s="84" t="str">
        <f t="array" ref="AE47">IFERROR(IF($C47="","",INDEX(구분표!$I$2:$I$1001,MATCH(1,(구분표!$B$2:$B$1001='2추일출'!$A47)*(구분표!$C$2:$C$1001='2추일출'!$B47)*(구분표!$A$2:$A$1001='2추일출'!$C47),0))),"@@")</f>
        <v/>
      </c>
    </row>
    <row r="48" spans="1:31" ht="31.5" customHeight="1">
      <c r="A48" s="94" t="str">
        <f>IFERROR(VLOOKUP('2추일출'!$C48,구분표!$A$2:$C$1001,2,FALSE),"")</f>
        <v/>
      </c>
      <c r="B48" s="94" t="str">
        <f>IFERROR(VLOOKUP('2추일출'!$C48,구분표!$A$2:$C$1001,3,FALSE),"")</f>
        <v/>
      </c>
      <c r="C48" s="196"/>
      <c r="D48" s="195"/>
      <c r="E48" s="195"/>
      <c r="F48" s="196"/>
      <c r="G48" s="197"/>
      <c r="H48" s="197"/>
      <c r="I48" s="78">
        <f>IF(SUMPRODUCT(COUNTIF($D48,{"*본예산*","*1회추경*","*신규*"})),"-",G48-H48)</f>
        <v>0</v>
      </c>
      <c r="J48" s="194"/>
      <c r="K48" s="194"/>
      <c r="L48" s="78">
        <f t="shared" si="17"/>
        <v>0</v>
      </c>
      <c r="M48" s="194"/>
      <c r="N48" s="194"/>
      <c r="O48" s="78">
        <f t="shared" si="18"/>
        <v>0</v>
      </c>
      <c r="P48" s="79" t="str">
        <f t="shared" si="19"/>
        <v>-</v>
      </c>
      <c r="Q48" s="212"/>
      <c r="R48" s="80"/>
      <c r="S48" s="221"/>
      <c r="T48" s="80"/>
      <c r="U48" s="83" t="str">
        <f t="shared" si="10"/>
        <v/>
      </c>
      <c r="V48" s="194">
        <f t="shared" si="6"/>
        <v>0</v>
      </c>
      <c r="W48" s="194">
        <f t="shared" si="11"/>
        <v>0</v>
      </c>
      <c r="X48" s="82" t="str">
        <f t="shared" si="7"/>
        <v>ok</v>
      </c>
      <c r="Y48" s="80"/>
      <c r="Z48" s="81" t="str">
        <f t="shared" si="12"/>
        <v/>
      </c>
      <c r="AA48" s="194">
        <f t="shared" si="8"/>
        <v>0</v>
      </c>
      <c r="AB48" s="194">
        <f t="shared" si="9"/>
        <v>0</v>
      </c>
      <c r="AC48" s="82" t="str">
        <f t="shared" si="13"/>
        <v>ok</v>
      </c>
      <c r="AD48" s="80"/>
      <c r="AE48" s="84" t="str">
        <f t="array" ref="AE48">IFERROR(IF($C48="","",INDEX(구분표!$I$2:$I$1001,MATCH(1,(구분표!$B$2:$B$1001='2추일출'!$A48)*(구분표!$C$2:$C$1001='2추일출'!$B48)*(구분표!$A$2:$A$1001='2추일출'!$C48),0))),"@@")</f>
        <v/>
      </c>
    </row>
    <row r="49" spans="1:31" ht="31.5" customHeight="1">
      <c r="A49" s="94" t="str">
        <f>IFERROR(VLOOKUP('2추일출'!$C49,구분표!$A$2:$C$1001,2,FALSE),"")</f>
        <v/>
      </c>
      <c r="B49" s="94" t="str">
        <f>IFERROR(VLOOKUP('2추일출'!$C49,구분표!$A$2:$C$1001,3,FALSE),"")</f>
        <v/>
      </c>
      <c r="C49" s="196"/>
      <c r="D49" s="195"/>
      <c r="E49" s="195"/>
      <c r="F49" s="196"/>
      <c r="G49" s="194"/>
      <c r="H49" s="194"/>
      <c r="I49" s="78">
        <f>IF(SUMPRODUCT(COUNTIF($D49,{"*본예산*","*1회추경*","*신규*"})),"-",G49-H49)</f>
        <v>0</v>
      </c>
      <c r="J49" s="194"/>
      <c r="K49" s="194"/>
      <c r="L49" s="78">
        <f t="shared" si="17"/>
        <v>0</v>
      </c>
      <c r="M49" s="194"/>
      <c r="N49" s="194"/>
      <c r="O49" s="78">
        <f t="shared" si="18"/>
        <v>0</v>
      </c>
      <c r="P49" s="79" t="str">
        <f t="shared" si="19"/>
        <v>-</v>
      </c>
      <c r="Q49" s="212"/>
      <c r="R49" s="80"/>
      <c r="S49" s="221"/>
      <c r="T49" s="80"/>
      <c r="U49" s="83" t="str">
        <f t="shared" si="10"/>
        <v/>
      </c>
      <c r="V49" s="194">
        <f t="shared" si="6"/>
        <v>0</v>
      </c>
      <c r="W49" s="194">
        <f t="shared" si="11"/>
        <v>0</v>
      </c>
      <c r="X49" s="82" t="str">
        <f t="shared" si="7"/>
        <v>ok</v>
      </c>
      <c r="Y49" s="80"/>
      <c r="Z49" s="81" t="str">
        <f t="shared" si="12"/>
        <v/>
      </c>
      <c r="AA49" s="194">
        <f t="shared" si="8"/>
        <v>0</v>
      </c>
      <c r="AB49" s="194">
        <f t="shared" si="9"/>
        <v>0</v>
      </c>
      <c r="AC49" s="82" t="str">
        <f t="shared" si="13"/>
        <v>ok</v>
      </c>
      <c r="AD49" s="80"/>
      <c r="AE49" s="84" t="str">
        <f t="array" ref="AE49">IFERROR(IF($C49="","",INDEX(구분표!$I$2:$I$1001,MATCH(1,(구분표!$B$2:$B$1001='2추일출'!$A49)*(구분표!$C$2:$C$1001='2추일출'!$B49)*(구분표!$A$2:$A$1001='2추일출'!$C49),0))),"@@")</f>
        <v/>
      </c>
    </row>
    <row r="50" spans="1:31" ht="31.5" customHeight="1">
      <c r="A50" s="94" t="str">
        <f>IFERROR(VLOOKUP('2추일출'!$C50,구분표!$A$2:$C$1001,2,FALSE),"")</f>
        <v/>
      </c>
      <c r="B50" s="94" t="str">
        <f>IFERROR(VLOOKUP('2추일출'!$C50,구분표!$A$2:$C$1001,3,FALSE),"")</f>
        <v/>
      </c>
      <c r="C50" s="196"/>
      <c r="D50" s="195"/>
      <c r="E50" s="195"/>
      <c r="F50" s="196"/>
      <c r="G50" s="197"/>
      <c r="H50" s="194"/>
      <c r="I50" s="78">
        <f>IF(SUMPRODUCT(COUNTIF($D50,{"*본예산*","*1회추경*","*신규*"})),"-",G50-H50)</f>
        <v>0</v>
      </c>
      <c r="J50" s="194"/>
      <c r="K50" s="194"/>
      <c r="L50" s="78">
        <f t="shared" si="17"/>
        <v>0</v>
      </c>
      <c r="M50" s="194"/>
      <c r="N50" s="194"/>
      <c r="O50" s="78">
        <f t="shared" si="18"/>
        <v>0</v>
      </c>
      <c r="P50" s="79" t="str">
        <f t="shared" si="19"/>
        <v>-</v>
      </c>
      <c r="Q50" s="212"/>
      <c r="R50" s="80"/>
      <c r="S50" s="221"/>
      <c r="T50" s="80"/>
      <c r="U50" s="83" t="str">
        <f t="shared" si="10"/>
        <v/>
      </c>
      <c r="V50" s="194">
        <f t="shared" si="6"/>
        <v>0</v>
      </c>
      <c r="W50" s="194">
        <f t="shared" si="11"/>
        <v>0</v>
      </c>
      <c r="X50" s="82" t="str">
        <f t="shared" si="7"/>
        <v>ok</v>
      </c>
      <c r="Y50" s="80"/>
      <c r="Z50" s="81" t="str">
        <f t="shared" si="12"/>
        <v/>
      </c>
      <c r="AA50" s="194">
        <f t="shared" si="8"/>
        <v>0</v>
      </c>
      <c r="AB50" s="194">
        <f t="shared" si="9"/>
        <v>0</v>
      </c>
      <c r="AC50" s="82" t="str">
        <f t="shared" si="13"/>
        <v>ok</v>
      </c>
      <c r="AD50" s="80"/>
      <c r="AE50" s="84" t="str">
        <f t="array" ref="AE50">IFERROR(IF($C50="","",INDEX(구분표!$I$2:$I$1001,MATCH(1,(구분표!$B$2:$B$1001='2추일출'!$A50)*(구분표!$C$2:$C$1001='2추일출'!$B50)*(구분표!$A$2:$A$1001='2추일출'!$C50),0))),"@@")</f>
        <v/>
      </c>
    </row>
    <row r="51" spans="1:31" ht="31.5" customHeight="1">
      <c r="A51" s="94" t="str">
        <f>IFERROR(VLOOKUP('2추일출'!$C51,구분표!$A$2:$C$1001,2,FALSE),"")</f>
        <v/>
      </c>
      <c r="B51" s="94" t="str">
        <f>IFERROR(VLOOKUP('2추일출'!$C51,구분표!$A$2:$C$1001,3,FALSE),"")</f>
        <v/>
      </c>
      <c r="C51" s="196"/>
      <c r="D51" s="195"/>
      <c r="E51" s="195"/>
      <c r="F51" s="196"/>
      <c r="G51" s="194"/>
      <c r="H51" s="194"/>
      <c r="I51" s="78">
        <f>IF(SUMPRODUCT(COUNTIF($D51,{"*본예산*","*1회추경*","*신규*"})),"-",G51-H51)</f>
        <v>0</v>
      </c>
      <c r="J51" s="194"/>
      <c r="K51" s="194"/>
      <c r="L51" s="78">
        <f t="shared" si="17"/>
        <v>0</v>
      </c>
      <c r="M51" s="194"/>
      <c r="N51" s="194"/>
      <c r="O51" s="78">
        <f t="shared" si="18"/>
        <v>0</v>
      </c>
      <c r="P51" s="79" t="str">
        <f t="shared" si="19"/>
        <v>-</v>
      </c>
      <c r="Q51" s="215"/>
      <c r="R51" s="80"/>
      <c r="S51" s="221"/>
      <c r="T51" s="80"/>
      <c r="U51" s="83" t="str">
        <f t="shared" si="10"/>
        <v/>
      </c>
      <c r="V51" s="194">
        <f t="shared" si="6"/>
        <v>0</v>
      </c>
      <c r="W51" s="194">
        <f t="shared" si="11"/>
        <v>0</v>
      </c>
      <c r="X51" s="82" t="str">
        <f t="shared" si="7"/>
        <v>ok</v>
      </c>
      <c r="Y51" s="80"/>
      <c r="Z51" s="81" t="str">
        <f t="shared" si="12"/>
        <v/>
      </c>
      <c r="AA51" s="194">
        <f t="shared" si="8"/>
        <v>0</v>
      </c>
      <c r="AB51" s="194">
        <f t="shared" si="9"/>
        <v>0</v>
      </c>
      <c r="AC51" s="82" t="str">
        <f t="shared" si="13"/>
        <v>ok</v>
      </c>
      <c r="AD51" s="80"/>
      <c r="AE51" s="84" t="str">
        <f t="array" ref="AE51">IFERROR(IF($C51="","",INDEX(구분표!$I$2:$I$1001,MATCH(1,(구분표!$B$2:$B$1001='2추일출'!$A51)*(구분표!$C$2:$C$1001='2추일출'!$B51)*(구분표!$A$2:$A$1001='2추일출'!$C51),0))),"@@")</f>
        <v/>
      </c>
    </row>
    <row r="52" spans="1:31" ht="31.5" customHeight="1">
      <c r="A52" s="94" t="str">
        <f>IFERROR(VLOOKUP('2추일출'!$C52,구분표!$A$2:$C$1001,2,FALSE),"")</f>
        <v/>
      </c>
      <c r="B52" s="94" t="str">
        <f>IFERROR(VLOOKUP('2추일출'!$C52,구분표!$A$2:$C$1001,3,FALSE),"")</f>
        <v/>
      </c>
      <c r="C52" s="196"/>
      <c r="D52" s="195"/>
      <c r="E52" s="195"/>
      <c r="F52" s="196"/>
      <c r="G52" s="194"/>
      <c r="H52" s="194"/>
      <c r="I52" s="78">
        <f>IF(SUMPRODUCT(COUNTIF($D52,{"*본예산*","*1회추경*","*신규*"})),"-",G52-H52)</f>
        <v>0</v>
      </c>
      <c r="J52" s="194"/>
      <c r="K52" s="194"/>
      <c r="L52" s="78">
        <f t="shared" si="17"/>
        <v>0</v>
      </c>
      <c r="M52" s="194"/>
      <c r="N52" s="194"/>
      <c r="O52" s="78">
        <f t="shared" si="18"/>
        <v>0</v>
      </c>
      <c r="P52" s="79" t="str">
        <f t="shared" si="19"/>
        <v>-</v>
      </c>
      <c r="Q52" s="215"/>
      <c r="R52" s="80"/>
      <c r="S52" s="221"/>
      <c r="T52" s="80"/>
      <c r="U52" s="83" t="str">
        <f t="shared" si="10"/>
        <v/>
      </c>
      <c r="V52" s="194">
        <f t="shared" si="6"/>
        <v>0</v>
      </c>
      <c r="W52" s="194">
        <f t="shared" si="11"/>
        <v>0</v>
      </c>
      <c r="X52" s="82" t="str">
        <f t="shared" si="7"/>
        <v>ok</v>
      </c>
      <c r="Y52" s="80"/>
      <c r="Z52" s="81" t="str">
        <f t="shared" si="12"/>
        <v/>
      </c>
      <c r="AA52" s="194">
        <f t="shared" si="8"/>
        <v>0</v>
      </c>
      <c r="AB52" s="194">
        <f t="shared" si="9"/>
        <v>0</v>
      </c>
      <c r="AC52" s="82" t="str">
        <f t="shared" si="13"/>
        <v>ok</v>
      </c>
      <c r="AD52" s="80"/>
      <c r="AE52" s="84" t="str">
        <f t="array" ref="AE52">IFERROR(IF($C52="","",INDEX(구분표!$I$2:$I$1001,MATCH(1,(구분표!$B$2:$B$1001='2추일출'!$A52)*(구분표!$C$2:$C$1001='2추일출'!$B52)*(구분표!$A$2:$A$1001='2추일출'!$C52),0))),"@@")</f>
        <v/>
      </c>
    </row>
    <row r="53" spans="1:31" ht="31.5" customHeight="1">
      <c r="A53" s="94" t="str">
        <f>IFERROR(VLOOKUP('2추일출'!$C53,구분표!$A$2:$C$1001,2,FALSE),"")</f>
        <v/>
      </c>
      <c r="B53" s="94" t="str">
        <f>IFERROR(VLOOKUP('2추일출'!$C53,구분표!$A$2:$C$1001,3,FALSE),"")</f>
        <v/>
      </c>
      <c r="C53" s="196"/>
      <c r="D53" s="195"/>
      <c r="E53" s="195"/>
      <c r="F53" s="196"/>
      <c r="G53" s="194"/>
      <c r="H53" s="194"/>
      <c r="I53" s="78">
        <f>IF(SUMPRODUCT(COUNTIF($D53,{"*본예산*","*1회추경*","*신규*"})),"-",G53-H53)</f>
        <v>0</v>
      </c>
      <c r="J53" s="194"/>
      <c r="K53" s="194"/>
      <c r="L53" s="78">
        <f t="shared" si="17"/>
        <v>0</v>
      </c>
      <c r="M53" s="194"/>
      <c r="N53" s="194"/>
      <c r="O53" s="78">
        <f t="shared" si="18"/>
        <v>0</v>
      </c>
      <c r="P53" s="79" t="str">
        <f t="shared" si="19"/>
        <v>-</v>
      </c>
      <c r="Q53" s="211"/>
      <c r="R53" s="80"/>
      <c r="S53" s="221"/>
      <c r="T53" s="80"/>
      <c r="U53" s="83" t="str">
        <f t="shared" si="10"/>
        <v/>
      </c>
      <c r="V53" s="194">
        <f t="shared" si="6"/>
        <v>0</v>
      </c>
      <c r="W53" s="194">
        <f t="shared" si="11"/>
        <v>0</v>
      </c>
      <c r="X53" s="82" t="str">
        <f t="shared" si="7"/>
        <v>ok</v>
      </c>
      <c r="Y53" s="80"/>
      <c r="Z53" s="81" t="str">
        <f t="shared" si="12"/>
        <v/>
      </c>
      <c r="AA53" s="194">
        <f t="shared" si="8"/>
        <v>0</v>
      </c>
      <c r="AB53" s="194">
        <f t="shared" si="9"/>
        <v>0</v>
      </c>
      <c r="AC53" s="82" t="str">
        <f t="shared" si="13"/>
        <v>ok</v>
      </c>
      <c r="AD53" s="80"/>
      <c r="AE53" s="84" t="str">
        <f t="array" ref="AE53">IFERROR(IF($C53="","",INDEX(구분표!$I$2:$I$1001,MATCH(1,(구분표!$B$2:$B$1001='2추일출'!$A53)*(구분표!$C$2:$C$1001='2추일출'!$B53)*(구분표!$A$2:$A$1001='2추일출'!$C53),0))),"@@")</f>
        <v/>
      </c>
    </row>
    <row r="54" spans="1:31" ht="31.5" customHeight="1">
      <c r="A54" s="94" t="str">
        <f>IFERROR(VLOOKUP('2추일출'!$C54,구분표!$A$2:$C$1001,2,FALSE),"")</f>
        <v/>
      </c>
      <c r="B54" s="94" t="str">
        <f>IFERROR(VLOOKUP('2추일출'!$C54,구분표!$A$2:$C$1001,3,FALSE),"")</f>
        <v/>
      </c>
      <c r="C54" s="196"/>
      <c r="D54" s="195"/>
      <c r="E54" s="195"/>
      <c r="F54" s="196"/>
      <c r="G54" s="194"/>
      <c r="H54" s="194"/>
      <c r="I54" s="78">
        <f>IF(SUMPRODUCT(COUNTIF($D54,{"*본예산*","*1회추경*","*신규*"})),"-",G54-H54)</f>
        <v>0</v>
      </c>
      <c r="J54" s="194"/>
      <c r="K54" s="194"/>
      <c r="L54" s="78">
        <f t="shared" si="17"/>
        <v>0</v>
      </c>
      <c r="M54" s="194"/>
      <c r="N54" s="194"/>
      <c r="O54" s="78">
        <f t="shared" si="18"/>
        <v>0</v>
      </c>
      <c r="P54" s="79" t="str">
        <f t="shared" si="19"/>
        <v>-</v>
      </c>
      <c r="Q54" s="211"/>
      <c r="R54" s="80"/>
      <c r="S54" s="221"/>
      <c r="T54" s="80"/>
      <c r="U54" s="83" t="str">
        <f t="shared" si="10"/>
        <v/>
      </c>
      <c r="V54" s="194">
        <f t="shared" si="6"/>
        <v>0</v>
      </c>
      <c r="W54" s="194">
        <f t="shared" si="11"/>
        <v>0</v>
      </c>
      <c r="X54" s="82" t="str">
        <f t="shared" si="7"/>
        <v>ok</v>
      </c>
      <c r="Y54" s="80"/>
      <c r="Z54" s="81" t="str">
        <f t="shared" si="12"/>
        <v/>
      </c>
      <c r="AA54" s="194">
        <f t="shared" si="8"/>
        <v>0</v>
      </c>
      <c r="AB54" s="194">
        <f t="shared" si="9"/>
        <v>0</v>
      </c>
      <c r="AC54" s="82" t="str">
        <f t="shared" si="13"/>
        <v>ok</v>
      </c>
      <c r="AD54" s="80"/>
      <c r="AE54" s="84" t="str">
        <f t="array" ref="AE54">IFERROR(IF($C54="","",INDEX(구분표!$I$2:$I$1001,MATCH(1,(구분표!$B$2:$B$1001='2추일출'!$A54)*(구분표!$C$2:$C$1001='2추일출'!$B54)*(구분표!$A$2:$A$1001='2추일출'!$C54),0))),"@@")</f>
        <v/>
      </c>
    </row>
    <row r="55" spans="1:31" ht="31.5" customHeight="1">
      <c r="A55" s="94" t="str">
        <f>IFERROR(VLOOKUP('2추일출'!$C55,구분표!$A$2:$C$1001,2,FALSE),"")</f>
        <v/>
      </c>
      <c r="B55" s="94" t="str">
        <f>IFERROR(VLOOKUP('2추일출'!$C55,구분표!$A$2:$C$1001,3,FALSE),"")</f>
        <v/>
      </c>
      <c r="C55" s="196"/>
      <c r="D55" s="195"/>
      <c r="E55" s="195"/>
      <c r="F55" s="196"/>
      <c r="G55" s="194"/>
      <c r="H55" s="194"/>
      <c r="I55" s="78">
        <f>IF(SUMPRODUCT(COUNTIF($D55,{"*본예산*","*1회추경*","*신규*"})),"-",G55-H55)</f>
        <v>0</v>
      </c>
      <c r="J55" s="194"/>
      <c r="K55" s="194"/>
      <c r="L55" s="78">
        <f t="shared" si="17"/>
        <v>0</v>
      </c>
      <c r="M55" s="194"/>
      <c r="N55" s="194"/>
      <c r="O55" s="78">
        <f t="shared" si="18"/>
        <v>0</v>
      </c>
      <c r="P55" s="79" t="str">
        <f t="shared" si="19"/>
        <v>-</v>
      </c>
      <c r="Q55" s="211"/>
      <c r="R55" s="80"/>
      <c r="S55" s="221"/>
      <c r="T55" s="80"/>
      <c r="U55" s="83" t="str">
        <f t="shared" si="10"/>
        <v/>
      </c>
      <c r="V55" s="194">
        <f t="shared" si="6"/>
        <v>0</v>
      </c>
      <c r="W55" s="194">
        <f t="shared" si="11"/>
        <v>0</v>
      </c>
      <c r="X55" s="82" t="str">
        <f t="shared" si="7"/>
        <v>ok</v>
      </c>
      <c r="Y55" s="80"/>
      <c r="Z55" s="81" t="str">
        <f t="shared" si="12"/>
        <v/>
      </c>
      <c r="AA55" s="194">
        <f t="shared" si="8"/>
        <v>0</v>
      </c>
      <c r="AB55" s="194">
        <f t="shared" si="9"/>
        <v>0</v>
      </c>
      <c r="AC55" s="82" t="str">
        <f t="shared" si="13"/>
        <v>ok</v>
      </c>
      <c r="AD55" s="80"/>
      <c r="AE55" s="84" t="str">
        <f t="array" ref="AE55">IFERROR(IF($C55="","",INDEX(구분표!$I$2:$I$1001,MATCH(1,(구분표!$B$2:$B$1001='2추일출'!$A55)*(구분표!$C$2:$C$1001='2추일출'!$B55)*(구분표!$A$2:$A$1001='2추일출'!$C55),0))),"@@")</f>
        <v/>
      </c>
    </row>
    <row r="56" spans="1:31" ht="31.5" customHeight="1">
      <c r="A56" s="94" t="str">
        <f>IFERROR(VLOOKUP('2추일출'!$C56,구분표!$A$2:$C$1001,2,FALSE),"")</f>
        <v/>
      </c>
      <c r="B56" s="94" t="str">
        <f>IFERROR(VLOOKUP('2추일출'!$C56,구분표!$A$2:$C$1001,3,FALSE),"")</f>
        <v/>
      </c>
      <c r="C56" s="196"/>
      <c r="D56" s="195"/>
      <c r="E56" s="195"/>
      <c r="F56" s="196"/>
      <c r="G56" s="194"/>
      <c r="H56" s="199"/>
      <c r="I56" s="78">
        <f>IF(SUMPRODUCT(COUNTIF($D56,{"*본예산*","*1회추경*","*신규*"})),"-",G56-H56)</f>
        <v>0</v>
      </c>
      <c r="J56" s="194"/>
      <c r="K56" s="194"/>
      <c r="L56" s="78">
        <f t="shared" si="17"/>
        <v>0</v>
      </c>
      <c r="M56" s="194"/>
      <c r="N56" s="194"/>
      <c r="O56" s="78">
        <f t="shared" si="18"/>
        <v>0</v>
      </c>
      <c r="P56" s="79" t="str">
        <f t="shared" si="19"/>
        <v>-</v>
      </c>
      <c r="Q56" s="215"/>
      <c r="R56" s="80"/>
      <c r="S56" s="221"/>
      <c r="T56" s="80"/>
      <c r="U56" s="83" t="str">
        <f t="shared" si="10"/>
        <v/>
      </c>
      <c r="V56" s="194">
        <f t="shared" si="6"/>
        <v>0</v>
      </c>
      <c r="W56" s="194">
        <f t="shared" si="11"/>
        <v>0</v>
      </c>
      <c r="X56" s="82" t="str">
        <f t="shared" si="7"/>
        <v>ok</v>
      </c>
      <c r="Y56" s="80"/>
      <c r="Z56" s="81" t="str">
        <f t="shared" si="12"/>
        <v/>
      </c>
      <c r="AA56" s="194">
        <f t="shared" si="8"/>
        <v>0</v>
      </c>
      <c r="AB56" s="194">
        <f t="shared" si="9"/>
        <v>0</v>
      </c>
      <c r="AC56" s="82" t="str">
        <f t="shared" si="13"/>
        <v>ok</v>
      </c>
      <c r="AD56" s="80"/>
      <c r="AE56" s="84" t="str">
        <f t="array" ref="AE56">IFERROR(IF($C56="","",INDEX(구분표!$I$2:$I$1001,MATCH(1,(구분표!$B$2:$B$1001='2추일출'!$A56)*(구분표!$C$2:$C$1001='2추일출'!$B56)*(구분표!$A$2:$A$1001='2추일출'!$C56),0))),"@@")</f>
        <v/>
      </c>
    </row>
    <row r="57" spans="1:31" ht="31.5" customHeight="1">
      <c r="A57" s="94" t="str">
        <f>IFERROR(VLOOKUP('2추일출'!$C57,구분표!$A$2:$C$1001,2,FALSE),"")</f>
        <v/>
      </c>
      <c r="B57" s="94" t="str">
        <f>IFERROR(VLOOKUP('2추일출'!$C57,구분표!$A$2:$C$1001,3,FALSE),"")</f>
        <v/>
      </c>
      <c r="C57" s="196"/>
      <c r="D57" s="195"/>
      <c r="E57" s="195"/>
      <c r="F57" s="196"/>
      <c r="G57" s="194"/>
      <c r="H57" s="194"/>
      <c r="I57" s="78">
        <f>IF(SUMPRODUCT(COUNTIF($D57,{"*본예산*","*1회추경*","*신규*"})),"-",G57-H57)</f>
        <v>0</v>
      </c>
      <c r="J57" s="194"/>
      <c r="K57" s="194"/>
      <c r="L57" s="78">
        <f t="shared" si="17"/>
        <v>0</v>
      </c>
      <c r="M57" s="194"/>
      <c r="N57" s="194"/>
      <c r="O57" s="78">
        <f t="shared" si="18"/>
        <v>0</v>
      </c>
      <c r="P57" s="79" t="str">
        <f t="shared" si="19"/>
        <v>-</v>
      </c>
      <c r="Q57" s="215"/>
      <c r="R57" s="80"/>
      <c r="S57" s="221"/>
      <c r="T57" s="80"/>
      <c r="U57" s="83" t="str">
        <f t="shared" si="10"/>
        <v/>
      </c>
      <c r="V57" s="194">
        <f t="shared" si="6"/>
        <v>0</v>
      </c>
      <c r="W57" s="194">
        <f t="shared" si="11"/>
        <v>0</v>
      </c>
      <c r="X57" s="82" t="str">
        <f t="shared" si="7"/>
        <v>ok</v>
      </c>
      <c r="Y57" s="80"/>
      <c r="Z57" s="81" t="str">
        <f t="shared" si="12"/>
        <v/>
      </c>
      <c r="AA57" s="194">
        <f t="shared" si="8"/>
        <v>0</v>
      </c>
      <c r="AB57" s="194">
        <f t="shared" si="9"/>
        <v>0</v>
      </c>
      <c r="AC57" s="82" t="str">
        <f t="shared" si="13"/>
        <v>ok</v>
      </c>
      <c r="AD57" s="80"/>
      <c r="AE57" s="84" t="str">
        <f t="array" ref="AE57">IFERROR(IF($C57="","",INDEX(구분표!$I$2:$I$1001,MATCH(1,(구분표!$B$2:$B$1001='2추일출'!$A57)*(구분표!$C$2:$C$1001='2추일출'!$B57)*(구분표!$A$2:$A$1001='2추일출'!$C57),0))),"@@")</f>
        <v/>
      </c>
    </row>
    <row r="58" spans="1:31" ht="31.5" customHeight="1">
      <c r="A58" s="94" t="str">
        <f>IFERROR(VLOOKUP('2추일출'!$C58,구분표!$A$2:$C$1001,2,FALSE),"")</f>
        <v/>
      </c>
      <c r="B58" s="94" t="str">
        <f>IFERROR(VLOOKUP('2추일출'!$C58,구분표!$A$2:$C$1001,3,FALSE),"")</f>
        <v/>
      </c>
      <c r="C58" s="196"/>
      <c r="D58" s="195"/>
      <c r="E58" s="195"/>
      <c r="F58" s="196"/>
      <c r="G58" s="194"/>
      <c r="H58" s="194"/>
      <c r="I58" s="78">
        <f>IF(SUMPRODUCT(COUNTIF($D58,{"*본예산*","*1회추경*","*신규*"})),"-",G58-H58)</f>
        <v>0</v>
      </c>
      <c r="J58" s="194"/>
      <c r="K58" s="194"/>
      <c r="L58" s="78">
        <f t="shared" si="17"/>
        <v>0</v>
      </c>
      <c r="M58" s="194"/>
      <c r="N58" s="194"/>
      <c r="O58" s="78">
        <f t="shared" si="18"/>
        <v>0</v>
      </c>
      <c r="P58" s="79" t="str">
        <f t="shared" si="19"/>
        <v>-</v>
      </c>
      <c r="Q58" s="215"/>
      <c r="R58" s="80"/>
      <c r="S58" s="221"/>
      <c r="T58" s="80"/>
      <c r="U58" s="83" t="str">
        <f t="shared" si="10"/>
        <v/>
      </c>
      <c r="V58" s="194">
        <f t="shared" si="6"/>
        <v>0</v>
      </c>
      <c r="W58" s="194">
        <f t="shared" si="11"/>
        <v>0</v>
      </c>
      <c r="X58" s="82" t="str">
        <f t="shared" si="7"/>
        <v>ok</v>
      </c>
      <c r="Y58" s="80"/>
      <c r="Z58" s="81" t="str">
        <f t="shared" si="12"/>
        <v/>
      </c>
      <c r="AA58" s="194">
        <f t="shared" si="8"/>
        <v>0</v>
      </c>
      <c r="AB58" s="194">
        <f t="shared" si="9"/>
        <v>0</v>
      </c>
      <c r="AC58" s="82" t="str">
        <f t="shared" si="13"/>
        <v>ok</v>
      </c>
      <c r="AD58" s="80"/>
      <c r="AE58" s="84" t="str">
        <f t="array" ref="AE58">IFERROR(IF($C58="","",INDEX(구분표!$I$2:$I$1001,MATCH(1,(구분표!$B$2:$B$1001='2추일출'!$A58)*(구분표!$C$2:$C$1001='2추일출'!$B58)*(구분표!$A$2:$A$1001='2추일출'!$C58),0))),"@@")</f>
        <v/>
      </c>
    </row>
    <row r="59" spans="1:31" ht="31.5" customHeight="1">
      <c r="A59" s="94" t="str">
        <f>IFERROR(VLOOKUP('2추일출'!$C59,구분표!$A$2:$C$1001,2,FALSE),"")</f>
        <v/>
      </c>
      <c r="B59" s="94" t="str">
        <f>IFERROR(VLOOKUP('2추일출'!$C59,구분표!$A$2:$C$1001,3,FALSE),"")</f>
        <v/>
      </c>
      <c r="C59" s="196"/>
      <c r="D59" s="195"/>
      <c r="E59" s="195"/>
      <c r="F59" s="196"/>
      <c r="G59" s="194"/>
      <c r="H59" s="194"/>
      <c r="I59" s="78">
        <f>IF(SUMPRODUCT(COUNTIF($D59,{"*본예산*","*1회추경*","*신규*"})),"-",G59-H59)</f>
        <v>0</v>
      </c>
      <c r="J59" s="194"/>
      <c r="K59" s="194"/>
      <c r="L59" s="78">
        <f t="shared" si="17"/>
        <v>0</v>
      </c>
      <c r="M59" s="194"/>
      <c r="N59" s="194"/>
      <c r="O59" s="78">
        <f t="shared" si="18"/>
        <v>0</v>
      </c>
      <c r="P59" s="79" t="str">
        <f t="shared" si="19"/>
        <v>-</v>
      </c>
      <c r="Q59" s="215"/>
      <c r="R59" s="80"/>
      <c r="S59" s="221"/>
      <c r="T59" s="80"/>
      <c r="U59" s="83" t="str">
        <f t="shared" si="10"/>
        <v/>
      </c>
      <c r="V59" s="194">
        <f t="shared" si="6"/>
        <v>0</v>
      </c>
      <c r="W59" s="194">
        <f t="shared" si="11"/>
        <v>0</v>
      </c>
      <c r="X59" s="82" t="str">
        <f t="shared" si="7"/>
        <v>ok</v>
      </c>
      <c r="Y59" s="80"/>
      <c r="Z59" s="81" t="str">
        <f t="shared" si="12"/>
        <v/>
      </c>
      <c r="AA59" s="194">
        <f t="shared" si="8"/>
        <v>0</v>
      </c>
      <c r="AB59" s="194">
        <f t="shared" si="9"/>
        <v>0</v>
      </c>
      <c r="AC59" s="82" t="str">
        <f t="shared" si="13"/>
        <v>ok</v>
      </c>
      <c r="AD59" s="80"/>
      <c r="AE59" s="84" t="str">
        <f t="array" ref="AE59">IFERROR(IF($C59="","",INDEX(구분표!$I$2:$I$1001,MATCH(1,(구분표!$B$2:$B$1001='2추일출'!$A59)*(구분표!$C$2:$C$1001='2추일출'!$B59)*(구분표!$A$2:$A$1001='2추일출'!$C59),0))),"@@")</f>
        <v/>
      </c>
    </row>
    <row r="60" spans="1:31" ht="31.5" customHeight="1">
      <c r="A60" s="94" t="str">
        <f>IFERROR(VLOOKUP('2추일출'!$C60,구분표!$A$2:$C$1001,2,FALSE),"")</f>
        <v/>
      </c>
      <c r="B60" s="94" t="str">
        <f>IFERROR(VLOOKUP('2추일출'!$C60,구분표!$A$2:$C$1001,3,FALSE),"")</f>
        <v/>
      </c>
      <c r="C60" s="196"/>
      <c r="D60" s="195"/>
      <c r="E60" s="195"/>
      <c r="F60" s="196"/>
      <c r="G60" s="194"/>
      <c r="H60" s="194"/>
      <c r="I60" s="78">
        <f>IF(SUMPRODUCT(COUNTIF($D60,{"*본예산*","*1회추경*","*신규*"})),"-",G60-H60)</f>
        <v>0</v>
      </c>
      <c r="J60" s="194"/>
      <c r="K60" s="194"/>
      <c r="L60" s="78">
        <f t="shared" si="17"/>
        <v>0</v>
      </c>
      <c r="M60" s="194"/>
      <c r="N60" s="194"/>
      <c r="O60" s="78">
        <f t="shared" si="18"/>
        <v>0</v>
      </c>
      <c r="P60" s="79" t="str">
        <f t="shared" si="19"/>
        <v>-</v>
      </c>
      <c r="Q60" s="215"/>
      <c r="R60" s="80"/>
      <c r="S60" s="221"/>
      <c r="T60" s="80"/>
      <c r="U60" s="83" t="str">
        <f t="shared" si="10"/>
        <v/>
      </c>
      <c r="V60" s="194">
        <f t="shared" si="6"/>
        <v>0</v>
      </c>
      <c r="W60" s="194">
        <f t="shared" si="11"/>
        <v>0</v>
      </c>
      <c r="X60" s="82" t="str">
        <f t="shared" si="7"/>
        <v>ok</v>
      </c>
      <c r="Y60" s="80"/>
      <c r="Z60" s="81" t="str">
        <f t="shared" si="12"/>
        <v/>
      </c>
      <c r="AA60" s="194">
        <f t="shared" si="8"/>
        <v>0</v>
      </c>
      <c r="AB60" s="194">
        <f t="shared" si="9"/>
        <v>0</v>
      </c>
      <c r="AC60" s="82" t="str">
        <f t="shared" si="13"/>
        <v>ok</v>
      </c>
      <c r="AD60" s="80"/>
      <c r="AE60" s="84" t="str">
        <f t="array" ref="AE60">IFERROR(IF($C60="","",INDEX(구분표!$I$2:$I$1001,MATCH(1,(구분표!$B$2:$B$1001='2추일출'!$A60)*(구분표!$C$2:$C$1001='2추일출'!$B60)*(구분표!$A$2:$A$1001='2추일출'!$C60),0))),"@@")</f>
        <v/>
      </c>
    </row>
    <row r="61" spans="1:31" ht="31.5" customHeight="1">
      <c r="A61" s="94" t="str">
        <f>IFERROR(VLOOKUP('2추일출'!$C61,구분표!$A$2:$C$1001,2,FALSE),"")</f>
        <v/>
      </c>
      <c r="B61" s="94" t="str">
        <f>IFERROR(VLOOKUP('2추일출'!$C61,구분표!$A$2:$C$1001,3,FALSE),"")</f>
        <v/>
      </c>
      <c r="C61" s="196"/>
      <c r="D61" s="195"/>
      <c r="E61" s="195"/>
      <c r="F61" s="196"/>
      <c r="G61" s="194"/>
      <c r="H61" s="194"/>
      <c r="I61" s="78">
        <f>IF(SUMPRODUCT(COUNTIF($D61,{"*본예산*","*1회추경*","*신규*"})),"-",G61-H61)</f>
        <v>0</v>
      </c>
      <c r="J61" s="194"/>
      <c r="K61" s="194"/>
      <c r="L61" s="78">
        <f t="shared" si="17"/>
        <v>0</v>
      </c>
      <c r="M61" s="194"/>
      <c r="N61" s="194"/>
      <c r="O61" s="78">
        <f t="shared" si="18"/>
        <v>0</v>
      </c>
      <c r="P61" s="79" t="str">
        <f t="shared" si="19"/>
        <v>-</v>
      </c>
      <c r="Q61" s="215"/>
      <c r="R61" s="80"/>
      <c r="S61" s="221"/>
      <c r="T61" s="80"/>
      <c r="U61" s="83" t="str">
        <f t="shared" si="10"/>
        <v/>
      </c>
      <c r="V61" s="194">
        <f t="shared" si="6"/>
        <v>0</v>
      </c>
      <c r="W61" s="194">
        <f t="shared" si="11"/>
        <v>0</v>
      </c>
      <c r="X61" s="82" t="str">
        <f t="shared" si="7"/>
        <v>ok</v>
      </c>
      <c r="Y61" s="80"/>
      <c r="Z61" s="81" t="str">
        <f t="shared" si="12"/>
        <v/>
      </c>
      <c r="AA61" s="194">
        <f t="shared" si="8"/>
        <v>0</v>
      </c>
      <c r="AB61" s="194">
        <f t="shared" si="9"/>
        <v>0</v>
      </c>
      <c r="AC61" s="82" t="str">
        <f t="shared" si="13"/>
        <v>ok</v>
      </c>
      <c r="AD61" s="80"/>
      <c r="AE61" s="84" t="str">
        <f t="array" ref="AE61">IFERROR(IF($C61="","",INDEX(구분표!$I$2:$I$1001,MATCH(1,(구분표!$B$2:$B$1001='2추일출'!$A61)*(구분표!$C$2:$C$1001='2추일출'!$B61)*(구분표!$A$2:$A$1001='2추일출'!$C61),0))),"@@")</f>
        <v/>
      </c>
    </row>
    <row r="62" spans="1:31" ht="31.5" customHeight="1">
      <c r="A62" s="94" t="str">
        <f>IFERROR(VLOOKUP('2추일출'!$C62,구분표!$A$2:$C$1001,2,FALSE),"")</f>
        <v/>
      </c>
      <c r="B62" s="94" t="str">
        <f>IFERROR(VLOOKUP('2추일출'!$C62,구분표!$A$2:$C$1001,3,FALSE),"")</f>
        <v/>
      </c>
      <c r="C62" s="196"/>
      <c r="D62" s="195"/>
      <c r="E62" s="195"/>
      <c r="F62" s="196"/>
      <c r="G62" s="194"/>
      <c r="H62" s="194"/>
      <c r="I62" s="78">
        <f>IF(SUMPRODUCT(COUNTIF($D62,{"*본예산*","*1회추경*","*신규*"})),"-",G62-H62)</f>
        <v>0</v>
      </c>
      <c r="J62" s="194"/>
      <c r="K62" s="194"/>
      <c r="L62" s="78">
        <f t="shared" si="17"/>
        <v>0</v>
      </c>
      <c r="M62" s="194"/>
      <c r="N62" s="194"/>
      <c r="O62" s="78">
        <f t="shared" si="18"/>
        <v>0</v>
      </c>
      <c r="P62" s="79" t="str">
        <f t="shared" si="19"/>
        <v>-</v>
      </c>
      <c r="Q62" s="215"/>
      <c r="R62" s="80"/>
      <c r="S62" s="221"/>
      <c r="T62" s="80"/>
      <c r="U62" s="83" t="str">
        <f t="shared" si="10"/>
        <v/>
      </c>
      <c r="V62" s="194">
        <f t="shared" si="6"/>
        <v>0</v>
      </c>
      <c r="W62" s="194">
        <f t="shared" si="11"/>
        <v>0</v>
      </c>
      <c r="X62" s="82" t="str">
        <f t="shared" si="7"/>
        <v>ok</v>
      </c>
      <c r="Y62" s="80"/>
      <c r="Z62" s="81" t="str">
        <f t="shared" si="12"/>
        <v/>
      </c>
      <c r="AA62" s="194">
        <f t="shared" si="8"/>
        <v>0</v>
      </c>
      <c r="AB62" s="194">
        <f t="shared" si="9"/>
        <v>0</v>
      </c>
      <c r="AC62" s="82" t="str">
        <f t="shared" si="13"/>
        <v>ok</v>
      </c>
      <c r="AD62" s="80"/>
      <c r="AE62" s="84" t="str">
        <f t="array" ref="AE62">IFERROR(IF($C62="","",INDEX(구분표!$I$2:$I$1001,MATCH(1,(구분표!$B$2:$B$1001='2추일출'!$A62)*(구분표!$C$2:$C$1001='2추일출'!$B62)*(구분표!$A$2:$A$1001='2추일출'!$C62),0))),"@@")</f>
        <v/>
      </c>
    </row>
    <row r="63" spans="1:31" ht="31.5" customHeight="1">
      <c r="A63" s="94" t="str">
        <f>IFERROR(VLOOKUP('2추일출'!$C63,구분표!$A$2:$C$1001,2,FALSE),"")</f>
        <v/>
      </c>
      <c r="B63" s="94" t="str">
        <f>IFERROR(VLOOKUP('2추일출'!$C63,구분표!$A$2:$C$1001,3,FALSE),"")</f>
        <v/>
      </c>
      <c r="C63" s="196"/>
      <c r="D63" s="195"/>
      <c r="E63" s="195"/>
      <c r="F63" s="196"/>
      <c r="G63" s="194"/>
      <c r="H63" s="194"/>
      <c r="I63" s="78">
        <f>IF(SUMPRODUCT(COUNTIF($D63,{"*본예산*","*1회추경*","*신규*"})),"-",G63-H63)</f>
        <v>0</v>
      </c>
      <c r="J63" s="194"/>
      <c r="K63" s="194"/>
      <c r="L63" s="78">
        <f t="shared" si="17"/>
        <v>0</v>
      </c>
      <c r="M63" s="208"/>
      <c r="N63" s="194"/>
      <c r="O63" s="78">
        <f t="shared" si="18"/>
        <v>0</v>
      </c>
      <c r="P63" s="79" t="str">
        <f t="shared" si="19"/>
        <v>-</v>
      </c>
      <c r="Q63" s="215"/>
      <c r="R63" s="80"/>
      <c r="S63" s="221"/>
      <c r="T63" s="80"/>
      <c r="U63" s="83" t="str">
        <f t="shared" si="10"/>
        <v/>
      </c>
      <c r="V63" s="194">
        <f t="shared" si="6"/>
        <v>0</v>
      </c>
      <c r="W63" s="194">
        <f t="shared" si="11"/>
        <v>0</v>
      </c>
      <c r="X63" s="82" t="str">
        <f t="shared" si="7"/>
        <v>ok</v>
      </c>
      <c r="Y63" s="80"/>
      <c r="Z63" s="81" t="str">
        <f t="shared" si="12"/>
        <v/>
      </c>
      <c r="AA63" s="194">
        <f t="shared" si="8"/>
        <v>0</v>
      </c>
      <c r="AB63" s="194">
        <f t="shared" si="9"/>
        <v>0</v>
      </c>
      <c r="AC63" s="82" t="str">
        <f t="shared" si="13"/>
        <v>ok</v>
      </c>
      <c r="AD63" s="80"/>
      <c r="AE63" s="84" t="str">
        <f t="array" ref="AE63">IFERROR(IF($C63="","",INDEX(구분표!$I$2:$I$1001,MATCH(1,(구분표!$B$2:$B$1001='2추일출'!$A63)*(구분표!$C$2:$C$1001='2추일출'!$B63)*(구분표!$A$2:$A$1001='2추일출'!$C63),0))),"@@")</f>
        <v/>
      </c>
    </row>
    <row r="64" spans="1:31" ht="31.5" customHeight="1">
      <c r="A64" s="94" t="str">
        <f>IFERROR(VLOOKUP('2추일출'!$C64,구분표!$A$2:$C$1001,2,FALSE),"")</f>
        <v/>
      </c>
      <c r="B64" s="94" t="str">
        <f>IFERROR(VLOOKUP('2추일출'!$C64,구분표!$A$2:$C$1001,3,FALSE),"")</f>
        <v/>
      </c>
      <c r="C64" s="196"/>
      <c r="D64" s="195"/>
      <c r="E64" s="195"/>
      <c r="F64" s="196"/>
      <c r="G64" s="194"/>
      <c r="H64" s="194"/>
      <c r="I64" s="78">
        <f>IF(SUMPRODUCT(COUNTIF($D64,{"*본예산*","*1회추경*","*신규*"})),"-",G64-H64)</f>
        <v>0</v>
      </c>
      <c r="J64" s="206"/>
      <c r="K64" s="206"/>
      <c r="L64" s="78">
        <f t="shared" si="17"/>
        <v>0</v>
      </c>
      <c r="M64" s="206"/>
      <c r="N64" s="206"/>
      <c r="O64" s="78">
        <f t="shared" si="18"/>
        <v>0</v>
      </c>
      <c r="P64" s="79" t="str">
        <f t="shared" si="19"/>
        <v>-</v>
      </c>
      <c r="Q64" s="215"/>
      <c r="R64" s="80"/>
      <c r="S64" s="221"/>
      <c r="T64" s="80"/>
      <c r="U64" s="83" t="str">
        <f t="shared" si="10"/>
        <v/>
      </c>
      <c r="V64" s="194">
        <f t="shared" si="6"/>
        <v>0</v>
      </c>
      <c r="W64" s="194">
        <f t="shared" si="11"/>
        <v>0</v>
      </c>
      <c r="X64" s="82" t="str">
        <f t="shared" si="7"/>
        <v>ok</v>
      </c>
      <c r="Y64" s="80"/>
      <c r="Z64" s="81" t="str">
        <f t="shared" si="12"/>
        <v/>
      </c>
      <c r="AA64" s="194">
        <f t="shared" si="8"/>
        <v>0</v>
      </c>
      <c r="AB64" s="194">
        <f t="shared" si="9"/>
        <v>0</v>
      </c>
      <c r="AC64" s="82" t="str">
        <f t="shared" si="13"/>
        <v>ok</v>
      </c>
      <c r="AD64" s="80"/>
      <c r="AE64" s="84" t="str">
        <f t="array" ref="AE64">IFERROR(IF($C64="","",INDEX(구분표!$I$2:$I$1001,MATCH(1,(구분표!$B$2:$B$1001='2추일출'!$A64)*(구분표!$C$2:$C$1001='2추일출'!$B64)*(구분표!$A$2:$A$1001='2추일출'!$C64),0))),"@@")</f>
        <v/>
      </c>
    </row>
    <row r="65" spans="1:31" ht="31.5" customHeight="1">
      <c r="A65" s="94" t="str">
        <f>IFERROR(VLOOKUP('2추일출'!$C65,구분표!$A$2:$C$1001,2,FALSE),"")</f>
        <v/>
      </c>
      <c r="B65" s="94" t="str">
        <f>IFERROR(VLOOKUP('2추일출'!$C65,구분표!$A$2:$C$1001,3,FALSE),"")</f>
        <v/>
      </c>
      <c r="C65" s="196"/>
      <c r="D65" s="195"/>
      <c r="E65" s="195"/>
      <c r="F65" s="196"/>
      <c r="G65" s="194"/>
      <c r="H65" s="194"/>
      <c r="I65" s="78">
        <f>IF(SUMPRODUCT(COUNTIF($D65,{"*본예산*","*1회추경*","*신규*"})),"-",G65-H65)</f>
        <v>0</v>
      </c>
      <c r="J65" s="194"/>
      <c r="K65" s="194"/>
      <c r="L65" s="78">
        <f t="shared" si="17"/>
        <v>0</v>
      </c>
      <c r="M65" s="194"/>
      <c r="N65" s="194"/>
      <c r="O65" s="78">
        <f t="shared" si="18"/>
        <v>0</v>
      </c>
      <c r="P65" s="79" t="str">
        <f t="shared" si="19"/>
        <v>-</v>
      </c>
      <c r="Q65" s="215"/>
      <c r="R65" s="80"/>
      <c r="S65" s="221"/>
      <c r="T65" s="80"/>
      <c r="U65" s="83" t="str">
        <f t="shared" si="10"/>
        <v/>
      </c>
      <c r="V65" s="194">
        <f t="shared" si="6"/>
        <v>0</v>
      </c>
      <c r="W65" s="194">
        <f t="shared" si="11"/>
        <v>0</v>
      </c>
      <c r="X65" s="82" t="str">
        <f t="shared" si="7"/>
        <v>ok</v>
      </c>
      <c r="Y65" s="80"/>
      <c r="Z65" s="81" t="str">
        <f t="shared" si="12"/>
        <v/>
      </c>
      <c r="AA65" s="194">
        <f t="shared" si="8"/>
        <v>0</v>
      </c>
      <c r="AB65" s="194">
        <f t="shared" si="9"/>
        <v>0</v>
      </c>
      <c r="AC65" s="82" t="str">
        <f t="shared" si="13"/>
        <v>ok</v>
      </c>
      <c r="AD65" s="80"/>
      <c r="AE65" s="84" t="str">
        <f t="array" ref="AE65">IFERROR(IF($C65="","",INDEX(구분표!$I$2:$I$1001,MATCH(1,(구분표!$B$2:$B$1001='2추일출'!$A65)*(구분표!$C$2:$C$1001='2추일출'!$B65)*(구분표!$A$2:$A$1001='2추일출'!$C65),0))),"@@")</f>
        <v/>
      </c>
    </row>
    <row r="66" spans="1:31" ht="31.5" customHeight="1">
      <c r="A66" s="94" t="str">
        <f>IFERROR(VLOOKUP('2추일출'!$C66,구분표!$A$2:$C$1001,2,FALSE),"")</f>
        <v/>
      </c>
      <c r="B66" s="94" t="str">
        <f>IFERROR(VLOOKUP('2추일출'!$C66,구분표!$A$2:$C$1001,3,FALSE),"")</f>
        <v/>
      </c>
      <c r="C66" s="196"/>
      <c r="D66" s="195"/>
      <c r="E66" s="195"/>
      <c r="F66" s="196"/>
      <c r="G66" s="194"/>
      <c r="H66" s="194"/>
      <c r="I66" s="78">
        <f>IF(SUMPRODUCT(COUNTIF($D66,{"*본예산*","*1회추경*","*신규*"})),"-",G66-H66)</f>
        <v>0</v>
      </c>
      <c r="J66" s="194"/>
      <c r="K66" s="194"/>
      <c r="L66" s="78">
        <f t="shared" si="17"/>
        <v>0</v>
      </c>
      <c r="M66" s="194"/>
      <c r="N66" s="194"/>
      <c r="O66" s="78">
        <f t="shared" si="18"/>
        <v>0</v>
      </c>
      <c r="P66" s="79" t="str">
        <f t="shared" si="19"/>
        <v>-</v>
      </c>
      <c r="Q66" s="215"/>
      <c r="R66" s="80"/>
      <c r="S66" s="221"/>
      <c r="T66" s="80"/>
      <c r="U66" s="83" t="str">
        <f t="shared" si="10"/>
        <v/>
      </c>
      <c r="V66" s="194">
        <f t="shared" si="6"/>
        <v>0</v>
      </c>
      <c r="W66" s="194">
        <f t="shared" si="11"/>
        <v>0</v>
      </c>
      <c r="X66" s="82" t="str">
        <f t="shared" si="7"/>
        <v>ok</v>
      </c>
      <c r="Y66" s="80"/>
      <c r="Z66" s="81" t="str">
        <f t="shared" si="12"/>
        <v/>
      </c>
      <c r="AA66" s="194">
        <f t="shared" si="8"/>
        <v>0</v>
      </c>
      <c r="AB66" s="194">
        <f t="shared" si="9"/>
        <v>0</v>
      </c>
      <c r="AC66" s="82" t="str">
        <f t="shared" si="13"/>
        <v>ok</v>
      </c>
      <c r="AD66" s="80"/>
      <c r="AE66" s="84" t="str">
        <f t="array" ref="AE66">IFERROR(IF($C66="","",INDEX(구분표!$I$2:$I$1001,MATCH(1,(구분표!$B$2:$B$1001='2추일출'!$A66)*(구분표!$C$2:$C$1001='2추일출'!$B66)*(구분표!$A$2:$A$1001='2추일출'!$C66),0))),"@@")</f>
        <v/>
      </c>
    </row>
    <row r="67" spans="1:31" ht="31.5" customHeight="1">
      <c r="A67" s="94" t="str">
        <f>IFERROR(VLOOKUP('2추일출'!$C67,구분표!$A$2:$C$1001,2,FALSE),"")</f>
        <v/>
      </c>
      <c r="B67" s="94" t="str">
        <f>IFERROR(VLOOKUP('2추일출'!$C67,구분표!$A$2:$C$1001,3,FALSE),"")</f>
        <v/>
      </c>
      <c r="C67" s="196"/>
      <c r="D67" s="195"/>
      <c r="E67" s="195"/>
      <c r="F67" s="196"/>
      <c r="G67" s="194"/>
      <c r="H67" s="194"/>
      <c r="I67" s="78">
        <f>IF(SUMPRODUCT(COUNTIF($D67,{"*본예산*","*1회추경*","*신규*"})),"-",G67-H67)</f>
        <v>0</v>
      </c>
      <c r="J67" s="194"/>
      <c r="K67" s="194"/>
      <c r="L67" s="78">
        <f t="shared" si="17"/>
        <v>0</v>
      </c>
      <c r="M67" s="208"/>
      <c r="N67" s="194"/>
      <c r="O67" s="78">
        <f t="shared" si="18"/>
        <v>0</v>
      </c>
      <c r="P67" s="79" t="str">
        <f t="shared" si="19"/>
        <v>-</v>
      </c>
      <c r="Q67" s="215"/>
      <c r="R67" s="80"/>
      <c r="S67" s="221"/>
      <c r="T67" s="80"/>
      <c r="U67" s="83" t="str">
        <f t="shared" si="10"/>
        <v/>
      </c>
      <c r="V67" s="194">
        <f t="shared" si="6"/>
        <v>0</v>
      </c>
      <c r="W67" s="194">
        <f t="shared" si="11"/>
        <v>0</v>
      </c>
      <c r="X67" s="82" t="str">
        <f t="shared" si="7"/>
        <v>ok</v>
      </c>
      <c r="Y67" s="80"/>
      <c r="Z67" s="81" t="str">
        <f t="shared" si="12"/>
        <v/>
      </c>
      <c r="AA67" s="194">
        <f t="shared" si="8"/>
        <v>0</v>
      </c>
      <c r="AB67" s="194">
        <f t="shared" si="9"/>
        <v>0</v>
      </c>
      <c r="AC67" s="82" t="str">
        <f t="shared" si="13"/>
        <v>ok</v>
      </c>
      <c r="AD67" s="80"/>
      <c r="AE67" s="84" t="str">
        <f t="array" ref="AE67">IFERROR(IF($C67="","",INDEX(구분표!$I$2:$I$1001,MATCH(1,(구분표!$B$2:$B$1001='2추일출'!$A67)*(구분표!$C$2:$C$1001='2추일출'!$B67)*(구분표!$A$2:$A$1001='2추일출'!$C67),0))),"@@")</f>
        <v/>
      </c>
    </row>
    <row r="68" spans="1:31" ht="31.5" customHeight="1">
      <c r="A68" s="94" t="str">
        <f>IFERROR(VLOOKUP('2추일출'!$C68,구분표!$A$2:$C$1001,2,FALSE),"")</f>
        <v/>
      </c>
      <c r="B68" s="94" t="str">
        <f>IFERROR(VLOOKUP('2추일출'!$C68,구분표!$A$2:$C$1001,3,FALSE),"")</f>
        <v/>
      </c>
      <c r="C68" s="196"/>
      <c r="D68" s="195"/>
      <c r="E68" s="195"/>
      <c r="F68" s="196"/>
      <c r="G68" s="194"/>
      <c r="H68" s="194"/>
      <c r="I68" s="78">
        <f>IF(SUMPRODUCT(COUNTIF($D68,{"*본예산*","*1회추경*","*신규*"})),"-",G68-H68)</f>
        <v>0</v>
      </c>
      <c r="J68" s="194"/>
      <c r="K68" s="194"/>
      <c r="L68" s="78">
        <f t="shared" si="17"/>
        <v>0</v>
      </c>
      <c r="M68" s="194"/>
      <c r="N68" s="194"/>
      <c r="O68" s="78">
        <f t="shared" si="18"/>
        <v>0</v>
      </c>
      <c r="P68" s="79" t="str">
        <f t="shared" si="19"/>
        <v>-</v>
      </c>
      <c r="Q68" s="215"/>
      <c r="R68" s="80"/>
      <c r="S68" s="221"/>
      <c r="T68" s="80"/>
      <c r="U68" s="83" t="str">
        <f t="shared" si="10"/>
        <v/>
      </c>
      <c r="V68" s="194">
        <f t="shared" si="6"/>
        <v>0</v>
      </c>
      <c r="W68" s="194">
        <f t="shared" si="11"/>
        <v>0</v>
      </c>
      <c r="X68" s="82" t="str">
        <f t="shared" si="7"/>
        <v>ok</v>
      </c>
      <c r="Y68" s="80"/>
      <c r="Z68" s="81" t="str">
        <f t="shared" si="12"/>
        <v/>
      </c>
      <c r="AA68" s="194">
        <f t="shared" si="8"/>
        <v>0</v>
      </c>
      <c r="AB68" s="194">
        <f t="shared" si="9"/>
        <v>0</v>
      </c>
      <c r="AC68" s="82" t="str">
        <f t="shared" si="13"/>
        <v>ok</v>
      </c>
      <c r="AD68" s="80"/>
      <c r="AE68" s="84" t="str">
        <f t="array" ref="AE68">IFERROR(IF($C68="","",INDEX(구분표!$I$2:$I$1001,MATCH(1,(구분표!$B$2:$B$1001='2추일출'!$A68)*(구분표!$C$2:$C$1001='2추일출'!$B68)*(구분표!$A$2:$A$1001='2추일출'!$C68),0))),"@@")</f>
        <v/>
      </c>
    </row>
    <row r="69" spans="1:31" ht="31.5" customHeight="1">
      <c r="A69" s="94" t="str">
        <f>IFERROR(VLOOKUP('2추일출'!$C69,구분표!$A$2:$C$1001,2,FALSE),"")</f>
        <v/>
      </c>
      <c r="B69" s="94" t="str">
        <f>IFERROR(VLOOKUP('2추일출'!$C69,구분표!$A$2:$C$1001,3,FALSE),"")</f>
        <v/>
      </c>
      <c r="C69" s="196"/>
      <c r="D69" s="195"/>
      <c r="E69" s="195"/>
      <c r="F69" s="196"/>
      <c r="G69" s="194"/>
      <c r="H69" s="194"/>
      <c r="I69" s="78">
        <f>IF(SUMPRODUCT(COUNTIF($D69,{"*본예산*","*1회추경*","*신규*"})),"-",G69-H69)</f>
        <v>0</v>
      </c>
      <c r="J69" s="194"/>
      <c r="K69" s="194"/>
      <c r="L69" s="78">
        <f t="shared" si="17"/>
        <v>0</v>
      </c>
      <c r="M69" s="194"/>
      <c r="N69" s="194"/>
      <c r="O69" s="78">
        <f t="shared" si="18"/>
        <v>0</v>
      </c>
      <c r="P69" s="79" t="str">
        <f t="shared" si="19"/>
        <v>-</v>
      </c>
      <c r="Q69" s="215"/>
      <c r="R69" s="80"/>
      <c r="S69" s="221"/>
      <c r="T69" s="80"/>
      <c r="U69" s="83" t="str">
        <f t="shared" si="10"/>
        <v/>
      </c>
      <c r="V69" s="194">
        <f t="shared" si="6"/>
        <v>0</v>
      </c>
      <c r="W69" s="194">
        <f t="shared" si="11"/>
        <v>0</v>
      </c>
      <c r="X69" s="82" t="str">
        <f t="shared" si="7"/>
        <v>ok</v>
      </c>
      <c r="Y69" s="80"/>
      <c r="Z69" s="81" t="str">
        <f t="shared" si="12"/>
        <v/>
      </c>
      <c r="AA69" s="194">
        <f t="shared" si="8"/>
        <v>0</v>
      </c>
      <c r="AB69" s="194">
        <f t="shared" si="9"/>
        <v>0</v>
      </c>
      <c r="AC69" s="82" t="str">
        <f t="shared" si="13"/>
        <v>ok</v>
      </c>
      <c r="AD69" s="80"/>
      <c r="AE69" s="84" t="str">
        <f t="array" ref="AE69">IFERROR(IF($C69="","",INDEX(구분표!$I$2:$I$1001,MATCH(1,(구분표!$B$2:$B$1001='2추일출'!$A69)*(구분표!$C$2:$C$1001='2추일출'!$B69)*(구분표!$A$2:$A$1001='2추일출'!$C69),0))),"@@")</f>
        <v/>
      </c>
    </row>
    <row r="70" spans="1:31" ht="31.5" customHeight="1">
      <c r="A70" s="94" t="str">
        <f>IFERROR(VLOOKUP('2추일출'!$C70,구분표!$A$2:$C$1001,2,FALSE),"")</f>
        <v/>
      </c>
      <c r="B70" s="94" t="str">
        <f>IFERROR(VLOOKUP('2추일출'!$C70,구분표!$A$2:$C$1001,3,FALSE),"")</f>
        <v/>
      </c>
      <c r="C70" s="196"/>
      <c r="D70" s="195"/>
      <c r="E70" s="195"/>
      <c r="F70" s="196"/>
      <c r="G70" s="194"/>
      <c r="H70" s="194"/>
      <c r="I70" s="78">
        <f>IF(SUMPRODUCT(COUNTIF($D70,{"*본예산*","*1회추경*","*신규*"})),"-",G70-H70)</f>
        <v>0</v>
      </c>
      <c r="J70" s="194"/>
      <c r="K70" s="194"/>
      <c r="L70" s="78">
        <f t="shared" si="17"/>
        <v>0</v>
      </c>
      <c r="M70" s="194"/>
      <c r="N70" s="194"/>
      <c r="O70" s="78">
        <f t="shared" si="18"/>
        <v>0</v>
      </c>
      <c r="P70" s="79" t="str">
        <f t="shared" si="19"/>
        <v>-</v>
      </c>
      <c r="Q70" s="215"/>
      <c r="R70" s="80"/>
      <c r="S70" s="221"/>
      <c r="T70" s="80"/>
      <c r="U70" s="83" t="str">
        <f t="shared" si="10"/>
        <v/>
      </c>
      <c r="V70" s="194">
        <f t="shared" si="6"/>
        <v>0</v>
      </c>
      <c r="W70" s="194">
        <f t="shared" si="11"/>
        <v>0</v>
      </c>
      <c r="X70" s="82" t="str">
        <f t="shared" si="7"/>
        <v>ok</v>
      </c>
      <c r="Y70" s="80"/>
      <c r="Z70" s="81" t="str">
        <f t="shared" si="12"/>
        <v/>
      </c>
      <c r="AA70" s="194">
        <f t="shared" si="8"/>
        <v>0</v>
      </c>
      <c r="AB70" s="194">
        <f t="shared" si="9"/>
        <v>0</v>
      </c>
      <c r="AC70" s="82" t="str">
        <f t="shared" si="13"/>
        <v>ok</v>
      </c>
      <c r="AD70" s="80"/>
      <c r="AE70" s="84" t="str">
        <f t="array" ref="AE70">IFERROR(IF($C70="","",INDEX(구분표!$I$2:$I$1001,MATCH(1,(구분표!$B$2:$B$1001='2추일출'!$A70)*(구분표!$C$2:$C$1001='2추일출'!$B70)*(구분표!$A$2:$A$1001='2추일출'!$C70),0))),"@@")</f>
        <v/>
      </c>
    </row>
    <row r="71" spans="1:31" ht="31.5" customHeight="1">
      <c r="A71" s="94" t="str">
        <f>IFERROR(VLOOKUP('2추일출'!$C71,구분표!$A$2:$C$1001,2,FALSE),"")</f>
        <v/>
      </c>
      <c r="B71" s="94" t="str">
        <f>IFERROR(VLOOKUP('2추일출'!$C71,구분표!$A$2:$C$1001,3,FALSE),"")</f>
        <v/>
      </c>
      <c r="C71" s="196"/>
      <c r="D71" s="195"/>
      <c r="E71" s="195"/>
      <c r="F71" s="196"/>
      <c r="G71" s="197"/>
      <c r="H71" s="194"/>
      <c r="I71" s="78">
        <f>IF(SUMPRODUCT(COUNTIF($D71,{"*본예산*","*1회추경*","*신규*"})),"-",G71-H71)</f>
        <v>0</v>
      </c>
      <c r="J71" s="194"/>
      <c r="K71" s="194"/>
      <c r="L71" s="78">
        <f t="shared" si="17"/>
        <v>0</v>
      </c>
      <c r="M71" s="194"/>
      <c r="N71" s="194"/>
      <c r="O71" s="78">
        <f t="shared" si="18"/>
        <v>0</v>
      </c>
      <c r="P71" s="79" t="str">
        <f t="shared" si="19"/>
        <v>-</v>
      </c>
      <c r="Q71" s="215"/>
      <c r="R71" s="80"/>
      <c r="S71" s="221"/>
      <c r="T71" s="80"/>
      <c r="U71" s="83" t="str">
        <f t="shared" si="10"/>
        <v/>
      </c>
      <c r="V71" s="194">
        <f t="shared" ref="V71:V134" si="20">IF($U71&lt;&gt;"도비",IF($S71="국도비","직접입력",SUM($J71:$K71)),)</f>
        <v>0</v>
      </c>
      <c r="W71" s="194">
        <f t="shared" si="11"/>
        <v>0</v>
      </c>
      <c r="X71" s="82" t="str">
        <f t="shared" ref="X71:X134" si="21">IF($S71="국도비","ok",IF(($J71+$K71)=($V71+$W71),"ok","검토"))</f>
        <v>ok</v>
      </c>
      <c r="Y71" s="80"/>
      <c r="Z71" s="81" t="str">
        <f t="shared" si="12"/>
        <v/>
      </c>
      <c r="AA71" s="194">
        <f t="shared" ref="AA71:AA134" si="22">IF($Z71&lt;&gt;"도비",IF($S71="국도비","직접입력",SUM($M71:$N71)),)</f>
        <v>0</v>
      </c>
      <c r="AB71" s="194">
        <f t="shared" ref="AB71:AB134" si="23">IF($Z71="도비",SUM($M71:$N71),IF($S71="국도비","직접입력",SUM($M71:$N71)-$AA71))</f>
        <v>0</v>
      </c>
      <c r="AC71" s="82" t="str">
        <f t="shared" si="13"/>
        <v>ok</v>
      </c>
      <c r="AD71" s="80"/>
      <c r="AE71" s="84" t="str">
        <f t="array" ref="AE71">IFERROR(IF($C71="","",INDEX(구분표!$I$2:$I$1001,MATCH(1,(구분표!$B$2:$B$1001='2추일출'!$A71)*(구분표!$C$2:$C$1001='2추일출'!$B71)*(구분표!$A$2:$A$1001='2추일출'!$C71),0))),"@@")</f>
        <v/>
      </c>
    </row>
    <row r="72" spans="1:31" ht="31.5" customHeight="1">
      <c r="A72" s="94" t="str">
        <f>IFERROR(VLOOKUP('2추일출'!$C72,구분표!$A$2:$C$1001,2,FALSE),"")</f>
        <v/>
      </c>
      <c r="B72" s="94" t="str">
        <f>IFERROR(VLOOKUP('2추일출'!$C72,구분표!$A$2:$C$1001,3,FALSE),"")</f>
        <v/>
      </c>
      <c r="C72" s="196"/>
      <c r="D72" s="195"/>
      <c r="E72" s="195"/>
      <c r="F72" s="196"/>
      <c r="G72" s="194"/>
      <c r="H72" s="194"/>
      <c r="I72" s="78">
        <f>IF(SUMPRODUCT(COUNTIF($D72,{"*본예산*","*1회추경*","*신규*"})),"-",G72-H72)</f>
        <v>0</v>
      </c>
      <c r="J72" s="206"/>
      <c r="K72" s="206"/>
      <c r="L72" s="78">
        <f t="shared" si="17"/>
        <v>0</v>
      </c>
      <c r="M72" s="209"/>
      <c r="N72" s="208"/>
      <c r="O72" s="78">
        <f t="shared" si="18"/>
        <v>0</v>
      </c>
      <c r="P72" s="79" t="str">
        <f t="shared" si="19"/>
        <v>-</v>
      </c>
      <c r="Q72" s="214"/>
      <c r="R72" s="80"/>
      <c r="S72" s="221"/>
      <c r="T72" s="80"/>
      <c r="U72" s="83" t="str">
        <f t="shared" ref="U72:U135" si="24">IF($S72="도비","도비",IF(COUNT(FIND("국비/",$F72)),"국비",IF(COUNT(FIND("광특/",$F72)),"광특",IF(COUNT(FIND("기금/",$F72)),"기금",IF(COUNT(FIND("분권/",$F72)),"분권",IF(COUNT(FIND("교부세/",$F72)),"특교",IF(COUNT(FIND("자체/",$F72)),"도비","")))))))</f>
        <v/>
      </c>
      <c r="V72" s="194">
        <f t="shared" si="20"/>
        <v>0</v>
      </c>
      <c r="W72" s="194">
        <f t="shared" ref="W72:W135" si="25">IF($U72="도비",SUM($J72:$K72),IF($S72="국도비","직접입력",SUM($J72:$K72)-$V72))</f>
        <v>0</v>
      </c>
      <c r="X72" s="82" t="str">
        <f t="shared" si="21"/>
        <v>ok</v>
      </c>
      <c r="Y72" s="80"/>
      <c r="Z72" s="81" t="str">
        <f t="shared" ref="Z72:Z135" si="26">$U72</f>
        <v/>
      </c>
      <c r="AA72" s="194">
        <f t="shared" si="22"/>
        <v>0</v>
      </c>
      <c r="AB72" s="194">
        <f t="shared" si="23"/>
        <v>0</v>
      </c>
      <c r="AC72" s="82" t="str">
        <f t="shared" ref="AC72:AC135" si="27">IF($S72="국도비","ok",IF(($M72+$N72)=($AA72+$AB72),"ok","검토"))</f>
        <v>ok</v>
      </c>
      <c r="AD72" s="80"/>
      <c r="AE72" s="84" t="str">
        <f t="array" ref="AE72">IFERROR(IF($C72="","",INDEX(구분표!$I$2:$I$1001,MATCH(1,(구분표!$B$2:$B$1001='2추일출'!$A72)*(구분표!$C$2:$C$1001='2추일출'!$B72)*(구분표!$A$2:$A$1001='2추일출'!$C72),0))),"@@")</f>
        <v/>
      </c>
    </row>
    <row r="73" spans="1:31" ht="31.5" customHeight="1">
      <c r="A73" s="94" t="str">
        <f>IFERROR(VLOOKUP('2추일출'!$C73,구분표!$A$2:$C$1001,2,FALSE),"")</f>
        <v/>
      </c>
      <c r="B73" s="94" t="str">
        <f>IFERROR(VLOOKUP('2추일출'!$C73,구분표!$A$2:$C$1001,3,FALSE),"")</f>
        <v/>
      </c>
      <c r="C73" s="196"/>
      <c r="D73" s="195"/>
      <c r="E73" s="195"/>
      <c r="F73" s="196"/>
      <c r="G73" s="194"/>
      <c r="H73" s="194"/>
      <c r="I73" s="78">
        <f>IF(SUMPRODUCT(COUNTIF($D73,{"*본예산*","*1회추경*","*신규*"})),"-",G73-H73)</f>
        <v>0</v>
      </c>
      <c r="J73" s="206"/>
      <c r="K73" s="206"/>
      <c r="L73" s="78">
        <f t="shared" si="17"/>
        <v>0</v>
      </c>
      <c r="M73" s="209"/>
      <c r="N73" s="208"/>
      <c r="O73" s="78">
        <f t="shared" si="18"/>
        <v>0</v>
      </c>
      <c r="P73" s="79" t="str">
        <f t="shared" si="19"/>
        <v>-</v>
      </c>
      <c r="Q73" s="214"/>
      <c r="R73" s="80"/>
      <c r="S73" s="221"/>
      <c r="T73" s="80"/>
      <c r="U73" s="83" t="str">
        <f t="shared" si="24"/>
        <v/>
      </c>
      <c r="V73" s="194">
        <f t="shared" si="20"/>
        <v>0</v>
      </c>
      <c r="W73" s="194">
        <f t="shared" si="25"/>
        <v>0</v>
      </c>
      <c r="X73" s="82" t="str">
        <f t="shared" si="21"/>
        <v>ok</v>
      </c>
      <c r="Y73" s="80"/>
      <c r="Z73" s="81" t="str">
        <f t="shared" si="26"/>
        <v/>
      </c>
      <c r="AA73" s="194">
        <f t="shared" si="22"/>
        <v>0</v>
      </c>
      <c r="AB73" s="194">
        <f t="shared" si="23"/>
        <v>0</v>
      </c>
      <c r="AC73" s="82" t="str">
        <f t="shared" si="27"/>
        <v>ok</v>
      </c>
      <c r="AD73" s="80"/>
      <c r="AE73" s="84" t="str">
        <f t="array" ref="AE73">IFERROR(IF($C73="","",INDEX(구분표!$I$2:$I$1001,MATCH(1,(구분표!$B$2:$B$1001='2추일출'!$A73)*(구분표!$C$2:$C$1001='2추일출'!$B73)*(구분표!$A$2:$A$1001='2추일출'!$C73),0))),"@@")</f>
        <v/>
      </c>
    </row>
    <row r="74" spans="1:31" ht="31.5" customHeight="1">
      <c r="A74" s="94" t="str">
        <f>IFERROR(VLOOKUP('2추일출'!$C74,구분표!$A$2:$C$1001,2,FALSE),"")</f>
        <v/>
      </c>
      <c r="B74" s="94" t="str">
        <f>IFERROR(VLOOKUP('2추일출'!$C74,구분표!$A$2:$C$1001,3,FALSE),"")</f>
        <v/>
      </c>
      <c r="C74" s="196"/>
      <c r="D74" s="195"/>
      <c r="E74" s="195"/>
      <c r="F74" s="196"/>
      <c r="G74" s="194"/>
      <c r="H74" s="194"/>
      <c r="I74" s="78">
        <f>IF(SUMPRODUCT(COUNTIF($D74,{"*본예산*","*1회추경*","*신규*"})),"-",G74-H74)</f>
        <v>0</v>
      </c>
      <c r="J74" s="206"/>
      <c r="K74" s="206"/>
      <c r="L74" s="78">
        <f t="shared" si="17"/>
        <v>0</v>
      </c>
      <c r="M74" s="209"/>
      <c r="N74" s="208"/>
      <c r="O74" s="78">
        <f t="shared" si="18"/>
        <v>0</v>
      </c>
      <c r="P74" s="79" t="str">
        <f t="shared" si="19"/>
        <v>-</v>
      </c>
      <c r="Q74" s="214"/>
      <c r="R74" s="80"/>
      <c r="S74" s="221"/>
      <c r="T74" s="80"/>
      <c r="U74" s="83" t="str">
        <f t="shared" si="24"/>
        <v/>
      </c>
      <c r="V74" s="194">
        <f t="shared" si="20"/>
        <v>0</v>
      </c>
      <c r="W74" s="194">
        <f t="shared" si="25"/>
        <v>0</v>
      </c>
      <c r="X74" s="82" t="str">
        <f t="shared" si="21"/>
        <v>ok</v>
      </c>
      <c r="Y74" s="80"/>
      <c r="Z74" s="81" t="str">
        <f t="shared" si="26"/>
        <v/>
      </c>
      <c r="AA74" s="194">
        <f t="shared" si="22"/>
        <v>0</v>
      </c>
      <c r="AB74" s="194">
        <f t="shared" si="23"/>
        <v>0</v>
      </c>
      <c r="AC74" s="82" t="str">
        <f t="shared" si="27"/>
        <v>ok</v>
      </c>
      <c r="AD74" s="80"/>
      <c r="AE74" s="84" t="str">
        <f t="array" ref="AE74">IFERROR(IF($C74="","",INDEX(구분표!$I$2:$I$1001,MATCH(1,(구분표!$B$2:$B$1001='2추일출'!$A74)*(구분표!$C$2:$C$1001='2추일출'!$B74)*(구분표!$A$2:$A$1001='2추일출'!$C74),0))),"@@")</f>
        <v/>
      </c>
    </row>
    <row r="75" spans="1:31" ht="31.5" customHeight="1">
      <c r="A75" s="94" t="str">
        <f>IFERROR(VLOOKUP('2추일출'!$C75,구분표!$A$2:$C$1001,2,FALSE),"")</f>
        <v/>
      </c>
      <c r="B75" s="94" t="str">
        <f>IFERROR(VLOOKUP('2추일출'!$C75,구분표!$A$2:$C$1001,3,FALSE),"")</f>
        <v/>
      </c>
      <c r="C75" s="196"/>
      <c r="D75" s="195"/>
      <c r="E75" s="195"/>
      <c r="F75" s="196"/>
      <c r="G75" s="194"/>
      <c r="H75" s="194"/>
      <c r="I75" s="78">
        <f>IF(SUMPRODUCT(COUNTIF($D75,{"*본예산*","*1회추경*","*신규*"})),"-",G75-H75)</f>
        <v>0</v>
      </c>
      <c r="J75" s="206"/>
      <c r="K75" s="206"/>
      <c r="L75" s="78">
        <f t="shared" si="17"/>
        <v>0</v>
      </c>
      <c r="M75" s="209"/>
      <c r="N75" s="208"/>
      <c r="O75" s="78">
        <f t="shared" si="18"/>
        <v>0</v>
      </c>
      <c r="P75" s="79" t="str">
        <f t="shared" si="19"/>
        <v>-</v>
      </c>
      <c r="Q75" s="214"/>
      <c r="R75" s="80"/>
      <c r="S75" s="221"/>
      <c r="T75" s="80"/>
      <c r="U75" s="83" t="str">
        <f t="shared" si="24"/>
        <v/>
      </c>
      <c r="V75" s="194">
        <f t="shared" si="20"/>
        <v>0</v>
      </c>
      <c r="W75" s="194">
        <f t="shared" si="25"/>
        <v>0</v>
      </c>
      <c r="X75" s="82" t="str">
        <f t="shared" si="21"/>
        <v>ok</v>
      </c>
      <c r="Y75" s="80"/>
      <c r="Z75" s="81" t="str">
        <f t="shared" si="26"/>
        <v/>
      </c>
      <c r="AA75" s="194">
        <f t="shared" si="22"/>
        <v>0</v>
      </c>
      <c r="AB75" s="194">
        <f t="shared" si="23"/>
        <v>0</v>
      </c>
      <c r="AC75" s="82" t="str">
        <f t="shared" si="27"/>
        <v>ok</v>
      </c>
      <c r="AD75" s="80"/>
      <c r="AE75" s="84" t="str">
        <f t="array" ref="AE75">IFERROR(IF($C75="","",INDEX(구분표!$I$2:$I$1001,MATCH(1,(구분표!$B$2:$B$1001='2추일출'!$A75)*(구분표!$C$2:$C$1001='2추일출'!$B75)*(구분표!$A$2:$A$1001='2추일출'!$C75),0))),"@@")</f>
        <v/>
      </c>
    </row>
    <row r="76" spans="1:31" ht="31.5" customHeight="1">
      <c r="A76" s="94" t="str">
        <f>IFERROR(VLOOKUP('2추일출'!$C76,구분표!$A$2:$C$1001,2,FALSE),"")</f>
        <v/>
      </c>
      <c r="B76" s="94" t="str">
        <f>IFERROR(VLOOKUP('2추일출'!$C76,구분표!$A$2:$C$1001,3,FALSE),"")</f>
        <v/>
      </c>
      <c r="C76" s="196"/>
      <c r="D76" s="195"/>
      <c r="E76" s="195"/>
      <c r="F76" s="196"/>
      <c r="G76" s="194"/>
      <c r="H76" s="194"/>
      <c r="I76" s="78">
        <f>IF(SUMPRODUCT(COUNTIF($D76,{"*본예산*","*1회추경*","*신규*"})),"-",G76-H76)</f>
        <v>0</v>
      </c>
      <c r="J76" s="206"/>
      <c r="K76" s="206"/>
      <c r="L76" s="78">
        <f t="shared" si="17"/>
        <v>0</v>
      </c>
      <c r="M76" s="209"/>
      <c r="N76" s="208"/>
      <c r="O76" s="78">
        <f t="shared" si="18"/>
        <v>0</v>
      </c>
      <c r="P76" s="79" t="str">
        <f t="shared" si="19"/>
        <v>-</v>
      </c>
      <c r="Q76" s="214"/>
      <c r="R76" s="80"/>
      <c r="S76" s="221"/>
      <c r="T76" s="80"/>
      <c r="U76" s="83" t="str">
        <f t="shared" si="24"/>
        <v/>
      </c>
      <c r="V76" s="194">
        <f t="shared" si="20"/>
        <v>0</v>
      </c>
      <c r="W76" s="194">
        <f t="shared" si="25"/>
        <v>0</v>
      </c>
      <c r="X76" s="82" t="str">
        <f t="shared" si="21"/>
        <v>ok</v>
      </c>
      <c r="Y76" s="80"/>
      <c r="Z76" s="81" t="str">
        <f t="shared" si="26"/>
        <v/>
      </c>
      <c r="AA76" s="194">
        <f t="shared" si="22"/>
        <v>0</v>
      </c>
      <c r="AB76" s="194">
        <f t="shared" si="23"/>
        <v>0</v>
      </c>
      <c r="AC76" s="82" t="str">
        <f t="shared" si="27"/>
        <v>ok</v>
      </c>
      <c r="AD76" s="80"/>
      <c r="AE76" s="84" t="str">
        <f t="array" ref="AE76">IFERROR(IF($C76="","",INDEX(구분표!$I$2:$I$1001,MATCH(1,(구분표!$B$2:$B$1001='2추일출'!$A76)*(구분표!$C$2:$C$1001='2추일출'!$B76)*(구분표!$A$2:$A$1001='2추일출'!$C76),0))),"@@")</f>
        <v/>
      </c>
    </row>
    <row r="77" spans="1:31" ht="31.5" customHeight="1">
      <c r="A77" s="94" t="str">
        <f>IFERROR(VLOOKUP('2추일출'!$C77,구분표!$A$2:$C$1001,2,FALSE),"")</f>
        <v/>
      </c>
      <c r="B77" s="94" t="str">
        <f>IFERROR(VLOOKUP('2추일출'!$C77,구분표!$A$2:$C$1001,3,FALSE),"")</f>
        <v/>
      </c>
      <c r="C77" s="196"/>
      <c r="D77" s="195"/>
      <c r="E77" s="195"/>
      <c r="F77" s="196"/>
      <c r="G77" s="194"/>
      <c r="H77" s="194"/>
      <c r="I77" s="78">
        <f>IF(SUMPRODUCT(COUNTIF($D77,{"*본예산*","*1회추경*","*신규*"})),"-",G77-H77)</f>
        <v>0</v>
      </c>
      <c r="J77" s="206"/>
      <c r="K77" s="206"/>
      <c r="L77" s="78">
        <f t="shared" si="17"/>
        <v>0</v>
      </c>
      <c r="M77" s="209"/>
      <c r="N77" s="208"/>
      <c r="O77" s="78">
        <f t="shared" si="18"/>
        <v>0</v>
      </c>
      <c r="P77" s="79" t="str">
        <f t="shared" si="19"/>
        <v>-</v>
      </c>
      <c r="Q77" s="214"/>
      <c r="R77" s="80"/>
      <c r="S77" s="221"/>
      <c r="T77" s="80"/>
      <c r="U77" s="83" t="str">
        <f t="shared" si="24"/>
        <v/>
      </c>
      <c r="V77" s="194">
        <f t="shared" si="20"/>
        <v>0</v>
      </c>
      <c r="W77" s="194">
        <f t="shared" si="25"/>
        <v>0</v>
      </c>
      <c r="X77" s="82" t="str">
        <f t="shared" si="21"/>
        <v>ok</v>
      </c>
      <c r="Y77" s="80"/>
      <c r="Z77" s="81" t="str">
        <f t="shared" si="26"/>
        <v/>
      </c>
      <c r="AA77" s="194">
        <f t="shared" si="22"/>
        <v>0</v>
      </c>
      <c r="AB77" s="194">
        <f t="shared" si="23"/>
        <v>0</v>
      </c>
      <c r="AC77" s="82" t="str">
        <f t="shared" si="27"/>
        <v>ok</v>
      </c>
      <c r="AD77" s="80"/>
      <c r="AE77" s="84" t="str">
        <f t="array" ref="AE77">IFERROR(IF($C77="","",INDEX(구분표!$I$2:$I$1001,MATCH(1,(구분표!$B$2:$B$1001='2추일출'!$A77)*(구분표!$C$2:$C$1001='2추일출'!$B77)*(구분표!$A$2:$A$1001='2추일출'!$C77),0))),"@@")</f>
        <v/>
      </c>
    </row>
    <row r="78" spans="1:31" ht="31.5" customHeight="1">
      <c r="A78" s="94" t="str">
        <f>IFERROR(VLOOKUP('2추일출'!$C78,구분표!$A$2:$C$1001,2,FALSE),"")</f>
        <v/>
      </c>
      <c r="B78" s="94" t="str">
        <f>IFERROR(VLOOKUP('2추일출'!$C78,구분표!$A$2:$C$1001,3,FALSE),"")</f>
        <v/>
      </c>
      <c r="C78" s="196"/>
      <c r="D78" s="195"/>
      <c r="E78" s="195"/>
      <c r="F78" s="196"/>
      <c r="G78" s="194"/>
      <c r="H78" s="194"/>
      <c r="I78" s="78">
        <f>IF(SUMPRODUCT(COUNTIF($D78,{"*본예산*","*1회추경*","*신규*"})),"-",G78-H78)</f>
        <v>0</v>
      </c>
      <c r="J78" s="194"/>
      <c r="K78" s="194"/>
      <c r="L78" s="78">
        <f t="shared" si="17"/>
        <v>0</v>
      </c>
      <c r="M78" s="208"/>
      <c r="N78" s="208"/>
      <c r="O78" s="78">
        <f t="shared" si="18"/>
        <v>0</v>
      </c>
      <c r="P78" s="79" t="str">
        <f t="shared" si="19"/>
        <v>-</v>
      </c>
      <c r="Q78" s="214"/>
      <c r="R78" s="80"/>
      <c r="S78" s="221"/>
      <c r="T78" s="80"/>
      <c r="U78" s="83" t="str">
        <f t="shared" si="24"/>
        <v/>
      </c>
      <c r="V78" s="194">
        <f t="shared" si="20"/>
        <v>0</v>
      </c>
      <c r="W78" s="194">
        <f t="shared" si="25"/>
        <v>0</v>
      </c>
      <c r="X78" s="82" t="str">
        <f t="shared" si="21"/>
        <v>ok</v>
      </c>
      <c r="Y78" s="80"/>
      <c r="Z78" s="81" t="str">
        <f t="shared" si="26"/>
        <v/>
      </c>
      <c r="AA78" s="194">
        <f t="shared" si="22"/>
        <v>0</v>
      </c>
      <c r="AB78" s="194">
        <f t="shared" si="23"/>
        <v>0</v>
      </c>
      <c r="AC78" s="82" t="str">
        <f t="shared" si="27"/>
        <v>ok</v>
      </c>
      <c r="AD78" s="80"/>
      <c r="AE78" s="84" t="str">
        <f t="array" ref="AE78">IFERROR(IF($C78="","",INDEX(구분표!$I$2:$I$1001,MATCH(1,(구분표!$B$2:$B$1001='2추일출'!$A78)*(구분표!$C$2:$C$1001='2추일출'!$B78)*(구분표!$A$2:$A$1001='2추일출'!$C78),0))),"@@")</f>
        <v/>
      </c>
    </row>
    <row r="79" spans="1:31" ht="31.5" customHeight="1">
      <c r="A79" s="94" t="str">
        <f>IFERROR(VLOOKUP('2추일출'!$C79,구분표!$A$2:$C$1001,2,FALSE),"")</f>
        <v/>
      </c>
      <c r="B79" s="94" t="str">
        <f>IFERROR(VLOOKUP('2추일출'!$C79,구분표!$A$2:$C$1001,3,FALSE),"")</f>
        <v/>
      </c>
      <c r="C79" s="196"/>
      <c r="D79" s="195"/>
      <c r="E79" s="195"/>
      <c r="F79" s="196"/>
      <c r="G79" s="194"/>
      <c r="H79" s="197"/>
      <c r="I79" s="78">
        <f>IF(SUMPRODUCT(COUNTIF($D79,{"*본예산*","*1회추경*","*신규*"})),"-",G79-H79)</f>
        <v>0</v>
      </c>
      <c r="J79" s="194"/>
      <c r="K79" s="194"/>
      <c r="L79" s="78">
        <f t="shared" si="17"/>
        <v>0</v>
      </c>
      <c r="M79" s="194"/>
      <c r="N79" s="194"/>
      <c r="O79" s="78">
        <f t="shared" si="18"/>
        <v>0</v>
      </c>
      <c r="P79" s="79" t="str">
        <f t="shared" si="19"/>
        <v>-</v>
      </c>
      <c r="Q79" s="216"/>
      <c r="R79" s="80"/>
      <c r="S79" s="221"/>
      <c r="T79" s="80"/>
      <c r="U79" s="83" t="str">
        <f t="shared" si="24"/>
        <v/>
      </c>
      <c r="V79" s="194">
        <f t="shared" si="20"/>
        <v>0</v>
      </c>
      <c r="W79" s="194">
        <f t="shared" si="25"/>
        <v>0</v>
      </c>
      <c r="X79" s="82" t="str">
        <f t="shared" si="21"/>
        <v>ok</v>
      </c>
      <c r="Y79" s="80"/>
      <c r="Z79" s="81" t="str">
        <f t="shared" si="26"/>
        <v/>
      </c>
      <c r="AA79" s="194">
        <f t="shared" si="22"/>
        <v>0</v>
      </c>
      <c r="AB79" s="194">
        <f t="shared" si="23"/>
        <v>0</v>
      </c>
      <c r="AC79" s="82" t="str">
        <f t="shared" si="27"/>
        <v>ok</v>
      </c>
      <c r="AD79" s="80"/>
      <c r="AE79" s="84" t="str">
        <f t="array" ref="AE79">IFERROR(IF($C79="","",INDEX(구분표!$I$2:$I$1001,MATCH(1,(구분표!$B$2:$B$1001='2추일출'!$A79)*(구분표!$C$2:$C$1001='2추일출'!$B79)*(구분표!$A$2:$A$1001='2추일출'!$C79),0))),"@@")</f>
        <v/>
      </c>
    </row>
    <row r="80" spans="1:31" ht="31.5" customHeight="1">
      <c r="A80" s="94" t="str">
        <f>IFERROR(VLOOKUP('2추일출'!$C80,구분표!$A$2:$C$1001,2,FALSE),"")</f>
        <v/>
      </c>
      <c r="B80" s="94" t="str">
        <f>IFERROR(VLOOKUP('2추일출'!$C80,구분표!$A$2:$C$1001,3,FALSE),"")</f>
        <v/>
      </c>
      <c r="C80" s="196"/>
      <c r="D80" s="195"/>
      <c r="E80" s="195"/>
      <c r="F80" s="196"/>
      <c r="G80" s="194"/>
      <c r="H80" s="197"/>
      <c r="I80" s="78">
        <f>IF(SUMPRODUCT(COUNTIF($D80,{"*본예산*","*1회추경*","*신규*"})),"-",G80-H80)</f>
        <v>0</v>
      </c>
      <c r="J80" s="194"/>
      <c r="K80" s="194"/>
      <c r="L80" s="78">
        <f t="shared" si="17"/>
        <v>0</v>
      </c>
      <c r="M80" s="194"/>
      <c r="N80" s="194"/>
      <c r="O80" s="78">
        <f t="shared" si="18"/>
        <v>0</v>
      </c>
      <c r="P80" s="79" t="str">
        <f t="shared" si="19"/>
        <v>-</v>
      </c>
      <c r="Q80" s="216"/>
      <c r="R80" s="80"/>
      <c r="S80" s="221"/>
      <c r="T80" s="80"/>
      <c r="U80" s="83" t="str">
        <f t="shared" si="24"/>
        <v/>
      </c>
      <c r="V80" s="194">
        <f t="shared" si="20"/>
        <v>0</v>
      </c>
      <c r="W80" s="194">
        <f t="shared" si="25"/>
        <v>0</v>
      </c>
      <c r="X80" s="82" t="str">
        <f t="shared" si="21"/>
        <v>ok</v>
      </c>
      <c r="Y80" s="80"/>
      <c r="Z80" s="81" t="str">
        <f t="shared" si="26"/>
        <v/>
      </c>
      <c r="AA80" s="194">
        <f t="shared" si="22"/>
        <v>0</v>
      </c>
      <c r="AB80" s="194">
        <f t="shared" si="23"/>
        <v>0</v>
      </c>
      <c r="AC80" s="82" t="str">
        <f t="shared" si="27"/>
        <v>ok</v>
      </c>
      <c r="AD80" s="80"/>
      <c r="AE80" s="84" t="str">
        <f t="array" ref="AE80">IFERROR(IF($C80="","",INDEX(구분표!$I$2:$I$1001,MATCH(1,(구분표!$B$2:$B$1001='2추일출'!$A80)*(구분표!$C$2:$C$1001='2추일출'!$B80)*(구분표!$A$2:$A$1001='2추일출'!$C80),0))),"@@")</f>
        <v/>
      </c>
    </row>
    <row r="81" spans="1:31" ht="31.5" customHeight="1">
      <c r="A81" s="94" t="str">
        <f>IFERROR(VLOOKUP('2추일출'!$C81,구분표!$A$2:$C$1001,2,FALSE),"")</f>
        <v/>
      </c>
      <c r="B81" s="94" t="str">
        <f>IFERROR(VLOOKUP('2추일출'!$C81,구분표!$A$2:$C$1001,3,FALSE),"")</f>
        <v/>
      </c>
      <c r="C81" s="196"/>
      <c r="D81" s="195"/>
      <c r="E81" s="195"/>
      <c r="F81" s="196"/>
      <c r="G81" s="194"/>
      <c r="H81" s="194"/>
      <c r="I81" s="78">
        <f>IF(SUMPRODUCT(COUNTIF($D81,{"*본예산*","*1회추경*","*신규*"})),"-",G81-H81)</f>
        <v>0</v>
      </c>
      <c r="J81" s="194"/>
      <c r="K81" s="194"/>
      <c r="L81" s="78">
        <f t="shared" si="17"/>
        <v>0</v>
      </c>
      <c r="M81" s="194"/>
      <c r="N81" s="194"/>
      <c r="O81" s="78">
        <f t="shared" si="18"/>
        <v>0</v>
      </c>
      <c r="P81" s="79" t="str">
        <f t="shared" si="19"/>
        <v>-</v>
      </c>
      <c r="Q81" s="215"/>
      <c r="R81" s="80"/>
      <c r="S81" s="221"/>
      <c r="T81" s="80"/>
      <c r="U81" s="83" t="str">
        <f t="shared" si="24"/>
        <v/>
      </c>
      <c r="V81" s="194">
        <f t="shared" si="20"/>
        <v>0</v>
      </c>
      <c r="W81" s="194">
        <f t="shared" si="25"/>
        <v>0</v>
      </c>
      <c r="X81" s="82" t="str">
        <f t="shared" si="21"/>
        <v>ok</v>
      </c>
      <c r="Y81" s="80"/>
      <c r="Z81" s="81" t="str">
        <f t="shared" si="26"/>
        <v/>
      </c>
      <c r="AA81" s="194">
        <f t="shared" si="22"/>
        <v>0</v>
      </c>
      <c r="AB81" s="194">
        <f t="shared" si="23"/>
        <v>0</v>
      </c>
      <c r="AC81" s="82" t="str">
        <f t="shared" si="27"/>
        <v>ok</v>
      </c>
      <c r="AD81" s="80"/>
      <c r="AE81" s="84" t="str">
        <f t="array" ref="AE81">IFERROR(IF($C81="","",INDEX(구분표!$I$2:$I$1001,MATCH(1,(구분표!$B$2:$B$1001='2추일출'!$A81)*(구분표!$C$2:$C$1001='2추일출'!$B81)*(구분표!$A$2:$A$1001='2추일출'!$C81),0))),"@@")</f>
        <v/>
      </c>
    </row>
    <row r="82" spans="1:31" ht="31.5" customHeight="1">
      <c r="A82" s="94" t="str">
        <f>IFERROR(VLOOKUP('2추일출'!$C82,구분표!$A$2:$C$1001,2,FALSE),"")</f>
        <v/>
      </c>
      <c r="B82" s="94" t="str">
        <f>IFERROR(VLOOKUP('2추일출'!$C82,구분표!$A$2:$C$1001,3,FALSE),"")</f>
        <v/>
      </c>
      <c r="C82" s="196"/>
      <c r="D82" s="195"/>
      <c r="E82" s="195"/>
      <c r="F82" s="196"/>
      <c r="G82" s="194"/>
      <c r="H82" s="194"/>
      <c r="I82" s="78">
        <f>IF(SUMPRODUCT(COUNTIF($D82,{"*본예산*","*1회추경*","*신규*"})),"-",G82-H82)</f>
        <v>0</v>
      </c>
      <c r="J82" s="194"/>
      <c r="K82" s="194"/>
      <c r="L82" s="78">
        <f t="shared" si="17"/>
        <v>0</v>
      </c>
      <c r="M82" s="194"/>
      <c r="N82" s="194"/>
      <c r="O82" s="78">
        <f t="shared" si="18"/>
        <v>0</v>
      </c>
      <c r="P82" s="79" t="str">
        <f t="shared" si="19"/>
        <v>-</v>
      </c>
      <c r="Q82" s="216"/>
      <c r="R82" s="80"/>
      <c r="S82" s="221"/>
      <c r="T82" s="80"/>
      <c r="U82" s="83" t="str">
        <f t="shared" si="24"/>
        <v/>
      </c>
      <c r="V82" s="194">
        <f t="shared" si="20"/>
        <v>0</v>
      </c>
      <c r="W82" s="194">
        <f t="shared" si="25"/>
        <v>0</v>
      </c>
      <c r="X82" s="82" t="str">
        <f t="shared" si="21"/>
        <v>ok</v>
      </c>
      <c r="Y82" s="80"/>
      <c r="Z82" s="81" t="str">
        <f t="shared" si="26"/>
        <v/>
      </c>
      <c r="AA82" s="194">
        <f t="shared" si="22"/>
        <v>0</v>
      </c>
      <c r="AB82" s="194">
        <f t="shared" si="23"/>
        <v>0</v>
      </c>
      <c r="AC82" s="82" t="str">
        <f t="shared" si="27"/>
        <v>ok</v>
      </c>
      <c r="AD82" s="80"/>
      <c r="AE82" s="84" t="str">
        <f t="array" ref="AE82">IFERROR(IF($C82="","",INDEX(구분표!$I$2:$I$1001,MATCH(1,(구분표!$B$2:$B$1001='2추일출'!$A82)*(구분표!$C$2:$C$1001='2추일출'!$B82)*(구분표!$A$2:$A$1001='2추일출'!$C82),0))),"@@")</f>
        <v/>
      </c>
    </row>
    <row r="83" spans="1:31" ht="31.5" customHeight="1">
      <c r="A83" s="94" t="str">
        <f>IFERROR(VLOOKUP('2추일출'!$C83,구분표!$A$2:$C$1001,2,FALSE),"")</f>
        <v/>
      </c>
      <c r="B83" s="94" t="str">
        <f>IFERROR(VLOOKUP('2추일출'!$C83,구분표!$A$2:$C$1001,3,FALSE),"")</f>
        <v/>
      </c>
      <c r="C83" s="196"/>
      <c r="D83" s="195"/>
      <c r="E83" s="195"/>
      <c r="F83" s="196"/>
      <c r="G83" s="198"/>
      <c r="H83" s="198"/>
      <c r="I83" s="78">
        <f>IF(SUMPRODUCT(COUNTIF($D83,{"*본예산*","*1회추경*","*신규*"})),"-",G83-H83)</f>
        <v>0</v>
      </c>
      <c r="J83" s="194"/>
      <c r="K83" s="194"/>
      <c r="L83" s="78">
        <f t="shared" si="17"/>
        <v>0</v>
      </c>
      <c r="M83" s="194"/>
      <c r="N83" s="194"/>
      <c r="O83" s="78">
        <f t="shared" si="18"/>
        <v>0</v>
      </c>
      <c r="P83" s="79" t="str">
        <f t="shared" si="19"/>
        <v>-</v>
      </c>
      <c r="Q83" s="211"/>
      <c r="R83" s="80"/>
      <c r="S83" s="221"/>
      <c r="T83" s="80"/>
      <c r="U83" s="83" t="str">
        <f t="shared" si="24"/>
        <v/>
      </c>
      <c r="V83" s="194">
        <f t="shared" si="20"/>
        <v>0</v>
      </c>
      <c r="W83" s="194">
        <f t="shared" si="25"/>
        <v>0</v>
      </c>
      <c r="X83" s="82" t="str">
        <f t="shared" si="21"/>
        <v>ok</v>
      </c>
      <c r="Y83" s="80"/>
      <c r="Z83" s="81" t="str">
        <f t="shared" si="26"/>
        <v/>
      </c>
      <c r="AA83" s="194">
        <f t="shared" si="22"/>
        <v>0</v>
      </c>
      <c r="AB83" s="194">
        <f t="shared" si="23"/>
        <v>0</v>
      </c>
      <c r="AC83" s="82" t="str">
        <f t="shared" si="27"/>
        <v>ok</v>
      </c>
      <c r="AD83" s="80"/>
      <c r="AE83" s="84" t="str">
        <f t="array" ref="AE83">IFERROR(IF($C83="","",INDEX(구분표!$I$2:$I$1001,MATCH(1,(구분표!$B$2:$B$1001='2추일출'!$A83)*(구분표!$C$2:$C$1001='2추일출'!$B83)*(구분표!$A$2:$A$1001='2추일출'!$C83),0))),"@@")</f>
        <v/>
      </c>
    </row>
    <row r="84" spans="1:31" s="24" customFormat="1" ht="31.5" customHeight="1">
      <c r="A84" s="95" t="str">
        <f>IFERROR(VLOOKUP('2추일출'!$C84,구분표!$A$2:$C$1001,2,FALSE),"")</f>
        <v/>
      </c>
      <c r="B84" s="95" t="str">
        <f>IFERROR(VLOOKUP('2추일출'!$C84,구분표!$A$2:$C$1001,3,FALSE),"")</f>
        <v/>
      </c>
      <c r="C84" s="200"/>
      <c r="D84" s="195"/>
      <c r="E84" s="201"/>
      <c r="F84" s="200"/>
      <c r="G84" s="198"/>
      <c r="H84" s="198"/>
      <c r="I84" s="78">
        <f>IF(SUMPRODUCT(COUNTIF($D84,{"*본예산*","*1회추경*","*신규*"})),"-",G84-H84)</f>
        <v>0</v>
      </c>
      <c r="J84" s="207"/>
      <c r="K84" s="207"/>
      <c r="L84" s="78">
        <f t="shared" si="17"/>
        <v>0</v>
      </c>
      <c r="M84" s="207"/>
      <c r="N84" s="207"/>
      <c r="O84" s="78">
        <f t="shared" si="18"/>
        <v>0</v>
      </c>
      <c r="P84" s="79" t="str">
        <f t="shared" si="19"/>
        <v>-</v>
      </c>
      <c r="Q84" s="213"/>
      <c r="R84" s="85"/>
      <c r="S84" s="222"/>
      <c r="T84" s="85"/>
      <c r="U84" s="83" t="str">
        <f t="shared" si="24"/>
        <v/>
      </c>
      <c r="V84" s="194">
        <f t="shared" si="20"/>
        <v>0</v>
      </c>
      <c r="W84" s="194">
        <f t="shared" si="25"/>
        <v>0</v>
      </c>
      <c r="X84" s="82" t="str">
        <f t="shared" si="21"/>
        <v>ok</v>
      </c>
      <c r="Y84" s="85"/>
      <c r="Z84" s="81" t="str">
        <f t="shared" si="26"/>
        <v/>
      </c>
      <c r="AA84" s="194">
        <f t="shared" si="22"/>
        <v>0</v>
      </c>
      <c r="AB84" s="194">
        <f t="shared" si="23"/>
        <v>0</v>
      </c>
      <c r="AC84" s="82" t="str">
        <f t="shared" si="27"/>
        <v>ok</v>
      </c>
      <c r="AD84" s="85"/>
      <c r="AE84" s="84" t="str">
        <f t="array" ref="AE84">IFERROR(IF($C84="","",INDEX(구분표!$I$2:$I$1001,MATCH(1,(구분표!$B$2:$B$1001='2추일출'!$A84)*(구분표!$C$2:$C$1001='2추일출'!$B84)*(구분표!$A$2:$A$1001='2추일출'!$C84),0))),"@@")</f>
        <v/>
      </c>
    </row>
    <row r="85" spans="1:31" ht="31.5" customHeight="1">
      <c r="A85" s="94" t="str">
        <f>IFERROR(VLOOKUP('2추일출'!$C85,구분표!$A$2:$C$1001,2,FALSE),"")</f>
        <v/>
      </c>
      <c r="B85" s="94" t="str">
        <f>IFERROR(VLOOKUP('2추일출'!$C85,구분표!$A$2:$C$1001,3,FALSE),"")</f>
        <v/>
      </c>
      <c r="C85" s="196"/>
      <c r="D85" s="195"/>
      <c r="E85" s="195"/>
      <c r="F85" s="196"/>
      <c r="G85" s="194"/>
      <c r="H85" s="194"/>
      <c r="I85" s="78">
        <f>IF(SUMPRODUCT(COUNTIF($D85,{"*본예산*","*1회추경*","*신규*"})),"-",G85-H85)</f>
        <v>0</v>
      </c>
      <c r="J85" s="194"/>
      <c r="K85" s="194"/>
      <c r="L85" s="78">
        <f t="shared" si="17"/>
        <v>0</v>
      </c>
      <c r="M85" s="194"/>
      <c r="N85" s="194"/>
      <c r="O85" s="78">
        <f t="shared" si="18"/>
        <v>0</v>
      </c>
      <c r="P85" s="79" t="str">
        <f t="shared" si="19"/>
        <v>-</v>
      </c>
      <c r="Q85" s="217"/>
      <c r="R85" s="80"/>
      <c r="S85" s="221"/>
      <c r="T85" s="80"/>
      <c r="U85" s="83" t="str">
        <f t="shared" si="24"/>
        <v/>
      </c>
      <c r="V85" s="194">
        <f t="shared" si="20"/>
        <v>0</v>
      </c>
      <c r="W85" s="194">
        <f t="shared" si="25"/>
        <v>0</v>
      </c>
      <c r="X85" s="82" t="str">
        <f t="shared" si="21"/>
        <v>ok</v>
      </c>
      <c r="Y85" s="80"/>
      <c r="Z85" s="81" t="str">
        <f t="shared" si="26"/>
        <v/>
      </c>
      <c r="AA85" s="194">
        <f t="shared" si="22"/>
        <v>0</v>
      </c>
      <c r="AB85" s="194">
        <f t="shared" si="23"/>
        <v>0</v>
      </c>
      <c r="AC85" s="82" t="str">
        <f t="shared" si="27"/>
        <v>ok</v>
      </c>
      <c r="AD85" s="80"/>
      <c r="AE85" s="84" t="str">
        <f t="array" ref="AE85">IFERROR(IF($C85="","",INDEX(구분표!$I$2:$I$1001,MATCH(1,(구분표!$B$2:$B$1001='2추일출'!$A85)*(구분표!$C$2:$C$1001='2추일출'!$B85)*(구분표!$A$2:$A$1001='2추일출'!$C85),0))),"@@")</f>
        <v/>
      </c>
    </row>
    <row r="86" spans="1:31" ht="31.5" customHeight="1">
      <c r="A86" s="94" t="str">
        <f>IFERROR(VLOOKUP('2추일출'!$C86,구분표!$A$2:$C$1001,2,FALSE),"")</f>
        <v/>
      </c>
      <c r="B86" s="94" t="str">
        <f>IFERROR(VLOOKUP('2추일출'!$C86,구분표!$A$2:$C$1001,3,FALSE),"")</f>
        <v/>
      </c>
      <c r="C86" s="196"/>
      <c r="D86" s="195"/>
      <c r="E86" s="195"/>
      <c r="F86" s="196"/>
      <c r="G86" s="194"/>
      <c r="H86" s="194"/>
      <c r="I86" s="78">
        <f>IF(SUMPRODUCT(COUNTIF($D86,{"*본예산*","*1회추경*","*신규*"})),"-",G86-H86)</f>
        <v>0</v>
      </c>
      <c r="J86" s="194"/>
      <c r="K86" s="194"/>
      <c r="L86" s="78">
        <f t="shared" si="17"/>
        <v>0</v>
      </c>
      <c r="M86" s="194"/>
      <c r="N86" s="194"/>
      <c r="O86" s="78">
        <f t="shared" si="18"/>
        <v>0</v>
      </c>
      <c r="P86" s="79" t="str">
        <f t="shared" si="19"/>
        <v>-</v>
      </c>
      <c r="Q86" s="215"/>
      <c r="R86" s="80"/>
      <c r="S86" s="221"/>
      <c r="T86" s="80"/>
      <c r="U86" s="83" t="str">
        <f t="shared" si="24"/>
        <v/>
      </c>
      <c r="V86" s="194">
        <f t="shared" si="20"/>
        <v>0</v>
      </c>
      <c r="W86" s="194">
        <f t="shared" si="25"/>
        <v>0</v>
      </c>
      <c r="X86" s="82" t="str">
        <f t="shared" si="21"/>
        <v>ok</v>
      </c>
      <c r="Y86" s="80"/>
      <c r="Z86" s="81" t="str">
        <f t="shared" si="26"/>
        <v/>
      </c>
      <c r="AA86" s="194">
        <f t="shared" si="22"/>
        <v>0</v>
      </c>
      <c r="AB86" s="194">
        <f t="shared" si="23"/>
        <v>0</v>
      </c>
      <c r="AC86" s="82" t="str">
        <f t="shared" si="27"/>
        <v>ok</v>
      </c>
      <c r="AD86" s="80"/>
      <c r="AE86" s="84" t="str">
        <f t="array" ref="AE86">IFERROR(IF($C86="","",INDEX(구분표!$I$2:$I$1001,MATCH(1,(구분표!$B$2:$B$1001='2추일출'!$A86)*(구분표!$C$2:$C$1001='2추일출'!$B86)*(구분표!$A$2:$A$1001='2추일출'!$C86),0))),"@@")</f>
        <v/>
      </c>
    </row>
    <row r="87" spans="1:31" ht="31.5" customHeight="1">
      <c r="A87" s="94" t="str">
        <f>IFERROR(VLOOKUP('2추일출'!$C87,구분표!$A$2:$C$1001,2,FALSE),"")</f>
        <v/>
      </c>
      <c r="B87" s="94" t="str">
        <f>IFERROR(VLOOKUP('2추일출'!$C87,구분표!$A$2:$C$1001,3,FALSE),"")</f>
        <v/>
      </c>
      <c r="C87" s="196"/>
      <c r="D87" s="195"/>
      <c r="E87" s="195"/>
      <c r="F87" s="196"/>
      <c r="G87" s="202"/>
      <c r="H87" s="202"/>
      <c r="I87" s="78">
        <f>IF(SUMPRODUCT(COUNTIF($D87,{"*본예산*","*1회추경*","*신규*"})),"-",G87-H87)</f>
        <v>0</v>
      </c>
      <c r="J87" s="194"/>
      <c r="K87" s="194"/>
      <c r="L87" s="78">
        <f t="shared" si="17"/>
        <v>0</v>
      </c>
      <c r="M87" s="194"/>
      <c r="N87" s="194"/>
      <c r="O87" s="78">
        <f t="shared" si="18"/>
        <v>0</v>
      </c>
      <c r="P87" s="79" t="str">
        <f t="shared" si="19"/>
        <v>-</v>
      </c>
      <c r="Q87" s="218"/>
      <c r="R87" s="80"/>
      <c r="S87" s="221"/>
      <c r="T87" s="80"/>
      <c r="U87" s="83" t="str">
        <f t="shared" si="24"/>
        <v/>
      </c>
      <c r="V87" s="194">
        <f t="shared" si="20"/>
        <v>0</v>
      </c>
      <c r="W87" s="194">
        <f t="shared" si="25"/>
        <v>0</v>
      </c>
      <c r="X87" s="82" t="str">
        <f t="shared" si="21"/>
        <v>ok</v>
      </c>
      <c r="Y87" s="80"/>
      <c r="Z87" s="81" t="str">
        <f t="shared" si="26"/>
        <v/>
      </c>
      <c r="AA87" s="194">
        <f t="shared" si="22"/>
        <v>0</v>
      </c>
      <c r="AB87" s="194">
        <f t="shared" si="23"/>
        <v>0</v>
      </c>
      <c r="AC87" s="82" t="str">
        <f t="shared" si="27"/>
        <v>ok</v>
      </c>
      <c r="AD87" s="80"/>
      <c r="AE87" s="84" t="str">
        <f t="array" ref="AE87">IFERROR(IF($C87="","",INDEX(구분표!$I$2:$I$1001,MATCH(1,(구분표!$B$2:$B$1001='2추일출'!$A87)*(구분표!$C$2:$C$1001='2추일출'!$B87)*(구분표!$A$2:$A$1001='2추일출'!$C87),0))),"@@")</f>
        <v/>
      </c>
    </row>
    <row r="88" spans="1:31" ht="31.5" customHeight="1">
      <c r="A88" s="94" t="str">
        <f>IFERROR(VLOOKUP('2추일출'!$C88,구분표!$A$2:$C$1001,2,FALSE),"")</f>
        <v/>
      </c>
      <c r="B88" s="94" t="str">
        <f>IFERROR(VLOOKUP('2추일출'!$C88,구분표!$A$2:$C$1001,3,FALSE),"")</f>
        <v/>
      </c>
      <c r="C88" s="196"/>
      <c r="D88" s="195"/>
      <c r="E88" s="195"/>
      <c r="F88" s="196"/>
      <c r="G88" s="194"/>
      <c r="H88" s="194"/>
      <c r="I88" s="78">
        <f>IF(SUMPRODUCT(COUNTIF($D88,{"*본예산*","*1회추경*","*신규*"})),"-",G88-H88)</f>
        <v>0</v>
      </c>
      <c r="J88" s="194"/>
      <c r="K88" s="194"/>
      <c r="L88" s="78">
        <f t="shared" si="17"/>
        <v>0</v>
      </c>
      <c r="M88" s="194"/>
      <c r="N88" s="194"/>
      <c r="O88" s="78">
        <f t="shared" si="18"/>
        <v>0</v>
      </c>
      <c r="P88" s="79" t="str">
        <f t="shared" si="19"/>
        <v>-</v>
      </c>
      <c r="Q88" s="218"/>
      <c r="R88" s="80"/>
      <c r="S88" s="221"/>
      <c r="T88" s="80"/>
      <c r="U88" s="83" t="str">
        <f t="shared" si="24"/>
        <v/>
      </c>
      <c r="V88" s="194">
        <f t="shared" si="20"/>
        <v>0</v>
      </c>
      <c r="W88" s="194">
        <f t="shared" si="25"/>
        <v>0</v>
      </c>
      <c r="X88" s="82" t="str">
        <f t="shared" si="21"/>
        <v>ok</v>
      </c>
      <c r="Y88" s="80"/>
      <c r="Z88" s="81" t="str">
        <f t="shared" si="26"/>
        <v/>
      </c>
      <c r="AA88" s="194">
        <f t="shared" si="22"/>
        <v>0</v>
      </c>
      <c r="AB88" s="194">
        <f t="shared" si="23"/>
        <v>0</v>
      </c>
      <c r="AC88" s="82" t="str">
        <f t="shared" si="27"/>
        <v>ok</v>
      </c>
      <c r="AD88" s="80"/>
      <c r="AE88" s="84" t="str">
        <f t="array" ref="AE88">IFERROR(IF($C88="","",INDEX(구분표!$I$2:$I$1001,MATCH(1,(구분표!$B$2:$B$1001='2추일출'!$A88)*(구분표!$C$2:$C$1001='2추일출'!$B88)*(구분표!$A$2:$A$1001='2추일출'!$C88),0))),"@@")</f>
        <v/>
      </c>
    </row>
    <row r="89" spans="1:31" ht="31.5" customHeight="1">
      <c r="A89" s="94" t="str">
        <f>IFERROR(VLOOKUP('2추일출'!$C89,구분표!$A$2:$C$1001,2,FALSE),"")</f>
        <v/>
      </c>
      <c r="B89" s="94" t="str">
        <f>IFERROR(VLOOKUP('2추일출'!$C89,구분표!$A$2:$C$1001,3,FALSE),"")</f>
        <v/>
      </c>
      <c r="C89" s="196"/>
      <c r="D89" s="195"/>
      <c r="E89" s="195"/>
      <c r="F89" s="196"/>
      <c r="G89" s="194"/>
      <c r="H89" s="194"/>
      <c r="I89" s="78">
        <f>IF(SUMPRODUCT(COUNTIF($D89,{"*본예산*","*1회추경*","*신규*"})),"-",G89-H89)</f>
        <v>0</v>
      </c>
      <c r="J89" s="194"/>
      <c r="K89" s="194"/>
      <c r="L89" s="78">
        <f t="shared" si="17"/>
        <v>0</v>
      </c>
      <c r="M89" s="194"/>
      <c r="N89" s="194"/>
      <c r="O89" s="78">
        <f t="shared" si="18"/>
        <v>0</v>
      </c>
      <c r="P89" s="79" t="str">
        <f t="shared" si="19"/>
        <v>-</v>
      </c>
      <c r="Q89" s="218"/>
      <c r="R89" s="80"/>
      <c r="S89" s="221"/>
      <c r="T89" s="80"/>
      <c r="U89" s="83" t="str">
        <f t="shared" si="24"/>
        <v/>
      </c>
      <c r="V89" s="194">
        <f t="shared" si="20"/>
        <v>0</v>
      </c>
      <c r="W89" s="194">
        <f t="shared" si="25"/>
        <v>0</v>
      </c>
      <c r="X89" s="82" t="str">
        <f t="shared" si="21"/>
        <v>ok</v>
      </c>
      <c r="Y89" s="80"/>
      <c r="Z89" s="81" t="str">
        <f t="shared" si="26"/>
        <v/>
      </c>
      <c r="AA89" s="194">
        <f t="shared" si="22"/>
        <v>0</v>
      </c>
      <c r="AB89" s="194">
        <f t="shared" si="23"/>
        <v>0</v>
      </c>
      <c r="AC89" s="82" t="str">
        <f t="shared" si="27"/>
        <v>ok</v>
      </c>
      <c r="AD89" s="80"/>
      <c r="AE89" s="84" t="str">
        <f t="array" ref="AE89">IFERROR(IF($C89="","",INDEX(구분표!$I$2:$I$1001,MATCH(1,(구분표!$B$2:$B$1001='2추일출'!$A89)*(구분표!$C$2:$C$1001='2추일출'!$B89)*(구분표!$A$2:$A$1001='2추일출'!$C89),0))),"@@")</f>
        <v/>
      </c>
    </row>
    <row r="90" spans="1:31" ht="31.5" customHeight="1">
      <c r="A90" s="94" t="str">
        <f>IFERROR(VLOOKUP('2추일출'!$C90,구분표!$A$2:$C$1001,2,FALSE),"")</f>
        <v/>
      </c>
      <c r="B90" s="94" t="str">
        <f>IFERROR(VLOOKUP('2추일출'!$C90,구분표!$A$2:$C$1001,3,FALSE),"")</f>
        <v/>
      </c>
      <c r="C90" s="196"/>
      <c r="D90" s="195"/>
      <c r="E90" s="195"/>
      <c r="F90" s="196"/>
      <c r="G90" s="194"/>
      <c r="H90" s="194"/>
      <c r="I90" s="78">
        <f>IF(SUMPRODUCT(COUNTIF($D90,{"*본예산*","*1회추경*","*신규*"})),"-",G90-H90)</f>
        <v>0</v>
      </c>
      <c r="J90" s="194"/>
      <c r="K90" s="194"/>
      <c r="L90" s="78">
        <f t="shared" si="17"/>
        <v>0</v>
      </c>
      <c r="M90" s="194"/>
      <c r="N90" s="194"/>
      <c r="O90" s="78">
        <f t="shared" si="18"/>
        <v>0</v>
      </c>
      <c r="P90" s="79" t="str">
        <f t="shared" si="19"/>
        <v>-</v>
      </c>
      <c r="Q90" s="218"/>
      <c r="R90" s="80"/>
      <c r="S90" s="221"/>
      <c r="T90" s="80"/>
      <c r="U90" s="83" t="str">
        <f t="shared" si="24"/>
        <v/>
      </c>
      <c r="V90" s="194">
        <f t="shared" si="20"/>
        <v>0</v>
      </c>
      <c r="W90" s="194">
        <f t="shared" si="25"/>
        <v>0</v>
      </c>
      <c r="X90" s="82" t="str">
        <f t="shared" si="21"/>
        <v>ok</v>
      </c>
      <c r="Y90" s="80"/>
      <c r="Z90" s="81" t="str">
        <f t="shared" si="26"/>
        <v/>
      </c>
      <c r="AA90" s="194">
        <f t="shared" si="22"/>
        <v>0</v>
      </c>
      <c r="AB90" s="194">
        <f t="shared" si="23"/>
        <v>0</v>
      </c>
      <c r="AC90" s="82" t="str">
        <f t="shared" si="27"/>
        <v>ok</v>
      </c>
      <c r="AD90" s="80"/>
      <c r="AE90" s="84" t="str">
        <f t="array" ref="AE90">IFERROR(IF($C90="","",INDEX(구분표!$I$2:$I$1001,MATCH(1,(구분표!$B$2:$B$1001='2추일출'!$A90)*(구분표!$C$2:$C$1001='2추일출'!$B90)*(구분표!$A$2:$A$1001='2추일출'!$C90),0))),"@@")</f>
        <v/>
      </c>
    </row>
    <row r="91" spans="1:31" ht="31.5" customHeight="1">
      <c r="A91" s="94" t="str">
        <f>IFERROR(VLOOKUP('2추일출'!$C91,구분표!$A$2:$C$1001,2,FALSE),"")</f>
        <v/>
      </c>
      <c r="B91" s="94" t="str">
        <f>IFERROR(VLOOKUP('2추일출'!$C91,구분표!$A$2:$C$1001,3,FALSE),"")</f>
        <v/>
      </c>
      <c r="C91" s="196"/>
      <c r="D91" s="195"/>
      <c r="E91" s="195"/>
      <c r="F91" s="196"/>
      <c r="G91" s="194"/>
      <c r="H91" s="194"/>
      <c r="I91" s="78">
        <f>IF(SUMPRODUCT(COUNTIF($D91,{"*본예산*","*1회추경*","*신규*"})),"-",G91-H91)</f>
        <v>0</v>
      </c>
      <c r="J91" s="194"/>
      <c r="K91" s="194"/>
      <c r="L91" s="78">
        <f t="shared" si="17"/>
        <v>0</v>
      </c>
      <c r="M91" s="194"/>
      <c r="N91" s="194"/>
      <c r="O91" s="78">
        <f t="shared" si="18"/>
        <v>0</v>
      </c>
      <c r="P91" s="79" t="str">
        <f t="shared" si="19"/>
        <v>-</v>
      </c>
      <c r="Q91" s="218"/>
      <c r="R91" s="80"/>
      <c r="S91" s="221"/>
      <c r="T91" s="80"/>
      <c r="U91" s="83" t="str">
        <f t="shared" si="24"/>
        <v/>
      </c>
      <c r="V91" s="194">
        <f t="shared" si="20"/>
        <v>0</v>
      </c>
      <c r="W91" s="194">
        <f t="shared" si="25"/>
        <v>0</v>
      </c>
      <c r="X91" s="82" t="str">
        <f t="shared" si="21"/>
        <v>ok</v>
      </c>
      <c r="Y91" s="80"/>
      <c r="Z91" s="81" t="str">
        <f t="shared" si="26"/>
        <v/>
      </c>
      <c r="AA91" s="194">
        <f t="shared" si="22"/>
        <v>0</v>
      </c>
      <c r="AB91" s="194">
        <f t="shared" si="23"/>
        <v>0</v>
      </c>
      <c r="AC91" s="82" t="str">
        <f t="shared" si="27"/>
        <v>ok</v>
      </c>
      <c r="AD91" s="80"/>
      <c r="AE91" s="84" t="str">
        <f t="array" ref="AE91">IFERROR(IF($C91="","",INDEX(구분표!$I$2:$I$1001,MATCH(1,(구분표!$B$2:$B$1001='2추일출'!$A91)*(구분표!$C$2:$C$1001='2추일출'!$B91)*(구분표!$A$2:$A$1001='2추일출'!$C91),0))),"@@")</f>
        <v/>
      </c>
    </row>
    <row r="92" spans="1:31" ht="31.5" customHeight="1">
      <c r="A92" s="94" t="str">
        <f>IFERROR(VLOOKUP('2추일출'!$C92,구분표!$A$2:$C$1001,2,FALSE),"")</f>
        <v/>
      </c>
      <c r="B92" s="94" t="str">
        <f>IFERROR(VLOOKUP('2추일출'!$C92,구분표!$A$2:$C$1001,3,FALSE),"")</f>
        <v/>
      </c>
      <c r="C92" s="196"/>
      <c r="D92" s="195"/>
      <c r="E92" s="195"/>
      <c r="F92" s="196"/>
      <c r="G92" s="197"/>
      <c r="H92" s="194"/>
      <c r="I92" s="78">
        <f>IF(SUMPRODUCT(COUNTIF($D92,{"*본예산*","*1회추경*","*신규*"})),"-",G92-H92)</f>
        <v>0</v>
      </c>
      <c r="J92" s="194"/>
      <c r="K92" s="194"/>
      <c r="L92" s="78">
        <f t="shared" si="17"/>
        <v>0</v>
      </c>
      <c r="M92" s="194"/>
      <c r="N92" s="194"/>
      <c r="O92" s="78">
        <f t="shared" si="18"/>
        <v>0</v>
      </c>
      <c r="P92" s="79" t="str">
        <f t="shared" si="19"/>
        <v>-</v>
      </c>
      <c r="Q92" s="218"/>
      <c r="R92" s="80"/>
      <c r="S92" s="221"/>
      <c r="T92" s="80"/>
      <c r="U92" s="83" t="str">
        <f t="shared" si="24"/>
        <v/>
      </c>
      <c r="V92" s="194">
        <f t="shared" si="20"/>
        <v>0</v>
      </c>
      <c r="W92" s="194">
        <f t="shared" si="25"/>
        <v>0</v>
      </c>
      <c r="X92" s="82" t="str">
        <f t="shared" si="21"/>
        <v>ok</v>
      </c>
      <c r="Y92" s="80"/>
      <c r="Z92" s="81" t="str">
        <f t="shared" si="26"/>
        <v/>
      </c>
      <c r="AA92" s="194">
        <f t="shared" si="22"/>
        <v>0</v>
      </c>
      <c r="AB92" s="194">
        <f t="shared" si="23"/>
        <v>0</v>
      </c>
      <c r="AC92" s="82" t="str">
        <f t="shared" si="27"/>
        <v>ok</v>
      </c>
      <c r="AD92" s="80"/>
      <c r="AE92" s="84" t="str">
        <f t="array" ref="AE92">IFERROR(IF($C92="","",INDEX(구분표!$I$2:$I$1001,MATCH(1,(구분표!$B$2:$B$1001='2추일출'!$A92)*(구분표!$C$2:$C$1001='2추일출'!$B92)*(구분표!$A$2:$A$1001='2추일출'!$C92),0))),"@@")</f>
        <v/>
      </c>
    </row>
    <row r="93" spans="1:31" ht="31.5" customHeight="1">
      <c r="A93" s="94" t="str">
        <f>IFERROR(VLOOKUP('2추일출'!$C93,구분표!$A$2:$C$1001,2,FALSE),"")</f>
        <v/>
      </c>
      <c r="B93" s="94" t="str">
        <f>IFERROR(VLOOKUP('2추일출'!$C93,구분표!$A$2:$C$1001,3,FALSE),"")</f>
        <v/>
      </c>
      <c r="C93" s="196"/>
      <c r="D93" s="195"/>
      <c r="E93" s="195"/>
      <c r="F93" s="196"/>
      <c r="G93" s="202"/>
      <c r="H93" s="202"/>
      <c r="I93" s="78">
        <f>IF(SUMPRODUCT(COUNTIF($D93,{"*본예산*","*1회추경*","*신규*"})),"-",G93-H93)</f>
        <v>0</v>
      </c>
      <c r="J93" s="194"/>
      <c r="K93" s="194"/>
      <c r="L93" s="78">
        <f t="shared" si="17"/>
        <v>0</v>
      </c>
      <c r="M93" s="194"/>
      <c r="N93" s="194"/>
      <c r="O93" s="78">
        <f t="shared" si="18"/>
        <v>0</v>
      </c>
      <c r="P93" s="79" t="str">
        <f t="shared" si="19"/>
        <v>-</v>
      </c>
      <c r="Q93" s="217"/>
      <c r="R93" s="80"/>
      <c r="S93" s="221"/>
      <c r="T93" s="80"/>
      <c r="U93" s="83" t="str">
        <f t="shared" si="24"/>
        <v/>
      </c>
      <c r="V93" s="194">
        <f t="shared" si="20"/>
        <v>0</v>
      </c>
      <c r="W93" s="194">
        <f t="shared" si="25"/>
        <v>0</v>
      </c>
      <c r="X93" s="82" t="str">
        <f t="shared" si="21"/>
        <v>ok</v>
      </c>
      <c r="Y93" s="80"/>
      <c r="Z93" s="81" t="str">
        <f t="shared" si="26"/>
        <v/>
      </c>
      <c r="AA93" s="194">
        <f t="shared" si="22"/>
        <v>0</v>
      </c>
      <c r="AB93" s="194">
        <f t="shared" si="23"/>
        <v>0</v>
      </c>
      <c r="AC93" s="82" t="str">
        <f t="shared" si="27"/>
        <v>ok</v>
      </c>
      <c r="AD93" s="80"/>
      <c r="AE93" s="84" t="str">
        <f t="array" ref="AE93">IFERROR(IF($C93="","",INDEX(구분표!$I$2:$I$1001,MATCH(1,(구분표!$B$2:$B$1001='2추일출'!$A93)*(구분표!$C$2:$C$1001='2추일출'!$B93)*(구분표!$A$2:$A$1001='2추일출'!$C93),0))),"@@")</f>
        <v/>
      </c>
    </row>
    <row r="94" spans="1:31" ht="31.5" customHeight="1">
      <c r="A94" s="94" t="str">
        <f>IFERROR(VLOOKUP('2추일출'!$C94,구분표!$A$2:$C$1001,2,FALSE),"")</f>
        <v/>
      </c>
      <c r="B94" s="94" t="str">
        <f>IFERROR(VLOOKUP('2추일출'!$C94,구분표!$A$2:$C$1001,3,FALSE),"")</f>
        <v/>
      </c>
      <c r="C94" s="196"/>
      <c r="D94" s="195"/>
      <c r="E94" s="195"/>
      <c r="F94" s="196"/>
      <c r="G94" s="194"/>
      <c r="H94" s="194"/>
      <c r="I94" s="78">
        <f>IF(SUMPRODUCT(COUNTIF($D94,{"*본예산*","*1회추경*","*신규*"})),"-",G94-H94)</f>
        <v>0</v>
      </c>
      <c r="J94" s="194"/>
      <c r="K94" s="194"/>
      <c r="L94" s="78">
        <f t="shared" si="17"/>
        <v>0</v>
      </c>
      <c r="M94" s="194"/>
      <c r="N94" s="194"/>
      <c r="O94" s="78">
        <f t="shared" si="18"/>
        <v>0</v>
      </c>
      <c r="P94" s="79" t="str">
        <f t="shared" si="19"/>
        <v>-</v>
      </c>
      <c r="Q94" s="218"/>
      <c r="R94" s="80"/>
      <c r="S94" s="221"/>
      <c r="T94" s="80"/>
      <c r="U94" s="83" t="str">
        <f t="shared" si="24"/>
        <v/>
      </c>
      <c r="V94" s="194">
        <f t="shared" si="20"/>
        <v>0</v>
      </c>
      <c r="W94" s="194">
        <f t="shared" si="25"/>
        <v>0</v>
      </c>
      <c r="X94" s="82" t="str">
        <f t="shared" si="21"/>
        <v>ok</v>
      </c>
      <c r="Y94" s="80"/>
      <c r="Z94" s="81" t="str">
        <f t="shared" si="26"/>
        <v/>
      </c>
      <c r="AA94" s="194">
        <f t="shared" si="22"/>
        <v>0</v>
      </c>
      <c r="AB94" s="194">
        <f t="shared" si="23"/>
        <v>0</v>
      </c>
      <c r="AC94" s="82" t="str">
        <f t="shared" si="27"/>
        <v>ok</v>
      </c>
      <c r="AD94" s="80"/>
      <c r="AE94" s="84" t="str">
        <f t="array" ref="AE94">IFERROR(IF($C94="","",INDEX(구분표!$I$2:$I$1001,MATCH(1,(구분표!$B$2:$B$1001='2추일출'!$A94)*(구분표!$C$2:$C$1001='2추일출'!$B94)*(구분표!$A$2:$A$1001='2추일출'!$C94),0))),"@@")</f>
        <v/>
      </c>
    </row>
    <row r="95" spans="1:31" ht="31.5" customHeight="1">
      <c r="A95" s="94" t="str">
        <f>IFERROR(VLOOKUP('2추일출'!$C95,구분표!$A$2:$C$1001,2,FALSE),"")</f>
        <v/>
      </c>
      <c r="B95" s="94" t="str">
        <f>IFERROR(VLOOKUP('2추일출'!$C95,구분표!$A$2:$C$1001,3,FALSE),"")</f>
        <v/>
      </c>
      <c r="C95" s="196"/>
      <c r="D95" s="195"/>
      <c r="E95" s="195"/>
      <c r="F95" s="196"/>
      <c r="G95" s="194"/>
      <c r="H95" s="194"/>
      <c r="I95" s="78">
        <f>IF(SUMPRODUCT(COUNTIF($D95,{"*본예산*","*1회추경*","*신규*"})),"-",G95-H95)</f>
        <v>0</v>
      </c>
      <c r="J95" s="194"/>
      <c r="K95" s="194"/>
      <c r="L95" s="78">
        <f t="shared" si="17"/>
        <v>0</v>
      </c>
      <c r="M95" s="194"/>
      <c r="N95" s="194"/>
      <c r="O95" s="78">
        <f t="shared" si="18"/>
        <v>0</v>
      </c>
      <c r="P95" s="79" t="str">
        <f t="shared" si="19"/>
        <v>-</v>
      </c>
      <c r="Q95" s="217"/>
      <c r="R95" s="80"/>
      <c r="S95" s="221"/>
      <c r="T95" s="80"/>
      <c r="U95" s="83" t="str">
        <f t="shared" si="24"/>
        <v/>
      </c>
      <c r="V95" s="194">
        <f t="shared" si="20"/>
        <v>0</v>
      </c>
      <c r="W95" s="194">
        <f t="shared" si="25"/>
        <v>0</v>
      </c>
      <c r="X95" s="82" t="str">
        <f t="shared" si="21"/>
        <v>ok</v>
      </c>
      <c r="Y95" s="80"/>
      <c r="Z95" s="81" t="str">
        <f t="shared" si="26"/>
        <v/>
      </c>
      <c r="AA95" s="194">
        <f t="shared" si="22"/>
        <v>0</v>
      </c>
      <c r="AB95" s="194">
        <f t="shared" si="23"/>
        <v>0</v>
      </c>
      <c r="AC95" s="82" t="str">
        <f t="shared" si="27"/>
        <v>ok</v>
      </c>
      <c r="AD95" s="80"/>
      <c r="AE95" s="84" t="str">
        <f t="array" ref="AE95">IFERROR(IF($C95="","",INDEX(구분표!$I$2:$I$1001,MATCH(1,(구분표!$B$2:$B$1001='2추일출'!$A95)*(구분표!$C$2:$C$1001='2추일출'!$B95)*(구분표!$A$2:$A$1001='2추일출'!$C95),0))),"@@")</f>
        <v/>
      </c>
    </row>
    <row r="96" spans="1:31" ht="31.5" customHeight="1">
      <c r="A96" s="94" t="str">
        <f>IFERROR(VLOOKUP('2추일출'!$C96,구분표!$A$2:$C$1001,2,FALSE),"")</f>
        <v/>
      </c>
      <c r="B96" s="94" t="str">
        <f>IFERROR(VLOOKUP('2추일출'!$C96,구분표!$A$2:$C$1001,3,FALSE),"")</f>
        <v/>
      </c>
      <c r="C96" s="196"/>
      <c r="D96" s="195"/>
      <c r="E96" s="195"/>
      <c r="F96" s="196"/>
      <c r="G96" s="194"/>
      <c r="H96" s="194"/>
      <c r="I96" s="78">
        <f>IF(SUMPRODUCT(COUNTIF($D96,{"*본예산*","*1회추경*","*신규*"})),"-",G96-H96)</f>
        <v>0</v>
      </c>
      <c r="J96" s="194"/>
      <c r="K96" s="194"/>
      <c r="L96" s="78">
        <f t="shared" si="17"/>
        <v>0</v>
      </c>
      <c r="M96" s="194"/>
      <c r="N96" s="194"/>
      <c r="O96" s="78">
        <f t="shared" si="18"/>
        <v>0</v>
      </c>
      <c r="P96" s="79" t="str">
        <f t="shared" si="19"/>
        <v>-</v>
      </c>
      <c r="Q96" s="217"/>
      <c r="R96" s="80"/>
      <c r="S96" s="221"/>
      <c r="T96" s="80"/>
      <c r="U96" s="83" t="str">
        <f t="shared" si="24"/>
        <v/>
      </c>
      <c r="V96" s="194">
        <f t="shared" si="20"/>
        <v>0</v>
      </c>
      <c r="W96" s="194">
        <f t="shared" si="25"/>
        <v>0</v>
      </c>
      <c r="X96" s="82" t="str">
        <f t="shared" si="21"/>
        <v>ok</v>
      </c>
      <c r="Y96" s="80"/>
      <c r="Z96" s="81" t="str">
        <f t="shared" si="26"/>
        <v/>
      </c>
      <c r="AA96" s="194">
        <f t="shared" si="22"/>
        <v>0</v>
      </c>
      <c r="AB96" s="194">
        <f t="shared" si="23"/>
        <v>0</v>
      </c>
      <c r="AC96" s="82" t="str">
        <f t="shared" si="27"/>
        <v>ok</v>
      </c>
      <c r="AD96" s="80"/>
      <c r="AE96" s="84" t="str">
        <f t="array" ref="AE96">IFERROR(IF($C96="","",INDEX(구분표!$I$2:$I$1001,MATCH(1,(구분표!$B$2:$B$1001='2추일출'!$A96)*(구분표!$C$2:$C$1001='2추일출'!$B96)*(구분표!$A$2:$A$1001='2추일출'!$C96),0))),"@@")</f>
        <v/>
      </c>
    </row>
    <row r="97" spans="1:31" ht="31.5" customHeight="1">
      <c r="A97" s="94" t="str">
        <f>IFERROR(VLOOKUP('2추일출'!$C97,구분표!$A$2:$C$1001,2,FALSE),"")</f>
        <v/>
      </c>
      <c r="B97" s="94" t="str">
        <f>IFERROR(VLOOKUP('2추일출'!$C97,구분표!$A$2:$C$1001,3,FALSE),"")</f>
        <v/>
      </c>
      <c r="C97" s="196"/>
      <c r="D97" s="195"/>
      <c r="E97" s="195"/>
      <c r="F97" s="196"/>
      <c r="G97" s="194"/>
      <c r="H97" s="194"/>
      <c r="I97" s="78">
        <f>IF(SUMPRODUCT(COUNTIF($D97,{"*본예산*","*1회추경*","*신규*"})),"-",G97-H97)</f>
        <v>0</v>
      </c>
      <c r="J97" s="194"/>
      <c r="K97" s="194"/>
      <c r="L97" s="78">
        <f t="shared" si="17"/>
        <v>0</v>
      </c>
      <c r="M97" s="194"/>
      <c r="N97" s="194"/>
      <c r="O97" s="78">
        <f t="shared" si="18"/>
        <v>0</v>
      </c>
      <c r="P97" s="79" t="str">
        <f t="shared" si="19"/>
        <v>-</v>
      </c>
      <c r="Q97" s="217"/>
      <c r="R97" s="80"/>
      <c r="S97" s="221"/>
      <c r="T97" s="80"/>
      <c r="U97" s="83" t="str">
        <f t="shared" si="24"/>
        <v/>
      </c>
      <c r="V97" s="194">
        <f t="shared" si="20"/>
        <v>0</v>
      </c>
      <c r="W97" s="194">
        <f t="shared" si="25"/>
        <v>0</v>
      </c>
      <c r="X97" s="82" t="str">
        <f t="shared" si="21"/>
        <v>ok</v>
      </c>
      <c r="Y97" s="80"/>
      <c r="Z97" s="81" t="str">
        <f t="shared" si="26"/>
        <v/>
      </c>
      <c r="AA97" s="194">
        <f t="shared" si="22"/>
        <v>0</v>
      </c>
      <c r="AB97" s="194">
        <f t="shared" si="23"/>
        <v>0</v>
      </c>
      <c r="AC97" s="82" t="str">
        <f t="shared" si="27"/>
        <v>ok</v>
      </c>
      <c r="AD97" s="80"/>
      <c r="AE97" s="84" t="str">
        <f t="array" ref="AE97">IFERROR(IF($C97="","",INDEX(구분표!$I$2:$I$1001,MATCH(1,(구분표!$B$2:$B$1001='2추일출'!$A97)*(구분표!$C$2:$C$1001='2추일출'!$B97)*(구분표!$A$2:$A$1001='2추일출'!$C97),0))),"@@")</f>
        <v/>
      </c>
    </row>
    <row r="98" spans="1:31" ht="31.5" customHeight="1">
      <c r="A98" s="94" t="str">
        <f>IFERROR(VLOOKUP('2추일출'!$C98,구분표!$A$2:$C$1001,2,FALSE),"")</f>
        <v/>
      </c>
      <c r="B98" s="94" t="str">
        <f>IFERROR(VLOOKUP('2추일출'!$C98,구분표!$A$2:$C$1001,3,FALSE),"")</f>
        <v/>
      </c>
      <c r="C98" s="196"/>
      <c r="D98" s="193"/>
      <c r="E98" s="195"/>
      <c r="F98" s="196"/>
      <c r="G98" s="194"/>
      <c r="H98" s="194"/>
      <c r="I98" s="78">
        <f>IF(SUMPRODUCT(COUNTIF($D98,{"*본예산*","*1회추경*","*신규*"})),"-",G98-H98)</f>
        <v>0</v>
      </c>
      <c r="J98" s="194"/>
      <c r="K98" s="194"/>
      <c r="L98" s="78">
        <f t="shared" si="17"/>
        <v>0</v>
      </c>
      <c r="M98" s="194"/>
      <c r="N98" s="194"/>
      <c r="O98" s="78">
        <f t="shared" si="18"/>
        <v>0</v>
      </c>
      <c r="P98" s="79" t="str">
        <f t="shared" si="19"/>
        <v>-</v>
      </c>
      <c r="Q98" s="218"/>
      <c r="R98" s="80"/>
      <c r="S98" s="221"/>
      <c r="T98" s="80"/>
      <c r="U98" s="83" t="str">
        <f t="shared" si="24"/>
        <v/>
      </c>
      <c r="V98" s="194">
        <f t="shared" si="20"/>
        <v>0</v>
      </c>
      <c r="W98" s="194">
        <f t="shared" si="25"/>
        <v>0</v>
      </c>
      <c r="X98" s="82" t="str">
        <f t="shared" si="21"/>
        <v>ok</v>
      </c>
      <c r="Y98" s="80"/>
      <c r="Z98" s="81" t="str">
        <f t="shared" si="26"/>
        <v/>
      </c>
      <c r="AA98" s="194">
        <f t="shared" si="22"/>
        <v>0</v>
      </c>
      <c r="AB98" s="194">
        <f t="shared" si="23"/>
        <v>0</v>
      </c>
      <c r="AC98" s="82" t="str">
        <f t="shared" si="27"/>
        <v>ok</v>
      </c>
      <c r="AD98" s="80"/>
      <c r="AE98" s="84" t="str">
        <f t="array" ref="AE98">IFERROR(IF($C98="","",INDEX(구분표!$I$2:$I$1001,MATCH(1,(구분표!$B$2:$B$1001='2추일출'!$A98)*(구분표!$C$2:$C$1001='2추일출'!$B98)*(구분표!$A$2:$A$1001='2추일출'!$C98),0))),"@@")</f>
        <v/>
      </c>
    </row>
    <row r="99" spans="1:31" ht="31.5" customHeight="1">
      <c r="A99" s="94" t="str">
        <f>IFERROR(VLOOKUP('2추일출'!$C99,구분표!$A$2:$C$1001,2,FALSE),"")</f>
        <v/>
      </c>
      <c r="B99" s="94" t="str">
        <f>IFERROR(VLOOKUP('2추일출'!$C99,구분표!$A$2:$C$1001,3,FALSE),"")</f>
        <v/>
      </c>
      <c r="C99" s="196"/>
      <c r="D99" s="193"/>
      <c r="E99" s="195"/>
      <c r="F99" s="196"/>
      <c r="G99" s="194"/>
      <c r="H99" s="194"/>
      <c r="I99" s="78">
        <f>IF(SUMPRODUCT(COUNTIF($D99,{"*본예산*","*1회추경*","*신규*"})),"-",G99-H99)</f>
        <v>0</v>
      </c>
      <c r="J99" s="194"/>
      <c r="K99" s="194"/>
      <c r="L99" s="78">
        <f t="shared" si="17"/>
        <v>0</v>
      </c>
      <c r="M99" s="194"/>
      <c r="N99" s="194"/>
      <c r="O99" s="78">
        <f t="shared" si="18"/>
        <v>0</v>
      </c>
      <c r="P99" s="79" t="str">
        <f t="shared" si="19"/>
        <v>-</v>
      </c>
      <c r="Q99" s="218"/>
      <c r="R99" s="80"/>
      <c r="S99" s="221"/>
      <c r="T99" s="80"/>
      <c r="U99" s="83" t="str">
        <f t="shared" si="24"/>
        <v/>
      </c>
      <c r="V99" s="194">
        <f t="shared" si="20"/>
        <v>0</v>
      </c>
      <c r="W99" s="194">
        <f t="shared" si="25"/>
        <v>0</v>
      </c>
      <c r="X99" s="82" t="str">
        <f t="shared" si="21"/>
        <v>ok</v>
      </c>
      <c r="Y99" s="80"/>
      <c r="Z99" s="81" t="str">
        <f t="shared" si="26"/>
        <v/>
      </c>
      <c r="AA99" s="194">
        <f t="shared" si="22"/>
        <v>0</v>
      </c>
      <c r="AB99" s="194">
        <f t="shared" si="23"/>
        <v>0</v>
      </c>
      <c r="AC99" s="82" t="str">
        <f t="shared" si="27"/>
        <v>ok</v>
      </c>
      <c r="AD99" s="80"/>
      <c r="AE99" s="84" t="str">
        <f t="array" ref="AE99">IFERROR(IF($C99="","",INDEX(구분표!$I$2:$I$1001,MATCH(1,(구분표!$B$2:$B$1001='2추일출'!$A99)*(구분표!$C$2:$C$1001='2추일출'!$B99)*(구분표!$A$2:$A$1001='2추일출'!$C99),0))),"@@")</f>
        <v/>
      </c>
    </row>
    <row r="100" spans="1:31" ht="31.5" customHeight="1">
      <c r="A100" s="94" t="str">
        <f>IFERROR(VLOOKUP('2추일출'!$C100,구분표!$A$2:$C$1001,2,FALSE),"")</f>
        <v/>
      </c>
      <c r="B100" s="94" t="str">
        <f>IFERROR(VLOOKUP('2추일출'!$C100,구분표!$A$2:$C$1001,3,FALSE),"")</f>
        <v/>
      </c>
      <c r="C100" s="196"/>
      <c r="D100" s="193"/>
      <c r="E100" s="195"/>
      <c r="F100" s="196"/>
      <c r="G100" s="194"/>
      <c r="H100" s="194"/>
      <c r="I100" s="78">
        <f>IF(SUMPRODUCT(COUNTIF($D100,{"*본예산*","*1회추경*","*신규*"})),"-",G100-H100)</f>
        <v>0</v>
      </c>
      <c r="J100" s="194"/>
      <c r="K100" s="194"/>
      <c r="L100" s="78">
        <f t="shared" si="17"/>
        <v>0</v>
      </c>
      <c r="M100" s="194"/>
      <c r="N100" s="194"/>
      <c r="O100" s="78">
        <f t="shared" si="18"/>
        <v>0</v>
      </c>
      <c r="P100" s="79" t="str">
        <f t="shared" si="19"/>
        <v>-</v>
      </c>
      <c r="Q100" s="218"/>
      <c r="R100" s="80"/>
      <c r="S100" s="221"/>
      <c r="T100" s="80"/>
      <c r="U100" s="83" t="str">
        <f t="shared" si="24"/>
        <v/>
      </c>
      <c r="V100" s="194">
        <f t="shared" si="20"/>
        <v>0</v>
      </c>
      <c r="W100" s="194">
        <f t="shared" si="25"/>
        <v>0</v>
      </c>
      <c r="X100" s="82" t="str">
        <f t="shared" si="21"/>
        <v>ok</v>
      </c>
      <c r="Y100" s="80"/>
      <c r="Z100" s="81" t="str">
        <f t="shared" si="26"/>
        <v/>
      </c>
      <c r="AA100" s="194">
        <f t="shared" si="22"/>
        <v>0</v>
      </c>
      <c r="AB100" s="194">
        <f t="shared" si="23"/>
        <v>0</v>
      </c>
      <c r="AC100" s="82" t="str">
        <f t="shared" si="27"/>
        <v>ok</v>
      </c>
      <c r="AD100" s="80"/>
      <c r="AE100" s="84" t="str">
        <f t="array" ref="AE100">IFERROR(IF($C100="","",INDEX(구분표!$I$2:$I$1001,MATCH(1,(구분표!$B$2:$B$1001='2추일출'!$A100)*(구분표!$C$2:$C$1001='2추일출'!$B100)*(구분표!$A$2:$A$1001='2추일출'!$C100),0))),"@@")</f>
        <v/>
      </c>
    </row>
    <row r="101" spans="1:31" ht="31.5" customHeight="1">
      <c r="A101" s="94" t="str">
        <f>IFERROR(VLOOKUP('2추일출'!$C101,구분표!$A$2:$C$1001,2,FALSE),"")</f>
        <v/>
      </c>
      <c r="B101" s="94" t="str">
        <f>IFERROR(VLOOKUP('2추일출'!$C101,구분표!$A$2:$C$1001,3,FALSE),"")</f>
        <v/>
      </c>
      <c r="C101" s="196"/>
      <c r="D101" s="193"/>
      <c r="E101" s="195"/>
      <c r="F101" s="196"/>
      <c r="G101" s="194"/>
      <c r="H101" s="194"/>
      <c r="I101" s="78">
        <f>IF(SUMPRODUCT(COUNTIF($D101,{"*본예산*","*1회추경*","*신규*"})),"-",G101-H101)</f>
        <v>0</v>
      </c>
      <c r="J101" s="194"/>
      <c r="K101" s="194"/>
      <c r="L101" s="78">
        <f t="shared" si="17"/>
        <v>0</v>
      </c>
      <c r="M101" s="194"/>
      <c r="N101" s="194"/>
      <c r="O101" s="78">
        <f t="shared" si="18"/>
        <v>0</v>
      </c>
      <c r="P101" s="79" t="str">
        <f t="shared" si="19"/>
        <v>-</v>
      </c>
      <c r="Q101" s="218"/>
      <c r="R101" s="80"/>
      <c r="S101" s="221"/>
      <c r="T101" s="80"/>
      <c r="U101" s="83" t="str">
        <f t="shared" si="24"/>
        <v/>
      </c>
      <c r="V101" s="194">
        <f t="shared" si="20"/>
        <v>0</v>
      </c>
      <c r="W101" s="194">
        <f t="shared" si="25"/>
        <v>0</v>
      </c>
      <c r="X101" s="82" t="str">
        <f t="shared" si="21"/>
        <v>ok</v>
      </c>
      <c r="Y101" s="80"/>
      <c r="Z101" s="81" t="str">
        <f t="shared" si="26"/>
        <v/>
      </c>
      <c r="AA101" s="194">
        <f t="shared" si="22"/>
        <v>0</v>
      </c>
      <c r="AB101" s="194">
        <f t="shared" si="23"/>
        <v>0</v>
      </c>
      <c r="AC101" s="82" t="str">
        <f t="shared" si="27"/>
        <v>ok</v>
      </c>
      <c r="AD101" s="80"/>
      <c r="AE101" s="84" t="str">
        <f t="array" ref="AE101">IFERROR(IF($C101="","",INDEX(구분표!$I$2:$I$1001,MATCH(1,(구분표!$B$2:$B$1001='2추일출'!$A101)*(구분표!$C$2:$C$1001='2추일출'!$B101)*(구분표!$A$2:$A$1001='2추일출'!$C101),0))),"@@")</f>
        <v/>
      </c>
    </row>
    <row r="102" spans="1:31" ht="31.5" customHeight="1">
      <c r="A102" s="94" t="str">
        <f>IFERROR(VLOOKUP('2추일출'!$C102,구분표!$A$2:$C$1001,2,FALSE),"")</f>
        <v/>
      </c>
      <c r="B102" s="94" t="str">
        <f>IFERROR(VLOOKUP('2추일출'!$C102,구분표!$A$2:$C$1001,3,FALSE),"")</f>
        <v/>
      </c>
      <c r="C102" s="196"/>
      <c r="D102" s="195"/>
      <c r="E102" s="195"/>
      <c r="F102" s="196"/>
      <c r="G102" s="194"/>
      <c r="H102" s="194"/>
      <c r="I102" s="78">
        <f>IF(SUMPRODUCT(COUNTIF($D102,{"*본예산*","*1회추경*","*신규*"})),"-",G102-H102)</f>
        <v>0</v>
      </c>
      <c r="J102" s="194"/>
      <c r="K102" s="194"/>
      <c r="L102" s="78">
        <f t="shared" si="17"/>
        <v>0</v>
      </c>
      <c r="M102" s="194"/>
      <c r="N102" s="194"/>
      <c r="O102" s="78">
        <f t="shared" si="18"/>
        <v>0</v>
      </c>
      <c r="P102" s="79" t="str">
        <f t="shared" si="19"/>
        <v>-</v>
      </c>
      <c r="Q102" s="212"/>
      <c r="R102" s="80"/>
      <c r="S102" s="221"/>
      <c r="T102" s="80"/>
      <c r="U102" s="83" t="str">
        <f t="shared" si="24"/>
        <v/>
      </c>
      <c r="V102" s="194">
        <f t="shared" si="20"/>
        <v>0</v>
      </c>
      <c r="W102" s="194">
        <f t="shared" si="25"/>
        <v>0</v>
      </c>
      <c r="X102" s="82" t="str">
        <f t="shared" si="21"/>
        <v>ok</v>
      </c>
      <c r="Y102" s="80"/>
      <c r="Z102" s="81" t="str">
        <f t="shared" si="26"/>
        <v/>
      </c>
      <c r="AA102" s="194">
        <f t="shared" si="22"/>
        <v>0</v>
      </c>
      <c r="AB102" s="194">
        <f t="shared" si="23"/>
        <v>0</v>
      </c>
      <c r="AC102" s="82" t="str">
        <f t="shared" si="27"/>
        <v>ok</v>
      </c>
      <c r="AD102" s="80"/>
      <c r="AE102" s="84" t="str">
        <f t="array" ref="AE102">IFERROR(IF($C102="","",INDEX(구분표!$I$2:$I$1001,MATCH(1,(구분표!$B$2:$B$1001='2추일출'!$A102)*(구분표!$C$2:$C$1001='2추일출'!$B102)*(구분표!$A$2:$A$1001='2추일출'!$C102),0))),"@@")</f>
        <v/>
      </c>
    </row>
    <row r="103" spans="1:31" ht="31.5" customHeight="1">
      <c r="A103" s="77" t="str">
        <f>IFERROR(VLOOKUP('2추일출'!$C103,구분표!$A$2:$C$1001,2,FALSE),"")</f>
        <v/>
      </c>
      <c r="B103" s="77" t="str">
        <f>IFERROR(VLOOKUP('2추일출'!$C103,구분표!$A$2:$C$1001,3,FALSE),"")</f>
        <v/>
      </c>
      <c r="C103" s="192"/>
      <c r="D103" s="193"/>
      <c r="E103" s="193"/>
      <c r="F103" s="192"/>
      <c r="G103" s="194"/>
      <c r="H103" s="194"/>
      <c r="I103" s="78">
        <f>IF(SUMPRODUCT(COUNTIF($D103,{"*본예산*","*1회추경*","*신규*"})),"-",G103-H103)</f>
        <v>0</v>
      </c>
      <c r="J103" s="194"/>
      <c r="K103" s="194"/>
      <c r="L103" s="78">
        <f t="shared" si="17"/>
        <v>0</v>
      </c>
      <c r="M103" s="194"/>
      <c r="N103" s="194"/>
      <c r="O103" s="78">
        <f t="shared" si="18"/>
        <v>0</v>
      </c>
      <c r="P103" s="79" t="str">
        <f t="shared" si="19"/>
        <v>-</v>
      </c>
      <c r="Q103" s="211"/>
      <c r="R103" s="80"/>
      <c r="S103" s="221"/>
      <c r="T103" s="80"/>
      <c r="U103" s="83" t="str">
        <f t="shared" si="24"/>
        <v/>
      </c>
      <c r="V103" s="194">
        <f t="shared" si="20"/>
        <v>0</v>
      </c>
      <c r="W103" s="194">
        <f t="shared" si="25"/>
        <v>0</v>
      </c>
      <c r="X103" s="82" t="str">
        <f t="shared" si="21"/>
        <v>ok</v>
      </c>
      <c r="Y103" s="80"/>
      <c r="Z103" s="81" t="str">
        <f t="shared" si="26"/>
        <v/>
      </c>
      <c r="AA103" s="194">
        <f t="shared" si="22"/>
        <v>0</v>
      </c>
      <c r="AB103" s="194">
        <f t="shared" si="23"/>
        <v>0</v>
      </c>
      <c r="AC103" s="82" t="str">
        <f t="shared" si="27"/>
        <v>ok</v>
      </c>
      <c r="AD103" s="80"/>
      <c r="AE103" s="84" t="str">
        <f t="array" ref="AE103">IFERROR(IF($C103="","",INDEX(구분표!$I$2:$I$1001,MATCH(1,(구분표!$B$2:$B$1001='2추일출'!$A103)*(구분표!$C$2:$C$1001='2추일출'!$B103)*(구분표!$A$2:$A$1001='2추일출'!$C103),0))),"@@")</f>
        <v/>
      </c>
    </row>
    <row r="104" spans="1:31" ht="31.5" customHeight="1">
      <c r="A104" s="77" t="str">
        <f>IFERROR(VLOOKUP('2추일출'!$C104,구분표!$A$2:$C$1001,2,FALSE),"")</f>
        <v/>
      </c>
      <c r="B104" s="77" t="str">
        <f>IFERROR(VLOOKUP('2추일출'!$C104,구분표!$A$2:$C$1001,3,FALSE),"")</f>
        <v/>
      </c>
      <c r="C104" s="192"/>
      <c r="D104" s="193"/>
      <c r="E104" s="193"/>
      <c r="F104" s="192"/>
      <c r="G104" s="194"/>
      <c r="H104" s="194"/>
      <c r="I104" s="78">
        <f>IF(SUMPRODUCT(COUNTIF($D104,{"*본예산*","*1회추경*","*신규*"})),"-",G104-H104)</f>
        <v>0</v>
      </c>
      <c r="J104" s="194"/>
      <c r="K104" s="194"/>
      <c r="L104" s="78">
        <f t="shared" si="17"/>
        <v>0</v>
      </c>
      <c r="M104" s="194"/>
      <c r="N104" s="194"/>
      <c r="O104" s="78">
        <f t="shared" si="18"/>
        <v>0</v>
      </c>
      <c r="P104" s="79" t="str">
        <f t="shared" si="19"/>
        <v>-</v>
      </c>
      <c r="Q104" s="211"/>
      <c r="R104" s="80"/>
      <c r="S104" s="221"/>
      <c r="T104" s="80"/>
      <c r="U104" s="83" t="str">
        <f t="shared" si="24"/>
        <v/>
      </c>
      <c r="V104" s="194">
        <f t="shared" si="20"/>
        <v>0</v>
      </c>
      <c r="W104" s="194">
        <f t="shared" si="25"/>
        <v>0</v>
      </c>
      <c r="X104" s="82" t="str">
        <f t="shared" si="21"/>
        <v>ok</v>
      </c>
      <c r="Y104" s="80"/>
      <c r="Z104" s="81" t="str">
        <f t="shared" si="26"/>
        <v/>
      </c>
      <c r="AA104" s="194">
        <f t="shared" si="22"/>
        <v>0</v>
      </c>
      <c r="AB104" s="194">
        <f t="shared" si="23"/>
        <v>0</v>
      </c>
      <c r="AC104" s="82" t="str">
        <f t="shared" si="27"/>
        <v>ok</v>
      </c>
      <c r="AD104" s="80"/>
      <c r="AE104" s="84" t="str">
        <f t="array" ref="AE104">IFERROR(IF($C104="","",INDEX(구분표!$I$2:$I$1001,MATCH(1,(구분표!$B$2:$B$1001='2추일출'!$A104)*(구분표!$C$2:$C$1001='2추일출'!$B104)*(구분표!$A$2:$A$1001='2추일출'!$C104),0))),"@@")</f>
        <v/>
      </c>
    </row>
    <row r="105" spans="1:31" ht="31.5" customHeight="1">
      <c r="A105" s="77" t="str">
        <f>IFERROR(VLOOKUP('2추일출'!$C105,구분표!$A$2:$C$1001,2,FALSE),"")</f>
        <v/>
      </c>
      <c r="B105" s="77" t="str">
        <f>IFERROR(VLOOKUP('2추일출'!$C105,구분표!$A$2:$C$1001,3,FALSE),"")</f>
        <v/>
      </c>
      <c r="C105" s="192"/>
      <c r="D105" s="193"/>
      <c r="E105" s="193"/>
      <c r="F105" s="192"/>
      <c r="G105" s="194"/>
      <c r="H105" s="194"/>
      <c r="I105" s="78">
        <f>IF(SUMPRODUCT(COUNTIF($D105,{"*본예산*","*1회추경*","*신규*"})),"-",G105-H105)</f>
        <v>0</v>
      </c>
      <c r="J105" s="194"/>
      <c r="K105" s="194"/>
      <c r="L105" s="78">
        <f t="shared" si="17"/>
        <v>0</v>
      </c>
      <c r="M105" s="194"/>
      <c r="N105" s="194"/>
      <c r="O105" s="78">
        <f t="shared" si="18"/>
        <v>0</v>
      </c>
      <c r="P105" s="79" t="str">
        <f t="shared" si="19"/>
        <v>-</v>
      </c>
      <c r="Q105" s="211"/>
      <c r="R105" s="80"/>
      <c r="S105" s="221"/>
      <c r="T105" s="80"/>
      <c r="U105" s="83" t="str">
        <f t="shared" si="24"/>
        <v/>
      </c>
      <c r="V105" s="194">
        <f t="shared" si="20"/>
        <v>0</v>
      </c>
      <c r="W105" s="194">
        <f t="shared" si="25"/>
        <v>0</v>
      </c>
      <c r="X105" s="82" t="str">
        <f t="shared" si="21"/>
        <v>ok</v>
      </c>
      <c r="Y105" s="80"/>
      <c r="Z105" s="81" t="str">
        <f t="shared" si="26"/>
        <v/>
      </c>
      <c r="AA105" s="194">
        <f t="shared" si="22"/>
        <v>0</v>
      </c>
      <c r="AB105" s="194">
        <f t="shared" si="23"/>
        <v>0</v>
      </c>
      <c r="AC105" s="82" t="str">
        <f t="shared" si="27"/>
        <v>ok</v>
      </c>
      <c r="AD105" s="80"/>
      <c r="AE105" s="84" t="str">
        <f t="array" ref="AE105">IFERROR(IF($C105="","",INDEX(구분표!$I$2:$I$1001,MATCH(1,(구분표!$B$2:$B$1001='2추일출'!$A105)*(구분표!$C$2:$C$1001='2추일출'!$B105)*(구분표!$A$2:$A$1001='2추일출'!$C105),0))),"@@")</f>
        <v/>
      </c>
    </row>
    <row r="106" spans="1:31" ht="31.5" customHeight="1">
      <c r="A106" s="94" t="str">
        <f>IFERROR(VLOOKUP('2추일출'!$C106,구분표!$A$2:$C$1001,2,FALSE),"")</f>
        <v/>
      </c>
      <c r="B106" s="94" t="str">
        <f>IFERROR(VLOOKUP('2추일출'!$C106,구분표!$A$2:$C$1001,3,FALSE),"")</f>
        <v/>
      </c>
      <c r="C106" s="196"/>
      <c r="D106" s="195"/>
      <c r="E106" s="195"/>
      <c r="F106" s="196"/>
      <c r="G106" s="194"/>
      <c r="H106" s="197"/>
      <c r="I106" s="78">
        <f>IF(SUMPRODUCT(COUNTIF($D106,{"*본예산*","*1회추경*","*신규*"})),"-",G106-H106)</f>
        <v>0</v>
      </c>
      <c r="J106" s="194"/>
      <c r="K106" s="194"/>
      <c r="L106" s="78">
        <f t="shared" si="17"/>
        <v>0</v>
      </c>
      <c r="M106" s="194"/>
      <c r="N106" s="194"/>
      <c r="O106" s="78">
        <f t="shared" si="18"/>
        <v>0</v>
      </c>
      <c r="P106" s="79" t="str">
        <f t="shared" si="19"/>
        <v>-</v>
      </c>
      <c r="Q106" s="211"/>
      <c r="R106" s="80"/>
      <c r="S106" s="221"/>
      <c r="T106" s="80"/>
      <c r="U106" s="83" t="str">
        <f t="shared" si="24"/>
        <v/>
      </c>
      <c r="V106" s="194">
        <f t="shared" si="20"/>
        <v>0</v>
      </c>
      <c r="W106" s="194">
        <f t="shared" si="25"/>
        <v>0</v>
      </c>
      <c r="X106" s="82" t="str">
        <f t="shared" si="21"/>
        <v>ok</v>
      </c>
      <c r="Y106" s="80"/>
      <c r="Z106" s="81" t="str">
        <f t="shared" si="26"/>
        <v/>
      </c>
      <c r="AA106" s="194">
        <f t="shared" si="22"/>
        <v>0</v>
      </c>
      <c r="AB106" s="194">
        <f t="shared" si="23"/>
        <v>0</v>
      </c>
      <c r="AC106" s="82" t="str">
        <f t="shared" si="27"/>
        <v>ok</v>
      </c>
      <c r="AD106" s="80"/>
      <c r="AE106" s="84" t="str">
        <f t="array" ref="AE106">IFERROR(IF($C106="","",INDEX(구분표!$I$2:$I$1001,MATCH(1,(구분표!$B$2:$B$1001='2추일출'!$A106)*(구분표!$C$2:$C$1001='2추일출'!$B106)*(구분표!$A$2:$A$1001='2추일출'!$C106),0))),"@@")</f>
        <v/>
      </c>
    </row>
    <row r="107" spans="1:31" ht="31.5" customHeight="1">
      <c r="A107" s="77" t="str">
        <f>IFERROR(VLOOKUP('2추일출'!$C107,구분표!$A$2:$C$1001,2,FALSE),"")</f>
        <v/>
      </c>
      <c r="B107" s="77" t="str">
        <f>IFERROR(VLOOKUP('2추일출'!$C107,구분표!$A$2:$C$1001,3,FALSE),"")</f>
        <v/>
      </c>
      <c r="C107" s="192"/>
      <c r="D107" s="193"/>
      <c r="E107" s="193"/>
      <c r="F107" s="192"/>
      <c r="G107" s="194"/>
      <c r="H107" s="194"/>
      <c r="I107" s="78">
        <f>IF(SUMPRODUCT(COUNTIF($D107,{"*본예산*","*1회추경*","*신규*"})),"-",G107-H107)</f>
        <v>0</v>
      </c>
      <c r="J107" s="194"/>
      <c r="K107" s="194"/>
      <c r="L107" s="78">
        <f t="shared" si="17"/>
        <v>0</v>
      </c>
      <c r="M107" s="194"/>
      <c r="N107" s="194"/>
      <c r="O107" s="78">
        <f t="shared" si="18"/>
        <v>0</v>
      </c>
      <c r="P107" s="79" t="str">
        <f t="shared" si="19"/>
        <v>-</v>
      </c>
      <c r="Q107" s="211"/>
      <c r="R107" s="80"/>
      <c r="S107" s="221"/>
      <c r="T107" s="80"/>
      <c r="U107" s="83" t="str">
        <f t="shared" si="24"/>
        <v/>
      </c>
      <c r="V107" s="194">
        <f t="shared" si="20"/>
        <v>0</v>
      </c>
      <c r="W107" s="194">
        <f t="shared" si="25"/>
        <v>0</v>
      </c>
      <c r="X107" s="82" t="str">
        <f t="shared" si="21"/>
        <v>ok</v>
      </c>
      <c r="Y107" s="80"/>
      <c r="Z107" s="81" t="str">
        <f t="shared" si="26"/>
        <v/>
      </c>
      <c r="AA107" s="194">
        <f t="shared" si="22"/>
        <v>0</v>
      </c>
      <c r="AB107" s="194">
        <f t="shared" si="23"/>
        <v>0</v>
      </c>
      <c r="AC107" s="82" t="str">
        <f t="shared" si="27"/>
        <v>ok</v>
      </c>
      <c r="AD107" s="80"/>
      <c r="AE107" s="84" t="str">
        <f t="array" ref="AE107">IFERROR(IF($C107="","",INDEX(구분표!$I$2:$I$1001,MATCH(1,(구분표!$B$2:$B$1001='2추일출'!$A107)*(구분표!$C$2:$C$1001='2추일출'!$B107)*(구분표!$A$2:$A$1001='2추일출'!$C107),0))),"@@")</f>
        <v/>
      </c>
    </row>
    <row r="108" spans="1:31" ht="31.5" customHeight="1">
      <c r="A108" s="77" t="str">
        <f>IFERROR(VLOOKUP('2추일출'!$C108,구분표!$A$2:$C$1001,2,FALSE),"")</f>
        <v/>
      </c>
      <c r="B108" s="77" t="str">
        <f>IFERROR(VLOOKUP('2추일출'!$C108,구분표!$A$2:$C$1001,3,FALSE),"")</f>
        <v/>
      </c>
      <c r="C108" s="192"/>
      <c r="D108" s="193"/>
      <c r="E108" s="193"/>
      <c r="F108" s="192"/>
      <c r="G108" s="194"/>
      <c r="H108" s="194"/>
      <c r="I108" s="78">
        <f>IF(SUMPRODUCT(COUNTIF($D108,{"*본예산*","*1회추경*","*신규*"})),"-",G108-H108)</f>
        <v>0</v>
      </c>
      <c r="J108" s="194"/>
      <c r="K108" s="194"/>
      <c r="L108" s="78">
        <f t="shared" si="17"/>
        <v>0</v>
      </c>
      <c r="M108" s="194"/>
      <c r="N108" s="194"/>
      <c r="O108" s="78">
        <f t="shared" si="18"/>
        <v>0</v>
      </c>
      <c r="P108" s="79" t="str">
        <f t="shared" si="19"/>
        <v>-</v>
      </c>
      <c r="Q108" s="211"/>
      <c r="R108" s="80"/>
      <c r="S108" s="221"/>
      <c r="T108" s="80"/>
      <c r="U108" s="83" t="str">
        <f t="shared" si="24"/>
        <v/>
      </c>
      <c r="V108" s="194">
        <f t="shared" si="20"/>
        <v>0</v>
      </c>
      <c r="W108" s="194">
        <f t="shared" si="25"/>
        <v>0</v>
      </c>
      <c r="X108" s="82" t="str">
        <f t="shared" si="21"/>
        <v>ok</v>
      </c>
      <c r="Y108" s="80"/>
      <c r="Z108" s="81" t="str">
        <f t="shared" si="26"/>
        <v/>
      </c>
      <c r="AA108" s="194">
        <f t="shared" si="22"/>
        <v>0</v>
      </c>
      <c r="AB108" s="194">
        <f t="shared" si="23"/>
        <v>0</v>
      </c>
      <c r="AC108" s="82" t="str">
        <f t="shared" si="27"/>
        <v>ok</v>
      </c>
      <c r="AD108" s="80"/>
      <c r="AE108" s="84" t="str">
        <f t="array" ref="AE108">IFERROR(IF($C108="","",INDEX(구분표!$I$2:$I$1001,MATCH(1,(구분표!$B$2:$B$1001='2추일출'!$A108)*(구분표!$C$2:$C$1001='2추일출'!$B108)*(구분표!$A$2:$A$1001='2추일출'!$C108),0))),"@@")</f>
        <v/>
      </c>
    </row>
    <row r="109" spans="1:31" ht="31.5" customHeight="1">
      <c r="A109" s="77" t="str">
        <f>IFERROR(VLOOKUP('2추일출'!$C109,구분표!$A$2:$C$1001,2,FALSE),"")</f>
        <v/>
      </c>
      <c r="B109" s="77" t="str">
        <f>IFERROR(VLOOKUP('2추일출'!$C109,구분표!$A$2:$C$1001,3,FALSE),"")</f>
        <v/>
      </c>
      <c r="C109" s="192"/>
      <c r="D109" s="193"/>
      <c r="E109" s="193"/>
      <c r="F109" s="192"/>
      <c r="G109" s="194"/>
      <c r="H109" s="194"/>
      <c r="I109" s="78">
        <f>IF(SUMPRODUCT(COUNTIF($D109,{"*본예산*","*1회추경*","*신규*"})),"-",G109-H109)</f>
        <v>0</v>
      </c>
      <c r="J109" s="194"/>
      <c r="K109" s="194"/>
      <c r="L109" s="78">
        <f t="shared" si="17"/>
        <v>0</v>
      </c>
      <c r="M109" s="194"/>
      <c r="N109" s="194"/>
      <c r="O109" s="78">
        <f t="shared" si="18"/>
        <v>0</v>
      </c>
      <c r="P109" s="79" t="str">
        <f t="shared" si="19"/>
        <v>-</v>
      </c>
      <c r="Q109" s="212"/>
      <c r="R109" s="80"/>
      <c r="S109" s="221"/>
      <c r="T109" s="80"/>
      <c r="U109" s="83" t="str">
        <f t="shared" si="24"/>
        <v/>
      </c>
      <c r="V109" s="194">
        <f t="shared" si="20"/>
        <v>0</v>
      </c>
      <c r="W109" s="194">
        <f t="shared" si="25"/>
        <v>0</v>
      </c>
      <c r="X109" s="82" t="str">
        <f t="shared" si="21"/>
        <v>ok</v>
      </c>
      <c r="Y109" s="80"/>
      <c r="Z109" s="81" t="str">
        <f t="shared" si="26"/>
        <v/>
      </c>
      <c r="AA109" s="194">
        <f t="shared" si="22"/>
        <v>0</v>
      </c>
      <c r="AB109" s="194">
        <f t="shared" si="23"/>
        <v>0</v>
      </c>
      <c r="AC109" s="82" t="str">
        <f t="shared" si="27"/>
        <v>ok</v>
      </c>
      <c r="AD109" s="80"/>
      <c r="AE109" s="84" t="str">
        <f t="array" ref="AE109">IFERROR(IF($C109="","",INDEX(구분표!$I$2:$I$1001,MATCH(1,(구분표!$B$2:$B$1001='2추일출'!$A109)*(구분표!$C$2:$C$1001='2추일출'!$B109)*(구분표!$A$2:$A$1001='2추일출'!$C109),0))),"@@")</f>
        <v/>
      </c>
    </row>
    <row r="110" spans="1:31" ht="31.5" customHeight="1">
      <c r="A110" s="94" t="str">
        <f>IFERROR(VLOOKUP('2추일출'!$C110,구분표!$A$2:$C$1001,2,FALSE),"")</f>
        <v/>
      </c>
      <c r="B110" s="94" t="str">
        <f>IFERROR(VLOOKUP('2추일출'!$C110,구분표!$A$2:$C$1001,3,FALSE),"")</f>
        <v/>
      </c>
      <c r="C110" s="196"/>
      <c r="D110" s="195"/>
      <c r="E110" s="195"/>
      <c r="F110" s="196"/>
      <c r="G110" s="194"/>
      <c r="H110" s="194"/>
      <c r="I110" s="78">
        <f>IF(SUMPRODUCT(COUNTIF($D110,{"*본예산*","*1회추경*","*신규*"})),"-",G110-H110)</f>
        <v>0</v>
      </c>
      <c r="J110" s="194"/>
      <c r="K110" s="194"/>
      <c r="L110" s="78">
        <f t="shared" si="17"/>
        <v>0</v>
      </c>
      <c r="M110" s="194"/>
      <c r="N110" s="194"/>
      <c r="O110" s="78">
        <f t="shared" si="18"/>
        <v>0</v>
      </c>
      <c r="P110" s="79" t="str">
        <f t="shared" si="19"/>
        <v>-</v>
      </c>
      <c r="Q110" s="212"/>
      <c r="R110" s="80"/>
      <c r="S110" s="221"/>
      <c r="T110" s="80"/>
      <c r="U110" s="83" t="str">
        <f t="shared" si="24"/>
        <v/>
      </c>
      <c r="V110" s="194">
        <f t="shared" si="20"/>
        <v>0</v>
      </c>
      <c r="W110" s="194">
        <f t="shared" si="25"/>
        <v>0</v>
      </c>
      <c r="X110" s="82" t="str">
        <f t="shared" si="21"/>
        <v>ok</v>
      </c>
      <c r="Y110" s="80"/>
      <c r="Z110" s="81" t="str">
        <f t="shared" si="26"/>
        <v/>
      </c>
      <c r="AA110" s="194">
        <f t="shared" si="22"/>
        <v>0</v>
      </c>
      <c r="AB110" s="194">
        <f t="shared" si="23"/>
        <v>0</v>
      </c>
      <c r="AC110" s="82" t="str">
        <f t="shared" si="27"/>
        <v>ok</v>
      </c>
      <c r="AD110" s="80"/>
      <c r="AE110" s="84" t="str">
        <f t="array" ref="AE110">IFERROR(IF($C110="","",INDEX(구분표!$I$2:$I$1001,MATCH(1,(구분표!$B$2:$B$1001='2추일출'!$A110)*(구분표!$C$2:$C$1001='2추일출'!$B110)*(구분표!$A$2:$A$1001='2추일출'!$C110),0))),"@@")</f>
        <v/>
      </c>
    </row>
    <row r="111" spans="1:31" ht="31.5" customHeight="1">
      <c r="A111" s="94" t="str">
        <f>IFERROR(VLOOKUP('2추일출'!$C111,구분표!$A$2:$C$1001,2,FALSE),"")</f>
        <v/>
      </c>
      <c r="B111" s="94" t="str">
        <f>IFERROR(VLOOKUP('2추일출'!$C111,구분표!$A$2:$C$1001,3,FALSE),"")</f>
        <v/>
      </c>
      <c r="C111" s="196"/>
      <c r="D111" s="195"/>
      <c r="E111" s="195"/>
      <c r="F111" s="196"/>
      <c r="G111" s="194"/>
      <c r="H111" s="194"/>
      <c r="I111" s="78">
        <f>IF(SUMPRODUCT(COUNTIF($D111,{"*본예산*","*1회추경*","*신규*"})),"-",G111-H111)</f>
        <v>0</v>
      </c>
      <c r="J111" s="194"/>
      <c r="K111" s="194"/>
      <c r="L111" s="78">
        <f t="shared" si="17"/>
        <v>0</v>
      </c>
      <c r="M111" s="194"/>
      <c r="N111" s="194"/>
      <c r="O111" s="78">
        <f t="shared" si="18"/>
        <v>0</v>
      </c>
      <c r="P111" s="79" t="str">
        <f t="shared" si="19"/>
        <v>-</v>
      </c>
      <c r="Q111" s="212"/>
      <c r="R111" s="80"/>
      <c r="S111" s="221"/>
      <c r="T111" s="80"/>
      <c r="U111" s="83" t="str">
        <f t="shared" si="24"/>
        <v/>
      </c>
      <c r="V111" s="194">
        <f t="shared" si="20"/>
        <v>0</v>
      </c>
      <c r="W111" s="194">
        <f t="shared" si="25"/>
        <v>0</v>
      </c>
      <c r="X111" s="82" t="str">
        <f t="shared" si="21"/>
        <v>ok</v>
      </c>
      <c r="Y111" s="80"/>
      <c r="Z111" s="81" t="str">
        <f t="shared" si="26"/>
        <v/>
      </c>
      <c r="AA111" s="194">
        <f t="shared" si="22"/>
        <v>0</v>
      </c>
      <c r="AB111" s="194">
        <f t="shared" si="23"/>
        <v>0</v>
      </c>
      <c r="AC111" s="82" t="str">
        <f t="shared" si="27"/>
        <v>ok</v>
      </c>
      <c r="AD111" s="80"/>
      <c r="AE111" s="84" t="str">
        <f t="array" ref="AE111">IFERROR(IF($C111="","",INDEX(구분표!$I$2:$I$1001,MATCH(1,(구분표!$B$2:$B$1001='2추일출'!$A111)*(구분표!$C$2:$C$1001='2추일출'!$B111)*(구분표!$A$2:$A$1001='2추일출'!$C111),0))),"@@")</f>
        <v/>
      </c>
    </row>
    <row r="112" spans="1:31" ht="31.5" customHeight="1">
      <c r="A112" s="94" t="str">
        <f>IFERROR(VLOOKUP('2추일출'!$C112,구분표!$A$2:$C$1001,2,FALSE),"")</f>
        <v/>
      </c>
      <c r="B112" s="94" t="str">
        <f>IFERROR(VLOOKUP('2추일출'!$C112,구분표!$A$2:$C$1001,3,FALSE),"")</f>
        <v/>
      </c>
      <c r="C112" s="196"/>
      <c r="D112" s="195"/>
      <c r="E112" s="195"/>
      <c r="F112" s="196"/>
      <c r="G112" s="194"/>
      <c r="H112" s="194"/>
      <c r="I112" s="78">
        <f>IF(SUMPRODUCT(COUNTIF($D112,{"*본예산*","*1회추경*","*신규*"})),"-",G112-H112)</f>
        <v>0</v>
      </c>
      <c r="J112" s="194"/>
      <c r="K112" s="194"/>
      <c r="L112" s="78">
        <f t="shared" si="17"/>
        <v>0</v>
      </c>
      <c r="M112" s="194"/>
      <c r="N112" s="194"/>
      <c r="O112" s="78">
        <f t="shared" si="18"/>
        <v>0</v>
      </c>
      <c r="P112" s="79" t="str">
        <f t="shared" si="19"/>
        <v>-</v>
      </c>
      <c r="Q112" s="212"/>
      <c r="R112" s="80"/>
      <c r="S112" s="221"/>
      <c r="T112" s="80"/>
      <c r="U112" s="83" t="str">
        <f t="shared" si="24"/>
        <v/>
      </c>
      <c r="V112" s="194">
        <f t="shared" si="20"/>
        <v>0</v>
      </c>
      <c r="W112" s="194">
        <f t="shared" si="25"/>
        <v>0</v>
      </c>
      <c r="X112" s="82" t="str">
        <f t="shared" si="21"/>
        <v>ok</v>
      </c>
      <c r="Y112" s="80"/>
      <c r="Z112" s="81" t="str">
        <f t="shared" si="26"/>
        <v/>
      </c>
      <c r="AA112" s="194">
        <f t="shared" si="22"/>
        <v>0</v>
      </c>
      <c r="AB112" s="194">
        <f t="shared" si="23"/>
        <v>0</v>
      </c>
      <c r="AC112" s="82" t="str">
        <f t="shared" si="27"/>
        <v>ok</v>
      </c>
      <c r="AD112" s="80"/>
      <c r="AE112" s="84" t="str">
        <f t="array" ref="AE112">IFERROR(IF($C112="","",INDEX(구분표!$I$2:$I$1001,MATCH(1,(구분표!$B$2:$B$1001='2추일출'!$A112)*(구분표!$C$2:$C$1001='2추일출'!$B112)*(구분표!$A$2:$A$1001='2추일출'!$C112),0))),"@@")</f>
        <v/>
      </c>
    </row>
    <row r="113" spans="1:31" ht="31.5" customHeight="1">
      <c r="A113" s="94" t="str">
        <f>IFERROR(VLOOKUP('2추일출'!$C113,구분표!$A$2:$C$1001,2,FALSE),"")</f>
        <v/>
      </c>
      <c r="B113" s="94" t="str">
        <f>IFERROR(VLOOKUP('2추일출'!$C113,구분표!$A$2:$C$1001,3,FALSE),"")</f>
        <v/>
      </c>
      <c r="C113" s="196"/>
      <c r="D113" s="195"/>
      <c r="E113" s="195"/>
      <c r="F113" s="196"/>
      <c r="G113" s="194"/>
      <c r="H113" s="194"/>
      <c r="I113" s="78">
        <f>IF(SUMPRODUCT(COUNTIF($D113,{"*본예산*","*1회추경*","*신규*"})),"-",G113-H113)</f>
        <v>0</v>
      </c>
      <c r="J113" s="194"/>
      <c r="K113" s="194"/>
      <c r="L113" s="78">
        <f t="shared" si="17"/>
        <v>0</v>
      </c>
      <c r="M113" s="194"/>
      <c r="N113" s="194"/>
      <c r="O113" s="78">
        <f t="shared" si="18"/>
        <v>0</v>
      </c>
      <c r="P113" s="79" t="str">
        <f t="shared" si="19"/>
        <v>-</v>
      </c>
      <c r="Q113" s="212"/>
      <c r="R113" s="80"/>
      <c r="S113" s="221"/>
      <c r="T113" s="80"/>
      <c r="U113" s="83" t="str">
        <f t="shared" si="24"/>
        <v/>
      </c>
      <c r="V113" s="194">
        <f t="shared" si="20"/>
        <v>0</v>
      </c>
      <c r="W113" s="194">
        <f t="shared" si="25"/>
        <v>0</v>
      </c>
      <c r="X113" s="82" t="str">
        <f t="shared" si="21"/>
        <v>ok</v>
      </c>
      <c r="Y113" s="80"/>
      <c r="Z113" s="81" t="str">
        <f t="shared" si="26"/>
        <v/>
      </c>
      <c r="AA113" s="194">
        <f t="shared" si="22"/>
        <v>0</v>
      </c>
      <c r="AB113" s="194">
        <f t="shared" si="23"/>
        <v>0</v>
      </c>
      <c r="AC113" s="82" t="str">
        <f t="shared" si="27"/>
        <v>ok</v>
      </c>
      <c r="AD113" s="80"/>
      <c r="AE113" s="84" t="str">
        <f t="array" ref="AE113">IFERROR(IF($C113="","",INDEX(구분표!$I$2:$I$1001,MATCH(1,(구분표!$B$2:$B$1001='2추일출'!$A113)*(구분표!$C$2:$C$1001='2추일출'!$B113)*(구분표!$A$2:$A$1001='2추일출'!$C113),0))),"@@")</f>
        <v/>
      </c>
    </row>
    <row r="114" spans="1:31" ht="31.5" customHeight="1">
      <c r="A114" s="94" t="str">
        <f>IFERROR(VLOOKUP('2추일출'!$C114,구분표!$A$2:$C$1001,2,FALSE),"")</f>
        <v/>
      </c>
      <c r="B114" s="94" t="str">
        <f>IFERROR(VLOOKUP('2추일출'!$C114,구분표!$A$2:$C$1001,3,FALSE),"")</f>
        <v/>
      </c>
      <c r="C114" s="196"/>
      <c r="D114" s="195"/>
      <c r="E114" s="195"/>
      <c r="F114" s="196"/>
      <c r="G114" s="194"/>
      <c r="H114" s="194"/>
      <c r="I114" s="78">
        <f>IF(SUMPRODUCT(COUNTIF($D114,{"*본예산*","*1회추경*","*신규*"})),"-",G114-H114)</f>
        <v>0</v>
      </c>
      <c r="J114" s="194"/>
      <c r="K114" s="194"/>
      <c r="L114" s="78">
        <f t="shared" si="17"/>
        <v>0</v>
      </c>
      <c r="M114" s="194"/>
      <c r="N114" s="194"/>
      <c r="O114" s="78">
        <f t="shared" si="18"/>
        <v>0</v>
      </c>
      <c r="P114" s="79" t="str">
        <f t="shared" si="19"/>
        <v>-</v>
      </c>
      <c r="Q114" s="212"/>
      <c r="R114" s="80"/>
      <c r="S114" s="221"/>
      <c r="T114" s="80"/>
      <c r="U114" s="83" t="str">
        <f t="shared" si="24"/>
        <v/>
      </c>
      <c r="V114" s="194">
        <f t="shared" si="20"/>
        <v>0</v>
      </c>
      <c r="W114" s="194">
        <f t="shared" si="25"/>
        <v>0</v>
      </c>
      <c r="X114" s="82" t="str">
        <f t="shared" si="21"/>
        <v>ok</v>
      </c>
      <c r="Y114" s="80"/>
      <c r="Z114" s="81" t="str">
        <f t="shared" si="26"/>
        <v/>
      </c>
      <c r="AA114" s="194">
        <f t="shared" si="22"/>
        <v>0</v>
      </c>
      <c r="AB114" s="194">
        <f t="shared" si="23"/>
        <v>0</v>
      </c>
      <c r="AC114" s="82" t="str">
        <f t="shared" si="27"/>
        <v>ok</v>
      </c>
      <c r="AD114" s="80"/>
      <c r="AE114" s="84" t="str">
        <f t="array" ref="AE114">IFERROR(IF($C114="","",INDEX(구분표!$I$2:$I$1001,MATCH(1,(구분표!$B$2:$B$1001='2추일출'!$A114)*(구분표!$C$2:$C$1001='2추일출'!$B114)*(구분표!$A$2:$A$1001='2추일출'!$C114),0))),"@@")</f>
        <v/>
      </c>
    </row>
    <row r="115" spans="1:31" ht="31.5" customHeight="1">
      <c r="A115" s="94" t="str">
        <f>IFERROR(VLOOKUP('2추일출'!$C115,구분표!$A$2:$C$1001,2,FALSE),"")</f>
        <v/>
      </c>
      <c r="B115" s="94" t="str">
        <f>IFERROR(VLOOKUP('2추일출'!$C115,구분표!$A$2:$C$1001,3,FALSE),"")</f>
        <v/>
      </c>
      <c r="C115" s="196"/>
      <c r="D115" s="195"/>
      <c r="E115" s="195"/>
      <c r="F115" s="196"/>
      <c r="G115" s="194"/>
      <c r="H115" s="194"/>
      <c r="I115" s="78">
        <f>IF(SUMPRODUCT(COUNTIF($D115,{"*본예산*","*1회추경*","*신규*"})),"-",G115-H115)</f>
        <v>0</v>
      </c>
      <c r="J115" s="194"/>
      <c r="K115" s="194"/>
      <c r="L115" s="78">
        <f t="shared" si="17"/>
        <v>0</v>
      </c>
      <c r="M115" s="194"/>
      <c r="N115" s="194"/>
      <c r="O115" s="78">
        <f t="shared" si="18"/>
        <v>0</v>
      </c>
      <c r="P115" s="79" t="str">
        <f t="shared" si="19"/>
        <v>-</v>
      </c>
      <c r="Q115" s="212"/>
      <c r="R115" s="80"/>
      <c r="S115" s="221"/>
      <c r="T115" s="80"/>
      <c r="U115" s="83" t="str">
        <f t="shared" si="24"/>
        <v/>
      </c>
      <c r="V115" s="194">
        <f t="shared" si="20"/>
        <v>0</v>
      </c>
      <c r="W115" s="194">
        <f t="shared" si="25"/>
        <v>0</v>
      </c>
      <c r="X115" s="82" t="str">
        <f t="shared" si="21"/>
        <v>ok</v>
      </c>
      <c r="Y115" s="80"/>
      <c r="Z115" s="81" t="str">
        <f t="shared" si="26"/>
        <v/>
      </c>
      <c r="AA115" s="194">
        <f t="shared" si="22"/>
        <v>0</v>
      </c>
      <c r="AB115" s="194">
        <f t="shared" si="23"/>
        <v>0</v>
      </c>
      <c r="AC115" s="82" t="str">
        <f t="shared" si="27"/>
        <v>ok</v>
      </c>
      <c r="AD115" s="80"/>
      <c r="AE115" s="84" t="str">
        <f t="array" ref="AE115">IFERROR(IF($C115="","",INDEX(구분표!$I$2:$I$1001,MATCH(1,(구분표!$B$2:$B$1001='2추일출'!$A115)*(구분표!$C$2:$C$1001='2추일출'!$B115)*(구분표!$A$2:$A$1001='2추일출'!$C115),0))),"@@")</f>
        <v/>
      </c>
    </row>
    <row r="116" spans="1:31" ht="31.5" customHeight="1">
      <c r="A116" s="94" t="str">
        <f>IFERROR(VLOOKUP('2추일출'!$C116,구분표!$A$2:$C$1001,2,FALSE),"")</f>
        <v/>
      </c>
      <c r="B116" s="94" t="str">
        <f>IFERROR(VLOOKUP('2추일출'!$C116,구분표!$A$2:$C$1001,3,FALSE),"")</f>
        <v/>
      </c>
      <c r="C116" s="196"/>
      <c r="D116" s="195"/>
      <c r="E116" s="195"/>
      <c r="F116" s="196"/>
      <c r="G116" s="194"/>
      <c r="H116" s="194"/>
      <c r="I116" s="78">
        <f>IF(SUMPRODUCT(COUNTIF($D116,{"*본예산*","*1회추경*","*신규*"})),"-",G116-H116)</f>
        <v>0</v>
      </c>
      <c r="J116" s="194"/>
      <c r="K116" s="194"/>
      <c r="L116" s="78">
        <f t="shared" si="17"/>
        <v>0</v>
      </c>
      <c r="M116" s="194"/>
      <c r="N116" s="194"/>
      <c r="O116" s="78">
        <f t="shared" si="18"/>
        <v>0</v>
      </c>
      <c r="P116" s="79" t="str">
        <f t="shared" si="19"/>
        <v>-</v>
      </c>
      <c r="Q116" s="212"/>
      <c r="R116" s="80"/>
      <c r="S116" s="221"/>
      <c r="T116" s="80"/>
      <c r="U116" s="83" t="str">
        <f t="shared" si="24"/>
        <v/>
      </c>
      <c r="V116" s="194">
        <f t="shared" si="20"/>
        <v>0</v>
      </c>
      <c r="W116" s="194">
        <f t="shared" si="25"/>
        <v>0</v>
      </c>
      <c r="X116" s="82" t="str">
        <f t="shared" si="21"/>
        <v>ok</v>
      </c>
      <c r="Y116" s="80"/>
      <c r="Z116" s="81" t="str">
        <f t="shared" si="26"/>
        <v/>
      </c>
      <c r="AA116" s="194">
        <f t="shared" si="22"/>
        <v>0</v>
      </c>
      <c r="AB116" s="194">
        <f t="shared" si="23"/>
        <v>0</v>
      </c>
      <c r="AC116" s="82" t="str">
        <f t="shared" si="27"/>
        <v>ok</v>
      </c>
      <c r="AD116" s="80"/>
      <c r="AE116" s="84" t="str">
        <f t="array" ref="AE116">IFERROR(IF($C116="","",INDEX(구분표!$I$2:$I$1001,MATCH(1,(구분표!$B$2:$B$1001='2추일출'!$A116)*(구분표!$C$2:$C$1001='2추일출'!$B116)*(구분표!$A$2:$A$1001='2추일출'!$C116),0))),"@@")</f>
        <v/>
      </c>
    </row>
    <row r="117" spans="1:31" ht="31.5" customHeight="1">
      <c r="A117" s="94" t="str">
        <f>IFERROR(VLOOKUP('2추일출'!$C117,구분표!$A$2:$C$1001,2,FALSE),"")</f>
        <v/>
      </c>
      <c r="B117" s="94" t="str">
        <f>IFERROR(VLOOKUP('2추일출'!$C117,구분표!$A$2:$C$1001,3,FALSE),"")</f>
        <v/>
      </c>
      <c r="C117" s="196"/>
      <c r="D117" s="195"/>
      <c r="E117" s="195"/>
      <c r="F117" s="196"/>
      <c r="G117" s="194"/>
      <c r="H117" s="194"/>
      <c r="I117" s="78">
        <f>IF(SUMPRODUCT(COUNTIF($D117,{"*본예산*","*1회추경*","*신규*"})),"-",G117-H117)</f>
        <v>0</v>
      </c>
      <c r="J117" s="194"/>
      <c r="K117" s="194"/>
      <c r="L117" s="78">
        <f t="shared" si="17"/>
        <v>0</v>
      </c>
      <c r="M117" s="194"/>
      <c r="N117" s="194"/>
      <c r="O117" s="78">
        <f t="shared" si="18"/>
        <v>0</v>
      </c>
      <c r="P117" s="79" t="str">
        <f t="shared" si="19"/>
        <v>-</v>
      </c>
      <c r="Q117" s="212"/>
      <c r="R117" s="80"/>
      <c r="S117" s="221"/>
      <c r="T117" s="80"/>
      <c r="U117" s="83" t="str">
        <f t="shared" si="24"/>
        <v/>
      </c>
      <c r="V117" s="194">
        <f t="shared" si="20"/>
        <v>0</v>
      </c>
      <c r="W117" s="194">
        <f t="shared" si="25"/>
        <v>0</v>
      </c>
      <c r="X117" s="82" t="str">
        <f t="shared" si="21"/>
        <v>ok</v>
      </c>
      <c r="Y117" s="80"/>
      <c r="Z117" s="81" t="str">
        <f t="shared" si="26"/>
        <v/>
      </c>
      <c r="AA117" s="194">
        <f t="shared" si="22"/>
        <v>0</v>
      </c>
      <c r="AB117" s="194">
        <f t="shared" si="23"/>
        <v>0</v>
      </c>
      <c r="AC117" s="82" t="str">
        <f t="shared" si="27"/>
        <v>ok</v>
      </c>
      <c r="AD117" s="80"/>
      <c r="AE117" s="84" t="str">
        <f t="array" ref="AE117">IFERROR(IF($C117="","",INDEX(구분표!$I$2:$I$1001,MATCH(1,(구분표!$B$2:$B$1001='2추일출'!$A117)*(구분표!$C$2:$C$1001='2추일출'!$B117)*(구분표!$A$2:$A$1001='2추일출'!$C117),0))),"@@")</f>
        <v/>
      </c>
    </row>
    <row r="118" spans="1:31" ht="31.5" customHeight="1">
      <c r="A118" s="94" t="str">
        <f>IFERROR(VLOOKUP('2추일출'!$C118,구분표!$A$2:$C$1001,2,FALSE),"")</f>
        <v/>
      </c>
      <c r="B118" s="94" t="str">
        <f>IFERROR(VLOOKUP('2추일출'!$C118,구분표!$A$2:$C$1001,3,FALSE),"")</f>
        <v/>
      </c>
      <c r="C118" s="196"/>
      <c r="D118" s="195"/>
      <c r="E118" s="195"/>
      <c r="F118" s="196"/>
      <c r="G118" s="194"/>
      <c r="H118" s="194"/>
      <c r="I118" s="78">
        <f>IF(SUMPRODUCT(COUNTIF($D118,{"*본예산*","*1회추경*","*신규*"})),"-",G118-H118)</f>
        <v>0</v>
      </c>
      <c r="J118" s="194"/>
      <c r="K118" s="194"/>
      <c r="L118" s="78">
        <f t="shared" si="17"/>
        <v>0</v>
      </c>
      <c r="M118" s="194"/>
      <c r="N118" s="194"/>
      <c r="O118" s="78">
        <f t="shared" si="18"/>
        <v>0</v>
      </c>
      <c r="P118" s="79" t="str">
        <f t="shared" si="19"/>
        <v>-</v>
      </c>
      <c r="Q118" s="212"/>
      <c r="R118" s="80"/>
      <c r="S118" s="221"/>
      <c r="T118" s="80"/>
      <c r="U118" s="83" t="str">
        <f t="shared" si="24"/>
        <v/>
      </c>
      <c r="V118" s="194">
        <f t="shared" si="20"/>
        <v>0</v>
      </c>
      <c r="W118" s="194">
        <f t="shared" si="25"/>
        <v>0</v>
      </c>
      <c r="X118" s="82" t="str">
        <f t="shared" si="21"/>
        <v>ok</v>
      </c>
      <c r="Y118" s="80"/>
      <c r="Z118" s="81" t="str">
        <f t="shared" si="26"/>
        <v/>
      </c>
      <c r="AA118" s="194">
        <f t="shared" si="22"/>
        <v>0</v>
      </c>
      <c r="AB118" s="194">
        <f t="shared" si="23"/>
        <v>0</v>
      </c>
      <c r="AC118" s="82" t="str">
        <f t="shared" si="27"/>
        <v>ok</v>
      </c>
      <c r="AD118" s="80"/>
      <c r="AE118" s="84" t="str">
        <f t="array" ref="AE118">IFERROR(IF($C118="","",INDEX(구분표!$I$2:$I$1001,MATCH(1,(구분표!$B$2:$B$1001='2추일출'!$A118)*(구분표!$C$2:$C$1001='2추일출'!$B118)*(구분표!$A$2:$A$1001='2추일출'!$C118),0))),"@@")</f>
        <v/>
      </c>
    </row>
    <row r="119" spans="1:31" ht="31.5" customHeight="1">
      <c r="A119" s="94" t="str">
        <f>IFERROR(VLOOKUP('2추일출'!$C119,구분표!$A$2:$C$1001,2,FALSE),"")</f>
        <v/>
      </c>
      <c r="B119" s="94" t="str">
        <f>IFERROR(VLOOKUP('2추일출'!$C119,구분표!$A$2:$C$1001,3,FALSE),"")</f>
        <v/>
      </c>
      <c r="C119" s="196"/>
      <c r="D119" s="195"/>
      <c r="E119" s="195"/>
      <c r="F119" s="196"/>
      <c r="G119" s="194"/>
      <c r="H119" s="194"/>
      <c r="I119" s="78">
        <f>IF(SUMPRODUCT(COUNTIF($D119,{"*본예산*","*1회추경*","*신규*"})),"-",G119-H119)</f>
        <v>0</v>
      </c>
      <c r="J119" s="194"/>
      <c r="K119" s="194"/>
      <c r="L119" s="78">
        <f t="shared" si="17"/>
        <v>0</v>
      </c>
      <c r="M119" s="194"/>
      <c r="N119" s="194"/>
      <c r="O119" s="78">
        <f t="shared" si="18"/>
        <v>0</v>
      </c>
      <c r="P119" s="79" t="str">
        <f t="shared" si="19"/>
        <v>-</v>
      </c>
      <c r="Q119" s="212"/>
      <c r="R119" s="80"/>
      <c r="S119" s="221"/>
      <c r="T119" s="80"/>
      <c r="U119" s="83" t="str">
        <f t="shared" si="24"/>
        <v/>
      </c>
      <c r="V119" s="194">
        <f t="shared" si="20"/>
        <v>0</v>
      </c>
      <c r="W119" s="194">
        <f t="shared" si="25"/>
        <v>0</v>
      </c>
      <c r="X119" s="82" t="str">
        <f t="shared" si="21"/>
        <v>ok</v>
      </c>
      <c r="Y119" s="80"/>
      <c r="Z119" s="81" t="str">
        <f t="shared" si="26"/>
        <v/>
      </c>
      <c r="AA119" s="194">
        <f t="shared" si="22"/>
        <v>0</v>
      </c>
      <c r="AB119" s="194">
        <f t="shared" si="23"/>
        <v>0</v>
      </c>
      <c r="AC119" s="82" t="str">
        <f t="shared" si="27"/>
        <v>ok</v>
      </c>
      <c r="AD119" s="80"/>
      <c r="AE119" s="84" t="str">
        <f t="array" ref="AE119">IFERROR(IF($C119="","",INDEX(구분표!$I$2:$I$1001,MATCH(1,(구분표!$B$2:$B$1001='2추일출'!$A119)*(구분표!$C$2:$C$1001='2추일출'!$B119)*(구분표!$A$2:$A$1001='2추일출'!$C119),0))),"@@")</f>
        <v/>
      </c>
    </row>
    <row r="120" spans="1:31" ht="31.5" customHeight="1">
      <c r="A120" s="94" t="str">
        <f>IFERROR(VLOOKUP('2추일출'!$C120,구분표!$A$2:$C$1001,2,FALSE),"")</f>
        <v/>
      </c>
      <c r="B120" s="94" t="str">
        <f>IFERROR(VLOOKUP('2추일출'!$C120,구분표!$A$2:$C$1001,3,FALSE),"")</f>
        <v/>
      </c>
      <c r="C120" s="196"/>
      <c r="D120" s="195"/>
      <c r="E120" s="195"/>
      <c r="F120" s="196"/>
      <c r="G120" s="194"/>
      <c r="H120" s="194"/>
      <c r="I120" s="78">
        <f>IF(SUMPRODUCT(COUNTIF($D120,{"*본예산*","*1회추경*","*신규*"})),"-",G120-H120)</f>
        <v>0</v>
      </c>
      <c r="J120" s="194"/>
      <c r="K120" s="194"/>
      <c r="L120" s="78">
        <f t="shared" si="17"/>
        <v>0</v>
      </c>
      <c r="M120" s="194"/>
      <c r="N120" s="194"/>
      <c r="O120" s="78">
        <f t="shared" si="18"/>
        <v>0</v>
      </c>
      <c r="P120" s="79" t="str">
        <f t="shared" si="19"/>
        <v>-</v>
      </c>
      <c r="Q120" s="212"/>
      <c r="R120" s="80"/>
      <c r="S120" s="221"/>
      <c r="T120" s="80"/>
      <c r="U120" s="83" t="str">
        <f t="shared" si="24"/>
        <v/>
      </c>
      <c r="V120" s="194">
        <f t="shared" si="20"/>
        <v>0</v>
      </c>
      <c r="W120" s="194">
        <f t="shared" si="25"/>
        <v>0</v>
      </c>
      <c r="X120" s="82" t="str">
        <f t="shared" si="21"/>
        <v>ok</v>
      </c>
      <c r="Y120" s="80"/>
      <c r="Z120" s="81" t="str">
        <f t="shared" si="26"/>
        <v/>
      </c>
      <c r="AA120" s="194">
        <f t="shared" si="22"/>
        <v>0</v>
      </c>
      <c r="AB120" s="194">
        <f t="shared" si="23"/>
        <v>0</v>
      </c>
      <c r="AC120" s="82" t="str">
        <f t="shared" si="27"/>
        <v>ok</v>
      </c>
      <c r="AD120" s="80"/>
      <c r="AE120" s="84" t="str">
        <f t="array" ref="AE120">IFERROR(IF($C120="","",INDEX(구분표!$I$2:$I$1001,MATCH(1,(구분표!$B$2:$B$1001='2추일출'!$A120)*(구분표!$C$2:$C$1001='2추일출'!$B120)*(구분표!$A$2:$A$1001='2추일출'!$C120),0))),"@@")</f>
        <v/>
      </c>
    </row>
    <row r="121" spans="1:31" ht="31.5" customHeight="1">
      <c r="A121" s="94" t="str">
        <f>IFERROR(VLOOKUP('2추일출'!$C121,구분표!$A$2:$C$1001,2,FALSE),"")</f>
        <v/>
      </c>
      <c r="B121" s="94" t="str">
        <f>IFERROR(VLOOKUP('2추일출'!$C121,구분표!$A$2:$C$1001,3,FALSE),"")</f>
        <v/>
      </c>
      <c r="C121" s="196"/>
      <c r="D121" s="195"/>
      <c r="E121" s="195"/>
      <c r="F121" s="196"/>
      <c r="G121" s="194"/>
      <c r="H121" s="194"/>
      <c r="I121" s="78">
        <f>IF(SUMPRODUCT(COUNTIF($D121,{"*본예산*","*1회추경*","*신규*"})),"-",G121-H121)</f>
        <v>0</v>
      </c>
      <c r="J121" s="194"/>
      <c r="K121" s="194"/>
      <c r="L121" s="78">
        <f t="shared" si="17"/>
        <v>0</v>
      </c>
      <c r="M121" s="194"/>
      <c r="N121" s="194"/>
      <c r="O121" s="78">
        <f t="shared" si="18"/>
        <v>0</v>
      </c>
      <c r="P121" s="79" t="str">
        <f t="shared" si="19"/>
        <v>-</v>
      </c>
      <c r="Q121" s="212"/>
      <c r="R121" s="80"/>
      <c r="S121" s="221"/>
      <c r="T121" s="80"/>
      <c r="U121" s="83" t="str">
        <f t="shared" si="24"/>
        <v/>
      </c>
      <c r="V121" s="194">
        <f t="shared" si="20"/>
        <v>0</v>
      </c>
      <c r="W121" s="194">
        <f t="shared" si="25"/>
        <v>0</v>
      </c>
      <c r="X121" s="82" t="str">
        <f t="shared" si="21"/>
        <v>ok</v>
      </c>
      <c r="Y121" s="80"/>
      <c r="Z121" s="81" t="str">
        <f t="shared" si="26"/>
        <v/>
      </c>
      <c r="AA121" s="194">
        <f t="shared" si="22"/>
        <v>0</v>
      </c>
      <c r="AB121" s="194">
        <f t="shared" si="23"/>
        <v>0</v>
      </c>
      <c r="AC121" s="82" t="str">
        <f t="shared" si="27"/>
        <v>ok</v>
      </c>
      <c r="AD121" s="80"/>
      <c r="AE121" s="84" t="str">
        <f t="array" ref="AE121">IFERROR(IF($C121="","",INDEX(구분표!$I$2:$I$1001,MATCH(1,(구분표!$B$2:$B$1001='2추일출'!$A121)*(구분표!$C$2:$C$1001='2추일출'!$B121)*(구분표!$A$2:$A$1001='2추일출'!$C121),0))),"@@")</f>
        <v/>
      </c>
    </row>
    <row r="122" spans="1:31" ht="31.5" customHeight="1">
      <c r="A122" s="94" t="str">
        <f>IFERROR(VLOOKUP('2추일출'!$C122,구분표!$A$2:$C$1001,2,FALSE),"")</f>
        <v/>
      </c>
      <c r="B122" s="94" t="str">
        <f>IFERROR(VLOOKUP('2추일출'!$C122,구분표!$A$2:$C$1001,3,FALSE),"")</f>
        <v/>
      </c>
      <c r="C122" s="196"/>
      <c r="D122" s="195"/>
      <c r="E122" s="195"/>
      <c r="F122" s="196"/>
      <c r="G122" s="194"/>
      <c r="H122" s="194"/>
      <c r="I122" s="78">
        <f>IF(SUMPRODUCT(COUNTIF($D122,{"*본예산*","*1회추경*","*신규*"})),"-",G122-H122)</f>
        <v>0</v>
      </c>
      <c r="J122" s="194"/>
      <c r="K122" s="194"/>
      <c r="L122" s="78">
        <f t="shared" si="17"/>
        <v>0</v>
      </c>
      <c r="M122" s="194"/>
      <c r="N122" s="194"/>
      <c r="O122" s="78">
        <f t="shared" si="18"/>
        <v>0</v>
      </c>
      <c r="P122" s="79" t="str">
        <f t="shared" si="19"/>
        <v>-</v>
      </c>
      <c r="Q122" s="212"/>
      <c r="R122" s="80"/>
      <c r="S122" s="221"/>
      <c r="T122" s="80"/>
      <c r="U122" s="83" t="str">
        <f t="shared" si="24"/>
        <v/>
      </c>
      <c r="V122" s="194">
        <f t="shared" si="20"/>
        <v>0</v>
      </c>
      <c r="W122" s="194">
        <f t="shared" si="25"/>
        <v>0</v>
      </c>
      <c r="X122" s="82" t="str">
        <f t="shared" si="21"/>
        <v>ok</v>
      </c>
      <c r="Y122" s="80"/>
      <c r="Z122" s="81" t="str">
        <f t="shared" si="26"/>
        <v/>
      </c>
      <c r="AA122" s="194">
        <f t="shared" si="22"/>
        <v>0</v>
      </c>
      <c r="AB122" s="194">
        <f t="shared" si="23"/>
        <v>0</v>
      </c>
      <c r="AC122" s="82" t="str">
        <f t="shared" si="27"/>
        <v>ok</v>
      </c>
      <c r="AD122" s="80"/>
      <c r="AE122" s="84" t="str">
        <f t="array" ref="AE122">IFERROR(IF($C122="","",INDEX(구분표!$I$2:$I$1001,MATCH(1,(구분표!$B$2:$B$1001='2추일출'!$A122)*(구분표!$C$2:$C$1001='2추일출'!$B122)*(구분표!$A$2:$A$1001='2추일출'!$C122),0))),"@@")</f>
        <v/>
      </c>
    </row>
    <row r="123" spans="1:31" ht="31.5" customHeight="1">
      <c r="A123" s="94" t="str">
        <f>IFERROR(VLOOKUP('2추일출'!$C123,구분표!$A$2:$C$1001,2,FALSE),"")</f>
        <v/>
      </c>
      <c r="B123" s="94" t="str">
        <f>IFERROR(VLOOKUP('2추일출'!$C123,구분표!$A$2:$C$1001,3,FALSE),"")</f>
        <v/>
      </c>
      <c r="C123" s="196"/>
      <c r="D123" s="195"/>
      <c r="E123" s="195"/>
      <c r="F123" s="196"/>
      <c r="G123" s="194"/>
      <c r="H123" s="194"/>
      <c r="I123" s="78">
        <f>IF(SUMPRODUCT(COUNTIF($D123,{"*본예산*","*1회추경*","*신규*"})),"-",G123-H123)</f>
        <v>0</v>
      </c>
      <c r="J123" s="194"/>
      <c r="K123" s="194"/>
      <c r="L123" s="78">
        <f t="shared" si="17"/>
        <v>0</v>
      </c>
      <c r="M123" s="194"/>
      <c r="N123" s="194"/>
      <c r="O123" s="78">
        <f t="shared" si="18"/>
        <v>0</v>
      </c>
      <c r="P123" s="79" t="str">
        <f t="shared" si="19"/>
        <v>-</v>
      </c>
      <c r="Q123" s="212"/>
      <c r="R123" s="80"/>
      <c r="S123" s="221"/>
      <c r="T123" s="80"/>
      <c r="U123" s="83" t="str">
        <f t="shared" si="24"/>
        <v/>
      </c>
      <c r="V123" s="194">
        <f t="shared" si="20"/>
        <v>0</v>
      </c>
      <c r="W123" s="194">
        <f t="shared" si="25"/>
        <v>0</v>
      </c>
      <c r="X123" s="82" t="str">
        <f t="shared" si="21"/>
        <v>ok</v>
      </c>
      <c r="Y123" s="80"/>
      <c r="Z123" s="81" t="str">
        <f t="shared" si="26"/>
        <v/>
      </c>
      <c r="AA123" s="194">
        <f t="shared" si="22"/>
        <v>0</v>
      </c>
      <c r="AB123" s="194">
        <f t="shared" si="23"/>
        <v>0</v>
      </c>
      <c r="AC123" s="82" t="str">
        <f t="shared" si="27"/>
        <v>ok</v>
      </c>
      <c r="AD123" s="80"/>
      <c r="AE123" s="84" t="str">
        <f t="array" ref="AE123">IFERROR(IF($C123="","",INDEX(구분표!$I$2:$I$1001,MATCH(1,(구분표!$B$2:$B$1001='2추일출'!$A123)*(구분표!$C$2:$C$1001='2추일출'!$B123)*(구분표!$A$2:$A$1001='2추일출'!$C123),0))),"@@")</f>
        <v/>
      </c>
    </row>
    <row r="124" spans="1:31" ht="31.5" customHeight="1">
      <c r="A124" s="94" t="str">
        <f>IFERROR(VLOOKUP('2추일출'!$C124,구분표!$A$2:$C$1001,2,FALSE),"")</f>
        <v/>
      </c>
      <c r="B124" s="94" t="str">
        <f>IFERROR(VLOOKUP('2추일출'!$C124,구분표!$A$2:$C$1001,3,FALSE),"")</f>
        <v/>
      </c>
      <c r="C124" s="196"/>
      <c r="D124" s="195"/>
      <c r="E124" s="195"/>
      <c r="F124" s="196"/>
      <c r="G124" s="194"/>
      <c r="H124" s="194"/>
      <c r="I124" s="78">
        <f>IF(SUMPRODUCT(COUNTIF($D124,{"*본예산*","*1회추경*","*신규*"})),"-",G124-H124)</f>
        <v>0</v>
      </c>
      <c r="J124" s="194"/>
      <c r="K124" s="194"/>
      <c r="L124" s="78">
        <f t="shared" si="17"/>
        <v>0</v>
      </c>
      <c r="M124" s="194"/>
      <c r="N124" s="194"/>
      <c r="O124" s="78">
        <f t="shared" si="18"/>
        <v>0</v>
      </c>
      <c r="P124" s="79" t="str">
        <f t="shared" si="19"/>
        <v>-</v>
      </c>
      <c r="Q124" s="211"/>
      <c r="R124" s="80"/>
      <c r="S124" s="221"/>
      <c r="T124" s="80"/>
      <c r="U124" s="83" t="str">
        <f t="shared" si="24"/>
        <v/>
      </c>
      <c r="V124" s="194">
        <f t="shared" si="20"/>
        <v>0</v>
      </c>
      <c r="W124" s="194">
        <f t="shared" si="25"/>
        <v>0</v>
      </c>
      <c r="X124" s="82" t="str">
        <f t="shared" si="21"/>
        <v>ok</v>
      </c>
      <c r="Y124" s="80"/>
      <c r="Z124" s="81" t="str">
        <f t="shared" si="26"/>
        <v/>
      </c>
      <c r="AA124" s="194">
        <f t="shared" si="22"/>
        <v>0</v>
      </c>
      <c r="AB124" s="194">
        <f t="shared" si="23"/>
        <v>0</v>
      </c>
      <c r="AC124" s="82" t="str">
        <f t="shared" si="27"/>
        <v>ok</v>
      </c>
      <c r="AD124" s="80"/>
      <c r="AE124" s="84" t="str">
        <f t="array" ref="AE124">IFERROR(IF($C124="","",INDEX(구분표!$I$2:$I$1001,MATCH(1,(구분표!$B$2:$B$1001='2추일출'!$A124)*(구분표!$C$2:$C$1001='2추일출'!$B124)*(구분표!$A$2:$A$1001='2추일출'!$C124),0))),"@@")</f>
        <v/>
      </c>
    </row>
    <row r="125" spans="1:31" ht="31.5" customHeight="1">
      <c r="A125" s="94" t="str">
        <f>IFERROR(VLOOKUP('2추일출'!$C125,구분표!$A$2:$C$1001,2,FALSE),"")</f>
        <v/>
      </c>
      <c r="B125" s="94" t="str">
        <f>IFERROR(VLOOKUP('2추일출'!$C125,구분표!$A$2:$C$1001,3,FALSE),"")</f>
        <v/>
      </c>
      <c r="C125" s="196"/>
      <c r="D125" s="195"/>
      <c r="E125" s="195"/>
      <c r="F125" s="196"/>
      <c r="G125" s="194"/>
      <c r="H125" s="194"/>
      <c r="I125" s="78">
        <f>IF(SUMPRODUCT(COUNTIF($D125,{"*본예산*","*1회추경*","*신규*"})),"-",G125-H125)</f>
        <v>0</v>
      </c>
      <c r="J125" s="206"/>
      <c r="K125" s="194"/>
      <c r="L125" s="78">
        <f t="shared" si="17"/>
        <v>0</v>
      </c>
      <c r="M125" s="208"/>
      <c r="N125" s="194"/>
      <c r="O125" s="78">
        <f t="shared" si="18"/>
        <v>0</v>
      </c>
      <c r="P125" s="79" t="str">
        <f t="shared" si="19"/>
        <v>-</v>
      </c>
      <c r="Q125" s="211"/>
      <c r="R125" s="80"/>
      <c r="S125" s="221"/>
      <c r="T125" s="80"/>
      <c r="U125" s="83" t="str">
        <f t="shared" si="24"/>
        <v/>
      </c>
      <c r="V125" s="194">
        <f t="shared" si="20"/>
        <v>0</v>
      </c>
      <c r="W125" s="194">
        <f t="shared" si="25"/>
        <v>0</v>
      </c>
      <c r="X125" s="82" t="str">
        <f t="shared" si="21"/>
        <v>ok</v>
      </c>
      <c r="Y125" s="80"/>
      <c r="Z125" s="81" t="str">
        <f t="shared" si="26"/>
        <v/>
      </c>
      <c r="AA125" s="194">
        <f t="shared" si="22"/>
        <v>0</v>
      </c>
      <c r="AB125" s="194">
        <f t="shared" si="23"/>
        <v>0</v>
      </c>
      <c r="AC125" s="82" t="str">
        <f t="shared" si="27"/>
        <v>ok</v>
      </c>
      <c r="AD125" s="80"/>
      <c r="AE125" s="84" t="str">
        <f t="array" ref="AE125">IFERROR(IF($C125="","",INDEX(구분표!$I$2:$I$1001,MATCH(1,(구분표!$B$2:$B$1001='2추일출'!$A125)*(구분표!$C$2:$C$1001='2추일출'!$B125)*(구분표!$A$2:$A$1001='2추일출'!$C125),0))),"@@")</f>
        <v/>
      </c>
    </row>
    <row r="126" spans="1:31" ht="31.5" customHeight="1">
      <c r="A126" s="94" t="str">
        <f>IFERROR(VLOOKUP('2추일출'!$C126,구분표!$A$2:$C$1001,2,FALSE),"")</f>
        <v/>
      </c>
      <c r="B126" s="94" t="str">
        <f>IFERROR(VLOOKUP('2추일출'!$C126,구분표!$A$2:$C$1001,3,FALSE),"")</f>
        <v/>
      </c>
      <c r="C126" s="196"/>
      <c r="D126" s="195"/>
      <c r="E126" s="195"/>
      <c r="F126" s="196"/>
      <c r="G126" s="194"/>
      <c r="H126" s="194"/>
      <c r="I126" s="78">
        <f>IF(SUMPRODUCT(COUNTIF($D126,{"*본예산*","*1회추경*","*신규*"})),"-",G126-H126)</f>
        <v>0</v>
      </c>
      <c r="J126" s="194"/>
      <c r="K126" s="194"/>
      <c r="L126" s="78">
        <f t="shared" si="17"/>
        <v>0</v>
      </c>
      <c r="M126" s="194"/>
      <c r="N126" s="194"/>
      <c r="O126" s="78">
        <f t="shared" si="18"/>
        <v>0</v>
      </c>
      <c r="P126" s="79" t="str">
        <f t="shared" si="19"/>
        <v>-</v>
      </c>
      <c r="Q126" s="213"/>
      <c r="R126" s="80"/>
      <c r="S126" s="221"/>
      <c r="T126" s="80"/>
      <c r="U126" s="83" t="str">
        <f t="shared" si="24"/>
        <v/>
      </c>
      <c r="V126" s="194">
        <f t="shared" si="20"/>
        <v>0</v>
      </c>
      <c r="W126" s="194">
        <f t="shared" si="25"/>
        <v>0</v>
      </c>
      <c r="X126" s="82" t="str">
        <f t="shared" si="21"/>
        <v>ok</v>
      </c>
      <c r="Y126" s="80"/>
      <c r="Z126" s="81" t="str">
        <f t="shared" si="26"/>
        <v/>
      </c>
      <c r="AA126" s="194">
        <f t="shared" si="22"/>
        <v>0</v>
      </c>
      <c r="AB126" s="194">
        <f t="shared" si="23"/>
        <v>0</v>
      </c>
      <c r="AC126" s="82" t="str">
        <f t="shared" si="27"/>
        <v>ok</v>
      </c>
      <c r="AD126" s="80"/>
      <c r="AE126" s="84" t="str">
        <f t="array" ref="AE126">IFERROR(IF($C126="","",INDEX(구분표!$I$2:$I$1001,MATCH(1,(구분표!$B$2:$B$1001='2추일출'!$A126)*(구분표!$C$2:$C$1001='2추일출'!$B126)*(구분표!$A$2:$A$1001='2추일출'!$C126),0))),"@@")</f>
        <v/>
      </c>
    </row>
    <row r="127" spans="1:31" ht="31.5" customHeight="1">
      <c r="A127" s="94" t="str">
        <f>IFERROR(VLOOKUP('2추일출'!$C127,구분표!$A$2:$C$1001,2,FALSE),"")</f>
        <v/>
      </c>
      <c r="B127" s="94" t="str">
        <f>IFERROR(VLOOKUP('2추일출'!$C127,구분표!$A$2:$C$1001,3,FALSE),"")</f>
        <v/>
      </c>
      <c r="C127" s="196"/>
      <c r="D127" s="195"/>
      <c r="E127" s="195"/>
      <c r="F127" s="196"/>
      <c r="G127" s="194"/>
      <c r="H127" s="194"/>
      <c r="I127" s="78">
        <f>IF(SUMPRODUCT(COUNTIF($D127,{"*본예산*","*1회추경*","*신규*"})),"-",G127-H127)</f>
        <v>0</v>
      </c>
      <c r="J127" s="194"/>
      <c r="K127" s="194"/>
      <c r="L127" s="78">
        <f t="shared" si="17"/>
        <v>0</v>
      </c>
      <c r="M127" s="194"/>
      <c r="N127" s="194"/>
      <c r="O127" s="78">
        <f t="shared" si="18"/>
        <v>0</v>
      </c>
      <c r="P127" s="79" t="str">
        <f t="shared" si="19"/>
        <v>-</v>
      </c>
      <c r="Q127" s="212"/>
      <c r="R127" s="80"/>
      <c r="S127" s="221"/>
      <c r="T127" s="80"/>
      <c r="U127" s="83" t="str">
        <f t="shared" si="24"/>
        <v/>
      </c>
      <c r="V127" s="194">
        <f t="shared" si="20"/>
        <v>0</v>
      </c>
      <c r="W127" s="194">
        <f t="shared" si="25"/>
        <v>0</v>
      </c>
      <c r="X127" s="82" t="str">
        <f t="shared" si="21"/>
        <v>ok</v>
      </c>
      <c r="Y127" s="80"/>
      <c r="Z127" s="81" t="str">
        <f t="shared" si="26"/>
        <v/>
      </c>
      <c r="AA127" s="194">
        <f t="shared" si="22"/>
        <v>0</v>
      </c>
      <c r="AB127" s="194">
        <f t="shared" si="23"/>
        <v>0</v>
      </c>
      <c r="AC127" s="82" t="str">
        <f t="shared" si="27"/>
        <v>ok</v>
      </c>
      <c r="AD127" s="80"/>
      <c r="AE127" s="84" t="str">
        <f t="array" ref="AE127">IFERROR(IF($C127="","",INDEX(구분표!$I$2:$I$1001,MATCH(1,(구분표!$B$2:$B$1001='2추일출'!$A127)*(구분표!$C$2:$C$1001='2추일출'!$B127)*(구분표!$A$2:$A$1001='2추일출'!$C127),0))),"@@")</f>
        <v/>
      </c>
    </row>
    <row r="128" spans="1:31" ht="31.5" customHeight="1">
      <c r="A128" s="94" t="str">
        <f>IFERROR(VLOOKUP('2추일출'!$C128,구분표!$A$2:$C$1001,2,FALSE),"")</f>
        <v/>
      </c>
      <c r="B128" s="94" t="str">
        <f>IFERROR(VLOOKUP('2추일출'!$C128,구분표!$A$2:$C$1001,3,FALSE),"")</f>
        <v/>
      </c>
      <c r="C128" s="196"/>
      <c r="D128" s="195"/>
      <c r="E128" s="195"/>
      <c r="F128" s="196"/>
      <c r="G128" s="194"/>
      <c r="H128" s="194"/>
      <c r="I128" s="78">
        <f>IF(SUMPRODUCT(COUNTIF($D128,{"*본예산*","*1회추경*","*신규*"})),"-",G128-H128)</f>
        <v>0</v>
      </c>
      <c r="J128" s="194"/>
      <c r="K128" s="206"/>
      <c r="L128" s="78">
        <f t="shared" si="17"/>
        <v>0</v>
      </c>
      <c r="M128" s="194"/>
      <c r="N128" s="206"/>
      <c r="O128" s="78">
        <f t="shared" si="18"/>
        <v>0</v>
      </c>
      <c r="P128" s="79" t="str">
        <f t="shared" si="19"/>
        <v>-</v>
      </c>
      <c r="Q128" s="212"/>
      <c r="R128" s="80"/>
      <c r="S128" s="221"/>
      <c r="T128" s="80"/>
      <c r="U128" s="83" t="str">
        <f t="shared" si="24"/>
        <v/>
      </c>
      <c r="V128" s="194">
        <f t="shared" si="20"/>
        <v>0</v>
      </c>
      <c r="W128" s="194">
        <f t="shared" si="25"/>
        <v>0</v>
      </c>
      <c r="X128" s="82" t="str">
        <f t="shared" si="21"/>
        <v>ok</v>
      </c>
      <c r="Y128" s="80"/>
      <c r="Z128" s="81" t="str">
        <f t="shared" si="26"/>
        <v/>
      </c>
      <c r="AA128" s="194">
        <f t="shared" si="22"/>
        <v>0</v>
      </c>
      <c r="AB128" s="194">
        <f t="shared" si="23"/>
        <v>0</v>
      </c>
      <c r="AC128" s="82" t="str">
        <f t="shared" si="27"/>
        <v>ok</v>
      </c>
      <c r="AD128" s="80"/>
      <c r="AE128" s="84" t="str">
        <f t="array" ref="AE128">IFERROR(IF($C128="","",INDEX(구분표!$I$2:$I$1001,MATCH(1,(구분표!$B$2:$B$1001='2추일출'!$A128)*(구분표!$C$2:$C$1001='2추일출'!$B128)*(구분표!$A$2:$A$1001='2추일출'!$C128),0))),"@@")</f>
        <v/>
      </c>
    </row>
    <row r="129" spans="1:31" ht="31.5" customHeight="1">
      <c r="A129" s="94" t="str">
        <f>IFERROR(VLOOKUP('2추일출'!$C129,구분표!$A$2:$C$1001,2,FALSE),"")</f>
        <v/>
      </c>
      <c r="B129" s="94" t="str">
        <f>IFERROR(VLOOKUP('2추일출'!$C129,구분표!$A$2:$C$1001,3,FALSE),"")</f>
        <v/>
      </c>
      <c r="C129" s="196"/>
      <c r="D129" s="195"/>
      <c r="E129" s="195"/>
      <c r="F129" s="196"/>
      <c r="G129" s="194"/>
      <c r="H129" s="194"/>
      <c r="I129" s="78">
        <f>IF(SUMPRODUCT(COUNTIF($D129,{"*본예산*","*1회추경*","*신규*"})),"-",G129-H129)</f>
        <v>0</v>
      </c>
      <c r="J129" s="194"/>
      <c r="K129" s="194"/>
      <c r="L129" s="78">
        <f t="shared" si="17"/>
        <v>0</v>
      </c>
      <c r="M129" s="194"/>
      <c r="N129" s="194"/>
      <c r="O129" s="78">
        <f t="shared" si="18"/>
        <v>0</v>
      </c>
      <c r="P129" s="79" t="str">
        <f t="shared" si="19"/>
        <v>-</v>
      </c>
      <c r="Q129" s="212"/>
      <c r="R129" s="80"/>
      <c r="S129" s="221"/>
      <c r="T129" s="80"/>
      <c r="U129" s="83" t="str">
        <f t="shared" si="24"/>
        <v/>
      </c>
      <c r="V129" s="194">
        <f t="shared" si="20"/>
        <v>0</v>
      </c>
      <c r="W129" s="194">
        <f t="shared" si="25"/>
        <v>0</v>
      </c>
      <c r="X129" s="82" t="str">
        <f t="shared" si="21"/>
        <v>ok</v>
      </c>
      <c r="Y129" s="80"/>
      <c r="Z129" s="81" t="str">
        <f t="shared" si="26"/>
        <v/>
      </c>
      <c r="AA129" s="194">
        <f t="shared" si="22"/>
        <v>0</v>
      </c>
      <c r="AB129" s="194">
        <f t="shared" si="23"/>
        <v>0</v>
      </c>
      <c r="AC129" s="82" t="str">
        <f t="shared" si="27"/>
        <v>ok</v>
      </c>
      <c r="AD129" s="80"/>
      <c r="AE129" s="84" t="str">
        <f t="array" ref="AE129">IFERROR(IF($C129="","",INDEX(구분표!$I$2:$I$1001,MATCH(1,(구분표!$B$2:$B$1001='2추일출'!$A129)*(구분표!$C$2:$C$1001='2추일출'!$B129)*(구분표!$A$2:$A$1001='2추일출'!$C129),0))),"@@")</f>
        <v/>
      </c>
    </row>
    <row r="130" spans="1:31" ht="31.5" customHeight="1">
      <c r="A130" s="94" t="str">
        <f>IFERROR(VLOOKUP('2추일출'!$C130,구분표!$A$2:$C$1001,2,FALSE),"")</f>
        <v/>
      </c>
      <c r="B130" s="94" t="str">
        <f>IFERROR(VLOOKUP('2추일출'!$C130,구분표!$A$2:$C$1001,3,FALSE),"")</f>
        <v/>
      </c>
      <c r="C130" s="196"/>
      <c r="D130" s="195"/>
      <c r="E130" s="195"/>
      <c r="F130" s="196"/>
      <c r="G130" s="198"/>
      <c r="H130" s="198"/>
      <c r="I130" s="78">
        <f>IF(SUMPRODUCT(COUNTIF($D130,{"*본예산*","*1회추경*","*신규*"})),"-",G130-H130)</f>
        <v>0</v>
      </c>
      <c r="J130" s="194"/>
      <c r="K130" s="194"/>
      <c r="L130" s="78">
        <f t="shared" si="17"/>
        <v>0</v>
      </c>
      <c r="M130" s="194"/>
      <c r="N130" s="194"/>
      <c r="O130" s="78">
        <f t="shared" si="18"/>
        <v>0</v>
      </c>
      <c r="P130" s="79" t="str">
        <f t="shared" si="19"/>
        <v>-</v>
      </c>
      <c r="Q130" s="212"/>
      <c r="R130" s="80"/>
      <c r="S130" s="221"/>
      <c r="T130" s="80"/>
      <c r="U130" s="83" t="str">
        <f t="shared" si="24"/>
        <v/>
      </c>
      <c r="V130" s="194">
        <f t="shared" si="20"/>
        <v>0</v>
      </c>
      <c r="W130" s="194">
        <f t="shared" si="25"/>
        <v>0</v>
      </c>
      <c r="X130" s="82" t="str">
        <f t="shared" si="21"/>
        <v>ok</v>
      </c>
      <c r="Y130" s="80"/>
      <c r="Z130" s="81" t="str">
        <f t="shared" si="26"/>
        <v/>
      </c>
      <c r="AA130" s="194">
        <f t="shared" si="22"/>
        <v>0</v>
      </c>
      <c r="AB130" s="194">
        <f t="shared" si="23"/>
        <v>0</v>
      </c>
      <c r="AC130" s="82" t="str">
        <f t="shared" si="27"/>
        <v>ok</v>
      </c>
      <c r="AD130" s="80"/>
      <c r="AE130" s="84" t="str">
        <f t="array" ref="AE130">IFERROR(IF($C130="","",INDEX(구분표!$I$2:$I$1001,MATCH(1,(구분표!$B$2:$B$1001='2추일출'!$A130)*(구분표!$C$2:$C$1001='2추일출'!$B130)*(구분표!$A$2:$A$1001='2추일출'!$C130),0))),"@@")</f>
        <v/>
      </c>
    </row>
    <row r="131" spans="1:31" ht="31.5" customHeight="1">
      <c r="A131" s="94" t="str">
        <f>IFERROR(VLOOKUP('2추일출'!$C131,구분표!$A$2:$C$1001,2,FALSE),"")</f>
        <v/>
      </c>
      <c r="B131" s="94" t="str">
        <f>IFERROR(VLOOKUP('2추일출'!$C131,구분표!$A$2:$C$1001,3,FALSE),"")</f>
        <v/>
      </c>
      <c r="C131" s="196"/>
      <c r="D131" s="195"/>
      <c r="E131" s="195"/>
      <c r="F131" s="196"/>
      <c r="G131" s="198"/>
      <c r="H131" s="198"/>
      <c r="I131" s="78">
        <f>IF(SUMPRODUCT(COUNTIF($D131,{"*본예산*","*1회추경*","*신규*"})),"-",G131-H131)</f>
        <v>0</v>
      </c>
      <c r="J131" s="194"/>
      <c r="K131" s="194"/>
      <c r="L131" s="78">
        <f t="shared" si="17"/>
        <v>0</v>
      </c>
      <c r="M131" s="194"/>
      <c r="N131" s="194"/>
      <c r="O131" s="78">
        <f t="shared" si="18"/>
        <v>0</v>
      </c>
      <c r="P131" s="79" t="str">
        <f t="shared" si="19"/>
        <v>-</v>
      </c>
      <c r="Q131" s="212"/>
      <c r="R131" s="80"/>
      <c r="S131" s="221"/>
      <c r="T131" s="80"/>
      <c r="U131" s="83" t="str">
        <f t="shared" si="24"/>
        <v/>
      </c>
      <c r="V131" s="194">
        <f t="shared" si="20"/>
        <v>0</v>
      </c>
      <c r="W131" s="194">
        <f t="shared" si="25"/>
        <v>0</v>
      </c>
      <c r="X131" s="82" t="str">
        <f t="shared" si="21"/>
        <v>ok</v>
      </c>
      <c r="Y131" s="80"/>
      <c r="Z131" s="81" t="str">
        <f t="shared" si="26"/>
        <v/>
      </c>
      <c r="AA131" s="194">
        <f t="shared" si="22"/>
        <v>0</v>
      </c>
      <c r="AB131" s="194">
        <f t="shared" si="23"/>
        <v>0</v>
      </c>
      <c r="AC131" s="82" t="str">
        <f t="shared" si="27"/>
        <v>ok</v>
      </c>
      <c r="AD131" s="80"/>
      <c r="AE131" s="84" t="str">
        <f t="array" ref="AE131">IFERROR(IF($C131="","",INDEX(구분표!$I$2:$I$1001,MATCH(1,(구분표!$B$2:$B$1001='2추일출'!$A131)*(구분표!$C$2:$C$1001='2추일출'!$B131)*(구분표!$A$2:$A$1001='2추일출'!$C131),0))),"@@")</f>
        <v/>
      </c>
    </row>
    <row r="132" spans="1:31" ht="31.5" customHeight="1">
      <c r="A132" s="94" t="str">
        <f>IFERROR(VLOOKUP('2추일출'!$C132,구분표!$A$2:$C$1001,2,FALSE),"")</f>
        <v/>
      </c>
      <c r="B132" s="94" t="str">
        <f>IFERROR(VLOOKUP('2추일출'!$C132,구분표!$A$2:$C$1001,3,FALSE),"")</f>
        <v/>
      </c>
      <c r="C132" s="196"/>
      <c r="D132" s="195"/>
      <c r="E132" s="195"/>
      <c r="F132" s="196"/>
      <c r="G132" s="194"/>
      <c r="H132" s="194"/>
      <c r="I132" s="78">
        <f>IF(SUMPRODUCT(COUNTIF($D132,{"*본예산*","*1회추경*","*신규*"})),"-",G132-H132)</f>
        <v>0</v>
      </c>
      <c r="J132" s="194"/>
      <c r="K132" s="194"/>
      <c r="L132" s="78">
        <f t="shared" si="17"/>
        <v>0</v>
      </c>
      <c r="M132" s="194"/>
      <c r="N132" s="194"/>
      <c r="O132" s="78">
        <f t="shared" si="18"/>
        <v>0</v>
      </c>
      <c r="P132" s="79" t="str">
        <f t="shared" si="19"/>
        <v>-</v>
      </c>
      <c r="Q132" s="212"/>
      <c r="R132" s="80"/>
      <c r="S132" s="221"/>
      <c r="T132" s="80"/>
      <c r="U132" s="83" t="str">
        <f t="shared" si="24"/>
        <v/>
      </c>
      <c r="V132" s="194">
        <f t="shared" si="20"/>
        <v>0</v>
      </c>
      <c r="W132" s="194">
        <f t="shared" si="25"/>
        <v>0</v>
      </c>
      <c r="X132" s="82" t="str">
        <f t="shared" si="21"/>
        <v>ok</v>
      </c>
      <c r="Y132" s="80"/>
      <c r="Z132" s="81" t="str">
        <f t="shared" si="26"/>
        <v/>
      </c>
      <c r="AA132" s="194">
        <f t="shared" si="22"/>
        <v>0</v>
      </c>
      <c r="AB132" s="194">
        <f t="shared" si="23"/>
        <v>0</v>
      </c>
      <c r="AC132" s="82" t="str">
        <f t="shared" si="27"/>
        <v>ok</v>
      </c>
      <c r="AD132" s="80"/>
      <c r="AE132" s="84" t="str">
        <f t="array" ref="AE132">IFERROR(IF($C132="","",INDEX(구분표!$I$2:$I$1001,MATCH(1,(구분표!$B$2:$B$1001='2추일출'!$A132)*(구분표!$C$2:$C$1001='2추일출'!$B132)*(구분표!$A$2:$A$1001='2추일출'!$C132),0))),"@@")</f>
        <v/>
      </c>
    </row>
    <row r="133" spans="1:31" ht="31.5" customHeight="1">
      <c r="A133" s="94" t="str">
        <f>IFERROR(VLOOKUP('2추일출'!$C133,구분표!$A$2:$C$1001,2,FALSE),"")</f>
        <v/>
      </c>
      <c r="B133" s="94" t="str">
        <f>IFERROR(VLOOKUP('2추일출'!$C133,구분표!$A$2:$C$1001,3,FALSE),"")</f>
        <v/>
      </c>
      <c r="C133" s="196"/>
      <c r="D133" s="195"/>
      <c r="E133" s="195"/>
      <c r="F133" s="196"/>
      <c r="G133" s="194"/>
      <c r="H133" s="194"/>
      <c r="I133" s="78">
        <f>IF(SUMPRODUCT(COUNTIF($D133,{"*본예산*","*1회추경*","*신규*"})),"-",G133-H133)</f>
        <v>0</v>
      </c>
      <c r="J133" s="194"/>
      <c r="K133" s="194"/>
      <c r="L133" s="78">
        <f t="shared" si="17"/>
        <v>0</v>
      </c>
      <c r="M133" s="194"/>
      <c r="N133" s="194"/>
      <c r="O133" s="78">
        <f t="shared" si="18"/>
        <v>0</v>
      </c>
      <c r="P133" s="79" t="str">
        <f t="shared" si="19"/>
        <v>-</v>
      </c>
      <c r="Q133" s="212"/>
      <c r="R133" s="80"/>
      <c r="S133" s="221"/>
      <c r="T133" s="80"/>
      <c r="U133" s="83" t="str">
        <f t="shared" si="24"/>
        <v/>
      </c>
      <c r="V133" s="194">
        <f t="shared" si="20"/>
        <v>0</v>
      </c>
      <c r="W133" s="194">
        <f t="shared" si="25"/>
        <v>0</v>
      </c>
      <c r="X133" s="82" t="str">
        <f t="shared" si="21"/>
        <v>ok</v>
      </c>
      <c r="Y133" s="80"/>
      <c r="Z133" s="81" t="str">
        <f t="shared" si="26"/>
        <v/>
      </c>
      <c r="AA133" s="194">
        <f t="shared" si="22"/>
        <v>0</v>
      </c>
      <c r="AB133" s="194">
        <f t="shared" si="23"/>
        <v>0</v>
      </c>
      <c r="AC133" s="82" t="str">
        <f t="shared" si="27"/>
        <v>ok</v>
      </c>
      <c r="AD133" s="80"/>
      <c r="AE133" s="84" t="str">
        <f t="array" ref="AE133">IFERROR(IF($C133="","",INDEX(구분표!$I$2:$I$1001,MATCH(1,(구분표!$B$2:$B$1001='2추일출'!$A133)*(구분표!$C$2:$C$1001='2추일출'!$B133)*(구분표!$A$2:$A$1001='2추일출'!$C133),0))),"@@")</f>
        <v/>
      </c>
    </row>
    <row r="134" spans="1:31" ht="31.5" customHeight="1">
      <c r="A134" s="94" t="str">
        <f>IFERROR(VLOOKUP('2추일출'!$C134,구분표!$A$2:$C$1001,2,FALSE),"")</f>
        <v/>
      </c>
      <c r="B134" s="94" t="str">
        <f>IFERROR(VLOOKUP('2추일출'!$C134,구분표!$A$2:$C$1001,3,FALSE),"")</f>
        <v/>
      </c>
      <c r="C134" s="196"/>
      <c r="D134" s="195"/>
      <c r="E134" s="195"/>
      <c r="F134" s="196"/>
      <c r="G134" s="194"/>
      <c r="H134" s="194"/>
      <c r="I134" s="78">
        <f>IF(SUMPRODUCT(COUNTIF($D134,{"*본예산*","*1회추경*","*신규*"})),"-",G134-H134)</f>
        <v>0</v>
      </c>
      <c r="J134" s="194"/>
      <c r="K134" s="206"/>
      <c r="L134" s="78">
        <f t="shared" si="17"/>
        <v>0</v>
      </c>
      <c r="M134" s="194"/>
      <c r="N134" s="206"/>
      <c r="O134" s="78">
        <f t="shared" si="18"/>
        <v>0</v>
      </c>
      <c r="P134" s="79" t="str">
        <f t="shared" si="19"/>
        <v>-</v>
      </c>
      <c r="Q134" s="211"/>
      <c r="R134" s="80"/>
      <c r="S134" s="221"/>
      <c r="T134" s="80"/>
      <c r="U134" s="83" t="str">
        <f t="shared" si="24"/>
        <v/>
      </c>
      <c r="V134" s="194">
        <f t="shared" si="20"/>
        <v>0</v>
      </c>
      <c r="W134" s="194">
        <f t="shared" si="25"/>
        <v>0</v>
      </c>
      <c r="X134" s="82" t="str">
        <f t="shared" si="21"/>
        <v>ok</v>
      </c>
      <c r="Y134" s="80"/>
      <c r="Z134" s="81" t="str">
        <f t="shared" si="26"/>
        <v/>
      </c>
      <c r="AA134" s="194">
        <f t="shared" si="22"/>
        <v>0</v>
      </c>
      <c r="AB134" s="194">
        <f t="shared" si="23"/>
        <v>0</v>
      </c>
      <c r="AC134" s="82" t="str">
        <f t="shared" si="27"/>
        <v>ok</v>
      </c>
      <c r="AD134" s="80"/>
      <c r="AE134" s="84" t="str">
        <f t="array" ref="AE134">IFERROR(IF($C134="","",INDEX(구분표!$I$2:$I$1001,MATCH(1,(구분표!$B$2:$B$1001='2추일출'!$A134)*(구분표!$C$2:$C$1001='2추일출'!$B134)*(구분표!$A$2:$A$1001='2추일출'!$C134),0))),"@@")</f>
        <v/>
      </c>
    </row>
    <row r="135" spans="1:31" ht="31.5" customHeight="1">
      <c r="A135" s="94" t="str">
        <f>IFERROR(VLOOKUP('2추일출'!$C135,구분표!$A$2:$C$1001,2,FALSE),"")</f>
        <v/>
      </c>
      <c r="B135" s="94" t="str">
        <f>IFERROR(VLOOKUP('2추일출'!$C135,구분표!$A$2:$C$1001,3,FALSE),"")</f>
        <v/>
      </c>
      <c r="C135" s="196"/>
      <c r="D135" s="195"/>
      <c r="E135" s="195"/>
      <c r="F135" s="196"/>
      <c r="G135" s="194"/>
      <c r="H135" s="194"/>
      <c r="I135" s="78">
        <f>IF(SUMPRODUCT(COUNTIF($D135,{"*본예산*","*1회추경*","*신규*"})),"-",G135-H135)</f>
        <v>0</v>
      </c>
      <c r="J135" s="194"/>
      <c r="K135" s="194"/>
      <c r="L135" s="78">
        <f t="shared" si="17"/>
        <v>0</v>
      </c>
      <c r="M135" s="194"/>
      <c r="N135" s="194"/>
      <c r="O135" s="78">
        <f t="shared" si="18"/>
        <v>0</v>
      </c>
      <c r="P135" s="79" t="str">
        <f t="shared" si="19"/>
        <v>-</v>
      </c>
      <c r="Q135" s="212"/>
      <c r="R135" s="80"/>
      <c r="S135" s="221"/>
      <c r="T135" s="80"/>
      <c r="U135" s="83" t="str">
        <f t="shared" si="24"/>
        <v/>
      </c>
      <c r="V135" s="194">
        <f t="shared" ref="V135:V198" si="28">IF($U135&lt;&gt;"도비",IF($S135="국도비","직접입력",SUM($J135:$K135)),)</f>
        <v>0</v>
      </c>
      <c r="W135" s="194">
        <f t="shared" si="25"/>
        <v>0</v>
      </c>
      <c r="X135" s="82" t="str">
        <f t="shared" ref="X135:X198" si="29">IF($S135="국도비","ok",IF(($J135+$K135)=($V135+$W135),"ok","검토"))</f>
        <v>ok</v>
      </c>
      <c r="Y135" s="80"/>
      <c r="Z135" s="81" t="str">
        <f t="shared" si="26"/>
        <v/>
      </c>
      <c r="AA135" s="194">
        <f t="shared" ref="AA135:AA198" si="30">IF($Z135&lt;&gt;"도비",IF($S135="국도비","직접입력",SUM($M135:$N135)),)</f>
        <v>0</v>
      </c>
      <c r="AB135" s="194">
        <f t="shared" ref="AB135:AB198" si="31">IF($Z135="도비",SUM($M135:$N135),IF($S135="국도비","직접입력",SUM($M135:$N135)-$AA135))</f>
        <v>0</v>
      </c>
      <c r="AC135" s="82" t="str">
        <f t="shared" si="27"/>
        <v>ok</v>
      </c>
      <c r="AD135" s="80"/>
      <c r="AE135" s="84" t="str">
        <f t="array" ref="AE135">IFERROR(IF($C135="","",INDEX(구분표!$I$2:$I$1001,MATCH(1,(구분표!$B$2:$B$1001='2추일출'!$A135)*(구분표!$C$2:$C$1001='2추일출'!$B135)*(구분표!$A$2:$A$1001='2추일출'!$C135),0))),"@@")</f>
        <v/>
      </c>
    </row>
    <row r="136" spans="1:31" ht="31.5" customHeight="1">
      <c r="A136" s="94" t="str">
        <f>IFERROR(VLOOKUP('2추일출'!$C136,구분표!$A$2:$C$1001,2,FALSE),"")</f>
        <v/>
      </c>
      <c r="B136" s="94" t="str">
        <f>IFERROR(VLOOKUP('2추일출'!$C136,구분표!$A$2:$C$1001,3,FALSE),"")</f>
        <v/>
      </c>
      <c r="C136" s="196"/>
      <c r="D136" s="195"/>
      <c r="E136" s="195"/>
      <c r="F136" s="196"/>
      <c r="G136" s="194"/>
      <c r="H136" s="194"/>
      <c r="I136" s="78">
        <f>IF(SUMPRODUCT(COUNTIF($D136,{"*본예산*","*1회추경*","*신규*"})),"-",G136-H136)</f>
        <v>0</v>
      </c>
      <c r="J136" s="194"/>
      <c r="K136" s="194"/>
      <c r="L136" s="78">
        <f t="shared" si="17"/>
        <v>0</v>
      </c>
      <c r="M136" s="194"/>
      <c r="N136" s="194"/>
      <c r="O136" s="78">
        <f t="shared" si="18"/>
        <v>0</v>
      </c>
      <c r="P136" s="79" t="str">
        <f t="shared" si="19"/>
        <v>-</v>
      </c>
      <c r="Q136" s="214"/>
      <c r="R136" s="80"/>
      <c r="S136" s="221"/>
      <c r="T136" s="80"/>
      <c r="U136" s="83" t="str">
        <f t="shared" ref="U136:U199" si="32">IF($S136="도비","도비",IF(COUNT(FIND("국비/",$F136)),"국비",IF(COUNT(FIND("광특/",$F136)),"광특",IF(COUNT(FIND("기금/",$F136)),"기금",IF(COUNT(FIND("분권/",$F136)),"분권",IF(COUNT(FIND("교부세/",$F136)),"특교",IF(COUNT(FIND("자체/",$F136)),"도비","")))))))</f>
        <v/>
      </c>
      <c r="V136" s="194">
        <f t="shared" si="28"/>
        <v>0</v>
      </c>
      <c r="W136" s="194">
        <f t="shared" ref="W136:W199" si="33">IF($U136="도비",SUM($J136:$K136),IF($S136="국도비","직접입력",SUM($J136:$K136)-$V136))</f>
        <v>0</v>
      </c>
      <c r="X136" s="82" t="str">
        <f t="shared" si="29"/>
        <v>ok</v>
      </c>
      <c r="Y136" s="80"/>
      <c r="Z136" s="81" t="str">
        <f t="shared" ref="Z136:Z199" si="34">$U136</f>
        <v/>
      </c>
      <c r="AA136" s="194">
        <f t="shared" si="30"/>
        <v>0</v>
      </c>
      <c r="AB136" s="194">
        <f t="shared" si="31"/>
        <v>0</v>
      </c>
      <c r="AC136" s="82" t="str">
        <f t="shared" ref="AC136:AC199" si="35">IF($S136="국도비","ok",IF(($M136+$N136)=($AA136+$AB136),"ok","검토"))</f>
        <v>ok</v>
      </c>
      <c r="AD136" s="80"/>
      <c r="AE136" s="84" t="str">
        <f t="array" ref="AE136">IFERROR(IF($C136="","",INDEX(구분표!$I$2:$I$1001,MATCH(1,(구분표!$B$2:$B$1001='2추일출'!$A136)*(구분표!$C$2:$C$1001='2추일출'!$B136)*(구분표!$A$2:$A$1001='2추일출'!$C136),0))),"@@")</f>
        <v/>
      </c>
    </row>
    <row r="137" spans="1:31" ht="31.5" customHeight="1">
      <c r="A137" s="94" t="str">
        <f>IFERROR(VLOOKUP('2추일출'!$C137,구분표!$A$2:$C$1001,2,FALSE),"")</f>
        <v/>
      </c>
      <c r="B137" s="94" t="str">
        <f>IFERROR(VLOOKUP('2추일출'!$C137,구분표!$A$2:$C$1001,3,FALSE),"")</f>
        <v/>
      </c>
      <c r="C137" s="196"/>
      <c r="D137" s="195"/>
      <c r="E137" s="195"/>
      <c r="F137" s="196"/>
      <c r="G137" s="194"/>
      <c r="H137" s="197"/>
      <c r="I137" s="78">
        <f>IF(SUMPRODUCT(COUNTIF($D137,{"*본예산*","*1회추경*","*신규*"})),"-",G137-H137)</f>
        <v>0</v>
      </c>
      <c r="J137" s="194"/>
      <c r="K137" s="194"/>
      <c r="L137" s="78">
        <f t="shared" si="17"/>
        <v>0</v>
      </c>
      <c r="M137" s="194"/>
      <c r="N137" s="194"/>
      <c r="O137" s="78">
        <f t="shared" si="18"/>
        <v>0</v>
      </c>
      <c r="P137" s="79" t="str">
        <f t="shared" si="19"/>
        <v>-</v>
      </c>
      <c r="Q137" s="212"/>
      <c r="R137" s="80"/>
      <c r="S137" s="221"/>
      <c r="T137" s="80"/>
      <c r="U137" s="83" t="str">
        <f t="shared" si="32"/>
        <v/>
      </c>
      <c r="V137" s="194">
        <f t="shared" si="28"/>
        <v>0</v>
      </c>
      <c r="W137" s="194">
        <f t="shared" si="33"/>
        <v>0</v>
      </c>
      <c r="X137" s="82" t="str">
        <f t="shared" si="29"/>
        <v>ok</v>
      </c>
      <c r="Y137" s="80"/>
      <c r="Z137" s="81" t="str">
        <f t="shared" si="34"/>
        <v/>
      </c>
      <c r="AA137" s="194">
        <f t="shared" si="30"/>
        <v>0</v>
      </c>
      <c r="AB137" s="194">
        <f t="shared" si="31"/>
        <v>0</v>
      </c>
      <c r="AC137" s="82" t="str">
        <f t="shared" si="35"/>
        <v>ok</v>
      </c>
      <c r="AD137" s="80"/>
      <c r="AE137" s="84" t="str">
        <f t="array" ref="AE137">IFERROR(IF($C137="","",INDEX(구분표!$I$2:$I$1001,MATCH(1,(구분표!$B$2:$B$1001='2추일출'!$A137)*(구분표!$C$2:$C$1001='2추일출'!$B137)*(구분표!$A$2:$A$1001='2추일출'!$C137),0))),"@@")</f>
        <v/>
      </c>
    </row>
    <row r="138" spans="1:31" ht="31.5" customHeight="1">
      <c r="A138" s="94" t="str">
        <f>IFERROR(VLOOKUP('2추일출'!$C138,구분표!$A$2:$C$1001,2,FALSE),"")</f>
        <v/>
      </c>
      <c r="B138" s="94" t="str">
        <f>IFERROR(VLOOKUP('2추일출'!$C138,구분표!$A$2:$C$1001,3,FALSE),"")</f>
        <v/>
      </c>
      <c r="C138" s="196"/>
      <c r="D138" s="195"/>
      <c r="E138" s="195"/>
      <c r="F138" s="196"/>
      <c r="G138" s="194"/>
      <c r="H138" s="194"/>
      <c r="I138" s="78">
        <f>IF(SUMPRODUCT(COUNTIF($D138,{"*본예산*","*1회추경*","*신규*"})),"-",G138-H138)</f>
        <v>0</v>
      </c>
      <c r="J138" s="194"/>
      <c r="K138" s="194"/>
      <c r="L138" s="78">
        <f t="shared" si="17"/>
        <v>0</v>
      </c>
      <c r="M138" s="194"/>
      <c r="N138" s="194"/>
      <c r="O138" s="78">
        <f t="shared" si="18"/>
        <v>0</v>
      </c>
      <c r="P138" s="79" t="str">
        <f t="shared" si="19"/>
        <v>-</v>
      </c>
      <c r="Q138" s="212"/>
      <c r="R138" s="80"/>
      <c r="S138" s="221"/>
      <c r="T138" s="80"/>
      <c r="U138" s="83" t="str">
        <f t="shared" si="32"/>
        <v/>
      </c>
      <c r="V138" s="194">
        <f t="shared" si="28"/>
        <v>0</v>
      </c>
      <c r="W138" s="194">
        <f t="shared" si="33"/>
        <v>0</v>
      </c>
      <c r="X138" s="82" t="str">
        <f t="shared" si="29"/>
        <v>ok</v>
      </c>
      <c r="Y138" s="80"/>
      <c r="Z138" s="81" t="str">
        <f t="shared" si="34"/>
        <v/>
      </c>
      <c r="AA138" s="194">
        <f t="shared" si="30"/>
        <v>0</v>
      </c>
      <c r="AB138" s="194">
        <f t="shared" si="31"/>
        <v>0</v>
      </c>
      <c r="AC138" s="82" t="str">
        <f t="shared" si="35"/>
        <v>ok</v>
      </c>
      <c r="AD138" s="80"/>
      <c r="AE138" s="84" t="str">
        <f t="array" ref="AE138">IFERROR(IF($C138="","",INDEX(구분표!$I$2:$I$1001,MATCH(1,(구분표!$B$2:$B$1001='2추일출'!$A138)*(구분표!$C$2:$C$1001='2추일출'!$B138)*(구분표!$A$2:$A$1001='2추일출'!$C138),0))),"@@")</f>
        <v/>
      </c>
    </row>
    <row r="139" spans="1:31" ht="31.5" customHeight="1">
      <c r="A139" s="94" t="str">
        <f>IFERROR(VLOOKUP('2추일출'!$C139,구분표!$A$2:$C$1001,2,FALSE),"")</f>
        <v/>
      </c>
      <c r="B139" s="94" t="str">
        <f>IFERROR(VLOOKUP('2추일출'!$C139,구분표!$A$2:$C$1001,3,FALSE),"")</f>
        <v/>
      </c>
      <c r="C139" s="196"/>
      <c r="D139" s="195"/>
      <c r="E139" s="195"/>
      <c r="F139" s="196"/>
      <c r="G139" s="194"/>
      <c r="H139" s="194"/>
      <c r="I139" s="78">
        <f>IF(SUMPRODUCT(COUNTIF($D139,{"*본예산*","*1회추경*","*신규*"})),"-",G139-H139)</f>
        <v>0</v>
      </c>
      <c r="J139" s="194"/>
      <c r="K139" s="194"/>
      <c r="L139" s="78">
        <f t="shared" si="17"/>
        <v>0</v>
      </c>
      <c r="M139" s="194"/>
      <c r="N139" s="194"/>
      <c r="O139" s="78">
        <f t="shared" si="18"/>
        <v>0</v>
      </c>
      <c r="P139" s="79" t="str">
        <f t="shared" si="19"/>
        <v>-</v>
      </c>
      <c r="Q139" s="212"/>
      <c r="R139" s="80"/>
      <c r="S139" s="221"/>
      <c r="T139" s="80"/>
      <c r="U139" s="83" t="str">
        <f t="shared" si="32"/>
        <v/>
      </c>
      <c r="V139" s="194">
        <f t="shared" si="28"/>
        <v>0</v>
      </c>
      <c r="W139" s="194">
        <f t="shared" si="33"/>
        <v>0</v>
      </c>
      <c r="X139" s="82" t="str">
        <f t="shared" si="29"/>
        <v>ok</v>
      </c>
      <c r="Y139" s="80"/>
      <c r="Z139" s="81" t="str">
        <f t="shared" si="34"/>
        <v/>
      </c>
      <c r="AA139" s="194">
        <f t="shared" si="30"/>
        <v>0</v>
      </c>
      <c r="AB139" s="194">
        <f t="shared" si="31"/>
        <v>0</v>
      </c>
      <c r="AC139" s="82" t="str">
        <f t="shared" si="35"/>
        <v>ok</v>
      </c>
      <c r="AD139" s="80"/>
      <c r="AE139" s="84" t="str">
        <f t="array" ref="AE139">IFERROR(IF($C139="","",INDEX(구분표!$I$2:$I$1001,MATCH(1,(구분표!$B$2:$B$1001='2추일출'!$A139)*(구분표!$C$2:$C$1001='2추일출'!$B139)*(구분표!$A$2:$A$1001='2추일출'!$C139),0))),"@@")</f>
        <v/>
      </c>
    </row>
    <row r="140" spans="1:31" ht="31.5" customHeight="1">
      <c r="A140" s="94" t="str">
        <f>IFERROR(VLOOKUP('2추일출'!$C140,구분표!$A$2:$C$1001,2,FALSE),"")</f>
        <v/>
      </c>
      <c r="B140" s="94" t="str">
        <f>IFERROR(VLOOKUP('2추일출'!$C140,구분표!$A$2:$C$1001,3,FALSE),"")</f>
        <v/>
      </c>
      <c r="C140" s="196"/>
      <c r="D140" s="195"/>
      <c r="E140" s="195"/>
      <c r="F140" s="196"/>
      <c r="G140" s="197"/>
      <c r="H140" s="197"/>
      <c r="I140" s="78">
        <f>IF(SUMPRODUCT(COUNTIF($D140,{"*본예산*","*1회추경*","*신규*"})),"-",G140-H140)</f>
        <v>0</v>
      </c>
      <c r="J140" s="194"/>
      <c r="K140" s="194"/>
      <c r="L140" s="78">
        <f t="shared" si="17"/>
        <v>0</v>
      </c>
      <c r="M140" s="194"/>
      <c r="N140" s="194"/>
      <c r="O140" s="78">
        <f t="shared" si="18"/>
        <v>0</v>
      </c>
      <c r="P140" s="79" t="str">
        <f t="shared" si="19"/>
        <v>-</v>
      </c>
      <c r="Q140" s="212"/>
      <c r="R140" s="80"/>
      <c r="S140" s="221"/>
      <c r="T140" s="80"/>
      <c r="U140" s="83" t="str">
        <f t="shared" si="32"/>
        <v/>
      </c>
      <c r="V140" s="194">
        <f t="shared" si="28"/>
        <v>0</v>
      </c>
      <c r="W140" s="194">
        <f t="shared" si="33"/>
        <v>0</v>
      </c>
      <c r="X140" s="82" t="str">
        <f t="shared" si="29"/>
        <v>ok</v>
      </c>
      <c r="Y140" s="80"/>
      <c r="Z140" s="81" t="str">
        <f t="shared" si="34"/>
        <v/>
      </c>
      <c r="AA140" s="194">
        <f t="shared" si="30"/>
        <v>0</v>
      </c>
      <c r="AB140" s="194">
        <f t="shared" si="31"/>
        <v>0</v>
      </c>
      <c r="AC140" s="82" t="str">
        <f t="shared" si="35"/>
        <v>ok</v>
      </c>
      <c r="AD140" s="80"/>
      <c r="AE140" s="84" t="str">
        <f t="array" ref="AE140">IFERROR(IF($C140="","",INDEX(구분표!$I$2:$I$1001,MATCH(1,(구분표!$B$2:$B$1001='2추일출'!$A140)*(구분표!$C$2:$C$1001='2추일출'!$B140)*(구분표!$A$2:$A$1001='2추일출'!$C140),0))),"@@")</f>
        <v/>
      </c>
    </row>
    <row r="141" spans="1:31" ht="31.5" customHeight="1">
      <c r="A141" s="94" t="str">
        <f>IFERROR(VLOOKUP('2추일출'!$C141,구분표!$A$2:$C$1001,2,FALSE),"")</f>
        <v/>
      </c>
      <c r="B141" s="94" t="str">
        <f>IFERROR(VLOOKUP('2추일출'!$C141,구분표!$A$2:$C$1001,3,FALSE),"")</f>
        <v/>
      </c>
      <c r="C141" s="196"/>
      <c r="D141" s="195"/>
      <c r="E141" s="195"/>
      <c r="F141" s="196"/>
      <c r="G141" s="194"/>
      <c r="H141" s="194"/>
      <c r="I141" s="78">
        <f>IF(SUMPRODUCT(COUNTIF($D141,{"*본예산*","*1회추경*","*신규*"})),"-",G141-H141)</f>
        <v>0</v>
      </c>
      <c r="J141" s="194"/>
      <c r="K141" s="194"/>
      <c r="L141" s="78">
        <f t="shared" si="17"/>
        <v>0</v>
      </c>
      <c r="M141" s="194"/>
      <c r="N141" s="194"/>
      <c r="O141" s="78">
        <f t="shared" si="18"/>
        <v>0</v>
      </c>
      <c r="P141" s="79" t="str">
        <f t="shared" si="19"/>
        <v>-</v>
      </c>
      <c r="Q141" s="212"/>
      <c r="R141" s="80"/>
      <c r="S141" s="221"/>
      <c r="T141" s="80"/>
      <c r="U141" s="83" t="str">
        <f t="shared" si="32"/>
        <v/>
      </c>
      <c r="V141" s="194">
        <f t="shared" si="28"/>
        <v>0</v>
      </c>
      <c r="W141" s="194">
        <f t="shared" si="33"/>
        <v>0</v>
      </c>
      <c r="X141" s="82" t="str">
        <f t="shared" si="29"/>
        <v>ok</v>
      </c>
      <c r="Y141" s="80"/>
      <c r="Z141" s="81" t="str">
        <f t="shared" si="34"/>
        <v/>
      </c>
      <c r="AA141" s="194">
        <f t="shared" si="30"/>
        <v>0</v>
      </c>
      <c r="AB141" s="194">
        <f t="shared" si="31"/>
        <v>0</v>
      </c>
      <c r="AC141" s="82" t="str">
        <f t="shared" si="35"/>
        <v>ok</v>
      </c>
      <c r="AD141" s="80"/>
      <c r="AE141" s="84" t="str">
        <f t="array" ref="AE141">IFERROR(IF($C141="","",INDEX(구분표!$I$2:$I$1001,MATCH(1,(구분표!$B$2:$B$1001='2추일출'!$A141)*(구분표!$C$2:$C$1001='2추일출'!$B141)*(구분표!$A$2:$A$1001='2추일출'!$C141),0))),"@@")</f>
        <v/>
      </c>
    </row>
    <row r="142" spans="1:31" ht="31.5" customHeight="1">
      <c r="A142" s="94" t="str">
        <f>IFERROR(VLOOKUP('2추일출'!$C142,구분표!$A$2:$C$1001,2,FALSE),"")</f>
        <v/>
      </c>
      <c r="B142" s="94" t="str">
        <f>IFERROR(VLOOKUP('2추일출'!$C142,구분표!$A$2:$C$1001,3,FALSE),"")</f>
        <v/>
      </c>
      <c r="C142" s="196"/>
      <c r="D142" s="195"/>
      <c r="E142" s="195"/>
      <c r="F142" s="196"/>
      <c r="G142" s="197"/>
      <c r="H142" s="194"/>
      <c r="I142" s="78">
        <f>IF(SUMPRODUCT(COUNTIF($D142,{"*본예산*","*1회추경*","*신규*"})),"-",G142-H142)</f>
        <v>0</v>
      </c>
      <c r="J142" s="194"/>
      <c r="K142" s="194"/>
      <c r="L142" s="78">
        <f t="shared" si="17"/>
        <v>0</v>
      </c>
      <c r="M142" s="194"/>
      <c r="N142" s="194"/>
      <c r="O142" s="78">
        <f t="shared" si="18"/>
        <v>0</v>
      </c>
      <c r="P142" s="79" t="str">
        <f t="shared" si="19"/>
        <v>-</v>
      </c>
      <c r="Q142" s="212"/>
      <c r="R142" s="80"/>
      <c r="S142" s="221"/>
      <c r="T142" s="80"/>
      <c r="U142" s="83" t="str">
        <f t="shared" si="32"/>
        <v/>
      </c>
      <c r="V142" s="194">
        <f t="shared" si="28"/>
        <v>0</v>
      </c>
      <c r="W142" s="194">
        <f t="shared" si="33"/>
        <v>0</v>
      </c>
      <c r="X142" s="82" t="str">
        <f t="shared" si="29"/>
        <v>ok</v>
      </c>
      <c r="Y142" s="80"/>
      <c r="Z142" s="81" t="str">
        <f t="shared" si="34"/>
        <v/>
      </c>
      <c r="AA142" s="194">
        <f t="shared" si="30"/>
        <v>0</v>
      </c>
      <c r="AB142" s="194">
        <f t="shared" si="31"/>
        <v>0</v>
      </c>
      <c r="AC142" s="82" t="str">
        <f t="shared" si="35"/>
        <v>ok</v>
      </c>
      <c r="AD142" s="80"/>
      <c r="AE142" s="84" t="str">
        <f t="array" ref="AE142">IFERROR(IF($C142="","",INDEX(구분표!$I$2:$I$1001,MATCH(1,(구분표!$B$2:$B$1001='2추일출'!$A142)*(구분표!$C$2:$C$1001='2추일출'!$B142)*(구분표!$A$2:$A$1001='2추일출'!$C142),0))),"@@")</f>
        <v/>
      </c>
    </row>
    <row r="143" spans="1:31" ht="31.5" customHeight="1">
      <c r="A143" s="94" t="str">
        <f>IFERROR(VLOOKUP('2추일출'!$C143,구분표!$A$2:$C$1001,2,FALSE),"")</f>
        <v/>
      </c>
      <c r="B143" s="94" t="str">
        <f>IFERROR(VLOOKUP('2추일출'!$C143,구분표!$A$2:$C$1001,3,FALSE),"")</f>
        <v/>
      </c>
      <c r="C143" s="196"/>
      <c r="D143" s="195"/>
      <c r="E143" s="195"/>
      <c r="F143" s="196"/>
      <c r="G143" s="194"/>
      <c r="H143" s="194"/>
      <c r="I143" s="78">
        <f>IF(SUMPRODUCT(COUNTIF($D143,{"*본예산*","*1회추경*","*신규*"})),"-",G143-H143)</f>
        <v>0</v>
      </c>
      <c r="J143" s="194"/>
      <c r="K143" s="194"/>
      <c r="L143" s="78">
        <f t="shared" si="17"/>
        <v>0</v>
      </c>
      <c r="M143" s="194"/>
      <c r="N143" s="194"/>
      <c r="O143" s="78">
        <f t="shared" si="18"/>
        <v>0</v>
      </c>
      <c r="P143" s="79" t="str">
        <f t="shared" si="19"/>
        <v>-</v>
      </c>
      <c r="Q143" s="215"/>
      <c r="R143" s="80"/>
      <c r="S143" s="221"/>
      <c r="T143" s="80"/>
      <c r="U143" s="83" t="str">
        <f t="shared" si="32"/>
        <v/>
      </c>
      <c r="V143" s="194">
        <f t="shared" si="28"/>
        <v>0</v>
      </c>
      <c r="W143" s="194">
        <f t="shared" si="33"/>
        <v>0</v>
      </c>
      <c r="X143" s="82" t="str">
        <f t="shared" si="29"/>
        <v>ok</v>
      </c>
      <c r="Y143" s="80"/>
      <c r="Z143" s="81" t="str">
        <f t="shared" si="34"/>
        <v/>
      </c>
      <c r="AA143" s="194">
        <f t="shared" si="30"/>
        <v>0</v>
      </c>
      <c r="AB143" s="194">
        <f t="shared" si="31"/>
        <v>0</v>
      </c>
      <c r="AC143" s="82" t="str">
        <f t="shared" si="35"/>
        <v>ok</v>
      </c>
      <c r="AD143" s="80"/>
      <c r="AE143" s="84" t="str">
        <f t="array" ref="AE143">IFERROR(IF($C143="","",INDEX(구분표!$I$2:$I$1001,MATCH(1,(구분표!$B$2:$B$1001='2추일출'!$A143)*(구분표!$C$2:$C$1001='2추일출'!$B143)*(구분표!$A$2:$A$1001='2추일출'!$C143),0))),"@@")</f>
        <v/>
      </c>
    </row>
    <row r="144" spans="1:31" ht="31.5" customHeight="1">
      <c r="A144" s="94" t="str">
        <f>IFERROR(VLOOKUP('2추일출'!$C144,구분표!$A$2:$C$1001,2,FALSE),"")</f>
        <v/>
      </c>
      <c r="B144" s="94" t="str">
        <f>IFERROR(VLOOKUP('2추일출'!$C144,구분표!$A$2:$C$1001,3,FALSE),"")</f>
        <v/>
      </c>
      <c r="C144" s="196"/>
      <c r="D144" s="195"/>
      <c r="E144" s="195"/>
      <c r="F144" s="196"/>
      <c r="G144" s="194"/>
      <c r="H144" s="194"/>
      <c r="I144" s="78">
        <f>IF(SUMPRODUCT(COUNTIF($D144,{"*본예산*","*1회추경*","*신규*"})),"-",G144-H144)</f>
        <v>0</v>
      </c>
      <c r="J144" s="194"/>
      <c r="K144" s="194"/>
      <c r="L144" s="78">
        <f t="shared" si="17"/>
        <v>0</v>
      </c>
      <c r="M144" s="194"/>
      <c r="N144" s="194"/>
      <c r="O144" s="78">
        <f t="shared" si="18"/>
        <v>0</v>
      </c>
      <c r="P144" s="79" t="str">
        <f t="shared" si="19"/>
        <v>-</v>
      </c>
      <c r="Q144" s="215"/>
      <c r="R144" s="80"/>
      <c r="S144" s="221"/>
      <c r="T144" s="80"/>
      <c r="U144" s="83" t="str">
        <f t="shared" si="32"/>
        <v/>
      </c>
      <c r="V144" s="194">
        <f t="shared" si="28"/>
        <v>0</v>
      </c>
      <c r="W144" s="194">
        <f t="shared" si="33"/>
        <v>0</v>
      </c>
      <c r="X144" s="82" t="str">
        <f t="shared" si="29"/>
        <v>ok</v>
      </c>
      <c r="Y144" s="80"/>
      <c r="Z144" s="81" t="str">
        <f t="shared" si="34"/>
        <v/>
      </c>
      <c r="AA144" s="194">
        <f t="shared" si="30"/>
        <v>0</v>
      </c>
      <c r="AB144" s="194">
        <f t="shared" si="31"/>
        <v>0</v>
      </c>
      <c r="AC144" s="82" t="str">
        <f t="shared" si="35"/>
        <v>ok</v>
      </c>
      <c r="AD144" s="80"/>
      <c r="AE144" s="84" t="str">
        <f t="array" ref="AE144">IFERROR(IF($C144="","",INDEX(구분표!$I$2:$I$1001,MATCH(1,(구분표!$B$2:$B$1001='2추일출'!$A144)*(구분표!$C$2:$C$1001='2추일출'!$B144)*(구분표!$A$2:$A$1001='2추일출'!$C144),0))),"@@")</f>
        <v/>
      </c>
    </row>
    <row r="145" spans="1:31" ht="31.5" customHeight="1">
      <c r="A145" s="94" t="str">
        <f>IFERROR(VLOOKUP('2추일출'!$C145,구분표!$A$2:$C$1001,2,FALSE),"")</f>
        <v/>
      </c>
      <c r="B145" s="94" t="str">
        <f>IFERROR(VLOOKUP('2추일출'!$C145,구분표!$A$2:$C$1001,3,FALSE),"")</f>
        <v/>
      </c>
      <c r="C145" s="196"/>
      <c r="D145" s="195"/>
      <c r="E145" s="195"/>
      <c r="F145" s="196"/>
      <c r="G145" s="194"/>
      <c r="H145" s="194"/>
      <c r="I145" s="78">
        <f>IF(SUMPRODUCT(COUNTIF($D145,{"*본예산*","*1회추경*","*신규*"})),"-",G145-H145)</f>
        <v>0</v>
      </c>
      <c r="J145" s="194"/>
      <c r="K145" s="194"/>
      <c r="L145" s="78">
        <f t="shared" si="17"/>
        <v>0</v>
      </c>
      <c r="M145" s="194"/>
      <c r="N145" s="194"/>
      <c r="O145" s="78">
        <f t="shared" si="18"/>
        <v>0</v>
      </c>
      <c r="P145" s="79" t="str">
        <f t="shared" si="19"/>
        <v>-</v>
      </c>
      <c r="Q145" s="211"/>
      <c r="R145" s="80"/>
      <c r="S145" s="221"/>
      <c r="T145" s="80"/>
      <c r="U145" s="83" t="str">
        <f t="shared" si="32"/>
        <v/>
      </c>
      <c r="V145" s="194">
        <f t="shared" si="28"/>
        <v>0</v>
      </c>
      <c r="W145" s="194">
        <f t="shared" si="33"/>
        <v>0</v>
      </c>
      <c r="X145" s="82" t="str">
        <f t="shared" si="29"/>
        <v>ok</v>
      </c>
      <c r="Y145" s="80"/>
      <c r="Z145" s="81" t="str">
        <f t="shared" si="34"/>
        <v/>
      </c>
      <c r="AA145" s="194">
        <f t="shared" si="30"/>
        <v>0</v>
      </c>
      <c r="AB145" s="194">
        <f t="shared" si="31"/>
        <v>0</v>
      </c>
      <c r="AC145" s="82" t="str">
        <f t="shared" si="35"/>
        <v>ok</v>
      </c>
      <c r="AD145" s="80"/>
      <c r="AE145" s="84" t="str">
        <f t="array" ref="AE145">IFERROR(IF($C145="","",INDEX(구분표!$I$2:$I$1001,MATCH(1,(구분표!$B$2:$B$1001='2추일출'!$A145)*(구분표!$C$2:$C$1001='2추일출'!$B145)*(구분표!$A$2:$A$1001='2추일출'!$C145),0))),"@@")</f>
        <v/>
      </c>
    </row>
    <row r="146" spans="1:31" ht="31.5" customHeight="1">
      <c r="A146" s="94" t="str">
        <f>IFERROR(VLOOKUP('2추일출'!$C146,구분표!$A$2:$C$1001,2,FALSE),"")</f>
        <v/>
      </c>
      <c r="B146" s="94" t="str">
        <f>IFERROR(VLOOKUP('2추일출'!$C146,구분표!$A$2:$C$1001,3,FALSE),"")</f>
        <v/>
      </c>
      <c r="C146" s="196"/>
      <c r="D146" s="195"/>
      <c r="E146" s="195"/>
      <c r="F146" s="196"/>
      <c r="G146" s="194"/>
      <c r="H146" s="194"/>
      <c r="I146" s="78">
        <f>IF(SUMPRODUCT(COUNTIF($D146,{"*본예산*","*1회추경*","*신규*"})),"-",G146-H146)</f>
        <v>0</v>
      </c>
      <c r="J146" s="194"/>
      <c r="K146" s="194"/>
      <c r="L146" s="78">
        <f t="shared" si="17"/>
        <v>0</v>
      </c>
      <c r="M146" s="194"/>
      <c r="N146" s="194"/>
      <c r="O146" s="78">
        <f t="shared" si="18"/>
        <v>0</v>
      </c>
      <c r="P146" s="79" t="str">
        <f t="shared" si="19"/>
        <v>-</v>
      </c>
      <c r="Q146" s="211"/>
      <c r="R146" s="80"/>
      <c r="S146" s="221"/>
      <c r="T146" s="80"/>
      <c r="U146" s="83" t="str">
        <f t="shared" si="32"/>
        <v/>
      </c>
      <c r="V146" s="194">
        <f t="shared" si="28"/>
        <v>0</v>
      </c>
      <c r="W146" s="194">
        <f t="shared" si="33"/>
        <v>0</v>
      </c>
      <c r="X146" s="82" t="str">
        <f t="shared" si="29"/>
        <v>ok</v>
      </c>
      <c r="Y146" s="80"/>
      <c r="Z146" s="81" t="str">
        <f t="shared" si="34"/>
        <v/>
      </c>
      <c r="AA146" s="194">
        <f t="shared" si="30"/>
        <v>0</v>
      </c>
      <c r="AB146" s="194">
        <f t="shared" si="31"/>
        <v>0</v>
      </c>
      <c r="AC146" s="82" t="str">
        <f t="shared" si="35"/>
        <v>ok</v>
      </c>
      <c r="AD146" s="80"/>
      <c r="AE146" s="84" t="str">
        <f t="array" ref="AE146">IFERROR(IF($C146="","",INDEX(구분표!$I$2:$I$1001,MATCH(1,(구분표!$B$2:$B$1001='2추일출'!$A146)*(구분표!$C$2:$C$1001='2추일출'!$B146)*(구분표!$A$2:$A$1001='2추일출'!$C146),0))),"@@")</f>
        <v/>
      </c>
    </row>
    <row r="147" spans="1:31" ht="31.5" customHeight="1">
      <c r="A147" s="94" t="str">
        <f>IFERROR(VLOOKUP('2추일출'!$C147,구분표!$A$2:$C$1001,2,FALSE),"")</f>
        <v/>
      </c>
      <c r="B147" s="94" t="str">
        <f>IFERROR(VLOOKUP('2추일출'!$C147,구분표!$A$2:$C$1001,3,FALSE),"")</f>
        <v/>
      </c>
      <c r="C147" s="196"/>
      <c r="D147" s="195"/>
      <c r="E147" s="195"/>
      <c r="F147" s="196"/>
      <c r="G147" s="194"/>
      <c r="H147" s="194"/>
      <c r="I147" s="78">
        <f>IF(SUMPRODUCT(COUNTIF($D147,{"*본예산*","*1회추경*","*신규*"})),"-",G147-H147)</f>
        <v>0</v>
      </c>
      <c r="J147" s="194"/>
      <c r="K147" s="194"/>
      <c r="L147" s="78">
        <f t="shared" si="17"/>
        <v>0</v>
      </c>
      <c r="M147" s="194"/>
      <c r="N147" s="194"/>
      <c r="O147" s="78">
        <f t="shared" si="18"/>
        <v>0</v>
      </c>
      <c r="P147" s="79" t="str">
        <f t="shared" si="19"/>
        <v>-</v>
      </c>
      <c r="Q147" s="211"/>
      <c r="R147" s="80"/>
      <c r="S147" s="221"/>
      <c r="T147" s="80"/>
      <c r="U147" s="83" t="str">
        <f t="shared" si="32"/>
        <v/>
      </c>
      <c r="V147" s="194">
        <f t="shared" si="28"/>
        <v>0</v>
      </c>
      <c r="W147" s="194">
        <f t="shared" si="33"/>
        <v>0</v>
      </c>
      <c r="X147" s="82" t="str">
        <f t="shared" si="29"/>
        <v>ok</v>
      </c>
      <c r="Y147" s="80"/>
      <c r="Z147" s="81" t="str">
        <f t="shared" si="34"/>
        <v/>
      </c>
      <c r="AA147" s="194">
        <f t="shared" si="30"/>
        <v>0</v>
      </c>
      <c r="AB147" s="194">
        <f t="shared" si="31"/>
        <v>0</v>
      </c>
      <c r="AC147" s="82" t="str">
        <f t="shared" si="35"/>
        <v>ok</v>
      </c>
      <c r="AD147" s="80"/>
      <c r="AE147" s="84" t="str">
        <f t="array" ref="AE147">IFERROR(IF($C147="","",INDEX(구분표!$I$2:$I$1001,MATCH(1,(구분표!$B$2:$B$1001='2추일출'!$A147)*(구분표!$C$2:$C$1001='2추일출'!$B147)*(구분표!$A$2:$A$1001='2추일출'!$C147),0))),"@@")</f>
        <v/>
      </c>
    </row>
    <row r="148" spans="1:31" ht="31.5" customHeight="1">
      <c r="A148" s="94" t="str">
        <f>IFERROR(VLOOKUP('2추일출'!$C148,구분표!$A$2:$C$1001,2,FALSE),"")</f>
        <v/>
      </c>
      <c r="B148" s="94" t="str">
        <f>IFERROR(VLOOKUP('2추일출'!$C148,구분표!$A$2:$C$1001,3,FALSE),"")</f>
        <v/>
      </c>
      <c r="C148" s="196"/>
      <c r="D148" s="195"/>
      <c r="E148" s="195"/>
      <c r="F148" s="196"/>
      <c r="G148" s="194"/>
      <c r="H148" s="199"/>
      <c r="I148" s="78">
        <f>IF(SUMPRODUCT(COUNTIF($D148,{"*본예산*","*1회추경*","*신규*"})),"-",G148-H148)</f>
        <v>0</v>
      </c>
      <c r="J148" s="194"/>
      <c r="K148" s="194"/>
      <c r="L148" s="78">
        <f t="shared" si="17"/>
        <v>0</v>
      </c>
      <c r="M148" s="194"/>
      <c r="N148" s="194"/>
      <c r="O148" s="78">
        <f t="shared" si="18"/>
        <v>0</v>
      </c>
      <c r="P148" s="79" t="str">
        <f t="shared" si="19"/>
        <v>-</v>
      </c>
      <c r="Q148" s="215"/>
      <c r="R148" s="80"/>
      <c r="S148" s="221"/>
      <c r="T148" s="80"/>
      <c r="U148" s="83" t="str">
        <f t="shared" si="32"/>
        <v/>
      </c>
      <c r="V148" s="194">
        <f t="shared" si="28"/>
        <v>0</v>
      </c>
      <c r="W148" s="194">
        <f t="shared" si="33"/>
        <v>0</v>
      </c>
      <c r="X148" s="82" t="str">
        <f t="shared" si="29"/>
        <v>ok</v>
      </c>
      <c r="Y148" s="80"/>
      <c r="Z148" s="81" t="str">
        <f t="shared" si="34"/>
        <v/>
      </c>
      <c r="AA148" s="194">
        <f t="shared" si="30"/>
        <v>0</v>
      </c>
      <c r="AB148" s="194">
        <f t="shared" si="31"/>
        <v>0</v>
      </c>
      <c r="AC148" s="82" t="str">
        <f t="shared" si="35"/>
        <v>ok</v>
      </c>
      <c r="AD148" s="80"/>
      <c r="AE148" s="84" t="str">
        <f t="array" ref="AE148">IFERROR(IF($C148="","",INDEX(구분표!$I$2:$I$1001,MATCH(1,(구분표!$B$2:$B$1001='2추일출'!$A148)*(구분표!$C$2:$C$1001='2추일출'!$B148)*(구분표!$A$2:$A$1001='2추일출'!$C148),0))),"@@")</f>
        <v/>
      </c>
    </row>
    <row r="149" spans="1:31" ht="31.5" customHeight="1">
      <c r="A149" s="94" t="str">
        <f>IFERROR(VLOOKUP('2추일출'!$C149,구분표!$A$2:$C$1001,2,FALSE),"")</f>
        <v/>
      </c>
      <c r="B149" s="94" t="str">
        <f>IFERROR(VLOOKUP('2추일출'!$C149,구분표!$A$2:$C$1001,3,FALSE),"")</f>
        <v/>
      </c>
      <c r="C149" s="196"/>
      <c r="D149" s="195"/>
      <c r="E149" s="195"/>
      <c r="F149" s="196"/>
      <c r="G149" s="194"/>
      <c r="H149" s="194"/>
      <c r="I149" s="78">
        <f>IF(SUMPRODUCT(COUNTIF($D149,{"*본예산*","*1회추경*","*신규*"})),"-",G149-H149)</f>
        <v>0</v>
      </c>
      <c r="J149" s="194"/>
      <c r="K149" s="194"/>
      <c r="L149" s="78">
        <f t="shared" si="17"/>
        <v>0</v>
      </c>
      <c r="M149" s="194"/>
      <c r="N149" s="194"/>
      <c r="O149" s="78">
        <f t="shared" si="18"/>
        <v>0</v>
      </c>
      <c r="P149" s="79" t="str">
        <f t="shared" si="19"/>
        <v>-</v>
      </c>
      <c r="Q149" s="215"/>
      <c r="R149" s="80"/>
      <c r="S149" s="221"/>
      <c r="T149" s="80"/>
      <c r="U149" s="83" t="str">
        <f t="shared" si="32"/>
        <v/>
      </c>
      <c r="V149" s="194">
        <f t="shared" si="28"/>
        <v>0</v>
      </c>
      <c r="W149" s="194">
        <f t="shared" si="33"/>
        <v>0</v>
      </c>
      <c r="X149" s="82" t="str">
        <f t="shared" si="29"/>
        <v>ok</v>
      </c>
      <c r="Y149" s="80"/>
      <c r="Z149" s="81" t="str">
        <f t="shared" si="34"/>
        <v/>
      </c>
      <c r="AA149" s="194">
        <f t="shared" si="30"/>
        <v>0</v>
      </c>
      <c r="AB149" s="194">
        <f t="shared" si="31"/>
        <v>0</v>
      </c>
      <c r="AC149" s="82" t="str">
        <f t="shared" si="35"/>
        <v>ok</v>
      </c>
      <c r="AD149" s="80"/>
      <c r="AE149" s="84" t="str">
        <f t="array" ref="AE149">IFERROR(IF($C149="","",INDEX(구분표!$I$2:$I$1001,MATCH(1,(구분표!$B$2:$B$1001='2추일출'!$A149)*(구분표!$C$2:$C$1001='2추일출'!$B149)*(구분표!$A$2:$A$1001='2추일출'!$C149),0))),"@@")</f>
        <v/>
      </c>
    </row>
    <row r="150" spans="1:31" ht="31.5" customHeight="1">
      <c r="A150" s="94" t="str">
        <f>IFERROR(VLOOKUP('2추일출'!$C150,구분표!$A$2:$C$1001,2,FALSE),"")</f>
        <v/>
      </c>
      <c r="B150" s="94" t="str">
        <f>IFERROR(VLOOKUP('2추일출'!$C150,구분표!$A$2:$C$1001,3,FALSE),"")</f>
        <v/>
      </c>
      <c r="C150" s="196"/>
      <c r="D150" s="195"/>
      <c r="E150" s="195"/>
      <c r="F150" s="196"/>
      <c r="G150" s="194"/>
      <c r="H150" s="194"/>
      <c r="I150" s="78">
        <f>IF(SUMPRODUCT(COUNTIF($D150,{"*본예산*","*1회추경*","*신규*"})),"-",G150-H150)</f>
        <v>0</v>
      </c>
      <c r="J150" s="194"/>
      <c r="K150" s="194"/>
      <c r="L150" s="78">
        <f t="shared" si="17"/>
        <v>0</v>
      </c>
      <c r="M150" s="194"/>
      <c r="N150" s="194"/>
      <c r="O150" s="78">
        <f t="shared" si="18"/>
        <v>0</v>
      </c>
      <c r="P150" s="79" t="str">
        <f t="shared" si="19"/>
        <v>-</v>
      </c>
      <c r="Q150" s="215"/>
      <c r="R150" s="80"/>
      <c r="S150" s="221"/>
      <c r="T150" s="80"/>
      <c r="U150" s="83" t="str">
        <f t="shared" si="32"/>
        <v/>
      </c>
      <c r="V150" s="194">
        <f t="shared" si="28"/>
        <v>0</v>
      </c>
      <c r="W150" s="194">
        <f t="shared" si="33"/>
        <v>0</v>
      </c>
      <c r="X150" s="82" t="str">
        <f t="shared" si="29"/>
        <v>ok</v>
      </c>
      <c r="Y150" s="80"/>
      <c r="Z150" s="81" t="str">
        <f t="shared" si="34"/>
        <v/>
      </c>
      <c r="AA150" s="194">
        <f t="shared" si="30"/>
        <v>0</v>
      </c>
      <c r="AB150" s="194">
        <f t="shared" si="31"/>
        <v>0</v>
      </c>
      <c r="AC150" s="82" t="str">
        <f t="shared" si="35"/>
        <v>ok</v>
      </c>
      <c r="AD150" s="80"/>
      <c r="AE150" s="84" t="str">
        <f t="array" ref="AE150">IFERROR(IF($C150="","",INDEX(구분표!$I$2:$I$1001,MATCH(1,(구분표!$B$2:$B$1001='2추일출'!$A150)*(구분표!$C$2:$C$1001='2추일출'!$B150)*(구분표!$A$2:$A$1001='2추일출'!$C150),0))),"@@")</f>
        <v/>
      </c>
    </row>
    <row r="151" spans="1:31" ht="31.5" customHeight="1">
      <c r="A151" s="94" t="str">
        <f>IFERROR(VLOOKUP('2추일출'!$C151,구분표!$A$2:$C$1001,2,FALSE),"")</f>
        <v/>
      </c>
      <c r="B151" s="94" t="str">
        <f>IFERROR(VLOOKUP('2추일출'!$C151,구분표!$A$2:$C$1001,3,FALSE),"")</f>
        <v/>
      </c>
      <c r="C151" s="196"/>
      <c r="D151" s="195"/>
      <c r="E151" s="195"/>
      <c r="F151" s="196"/>
      <c r="G151" s="194"/>
      <c r="H151" s="194"/>
      <c r="I151" s="78">
        <f>IF(SUMPRODUCT(COUNTIF($D151,{"*본예산*","*1회추경*","*신규*"})),"-",G151-H151)</f>
        <v>0</v>
      </c>
      <c r="J151" s="194"/>
      <c r="K151" s="194"/>
      <c r="L151" s="78">
        <f t="shared" si="17"/>
        <v>0</v>
      </c>
      <c r="M151" s="194"/>
      <c r="N151" s="194"/>
      <c r="O151" s="78">
        <f t="shared" si="18"/>
        <v>0</v>
      </c>
      <c r="P151" s="79" t="str">
        <f t="shared" si="19"/>
        <v>-</v>
      </c>
      <c r="Q151" s="215"/>
      <c r="R151" s="80"/>
      <c r="S151" s="221"/>
      <c r="T151" s="80"/>
      <c r="U151" s="83" t="str">
        <f t="shared" si="32"/>
        <v/>
      </c>
      <c r="V151" s="194">
        <f t="shared" si="28"/>
        <v>0</v>
      </c>
      <c r="W151" s="194">
        <f t="shared" si="33"/>
        <v>0</v>
      </c>
      <c r="X151" s="82" t="str">
        <f t="shared" si="29"/>
        <v>ok</v>
      </c>
      <c r="Y151" s="80"/>
      <c r="Z151" s="81" t="str">
        <f t="shared" si="34"/>
        <v/>
      </c>
      <c r="AA151" s="194">
        <f t="shared" si="30"/>
        <v>0</v>
      </c>
      <c r="AB151" s="194">
        <f t="shared" si="31"/>
        <v>0</v>
      </c>
      <c r="AC151" s="82" t="str">
        <f t="shared" si="35"/>
        <v>ok</v>
      </c>
      <c r="AD151" s="80"/>
      <c r="AE151" s="84" t="str">
        <f t="array" ref="AE151">IFERROR(IF($C151="","",INDEX(구분표!$I$2:$I$1001,MATCH(1,(구분표!$B$2:$B$1001='2추일출'!$A151)*(구분표!$C$2:$C$1001='2추일출'!$B151)*(구분표!$A$2:$A$1001='2추일출'!$C151),0))),"@@")</f>
        <v/>
      </c>
    </row>
    <row r="152" spans="1:31" ht="31.5" customHeight="1">
      <c r="A152" s="94" t="str">
        <f>IFERROR(VLOOKUP('2추일출'!$C152,구분표!$A$2:$C$1001,2,FALSE),"")</f>
        <v/>
      </c>
      <c r="B152" s="94" t="str">
        <f>IFERROR(VLOOKUP('2추일출'!$C152,구분표!$A$2:$C$1001,3,FALSE),"")</f>
        <v/>
      </c>
      <c r="C152" s="196"/>
      <c r="D152" s="195"/>
      <c r="E152" s="195"/>
      <c r="F152" s="196"/>
      <c r="G152" s="194"/>
      <c r="H152" s="194"/>
      <c r="I152" s="78">
        <f>IF(SUMPRODUCT(COUNTIF($D152,{"*본예산*","*1회추경*","*신규*"})),"-",G152-H152)</f>
        <v>0</v>
      </c>
      <c r="J152" s="194"/>
      <c r="K152" s="194"/>
      <c r="L152" s="78">
        <f t="shared" si="17"/>
        <v>0</v>
      </c>
      <c r="M152" s="194"/>
      <c r="N152" s="194"/>
      <c r="O152" s="78">
        <f t="shared" si="18"/>
        <v>0</v>
      </c>
      <c r="P152" s="79" t="str">
        <f t="shared" si="19"/>
        <v>-</v>
      </c>
      <c r="Q152" s="215"/>
      <c r="R152" s="80"/>
      <c r="S152" s="221"/>
      <c r="T152" s="80"/>
      <c r="U152" s="83" t="str">
        <f t="shared" si="32"/>
        <v/>
      </c>
      <c r="V152" s="194">
        <f t="shared" si="28"/>
        <v>0</v>
      </c>
      <c r="W152" s="194">
        <f t="shared" si="33"/>
        <v>0</v>
      </c>
      <c r="X152" s="82" t="str">
        <f t="shared" si="29"/>
        <v>ok</v>
      </c>
      <c r="Y152" s="80"/>
      <c r="Z152" s="81" t="str">
        <f t="shared" si="34"/>
        <v/>
      </c>
      <c r="AA152" s="194">
        <f t="shared" si="30"/>
        <v>0</v>
      </c>
      <c r="AB152" s="194">
        <f t="shared" si="31"/>
        <v>0</v>
      </c>
      <c r="AC152" s="82" t="str">
        <f t="shared" si="35"/>
        <v>ok</v>
      </c>
      <c r="AD152" s="80"/>
      <c r="AE152" s="84" t="str">
        <f t="array" ref="AE152">IFERROR(IF($C152="","",INDEX(구분표!$I$2:$I$1001,MATCH(1,(구분표!$B$2:$B$1001='2추일출'!$A152)*(구분표!$C$2:$C$1001='2추일출'!$B152)*(구분표!$A$2:$A$1001='2추일출'!$C152),0))),"@@")</f>
        <v/>
      </c>
    </row>
    <row r="153" spans="1:31" ht="31.5" customHeight="1">
      <c r="A153" s="94" t="str">
        <f>IFERROR(VLOOKUP('2추일출'!$C153,구분표!$A$2:$C$1001,2,FALSE),"")</f>
        <v/>
      </c>
      <c r="B153" s="94" t="str">
        <f>IFERROR(VLOOKUP('2추일출'!$C153,구분표!$A$2:$C$1001,3,FALSE),"")</f>
        <v/>
      </c>
      <c r="C153" s="196"/>
      <c r="D153" s="195"/>
      <c r="E153" s="195"/>
      <c r="F153" s="196"/>
      <c r="G153" s="194"/>
      <c r="H153" s="194"/>
      <c r="I153" s="78">
        <f>IF(SUMPRODUCT(COUNTIF($D153,{"*본예산*","*1회추경*","*신규*"})),"-",G153-H153)</f>
        <v>0</v>
      </c>
      <c r="J153" s="194"/>
      <c r="K153" s="194"/>
      <c r="L153" s="78">
        <f t="shared" si="17"/>
        <v>0</v>
      </c>
      <c r="M153" s="194"/>
      <c r="N153" s="194"/>
      <c r="O153" s="78">
        <f t="shared" si="18"/>
        <v>0</v>
      </c>
      <c r="P153" s="79" t="str">
        <f t="shared" si="19"/>
        <v>-</v>
      </c>
      <c r="Q153" s="215"/>
      <c r="R153" s="80"/>
      <c r="S153" s="221"/>
      <c r="T153" s="80"/>
      <c r="U153" s="83" t="str">
        <f t="shared" si="32"/>
        <v/>
      </c>
      <c r="V153" s="194">
        <f t="shared" si="28"/>
        <v>0</v>
      </c>
      <c r="W153" s="194">
        <f t="shared" si="33"/>
        <v>0</v>
      </c>
      <c r="X153" s="82" t="str">
        <f t="shared" si="29"/>
        <v>ok</v>
      </c>
      <c r="Y153" s="80"/>
      <c r="Z153" s="81" t="str">
        <f t="shared" si="34"/>
        <v/>
      </c>
      <c r="AA153" s="194">
        <f t="shared" si="30"/>
        <v>0</v>
      </c>
      <c r="AB153" s="194">
        <f t="shared" si="31"/>
        <v>0</v>
      </c>
      <c r="AC153" s="82" t="str">
        <f t="shared" si="35"/>
        <v>ok</v>
      </c>
      <c r="AD153" s="80"/>
      <c r="AE153" s="84" t="str">
        <f t="array" ref="AE153">IFERROR(IF($C153="","",INDEX(구분표!$I$2:$I$1001,MATCH(1,(구분표!$B$2:$B$1001='2추일출'!$A153)*(구분표!$C$2:$C$1001='2추일출'!$B153)*(구분표!$A$2:$A$1001='2추일출'!$C153),0))),"@@")</f>
        <v/>
      </c>
    </row>
    <row r="154" spans="1:31" ht="31.5" customHeight="1">
      <c r="A154" s="94" t="str">
        <f>IFERROR(VLOOKUP('2추일출'!$C154,구분표!$A$2:$C$1001,2,FALSE),"")</f>
        <v/>
      </c>
      <c r="B154" s="94" t="str">
        <f>IFERROR(VLOOKUP('2추일출'!$C154,구분표!$A$2:$C$1001,3,FALSE),"")</f>
        <v/>
      </c>
      <c r="C154" s="196"/>
      <c r="D154" s="195"/>
      <c r="E154" s="195"/>
      <c r="F154" s="196"/>
      <c r="G154" s="194"/>
      <c r="H154" s="194"/>
      <c r="I154" s="78">
        <f>IF(SUMPRODUCT(COUNTIF($D154,{"*본예산*","*1회추경*","*신규*"})),"-",G154-H154)</f>
        <v>0</v>
      </c>
      <c r="J154" s="194"/>
      <c r="K154" s="194"/>
      <c r="L154" s="78">
        <f t="shared" si="17"/>
        <v>0</v>
      </c>
      <c r="M154" s="194"/>
      <c r="N154" s="194"/>
      <c r="O154" s="78">
        <f t="shared" si="18"/>
        <v>0</v>
      </c>
      <c r="P154" s="79" t="str">
        <f t="shared" si="19"/>
        <v>-</v>
      </c>
      <c r="Q154" s="215"/>
      <c r="R154" s="80"/>
      <c r="S154" s="221"/>
      <c r="T154" s="80"/>
      <c r="U154" s="83" t="str">
        <f t="shared" si="32"/>
        <v/>
      </c>
      <c r="V154" s="194">
        <f t="shared" si="28"/>
        <v>0</v>
      </c>
      <c r="W154" s="194">
        <f t="shared" si="33"/>
        <v>0</v>
      </c>
      <c r="X154" s="82" t="str">
        <f t="shared" si="29"/>
        <v>ok</v>
      </c>
      <c r="Y154" s="80"/>
      <c r="Z154" s="81" t="str">
        <f t="shared" si="34"/>
        <v/>
      </c>
      <c r="AA154" s="194">
        <f t="shared" si="30"/>
        <v>0</v>
      </c>
      <c r="AB154" s="194">
        <f t="shared" si="31"/>
        <v>0</v>
      </c>
      <c r="AC154" s="82" t="str">
        <f t="shared" si="35"/>
        <v>ok</v>
      </c>
      <c r="AD154" s="80"/>
      <c r="AE154" s="84" t="str">
        <f t="array" ref="AE154">IFERROR(IF($C154="","",INDEX(구분표!$I$2:$I$1001,MATCH(1,(구분표!$B$2:$B$1001='2추일출'!$A154)*(구분표!$C$2:$C$1001='2추일출'!$B154)*(구분표!$A$2:$A$1001='2추일출'!$C154),0))),"@@")</f>
        <v/>
      </c>
    </row>
    <row r="155" spans="1:31" ht="31.5" customHeight="1">
      <c r="A155" s="94" t="str">
        <f>IFERROR(VLOOKUP('2추일출'!$C155,구분표!$A$2:$C$1001,2,FALSE),"")</f>
        <v/>
      </c>
      <c r="B155" s="94" t="str">
        <f>IFERROR(VLOOKUP('2추일출'!$C155,구분표!$A$2:$C$1001,3,FALSE),"")</f>
        <v/>
      </c>
      <c r="C155" s="196"/>
      <c r="D155" s="195"/>
      <c r="E155" s="195"/>
      <c r="F155" s="196"/>
      <c r="G155" s="194"/>
      <c r="H155" s="194"/>
      <c r="I155" s="78">
        <f>IF(SUMPRODUCT(COUNTIF($D155,{"*본예산*","*1회추경*","*신규*"})),"-",G155-H155)</f>
        <v>0</v>
      </c>
      <c r="J155" s="194"/>
      <c r="K155" s="194"/>
      <c r="L155" s="78">
        <f t="shared" si="17"/>
        <v>0</v>
      </c>
      <c r="M155" s="208"/>
      <c r="N155" s="194"/>
      <c r="O155" s="78">
        <f t="shared" si="18"/>
        <v>0</v>
      </c>
      <c r="P155" s="79" t="str">
        <f t="shared" si="19"/>
        <v>-</v>
      </c>
      <c r="Q155" s="215"/>
      <c r="R155" s="80"/>
      <c r="S155" s="221"/>
      <c r="T155" s="80"/>
      <c r="U155" s="83" t="str">
        <f t="shared" si="32"/>
        <v/>
      </c>
      <c r="V155" s="194">
        <f t="shared" si="28"/>
        <v>0</v>
      </c>
      <c r="W155" s="194">
        <f t="shared" si="33"/>
        <v>0</v>
      </c>
      <c r="X155" s="82" t="str">
        <f t="shared" si="29"/>
        <v>ok</v>
      </c>
      <c r="Y155" s="80"/>
      <c r="Z155" s="81" t="str">
        <f t="shared" si="34"/>
        <v/>
      </c>
      <c r="AA155" s="194">
        <f t="shared" si="30"/>
        <v>0</v>
      </c>
      <c r="AB155" s="194">
        <f t="shared" si="31"/>
        <v>0</v>
      </c>
      <c r="AC155" s="82" t="str">
        <f t="shared" si="35"/>
        <v>ok</v>
      </c>
      <c r="AD155" s="80"/>
      <c r="AE155" s="84" t="str">
        <f t="array" ref="AE155">IFERROR(IF($C155="","",INDEX(구분표!$I$2:$I$1001,MATCH(1,(구분표!$B$2:$B$1001='2추일출'!$A155)*(구분표!$C$2:$C$1001='2추일출'!$B155)*(구분표!$A$2:$A$1001='2추일출'!$C155),0))),"@@")</f>
        <v/>
      </c>
    </row>
    <row r="156" spans="1:31" ht="31.5" customHeight="1">
      <c r="A156" s="94" t="str">
        <f>IFERROR(VLOOKUP('2추일출'!$C156,구분표!$A$2:$C$1001,2,FALSE),"")</f>
        <v/>
      </c>
      <c r="B156" s="94" t="str">
        <f>IFERROR(VLOOKUP('2추일출'!$C156,구분표!$A$2:$C$1001,3,FALSE),"")</f>
        <v/>
      </c>
      <c r="C156" s="196"/>
      <c r="D156" s="195"/>
      <c r="E156" s="195"/>
      <c r="F156" s="196"/>
      <c r="G156" s="194"/>
      <c r="H156" s="194"/>
      <c r="I156" s="78">
        <f>IF(SUMPRODUCT(COUNTIF($D156,{"*본예산*","*1회추경*","*신규*"})),"-",G156-H156)</f>
        <v>0</v>
      </c>
      <c r="J156" s="206"/>
      <c r="K156" s="206"/>
      <c r="L156" s="78">
        <f t="shared" si="17"/>
        <v>0</v>
      </c>
      <c r="M156" s="206"/>
      <c r="N156" s="206"/>
      <c r="O156" s="78">
        <f t="shared" si="18"/>
        <v>0</v>
      </c>
      <c r="P156" s="79" t="str">
        <f t="shared" si="19"/>
        <v>-</v>
      </c>
      <c r="Q156" s="215"/>
      <c r="R156" s="80"/>
      <c r="S156" s="221"/>
      <c r="T156" s="80"/>
      <c r="U156" s="83" t="str">
        <f t="shared" si="32"/>
        <v/>
      </c>
      <c r="V156" s="194">
        <f t="shared" si="28"/>
        <v>0</v>
      </c>
      <c r="W156" s="194">
        <f t="shared" si="33"/>
        <v>0</v>
      </c>
      <c r="X156" s="82" t="str">
        <f t="shared" si="29"/>
        <v>ok</v>
      </c>
      <c r="Y156" s="80"/>
      <c r="Z156" s="81" t="str">
        <f t="shared" si="34"/>
        <v/>
      </c>
      <c r="AA156" s="194">
        <f t="shared" si="30"/>
        <v>0</v>
      </c>
      <c r="AB156" s="194">
        <f t="shared" si="31"/>
        <v>0</v>
      </c>
      <c r="AC156" s="82" t="str">
        <f t="shared" si="35"/>
        <v>ok</v>
      </c>
      <c r="AD156" s="80"/>
      <c r="AE156" s="84" t="str">
        <f t="array" ref="AE156">IFERROR(IF($C156="","",INDEX(구분표!$I$2:$I$1001,MATCH(1,(구분표!$B$2:$B$1001='2추일출'!$A156)*(구분표!$C$2:$C$1001='2추일출'!$B156)*(구분표!$A$2:$A$1001='2추일출'!$C156),0))),"@@")</f>
        <v/>
      </c>
    </row>
    <row r="157" spans="1:31" ht="31.5" customHeight="1">
      <c r="A157" s="94" t="str">
        <f>IFERROR(VLOOKUP('2추일출'!$C157,구분표!$A$2:$C$1001,2,FALSE),"")</f>
        <v/>
      </c>
      <c r="B157" s="94" t="str">
        <f>IFERROR(VLOOKUP('2추일출'!$C157,구분표!$A$2:$C$1001,3,FALSE),"")</f>
        <v/>
      </c>
      <c r="C157" s="196"/>
      <c r="D157" s="195"/>
      <c r="E157" s="195"/>
      <c r="F157" s="196"/>
      <c r="G157" s="194"/>
      <c r="H157" s="194"/>
      <c r="I157" s="78">
        <f>IF(SUMPRODUCT(COUNTIF($D157,{"*본예산*","*1회추경*","*신규*"})),"-",G157-H157)</f>
        <v>0</v>
      </c>
      <c r="J157" s="194"/>
      <c r="K157" s="194"/>
      <c r="L157" s="78">
        <f t="shared" si="17"/>
        <v>0</v>
      </c>
      <c r="M157" s="194"/>
      <c r="N157" s="194"/>
      <c r="O157" s="78">
        <f t="shared" si="18"/>
        <v>0</v>
      </c>
      <c r="P157" s="79" t="str">
        <f t="shared" si="19"/>
        <v>-</v>
      </c>
      <c r="Q157" s="215"/>
      <c r="R157" s="80"/>
      <c r="S157" s="221"/>
      <c r="T157" s="80"/>
      <c r="U157" s="83" t="str">
        <f t="shared" si="32"/>
        <v/>
      </c>
      <c r="V157" s="194">
        <f t="shared" si="28"/>
        <v>0</v>
      </c>
      <c r="W157" s="194">
        <f t="shared" si="33"/>
        <v>0</v>
      </c>
      <c r="X157" s="82" t="str">
        <f t="shared" si="29"/>
        <v>ok</v>
      </c>
      <c r="Y157" s="80"/>
      <c r="Z157" s="81" t="str">
        <f t="shared" si="34"/>
        <v/>
      </c>
      <c r="AA157" s="194">
        <f t="shared" si="30"/>
        <v>0</v>
      </c>
      <c r="AB157" s="194">
        <f t="shared" si="31"/>
        <v>0</v>
      </c>
      <c r="AC157" s="82" t="str">
        <f t="shared" si="35"/>
        <v>ok</v>
      </c>
      <c r="AD157" s="80"/>
      <c r="AE157" s="84" t="str">
        <f t="array" ref="AE157">IFERROR(IF($C157="","",INDEX(구분표!$I$2:$I$1001,MATCH(1,(구분표!$B$2:$B$1001='2추일출'!$A157)*(구분표!$C$2:$C$1001='2추일출'!$B157)*(구분표!$A$2:$A$1001='2추일출'!$C157),0))),"@@")</f>
        <v/>
      </c>
    </row>
    <row r="158" spans="1:31" ht="31.5" customHeight="1">
      <c r="A158" s="94" t="str">
        <f>IFERROR(VLOOKUP('2추일출'!$C158,구분표!$A$2:$C$1001,2,FALSE),"")</f>
        <v/>
      </c>
      <c r="B158" s="94" t="str">
        <f>IFERROR(VLOOKUP('2추일출'!$C158,구분표!$A$2:$C$1001,3,FALSE),"")</f>
        <v/>
      </c>
      <c r="C158" s="196"/>
      <c r="D158" s="195"/>
      <c r="E158" s="195"/>
      <c r="F158" s="196"/>
      <c r="G158" s="194"/>
      <c r="H158" s="194"/>
      <c r="I158" s="78">
        <f>IF(SUMPRODUCT(COUNTIF($D158,{"*본예산*","*1회추경*","*신규*"})),"-",G158-H158)</f>
        <v>0</v>
      </c>
      <c r="J158" s="194"/>
      <c r="K158" s="194"/>
      <c r="L158" s="78">
        <f t="shared" si="17"/>
        <v>0</v>
      </c>
      <c r="M158" s="194"/>
      <c r="N158" s="194"/>
      <c r="O158" s="78">
        <f t="shared" si="18"/>
        <v>0</v>
      </c>
      <c r="P158" s="79" t="str">
        <f t="shared" si="19"/>
        <v>-</v>
      </c>
      <c r="Q158" s="215"/>
      <c r="R158" s="80"/>
      <c r="S158" s="221"/>
      <c r="T158" s="80"/>
      <c r="U158" s="83" t="str">
        <f t="shared" si="32"/>
        <v/>
      </c>
      <c r="V158" s="194">
        <f t="shared" si="28"/>
        <v>0</v>
      </c>
      <c r="W158" s="194">
        <f t="shared" si="33"/>
        <v>0</v>
      </c>
      <c r="X158" s="82" t="str">
        <f t="shared" si="29"/>
        <v>ok</v>
      </c>
      <c r="Y158" s="80"/>
      <c r="Z158" s="81" t="str">
        <f t="shared" si="34"/>
        <v/>
      </c>
      <c r="AA158" s="194">
        <f t="shared" si="30"/>
        <v>0</v>
      </c>
      <c r="AB158" s="194">
        <f t="shared" si="31"/>
        <v>0</v>
      </c>
      <c r="AC158" s="82" t="str">
        <f t="shared" si="35"/>
        <v>ok</v>
      </c>
      <c r="AD158" s="80"/>
      <c r="AE158" s="84" t="str">
        <f t="array" ref="AE158">IFERROR(IF($C158="","",INDEX(구분표!$I$2:$I$1001,MATCH(1,(구분표!$B$2:$B$1001='2추일출'!$A158)*(구분표!$C$2:$C$1001='2추일출'!$B158)*(구분표!$A$2:$A$1001='2추일출'!$C158),0))),"@@")</f>
        <v/>
      </c>
    </row>
    <row r="159" spans="1:31" ht="31.5" customHeight="1">
      <c r="A159" s="94" t="str">
        <f>IFERROR(VLOOKUP('2추일출'!$C159,구분표!$A$2:$C$1001,2,FALSE),"")</f>
        <v/>
      </c>
      <c r="B159" s="94" t="str">
        <f>IFERROR(VLOOKUP('2추일출'!$C159,구분표!$A$2:$C$1001,3,FALSE),"")</f>
        <v/>
      </c>
      <c r="C159" s="196"/>
      <c r="D159" s="195"/>
      <c r="E159" s="195"/>
      <c r="F159" s="196"/>
      <c r="G159" s="194"/>
      <c r="H159" s="194"/>
      <c r="I159" s="78">
        <f>IF(SUMPRODUCT(COUNTIF($D159,{"*본예산*","*1회추경*","*신규*"})),"-",G159-H159)</f>
        <v>0</v>
      </c>
      <c r="J159" s="194"/>
      <c r="K159" s="194"/>
      <c r="L159" s="78">
        <f t="shared" si="17"/>
        <v>0</v>
      </c>
      <c r="M159" s="208"/>
      <c r="N159" s="194"/>
      <c r="O159" s="78">
        <f t="shared" si="18"/>
        <v>0</v>
      </c>
      <c r="P159" s="79" t="str">
        <f t="shared" si="19"/>
        <v>-</v>
      </c>
      <c r="Q159" s="215"/>
      <c r="R159" s="80"/>
      <c r="S159" s="221"/>
      <c r="T159" s="80"/>
      <c r="U159" s="83" t="str">
        <f t="shared" si="32"/>
        <v/>
      </c>
      <c r="V159" s="194">
        <f t="shared" si="28"/>
        <v>0</v>
      </c>
      <c r="W159" s="194">
        <f t="shared" si="33"/>
        <v>0</v>
      </c>
      <c r="X159" s="82" t="str">
        <f t="shared" si="29"/>
        <v>ok</v>
      </c>
      <c r="Y159" s="80"/>
      <c r="Z159" s="81" t="str">
        <f t="shared" si="34"/>
        <v/>
      </c>
      <c r="AA159" s="194">
        <f t="shared" si="30"/>
        <v>0</v>
      </c>
      <c r="AB159" s="194">
        <f t="shared" si="31"/>
        <v>0</v>
      </c>
      <c r="AC159" s="82" t="str">
        <f t="shared" si="35"/>
        <v>ok</v>
      </c>
      <c r="AD159" s="80"/>
      <c r="AE159" s="84" t="str">
        <f t="array" ref="AE159">IFERROR(IF($C159="","",INDEX(구분표!$I$2:$I$1001,MATCH(1,(구분표!$B$2:$B$1001='2추일출'!$A159)*(구분표!$C$2:$C$1001='2추일출'!$B159)*(구분표!$A$2:$A$1001='2추일출'!$C159),0))),"@@")</f>
        <v/>
      </c>
    </row>
    <row r="160" spans="1:31" ht="31.5" customHeight="1">
      <c r="A160" s="94" t="str">
        <f>IFERROR(VLOOKUP('2추일출'!$C160,구분표!$A$2:$C$1001,2,FALSE),"")</f>
        <v/>
      </c>
      <c r="B160" s="94" t="str">
        <f>IFERROR(VLOOKUP('2추일출'!$C160,구분표!$A$2:$C$1001,3,FALSE),"")</f>
        <v/>
      </c>
      <c r="C160" s="196"/>
      <c r="D160" s="195"/>
      <c r="E160" s="195"/>
      <c r="F160" s="196"/>
      <c r="G160" s="194"/>
      <c r="H160" s="194"/>
      <c r="I160" s="78">
        <f>IF(SUMPRODUCT(COUNTIF($D160,{"*본예산*","*1회추경*","*신규*"})),"-",G160-H160)</f>
        <v>0</v>
      </c>
      <c r="J160" s="194"/>
      <c r="K160" s="194"/>
      <c r="L160" s="78">
        <f t="shared" si="17"/>
        <v>0</v>
      </c>
      <c r="M160" s="194"/>
      <c r="N160" s="194"/>
      <c r="O160" s="78">
        <f t="shared" si="18"/>
        <v>0</v>
      </c>
      <c r="P160" s="79" t="str">
        <f t="shared" si="19"/>
        <v>-</v>
      </c>
      <c r="Q160" s="215"/>
      <c r="R160" s="80"/>
      <c r="S160" s="221"/>
      <c r="T160" s="80"/>
      <c r="U160" s="83" t="str">
        <f t="shared" si="32"/>
        <v/>
      </c>
      <c r="V160" s="194">
        <f t="shared" si="28"/>
        <v>0</v>
      </c>
      <c r="W160" s="194">
        <f t="shared" si="33"/>
        <v>0</v>
      </c>
      <c r="X160" s="82" t="str">
        <f t="shared" si="29"/>
        <v>ok</v>
      </c>
      <c r="Y160" s="80"/>
      <c r="Z160" s="81" t="str">
        <f t="shared" si="34"/>
        <v/>
      </c>
      <c r="AA160" s="194">
        <f t="shared" si="30"/>
        <v>0</v>
      </c>
      <c r="AB160" s="194">
        <f t="shared" si="31"/>
        <v>0</v>
      </c>
      <c r="AC160" s="82" t="str">
        <f t="shared" si="35"/>
        <v>ok</v>
      </c>
      <c r="AD160" s="80"/>
      <c r="AE160" s="84" t="str">
        <f t="array" ref="AE160">IFERROR(IF($C160="","",INDEX(구분표!$I$2:$I$1001,MATCH(1,(구분표!$B$2:$B$1001='2추일출'!$A160)*(구분표!$C$2:$C$1001='2추일출'!$B160)*(구분표!$A$2:$A$1001='2추일출'!$C160),0))),"@@")</f>
        <v/>
      </c>
    </row>
    <row r="161" spans="1:31" ht="31.5" customHeight="1">
      <c r="A161" s="94" t="str">
        <f>IFERROR(VLOOKUP('2추일출'!$C161,구분표!$A$2:$C$1001,2,FALSE),"")</f>
        <v/>
      </c>
      <c r="B161" s="94" t="str">
        <f>IFERROR(VLOOKUP('2추일출'!$C161,구분표!$A$2:$C$1001,3,FALSE),"")</f>
        <v/>
      </c>
      <c r="C161" s="196"/>
      <c r="D161" s="195"/>
      <c r="E161" s="195"/>
      <c r="F161" s="196"/>
      <c r="G161" s="194"/>
      <c r="H161" s="194"/>
      <c r="I161" s="78">
        <f>IF(SUMPRODUCT(COUNTIF($D161,{"*본예산*","*1회추경*","*신규*"})),"-",G161-H161)</f>
        <v>0</v>
      </c>
      <c r="J161" s="194"/>
      <c r="K161" s="194"/>
      <c r="L161" s="78">
        <f t="shared" si="17"/>
        <v>0</v>
      </c>
      <c r="M161" s="194"/>
      <c r="N161" s="194"/>
      <c r="O161" s="78">
        <f t="shared" si="18"/>
        <v>0</v>
      </c>
      <c r="P161" s="79" t="str">
        <f t="shared" si="19"/>
        <v>-</v>
      </c>
      <c r="Q161" s="215"/>
      <c r="R161" s="80"/>
      <c r="S161" s="221"/>
      <c r="T161" s="80"/>
      <c r="U161" s="83" t="str">
        <f t="shared" si="32"/>
        <v/>
      </c>
      <c r="V161" s="194">
        <f t="shared" si="28"/>
        <v>0</v>
      </c>
      <c r="W161" s="194">
        <f t="shared" si="33"/>
        <v>0</v>
      </c>
      <c r="X161" s="82" t="str">
        <f t="shared" si="29"/>
        <v>ok</v>
      </c>
      <c r="Y161" s="80"/>
      <c r="Z161" s="81" t="str">
        <f t="shared" si="34"/>
        <v/>
      </c>
      <c r="AA161" s="194">
        <f t="shared" si="30"/>
        <v>0</v>
      </c>
      <c r="AB161" s="194">
        <f t="shared" si="31"/>
        <v>0</v>
      </c>
      <c r="AC161" s="82" t="str">
        <f t="shared" si="35"/>
        <v>ok</v>
      </c>
      <c r="AD161" s="80"/>
      <c r="AE161" s="84" t="str">
        <f t="array" ref="AE161">IFERROR(IF($C161="","",INDEX(구분표!$I$2:$I$1001,MATCH(1,(구분표!$B$2:$B$1001='2추일출'!$A161)*(구분표!$C$2:$C$1001='2추일출'!$B161)*(구분표!$A$2:$A$1001='2추일출'!$C161),0))),"@@")</f>
        <v/>
      </c>
    </row>
    <row r="162" spans="1:31" ht="31.5" customHeight="1">
      <c r="A162" s="94" t="str">
        <f>IFERROR(VLOOKUP('2추일출'!$C162,구분표!$A$2:$C$1001,2,FALSE),"")</f>
        <v/>
      </c>
      <c r="B162" s="94" t="str">
        <f>IFERROR(VLOOKUP('2추일출'!$C162,구분표!$A$2:$C$1001,3,FALSE),"")</f>
        <v/>
      </c>
      <c r="C162" s="196"/>
      <c r="D162" s="195"/>
      <c r="E162" s="195"/>
      <c r="F162" s="196"/>
      <c r="G162" s="194"/>
      <c r="H162" s="194"/>
      <c r="I162" s="78">
        <f>IF(SUMPRODUCT(COUNTIF($D162,{"*본예산*","*1회추경*","*신규*"})),"-",G162-H162)</f>
        <v>0</v>
      </c>
      <c r="J162" s="194"/>
      <c r="K162" s="194"/>
      <c r="L162" s="78">
        <f t="shared" si="17"/>
        <v>0</v>
      </c>
      <c r="M162" s="194"/>
      <c r="N162" s="194"/>
      <c r="O162" s="78">
        <f t="shared" si="18"/>
        <v>0</v>
      </c>
      <c r="P162" s="79" t="str">
        <f t="shared" si="19"/>
        <v>-</v>
      </c>
      <c r="Q162" s="215"/>
      <c r="R162" s="80"/>
      <c r="S162" s="221"/>
      <c r="T162" s="80"/>
      <c r="U162" s="83" t="str">
        <f t="shared" si="32"/>
        <v/>
      </c>
      <c r="V162" s="194">
        <f t="shared" si="28"/>
        <v>0</v>
      </c>
      <c r="W162" s="194">
        <f t="shared" si="33"/>
        <v>0</v>
      </c>
      <c r="X162" s="82" t="str">
        <f t="shared" si="29"/>
        <v>ok</v>
      </c>
      <c r="Y162" s="80"/>
      <c r="Z162" s="81" t="str">
        <f t="shared" si="34"/>
        <v/>
      </c>
      <c r="AA162" s="194">
        <f t="shared" si="30"/>
        <v>0</v>
      </c>
      <c r="AB162" s="194">
        <f t="shared" si="31"/>
        <v>0</v>
      </c>
      <c r="AC162" s="82" t="str">
        <f t="shared" si="35"/>
        <v>ok</v>
      </c>
      <c r="AD162" s="80"/>
      <c r="AE162" s="84" t="str">
        <f t="array" ref="AE162">IFERROR(IF($C162="","",INDEX(구분표!$I$2:$I$1001,MATCH(1,(구분표!$B$2:$B$1001='2추일출'!$A162)*(구분표!$C$2:$C$1001='2추일출'!$B162)*(구분표!$A$2:$A$1001='2추일출'!$C162),0))),"@@")</f>
        <v/>
      </c>
    </row>
    <row r="163" spans="1:31" ht="31.5" customHeight="1">
      <c r="A163" s="94" t="str">
        <f>IFERROR(VLOOKUP('2추일출'!$C163,구분표!$A$2:$C$1001,2,FALSE),"")</f>
        <v/>
      </c>
      <c r="B163" s="94" t="str">
        <f>IFERROR(VLOOKUP('2추일출'!$C163,구분표!$A$2:$C$1001,3,FALSE),"")</f>
        <v/>
      </c>
      <c r="C163" s="196"/>
      <c r="D163" s="195"/>
      <c r="E163" s="195"/>
      <c r="F163" s="196"/>
      <c r="G163" s="197"/>
      <c r="H163" s="194"/>
      <c r="I163" s="78">
        <f>IF(SUMPRODUCT(COUNTIF($D163,{"*본예산*","*1회추경*","*신규*"})),"-",G163-H163)</f>
        <v>0</v>
      </c>
      <c r="J163" s="194"/>
      <c r="K163" s="194"/>
      <c r="L163" s="78">
        <f t="shared" si="17"/>
        <v>0</v>
      </c>
      <c r="M163" s="194"/>
      <c r="N163" s="194"/>
      <c r="O163" s="78">
        <f t="shared" si="18"/>
        <v>0</v>
      </c>
      <c r="P163" s="79" t="str">
        <f t="shared" si="19"/>
        <v>-</v>
      </c>
      <c r="Q163" s="215"/>
      <c r="R163" s="80"/>
      <c r="S163" s="221"/>
      <c r="T163" s="80"/>
      <c r="U163" s="83" t="str">
        <f t="shared" si="32"/>
        <v/>
      </c>
      <c r="V163" s="194">
        <f t="shared" si="28"/>
        <v>0</v>
      </c>
      <c r="W163" s="194">
        <f t="shared" si="33"/>
        <v>0</v>
      </c>
      <c r="X163" s="82" t="str">
        <f t="shared" si="29"/>
        <v>ok</v>
      </c>
      <c r="Y163" s="80"/>
      <c r="Z163" s="81" t="str">
        <f t="shared" si="34"/>
        <v/>
      </c>
      <c r="AA163" s="194">
        <f t="shared" si="30"/>
        <v>0</v>
      </c>
      <c r="AB163" s="194">
        <f t="shared" si="31"/>
        <v>0</v>
      </c>
      <c r="AC163" s="82" t="str">
        <f t="shared" si="35"/>
        <v>ok</v>
      </c>
      <c r="AD163" s="80"/>
      <c r="AE163" s="84" t="str">
        <f t="array" ref="AE163">IFERROR(IF($C163="","",INDEX(구분표!$I$2:$I$1001,MATCH(1,(구분표!$B$2:$B$1001='2추일출'!$A163)*(구분표!$C$2:$C$1001='2추일출'!$B163)*(구분표!$A$2:$A$1001='2추일출'!$C163),0))),"@@")</f>
        <v/>
      </c>
    </row>
    <row r="164" spans="1:31" ht="31.5" customHeight="1">
      <c r="A164" s="94" t="str">
        <f>IFERROR(VLOOKUP('2추일출'!$C164,구분표!$A$2:$C$1001,2,FALSE),"")</f>
        <v/>
      </c>
      <c r="B164" s="94" t="str">
        <f>IFERROR(VLOOKUP('2추일출'!$C164,구분표!$A$2:$C$1001,3,FALSE),"")</f>
        <v/>
      </c>
      <c r="C164" s="196"/>
      <c r="D164" s="195"/>
      <c r="E164" s="195"/>
      <c r="F164" s="196"/>
      <c r="G164" s="194"/>
      <c r="H164" s="194"/>
      <c r="I164" s="78">
        <f>IF(SUMPRODUCT(COUNTIF($D164,{"*본예산*","*1회추경*","*신규*"})),"-",G164-H164)</f>
        <v>0</v>
      </c>
      <c r="J164" s="206"/>
      <c r="K164" s="206"/>
      <c r="L164" s="78">
        <f t="shared" si="17"/>
        <v>0</v>
      </c>
      <c r="M164" s="209"/>
      <c r="N164" s="208"/>
      <c r="O164" s="78">
        <f t="shared" si="18"/>
        <v>0</v>
      </c>
      <c r="P164" s="79" t="str">
        <f t="shared" si="19"/>
        <v>-</v>
      </c>
      <c r="Q164" s="214"/>
      <c r="R164" s="80"/>
      <c r="S164" s="221"/>
      <c r="T164" s="80"/>
      <c r="U164" s="83" t="str">
        <f t="shared" si="32"/>
        <v/>
      </c>
      <c r="V164" s="194">
        <f t="shared" si="28"/>
        <v>0</v>
      </c>
      <c r="W164" s="194">
        <f t="shared" si="33"/>
        <v>0</v>
      </c>
      <c r="X164" s="82" t="str">
        <f t="shared" si="29"/>
        <v>ok</v>
      </c>
      <c r="Y164" s="80"/>
      <c r="Z164" s="81" t="str">
        <f t="shared" si="34"/>
        <v/>
      </c>
      <c r="AA164" s="194">
        <f t="shared" si="30"/>
        <v>0</v>
      </c>
      <c r="AB164" s="194">
        <f t="shared" si="31"/>
        <v>0</v>
      </c>
      <c r="AC164" s="82" t="str">
        <f t="shared" si="35"/>
        <v>ok</v>
      </c>
      <c r="AD164" s="80"/>
      <c r="AE164" s="84" t="str">
        <f t="array" ref="AE164">IFERROR(IF($C164="","",INDEX(구분표!$I$2:$I$1001,MATCH(1,(구분표!$B$2:$B$1001='2추일출'!$A164)*(구분표!$C$2:$C$1001='2추일출'!$B164)*(구분표!$A$2:$A$1001='2추일출'!$C164),0))),"@@")</f>
        <v/>
      </c>
    </row>
    <row r="165" spans="1:31" ht="31.5" customHeight="1">
      <c r="A165" s="94" t="str">
        <f>IFERROR(VLOOKUP('2추일출'!$C165,구분표!$A$2:$C$1001,2,FALSE),"")</f>
        <v/>
      </c>
      <c r="B165" s="94" t="str">
        <f>IFERROR(VLOOKUP('2추일출'!$C165,구분표!$A$2:$C$1001,3,FALSE),"")</f>
        <v/>
      </c>
      <c r="C165" s="196"/>
      <c r="D165" s="195"/>
      <c r="E165" s="195"/>
      <c r="F165" s="196"/>
      <c r="G165" s="194"/>
      <c r="H165" s="194"/>
      <c r="I165" s="78">
        <f>IF(SUMPRODUCT(COUNTIF($D165,{"*본예산*","*1회추경*","*신규*"})),"-",G165-H165)</f>
        <v>0</v>
      </c>
      <c r="J165" s="206"/>
      <c r="K165" s="206"/>
      <c r="L165" s="78">
        <f t="shared" si="17"/>
        <v>0</v>
      </c>
      <c r="M165" s="209"/>
      <c r="N165" s="208"/>
      <c r="O165" s="78">
        <f t="shared" si="18"/>
        <v>0</v>
      </c>
      <c r="P165" s="79" t="str">
        <f t="shared" si="19"/>
        <v>-</v>
      </c>
      <c r="Q165" s="214"/>
      <c r="R165" s="80"/>
      <c r="S165" s="221"/>
      <c r="T165" s="80"/>
      <c r="U165" s="83" t="str">
        <f t="shared" si="32"/>
        <v/>
      </c>
      <c r="V165" s="194">
        <f t="shared" si="28"/>
        <v>0</v>
      </c>
      <c r="W165" s="194">
        <f t="shared" si="33"/>
        <v>0</v>
      </c>
      <c r="X165" s="82" t="str">
        <f t="shared" si="29"/>
        <v>ok</v>
      </c>
      <c r="Y165" s="80"/>
      <c r="Z165" s="81" t="str">
        <f t="shared" si="34"/>
        <v/>
      </c>
      <c r="AA165" s="194">
        <f t="shared" si="30"/>
        <v>0</v>
      </c>
      <c r="AB165" s="194">
        <f t="shared" si="31"/>
        <v>0</v>
      </c>
      <c r="AC165" s="82" t="str">
        <f t="shared" si="35"/>
        <v>ok</v>
      </c>
      <c r="AD165" s="80"/>
      <c r="AE165" s="84" t="str">
        <f t="array" ref="AE165">IFERROR(IF($C165="","",INDEX(구분표!$I$2:$I$1001,MATCH(1,(구분표!$B$2:$B$1001='2추일출'!$A165)*(구분표!$C$2:$C$1001='2추일출'!$B165)*(구분표!$A$2:$A$1001='2추일출'!$C165),0))),"@@")</f>
        <v/>
      </c>
    </row>
    <row r="166" spans="1:31" ht="31.5" customHeight="1">
      <c r="A166" s="94" t="str">
        <f>IFERROR(VLOOKUP('2추일출'!$C166,구분표!$A$2:$C$1001,2,FALSE),"")</f>
        <v/>
      </c>
      <c r="B166" s="94" t="str">
        <f>IFERROR(VLOOKUP('2추일출'!$C166,구분표!$A$2:$C$1001,3,FALSE),"")</f>
        <v/>
      </c>
      <c r="C166" s="196"/>
      <c r="D166" s="195"/>
      <c r="E166" s="195"/>
      <c r="F166" s="196"/>
      <c r="G166" s="194"/>
      <c r="H166" s="194"/>
      <c r="I166" s="78">
        <f>IF(SUMPRODUCT(COUNTIF($D166,{"*본예산*","*1회추경*","*신규*"})),"-",G166-H166)</f>
        <v>0</v>
      </c>
      <c r="J166" s="206"/>
      <c r="K166" s="206"/>
      <c r="L166" s="78">
        <f t="shared" si="17"/>
        <v>0</v>
      </c>
      <c r="M166" s="209"/>
      <c r="N166" s="208"/>
      <c r="O166" s="78">
        <f t="shared" si="18"/>
        <v>0</v>
      </c>
      <c r="P166" s="79" t="str">
        <f t="shared" si="19"/>
        <v>-</v>
      </c>
      <c r="Q166" s="214"/>
      <c r="R166" s="80"/>
      <c r="S166" s="221"/>
      <c r="T166" s="80"/>
      <c r="U166" s="83" t="str">
        <f t="shared" si="32"/>
        <v/>
      </c>
      <c r="V166" s="194">
        <f t="shared" si="28"/>
        <v>0</v>
      </c>
      <c r="W166" s="194">
        <f t="shared" si="33"/>
        <v>0</v>
      </c>
      <c r="X166" s="82" t="str">
        <f t="shared" si="29"/>
        <v>ok</v>
      </c>
      <c r="Y166" s="80"/>
      <c r="Z166" s="81" t="str">
        <f t="shared" si="34"/>
        <v/>
      </c>
      <c r="AA166" s="194">
        <f t="shared" si="30"/>
        <v>0</v>
      </c>
      <c r="AB166" s="194">
        <f t="shared" si="31"/>
        <v>0</v>
      </c>
      <c r="AC166" s="82" t="str">
        <f t="shared" si="35"/>
        <v>ok</v>
      </c>
      <c r="AD166" s="80"/>
      <c r="AE166" s="84" t="str">
        <f t="array" ref="AE166">IFERROR(IF($C166="","",INDEX(구분표!$I$2:$I$1001,MATCH(1,(구분표!$B$2:$B$1001='2추일출'!$A166)*(구분표!$C$2:$C$1001='2추일출'!$B166)*(구분표!$A$2:$A$1001='2추일출'!$C166),0))),"@@")</f>
        <v/>
      </c>
    </row>
    <row r="167" spans="1:31" ht="31.5" customHeight="1">
      <c r="A167" s="94" t="str">
        <f>IFERROR(VLOOKUP('2추일출'!$C167,구분표!$A$2:$C$1001,2,FALSE),"")</f>
        <v/>
      </c>
      <c r="B167" s="94" t="str">
        <f>IFERROR(VLOOKUP('2추일출'!$C167,구분표!$A$2:$C$1001,3,FALSE),"")</f>
        <v/>
      </c>
      <c r="C167" s="196"/>
      <c r="D167" s="195"/>
      <c r="E167" s="195"/>
      <c r="F167" s="196"/>
      <c r="G167" s="194"/>
      <c r="H167" s="194"/>
      <c r="I167" s="78">
        <f>IF(SUMPRODUCT(COUNTIF($D167,{"*본예산*","*1회추경*","*신규*"})),"-",G167-H167)</f>
        <v>0</v>
      </c>
      <c r="J167" s="206"/>
      <c r="K167" s="206"/>
      <c r="L167" s="78">
        <f t="shared" si="17"/>
        <v>0</v>
      </c>
      <c r="M167" s="209"/>
      <c r="N167" s="208"/>
      <c r="O167" s="78">
        <f t="shared" si="18"/>
        <v>0</v>
      </c>
      <c r="P167" s="79" t="str">
        <f t="shared" si="19"/>
        <v>-</v>
      </c>
      <c r="Q167" s="214"/>
      <c r="R167" s="80"/>
      <c r="S167" s="221"/>
      <c r="T167" s="80"/>
      <c r="U167" s="83" t="str">
        <f t="shared" si="32"/>
        <v/>
      </c>
      <c r="V167" s="194">
        <f t="shared" si="28"/>
        <v>0</v>
      </c>
      <c r="W167" s="194">
        <f t="shared" si="33"/>
        <v>0</v>
      </c>
      <c r="X167" s="82" t="str">
        <f t="shared" si="29"/>
        <v>ok</v>
      </c>
      <c r="Y167" s="80"/>
      <c r="Z167" s="81" t="str">
        <f t="shared" si="34"/>
        <v/>
      </c>
      <c r="AA167" s="194">
        <f t="shared" si="30"/>
        <v>0</v>
      </c>
      <c r="AB167" s="194">
        <f t="shared" si="31"/>
        <v>0</v>
      </c>
      <c r="AC167" s="82" t="str">
        <f t="shared" si="35"/>
        <v>ok</v>
      </c>
      <c r="AD167" s="80"/>
      <c r="AE167" s="84" t="str">
        <f t="array" ref="AE167">IFERROR(IF($C167="","",INDEX(구분표!$I$2:$I$1001,MATCH(1,(구분표!$B$2:$B$1001='2추일출'!$A167)*(구분표!$C$2:$C$1001='2추일출'!$B167)*(구분표!$A$2:$A$1001='2추일출'!$C167),0))),"@@")</f>
        <v/>
      </c>
    </row>
    <row r="168" spans="1:31" ht="31.5" customHeight="1">
      <c r="A168" s="94" t="str">
        <f>IFERROR(VLOOKUP('2추일출'!$C168,구분표!$A$2:$C$1001,2,FALSE),"")</f>
        <v/>
      </c>
      <c r="B168" s="94" t="str">
        <f>IFERROR(VLOOKUP('2추일출'!$C168,구분표!$A$2:$C$1001,3,FALSE),"")</f>
        <v/>
      </c>
      <c r="C168" s="196"/>
      <c r="D168" s="195"/>
      <c r="E168" s="195"/>
      <c r="F168" s="196"/>
      <c r="G168" s="194"/>
      <c r="H168" s="194"/>
      <c r="I168" s="78">
        <f>IF(SUMPRODUCT(COUNTIF($D168,{"*본예산*","*1회추경*","*신규*"})),"-",G168-H168)</f>
        <v>0</v>
      </c>
      <c r="J168" s="206"/>
      <c r="K168" s="206"/>
      <c r="L168" s="78">
        <f t="shared" si="17"/>
        <v>0</v>
      </c>
      <c r="M168" s="209"/>
      <c r="N168" s="208"/>
      <c r="O168" s="78">
        <f t="shared" si="18"/>
        <v>0</v>
      </c>
      <c r="P168" s="79" t="str">
        <f t="shared" si="19"/>
        <v>-</v>
      </c>
      <c r="Q168" s="214"/>
      <c r="R168" s="80"/>
      <c r="S168" s="221"/>
      <c r="T168" s="80"/>
      <c r="U168" s="83" t="str">
        <f t="shared" si="32"/>
        <v/>
      </c>
      <c r="V168" s="194">
        <f t="shared" si="28"/>
        <v>0</v>
      </c>
      <c r="W168" s="194">
        <f t="shared" si="33"/>
        <v>0</v>
      </c>
      <c r="X168" s="82" t="str">
        <f t="shared" si="29"/>
        <v>ok</v>
      </c>
      <c r="Y168" s="80"/>
      <c r="Z168" s="81" t="str">
        <f t="shared" si="34"/>
        <v/>
      </c>
      <c r="AA168" s="194">
        <f t="shared" si="30"/>
        <v>0</v>
      </c>
      <c r="AB168" s="194">
        <f t="shared" si="31"/>
        <v>0</v>
      </c>
      <c r="AC168" s="82" t="str">
        <f t="shared" si="35"/>
        <v>ok</v>
      </c>
      <c r="AD168" s="80"/>
      <c r="AE168" s="84" t="str">
        <f t="array" ref="AE168">IFERROR(IF($C168="","",INDEX(구분표!$I$2:$I$1001,MATCH(1,(구분표!$B$2:$B$1001='2추일출'!$A168)*(구분표!$C$2:$C$1001='2추일출'!$B168)*(구분표!$A$2:$A$1001='2추일출'!$C168),0))),"@@")</f>
        <v/>
      </c>
    </row>
    <row r="169" spans="1:31" ht="31.5" customHeight="1">
      <c r="A169" s="94" t="str">
        <f>IFERROR(VLOOKUP('2추일출'!$C169,구분표!$A$2:$C$1001,2,FALSE),"")</f>
        <v/>
      </c>
      <c r="B169" s="94" t="str">
        <f>IFERROR(VLOOKUP('2추일출'!$C169,구분표!$A$2:$C$1001,3,FALSE),"")</f>
        <v/>
      </c>
      <c r="C169" s="196"/>
      <c r="D169" s="195"/>
      <c r="E169" s="195"/>
      <c r="F169" s="196"/>
      <c r="G169" s="194"/>
      <c r="H169" s="194"/>
      <c r="I169" s="78">
        <f>IF(SUMPRODUCT(COUNTIF($D169,{"*본예산*","*1회추경*","*신규*"})),"-",G169-H169)</f>
        <v>0</v>
      </c>
      <c r="J169" s="206"/>
      <c r="K169" s="206"/>
      <c r="L169" s="78">
        <f t="shared" si="17"/>
        <v>0</v>
      </c>
      <c r="M169" s="209"/>
      <c r="N169" s="208"/>
      <c r="O169" s="78">
        <f t="shared" si="18"/>
        <v>0</v>
      </c>
      <c r="P169" s="79" t="str">
        <f t="shared" si="19"/>
        <v>-</v>
      </c>
      <c r="Q169" s="214"/>
      <c r="R169" s="80"/>
      <c r="S169" s="221"/>
      <c r="T169" s="80"/>
      <c r="U169" s="83" t="str">
        <f t="shared" si="32"/>
        <v/>
      </c>
      <c r="V169" s="194">
        <f t="shared" si="28"/>
        <v>0</v>
      </c>
      <c r="W169" s="194">
        <f t="shared" si="33"/>
        <v>0</v>
      </c>
      <c r="X169" s="82" t="str">
        <f t="shared" si="29"/>
        <v>ok</v>
      </c>
      <c r="Y169" s="80"/>
      <c r="Z169" s="81" t="str">
        <f t="shared" si="34"/>
        <v/>
      </c>
      <c r="AA169" s="194">
        <f t="shared" si="30"/>
        <v>0</v>
      </c>
      <c r="AB169" s="194">
        <f t="shared" si="31"/>
        <v>0</v>
      </c>
      <c r="AC169" s="82" t="str">
        <f t="shared" si="35"/>
        <v>ok</v>
      </c>
      <c r="AD169" s="80"/>
      <c r="AE169" s="84" t="str">
        <f t="array" ref="AE169">IFERROR(IF($C169="","",INDEX(구분표!$I$2:$I$1001,MATCH(1,(구분표!$B$2:$B$1001='2추일출'!$A169)*(구분표!$C$2:$C$1001='2추일출'!$B169)*(구분표!$A$2:$A$1001='2추일출'!$C169),0))),"@@")</f>
        <v/>
      </c>
    </row>
    <row r="170" spans="1:31" ht="31.5" customHeight="1">
      <c r="A170" s="94" t="str">
        <f>IFERROR(VLOOKUP('2추일출'!$C170,구분표!$A$2:$C$1001,2,FALSE),"")</f>
        <v/>
      </c>
      <c r="B170" s="94" t="str">
        <f>IFERROR(VLOOKUP('2추일출'!$C170,구분표!$A$2:$C$1001,3,FALSE),"")</f>
        <v/>
      </c>
      <c r="C170" s="196"/>
      <c r="D170" s="195"/>
      <c r="E170" s="195"/>
      <c r="F170" s="196"/>
      <c r="G170" s="194"/>
      <c r="H170" s="194"/>
      <c r="I170" s="78">
        <f>IF(SUMPRODUCT(COUNTIF($D170,{"*본예산*","*1회추경*","*신규*"})),"-",G170-H170)</f>
        <v>0</v>
      </c>
      <c r="J170" s="194"/>
      <c r="K170" s="194"/>
      <c r="L170" s="78">
        <f t="shared" si="17"/>
        <v>0</v>
      </c>
      <c r="M170" s="208"/>
      <c r="N170" s="208"/>
      <c r="O170" s="78">
        <f t="shared" si="18"/>
        <v>0</v>
      </c>
      <c r="P170" s="79" t="str">
        <f t="shared" si="19"/>
        <v>-</v>
      </c>
      <c r="Q170" s="214"/>
      <c r="R170" s="80"/>
      <c r="S170" s="221"/>
      <c r="T170" s="80"/>
      <c r="U170" s="83" t="str">
        <f t="shared" si="32"/>
        <v/>
      </c>
      <c r="V170" s="194">
        <f t="shared" si="28"/>
        <v>0</v>
      </c>
      <c r="W170" s="194">
        <f t="shared" si="33"/>
        <v>0</v>
      </c>
      <c r="X170" s="82" t="str">
        <f t="shared" si="29"/>
        <v>ok</v>
      </c>
      <c r="Y170" s="80"/>
      <c r="Z170" s="81" t="str">
        <f t="shared" si="34"/>
        <v/>
      </c>
      <c r="AA170" s="194">
        <f t="shared" si="30"/>
        <v>0</v>
      </c>
      <c r="AB170" s="194">
        <f t="shared" si="31"/>
        <v>0</v>
      </c>
      <c r="AC170" s="82" t="str">
        <f t="shared" si="35"/>
        <v>ok</v>
      </c>
      <c r="AD170" s="80"/>
      <c r="AE170" s="84" t="str">
        <f t="array" ref="AE170">IFERROR(IF($C170="","",INDEX(구분표!$I$2:$I$1001,MATCH(1,(구분표!$B$2:$B$1001='2추일출'!$A170)*(구분표!$C$2:$C$1001='2추일출'!$B170)*(구분표!$A$2:$A$1001='2추일출'!$C170),0))),"@@")</f>
        <v/>
      </c>
    </row>
    <row r="171" spans="1:31" ht="31.5" customHeight="1">
      <c r="A171" s="94" t="str">
        <f>IFERROR(VLOOKUP('2추일출'!$C171,구분표!$A$2:$C$1001,2,FALSE),"")</f>
        <v/>
      </c>
      <c r="B171" s="94" t="str">
        <f>IFERROR(VLOOKUP('2추일출'!$C171,구분표!$A$2:$C$1001,3,FALSE),"")</f>
        <v/>
      </c>
      <c r="C171" s="196"/>
      <c r="D171" s="195"/>
      <c r="E171" s="195"/>
      <c r="F171" s="196"/>
      <c r="G171" s="194"/>
      <c r="H171" s="197"/>
      <c r="I171" s="78">
        <f>IF(SUMPRODUCT(COUNTIF($D171,{"*본예산*","*1회추경*","*신규*"})),"-",G171-H171)</f>
        <v>0</v>
      </c>
      <c r="J171" s="194"/>
      <c r="K171" s="194"/>
      <c r="L171" s="78">
        <f t="shared" si="17"/>
        <v>0</v>
      </c>
      <c r="M171" s="194"/>
      <c r="N171" s="194"/>
      <c r="O171" s="78">
        <f t="shared" si="18"/>
        <v>0</v>
      </c>
      <c r="P171" s="79" t="str">
        <f t="shared" si="19"/>
        <v>-</v>
      </c>
      <c r="Q171" s="216"/>
      <c r="R171" s="80"/>
      <c r="S171" s="221"/>
      <c r="T171" s="80"/>
      <c r="U171" s="83" t="str">
        <f t="shared" si="32"/>
        <v/>
      </c>
      <c r="V171" s="194">
        <f t="shared" si="28"/>
        <v>0</v>
      </c>
      <c r="W171" s="194">
        <f t="shared" si="33"/>
        <v>0</v>
      </c>
      <c r="X171" s="82" t="str">
        <f t="shared" si="29"/>
        <v>ok</v>
      </c>
      <c r="Y171" s="80"/>
      <c r="Z171" s="81" t="str">
        <f t="shared" si="34"/>
        <v/>
      </c>
      <c r="AA171" s="194">
        <f t="shared" si="30"/>
        <v>0</v>
      </c>
      <c r="AB171" s="194">
        <f t="shared" si="31"/>
        <v>0</v>
      </c>
      <c r="AC171" s="82" t="str">
        <f t="shared" si="35"/>
        <v>ok</v>
      </c>
      <c r="AD171" s="80"/>
      <c r="AE171" s="84" t="str">
        <f t="array" ref="AE171">IFERROR(IF($C171="","",INDEX(구분표!$I$2:$I$1001,MATCH(1,(구분표!$B$2:$B$1001='2추일출'!$A171)*(구분표!$C$2:$C$1001='2추일출'!$B171)*(구분표!$A$2:$A$1001='2추일출'!$C171),0))),"@@")</f>
        <v/>
      </c>
    </row>
    <row r="172" spans="1:31" ht="31.5" customHeight="1">
      <c r="A172" s="94" t="str">
        <f>IFERROR(VLOOKUP('2추일출'!$C172,구분표!$A$2:$C$1001,2,FALSE),"")</f>
        <v/>
      </c>
      <c r="B172" s="94" t="str">
        <f>IFERROR(VLOOKUP('2추일출'!$C172,구분표!$A$2:$C$1001,3,FALSE),"")</f>
        <v/>
      </c>
      <c r="C172" s="196"/>
      <c r="D172" s="195"/>
      <c r="E172" s="195"/>
      <c r="F172" s="196"/>
      <c r="G172" s="194"/>
      <c r="H172" s="197"/>
      <c r="I172" s="78">
        <f>IF(SUMPRODUCT(COUNTIF($D172,{"*본예산*","*1회추경*","*신규*"})),"-",G172-H172)</f>
        <v>0</v>
      </c>
      <c r="J172" s="194"/>
      <c r="K172" s="194"/>
      <c r="L172" s="78">
        <f t="shared" si="17"/>
        <v>0</v>
      </c>
      <c r="M172" s="194"/>
      <c r="N172" s="194"/>
      <c r="O172" s="78">
        <f t="shared" si="18"/>
        <v>0</v>
      </c>
      <c r="P172" s="79" t="str">
        <f t="shared" si="19"/>
        <v>-</v>
      </c>
      <c r="Q172" s="216"/>
      <c r="R172" s="80"/>
      <c r="S172" s="221"/>
      <c r="T172" s="80"/>
      <c r="U172" s="83" t="str">
        <f t="shared" si="32"/>
        <v/>
      </c>
      <c r="V172" s="194">
        <f t="shared" si="28"/>
        <v>0</v>
      </c>
      <c r="W172" s="194">
        <f t="shared" si="33"/>
        <v>0</v>
      </c>
      <c r="X172" s="82" t="str">
        <f t="shared" si="29"/>
        <v>ok</v>
      </c>
      <c r="Y172" s="80"/>
      <c r="Z172" s="81" t="str">
        <f t="shared" si="34"/>
        <v/>
      </c>
      <c r="AA172" s="194">
        <f t="shared" si="30"/>
        <v>0</v>
      </c>
      <c r="AB172" s="194">
        <f t="shared" si="31"/>
        <v>0</v>
      </c>
      <c r="AC172" s="82" t="str">
        <f t="shared" si="35"/>
        <v>ok</v>
      </c>
      <c r="AD172" s="80"/>
      <c r="AE172" s="84" t="str">
        <f t="array" ref="AE172">IFERROR(IF($C172="","",INDEX(구분표!$I$2:$I$1001,MATCH(1,(구분표!$B$2:$B$1001='2추일출'!$A172)*(구분표!$C$2:$C$1001='2추일출'!$B172)*(구분표!$A$2:$A$1001='2추일출'!$C172),0))),"@@")</f>
        <v/>
      </c>
    </row>
    <row r="173" spans="1:31" ht="31.5" customHeight="1">
      <c r="A173" s="94" t="str">
        <f>IFERROR(VLOOKUP('2추일출'!$C173,구분표!$A$2:$C$1001,2,FALSE),"")</f>
        <v/>
      </c>
      <c r="B173" s="94" t="str">
        <f>IFERROR(VLOOKUP('2추일출'!$C173,구분표!$A$2:$C$1001,3,FALSE),"")</f>
        <v/>
      </c>
      <c r="C173" s="196"/>
      <c r="D173" s="195"/>
      <c r="E173" s="195"/>
      <c r="F173" s="196"/>
      <c r="G173" s="194"/>
      <c r="H173" s="194"/>
      <c r="I173" s="78">
        <f>IF(SUMPRODUCT(COUNTIF($D173,{"*본예산*","*1회추경*","*신규*"})),"-",G173-H173)</f>
        <v>0</v>
      </c>
      <c r="J173" s="194"/>
      <c r="K173" s="194"/>
      <c r="L173" s="78">
        <f t="shared" si="17"/>
        <v>0</v>
      </c>
      <c r="M173" s="194"/>
      <c r="N173" s="194"/>
      <c r="O173" s="78">
        <f t="shared" si="18"/>
        <v>0</v>
      </c>
      <c r="P173" s="79" t="str">
        <f t="shared" si="19"/>
        <v>-</v>
      </c>
      <c r="Q173" s="215"/>
      <c r="R173" s="80"/>
      <c r="S173" s="221"/>
      <c r="T173" s="80"/>
      <c r="U173" s="83" t="str">
        <f t="shared" si="32"/>
        <v/>
      </c>
      <c r="V173" s="194">
        <f t="shared" si="28"/>
        <v>0</v>
      </c>
      <c r="W173" s="194">
        <f t="shared" si="33"/>
        <v>0</v>
      </c>
      <c r="X173" s="82" t="str">
        <f t="shared" si="29"/>
        <v>ok</v>
      </c>
      <c r="Y173" s="80"/>
      <c r="Z173" s="81" t="str">
        <f t="shared" si="34"/>
        <v/>
      </c>
      <c r="AA173" s="194">
        <f t="shared" si="30"/>
        <v>0</v>
      </c>
      <c r="AB173" s="194">
        <f t="shared" si="31"/>
        <v>0</v>
      </c>
      <c r="AC173" s="82" t="str">
        <f t="shared" si="35"/>
        <v>ok</v>
      </c>
      <c r="AD173" s="80"/>
      <c r="AE173" s="84" t="str">
        <f t="array" ref="AE173">IFERROR(IF($C173="","",INDEX(구분표!$I$2:$I$1001,MATCH(1,(구분표!$B$2:$B$1001='2추일출'!$A173)*(구분표!$C$2:$C$1001='2추일출'!$B173)*(구분표!$A$2:$A$1001='2추일출'!$C173),0))),"@@")</f>
        <v/>
      </c>
    </row>
    <row r="174" spans="1:31" ht="31.5" customHeight="1">
      <c r="A174" s="94" t="str">
        <f>IFERROR(VLOOKUP('2추일출'!$C174,구분표!$A$2:$C$1001,2,FALSE),"")</f>
        <v/>
      </c>
      <c r="B174" s="94" t="str">
        <f>IFERROR(VLOOKUP('2추일출'!$C174,구분표!$A$2:$C$1001,3,FALSE),"")</f>
        <v/>
      </c>
      <c r="C174" s="196"/>
      <c r="D174" s="195"/>
      <c r="E174" s="195"/>
      <c r="F174" s="196"/>
      <c r="G174" s="194"/>
      <c r="H174" s="194"/>
      <c r="I174" s="78">
        <f>IF(SUMPRODUCT(COUNTIF($D174,{"*본예산*","*1회추경*","*신규*"})),"-",G174-H174)</f>
        <v>0</v>
      </c>
      <c r="J174" s="194"/>
      <c r="K174" s="194"/>
      <c r="L174" s="78">
        <f t="shared" si="17"/>
        <v>0</v>
      </c>
      <c r="M174" s="194"/>
      <c r="N174" s="194"/>
      <c r="O174" s="78">
        <f t="shared" si="18"/>
        <v>0</v>
      </c>
      <c r="P174" s="79" t="str">
        <f t="shared" si="19"/>
        <v>-</v>
      </c>
      <c r="Q174" s="216"/>
      <c r="R174" s="80"/>
      <c r="S174" s="221"/>
      <c r="T174" s="80"/>
      <c r="U174" s="83" t="str">
        <f t="shared" si="32"/>
        <v/>
      </c>
      <c r="V174" s="194">
        <f t="shared" si="28"/>
        <v>0</v>
      </c>
      <c r="W174" s="194">
        <f t="shared" si="33"/>
        <v>0</v>
      </c>
      <c r="X174" s="82" t="str">
        <f t="shared" si="29"/>
        <v>ok</v>
      </c>
      <c r="Y174" s="80"/>
      <c r="Z174" s="81" t="str">
        <f t="shared" si="34"/>
        <v/>
      </c>
      <c r="AA174" s="194">
        <f t="shared" si="30"/>
        <v>0</v>
      </c>
      <c r="AB174" s="194">
        <f t="shared" si="31"/>
        <v>0</v>
      </c>
      <c r="AC174" s="82" t="str">
        <f t="shared" si="35"/>
        <v>ok</v>
      </c>
      <c r="AD174" s="80"/>
      <c r="AE174" s="84" t="str">
        <f t="array" ref="AE174">IFERROR(IF($C174="","",INDEX(구분표!$I$2:$I$1001,MATCH(1,(구분표!$B$2:$B$1001='2추일출'!$A174)*(구분표!$C$2:$C$1001='2추일출'!$B174)*(구분표!$A$2:$A$1001='2추일출'!$C174),0))),"@@")</f>
        <v/>
      </c>
    </row>
    <row r="175" spans="1:31" ht="31.5" customHeight="1">
      <c r="A175" s="94" t="str">
        <f>IFERROR(VLOOKUP('2추일출'!$C175,구분표!$A$2:$C$1001,2,FALSE),"")</f>
        <v/>
      </c>
      <c r="B175" s="94" t="str">
        <f>IFERROR(VLOOKUP('2추일출'!$C175,구분표!$A$2:$C$1001,3,FALSE),"")</f>
        <v/>
      </c>
      <c r="C175" s="196"/>
      <c r="D175" s="195"/>
      <c r="E175" s="195"/>
      <c r="F175" s="196"/>
      <c r="G175" s="198"/>
      <c r="H175" s="198"/>
      <c r="I175" s="78">
        <f>IF(SUMPRODUCT(COUNTIF($D175,{"*본예산*","*1회추경*","*신규*"})),"-",G175-H175)</f>
        <v>0</v>
      </c>
      <c r="J175" s="194"/>
      <c r="K175" s="194"/>
      <c r="L175" s="78">
        <f t="shared" si="17"/>
        <v>0</v>
      </c>
      <c r="M175" s="194"/>
      <c r="N175" s="194"/>
      <c r="O175" s="78">
        <f t="shared" si="18"/>
        <v>0</v>
      </c>
      <c r="P175" s="79" t="str">
        <f t="shared" si="19"/>
        <v>-</v>
      </c>
      <c r="Q175" s="211"/>
      <c r="R175" s="80"/>
      <c r="S175" s="221"/>
      <c r="T175" s="80"/>
      <c r="U175" s="83" t="str">
        <f t="shared" si="32"/>
        <v/>
      </c>
      <c r="V175" s="194">
        <f t="shared" si="28"/>
        <v>0</v>
      </c>
      <c r="W175" s="194">
        <f t="shared" si="33"/>
        <v>0</v>
      </c>
      <c r="X175" s="82" t="str">
        <f t="shared" si="29"/>
        <v>ok</v>
      </c>
      <c r="Y175" s="80"/>
      <c r="Z175" s="81" t="str">
        <f t="shared" si="34"/>
        <v/>
      </c>
      <c r="AA175" s="194">
        <f t="shared" si="30"/>
        <v>0</v>
      </c>
      <c r="AB175" s="194">
        <f t="shared" si="31"/>
        <v>0</v>
      </c>
      <c r="AC175" s="82" t="str">
        <f t="shared" si="35"/>
        <v>ok</v>
      </c>
      <c r="AD175" s="80"/>
      <c r="AE175" s="84" t="str">
        <f t="array" ref="AE175">IFERROR(IF($C175="","",INDEX(구분표!$I$2:$I$1001,MATCH(1,(구분표!$B$2:$B$1001='2추일출'!$A175)*(구분표!$C$2:$C$1001='2추일출'!$B175)*(구분표!$A$2:$A$1001='2추일출'!$C175),0))),"@@")</f>
        <v/>
      </c>
    </row>
    <row r="176" spans="1:31" s="24" customFormat="1" ht="31.5" customHeight="1">
      <c r="A176" s="95" t="str">
        <f>IFERROR(VLOOKUP('2추일출'!$C176,구분표!$A$2:$C$1001,2,FALSE),"")</f>
        <v/>
      </c>
      <c r="B176" s="95" t="str">
        <f>IFERROR(VLOOKUP('2추일출'!$C176,구분표!$A$2:$C$1001,3,FALSE),"")</f>
        <v/>
      </c>
      <c r="C176" s="200"/>
      <c r="D176" s="201"/>
      <c r="E176" s="201"/>
      <c r="F176" s="200"/>
      <c r="G176" s="198"/>
      <c r="H176" s="198"/>
      <c r="I176" s="78">
        <f>IF(SUMPRODUCT(COUNTIF($D176,{"*본예산*","*1회추경*","*신규*"})),"-",G176-H176)</f>
        <v>0</v>
      </c>
      <c r="J176" s="207"/>
      <c r="K176" s="207"/>
      <c r="L176" s="78">
        <f t="shared" si="17"/>
        <v>0</v>
      </c>
      <c r="M176" s="207"/>
      <c r="N176" s="207"/>
      <c r="O176" s="78">
        <f t="shared" si="18"/>
        <v>0</v>
      </c>
      <c r="P176" s="79" t="str">
        <f t="shared" si="19"/>
        <v>-</v>
      </c>
      <c r="Q176" s="213"/>
      <c r="R176" s="85"/>
      <c r="S176" s="222"/>
      <c r="T176" s="85"/>
      <c r="U176" s="83" t="str">
        <f t="shared" si="32"/>
        <v/>
      </c>
      <c r="V176" s="194">
        <f t="shared" si="28"/>
        <v>0</v>
      </c>
      <c r="W176" s="194">
        <f t="shared" si="33"/>
        <v>0</v>
      </c>
      <c r="X176" s="82" t="str">
        <f t="shared" si="29"/>
        <v>ok</v>
      </c>
      <c r="Y176" s="85"/>
      <c r="Z176" s="81" t="str">
        <f t="shared" si="34"/>
        <v/>
      </c>
      <c r="AA176" s="194">
        <f t="shared" si="30"/>
        <v>0</v>
      </c>
      <c r="AB176" s="194">
        <f t="shared" si="31"/>
        <v>0</v>
      </c>
      <c r="AC176" s="82" t="str">
        <f t="shared" si="35"/>
        <v>ok</v>
      </c>
      <c r="AD176" s="85"/>
      <c r="AE176" s="84" t="str">
        <f t="array" ref="AE176">IFERROR(IF($C176="","",INDEX(구분표!$I$2:$I$1001,MATCH(1,(구분표!$B$2:$B$1001='2추일출'!$A176)*(구분표!$C$2:$C$1001='2추일출'!$B176)*(구분표!$A$2:$A$1001='2추일출'!$C176),0))),"@@")</f>
        <v/>
      </c>
    </row>
    <row r="177" spans="1:31" ht="31.5" customHeight="1">
      <c r="A177" s="94" t="str">
        <f>IFERROR(VLOOKUP('2추일출'!$C177,구분표!$A$2:$C$1001,2,FALSE),"")</f>
        <v/>
      </c>
      <c r="B177" s="94" t="str">
        <f>IFERROR(VLOOKUP('2추일출'!$C177,구분표!$A$2:$C$1001,3,FALSE),"")</f>
        <v/>
      </c>
      <c r="C177" s="196"/>
      <c r="D177" s="195"/>
      <c r="E177" s="195"/>
      <c r="F177" s="196"/>
      <c r="G177" s="194"/>
      <c r="H177" s="194"/>
      <c r="I177" s="78">
        <f>IF(SUMPRODUCT(COUNTIF($D177,{"*본예산*","*1회추경*","*신규*"})),"-",G177-H177)</f>
        <v>0</v>
      </c>
      <c r="J177" s="194"/>
      <c r="K177" s="194"/>
      <c r="L177" s="78">
        <f t="shared" si="17"/>
        <v>0</v>
      </c>
      <c r="M177" s="194"/>
      <c r="N177" s="194"/>
      <c r="O177" s="78">
        <f t="shared" si="18"/>
        <v>0</v>
      </c>
      <c r="P177" s="79" t="str">
        <f t="shared" si="19"/>
        <v>-</v>
      </c>
      <c r="Q177" s="217"/>
      <c r="R177" s="80"/>
      <c r="S177" s="221"/>
      <c r="T177" s="80"/>
      <c r="U177" s="83" t="str">
        <f t="shared" si="32"/>
        <v/>
      </c>
      <c r="V177" s="194">
        <f t="shared" si="28"/>
        <v>0</v>
      </c>
      <c r="W177" s="194">
        <f t="shared" si="33"/>
        <v>0</v>
      </c>
      <c r="X177" s="82" t="str">
        <f t="shared" si="29"/>
        <v>ok</v>
      </c>
      <c r="Y177" s="80"/>
      <c r="Z177" s="81" t="str">
        <f t="shared" si="34"/>
        <v/>
      </c>
      <c r="AA177" s="194">
        <f t="shared" si="30"/>
        <v>0</v>
      </c>
      <c r="AB177" s="194">
        <f t="shared" si="31"/>
        <v>0</v>
      </c>
      <c r="AC177" s="82" t="str">
        <f t="shared" si="35"/>
        <v>ok</v>
      </c>
      <c r="AD177" s="80"/>
      <c r="AE177" s="84" t="str">
        <f t="array" ref="AE177">IFERROR(IF($C177="","",INDEX(구분표!$I$2:$I$1001,MATCH(1,(구분표!$B$2:$B$1001='2추일출'!$A177)*(구분표!$C$2:$C$1001='2추일출'!$B177)*(구분표!$A$2:$A$1001='2추일출'!$C177),0))),"@@")</f>
        <v/>
      </c>
    </row>
    <row r="178" spans="1:31" ht="31.5" customHeight="1">
      <c r="A178" s="94" t="str">
        <f>IFERROR(VLOOKUP('2추일출'!$C178,구분표!$A$2:$C$1001,2,FALSE),"")</f>
        <v/>
      </c>
      <c r="B178" s="94" t="str">
        <f>IFERROR(VLOOKUP('2추일출'!$C178,구분표!$A$2:$C$1001,3,FALSE),"")</f>
        <v/>
      </c>
      <c r="C178" s="196"/>
      <c r="D178" s="195"/>
      <c r="E178" s="195"/>
      <c r="F178" s="196"/>
      <c r="G178" s="194"/>
      <c r="H178" s="194"/>
      <c r="I178" s="78">
        <f>IF(SUMPRODUCT(COUNTIF($D178,{"*본예산*","*1회추경*","*신규*"})),"-",G178-H178)</f>
        <v>0</v>
      </c>
      <c r="J178" s="194"/>
      <c r="K178" s="194"/>
      <c r="L178" s="78">
        <f t="shared" si="17"/>
        <v>0</v>
      </c>
      <c r="M178" s="194"/>
      <c r="N178" s="194"/>
      <c r="O178" s="78">
        <f t="shared" si="18"/>
        <v>0</v>
      </c>
      <c r="P178" s="79" t="str">
        <f t="shared" si="19"/>
        <v>-</v>
      </c>
      <c r="Q178" s="215"/>
      <c r="R178" s="80"/>
      <c r="S178" s="221"/>
      <c r="T178" s="80"/>
      <c r="U178" s="83" t="str">
        <f t="shared" si="32"/>
        <v/>
      </c>
      <c r="V178" s="194">
        <f t="shared" si="28"/>
        <v>0</v>
      </c>
      <c r="W178" s="194">
        <f t="shared" si="33"/>
        <v>0</v>
      </c>
      <c r="X178" s="82" t="str">
        <f t="shared" si="29"/>
        <v>ok</v>
      </c>
      <c r="Y178" s="80"/>
      <c r="Z178" s="81" t="str">
        <f t="shared" si="34"/>
        <v/>
      </c>
      <c r="AA178" s="194">
        <f t="shared" si="30"/>
        <v>0</v>
      </c>
      <c r="AB178" s="194">
        <f t="shared" si="31"/>
        <v>0</v>
      </c>
      <c r="AC178" s="82" t="str">
        <f t="shared" si="35"/>
        <v>ok</v>
      </c>
      <c r="AD178" s="80"/>
      <c r="AE178" s="84" t="str">
        <f t="array" ref="AE178">IFERROR(IF($C178="","",INDEX(구분표!$I$2:$I$1001,MATCH(1,(구분표!$B$2:$B$1001='2추일출'!$A178)*(구분표!$C$2:$C$1001='2추일출'!$B178)*(구분표!$A$2:$A$1001='2추일출'!$C178),0))),"@@")</f>
        <v/>
      </c>
    </row>
    <row r="179" spans="1:31" ht="31.5" customHeight="1">
      <c r="A179" s="94" t="str">
        <f>IFERROR(VLOOKUP('2추일출'!$C179,구분표!$A$2:$C$1001,2,FALSE),"")</f>
        <v/>
      </c>
      <c r="B179" s="94" t="str">
        <f>IFERROR(VLOOKUP('2추일출'!$C179,구분표!$A$2:$C$1001,3,FALSE),"")</f>
        <v/>
      </c>
      <c r="C179" s="196"/>
      <c r="D179" s="195"/>
      <c r="E179" s="195"/>
      <c r="F179" s="196"/>
      <c r="G179" s="202"/>
      <c r="H179" s="202"/>
      <c r="I179" s="78">
        <f>IF(SUMPRODUCT(COUNTIF($D179,{"*본예산*","*1회추경*","*신규*"})),"-",G179-H179)</f>
        <v>0</v>
      </c>
      <c r="J179" s="194"/>
      <c r="K179" s="194"/>
      <c r="L179" s="78">
        <f t="shared" si="17"/>
        <v>0</v>
      </c>
      <c r="M179" s="194"/>
      <c r="N179" s="194"/>
      <c r="O179" s="78">
        <f t="shared" si="18"/>
        <v>0</v>
      </c>
      <c r="P179" s="79" t="str">
        <f t="shared" si="19"/>
        <v>-</v>
      </c>
      <c r="Q179" s="218"/>
      <c r="R179" s="80"/>
      <c r="S179" s="221"/>
      <c r="T179" s="80"/>
      <c r="U179" s="83" t="str">
        <f t="shared" si="32"/>
        <v/>
      </c>
      <c r="V179" s="194">
        <f t="shared" si="28"/>
        <v>0</v>
      </c>
      <c r="W179" s="194">
        <f t="shared" si="33"/>
        <v>0</v>
      </c>
      <c r="X179" s="82" t="str">
        <f t="shared" si="29"/>
        <v>ok</v>
      </c>
      <c r="Y179" s="80"/>
      <c r="Z179" s="81" t="str">
        <f t="shared" si="34"/>
        <v/>
      </c>
      <c r="AA179" s="194">
        <f t="shared" si="30"/>
        <v>0</v>
      </c>
      <c r="AB179" s="194">
        <f t="shared" si="31"/>
        <v>0</v>
      </c>
      <c r="AC179" s="82" t="str">
        <f t="shared" si="35"/>
        <v>ok</v>
      </c>
      <c r="AD179" s="80"/>
      <c r="AE179" s="84" t="str">
        <f t="array" ref="AE179">IFERROR(IF($C179="","",INDEX(구분표!$I$2:$I$1001,MATCH(1,(구분표!$B$2:$B$1001='2추일출'!$A179)*(구분표!$C$2:$C$1001='2추일출'!$B179)*(구분표!$A$2:$A$1001='2추일출'!$C179),0))),"@@")</f>
        <v/>
      </c>
    </row>
    <row r="180" spans="1:31" ht="31.5" customHeight="1">
      <c r="A180" s="94" t="str">
        <f>IFERROR(VLOOKUP('2추일출'!$C180,구분표!$A$2:$C$1001,2,FALSE),"")</f>
        <v/>
      </c>
      <c r="B180" s="94" t="str">
        <f>IFERROR(VLOOKUP('2추일출'!$C180,구분표!$A$2:$C$1001,3,FALSE),"")</f>
        <v/>
      </c>
      <c r="C180" s="196"/>
      <c r="D180" s="195"/>
      <c r="E180" s="195"/>
      <c r="F180" s="196"/>
      <c r="G180" s="194"/>
      <c r="H180" s="194"/>
      <c r="I180" s="78">
        <f>IF(SUMPRODUCT(COUNTIF($D180,{"*본예산*","*1회추경*","*신규*"})),"-",G180-H180)</f>
        <v>0</v>
      </c>
      <c r="J180" s="194"/>
      <c r="K180" s="194"/>
      <c r="L180" s="78">
        <f t="shared" si="17"/>
        <v>0</v>
      </c>
      <c r="M180" s="194"/>
      <c r="N180" s="194"/>
      <c r="O180" s="78">
        <f t="shared" si="18"/>
        <v>0</v>
      </c>
      <c r="P180" s="79" t="str">
        <f t="shared" si="19"/>
        <v>-</v>
      </c>
      <c r="Q180" s="218"/>
      <c r="R180" s="80"/>
      <c r="S180" s="221"/>
      <c r="T180" s="80"/>
      <c r="U180" s="83" t="str">
        <f t="shared" si="32"/>
        <v/>
      </c>
      <c r="V180" s="194">
        <f t="shared" si="28"/>
        <v>0</v>
      </c>
      <c r="W180" s="194">
        <f t="shared" si="33"/>
        <v>0</v>
      </c>
      <c r="X180" s="82" t="str">
        <f t="shared" si="29"/>
        <v>ok</v>
      </c>
      <c r="Y180" s="80"/>
      <c r="Z180" s="81" t="str">
        <f t="shared" si="34"/>
        <v/>
      </c>
      <c r="AA180" s="194">
        <f t="shared" si="30"/>
        <v>0</v>
      </c>
      <c r="AB180" s="194">
        <f t="shared" si="31"/>
        <v>0</v>
      </c>
      <c r="AC180" s="82" t="str">
        <f t="shared" si="35"/>
        <v>ok</v>
      </c>
      <c r="AD180" s="80"/>
      <c r="AE180" s="84" t="str">
        <f t="array" ref="AE180">IFERROR(IF($C180="","",INDEX(구분표!$I$2:$I$1001,MATCH(1,(구분표!$B$2:$B$1001='2추일출'!$A180)*(구분표!$C$2:$C$1001='2추일출'!$B180)*(구분표!$A$2:$A$1001='2추일출'!$C180),0))),"@@")</f>
        <v/>
      </c>
    </row>
    <row r="181" spans="1:31" ht="31.5" customHeight="1">
      <c r="A181" s="94" t="str">
        <f>IFERROR(VLOOKUP('2추일출'!$C181,구분표!$A$2:$C$1001,2,FALSE),"")</f>
        <v/>
      </c>
      <c r="B181" s="94" t="str">
        <f>IFERROR(VLOOKUP('2추일출'!$C181,구분표!$A$2:$C$1001,3,FALSE),"")</f>
        <v/>
      </c>
      <c r="C181" s="196"/>
      <c r="D181" s="195"/>
      <c r="E181" s="195"/>
      <c r="F181" s="196"/>
      <c r="G181" s="194"/>
      <c r="H181" s="194"/>
      <c r="I181" s="78">
        <f>IF(SUMPRODUCT(COUNTIF($D181,{"*본예산*","*1회추경*","*신규*"})),"-",G181-H181)</f>
        <v>0</v>
      </c>
      <c r="J181" s="194"/>
      <c r="K181" s="194"/>
      <c r="L181" s="78">
        <f t="shared" si="17"/>
        <v>0</v>
      </c>
      <c r="M181" s="194"/>
      <c r="N181" s="194"/>
      <c r="O181" s="78">
        <f t="shared" si="18"/>
        <v>0</v>
      </c>
      <c r="P181" s="79" t="str">
        <f t="shared" si="19"/>
        <v>-</v>
      </c>
      <c r="Q181" s="218"/>
      <c r="R181" s="80"/>
      <c r="S181" s="221"/>
      <c r="T181" s="80"/>
      <c r="U181" s="83" t="str">
        <f t="shared" si="32"/>
        <v/>
      </c>
      <c r="V181" s="194">
        <f t="shared" si="28"/>
        <v>0</v>
      </c>
      <c r="W181" s="194">
        <f t="shared" si="33"/>
        <v>0</v>
      </c>
      <c r="X181" s="82" t="str">
        <f t="shared" si="29"/>
        <v>ok</v>
      </c>
      <c r="Y181" s="80"/>
      <c r="Z181" s="81" t="str">
        <f t="shared" si="34"/>
        <v/>
      </c>
      <c r="AA181" s="194">
        <f t="shared" si="30"/>
        <v>0</v>
      </c>
      <c r="AB181" s="194">
        <f t="shared" si="31"/>
        <v>0</v>
      </c>
      <c r="AC181" s="82" t="str">
        <f t="shared" si="35"/>
        <v>ok</v>
      </c>
      <c r="AD181" s="80"/>
      <c r="AE181" s="84" t="str">
        <f t="array" ref="AE181">IFERROR(IF($C181="","",INDEX(구분표!$I$2:$I$1001,MATCH(1,(구분표!$B$2:$B$1001='2추일출'!$A181)*(구분표!$C$2:$C$1001='2추일출'!$B181)*(구분표!$A$2:$A$1001='2추일출'!$C181),0))),"@@")</f>
        <v/>
      </c>
    </row>
    <row r="182" spans="1:31" ht="31.5" customHeight="1">
      <c r="A182" s="94" t="str">
        <f>IFERROR(VLOOKUP('2추일출'!$C182,구분표!$A$2:$C$1001,2,FALSE),"")</f>
        <v/>
      </c>
      <c r="B182" s="94" t="str">
        <f>IFERROR(VLOOKUP('2추일출'!$C182,구분표!$A$2:$C$1001,3,FALSE),"")</f>
        <v/>
      </c>
      <c r="C182" s="196"/>
      <c r="D182" s="195"/>
      <c r="E182" s="195"/>
      <c r="F182" s="196"/>
      <c r="G182" s="194"/>
      <c r="H182" s="194"/>
      <c r="I182" s="78">
        <f>IF(SUMPRODUCT(COUNTIF($D182,{"*본예산*","*1회추경*","*신규*"})),"-",G182-H182)</f>
        <v>0</v>
      </c>
      <c r="J182" s="194"/>
      <c r="K182" s="194"/>
      <c r="L182" s="78">
        <f t="shared" si="17"/>
        <v>0</v>
      </c>
      <c r="M182" s="194"/>
      <c r="N182" s="194"/>
      <c r="O182" s="78">
        <f t="shared" si="18"/>
        <v>0</v>
      </c>
      <c r="P182" s="79" t="str">
        <f t="shared" si="19"/>
        <v>-</v>
      </c>
      <c r="Q182" s="218"/>
      <c r="R182" s="80"/>
      <c r="S182" s="221"/>
      <c r="T182" s="80"/>
      <c r="U182" s="83" t="str">
        <f t="shared" si="32"/>
        <v/>
      </c>
      <c r="V182" s="194">
        <f t="shared" si="28"/>
        <v>0</v>
      </c>
      <c r="W182" s="194">
        <f t="shared" si="33"/>
        <v>0</v>
      </c>
      <c r="X182" s="82" t="str">
        <f t="shared" si="29"/>
        <v>ok</v>
      </c>
      <c r="Y182" s="80"/>
      <c r="Z182" s="81" t="str">
        <f t="shared" si="34"/>
        <v/>
      </c>
      <c r="AA182" s="194">
        <f t="shared" si="30"/>
        <v>0</v>
      </c>
      <c r="AB182" s="194">
        <f t="shared" si="31"/>
        <v>0</v>
      </c>
      <c r="AC182" s="82" t="str">
        <f t="shared" si="35"/>
        <v>ok</v>
      </c>
      <c r="AD182" s="80"/>
      <c r="AE182" s="84" t="str">
        <f t="array" ref="AE182">IFERROR(IF($C182="","",INDEX(구분표!$I$2:$I$1001,MATCH(1,(구분표!$B$2:$B$1001='2추일출'!$A182)*(구분표!$C$2:$C$1001='2추일출'!$B182)*(구분표!$A$2:$A$1001='2추일출'!$C182),0))),"@@")</f>
        <v/>
      </c>
    </row>
    <row r="183" spans="1:31" ht="31.5" customHeight="1">
      <c r="A183" s="94" t="str">
        <f>IFERROR(VLOOKUP('2추일출'!$C183,구분표!$A$2:$C$1001,2,FALSE),"")</f>
        <v/>
      </c>
      <c r="B183" s="94" t="str">
        <f>IFERROR(VLOOKUP('2추일출'!$C183,구분표!$A$2:$C$1001,3,FALSE),"")</f>
        <v/>
      </c>
      <c r="C183" s="196"/>
      <c r="D183" s="195"/>
      <c r="E183" s="195"/>
      <c r="F183" s="196"/>
      <c r="G183" s="194"/>
      <c r="H183" s="194"/>
      <c r="I183" s="78">
        <f>IF(SUMPRODUCT(COUNTIF($D183,{"*본예산*","*1회추경*","*신규*"})),"-",G183-H183)</f>
        <v>0</v>
      </c>
      <c r="J183" s="194"/>
      <c r="K183" s="194"/>
      <c r="L183" s="78">
        <f t="shared" si="17"/>
        <v>0</v>
      </c>
      <c r="M183" s="194"/>
      <c r="N183" s="194"/>
      <c r="O183" s="78">
        <f t="shared" si="18"/>
        <v>0</v>
      </c>
      <c r="P183" s="79" t="str">
        <f t="shared" si="19"/>
        <v>-</v>
      </c>
      <c r="Q183" s="218"/>
      <c r="R183" s="80"/>
      <c r="S183" s="221"/>
      <c r="T183" s="80"/>
      <c r="U183" s="83" t="str">
        <f t="shared" si="32"/>
        <v/>
      </c>
      <c r="V183" s="194">
        <f t="shared" si="28"/>
        <v>0</v>
      </c>
      <c r="W183" s="194">
        <f t="shared" si="33"/>
        <v>0</v>
      </c>
      <c r="X183" s="82" t="str">
        <f t="shared" si="29"/>
        <v>ok</v>
      </c>
      <c r="Y183" s="80"/>
      <c r="Z183" s="81" t="str">
        <f t="shared" si="34"/>
        <v/>
      </c>
      <c r="AA183" s="194">
        <f t="shared" si="30"/>
        <v>0</v>
      </c>
      <c r="AB183" s="194">
        <f t="shared" si="31"/>
        <v>0</v>
      </c>
      <c r="AC183" s="82" t="str">
        <f t="shared" si="35"/>
        <v>ok</v>
      </c>
      <c r="AD183" s="80"/>
      <c r="AE183" s="84" t="str">
        <f t="array" ref="AE183">IFERROR(IF($C183="","",INDEX(구분표!$I$2:$I$1001,MATCH(1,(구분표!$B$2:$B$1001='2추일출'!$A183)*(구분표!$C$2:$C$1001='2추일출'!$B183)*(구분표!$A$2:$A$1001='2추일출'!$C183),0))),"@@")</f>
        <v/>
      </c>
    </row>
    <row r="184" spans="1:31" ht="31.5" customHeight="1">
      <c r="A184" s="94" t="str">
        <f>IFERROR(VLOOKUP('2추일출'!$C184,구분표!$A$2:$C$1001,2,FALSE),"")</f>
        <v/>
      </c>
      <c r="B184" s="94" t="str">
        <f>IFERROR(VLOOKUP('2추일출'!$C184,구분표!$A$2:$C$1001,3,FALSE),"")</f>
        <v/>
      </c>
      <c r="C184" s="196"/>
      <c r="D184" s="195"/>
      <c r="E184" s="195"/>
      <c r="F184" s="196"/>
      <c r="G184" s="197"/>
      <c r="H184" s="194"/>
      <c r="I184" s="78">
        <f>IF(SUMPRODUCT(COUNTIF($D184,{"*본예산*","*1회추경*","*신규*"})),"-",G184-H184)</f>
        <v>0</v>
      </c>
      <c r="J184" s="194"/>
      <c r="K184" s="194"/>
      <c r="L184" s="78">
        <f t="shared" si="17"/>
        <v>0</v>
      </c>
      <c r="M184" s="194"/>
      <c r="N184" s="194"/>
      <c r="O184" s="78">
        <f t="shared" si="18"/>
        <v>0</v>
      </c>
      <c r="P184" s="79" t="str">
        <f t="shared" si="19"/>
        <v>-</v>
      </c>
      <c r="Q184" s="218"/>
      <c r="R184" s="80"/>
      <c r="S184" s="221"/>
      <c r="T184" s="80"/>
      <c r="U184" s="83" t="str">
        <f t="shared" si="32"/>
        <v/>
      </c>
      <c r="V184" s="194">
        <f t="shared" si="28"/>
        <v>0</v>
      </c>
      <c r="W184" s="194">
        <f t="shared" si="33"/>
        <v>0</v>
      </c>
      <c r="X184" s="82" t="str">
        <f t="shared" si="29"/>
        <v>ok</v>
      </c>
      <c r="Y184" s="80"/>
      <c r="Z184" s="81" t="str">
        <f t="shared" si="34"/>
        <v/>
      </c>
      <c r="AA184" s="194">
        <f t="shared" si="30"/>
        <v>0</v>
      </c>
      <c r="AB184" s="194">
        <f t="shared" si="31"/>
        <v>0</v>
      </c>
      <c r="AC184" s="82" t="str">
        <f t="shared" si="35"/>
        <v>ok</v>
      </c>
      <c r="AD184" s="80"/>
      <c r="AE184" s="84" t="str">
        <f t="array" ref="AE184">IFERROR(IF($C184="","",INDEX(구분표!$I$2:$I$1001,MATCH(1,(구분표!$B$2:$B$1001='2추일출'!$A184)*(구분표!$C$2:$C$1001='2추일출'!$B184)*(구분표!$A$2:$A$1001='2추일출'!$C184),0))),"@@")</f>
        <v/>
      </c>
    </row>
    <row r="185" spans="1:31" ht="31.5" customHeight="1">
      <c r="A185" s="94" t="str">
        <f>IFERROR(VLOOKUP('2추일출'!$C185,구분표!$A$2:$C$1001,2,FALSE),"")</f>
        <v/>
      </c>
      <c r="B185" s="94" t="str">
        <f>IFERROR(VLOOKUP('2추일출'!$C185,구분표!$A$2:$C$1001,3,FALSE),"")</f>
        <v/>
      </c>
      <c r="C185" s="196"/>
      <c r="D185" s="195"/>
      <c r="E185" s="195"/>
      <c r="F185" s="196"/>
      <c r="G185" s="202"/>
      <c r="H185" s="202"/>
      <c r="I185" s="78">
        <f>IF(SUMPRODUCT(COUNTIF($D185,{"*본예산*","*1회추경*","*신규*"})),"-",G185-H185)</f>
        <v>0</v>
      </c>
      <c r="J185" s="194"/>
      <c r="K185" s="194"/>
      <c r="L185" s="78">
        <f t="shared" si="17"/>
        <v>0</v>
      </c>
      <c r="M185" s="194"/>
      <c r="N185" s="194"/>
      <c r="O185" s="78">
        <f t="shared" si="18"/>
        <v>0</v>
      </c>
      <c r="P185" s="79" t="str">
        <f t="shared" si="19"/>
        <v>-</v>
      </c>
      <c r="Q185" s="217"/>
      <c r="R185" s="80"/>
      <c r="S185" s="221"/>
      <c r="T185" s="80"/>
      <c r="U185" s="83" t="str">
        <f t="shared" si="32"/>
        <v/>
      </c>
      <c r="V185" s="194">
        <f t="shared" si="28"/>
        <v>0</v>
      </c>
      <c r="W185" s="194">
        <f t="shared" si="33"/>
        <v>0</v>
      </c>
      <c r="X185" s="82" t="str">
        <f t="shared" si="29"/>
        <v>ok</v>
      </c>
      <c r="Y185" s="80"/>
      <c r="Z185" s="81" t="str">
        <f t="shared" si="34"/>
        <v/>
      </c>
      <c r="AA185" s="194">
        <f t="shared" si="30"/>
        <v>0</v>
      </c>
      <c r="AB185" s="194">
        <f t="shared" si="31"/>
        <v>0</v>
      </c>
      <c r="AC185" s="82" t="str">
        <f t="shared" si="35"/>
        <v>ok</v>
      </c>
      <c r="AD185" s="80"/>
      <c r="AE185" s="84" t="str">
        <f t="array" ref="AE185">IFERROR(IF($C185="","",INDEX(구분표!$I$2:$I$1001,MATCH(1,(구분표!$B$2:$B$1001='2추일출'!$A185)*(구분표!$C$2:$C$1001='2추일출'!$B185)*(구분표!$A$2:$A$1001='2추일출'!$C185),0))),"@@")</f>
        <v/>
      </c>
    </row>
    <row r="186" spans="1:31" ht="31.5" customHeight="1">
      <c r="A186" s="94" t="str">
        <f>IFERROR(VLOOKUP('2추일출'!$C186,구분표!$A$2:$C$1001,2,FALSE),"")</f>
        <v/>
      </c>
      <c r="B186" s="94" t="str">
        <f>IFERROR(VLOOKUP('2추일출'!$C186,구분표!$A$2:$C$1001,3,FALSE),"")</f>
        <v/>
      </c>
      <c r="C186" s="196"/>
      <c r="D186" s="195"/>
      <c r="E186" s="195"/>
      <c r="F186" s="196"/>
      <c r="G186" s="194"/>
      <c r="H186" s="194"/>
      <c r="I186" s="78">
        <f>IF(SUMPRODUCT(COUNTIF($D186,{"*본예산*","*1회추경*","*신규*"})),"-",G186-H186)</f>
        <v>0</v>
      </c>
      <c r="J186" s="194"/>
      <c r="K186" s="194"/>
      <c r="L186" s="78">
        <f t="shared" si="17"/>
        <v>0</v>
      </c>
      <c r="M186" s="194"/>
      <c r="N186" s="194"/>
      <c r="O186" s="78">
        <f t="shared" si="18"/>
        <v>0</v>
      </c>
      <c r="P186" s="79" t="str">
        <f t="shared" si="19"/>
        <v>-</v>
      </c>
      <c r="Q186" s="218"/>
      <c r="R186" s="80"/>
      <c r="S186" s="221"/>
      <c r="T186" s="80"/>
      <c r="U186" s="83" t="str">
        <f t="shared" si="32"/>
        <v/>
      </c>
      <c r="V186" s="194">
        <f t="shared" si="28"/>
        <v>0</v>
      </c>
      <c r="W186" s="194">
        <f t="shared" si="33"/>
        <v>0</v>
      </c>
      <c r="X186" s="82" t="str">
        <f t="shared" si="29"/>
        <v>ok</v>
      </c>
      <c r="Y186" s="80"/>
      <c r="Z186" s="81" t="str">
        <f t="shared" si="34"/>
        <v/>
      </c>
      <c r="AA186" s="194">
        <f t="shared" si="30"/>
        <v>0</v>
      </c>
      <c r="AB186" s="194">
        <f t="shared" si="31"/>
        <v>0</v>
      </c>
      <c r="AC186" s="82" t="str">
        <f t="shared" si="35"/>
        <v>ok</v>
      </c>
      <c r="AD186" s="80"/>
      <c r="AE186" s="84" t="str">
        <f t="array" ref="AE186">IFERROR(IF($C186="","",INDEX(구분표!$I$2:$I$1001,MATCH(1,(구분표!$B$2:$B$1001='2추일출'!$A186)*(구분표!$C$2:$C$1001='2추일출'!$B186)*(구분표!$A$2:$A$1001='2추일출'!$C186),0))),"@@")</f>
        <v/>
      </c>
    </row>
    <row r="187" spans="1:31" ht="31.5" customHeight="1">
      <c r="A187" s="94" t="str">
        <f>IFERROR(VLOOKUP('2추일출'!$C187,구분표!$A$2:$C$1001,2,FALSE),"")</f>
        <v/>
      </c>
      <c r="B187" s="94" t="str">
        <f>IFERROR(VLOOKUP('2추일출'!$C187,구분표!$A$2:$C$1001,3,FALSE),"")</f>
        <v/>
      </c>
      <c r="C187" s="196"/>
      <c r="D187" s="195"/>
      <c r="E187" s="195"/>
      <c r="F187" s="196"/>
      <c r="G187" s="194"/>
      <c r="H187" s="194"/>
      <c r="I187" s="78">
        <f>IF(SUMPRODUCT(COUNTIF($D187,{"*본예산*","*1회추경*","*신규*"})),"-",G187-H187)</f>
        <v>0</v>
      </c>
      <c r="J187" s="194"/>
      <c r="K187" s="194"/>
      <c r="L187" s="78">
        <f t="shared" si="17"/>
        <v>0</v>
      </c>
      <c r="M187" s="194"/>
      <c r="N187" s="194"/>
      <c r="O187" s="78">
        <f t="shared" si="18"/>
        <v>0</v>
      </c>
      <c r="P187" s="79" t="str">
        <f t="shared" si="19"/>
        <v>-</v>
      </c>
      <c r="Q187" s="217"/>
      <c r="R187" s="80"/>
      <c r="S187" s="221"/>
      <c r="T187" s="80"/>
      <c r="U187" s="83" t="str">
        <f t="shared" si="32"/>
        <v/>
      </c>
      <c r="V187" s="194">
        <f t="shared" si="28"/>
        <v>0</v>
      </c>
      <c r="W187" s="194">
        <f t="shared" si="33"/>
        <v>0</v>
      </c>
      <c r="X187" s="82" t="str">
        <f t="shared" si="29"/>
        <v>ok</v>
      </c>
      <c r="Y187" s="80"/>
      <c r="Z187" s="81" t="str">
        <f t="shared" si="34"/>
        <v/>
      </c>
      <c r="AA187" s="194">
        <f t="shared" si="30"/>
        <v>0</v>
      </c>
      <c r="AB187" s="194">
        <f t="shared" si="31"/>
        <v>0</v>
      </c>
      <c r="AC187" s="82" t="str">
        <f t="shared" si="35"/>
        <v>ok</v>
      </c>
      <c r="AD187" s="80"/>
      <c r="AE187" s="84" t="str">
        <f t="array" ref="AE187">IFERROR(IF($C187="","",INDEX(구분표!$I$2:$I$1001,MATCH(1,(구분표!$B$2:$B$1001='2추일출'!$A187)*(구분표!$C$2:$C$1001='2추일출'!$B187)*(구분표!$A$2:$A$1001='2추일출'!$C187),0))),"@@")</f>
        <v/>
      </c>
    </row>
    <row r="188" spans="1:31" ht="31.5" customHeight="1">
      <c r="A188" s="94" t="str">
        <f>IFERROR(VLOOKUP('2추일출'!$C188,구분표!$A$2:$C$1001,2,FALSE),"")</f>
        <v/>
      </c>
      <c r="B188" s="94" t="str">
        <f>IFERROR(VLOOKUP('2추일출'!$C188,구분표!$A$2:$C$1001,3,FALSE),"")</f>
        <v/>
      </c>
      <c r="C188" s="196"/>
      <c r="D188" s="195"/>
      <c r="E188" s="195"/>
      <c r="F188" s="196"/>
      <c r="G188" s="194"/>
      <c r="H188" s="194"/>
      <c r="I188" s="78">
        <f>IF(SUMPRODUCT(COUNTIF($D188,{"*본예산*","*1회추경*","*신규*"})),"-",G188-H188)</f>
        <v>0</v>
      </c>
      <c r="J188" s="194"/>
      <c r="K188" s="194"/>
      <c r="L188" s="78">
        <f t="shared" si="17"/>
        <v>0</v>
      </c>
      <c r="M188" s="194"/>
      <c r="N188" s="194"/>
      <c r="O188" s="78">
        <f t="shared" si="18"/>
        <v>0</v>
      </c>
      <c r="P188" s="79" t="str">
        <f t="shared" si="19"/>
        <v>-</v>
      </c>
      <c r="Q188" s="217"/>
      <c r="R188" s="80"/>
      <c r="S188" s="221"/>
      <c r="T188" s="80"/>
      <c r="U188" s="83" t="str">
        <f t="shared" si="32"/>
        <v/>
      </c>
      <c r="V188" s="194">
        <f t="shared" si="28"/>
        <v>0</v>
      </c>
      <c r="W188" s="194">
        <f t="shared" si="33"/>
        <v>0</v>
      </c>
      <c r="X188" s="82" t="str">
        <f t="shared" si="29"/>
        <v>ok</v>
      </c>
      <c r="Y188" s="80"/>
      <c r="Z188" s="81" t="str">
        <f t="shared" si="34"/>
        <v/>
      </c>
      <c r="AA188" s="194">
        <f t="shared" si="30"/>
        <v>0</v>
      </c>
      <c r="AB188" s="194">
        <f t="shared" si="31"/>
        <v>0</v>
      </c>
      <c r="AC188" s="82" t="str">
        <f t="shared" si="35"/>
        <v>ok</v>
      </c>
      <c r="AD188" s="80"/>
      <c r="AE188" s="84" t="str">
        <f t="array" ref="AE188">IFERROR(IF($C188="","",INDEX(구분표!$I$2:$I$1001,MATCH(1,(구분표!$B$2:$B$1001='2추일출'!$A188)*(구분표!$C$2:$C$1001='2추일출'!$B188)*(구분표!$A$2:$A$1001='2추일출'!$C188),0))),"@@")</f>
        <v/>
      </c>
    </row>
    <row r="189" spans="1:31" ht="31.5" customHeight="1">
      <c r="A189" s="94" t="str">
        <f>IFERROR(VLOOKUP('2추일출'!$C189,구분표!$A$2:$C$1001,2,FALSE),"")</f>
        <v/>
      </c>
      <c r="B189" s="94" t="str">
        <f>IFERROR(VLOOKUP('2추일출'!$C189,구분표!$A$2:$C$1001,3,FALSE),"")</f>
        <v/>
      </c>
      <c r="C189" s="196"/>
      <c r="D189" s="195"/>
      <c r="E189" s="195"/>
      <c r="F189" s="196"/>
      <c r="G189" s="194"/>
      <c r="H189" s="194"/>
      <c r="I189" s="78">
        <f>IF(SUMPRODUCT(COUNTIF($D189,{"*본예산*","*1회추경*","*신규*"})),"-",G189-H189)</f>
        <v>0</v>
      </c>
      <c r="J189" s="194"/>
      <c r="K189" s="194"/>
      <c r="L189" s="78">
        <f t="shared" si="17"/>
        <v>0</v>
      </c>
      <c r="M189" s="194"/>
      <c r="N189" s="194"/>
      <c r="O189" s="78">
        <f t="shared" si="18"/>
        <v>0</v>
      </c>
      <c r="P189" s="79" t="str">
        <f t="shared" si="19"/>
        <v>-</v>
      </c>
      <c r="Q189" s="217"/>
      <c r="R189" s="80"/>
      <c r="S189" s="221"/>
      <c r="T189" s="80"/>
      <c r="U189" s="83" t="str">
        <f t="shared" si="32"/>
        <v/>
      </c>
      <c r="V189" s="194">
        <f t="shared" si="28"/>
        <v>0</v>
      </c>
      <c r="W189" s="194">
        <f t="shared" si="33"/>
        <v>0</v>
      </c>
      <c r="X189" s="82" t="str">
        <f t="shared" si="29"/>
        <v>ok</v>
      </c>
      <c r="Y189" s="80"/>
      <c r="Z189" s="81" t="str">
        <f t="shared" si="34"/>
        <v/>
      </c>
      <c r="AA189" s="194">
        <f t="shared" si="30"/>
        <v>0</v>
      </c>
      <c r="AB189" s="194">
        <f t="shared" si="31"/>
        <v>0</v>
      </c>
      <c r="AC189" s="82" t="str">
        <f t="shared" si="35"/>
        <v>ok</v>
      </c>
      <c r="AD189" s="80"/>
      <c r="AE189" s="84" t="str">
        <f t="array" ref="AE189">IFERROR(IF($C189="","",INDEX(구분표!$I$2:$I$1001,MATCH(1,(구분표!$B$2:$B$1001='2추일출'!$A189)*(구분표!$C$2:$C$1001='2추일출'!$B189)*(구분표!$A$2:$A$1001='2추일출'!$C189),0))),"@@")</f>
        <v/>
      </c>
    </row>
    <row r="190" spans="1:31" ht="31.5" customHeight="1">
      <c r="A190" s="94" t="str">
        <f>IFERROR(VLOOKUP('2추일출'!$C190,구분표!$A$2:$C$1001,2,FALSE),"")</f>
        <v/>
      </c>
      <c r="B190" s="94" t="str">
        <f>IFERROR(VLOOKUP('2추일출'!$C190,구분표!$A$2:$C$1001,3,FALSE),"")</f>
        <v/>
      </c>
      <c r="C190" s="196"/>
      <c r="D190" s="195"/>
      <c r="E190" s="195"/>
      <c r="F190" s="196"/>
      <c r="G190" s="194"/>
      <c r="H190" s="194"/>
      <c r="I190" s="78">
        <f>IF(SUMPRODUCT(COUNTIF($D190,{"*본예산*","*1회추경*","*신규*"})),"-",G190-H190)</f>
        <v>0</v>
      </c>
      <c r="J190" s="194"/>
      <c r="K190" s="194"/>
      <c r="L190" s="78">
        <f t="shared" si="17"/>
        <v>0</v>
      </c>
      <c r="M190" s="194"/>
      <c r="N190" s="194"/>
      <c r="O190" s="78">
        <f t="shared" si="18"/>
        <v>0</v>
      </c>
      <c r="P190" s="79" t="str">
        <f t="shared" si="19"/>
        <v>-</v>
      </c>
      <c r="Q190" s="218"/>
      <c r="R190" s="80"/>
      <c r="S190" s="221"/>
      <c r="T190" s="80"/>
      <c r="U190" s="83" t="str">
        <f t="shared" si="32"/>
        <v/>
      </c>
      <c r="V190" s="194">
        <f t="shared" si="28"/>
        <v>0</v>
      </c>
      <c r="W190" s="194">
        <f t="shared" si="33"/>
        <v>0</v>
      </c>
      <c r="X190" s="82" t="str">
        <f t="shared" si="29"/>
        <v>ok</v>
      </c>
      <c r="Y190" s="80"/>
      <c r="Z190" s="81" t="str">
        <f t="shared" si="34"/>
        <v/>
      </c>
      <c r="AA190" s="194">
        <f t="shared" si="30"/>
        <v>0</v>
      </c>
      <c r="AB190" s="194">
        <f t="shared" si="31"/>
        <v>0</v>
      </c>
      <c r="AC190" s="82" t="str">
        <f t="shared" si="35"/>
        <v>ok</v>
      </c>
      <c r="AD190" s="80"/>
      <c r="AE190" s="84" t="str">
        <f t="array" ref="AE190">IFERROR(IF($C190="","",INDEX(구분표!$I$2:$I$1001,MATCH(1,(구분표!$B$2:$B$1001='2추일출'!$A190)*(구분표!$C$2:$C$1001='2추일출'!$B190)*(구분표!$A$2:$A$1001='2추일출'!$C190),0))),"@@")</f>
        <v/>
      </c>
    </row>
    <row r="191" spans="1:31" ht="31.5" customHeight="1">
      <c r="A191" s="94" t="str">
        <f>IFERROR(VLOOKUP('2추일출'!$C191,구분표!$A$2:$C$1001,2,FALSE),"")</f>
        <v/>
      </c>
      <c r="B191" s="94" t="str">
        <f>IFERROR(VLOOKUP('2추일출'!$C191,구분표!$A$2:$C$1001,3,FALSE),"")</f>
        <v/>
      </c>
      <c r="C191" s="196"/>
      <c r="D191" s="195"/>
      <c r="E191" s="195"/>
      <c r="F191" s="196"/>
      <c r="G191" s="194"/>
      <c r="H191" s="194"/>
      <c r="I191" s="78">
        <f>IF(SUMPRODUCT(COUNTIF($D191,{"*본예산*","*1회추경*","*신규*"})),"-",G191-H191)</f>
        <v>0</v>
      </c>
      <c r="J191" s="194"/>
      <c r="K191" s="194"/>
      <c r="L191" s="78">
        <f t="shared" si="17"/>
        <v>0</v>
      </c>
      <c r="M191" s="194"/>
      <c r="N191" s="194"/>
      <c r="O191" s="78">
        <f t="shared" si="18"/>
        <v>0</v>
      </c>
      <c r="P191" s="79" t="str">
        <f t="shared" si="19"/>
        <v>-</v>
      </c>
      <c r="Q191" s="218"/>
      <c r="R191" s="80"/>
      <c r="S191" s="221"/>
      <c r="T191" s="80"/>
      <c r="U191" s="83" t="str">
        <f t="shared" si="32"/>
        <v/>
      </c>
      <c r="V191" s="194">
        <f t="shared" si="28"/>
        <v>0</v>
      </c>
      <c r="W191" s="194">
        <f t="shared" si="33"/>
        <v>0</v>
      </c>
      <c r="X191" s="82" t="str">
        <f t="shared" si="29"/>
        <v>ok</v>
      </c>
      <c r="Y191" s="80"/>
      <c r="Z191" s="81" t="str">
        <f t="shared" si="34"/>
        <v/>
      </c>
      <c r="AA191" s="194">
        <f t="shared" si="30"/>
        <v>0</v>
      </c>
      <c r="AB191" s="194">
        <f t="shared" si="31"/>
        <v>0</v>
      </c>
      <c r="AC191" s="82" t="str">
        <f t="shared" si="35"/>
        <v>ok</v>
      </c>
      <c r="AD191" s="80"/>
      <c r="AE191" s="84" t="str">
        <f t="array" ref="AE191">IFERROR(IF($C191="","",INDEX(구분표!$I$2:$I$1001,MATCH(1,(구분표!$B$2:$B$1001='2추일출'!$A191)*(구분표!$C$2:$C$1001='2추일출'!$B191)*(구분표!$A$2:$A$1001='2추일출'!$C191),0))),"@@")</f>
        <v/>
      </c>
    </row>
    <row r="192" spans="1:31" ht="31.5" customHeight="1">
      <c r="A192" s="94" t="str">
        <f>IFERROR(VLOOKUP('2추일출'!$C192,구분표!$A$2:$C$1001,2,FALSE),"")</f>
        <v/>
      </c>
      <c r="B192" s="94" t="str">
        <f>IFERROR(VLOOKUP('2추일출'!$C192,구분표!$A$2:$C$1001,3,FALSE),"")</f>
        <v/>
      </c>
      <c r="C192" s="196"/>
      <c r="D192" s="195"/>
      <c r="E192" s="195"/>
      <c r="F192" s="196"/>
      <c r="G192" s="194"/>
      <c r="H192" s="194"/>
      <c r="I192" s="78">
        <f>IF(SUMPRODUCT(COUNTIF($D192,{"*본예산*","*1회추경*","*신규*"})),"-",G192-H192)</f>
        <v>0</v>
      </c>
      <c r="J192" s="194"/>
      <c r="K192" s="194"/>
      <c r="L192" s="78">
        <f t="shared" si="17"/>
        <v>0</v>
      </c>
      <c r="M192" s="194"/>
      <c r="N192" s="194"/>
      <c r="O192" s="78">
        <f t="shared" si="18"/>
        <v>0</v>
      </c>
      <c r="P192" s="79" t="str">
        <f t="shared" si="19"/>
        <v>-</v>
      </c>
      <c r="Q192" s="218"/>
      <c r="R192" s="80"/>
      <c r="S192" s="221"/>
      <c r="T192" s="80"/>
      <c r="U192" s="83" t="str">
        <f t="shared" si="32"/>
        <v/>
      </c>
      <c r="V192" s="194">
        <f t="shared" si="28"/>
        <v>0</v>
      </c>
      <c r="W192" s="194">
        <f t="shared" si="33"/>
        <v>0</v>
      </c>
      <c r="X192" s="82" t="str">
        <f t="shared" si="29"/>
        <v>ok</v>
      </c>
      <c r="Y192" s="80"/>
      <c r="Z192" s="81" t="str">
        <f t="shared" si="34"/>
        <v/>
      </c>
      <c r="AA192" s="194">
        <f t="shared" si="30"/>
        <v>0</v>
      </c>
      <c r="AB192" s="194">
        <f t="shared" si="31"/>
        <v>0</v>
      </c>
      <c r="AC192" s="82" t="str">
        <f t="shared" si="35"/>
        <v>ok</v>
      </c>
      <c r="AD192" s="80"/>
      <c r="AE192" s="84" t="str">
        <f t="array" ref="AE192">IFERROR(IF($C192="","",INDEX(구분표!$I$2:$I$1001,MATCH(1,(구분표!$B$2:$B$1001='2추일출'!$A192)*(구분표!$C$2:$C$1001='2추일출'!$B192)*(구분표!$A$2:$A$1001='2추일출'!$C192),0))),"@@")</f>
        <v/>
      </c>
    </row>
    <row r="193" spans="1:31" ht="31.5" customHeight="1">
      <c r="A193" s="94" t="str">
        <f>IFERROR(VLOOKUP('2추일출'!$C193,구분표!$A$2:$C$1001,2,FALSE),"")</f>
        <v/>
      </c>
      <c r="B193" s="94" t="str">
        <f>IFERROR(VLOOKUP('2추일출'!$C193,구분표!$A$2:$C$1001,3,FALSE),"")</f>
        <v/>
      </c>
      <c r="C193" s="196"/>
      <c r="D193" s="195"/>
      <c r="E193" s="195"/>
      <c r="F193" s="196"/>
      <c r="G193" s="194"/>
      <c r="H193" s="194"/>
      <c r="I193" s="78">
        <f>IF(SUMPRODUCT(COUNTIF($D193,{"*본예산*","*1회추경*","*신규*"})),"-",G193-H193)</f>
        <v>0</v>
      </c>
      <c r="J193" s="194"/>
      <c r="K193" s="194"/>
      <c r="L193" s="78">
        <f t="shared" si="17"/>
        <v>0</v>
      </c>
      <c r="M193" s="194"/>
      <c r="N193" s="194"/>
      <c r="O193" s="78">
        <f t="shared" si="18"/>
        <v>0</v>
      </c>
      <c r="P193" s="79" t="str">
        <f t="shared" si="19"/>
        <v>-</v>
      </c>
      <c r="Q193" s="218"/>
      <c r="R193" s="80"/>
      <c r="S193" s="221"/>
      <c r="T193" s="80"/>
      <c r="U193" s="83" t="str">
        <f t="shared" si="32"/>
        <v/>
      </c>
      <c r="V193" s="194">
        <f t="shared" si="28"/>
        <v>0</v>
      </c>
      <c r="W193" s="194">
        <f t="shared" si="33"/>
        <v>0</v>
      </c>
      <c r="X193" s="82" t="str">
        <f t="shared" si="29"/>
        <v>ok</v>
      </c>
      <c r="Y193" s="80"/>
      <c r="Z193" s="81" t="str">
        <f t="shared" si="34"/>
        <v/>
      </c>
      <c r="AA193" s="194">
        <f t="shared" si="30"/>
        <v>0</v>
      </c>
      <c r="AB193" s="194">
        <f t="shared" si="31"/>
        <v>0</v>
      </c>
      <c r="AC193" s="82" t="str">
        <f t="shared" si="35"/>
        <v>ok</v>
      </c>
      <c r="AD193" s="80"/>
      <c r="AE193" s="84" t="str">
        <f t="array" ref="AE193">IFERROR(IF($C193="","",INDEX(구분표!$I$2:$I$1001,MATCH(1,(구분표!$B$2:$B$1001='2추일출'!$A193)*(구분표!$C$2:$C$1001='2추일출'!$B193)*(구분표!$A$2:$A$1001='2추일출'!$C193),0))),"@@")</f>
        <v/>
      </c>
    </row>
    <row r="194" spans="1:31" ht="31.5" customHeight="1">
      <c r="A194" s="94" t="str">
        <f>IFERROR(VLOOKUP('2추일출'!$C194,구분표!$A$2:$C$1001,2,FALSE),"")</f>
        <v/>
      </c>
      <c r="B194" s="94" t="str">
        <f>IFERROR(VLOOKUP('2추일출'!$C194,구분표!$A$2:$C$1001,3,FALSE),"")</f>
        <v/>
      </c>
      <c r="C194" s="196"/>
      <c r="D194" s="195"/>
      <c r="E194" s="195"/>
      <c r="F194" s="196"/>
      <c r="G194" s="194"/>
      <c r="H194" s="194"/>
      <c r="I194" s="78">
        <f>IF(SUMPRODUCT(COUNTIF($D194,{"*본예산*","*1회추경*","*신규*"})),"-",G194-H194)</f>
        <v>0</v>
      </c>
      <c r="J194" s="194"/>
      <c r="K194" s="194"/>
      <c r="L194" s="78">
        <f t="shared" si="17"/>
        <v>0</v>
      </c>
      <c r="M194" s="194"/>
      <c r="N194" s="194"/>
      <c r="O194" s="78">
        <f t="shared" si="18"/>
        <v>0</v>
      </c>
      <c r="P194" s="79" t="str">
        <f t="shared" si="19"/>
        <v>-</v>
      </c>
      <c r="Q194" s="212"/>
      <c r="R194" s="80"/>
      <c r="S194" s="221"/>
      <c r="T194" s="80"/>
      <c r="U194" s="83" t="str">
        <f t="shared" si="32"/>
        <v/>
      </c>
      <c r="V194" s="194">
        <f t="shared" si="28"/>
        <v>0</v>
      </c>
      <c r="W194" s="194">
        <f t="shared" si="33"/>
        <v>0</v>
      </c>
      <c r="X194" s="82" t="str">
        <f t="shared" si="29"/>
        <v>ok</v>
      </c>
      <c r="Y194" s="80"/>
      <c r="Z194" s="81" t="str">
        <f t="shared" si="34"/>
        <v/>
      </c>
      <c r="AA194" s="194">
        <f t="shared" si="30"/>
        <v>0</v>
      </c>
      <c r="AB194" s="194">
        <f t="shared" si="31"/>
        <v>0</v>
      </c>
      <c r="AC194" s="82" t="str">
        <f t="shared" si="35"/>
        <v>ok</v>
      </c>
      <c r="AD194" s="80"/>
      <c r="AE194" s="84" t="str">
        <f t="array" ref="AE194">IFERROR(IF($C194="","",INDEX(구분표!$I$2:$I$1001,MATCH(1,(구분표!$B$2:$B$1001='2추일출'!$A194)*(구분표!$C$2:$C$1001='2추일출'!$B194)*(구분표!$A$2:$A$1001='2추일출'!$C194),0))),"@@")</f>
        <v/>
      </c>
    </row>
    <row r="195" spans="1:31" ht="31.5" customHeight="1">
      <c r="A195" s="77" t="str">
        <f>IFERROR(VLOOKUP('2추일출'!$C195,구분표!$A$2:$C$1001,2,FALSE),"")</f>
        <v/>
      </c>
      <c r="B195" s="77" t="str">
        <f>IFERROR(VLOOKUP('2추일출'!$C195,구분표!$A$2:$C$1001,3,FALSE),"")</f>
        <v/>
      </c>
      <c r="C195" s="192"/>
      <c r="D195" s="193"/>
      <c r="E195" s="193"/>
      <c r="F195" s="192"/>
      <c r="G195" s="194"/>
      <c r="H195" s="194"/>
      <c r="I195" s="78">
        <f>IF(SUMPRODUCT(COUNTIF($D195,{"*본예산*","*1회추경*","*신규*"})),"-",G195-H195)</f>
        <v>0</v>
      </c>
      <c r="J195" s="194"/>
      <c r="K195" s="194"/>
      <c r="L195" s="78">
        <f t="shared" si="14"/>
        <v>0</v>
      </c>
      <c r="M195" s="194"/>
      <c r="N195" s="194"/>
      <c r="O195" s="78">
        <f t="shared" si="15"/>
        <v>0</v>
      </c>
      <c r="P195" s="79" t="str">
        <f t="shared" si="16"/>
        <v>-</v>
      </c>
      <c r="Q195" s="211"/>
      <c r="R195" s="80"/>
      <c r="S195" s="221"/>
      <c r="T195" s="80"/>
      <c r="U195" s="83" t="str">
        <f t="shared" si="32"/>
        <v/>
      </c>
      <c r="V195" s="194">
        <f t="shared" si="28"/>
        <v>0</v>
      </c>
      <c r="W195" s="194">
        <f t="shared" si="33"/>
        <v>0</v>
      </c>
      <c r="X195" s="82" t="str">
        <f t="shared" si="29"/>
        <v>ok</v>
      </c>
      <c r="Y195" s="80"/>
      <c r="Z195" s="81" t="str">
        <f t="shared" si="34"/>
        <v/>
      </c>
      <c r="AA195" s="194">
        <f t="shared" si="30"/>
        <v>0</v>
      </c>
      <c r="AB195" s="194">
        <f t="shared" si="31"/>
        <v>0</v>
      </c>
      <c r="AC195" s="82" t="str">
        <f t="shared" si="35"/>
        <v>ok</v>
      </c>
      <c r="AD195" s="80"/>
      <c r="AE195" s="84" t="str">
        <f t="array" ref="AE195">IFERROR(IF($C195="","",INDEX(구분표!$I$2:$I$1001,MATCH(1,(구분표!$B$2:$B$1001='2추일출'!$A195)*(구분표!$C$2:$C$1001='2추일출'!$B195)*(구분표!$A$2:$A$1001='2추일출'!$C195),0))),"@@")</f>
        <v/>
      </c>
    </row>
    <row r="196" spans="1:31" ht="31.5" customHeight="1">
      <c r="A196" s="77" t="str">
        <f>IFERROR(VLOOKUP('2추일출'!$C196,구분표!$A$2:$C$1001,2,FALSE),"")</f>
        <v/>
      </c>
      <c r="B196" s="77" t="str">
        <f>IFERROR(VLOOKUP('2추일출'!$C196,구분표!$A$2:$C$1001,3,FALSE),"")</f>
        <v/>
      </c>
      <c r="C196" s="192"/>
      <c r="D196" s="193"/>
      <c r="E196" s="193"/>
      <c r="F196" s="192"/>
      <c r="G196" s="194"/>
      <c r="H196" s="194"/>
      <c r="I196" s="78">
        <f>IF(SUMPRODUCT(COUNTIF($D196,{"*본예산*","*1회추경*","*신규*"})),"-",G196-H196)</f>
        <v>0</v>
      </c>
      <c r="J196" s="194"/>
      <c r="K196" s="194"/>
      <c r="L196" s="78">
        <f t="shared" si="14"/>
        <v>0</v>
      </c>
      <c r="M196" s="194"/>
      <c r="N196" s="194"/>
      <c r="O196" s="78">
        <f t="shared" si="15"/>
        <v>0</v>
      </c>
      <c r="P196" s="79" t="str">
        <f t="shared" si="16"/>
        <v>-</v>
      </c>
      <c r="Q196" s="211"/>
      <c r="R196" s="80"/>
      <c r="S196" s="221"/>
      <c r="T196" s="80"/>
      <c r="U196" s="83" t="str">
        <f t="shared" si="32"/>
        <v/>
      </c>
      <c r="V196" s="194">
        <f t="shared" si="28"/>
        <v>0</v>
      </c>
      <c r="W196" s="194">
        <f t="shared" si="33"/>
        <v>0</v>
      </c>
      <c r="X196" s="82" t="str">
        <f t="shared" si="29"/>
        <v>ok</v>
      </c>
      <c r="Y196" s="80"/>
      <c r="Z196" s="81" t="str">
        <f t="shared" si="34"/>
        <v/>
      </c>
      <c r="AA196" s="194">
        <f t="shared" si="30"/>
        <v>0</v>
      </c>
      <c r="AB196" s="194">
        <f t="shared" si="31"/>
        <v>0</v>
      </c>
      <c r="AC196" s="82" t="str">
        <f t="shared" si="35"/>
        <v>ok</v>
      </c>
      <c r="AD196" s="80"/>
      <c r="AE196" s="84" t="str">
        <f t="array" ref="AE196">IFERROR(IF($C196="","",INDEX(구분표!$I$2:$I$1001,MATCH(1,(구분표!$B$2:$B$1001='2추일출'!$A196)*(구분표!$C$2:$C$1001='2추일출'!$B196)*(구분표!$A$2:$A$1001='2추일출'!$C196),0))),"@@")</f>
        <v/>
      </c>
    </row>
    <row r="197" spans="1:31" ht="31.5" customHeight="1">
      <c r="A197" s="94" t="str">
        <f>IFERROR(VLOOKUP('2추일출'!$C197,구분표!$A$2:$C$1001,2,FALSE),"")</f>
        <v/>
      </c>
      <c r="B197" s="94" t="str">
        <f>IFERROR(VLOOKUP('2추일출'!$C197,구분표!$A$2:$C$1001,3,FALSE),"")</f>
        <v/>
      </c>
      <c r="C197" s="196"/>
      <c r="D197" s="195"/>
      <c r="E197" s="195"/>
      <c r="F197" s="196"/>
      <c r="G197" s="194"/>
      <c r="H197" s="197"/>
      <c r="I197" s="78">
        <f>IF(SUMPRODUCT(COUNTIF($D197,{"*본예산*","*1회추경*","*신규*"})),"-",G197-H197)</f>
        <v>0</v>
      </c>
      <c r="J197" s="194"/>
      <c r="K197" s="194"/>
      <c r="L197" s="78">
        <f t="shared" si="14"/>
        <v>0</v>
      </c>
      <c r="M197" s="194"/>
      <c r="N197" s="194"/>
      <c r="O197" s="78">
        <f t="shared" si="15"/>
        <v>0</v>
      </c>
      <c r="P197" s="79" t="str">
        <f t="shared" si="16"/>
        <v>-</v>
      </c>
      <c r="Q197" s="211"/>
      <c r="R197" s="80"/>
      <c r="S197" s="221"/>
      <c r="T197" s="80"/>
      <c r="U197" s="83" t="str">
        <f t="shared" si="32"/>
        <v/>
      </c>
      <c r="V197" s="194">
        <f t="shared" si="28"/>
        <v>0</v>
      </c>
      <c r="W197" s="194">
        <f t="shared" si="33"/>
        <v>0</v>
      </c>
      <c r="X197" s="82" t="str">
        <f t="shared" si="29"/>
        <v>ok</v>
      </c>
      <c r="Y197" s="80"/>
      <c r="Z197" s="81" t="str">
        <f t="shared" si="34"/>
        <v/>
      </c>
      <c r="AA197" s="194">
        <f t="shared" si="30"/>
        <v>0</v>
      </c>
      <c r="AB197" s="194">
        <f t="shared" si="31"/>
        <v>0</v>
      </c>
      <c r="AC197" s="82" t="str">
        <f t="shared" si="35"/>
        <v>ok</v>
      </c>
      <c r="AD197" s="80"/>
      <c r="AE197" s="84" t="str">
        <f t="array" ref="AE197">IFERROR(IF($C197="","",INDEX(구분표!$I$2:$I$1001,MATCH(1,(구분표!$B$2:$B$1001='2추일출'!$A197)*(구분표!$C$2:$C$1001='2추일출'!$B197)*(구분표!$A$2:$A$1001='2추일출'!$C197),0))),"@@")</f>
        <v/>
      </c>
    </row>
    <row r="198" spans="1:31" ht="31.5" customHeight="1">
      <c r="A198" s="77" t="str">
        <f>IFERROR(VLOOKUP('2추일출'!$C198,구분표!$A$2:$C$1001,2,FALSE),"")</f>
        <v/>
      </c>
      <c r="B198" s="77" t="str">
        <f>IFERROR(VLOOKUP('2추일출'!$C198,구분표!$A$2:$C$1001,3,FALSE),"")</f>
        <v/>
      </c>
      <c r="C198" s="192"/>
      <c r="D198" s="193"/>
      <c r="E198" s="193"/>
      <c r="F198" s="192"/>
      <c r="G198" s="194"/>
      <c r="H198" s="194"/>
      <c r="I198" s="78">
        <f>IF(SUMPRODUCT(COUNTIF($D198,{"*본예산*","*1회추경*","*신규*"})),"-",G198-H198)</f>
        <v>0</v>
      </c>
      <c r="J198" s="194"/>
      <c r="K198" s="194"/>
      <c r="L198" s="78">
        <f t="shared" si="14"/>
        <v>0</v>
      </c>
      <c r="M198" s="194"/>
      <c r="N198" s="194"/>
      <c r="O198" s="78">
        <f t="shared" si="15"/>
        <v>0</v>
      </c>
      <c r="P198" s="79" t="str">
        <f t="shared" si="16"/>
        <v>-</v>
      </c>
      <c r="Q198" s="211"/>
      <c r="R198" s="80"/>
      <c r="S198" s="221"/>
      <c r="T198" s="80"/>
      <c r="U198" s="83" t="str">
        <f t="shared" si="32"/>
        <v/>
      </c>
      <c r="V198" s="194">
        <f t="shared" si="28"/>
        <v>0</v>
      </c>
      <c r="W198" s="194">
        <f t="shared" si="33"/>
        <v>0</v>
      </c>
      <c r="X198" s="82" t="str">
        <f t="shared" si="29"/>
        <v>ok</v>
      </c>
      <c r="Y198" s="80"/>
      <c r="Z198" s="81" t="str">
        <f t="shared" si="34"/>
        <v/>
      </c>
      <c r="AA198" s="194">
        <f t="shared" si="30"/>
        <v>0</v>
      </c>
      <c r="AB198" s="194">
        <f t="shared" si="31"/>
        <v>0</v>
      </c>
      <c r="AC198" s="82" t="str">
        <f t="shared" si="35"/>
        <v>ok</v>
      </c>
      <c r="AD198" s="80"/>
      <c r="AE198" s="84" t="str">
        <f t="array" ref="AE198">IFERROR(IF($C198="","",INDEX(구분표!$I$2:$I$1001,MATCH(1,(구분표!$B$2:$B$1001='2추일출'!$A198)*(구분표!$C$2:$C$1001='2추일출'!$B198)*(구분표!$A$2:$A$1001='2추일출'!$C198),0))),"@@")</f>
        <v/>
      </c>
    </row>
    <row r="199" spans="1:31" ht="31.5" customHeight="1">
      <c r="A199" s="77" t="str">
        <f>IFERROR(VLOOKUP('2추일출'!$C199,구분표!$A$2:$C$1001,2,FALSE),"")</f>
        <v/>
      </c>
      <c r="B199" s="77" t="str">
        <f>IFERROR(VLOOKUP('2추일출'!$C199,구분표!$A$2:$C$1001,3,FALSE),"")</f>
        <v/>
      </c>
      <c r="C199" s="192"/>
      <c r="D199" s="193"/>
      <c r="E199" s="193"/>
      <c r="F199" s="192"/>
      <c r="G199" s="194"/>
      <c r="H199" s="194"/>
      <c r="I199" s="78">
        <f>IF(SUMPRODUCT(COUNTIF($D199,{"*본예산*","*1회추경*","*신규*"})),"-",G199-H199)</f>
        <v>0</v>
      </c>
      <c r="J199" s="194"/>
      <c r="K199" s="194"/>
      <c r="L199" s="78">
        <f t="shared" si="14"/>
        <v>0</v>
      </c>
      <c r="M199" s="194"/>
      <c r="N199" s="194"/>
      <c r="O199" s="78">
        <f t="shared" si="15"/>
        <v>0</v>
      </c>
      <c r="P199" s="79" t="str">
        <f t="shared" si="16"/>
        <v>-</v>
      </c>
      <c r="Q199" s="211"/>
      <c r="R199" s="80"/>
      <c r="S199" s="221"/>
      <c r="T199" s="80"/>
      <c r="U199" s="83" t="str">
        <f t="shared" si="32"/>
        <v/>
      </c>
      <c r="V199" s="194">
        <f t="shared" ref="V199:V262" si="36">IF($U199&lt;&gt;"도비",IF($S199="국도비","직접입력",SUM($J199:$K199)),)</f>
        <v>0</v>
      </c>
      <c r="W199" s="194">
        <f t="shared" si="33"/>
        <v>0</v>
      </c>
      <c r="X199" s="82" t="str">
        <f t="shared" ref="X199:X262" si="37">IF($S199="국도비","ok",IF(($J199+$K199)=($V199+$W199),"ok","검토"))</f>
        <v>ok</v>
      </c>
      <c r="Y199" s="80"/>
      <c r="Z199" s="81" t="str">
        <f t="shared" si="34"/>
        <v/>
      </c>
      <c r="AA199" s="194">
        <f t="shared" ref="AA199:AA262" si="38">IF($Z199&lt;&gt;"도비",IF($S199="국도비","직접입력",SUM($M199:$N199)),)</f>
        <v>0</v>
      </c>
      <c r="AB199" s="194">
        <f t="shared" ref="AB199:AB262" si="39">IF($Z199="도비",SUM($M199:$N199),IF($S199="국도비","직접입력",SUM($M199:$N199)-$AA199))</f>
        <v>0</v>
      </c>
      <c r="AC199" s="82" t="str">
        <f t="shared" si="35"/>
        <v>ok</v>
      </c>
      <c r="AD199" s="80"/>
      <c r="AE199" s="84" t="str">
        <f t="array" ref="AE199">IFERROR(IF($C199="","",INDEX(구분표!$I$2:$I$1001,MATCH(1,(구분표!$B$2:$B$1001='2추일출'!$A199)*(구분표!$C$2:$C$1001='2추일출'!$B199)*(구분표!$A$2:$A$1001='2추일출'!$C199),0))),"@@")</f>
        <v/>
      </c>
    </row>
    <row r="200" spans="1:31" ht="31.5" customHeight="1">
      <c r="A200" s="77" t="str">
        <f>IFERROR(VLOOKUP('2추일출'!$C200,구분표!$A$2:$C$1001,2,FALSE),"")</f>
        <v/>
      </c>
      <c r="B200" s="77" t="str">
        <f>IFERROR(VLOOKUP('2추일출'!$C200,구분표!$A$2:$C$1001,3,FALSE),"")</f>
        <v/>
      </c>
      <c r="C200" s="192"/>
      <c r="D200" s="193"/>
      <c r="E200" s="193"/>
      <c r="F200" s="192"/>
      <c r="G200" s="194"/>
      <c r="H200" s="194"/>
      <c r="I200" s="78">
        <f>IF(SUMPRODUCT(COUNTIF($D200,{"*본예산*","*1회추경*","*신규*"})),"-",G200-H200)</f>
        <v>0</v>
      </c>
      <c r="J200" s="194"/>
      <c r="K200" s="194"/>
      <c r="L200" s="78">
        <f t="shared" si="14"/>
        <v>0</v>
      </c>
      <c r="M200" s="194"/>
      <c r="N200" s="194"/>
      <c r="O200" s="78">
        <f t="shared" si="15"/>
        <v>0</v>
      </c>
      <c r="P200" s="79" t="str">
        <f t="shared" si="16"/>
        <v>-</v>
      </c>
      <c r="Q200" s="212"/>
      <c r="R200" s="80"/>
      <c r="S200" s="221"/>
      <c r="T200" s="80"/>
      <c r="U200" s="83" t="str">
        <f t="shared" ref="U200:U263" si="40">IF($S200="도비","도비",IF(COUNT(FIND("국비/",$F200)),"국비",IF(COUNT(FIND("광특/",$F200)),"광특",IF(COUNT(FIND("기금/",$F200)),"기금",IF(COUNT(FIND("분권/",$F200)),"분권",IF(COUNT(FIND("교부세/",$F200)),"특교",IF(COUNT(FIND("자체/",$F200)),"도비","")))))))</f>
        <v/>
      </c>
      <c r="V200" s="194">
        <f t="shared" si="36"/>
        <v>0</v>
      </c>
      <c r="W200" s="194">
        <f t="shared" ref="W200:W263" si="41">IF($U200="도비",SUM($J200:$K200),IF($S200="국도비","직접입력",SUM($J200:$K200)-$V200))</f>
        <v>0</v>
      </c>
      <c r="X200" s="82" t="str">
        <f t="shared" si="37"/>
        <v>ok</v>
      </c>
      <c r="Y200" s="80"/>
      <c r="Z200" s="81" t="str">
        <f t="shared" ref="Z200:Z263" si="42">$U200</f>
        <v/>
      </c>
      <c r="AA200" s="194">
        <f t="shared" si="38"/>
        <v>0</v>
      </c>
      <c r="AB200" s="194">
        <f t="shared" si="39"/>
        <v>0</v>
      </c>
      <c r="AC200" s="82" t="str">
        <f t="shared" ref="AC200:AC263" si="43">IF($S200="국도비","ok",IF(($M200+$N200)=($AA200+$AB200),"ok","검토"))</f>
        <v>ok</v>
      </c>
      <c r="AD200" s="80"/>
      <c r="AE200" s="84" t="str">
        <f t="array" ref="AE200">IFERROR(IF($C200="","",INDEX(구분표!$I$2:$I$1001,MATCH(1,(구분표!$B$2:$B$1001='2추일출'!$A200)*(구분표!$C$2:$C$1001='2추일출'!$B200)*(구분표!$A$2:$A$1001='2추일출'!$C200),0))),"@@")</f>
        <v/>
      </c>
    </row>
    <row r="201" spans="1:31" ht="31.5" customHeight="1">
      <c r="A201" s="94" t="str">
        <f>IFERROR(VLOOKUP('2추일출'!$C201,구분표!$A$2:$C$1001,2,FALSE),"")</f>
        <v/>
      </c>
      <c r="B201" s="94" t="str">
        <f>IFERROR(VLOOKUP('2추일출'!$C201,구분표!$A$2:$C$1001,3,FALSE),"")</f>
        <v/>
      </c>
      <c r="C201" s="196"/>
      <c r="D201" s="195"/>
      <c r="E201" s="195"/>
      <c r="F201" s="196"/>
      <c r="G201" s="194"/>
      <c r="H201" s="194"/>
      <c r="I201" s="78">
        <f>IF(SUMPRODUCT(COUNTIF($D201,{"*본예산*","*1회추경*","*신규*"})),"-",G201-H201)</f>
        <v>0</v>
      </c>
      <c r="J201" s="194"/>
      <c r="K201" s="194"/>
      <c r="L201" s="78">
        <f t="shared" si="14"/>
        <v>0</v>
      </c>
      <c r="M201" s="194"/>
      <c r="N201" s="194"/>
      <c r="O201" s="78">
        <f t="shared" si="15"/>
        <v>0</v>
      </c>
      <c r="P201" s="79" t="str">
        <f t="shared" si="16"/>
        <v>-</v>
      </c>
      <c r="Q201" s="212"/>
      <c r="R201" s="80"/>
      <c r="S201" s="221"/>
      <c r="T201" s="80"/>
      <c r="U201" s="83" t="str">
        <f t="shared" si="40"/>
        <v/>
      </c>
      <c r="V201" s="194">
        <f t="shared" si="36"/>
        <v>0</v>
      </c>
      <c r="W201" s="194">
        <f t="shared" si="41"/>
        <v>0</v>
      </c>
      <c r="X201" s="82" t="str">
        <f t="shared" si="37"/>
        <v>ok</v>
      </c>
      <c r="Y201" s="80"/>
      <c r="Z201" s="81" t="str">
        <f t="shared" si="42"/>
        <v/>
      </c>
      <c r="AA201" s="194">
        <f t="shared" si="38"/>
        <v>0</v>
      </c>
      <c r="AB201" s="194">
        <f t="shared" si="39"/>
        <v>0</v>
      </c>
      <c r="AC201" s="82" t="str">
        <f t="shared" si="43"/>
        <v>ok</v>
      </c>
      <c r="AD201" s="80"/>
      <c r="AE201" s="84" t="str">
        <f t="array" ref="AE201">IFERROR(IF($C201="","",INDEX(구분표!$I$2:$I$1001,MATCH(1,(구분표!$B$2:$B$1001='2추일출'!$A201)*(구분표!$C$2:$C$1001='2추일출'!$B201)*(구분표!$A$2:$A$1001='2추일출'!$C201),0))),"@@")</f>
        <v/>
      </c>
    </row>
    <row r="202" spans="1:31" ht="31.5" customHeight="1">
      <c r="A202" s="94" t="str">
        <f>IFERROR(VLOOKUP('2추일출'!$C202,구분표!$A$2:$C$1001,2,FALSE),"")</f>
        <v/>
      </c>
      <c r="B202" s="94" t="str">
        <f>IFERROR(VLOOKUP('2추일출'!$C202,구분표!$A$2:$C$1001,3,FALSE),"")</f>
        <v/>
      </c>
      <c r="C202" s="196"/>
      <c r="D202" s="195"/>
      <c r="E202" s="195"/>
      <c r="F202" s="196"/>
      <c r="G202" s="194"/>
      <c r="H202" s="194"/>
      <c r="I202" s="78">
        <f>IF(SUMPRODUCT(COUNTIF($D202,{"*본예산*","*1회추경*","*신규*"})),"-",G202-H202)</f>
        <v>0</v>
      </c>
      <c r="J202" s="194"/>
      <c r="K202" s="194"/>
      <c r="L202" s="78">
        <f t="shared" si="14"/>
        <v>0</v>
      </c>
      <c r="M202" s="194"/>
      <c r="N202" s="194"/>
      <c r="O202" s="78">
        <f t="shared" si="15"/>
        <v>0</v>
      </c>
      <c r="P202" s="79" t="str">
        <f t="shared" si="16"/>
        <v>-</v>
      </c>
      <c r="Q202" s="212"/>
      <c r="R202" s="80"/>
      <c r="S202" s="221"/>
      <c r="T202" s="80"/>
      <c r="U202" s="83" t="str">
        <f t="shared" si="40"/>
        <v/>
      </c>
      <c r="V202" s="194">
        <f t="shared" si="36"/>
        <v>0</v>
      </c>
      <c r="W202" s="194">
        <f t="shared" si="41"/>
        <v>0</v>
      </c>
      <c r="X202" s="82" t="str">
        <f t="shared" si="37"/>
        <v>ok</v>
      </c>
      <c r="Y202" s="80"/>
      <c r="Z202" s="81" t="str">
        <f t="shared" si="42"/>
        <v/>
      </c>
      <c r="AA202" s="194">
        <f t="shared" si="38"/>
        <v>0</v>
      </c>
      <c r="AB202" s="194">
        <f t="shared" si="39"/>
        <v>0</v>
      </c>
      <c r="AC202" s="82" t="str">
        <f t="shared" si="43"/>
        <v>ok</v>
      </c>
      <c r="AD202" s="80"/>
      <c r="AE202" s="84" t="str">
        <f t="array" ref="AE202">IFERROR(IF($C202="","",INDEX(구분표!$I$2:$I$1001,MATCH(1,(구분표!$B$2:$B$1001='2추일출'!$A202)*(구분표!$C$2:$C$1001='2추일출'!$B202)*(구분표!$A$2:$A$1001='2추일출'!$C202),0))),"@@")</f>
        <v/>
      </c>
    </row>
    <row r="203" spans="1:31" ht="31.5" customHeight="1">
      <c r="A203" s="94" t="str">
        <f>IFERROR(VLOOKUP('2추일출'!$C203,구분표!$A$2:$C$1001,2,FALSE),"")</f>
        <v/>
      </c>
      <c r="B203" s="94" t="str">
        <f>IFERROR(VLOOKUP('2추일출'!$C203,구분표!$A$2:$C$1001,3,FALSE),"")</f>
        <v/>
      </c>
      <c r="C203" s="196"/>
      <c r="D203" s="195"/>
      <c r="E203" s="195"/>
      <c r="F203" s="196"/>
      <c r="G203" s="194"/>
      <c r="H203" s="194"/>
      <c r="I203" s="78">
        <f>IF(SUMPRODUCT(COUNTIF($D203,{"*본예산*","*1회추경*","*신규*"})),"-",G203-H203)</f>
        <v>0</v>
      </c>
      <c r="J203" s="194"/>
      <c r="K203" s="194"/>
      <c r="L203" s="78">
        <f t="shared" si="14"/>
        <v>0</v>
      </c>
      <c r="M203" s="194"/>
      <c r="N203" s="194"/>
      <c r="O203" s="78">
        <f t="shared" si="15"/>
        <v>0</v>
      </c>
      <c r="P203" s="79" t="str">
        <f t="shared" si="16"/>
        <v>-</v>
      </c>
      <c r="Q203" s="212"/>
      <c r="R203" s="80"/>
      <c r="S203" s="221"/>
      <c r="T203" s="80"/>
      <c r="U203" s="83" t="str">
        <f t="shared" si="40"/>
        <v/>
      </c>
      <c r="V203" s="194">
        <f t="shared" si="36"/>
        <v>0</v>
      </c>
      <c r="W203" s="194">
        <f t="shared" si="41"/>
        <v>0</v>
      </c>
      <c r="X203" s="82" t="str">
        <f t="shared" si="37"/>
        <v>ok</v>
      </c>
      <c r="Y203" s="80"/>
      <c r="Z203" s="81" t="str">
        <f t="shared" si="42"/>
        <v/>
      </c>
      <c r="AA203" s="194">
        <f t="shared" si="38"/>
        <v>0</v>
      </c>
      <c r="AB203" s="194">
        <f t="shared" si="39"/>
        <v>0</v>
      </c>
      <c r="AC203" s="82" t="str">
        <f t="shared" si="43"/>
        <v>ok</v>
      </c>
      <c r="AD203" s="80"/>
      <c r="AE203" s="84" t="str">
        <f t="array" ref="AE203">IFERROR(IF($C203="","",INDEX(구분표!$I$2:$I$1001,MATCH(1,(구분표!$B$2:$B$1001='2추일출'!$A203)*(구분표!$C$2:$C$1001='2추일출'!$B203)*(구분표!$A$2:$A$1001='2추일출'!$C203),0))),"@@")</f>
        <v/>
      </c>
    </row>
    <row r="204" spans="1:31" ht="31.5" customHeight="1">
      <c r="A204" s="94" t="str">
        <f>IFERROR(VLOOKUP('2추일출'!$C204,구분표!$A$2:$C$1001,2,FALSE),"")</f>
        <v/>
      </c>
      <c r="B204" s="94" t="str">
        <f>IFERROR(VLOOKUP('2추일출'!$C204,구분표!$A$2:$C$1001,3,FALSE),"")</f>
        <v/>
      </c>
      <c r="C204" s="196"/>
      <c r="D204" s="195"/>
      <c r="E204" s="195"/>
      <c r="F204" s="196"/>
      <c r="G204" s="194"/>
      <c r="H204" s="194"/>
      <c r="I204" s="78">
        <f>IF(SUMPRODUCT(COUNTIF($D204,{"*본예산*","*1회추경*","*신규*"})),"-",G204-H204)</f>
        <v>0</v>
      </c>
      <c r="J204" s="194"/>
      <c r="K204" s="194"/>
      <c r="L204" s="78">
        <f t="shared" si="14"/>
        <v>0</v>
      </c>
      <c r="M204" s="194"/>
      <c r="N204" s="194"/>
      <c r="O204" s="78">
        <f t="shared" si="15"/>
        <v>0</v>
      </c>
      <c r="P204" s="79" t="str">
        <f t="shared" si="16"/>
        <v>-</v>
      </c>
      <c r="Q204" s="212"/>
      <c r="R204" s="80"/>
      <c r="S204" s="221"/>
      <c r="T204" s="80"/>
      <c r="U204" s="83" t="str">
        <f t="shared" si="40"/>
        <v/>
      </c>
      <c r="V204" s="194">
        <f t="shared" si="36"/>
        <v>0</v>
      </c>
      <c r="W204" s="194">
        <f t="shared" si="41"/>
        <v>0</v>
      </c>
      <c r="X204" s="82" t="str">
        <f t="shared" si="37"/>
        <v>ok</v>
      </c>
      <c r="Y204" s="80"/>
      <c r="Z204" s="81" t="str">
        <f t="shared" si="42"/>
        <v/>
      </c>
      <c r="AA204" s="194">
        <f t="shared" si="38"/>
        <v>0</v>
      </c>
      <c r="AB204" s="194">
        <f t="shared" si="39"/>
        <v>0</v>
      </c>
      <c r="AC204" s="82" t="str">
        <f t="shared" si="43"/>
        <v>ok</v>
      </c>
      <c r="AD204" s="80"/>
      <c r="AE204" s="84" t="str">
        <f t="array" ref="AE204">IFERROR(IF($C204="","",INDEX(구분표!$I$2:$I$1001,MATCH(1,(구분표!$B$2:$B$1001='2추일출'!$A204)*(구분표!$C$2:$C$1001='2추일출'!$B204)*(구분표!$A$2:$A$1001='2추일출'!$C204),0))),"@@")</f>
        <v/>
      </c>
    </row>
    <row r="205" spans="1:31" ht="31.5" customHeight="1">
      <c r="A205" s="94" t="str">
        <f>IFERROR(VLOOKUP('2추일출'!$C205,구분표!$A$2:$C$1001,2,FALSE),"")</f>
        <v/>
      </c>
      <c r="B205" s="94" t="str">
        <f>IFERROR(VLOOKUP('2추일출'!$C205,구분표!$A$2:$C$1001,3,FALSE),"")</f>
        <v/>
      </c>
      <c r="C205" s="196"/>
      <c r="D205" s="195"/>
      <c r="E205" s="195"/>
      <c r="F205" s="196"/>
      <c r="G205" s="194"/>
      <c r="H205" s="194"/>
      <c r="I205" s="78">
        <f>IF(SUMPRODUCT(COUNTIF($D205,{"*본예산*","*1회추경*","*신규*"})),"-",G205-H205)</f>
        <v>0</v>
      </c>
      <c r="J205" s="194"/>
      <c r="K205" s="194"/>
      <c r="L205" s="78">
        <f t="shared" si="14"/>
        <v>0</v>
      </c>
      <c r="M205" s="194"/>
      <c r="N205" s="194"/>
      <c r="O205" s="78">
        <f t="shared" si="15"/>
        <v>0</v>
      </c>
      <c r="P205" s="79" t="str">
        <f t="shared" si="16"/>
        <v>-</v>
      </c>
      <c r="Q205" s="212"/>
      <c r="R205" s="80"/>
      <c r="S205" s="221"/>
      <c r="T205" s="80"/>
      <c r="U205" s="83" t="str">
        <f t="shared" si="40"/>
        <v/>
      </c>
      <c r="V205" s="194">
        <f t="shared" si="36"/>
        <v>0</v>
      </c>
      <c r="W205" s="194">
        <f t="shared" si="41"/>
        <v>0</v>
      </c>
      <c r="X205" s="82" t="str">
        <f t="shared" si="37"/>
        <v>ok</v>
      </c>
      <c r="Y205" s="80"/>
      <c r="Z205" s="81" t="str">
        <f t="shared" si="42"/>
        <v/>
      </c>
      <c r="AA205" s="194">
        <f t="shared" si="38"/>
        <v>0</v>
      </c>
      <c r="AB205" s="194">
        <f t="shared" si="39"/>
        <v>0</v>
      </c>
      <c r="AC205" s="82" t="str">
        <f t="shared" si="43"/>
        <v>ok</v>
      </c>
      <c r="AD205" s="80"/>
      <c r="AE205" s="84" t="str">
        <f t="array" ref="AE205">IFERROR(IF($C205="","",INDEX(구분표!$I$2:$I$1001,MATCH(1,(구분표!$B$2:$B$1001='2추일출'!$A205)*(구분표!$C$2:$C$1001='2추일출'!$B205)*(구분표!$A$2:$A$1001='2추일출'!$C205),0))),"@@")</f>
        <v/>
      </c>
    </row>
    <row r="206" spans="1:31" ht="31.5" customHeight="1">
      <c r="A206" s="94" t="str">
        <f>IFERROR(VLOOKUP('2추일출'!$C206,구분표!$A$2:$C$1001,2,FALSE),"")</f>
        <v/>
      </c>
      <c r="B206" s="94" t="str">
        <f>IFERROR(VLOOKUP('2추일출'!$C206,구분표!$A$2:$C$1001,3,FALSE),"")</f>
        <v/>
      </c>
      <c r="C206" s="196"/>
      <c r="D206" s="195"/>
      <c r="E206" s="195"/>
      <c r="F206" s="196"/>
      <c r="G206" s="194"/>
      <c r="H206" s="194"/>
      <c r="I206" s="78">
        <f>IF(SUMPRODUCT(COUNTIF($D206,{"*본예산*","*1회추경*","*신규*"})),"-",G206-H206)</f>
        <v>0</v>
      </c>
      <c r="J206" s="194"/>
      <c r="K206" s="194"/>
      <c r="L206" s="78">
        <f t="shared" si="14"/>
        <v>0</v>
      </c>
      <c r="M206" s="194"/>
      <c r="N206" s="194"/>
      <c r="O206" s="78">
        <f t="shared" si="15"/>
        <v>0</v>
      </c>
      <c r="P206" s="79" t="str">
        <f t="shared" si="16"/>
        <v>-</v>
      </c>
      <c r="Q206" s="212"/>
      <c r="R206" s="80"/>
      <c r="S206" s="221"/>
      <c r="T206" s="80"/>
      <c r="U206" s="83" t="str">
        <f t="shared" si="40"/>
        <v/>
      </c>
      <c r="V206" s="194">
        <f t="shared" si="36"/>
        <v>0</v>
      </c>
      <c r="W206" s="194">
        <f t="shared" si="41"/>
        <v>0</v>
      </c>
      <c r="X206" s="82" t="str">
        <f t="shared" si="37"/>
        <v>ok</v>
      </c>
      <c r="Y206" s="80"/>
      <c r="Z206" s="81" t="str">
        <f t="shared" si="42"/>
        <v/>
      </c>
      <c r="AA206" s="194">
        <f t="shared" si="38"/>
        <v>0</v>
      </c>
      <c r="AB206" s="194">
        <f t="shared" si="39"/>
        <v>0</v>
      </c>
      <c r="AC206" s="82" t="str">
        <f t="shared" si="43"/>
        <v>ok</v>
      </c>
      <c r="AD206" s="80"/>
      <c r="AE206" s="84" t="str">
        <f t="array" ref="AE206">IFERROR(IF($C206="","",INDEX(구분표!$I$2:$I$1001,MATCH(1,(구분표!$B$2:$B$1001='2추일출'!$A206)*(구분표!$C$2:$C$1001='2추일출'!$B206)*(구분표!$A$2:$A$1001='2추일출'!$C206),0))),"@@")</f>
        <v/>
      </c>
    </row>
    <row r="207" spans="1:31" ht="31.5" customHeight="1">
      <c r="A207" s="94" t="str">
        <f>IFERROR(VLOOKUP('2추일출'!$C207,구분표!$A$2:$C$1001,2,FALSE),"")</f>
        <v/>
      </c>
      <c r="B207" s="94" t="str">
        <f>IFERROR(VLOOKUP('2추일출'!$C207,구분표!$A$2:$C$1001,3,FALSE),"")</f>
        <v/>
      </c>
      <c r="C207" s="196"/>
      <c r="D207" s="195"/>
      <c r="E207" s="195"/>
      <c r="F207" s="196"/>
      <c r="G207" s="194"/>
      <c r="H207" s="194"/>
      <c r="I207" s="78">
        <f>IF(SUMPRODUCT(COUNTIF($D207,{"*본예산*","*1회추경*","*신규*"})),"-",G207-H207)</f>
        <v>0</v>
      </c>
      <c r="J207" s="194"/>
      <c r="K207" s="194"/>
      <c r="L207" s="78">
        <f t="shared" si="14"/>
        <v>0</v>
      </c>
      <c r="M207" s="194"/>
      <c r="N207" s="194"/>
      <c r="O207" s="78">
        <f t="shared" si="15"/>
        <v>0</v>
      </c>
      <c r="P207" s="79" t="str">
        <f t="shared" si="16"/>
        <v>-</v>
      </c>
      <c r="Q207" s="212"/>
      <c r="R207" s="80"/>
      <c r="S207" s="221"/>
      <c r="T207" s="80"/>
      <c r="U207" s="83" t="str">
        <f t="shared" si="40"/>
        <v/>
      </c>
      <c r="V207" s="194">
        <f t="shared" si="36"/>
        <v>0</v>
      </c>
      <c r="W207" s="194">
        <f t="shared" si="41"/>
        <v>0</v>
      </c>
      <c r="X207" s="82" t="str">
        <f t="shared" si="37"/>
        <v>ok</v>
      </c>
      <c r="Y207" s="80"/>
      <c r="Z207" s="81" t="str">
        <f t="shared" si="42"/>
        <v/>
      </c>
      <c r="AA207" s="194">
        <f t="shared" si="38"/>
        <v>0</v>
      </c>
      <c r="AB207" s="194">
        <f t="shared" si="39"/>
        <v>0</v>
      </c>
      <c r="AC207" s="82" t="str">
        <f t="shared" si="43"/>
        <v>ok</v>
      </c>
      <c r="AD207" s="80"/>
      <c r="AE207" s="84" t="str">
        <f t="array" ref="AE207">IFERROR(IF($C207="","",INDEX(구분표!$I$2:$I$1001,MATCH(1,(구분표!$B$2:$B$1001='2추일출'!$A207)*(구분표!$C$2:$C$1001='2추일출'!$B207)*(구분표!$A$2:$A$1001='2추일출'!$C207),0))),"@@")</f>
        <v/>
      </c>
    </row>
    <row r="208" spans="1:31" ht="31.5" customHeight="1">
      <c r="A208" s="94" t="str">
        <f>IFERROR(VLOOKUP('2추일출'!$C208,구분표!$A$2:$C$1001,2,FALSE),"")</f>
        <v/>
      </c>
      <c r="B208" s="94" t="str">
        <f>IFERROR(VLOOKUP('2추일출'!$C208,구분표!$A$2:$C$1001,3,FALSE),"")</f>
        <v/>
      </c>
      <c r="C208" s="196"/>
      <c r="D208" s="195"/>
      <c r="E208" s="195"/>
      <c r="F208" s="196"/>
      <c r="G208" s="194"/>
      <c r="H208" s="194"/>
      <c r="I208" s="78">
        <f>IF(SUMPRODUCT(COUNTIF($D208,{"*본예산*","*1회추경*","*신규*"})),"-",G208-H208)</f>
        <v>0</v>
      </c>
      <c r="J208" s="194"/>
      <c r="K208" s="194"/>
      <c r="L208" s="78">
        <f t="shared" si="14"/>
        <v>0</v>
      </c>
      <c r="M208" s="194"/>
      <c r="N208" s="194"/>
      <c r="O208" s="78">
        <f t="shared" si="15"/>
        <v>0</v>
      </c>
      <c r="P208" s="79" t="str">
        <f t="shared" si="16"/>
        <v>-</v>
      </c>
      <c r="Q208" s="212"/>
      <c r="R208" s="80"/>
      <c r="S208" s="221"/>
      <c r="T208" s="80"/>
      <c r="U208" s="83" t="str">
        <f t="shared" si="40"/>
        <v/>
      </c>
      <c r="V208" s="194">
        <f t="shared" si="36"/>
        <v>0</v>
      </c>
      <c r="W208" s="194">
        <f t="shared" si="41"/>
        <v>0</v>
      </c>
      <c r="X208" s="82" t="str">
        <f t="shared" si="37"/>
        <v>ok</v>
      </c>
      <c r="Y208" s="80"/>
      <c r="Z208" s="81" t="str">
        <f t="shared" si="42"/>
        <v/>
      </c>
      <c r="AA208" s="194">
        <f t="shared" si="38"/>
        <v>0</v>
      </c>
      <c r="AB208" s="194">
        <f t="shared" si="39"/>
        <v>0</v>
      </c>
      <c r="AC208" s="82" t="str">
        <f t="shared" si="43"/>
        <v>ok</v>
      </c>
      <c r="AD208" s="80"/>
      <c r="AE208" s="84" t="str">
        <f t="array" ref="AE208">IFERROR(IF($C208="","",INDEX(구분표!$I$2:$I$1001,MATCH(1,(구분표!$B$2:$B$1001='2추일출'!$A208)*(구분표!$C$2:$C$1001='2추일출'!$B208)*(구분표!$A$2:$A$1001='2추일출'!$C208),0))),"@@")</f>
        <v/>
      </c>
    </row>
    <row r="209" spans="1:31" ht="31.5" customHeight="1">
      <c r="A209" s="94" t="str">
        <f>IFERROR(VLOOKUP('2추일출'!$C209,구분표!$A$2:$C$1001,2,FALSE),"")</f>
        <v/>
      </c>
      <c r="B209" s="94" t="str">
        <f>IFERROR(VLOOKUP('2추일출'!$C209,구분표!$A$2:$C$1001,3,FALSE),"")</f>
        <v/>
      </c>
      <c r="C209" s="196"/>
      <c r="D209" s="195"/>
      <c r="E209" s="195"/>
      <c r="F209" s="196"/>
      <c r="G209" s="194"/>
      <c r="H209" s="194"/>
      <c r="I209" s="78">
        <f>IF(SUMPRODUCT(COUNTIF($D209,{"*본예산*","*1회추경*","*신규*"})),"-",G209-H209)</f>
        <v>0</v>
      </c>
      <c r="J209" s="194"/>
      <c r="K209" s="194"/>
      <c r="L209" s="78">
        <f t="shared" si="14"/>
        <v>0</v>
      </c>
      <c r="M209" s="194"/>
      <c r="N209" s="194"/>
      <c r="O209" s="78">
        <f t="shared" si="15"/>
        <v>0</v>
      </c>
      <c r="P209" s="79" t="str">
        <f t="shared" si="16"/>
        <v>-</v>
      </c>
      <c r="Q209" s="212"/>
      <c r="R209" s="80"/>
      <c r="S209" s="221"/>
      <c r="T209" s="80"/>
      <c r="U209" s="83" t="str">
        <f t="shared" si="40"/>
        <v/>
      </c>
      <c r="V209" s="194">
        <f t="shared" si="36"/>
        <v>0</v>
      </c>
      <c r="W209" s="194">
        <f t="shared" si="41"/>
        <v>0</v>
      </c>
      <c r="X209" s="82" t="str">
        <f t="shared" si="37"/>
        <v>ok</v>
      </c>
      <c r="Y209" s="80"/>
      <c r="Z209" s="81" t="str">
        <f t="shared" si="42"/>
        <v/>
      </c>
      <c r="AA209" s="194">
        <f t="shared" si="38"/>
        <v>0</v>
      </c>
      <c r="AB209" s="194">
        <f t="shared" si="39"/>
        <v>0</v>
      </c>
      <c r="AC209" s="82" t="str">
        <f t="shared" si="43"/>
        <v>ok</v>
      </c>
      <c r="AD209" s="80"/>
      <c r="AE209" s="84" t="str">
        <f t="array" ref="AE209">IFERROR(IF($C209="","",INDEX(구분표!$I$2:$I$1001,MATCH(1,(구분표!$B$2:$B$1001='2추일출'!$A209)*(구분표!$C$2:$C$1001='2추일출'!$B209)*(구분표!$A$2:$A$1001='2추일출'!$C209),0))),"@@")</f>
        <v/>
      </c>
    </row>
    <row r="210" spans="1:31" ht="31.5" customHeight="1">
      <c r="A210" s="94" t="str">
        <f>IFERROR(VLOOKUP('2추일출'!$C210,구분표!$A$2:$C$1001,2,FALSE),"")</f>
        <v/>
      </c>
      <c r="B210" s="94" t="str">
        <f>IFERROR(VLOOKUP('2추일출'!$C210,구분표!$A$2:$C$1001,3,FALSE),"")</f>
        <v/>
      </c>
      <c r="C210" s="196"/>
      <c r="D210" s="195"/>
      <c r="E210" s="195"/>
      <c r="F210" s="196"/>
      <c r="G210" s="194"/>
      <c r="H210" s="194"/>
      <c r="I210" s="78">
        <f>IF(SUMPRODUCT(COUNTIF($D210,{"*본예산*","*1회추경*","*신규*"})),"-",G210-H210)</f>
        <v>0</v>
      </c>
      <c r="J210" s="194"/>
      <c r="K210" s="194"/>
      <c r="L210" s="78">
        <f t="shared" si="14"/>
        <v>0</v>
      </c>
      <c r="M210" s="194"/>
      <c r="N210" s="194"/>
      <c r="O210" s="78">
        <f t="shared" si="15"/>
        <v>0</v>
      </c>
      <c r="P210" s="79" t="str">
        <f t="shared" si="16"/>
        <v>-</v>
      </c>
      <c r="Q210" s="212"/>
      <c r="R210" s="80"/>
      <c r="S210" s="221"/>
      <c r="T210" s="80"/>
      <c r="U210" s="83" t="str">
        <f t="shared" si="40"/>
        <v/>
      </c>
      <c r="V210" s="194">
        <f t="shared" si="36"/>
        <v>0</v>
      </c>
      <c r="W210" s="194">
        <f t="shared" si="41"/>
        <v>0</v>
      </c>
      <c r="X210" s="82" t="str">
        <f t="shared" si="37"/>
        <v>ok</v>
      </c>
      <c r="Y210" s="80"/>
      <c r="Z210" s="81" t="str">
        <f t="shared" si="42"/>
        <v/>
      </c>
      <c r="AA210" s="194">
        <f t="shared" si="38"/>
        <v>0</v>
      </c>
      <c r="AB210" s="194">
        <f t="shared" si="39"/>
        <v>0</v>
      </c>
      <c r="AC210" s="82" t="str">
        <f t="shared" si="43"/>
        <v>ok</v>
      </c>
      <c r="AD210" s="80"/>
      <c r="AE210" s="84" t="str">
        <f t="array" ref="AE210">IFERROR(IF($C210="","",INDEX(구분표!$I$2:$I$1001,MATCH(1,(구분표!$B$2:$B$1001='2추일출'!$A210)*(구분표!$C$2:$C$1001='2추일출'!$B210)*(구분표!$A$2:$A$1001='2추일출'!$C210),0))),"@@")</f>
        <v/>
      </c>
    </row>
    <row r="211" spans="1:31" ht="31.5" customHeight="1">
      <c r="A211" s="94" t="str">
        <f>IFERROR(VLOOKUP('2추일출'!$C211,구분표!$A$2:$C$1001,2,FALSE),"")</f>
        <v/>
      </c>
      <c r="B211" s="94" t="str">
        <f>IFERROR(VLOOKUP('2추일출'!$C211,구분표!$A$2:$C$1001,3,FALSE),"")</f>
        <v/>
      </c>
      <c r="C211" s="196"/>
      <c r="D211" s="195"/>
      <c r="E211" s="195"/>
      <c r="F211" s="196"/>
      <c r="G211" s="194"/>
      <c r="H211" s="194"/>
      <c r="I211" s="78">
        <f>IF(SUMPRODUCT(COUNTIF($D211,{"*본예산*","*1회추경*","*신규*"})),"-",G211-H211)</f>
        <v>0</v>
      </c>
      <c r="J211" s="194"/>
      <c r="K211" s="194"/>
      <c r="L211" s="78">
        <f t="shared" si="14"/>
        <v>0</v>
      </c>
      <c r="M211" s="194"/>
      <c r="N211" s="194"/>
      <c r="O211" s="78">
        <f t="shared" si="15"/>
        <v>0</v>
      </c>
      <c r="P211" s="79" t="str">
        <f t="shared" si="16"/>
        <v>-</v>
      </c>
      <c r="Q211" s="212"/>
      <c r="R211" s="80"/>
      <c r="S211" s="221"/>
      <c r="T211" s="80"/>
      <c r="U211" s="83" t="str">
        <f t="shared" si="40"/>
        <v/>
      </c>
      <c r="V211" s="194">
        <f t="shared" si="36"/>
        <v>0</v>
      </c>
      <c r="W211" s="194">
        <f t="shared" si="41"/>
        <v>0</v>
      </c>
      <c r="X211" s="82" t="str">
        <f t="shared" si="37"/>
        <v>ok</v>
      </c>
      <c r="Y211" s="80"/>
      <c r="Z211" s="81" t="str">
        <f t="shared" si="42"/>
        <v/>
      </c>
      <c r="AA211" s="194">
        <f t="shared" si="38"/>
        <v>0</v>
      </c>
      <c r="AB211" s="194">
        <f t="shared" si="39"/>
        <v>0</v>
      </c>
      <c r="AC211" s="82" t="str">
        <f t="shared" si="43"/>
        <v>ok</v>
      </c>
      <c r="AD211" s="80"/>
      <c r="AE211" s="84" t="str">
        <f t="array" ref="AE211">IFERROR(IF($C211="","",INDEX(구분표!$I$2:$I$1001,MATCH(1,(구분표!$B$2:$B$1001='2추일출'!$A211)*(구분표!$C$2:$C$1001='2추일출'!$B211)*(구분표!$A$2:$A$1001='2추일출'!$C211),0))),"@@")</f>
        <v/>
      </c>
    </row>
    <row r="212" spans="1:31" ht="31.5" customHeight="1">
      <c r="A212" s="94" t="str">
        <f>IFERROR(VLOOKUP('2추일출'!$C212,구분표!$A$2:$C$1001,2,FALSE),"")</f>
        <v/>
      </c>
      <c r="B212" s="94" t="str">
        <f>IFERROR(VLOOKUP('2추일출'!$C212,구분표!$A$2:$C$1001,3,FALSE),"")</f>
        <v/>
      </c>
      <c r="C212" s="196"/>
      <c r="D212" s="195"/>
      <c r="E212" s="195"/>
      <c r="F212" s="196"/>
      <c r="G212" s="194"/>
      <c r="H212" s="194"/>
      <c r="I212" s="78">
        <f>IF(SUMPRODUCT(COUNTIF($D212,{"*본예산*","*1회추경*","*신규*"})),"-",G212-H212)</f>
        <v>0</v>
      </c>
      <c r="J212" s="194"/>
      <c r="K212" s="194"/>
      <c r="L212" s="78">
        <f t="shared" si="14"/>
        <v>0</v>
      </c>
      <c r="M212" s="194"/>
      <c r="N212" s="194"/>
      <c r="O212" s="78">
        <f t="shared" si="15"/>
        <v>0</v>
      </c>
      <c r="P212" s="79" t="str">
        <f t="shared" si="16"/>
        <v>-</v>
      </c>
      <c r="Q212" s="212"/>
      <c r="R212" s="80"/>
      <c r="S212" s="221"/>
      <c r="T212" s="80"/>
      <c r="U212" s="83" t="str">
        <f t="shared" si="40"/>
        <v/>
      </c>
      <c r="V212" s="194">
        <f t="shared" si="36"/>
        <v>0</v>
      </c>
      <c r="W212" s="194">
        <f t="shared" si="41"/>
        <v>0</v>
      </c>
      <c r="X212" s="82" t="str">
        <f t="shared" si="37"/>
        <v>ok</v>
      </c>
      <c r="Y212" s="80"/>
      <c r="Z212" s="81" t="str">
        <f t="shared" si="42"/>
        <v/>
      </c>
      <c r="AA212" s="194">
        <f t="shared" si="38"/>
        <v>0</v>
      </c>
      <c r="AB212" s="194">
        <f t="shared" si="39"/>
        <v>0</v>
      </c>
      <c r="AC212" s="82" t="str">
        <f t="shared" si="43"/>
        <v>ok</v>
      </c>
      <c r="AD212" s="80"/>
      <c r="AE212" s="84" t="str">
        <f t="array" ref="AE212">IFERROR(IF($C212="","",INDEX(구분표!$I$2:$I$1001,MATCH(1,(구분표!$B$2:$B$1001='2추일출'!$A212)*(구분표!$C$2:$C$1001='2추일출'!$B212)*(구분표!$A$2:$A$1001='2추일출'!$C212),0))),"@@")</f>
        <v/>
      </c>
    </row>
    <row r="213" spans="1:31" ht="31.5" customHeight="1">
      <c r="A213" s="94" t="str">
        <f>IFERROR(VLOOKUP('2추일출'!$C213,구분표!$A$2:$C$1001,2,FALSE),"")</f>
        <v/>
      </c>
      <c r="B213" s="94" t="str">
        <f>IFERROR(VLOOKUP('2추일출'!$C213,구분표!$A$2:$C$1001,3,FALSE),"")</f>
        <v/>
      </c>
      <c r="C213" s="196"/>
      <c r="D213" s="195"/>
      <c r="E213" s="195"/>
      <c r="F213" s="196"/>
      <c r="G213" s="194"/>
      <c r="H213" s="194"/>
      <c r="I213" s="78">
        <f>IF(SUMPRODUCT(COUNTIF($D213,{"*본예산*","*1회추경*","*신규*"})),"-",G213-H213)</f>
        <v>0</v>
      </c>
      <c r="J213" s="194"/>
      <c r="K213" s="194"/>
      <c r="L213" s="78">
        <f t="shared" si="14"/>
        <v>0</v>
      </c>
      <c r="M213" s="194"/>
      <c r="N213" s="194"/>
      <c r="O213" s="78">
        <f t="shared" si="15"/>
        <v>0</v>
      </c>
      <c r="P213" s="79" t="str">
        <f t="shared" si="16"/>
        <v>-</v>
      </c>
      <c r="Q213" s="212"/>
      <c r="R213" s="80"/>
      <c r="S213" s="221"/>
      <c r="T213" s="80"/>
      <c r="U213" s="83" t="str">
        <f t="shared" si="40"/>
        <v/>
      </c>
      <c r="V213" s="194">
        <f t="shared" si="36"/>
        <v>0</v>
      </c>
      <c r="W213" s="194">
        <f t="shared" si="41"/>
        <v>0</v>
      </c>
      <c r="X213" s="82" t="str">
        <f t="shared" si="37"/>
        <v>ok</v>
      </c>
      <c r="Y213" s="80"/>
      <c r="Z213" s="81" t="str">
        <f t="shared" si="42"/>
        <v/>
      </c>
      <c r="AA213" s="194">
        <f t="shared" si="38"/>
        <v>0</v>
      </c>
      <c r="AB213" s="194">
        <f t="shared" si="39"/>
        <v>0</v>
      </c>
      <c r="AC213" s="82" t="str">
        <f t="shared" si="43"/>
        <v>ok</v>
      </c>
      <c r="AD213" s="80"/>
      <c r="AE213" s="84" t="str">
        <f t="array" ref="AE213">IFERROR(IF($C213="","",INDEX(구분표!$I$2:$I$1001,MATCH(1,(구분표!$B$2:$B$1001='2추일출'!$A213)*(구분표!$C$2:$C$1001='2추일출'!$B213)*(구분표!$A$2:$A$1001='2추일출'!$C213),0))),"@@")</f>
        <v/>
      </c>
    </row>
    <row r="214" spans="1:31" ht="31.5" customHeight="1">
      <c r="A214" s="94" t="str">
        <f>IFERROR(VLOOKUP('2추일출'!$C214,구분표!$A$2:$C$1001,2,FALSE),"")</f>
        <v/>
      </c>
      <c r="B214" s="94" t="str">
        <f>IFERROR(VLOOKUP('2추일출'!$C214,구분표!$A$2:$C$1001,3,FALSE),"")</f>
        <v/>
      </c>
      <c r="C214" s="196"/>
      <c r="D214" s="195"/>
      <c r="E214" s="195"/>
      <c r="F214" s="196"/>
      <c r="G214" s="194"/>
      <c r="H214" s="194"/>
      <c r="I214" s="78">
        <f>IF(SUMPRODUCT(COUNTIF($D214,{"*본예산*","*1회추경*","*신규*"})),"-",G214-H214)</f>
        <v>0</v>
      </c>
      <c r="J214" s="194"/>
      <c r="K214" s="194"/>
      <c r="L214" s="78">
        <f t="shared" si="14"/>
        <v>0</v>
      </c>
      <c r="M214" s="194"/>
      <c r="N214" s="194"/>
      <c r="O214" s="78">
        <f t="shared" si="15"/>
        <v>0</v>
      </c>
      <c r="P214" s="79" t="str">
        <f t="shared" si="16"/>
        <v>-</v>
      </c>
      <c r="Q214" s="212"/>
      <c r="R214" s="80"/>
      <c r="S214" s="221"/>
      <c r="T214" s="80"/>
      <c r="U214" s="83" t="str">
        <f t="shared" si="40"/>
        <v/>
      </c>
      <c r="V214" s="194">
        <f t="shared" si="36"/>
        <v>0</v>
      </c>
      <c r="W214" s="194">
        <f t="shared" si="41"/>
        <v>0</v>
      </c>
      <c r="X214" s="82" t="str">
        <f t="shared" si="37"/>
        <v>ok</v>
      </c>
      <c r="Y214" s="80"/>
      <c r="Z214" s="81" t="str">
        <f t="shared" si="42"/>
        <v/>
      </c>
      <c r="AA214" s="194">
        <f t="shared" si="38"/>
        <v>0</v>
      </c>
      <c r="AB214" s="194">
        <f t="shared" si="39"/>
        <v>0</v>
      </c>
      <c r="AC214" s="82" t="str">
        <f t="shared" si="43"/>
        <v>ok</v>
      </c>
      <c r="AD214" s="80"/>
      <c r="AE214" s="84" t="str">
        <f t="array" ref="AE214">IFERROR(IF($C214="","",INDEX(구분표!$I$2:$I$1001,MATCH(1,(구분표!$B$2:$B$1001='2추일출'!$A214)*(구분표!$C$2:$C$1001='2추일출'!$B214)*(구분표!$A$2:$A$1001='2추일출'!$C214),0))),"@@")</f>
        <v/>
      </c>
    </row>
    <row r="215" spans="1:31" ht="31.5" customHeight="1">
      <c r="A215" s="94" t="str">
        <f>IFERROR(VLOOKUP('2추일출'!$C215,구분표!$A$2:$C$1001,2,FALSE),"")</f>
        <v/>
      </c>
      <c r="B215" s="94" t="str">
        <f>IFERROR(VLOOKUP('2추일출'!$C215,구분표!$A$2:$C$1001,3,FALSE),"")</f>
        <v/>
      </c>
      <c r="C215" s="196"/>
      <c r="D215" s="195"/>
      <c r="E215" s="195"/>
      <c r="F215" s="196"/>
      <c r="G215" s="194"/>
      <c r="H215" s="194"/>
      <c r="I215" s="78">
        <f>IF(SUMPRODUCT(COUNTIF($D215,{"*본예산*","*1회추경*","*신규*"})),"-",G215-H215)</f>
        <v>0</v>
      </c>
      <c r="J215" s="194"/>
      <c r="K215" s="194"/>
      <c r="L215" s="78">
        <f t="shared" si="14"/>
        <v>0</v>
      </c>
      <c r="M215" s="194"/>
      <c r="N215" s="194"/>
      <c r="O215" s="78">
        <f t="shared" si="15"/>
        <v>0</v>
      </c>
      <c r="P215" s="79" t="str">
        <f t="shared" si="16"/>
        <v>-</v>
      </c>
      <c r="Q215" s="211"/>
      <c r="R215" s="80"/>
      <c r="S215" s="221"/>
      <c r="T215" s="80"/>
      <c r="U215" s="83" t="str">
        <f t="shared" si="40"/>
        <v/>
      </c>
      <c r="V215" s="194">
        <f t="shared" si="36"/>
        <v>0</v>
      </c>
      <c r="W215" s="194">
        <f t="shared" si="41"/>
        <v>0</v>
      </c>
      <c r="X215" s="82" t="str">
        <f t="shared" si="37"/>
        <v>ok</v>
      </c>
      <c r="Y215" s="80"/>
      <c r="Z215" s="81" t="str">
        <f t="shared" si="42"/>
        <v/>
      </c>
      <c r="AA215" s="194">
        <f t="shared" si="38"/>
        <v>0</v>
      </c>
      <c r="AB215" s="194">
        <f t="shared" si="39"/>
        <v>0</v>
      </c>
      <c r="AC215" s="82" t="str">
        <f t="shared" si="43"/>
        <v>ok</v>
      </c>
      <c r="AD215" s="80"/>
      <c r="AE215" s="84" t="str">
        <f t="array" ref="AE215">IFERROR(IF($C215="","",INDEX(구분표!$I$2:$I$1001,MATCH(1,(구분표!$B$2:$B$1001='2추일출'!$A215)*(구분표!$C$2:$C$1001='2추일출'!$B215)*(구분표!$A$2:$A$1001='2추일출'!$C215),0))),"@@")</f>
        <v/>
      </c>
    </row>
    <row r="216" spans="1:31" ht="31.5" customHeight="1">
      <c r="A216" s="94" t="str">
        <f>IFERROR(VLOOKUP('2추일출'!$C216,구분표!$A$2:$C$1001,2,FALSE),"")</f>
        <v/>
      </c>
      <c r="B216" s="94" t="str">
        <f>IFERROR(VLOOKUP('2추일출'!$C216,구분표!$A$2:$C$1001,3,FALSE),"")</f>
        <v/>
      </c>
      <c r="C216" s="196"/>
      <c r="D216" s="195"/>
      <c r="E216" s="195"/>
      <c r="F216" s="196"/>
      <c r="G216" s="194"/>
      <c r="H216" s="194"/>
      <c r="I216" s="78">
        <f>IF(SUMPRODUCT(COUNTIF($D216,{"*본예산*","*1회추경*","*신규*"})),"-",G216-H216)</f>
        <v>0</v>
      </c>
      <c r="J216" s="206"/>
      <c r="K216" s="194"/>
      <c r="L216" s="78">
        <f t="shared" si="14"/>
        <v>0</v>
      </c>
      <c r="M216" s="208"/>
      <c r="N216" s="194"/>
      <c r="O216" s="78">
        <f t="shared" si="15"/>
        <v>0</v>
      </c>
      <c r="P216" s="79" t="str">
        <f t="shared" si="16"/>
        <v>-</v>
      </c>
      <c r="Q216" s="211"/>
      <c r="R216" s="80"/>
      <c r="S216" s="221"/>
      <c r="T216" s="80"/>
      <c r="U216" s="83" t="str">
        <f t="shared" si="40"/>
        <v/>
      </c>
      <c r="V216" s="194">
        <f t="shared" si="36"/>
        <v>0</v>
      </c>
      <c r="W216" s="194">
        <f t="shared" si="41"/>
        <v>0</v>
      </c>
      <c r="X216" s="82" t="str">
        <f t="shared" si="37"/>
        <v>ok</v>
      </c>
      <c r="Y216" s="80"/>
      <c r="Z216" s="81" t="str">
        <f t="shared" si="42"/>
        <v/>
      </c>
      <c r="AA216" s="194">
        <f t="shared" si="38"/>
        <v>0</v>
      </c>
      <c r="AB216" s="194">
        <f t="shared" si="39"/>
        <v>0</v>
      </c>
      <c r="AC216" s="82" t="str">
        <f t="shared" si="43"/>
        <v>ok</v>
      </c>
      <c r="AD216" s="80"/>
      <c r="AE216" s="84" t="str">
        <f t="array" ref="AE216">IFERROR(IF($C216="","",INDEX(구분표!$I$2:$I$1001,MATCH(1,(구분표!$B$2:$B$1001='2추일출'!$A216)*(구분표!$C$2:$C$1001='2추일출'!$B216)*(구분표!$A$2:$A$1001='2추일출'!$C216),0))),"@@")</f>
        <v/>
      </c>
    </row>
    <row r="217" spans="1:31" ht="31.5" customHeight="1">
      <c r="A217" s="94" t="str">
        <f>IFERROR(VLOOKUP('2추일출'!$C217,구분표!$A$2:$C$1001,2,FALSE),"")</f>
        <v/>
      </c>
      <c r="B217" s="94" t="str">
        <f>IFERROR(VLOOKUP('2추일출'!$C217,구분표!$A$2:$C$1001,3,FALSE),"")</f>
        <v/>
      </c>
      <c r="C217" s="196"/>
      <c r="D217" s="195"/>
      <c r="E217" s="195"/>
      <c r="F217" s="196"/>
      <c r="G217" s="194"/>
      <c r="H217" s="194"/>
      <c r="I217" s="78">
        <f>IF(SUMPRODUCT(COUNTIF($D217,{"*본예산*","*1회추경*","*신규*"})),"-",G217-H217)</f>
        <v>0</v>
      </c>
      <c r="J217" s="194"/>
      <c r="K217" s="194"/>
      <c r="L217" s="78">
        <f t="shared" si="14"/>
        <v>0</v>
      </c>
      <c r="M217" s="194"/>
      <c r="N217" s="194"/>
      <c r="O217" s="78">
        <f t="shared" si="15"/>
        <v>0</v>
      </c>
      <c r="P217" s="79" t="str">
        <f t="shared" si="16"/>
        <v>-</v>
      </c>
      <c r="Q217" s="213"/>
      <c r="R217" s="80"/>
      <c r="S217" s="221"/>
      <c r="T217" s="80"/>
      <c r="U217" s="83" t="str">
        <f t="shared" si="40"/>
        <v/>
      </c>
      <c r="V217" s="194">
        <f t="shared" si="36"/>
        <v>0</v>
      </c>
      <c r="W217" s="194">
        <f t="shared" si="41"/>
        <v>0</v>
      </c>
      <c r="X217" s="82" t="str">
        <f t="shared" si="37"/>
        <v>ok</v>
      </c>
      <c r="Y217" s="80"/>
      <c r="Z217" s="81" t="str">
        <f t="shared" si="42"/>
        <v/>
      </c>
      <c r="AA217" s="194">
        <f t="shared" si="38"/>
        <v>0</v>
      </c>
      <c r="AB217" s="194">
        <f t="shared" si="39"/>
        <v>0</v>
      </c>
      <c r="AC217" s="82" t="str">
        <f t="shared" si="43"/>
        <v>ok</v>
      </c>
      <c r="AD217" s="80"/>
      <c r="AE217" s="84" t="str">
        <f t="array" ref="AE217">IFERROR(IF($C217="","",INDEX(구분표!$I$2:$I$1001,MATCH(1,(구분표!$B$2:$B$1001='2추일출'!$A217)*(구분표!$C$2:$C$1001='2추일출'!$B217)*(구분표!$A$2:$A$1001='2추일출'!$C217),0))),"@@")</f>
        <v/>
      </c>
    </row>
    <row r="218" spans="1:31" ht="31.5" customHeight="1">
      <c r="A218" s="94" t="str">
        <f>IFERROR(VLOOKUP('2추일출'!$C218,구분표!$A$2:$C$1001,2,FALSE),"")</f>
        <v/>
      </c>
      <c r="B218" s="94" t="str">
        <f>IFERROR(VLOOKUP('2추일출'!$C218,구분표!$A$2:$C$1001,3,FALSE),"")</f>
        <v/>
      </c>
      <c r="C218" s="196"/>
      <c r="D218" s="195"/>
      <c r="E218" s="195"/>
      <c r="F218" s="196"/>
      <c r="G218" s="194"/>
      <c r="H218" s="194"/>
      <c r="I218" s="78">
        <f>IF(SUMPRODUCT(COUNTIF($D218,{"*본예산*","*1회추경*","*신규*"})),"-",G218-H218)</f>
        <v>0</v>
      </c>
      <c r="J218" s="194"/>
      <c r="K218" s="194"/>
      <c r="L218" s="78">
        <f t="shared" si="14"/>
        <v>0</v>
      </c>
      <c r="M218" s="194"/>
      <c r="N218" s="194"/>
      <c r="O218" s="78">
        <f t="shared" si="15"/>
        <v>0</v>
      </c>
      <c r="P218" s="79" t="str">
        <f t="shared" si="16"/>
        <v>-</v>
      </c>
      <c r="Q218" s="212"/>
      <c r="R218" s="80"/>
      <c r="S218" s="221"/>
      <c r="T218" s="80"/>
      <c r="U218" s="83" t="str">
        <f t="shared" si="40"/>
        <v/>
      </c>
      <c r="V218" s="194">
        <f t="shared" si="36"/>
        <v>0</v>
      </c>
      <c r="W218" s="194">
        <f t="shared" si="41"/>
        <v>0</v>
      </c>
      <c r="X218" s="82" t="str">
        <f t="shared" si="37"/>
        <v>ok</v>
      </c>
      <c r="Y218" s="80"/>
      <c r="Z218" s="81" t="str">
        <f t="shared" si="42"/>
        <v/>
      </c>
      <c r="AA218" s="194">
        <f t="shared" si="38"/>
        <v>0</v>
      </c>
      <c r="AB218" s="194">
        <f t="shared" si="39"/>
        <v>0</v>
      </c>
      <c r="AC218" s="82" t="str">
        <f t="shared" si="43"/>
        <v>ok</v>
      </c>
      <c r="AD218" s="80"/>
      <c r="AE218" s="84" t="str">
        <f t="array" ref="AE218">IFERROR(IF($C218="","",INDEX(구분표!$I$2:$I$1001,MATCH(1,(구분표!$B$2:$B$1001='2추일출'!$A218)*(구분표!$C$2:$C$1001='2추일출'!$B218)*(구분표!$A$2:$A$1001='2추일출'!$C218),0))),"@@")</f>
        <v/>
      </c>
    </row>
    <row r="219" spans="1:31" ht="31.5" customHeight="1">
      <c r="A219" s="94" t="str">
        <f>IFERROR(VLOOKUP('2추일출'!$C219,구분표!$A$2:$C$1001,2,FALSE),"")</f>
        <v/>
      </c>
      <c r="B219" s="94" t="str">
        <f>IFERROR(VLOOKUP('2추일출'!$C219,구분표!$A$2:$C$1001,3,FALSE),"")</f>
        <v/>
      </c>
      <c r="C219" s="196"/>
      <c r="D219" s="195"/>
      <c r="E219" s="195"/>
      <c r="F219" s="196"/>
      <c r="G219" s="194"/>
      <c r="H219" s="194"/>
      <c r="I219" s="78">
        <f>IF(SUMPRODUCT(COUNTIF($D219,{"*본예산*","*1회추경*","*신규*"})),"-",G219-H219)</f>
        <v>0</v>
      </c>
      <c r="J219" s="194"/>
      <c r="K219" s="206"/>
      <c r="L219" s="78">
        <f t="shared" si="14"/>
        <v>0</v>
      </c>
      <c r="M219" s="194"/>
      <c r="N219" s="206"/>
      <c r="O219" s="78">
        <f t="shared" si="15"/>
        <v>0</v>
      </c>
      <c r="P219" s="79" t="str">
        <f t="shared" si="16"/>
        <v>-</v>
      </c>
      <c r="Q219" s="212"/>
      <c r="R219" s="80"/>
      <c r="S219" s="221"/>
      <c r="T219" s="80"/>
      <c r="U219" s="83" t="str">
        <f t="shared" si="40"/>
        <v/>
      </c>
      <c r="V219" s="194">
        <f t="shared" si="36"/>
        <v>0</v>
      </c>
      <c r="W219" s="194">
        <f t="shared" si="41"/>
        <v>0</v>
      </c>
      <c r="X219" s="82" t="str">
        <f t="shared" si="37"/>
        <v>ok</v>
      </c>
      <c r="Y219" s="80"/>
      <c r="Z219" s="81" t="str">
        <f t="shared" si="42"/>
        <v/>
      </c>
      <c r="AA219" s="194">
        <f t="shared" si="38"/>
        <v>0</v>
      </c>
      <c r="AB219" s="194">
        <f t="shared" si="39"/>
        <v>0</v>
      </c>
      <c r="AC219" s="82" t="str">
        <f t="shared" si="43"/>
        <v>ok</v>
      </c>
      <c r="AD219" s="80"/>
      <c r="AE219" s="84" t="str">
        <f t="array" ref="AE219">IFERROR(IF($C219="","",INDEX(구분표!$I$2:$I$1001,MATCH(1,(구분표!$B$2:$B$1001='2추일출'!$A219)*(구분표!$C$2:$C$1001='2추일출'!$B219)*(구분표!$A$2:$A$1001='2추일출'!$C219),0))),"@@")</f>
        <v/>
      </c>
    </row>
    <row r="220" spans="1:31" ht="31.5" customHeight="1">
      <c r="A220" s="94" t="str">
        <f>IFERROR(VLOOKUP('2추일출'!$C220,구분표!$A$2:$C$1001,2,FALSE),"")</f>
        <v/>
      </c>
      <c r="B220" s="94" t="str">
        <f>IFERROR(VLOOKUP('2추일출'!$C220,구분표!$A$2:$C$1001,3,FALSE),"")</f>
        <v/>
      </c>
      <c r="C220" s="196"/>
      <c r="D220" s="195"/>
      <c r="E220" s="195"/>
      <c r="F220" s="196"/>
      <c r="G220" s="194"/>
      <c r="H220" s="194"/>
      <c r="I220" s="78">
        <f>IF(SUMPRODUCT(COUNTIF($D220,{"*본예산*","*1회추경*","*신규*"})),"-",G220-H220)</f>
        <v>0</v>
      </c>
      <c r="J220" s="194"/>
      <c r="K220" s="194"/>
      <c r="L220" s="78">
        <f t="shared" si="14"/>
        <v>0</v>
      </c>
      <c r="M220" s="194"/>
      <c r="N220" s="194"/>
      <c r="O220" s="78">
        <f t="shared" si="15"/>
        <v>0</v>
      </c>
      <c r="P220" s="79" t="str">
        <f t="shared" si="16"/>
        <v>-</v>
      </c>
      <c r="Q220" s="212"/>
      <c r="R220" s="80"/>
      <c r="S220" s="221"/>
      <c r="T220" s="80"/>
      <c r="U220" s="83" t="str">
        <f t="shared" si="40"/>
        <v/>
      </c>
      <c r="V220" s="194">
        <f t="shared" si="36"/>
        <v>0</v>
      </c>
      <c r="W220" s="194">
        <f t="shared" si="41"/>
        <v>0</v>
      </c>
      <c r="X220" s="82" t="str">
        <f t="shared" si="37"/>
        <v>ok</v>
      </c>
      <c r="Y220" s="80"/>
      <c r="Z220" s="81" t="str">
        <f t="shared" si="42"/>
        <v/>
      </c>
      <c r="AA220" s="194">
        <f t="shared" si="38"/>
        <v>0</v>
      </c>
      <c r="AB220" s="194">
        <f t="shared" si="39"/>
        <v>0</v>
      </c>
      <c r="AC220" s="82" t="str">
        <f t="shared" si="43"/>
        <v>ok</v>
      </c>
      <c r="AD220" s="80"/>
      <c r="AE220" s="84" t="str">
        <f t="array" ref="AE220">IFERROR(IF($C220="","",INDEX(구분표!$I$2:$I$1001,MATCH(1,(구분표!$B$2:$B$1001='2추일출'!$A220)*(구분표!$C$2:$C$1001='2추일출'!$B220)*(구분표!$A$2:$A$1001='2추일출'!$C220),0))),"@@")</f>
        <v/>
      </c>
    </row>
    <row r="221" spans="1:31" ht="31.5" customHeight="1">
      <c r="A221" s="94" t="str">
        <f>IFERROR(VLOOKUP('2추일출'!$C221,구분표!$A$2:$C$1001,2,FALSE),"")</f>
        <v/>
      </c>
      <c r="B221" s="94" t="str">
        <f>IFERROR(VLOOKUP('2추일출'!$C221,구분표!$A$2:$C$1001,3,FALSE),"")</f>
        <v/>
      </c>
      <c r="C221" s="196"/>
      <c r="D221" s="195"/>
      <c r="E221" s="195"/>
      <c r="F221" s="196"/>
      <c r="G221" s="198"/>
      <c r="H221" s="198"/>
      <c r="I221" s="78">
        <f>IF(SUMPRODUCT(COUNTIF($D221,{"*본예산*","*1회추경*","*신규*"})),"-",G221-H221)</f>
        <v>0</v>
      </c>
      <c r="J221" s="194"/>
      <c r="K221" s="194"/>
      <c r="L221" s="78">
        <f t="shared" si="14"/>
        <v>0</v>
      </c>
      <c r="M221" s="194"/>
      <c r="N221" s="194"/>
      <c r="O221" s="78">
        <f t="shared" si="15"/>
        <v>0</v>
      </c>
      <c r="P221" s="79" t="str">
        <f t="shared" si="16"/>
        <v>-</v>
      </c>
      <c r="Q221" s="212"/>
      <c r="R221" s="80"/>
      <c r="S221" s="221"/>
      <c r="T221" s="80"/>
      <c r="U221" s="83" t="str">
        <f t="shared" si="40"/>
        <v/>
      </c>
      <c r="V221" s="194">
        <f t="shared" si="36"/>
        <v>0</v>
      </c>
      <c r="W221" s="194">
        <f t="shared" si="41"/>
        <v>0</v>
      </c>
      <c r="X221" s="82" t="str">
        <f t="shared" si="37"/>
        <v>ok</v>
      </c>
      <c r="Y221" s="80"/>
      <c r="Z221" s="81" t="str">
        <f t="shared" si="42"/>
        <v/>
      </c>
      <c r="AA221" s="194">
        <f t="shared" si="38"/>
        <v>0</v>
      </c>
      <c r="AB221" s="194">
        <f t="shared" si="39"/>
        <v>0</v>
      </c>
      <c r="AC221" s="82" t="str">
        <f t="shared" si="43"/>
        <v>ok</v>
      </c>
      <c r="AD221" s="80"/>
      <c r="AE221" s="84" t="str">
        <f t="array" ref="AE221">IFERROR(IF($C221="","",INDEX(구분표!$I$2:$I$1001,MATCH(1,(구분표!$B$2:$B$1001='2추일출'!$A221)*(구분표!$C$2:$C$1001='2추일출'!$B221)*(구분표!$A$2:$A$1001='2추일출'!$C221),0))),"@@")</f>
        <v/>
      </c>
    </row>
    <row r="222" spans="1:31" ht="31.5" customHeight="1">
      <c r="A222" s="94" t="str">
        <f>IFERROR(VLOOKUP('2추일출'!$C222,구분표!$A$2:$C$1001,2,FALSE),"")</f>
        <v/>
      </c>
      <c r="B222" s="94" t="str">
        <f>IFERROR(VLOOKUP('2추일출'!$C222,구분표!$A$2:$C$1001,3,FALSE),"")</f>
        <v/>
      </c>
      <c r="C222" s="196"/>
      <c r="D222" s="195"/>
      <c r="E222" s="195"/>
      <c r="F222" s="196"/>
      <c r="G222" s="198"/>
      <c r="H222" s="198"/>
      <c r="I222" s="78">
        <f>IF(SUMPRODUCT(COUNTIF($D222,{"*본예산*","*1회추경*","*신규*"})),"-",G222-H222)</f>
        <v>0</v>
      </c>
      <c r="J222" s="194"/>
      <c r="K222" s="194"/>
      <c r="L222" s="78">
        <f t="shared" si="14"/>
        <v>0</v>
      </c>
      <c r="M222" s="194"/>
      <c r="N222" s="194"/>
      <c r="O222" s="78">
        <f t="shared" si="15"/>
        <v>0</v>
      </c>
      <c r="P222" s="79" t="str">
        <f t="shared" si="16"/>
        <v>-</v>
      </c>
      <c r="Q222" s="212"/>
      <c r="R222" s="80"/>
      <c r="S222" s="221"/>
      <c r="T222" s="80"/>
      <c r="U222" s="83" t="str">
        <f t="shared" si="40"/>
        <v/>
      </c>
      <c r="V222" s="194">
        <f t="shared" si="36"/>
        <v>0</v>
      </c>
      <c r="W222" s="194">
        <f t="shared" si="41"/>
        <v>0</v>
      </c>
      <c r="X222" s="82" t="str">
        <f t="shared" si="37"/>
        <v>ok</v>
      </c>
      <c r="Y222" s="80"/>
      <c r="Z222" s="81" t="str">
        <f t="shared" si="42"/>
        <v/>
      </c>
      <c r="AA222" s="194">
        <f t="shared" si="38"/>
        <v>0</v>
      </c>
      <c r="AB222" s="194">
        <f t="shared" si="39"/>
        <v>0</v>
      </c>
      <c r="AC222" s="82" t="str">
        <f t="shared" si="43"/>
        <v>ok</v>
      </c>
      <c r="AD222" s="80"/>
      <c r="AE222" s="84" t="str">
        <f t="array" ref="AE222">IFERROR(IF($C222="","",INDEX(구분표!$I$2:$I$1001,MATCH(1,(구분표!$B$2:$B$1001='2추일출'!$A222)*(구분표!$C$2:$C$1001='2추일출'!$B222)*(구분표!$A$2:$A$1001='2추일출'!$C222),0))),"@@")</f>
        <v/>
      </c>
    </row>
    <row r="223" spans="1:31" ht="31.5" customHeight="1">
      <c r="A223" s="94" t="str">
        <f>IFERROR(VLOOKUP('2추일출'!$C223,구분표!$A$2:$C$1001,2,FALSE),"")</f>
        <v/>
      </c>
      <c r="B223" s="94" t="str">
        <f>IFERROR(VLOOKUP('2추일출'!$C223,구분표!$A$2:$C$1001,3,FALSE),"")</f>
        <v/>
      </c>
      <c r="C223" s="196"/>
      <c r="D223" s="195"/>
      <c r="E223" s="195"/>
      <c r="F223" s="196"/>
      <c r="G223" s="194"/>
      <c r="H223" s="194"/>
      <c r="I223" s="78">
        <f>IF(SUMPRODUCT(COUNTIF($D223,{"*본예산*","*1회추경*","*신규*"})),"-",G223-H223)</f>
        <v>0</v>
      </c>
      <c r="J223" s="194"/>
      <c r="K223" s="194"/>
      <c r="L223" s="78">
        <f t="shared" si="14"/>
        <v>0</v>
      </c>
      <c r="M223" s="194"/>
      <c r="N223" s="194"/>
      <c r="O223" s="78">
        <f t="shared" si="15"/>
        <v>0</v>
      </c>
      <c r="P223" s="79" t="str">
        <f t="shared" si="16"/>
        <v>-</v>
      </c>
      <c r="Q223" s="212"/>
      <c r="R223" s="80"/>
      <c r="S223" s="221"/>
      <c r="T223" s="80"/>
      <c r="U223" s="83" t="str">
        <f t="shared" si="40"/>
        <v/>
      </c>
      <c r="V223" s="194">
        <f t="shared" si="36"/>
        <v>0</v>
      </c>
      <c r="W223" s="194">
        <f t="shared" si="41"/>
        <v>0</v>
      </c>
      <c r="X223" s="82" t="str">
        <f t="shared" si="37"/>
        <v>ok</v>
      </c>
      <c r="Y223" s="80"/>
      <c r="Z223" s="81" t="str">
        <f t="shared" si="42"/>
        <v/>
      </c>
      <c r="AA223" s="194">
        <f t="shared" si="38"/>
        <v>0</v>
      </c>
      <c r="AB223" s="194">
        <f t="shared" si="39"/>
        <v>0</v>
      </c>
      <c r="AC223" s="82" t="str">
        <f t="shared" si="43"/>
        <v>ok</v>
      </c>
      <c r="AD223" s="80"/>
      <c r="AE223" s="84" t="str">
        <f t="array" ref="AE223">IFERROR(IF($C223="","",INDEX(구분표!$I$2:$I$1001,MATCH(1,(구분표!$B$2:$B$1001='2추일출'!$A223)*(구분표!$C$2:$C$1001='2추일출'!$B223)*(구분표!$A$2:$A$1001='2추일출'!$C223),0))),"@@")</f>
        <v/>
      </c>
    </row>
    <row r="224" spans="1:31" ht="31.5" customHeight="1">
      <c r="A224" s="94" t="str">
        <f>IFERROR(VLOOKUP('2추일출'!$C224,구분표!$A$2:$C$1001,2,FALSE),"")</f>
        <v/>
      </c>
      <c r="B224" s="94" t="str">
        <f>IFERROR(VLOOKUP('2추일출'!$C224,구분표!$A$2:$C$1001,3,FALSE),"")</f>
        <v/>
      </c>
      <c r="C224" s="196"/>
      <c r="D224" s="195"/>
      <c r="E224" s="195"/>
      <c r="F224" s="196"/>
      <c r="G224" s="194"/>
      <c r="H224" s="194"/>
      <c r="I224" s="78">
        <f>IF(SUMPRODUCT(COUNTIF($D224,{"*본예산*","*1회추경*","*신규*"})),"-",G224-H224)</f>
        <v>0</v>
      </c>
      <c r="J224" s="194"/>
      <c r="K224" s="194"/>
      <c r="L224" s="78">
        <f t="shared" si="14"/>
        <v>0</v>
      </c>
      <c r="M224" s="194"/>
      <c r="N224" s="194"/>
      <c r="O224" s="78">
        <f t="shared" si="15"/>
        <v>0</v>
      </c>
      <c r="P224" s="79" t="str">
        <f t="shared" si="16"/>
        <v>-</v>
      </c>
      <c r="Q224" s="212"/>
      <c r="R224" s="80"/>
      <c r="S224" s="221"/>
      <c r="T224" s="80"/>
      <c r="U224" s="83" t="str">
        <f t="shared" si="40"/>
        <v/>
      </c>
      <c r="V224" s="194">
        <f t="shared" si="36"/>
        <v>0</v>
      </c>
      <c r="W224" s="194">
        <f t="shared" si="41"/>
        <v>0</v>
      </c>
      <c r="X224" s="82" t="str">
        <f t="shared" si="37"/>
        <v>ok</v>
      </c>
      <c r="Y224" s="80"/>
      <c r="Z224" s="81" t="str">
        <f t="shared" si="42"/>
        <v/>
      </c>
      <c r="AA224" s="194">
        <f t="shared" si="38"/>
        <v>0</v>
      </c>
      <c r="AB224" s="194">
        <f t="shared" si="39"/>
        <v>0</v>
      </c>
      <c r="AC224" s="82" t="str">
        <f t="shared" si="43"/>
        <v>ok</v>
      </c>
      <c r="AD224" s="80"/>
      <c r="AE224" s="84" t="str">
        <f t="array" ref="AE224">IFERROR(IF($C224="","",INDEX(구분표!$I$2:$I$1001,MATCH(1,(구분표!$B$2:$B$1001='2추일출'!$A224)*(구분표!$C$2:$C$1001='2추일출'!$B224)*(구분표!$A$2:$A$1001='2추일출'!$C224),0))),"@@")</f>
        <v/>
      </c>
    </row>
    <row r="225" spans="1:31" ht="31.5" customHeight="1">
      <c r="A225" s="94" t="str">
        <f>IFERROR(VLOOKUP('2추일출'!$C225,구분표!$A$2:$C$1001,2,FALSE),"")</f>
        <v/>
      </c>
      <c r="B225" s="94" t="str">
        <f>IFERROR(VLOOKUP('2추일출'!$C225,구분표!$A$2:$C$1001,3,FALSE),"")</f>
        <v/>
      </c>
      <c r="C225" s="196"/>
      <c r="D225" s="195"/>
      <c r="E225" s="195"/>
      <c r="F225" s="196"/>
      <c r="G225" s="194"/>
      <c r="H225" s="194"/>
      <c r="I225" s="78">
        <f>IF(SUMPRODUCT(COUNTIF($D225,{"*본예산*","*1회추경*","*신규*"})),"-",G225-H225)</f>
        <v>0</v>
      </c>
      <c r="J225" s="194"/>
      <c r="K225" s="206"/>
      <c r="L225" s="78">
        <f t="shared" si="14"/>
        <v>0</v>
      </c>
      <c r="M225" s="194"/>
      <c r="N225" s="206"/>
      <c r="O225" s="78">
        <f t="shared" si="15"/>
        <v>0</v>
      </c>
      <c r="P225" s="79" t="str">
        <f t="shared" si="16"/>
        <v>-</v>
      </c>
      <c r="Q225" s="211"/>
      <c r="R225" s="80"/>
      <c r="S225" s="221"/>
      <c r="T225" s="80"/>
      <c r="U225" s="83" t="str">
        <f t="shared" si="40"/>
        <v/>
      </c>
      <c r="V225" s="194">
        <f t="shared" si="36"/>
        <v>0</v>
      </c>
      <c r="W225" s="194">
        <f t="shared" si="41"/>
        <v>0</v>
      </c>
      <c r="X225" s="82" t="str">
        <f t="shared" si="37"/>
        <v>ok</v>
      </c>
      <c r="Y225" s="80"/>
      <c r="Z225" s="81" t="str">
        <f t="shared" si="42"/>
        <v/>
      </c>
      <c r="AA225" s="194">
        <f t="shared" si="38"/>
        <v>0</v>
      </c>
      <c r="AB225" s="194">
        <f t="shared" si="39"/>
        <v>0</v>
      </c>
      <c r="AC225" s="82" t="str">
        <f t="shared" si="43"/>
        <v>ok</v>
      </c>
      <c r="AD225" s="80"/>
      <c r="AE225" s="84" t="str">
        <f t="array" ref="AE225">IFERROR(IF($C225="","",INDEX(구분표!$I$2:$I$1001,MATCH(1,(구분표!$B$2:$B$1001='2추일출'!$A225)*(구분표!$C$2:$C$1001='2추일출'!$B225)*(구분표!$A$2:$A$1001='2추일출'!$C225),0))),"@@")</f>
        <v/>
      </c>
    </row>
    <row r="226" spans="1:31" ht="31.5" customHeight="1">
      <c r="A226" s="94" t="str">
        <f>IFERROR(VLOOKUP('2추일출'!$C226,구분표!$A$2:$C$1001,2,FALSE),"")</f>
        <v/>
      </c>
      <c r="B226" s="94" t="str">
        <f>IFERROR(VLOOKUP('2추일출'!$C226,구분표!$A$2:$C$1001,3,FALSE),"")</f>
        <v/>
      </c>
      <c r="C226" s="196"/>
      <c r="D226" s="195"/>
      <c r="E226" s="195"/>
      <c r="F226" s="196"/>
      <c r="G226" s="194"/>
      <c r="H226" s="194"/>
      <c r="I226" s="78">
        <f>IF(SUMPRODUCT(COUNTIF($D226,{"*본예산*","*1회추경*","*신규*"})),"-",G226-H226)</f>
        <v>0</v>
      </c>
      <c r="J226" s="194"/>
      <c r="K226" s="194"/>
      <c r="L226" s="78">
        <f t="shared" si="14"/>
        <v>0</v>
      </c>
      <c r="M226" s="194"/>
      <c r="N226" s="194"/>
      <c r="O226" s="78">
        <f t="shared" si="15"/>
        <v>0</v>
      </c>
      <c r="P226" s="79" t="str">
        <f t="shared" si="16"/>
        <v>-</v>
      </c>
      <c r="Q226" s="212"/>
      <c r="R226" s="80"/>
      <c r="S226" s="221"/>
      <c r="T226" s="80"/>
      <c r="U226" s="83" t="str">
        <f t="shared" si="40"/>
        <v/>
      </c>
      <c r="V226" s="194">
        <f t="shared" si="36"/>
        <v>0</v>
      </c>
      <c r="W226" s="194">
        <f t="shared" si="41"/>
        <v>0</v>
      </c>
      <c r="X226" s="82" t="str">
        <f t="shared" si="37"/>
        <v>ok</v>
      </c>
      <c r="Y226" s="80"/>
      <c r="Z226" s="81" t="str">
        <f t="shared" si="42"/>
        <v/>
      </c>
      <c r="AA226" s="194">
        <f t="shared" si="38"/>
        <v>0</v>
      </c>
      <c r="AB226" s="194">
        <f t="shared" si="39"/>
        <v>0</v>
      </c>
      <c r="AC226" s="82" t="str">
        <f t="shared" si="43"/>
        <v>ok</v>
      </c>
      <c r="AD226" s="80"/>
      <c r="AE226" s="84" t="str">
        <f t="array" ref="AE226">IFERROR(IF($C226="","",INDEX(구분표!$I$2:$I$1001,MATCH(1,(구분표!$B$2:$B$1001='2추일출'!$A226)*(구분표!$C$2:$C$1001='2추일출'!$B226)*(구분표!$A$2:$A$1001='2추일출'!$C226),0))),"@@")</f>
        <v/>
      </c>
    </row>
    <row r="227" spans="1:31" ht="31.5" customHeight="1">
      <c r="A227" s="94" t="str">
        <f>IFERROR(VLOOKUP('2추일출'!$C227,구분표!$A$2:$C$1001,2,FALSE),"")</f>
        <v/>
      </c>
      <c r="B227" s="94" t="str">
        <f>IFERROR(VLOOKUP('2추일출'!$C227,구분표!$A$2:$C$1001,3,FALSE),"")</f>
        <v/>
      </c>
      <c r="C227" s="196"/>
      <c r="D227" s="195"/>
      <c r="E227" s="195"/>
      <c r="F227" s="196"/>
      <c r="G227" s="194"/>
      <c r="H227" s="194"/>
      <c r="I227" s="78">
        <f>IF(SUMPRODUCT(COUNTIF($D227,{"*본예산*","*1회추경*","*신규*"})),"-",G227-H227)</f>
        <v>0</v>
      </c>
      <c r="J227" s="194"/>
      <c r="K227" s="194"/>
      <c r="L227" s="78">
        <f t="shared" si="14"/>
        <v>0</v>
      </c>
      <c r="M227" s="194"/>
      <c r="N227" s="194"/>
      <c r="O227" s="78">
        <f t="shared" si="15"/>
        <v>0</v>
      </c>
      <c r="P227" s="79" t="str">
        <f t="shared" si="16"/>
        <v>-</v>
      </c>
      <c r="Q227" s="214"/>
      <c r="R227" s="80"/>
      <c r="S227" s="221"/>
      <c r="T227" s="80"/>
      <c r="U227" s="83" t="str">
        <f t="shared" si="40"/>
        <v/>
      </c>
      <c r="V227" s="194">
        <f t="shared" si="36"/>
        <v>0</v>
      </c>
      <c r="W227" s="194">
        <f t="shared" si="41"/>
        <v>0</v>
      </c>
      <c r="X227" s="82" t="str">
        <f t="shared" si="37"/>
        <v>ok</v>
      </c>
      <c r="Y227" s="80"/>
      <c r="Z227" s="81" t="str">
        <f t="shared" si="42"/>
        <v/>
      </c>
      <c r="AA227" s="194">
        <f t="shared" si="38"/>
        <v>0</v>
      </c>
      <c r="AB227" s="194">
        <f t="shared" si="39"/>
        <v>0</v>
      </c>
      <c r="AC227" s="82" t="str">
        <f t="shared" si="43"/>
        <v>ok</v>
      </c>
      <c r="AD227" s="80"/>
      <c r="AE227" s="84" t="str">
        <f t="array" ref="AE227">IFERROR(IF($C227="","",INDEX(구분표!$I$2:$I$1001,MATCH(1,(구분표!$B$2:$B$1001='2추일출'!$A227)*(구분표!$C$2:$C$1001='2추일출'!$B227)*(구분표!$A$2:$A$1001='2추일출'!$C227),0))),"@@")</f>
        <v/>
      </c>
    </row>
    <row r="228" spans="1:31" ht="31.5" customHeight="1">
      <c r="A228" s="94" t="str">
        <f>IFERROR(VLOOKUP('2추일출'!$C228,구분표!$A$2:$C$1001,2,FALSE),"")</f>
        <v/>
      </c>
      <c r="B228" s="94" t="str">
        <f>IFERROR(VLOOKUP('2추일출'!$C228,구분표!$A$2:$C$1001,3,FALSE),"")</f>
        <v/>
      </c>
      <c r="C228" s="196"/>
      <c r="D228" s="195"/>
      <c r="E228" s="195"/>
      <c r="F228" s="196"/>
      <c r="G228" s="194"/>
      <c r="H228" s="197"/>
      <c r="I228" s="78">
        <f>IF(SUMPRODUCT(COUNTIF($D228,{"*본예산*","*1회추경*","*신규*"})),"-",G228-H228)</f>
        <v>0</v>
      </c>
      <c r="J228" s="194"/>
      <c r="K228" s="194"/>
      <c r="L228" s="78">
        <f t="shared" si="14"/>
        <v>0</v>
      </c>
      <c r="M228" s="194"/>
      <c r="N228" s="194"/>
      <c r="O228" s="78">
        <f t="shared" si="15"/>
        <v>0</v>
      </c>
      <c r="P228" s="79" t="str">
        <f t="shared" si="16"/>
        <v>-</v>
      </c>
      <c r="Q228" s="212"/>
      <c r="R228" s="80"/>
      <c r="S228" s="221"/>
      <c r="T228" s="80"/>
      <c r="U228" s="83" t="str">
        <f t="shared" si="40"/>
        <v/>
      </c>
      <c r="V228" s="194">
        <f t="shared" si="36"/>
        <v>0</v>
      </c>
      <c r="W228" s="194">
        <f t="shared" si="41"/>
        <v>0</v>
      </c>
      <c r="X228" s="82" t="str">
        <f t="shared" si="37"/>
        <v>ok</v>
      </c>
      <c r="Y228" s="80"/>
      <c r="Z228" s="81" t="str">
        <f t="shared" si="42"/>
        <v/>
      </c>
      <c r="AA228" s="194">
        <f t="shared" si="38"/>
        <v>0</v>
      </c>
      <c r="AB228" s="194">
        <f t="shared" si="39"/>
        <v>0</v>
      </c>
      <c r="AC228" s="82" t="str">
        <f t="shared" si="43"/>
        <v>ok</v>
      </c>
      <c r="AD228" s="80"/>
      <c r="AE228" s="84" t="str">
        <f t="array" ref="AE228">IFERROR(IF($C228="","",INDEX(구분표!$I$2:$I$1001,MATCH(1,(구분표!$B$2:$B$1001='2추일출'!$A228)*(구분표!$C$2:$C$1001='2추일출'!$B228)*(구분표!$A$2:$A$1001='2추일출'!$C228),0))),"@@")</f>
        <v/>
      </c>
    </row>
    <row r="229" spans="1:31" ht="31.5" customHeight="1">
      <c r="A229" s="94" t="str">
        <f>IFERROR(VLOOKUP('2추일출'!$C229,구분표!$A$2:$C$1001,2,FALSE),"")</f>
        <v/>
      </c>
      <c r="B229" s="94" t="str">
        <f>IFERROR(VLOOKUP('2추일출'!$C229,구분표!$A$2:$C$1001,3,FALSE),"")</f>
        <v/>
      </c>
      <c r="C229" s="196"/>
      <c r="D229" s="195"/>
      <c r="E229" s="195"/>
      <c r="F229" s="196"/>
      <c r="G229" s="194"/>
      <c r="H229" s="194"/>
      <c r="I229" s="78">
        <f>IF(SUMPRODUCT(COUNTIF($D229,{"*본예산*","*1회추경*","*신규*"})),"-",G229-H229)</f>
        <v>0</v>
      </c>
      <c r="J229" s="194"/>
      <c r="K229" s="194"/>
      <c r="L229" s="78">
        <f t="shared" si="14"/>
        <v>0</v>
      </c>
      <c r="M229" s="194"/>
      <c r="N229" s="194"/>
      <c r="O229" s="78">
        <f t="shared" si="15"/>
        <v>0</v>
      </c>
      <c r="P229" s="79" t="str">
        <f t="shared" si="16"/>
        <v>-</v>
      </c>
      <c r="Q229" s="212"/>
      <c r="R229" s="80"/>
      <c r="S229" s="221"/>
      <c r="T229" s="80"/>
      <c r="U229" s="83" t="str">
        <f t="shared" si="40"/>
        <v/>
      </c>
      <c r="V229" s="194">
        <f t="shared" si="36"/>
        <v>0</v>
      </c>
      <c r="W229" s="194">
        <f t="shared" si="41"/>
        <v>0</v>
      </c>
      <c r="X229" s="82" t="str">
        <f t="shared" si="37"/>
        <v>ok</v>
      </c>
      <c r="Y229" s="80"/>
      <c r="Z229" s="81" t="str">
        <f t="shared" si="42"/>
        <v/>
      </c>
      <c r="AA229" s="194">
        <f t="shared" si="38"/>
        <v>0</v>
      </c>
      <c r="AB229" s="194">
        <f t="shared" si="39"/>
        <v>0</v>
      </c>
      <c r="AC229" s="82" t="str">
        <f t="shared" si="43"/>
        <v>ok</v>
      </c>
      <c r="AD229" s="80"/>
      <c r="AE229" s="84" t="str">
        <f t="array" ref="AE229">IFERROR(IF($C229="","",INDEX(구분표!$I$2:$I$1001,MATCH(1,(구분표!$B$2:$B$1001='2추일출'!$A229)*(구분표!$C$2:$C$1001='2추일출'!$B229)*(구분표!$A$2:$A$1001='2추일출'!$C229),0))),"@@")</f>
        <v/>
      </c>
    </row>
    <row r="230" spans="1:31" ht="31.5" customHeight="1">
      <c r="A230" s="94" t="str">
        <f>IFERROR(VLOOKUP('2추일출'!$C230,구분표!$A$2:$C$1001,2,FALSE),"")</f>
        <v/>
      </c>
      <c r="B230" s="94" t="str">
        <f>IFERROR(VLOOKUP('2추일출'!$C230,구분표!$A$2:$C$1001,3,FALSE),"")</f>
        <v/>
      </c>
      <c r="C230" s="196"/>
      <c r="D230" s="195"/>
      <c r="E230" s="195"/>
      <c r="F230" s="196"/>
      <c r="G230" s="194"/>
      <c r="H230" s="194"/>
      <c r="I230" s="78">
        <f>IF(SUMPRODUCT(COUNTIF($D230,{"*본예산*","*1회추경*","*신규*"})),"-",G230-H230)</f>
        <v>0</v>
      </c>
      <c r="J230" s="194"/>
      <c r="K230" s="194"/>
      <c r="L230" s="78">
        <f t="shared" si="14"/>
        <v>0</v>
      </c>
      <c r="M230" s="194"/>
      <c r="N230" s="194"/>
      <c r="O230" s="78">
        <f t="shared" si="15"/>
        <v>0</v>
      </c>
      <c r="P230" s="79" t="str">
        <f t="shared" si="16"/>
        <v>-</v>
      </c>
      <c r="Q230" s="212"/>
      <c r="R230" s="80"/>
      <c r="S230" s="221"/>
      <c r="T230" s="80"/>
      <c r="U230" s="83" t="str">
        <f t="shared" si="40"/>
        <v/>
      </c>
      <c r="V230" s="194">
        <f t="shared" si="36"/>
        <v>0</v>
      </c>
      <c r="W230" s="194">
        <f t="shared" si="41"/>
        <v>0</v>
      </c>
      <c r="X230" s="82" t="str">
        <f t="shared" si="37"/>
        <v>ok</v>
      </c>
      <c r="Y230" s="80"/>
      <c r="Z230" s="81" t="str">
        <f t="shared" si="42"/>
        <v/>
      </c>
      <c r="AA230" s="194">
        <f t="shared" si="38"/>
        <v>0</v>
      </c>
      <c r="AB230" s="194">
        <f t="shared" si="39"/>
        <v>0</v>
      </c>
      <c r="AC230" s="82" t="str">
        <f t="shared" si="43"/>
        <v>ok</v>
      </c>
      <c r="AD230" s="80"/>
      <c r="AE230" s="84" t="str">
        <f t="array" ref="AE230">IFERROR(IF($C230="","",INDEX(구분표!$I$2:$I$1001,MATCH(1,(구분표!$B$2:$B$1001='2추일출'!$A230)*(구분표!$C$2:$C$1001='2추일출'!$B230)*(구분표!$A$2:$A$1001='2추일출'!$C230),0))),"@@")</f>
        <v/>
      </c>
    </row>
    <row r="231" spans="1:31" ht="31.5" customHeight="1">
      <c r="A231" s="94" t="str">
        <f>IFERROR(VLOOKUP('2추일출'!$C231,구분표!$A$2:$C$1001,2,FALSE),"")</f>
        <v/>
      </c>
      <c r="B231" s="94" t="str">
        <f>IFERROR(VLOOKUP('2추일출'!$C231,구분표!$A$2:$C$1001,3,FALSE),"")</f>
        <v/>
      </c>
      <c r="C231" s="196"/>
      <c r="D231" s="195"/>
      <c r="E231" s="195"/>
      <c r="F231" s="196"/>
      <c r="G231" s="197"/>
      <c r="H231" s="197"/>
      <c r="I231" s="78">
        <f>IF(SUMPRODUCT(COUNTIF($D231,{"*본예산*","*1회추경*","*신규*"})),"-",G231-H231)</f>
        <v>0</v>
      </c>
      <c r="J231" s="194"/>
      <c r="K231" s="194"/>
      <c r="L231" s="78">
        <f t="shared" si="14"/>
        <v>0</v>
      </c>
      <c r="M231" s="194"/>
      <c r="N231" s="194"/>
      <c r="O231" s="78">
        <f t="shared" si="15"/>
        <v>0</v>
      </c>
      <c r="P231" s="79" t="str">
        <f t="shared" si="16"/>
        <v>-</v>
      </c>
      <c r="Q231" s="212"/>
      <c r="R231" s="80"/>
      <c r="S231" s="221"/>
      <c r="T231" s="80"/>
      <c r="U231" s="83" t="str">
        <f t="shared" si="40"/>
        <v/>
      </c>
      <c r="V231" s="194">
        <f t="shared" si="36"/>
        <v>0</v>
      </c>
      <c r="W231" s="194">
        <f t="shared" si="41"/>
        <v>0</v>
      </c>
      <c r="X231" s="82" t="str">
        <f t="shared" si="37"/>
        <v>ok</v>
      </c>
      <c r="Y231" s="80"/>
      <c r="Z231" s="81" t="str">
        <f t="shared" si="42"/>
        <v/>
      </c>
      <c r="AA231" s="194">
        <f t="shared" si="38"/>
        <v>0</v>
      </c>
      <c r="AB231" s="194">
        <f t="shared" si="39"/>
        <v>0</v>
      </c>
      <c r="AC231" s="82" t="str">
        <f t="shared" si="43"/>
        <v>ok</v>
      </c>
      <c r="AD231" s="80"/>
      <c r="AE231" s="84" t="str">
        <f t="array" ref="AE231">IFERROR(IF($C231="","",INDEX(구분표!$I$2:$I$1001,MATCH(1,(구분표!$B$2:$B$1001='2추일출'!$A231)*(구분표!$C$2:$C$1001='2추일출'!$B231)*(구분표!$A$2:$A$1001='2추일출'!$C231),0))),"@@")</f>
        <v/>
      </c>
    </row>
    <row r="232" spans="1:31" ht="31.5" customHeight="1">
      <c r="A232" s="94" t="str">
        <f>IFERROR(VLOOKUP('2추일출'!$C232,구분표!$A$2:$C$1001,2,FALSE),"")</f>
        <v/>
      </c>
      <c r="B232" s="94" t="str">
        <f>IFERROR(VLOOKUP('2추일출'!$C232,구분표!$A$2:$C$1001,3,FALSE),"")</f>
        <v/>
      </c>
      <c r="C232" s="196"/>
      <c r="D232" s="195"/>
      <c r="E232" s="195"/>
      <c r="F232" s="196"/>
      <c r="G232" s="194"/>
      <c r="H232" s="194"/>
      <c r="I232" s="78">
        <f>IF(SUMPRODUCT(COUNTIF($D232,{"*본예산*","*1회추경*","*신규*"})),"-",G232-H232)</f>
        <v>0</v>
      </c>
      <c r="J232" s="194"/>
      <c r="K232" s="194"/>
      <c r="L232" s="78">
        <f t="shared" si="14"/>
        <v>0</v>
      </c>
      <c r="M232" s="194"/>
      <c r="N232" s="194"/>
      <c r="O232" s="78">
        <f t="shared" si="15"/>
        <v>0</v>
      </c>
      <c r="P232" s="79" t="str">
        <f t="shared" si="16"/>
        <v>-</v>
      </c>
      <c r="Q232" s="212"/>
      <c r="R232" s="80"/>
      <c r="S232" s="221"/>
      <c r="T232" s="80"/>
      <c r="U232" s="83" t="str">
        <f t="shared" si="40"/>
        <v/>
      </c>
      <c r="V232" s="194">
        <f t="shared" si="36"/>
        <v>0</v>
      </c>
      <c r="W232" s="194">
        <f t="shared" si="41"/>
        <v>0</v>
      </c>
      <c r="X232" s="82" t="str">
        <f t="shared" si="37"/>
        <v>ok</v>
      </c>
      <c r="Y232" s="80"/>
      <c r="Z232" s="81" t="str">
        <f t="shared" si="42"/>
        <v/>
      </c>
      <c r="AA232" s="194">
        <f t="shared" si="38"/>
        <v>0</v>
      </c>
      <c r="AB232" s="194">
        <f t="shared" si="39"/>
        <v>0</v>
      </c>
      <c r="AC232" s="82" t="str">
        <f t="shared" si="43"/>
        <v>ok</v>
      </c>
      <c r="AD232" s="80"/>
      <c r="AE232" s="84" t="str">
        <f t="array" ref="AE232">IFERROR(IF($C232="","",INDEX(구분표!$I$2:$I$1001,MATCH(1,(구분표!$B$2:$B$1001='2추일출'!$A232)*(구분표!$C$2:$C$1001='2추일출'!$B232)*(구분표!$A$2:$A$1001='2추일출'!$C232),0))),"@@")</f>
        <v/>
      </c>
    </row>
    <row r="233" spans="1:31" ht="31.5" customHeight="1">
      <c r="A233" s="94" t="str">
        <f>IFERROR(VLOOKUP('2추일출'!$C233,구분표!$A$2:$C$1001,2,FALSE),"")</f>
        <v/>
      </c>
      <c r="B233" s="94" t="str">
        <f>IFERROR(VLOOKUP('2추일출'!$C233,구분표!$A$2:$C$1001,3,FALSE),"")</f>
        <v/>
      </c>
      <c r="C233" s="196"/>
      <c r="D233" s="195"/>
      <c r="E233" s="195"/>
      <c r="F233" s="196"/>
      <c r="G233" s="197"/>
      <c r="H233" s="194"/>
      <c r="I233" s="78">
        <f>IF(SUMPRODUCT(COUNTIF($D233,{"*본예산*","*1회추경*","*신규*"})),"-",G233-H233)</f>
        <v>0</v>
      </c>
      <c r="J233" s="194"/>
      <c r="K233" s="194"/>
      <c r="L233" s="78">
        <f t="shared" si="14"/>
        <v>0</v>
      </c>
      <c r="M233" s="194"/>
      <c r="N233" s="194"/>
      <c r="O233" s="78">
        <f t="shared" si="15"/>
        <v>0</v>
      </c>
      <c r="P233" s="79" t="str">
        <f t="shared" si="16"/>
        <v>-</v>
      </c>
      <c r="Q233" s="212"/>
      <c r="R233" s="80"/>
      <c r="S233" s="221"/>
      <c r="T233" s="80"/>
      <c r="U233" s="83" t="str">
        <f t="shared" si="40"/>
        <v/>
      </c>
      <c r="V233" s="194">
        <f t="shared" si="36"/>
        <v>0</v>
      </c>
      <c r="W233" s="194">
        <f t="shared" si="41"/>
        <v>0</v>
      </c>
      <c r="X233" s="82" t="str">
        <f t="shared" si="37"/>
        <v>ok</v>
      </c>
      <c r="Y233" s="80"/>
      <c r="Z233" s="81" t="str">
        <f t="shared" si="42"/>
        <v/>
      </c>
      <c r="AA233" s="194">
        <f t="shared" si="38"/>
        <v>0</v>
      </c>
      <c r="AB233" s="194">
        <f t="shared" si="39"/>
        <v>0</v>
      </c>
      <c r="AC233" s="82" t="str">
        <f t="shared" si="43"/>
        <v>ok</v>
      </c>
      <c r="AD233" s="80"/>
      <c r="AE233" s="84" t="str">
        <f t="array" ref="AE233">IFERROR(IF($C233="","",INDEX(구분표!$I$2:$I$1001,MATCH(1,(구분표!$B$2:$B$1001='2추일출'!$A233)*(구분표!$C$2:$C$1001='2추일출'!$B233)*(구분표!$A$2:$A$1001='2추일출'!$C233),0))),"@@")</f>
        <v/>
      </c>
    </row>
    <row r="234" spans="1:31" ht="31.5" customHeight="1">
      <c r="A234" s="94" t="str">
        <f>IFERROR(VLOOKUP('2추일출'!$C234,구분표!$A$2:$C$1001,2,FALSE),"")</f>
        <v/>
      </c>
      <c r="B234" s="94" t="str">
        <f>IFERROR(VLOOKUP('2추일출'!$C234,구분표!$A$2:$C$1001,3,FALSE),"")</f>
        <v/>
      </c>
      <c r="C234" s="196"/>
      <c r="D234" s="195"/>
      <c r="E234" s="195"/>
      <c r="F234" s="196"/>
      <c r="G234" s="194"/>
      <c r="H234" s="194"/>
      <c r="I234" s="78">
        <f>IF(SUMPRODUCT(COUNTIF($D234,{"*본예산*","*1회추경*","*신규*"})),"-",G234-H234)</f>
        <v>0</v>
      </c>
      <c r="J234" s="194"/>
      <c r="K234" s="194"/>
      <c r="L234" s="78">
        <f t="shared" si="14"/>
        <v>0</v>
      </c>
      <c r="M234" s="194"/>
      <c r="N234" s="194"/>
      <c r="O234" s="78">
        <f t="shared" si="15"/>
        <v>0</v>
      </c>
      <c r="P234" s="79" t="str">
        <f t="shared" si="16"/>
        <v>-</v>
      </c>
      <c r="Q234" s="215"/>
      <c r="R234" s="80"/>
      <c r="S234" s="221"/>
      <c r="T234" s="80"/>
      <c r="U234" s="83" t="str">
        <f t="shared" si="40"/>
        <v/>
      </c>
      <c r="V234" s="194">
        <f t="shared" si="36"/>
        <v>0</v>
      </c>
      <c r="W234" s="194">
        <f t="shared" si="41"/>
        <v>0</v>
      </c>
      <c r="X234" s="82" t="str">
        <f t="shared" si="37"/>
        <v>ok</v>
      </c>
      <c r="Y234" s="80"/>
      <c r="Z234" s="81" t="str">
        <f t="shared" si="42"/>
        <v/>
      </c>
      <c r="AA234" s="194">
        <f t="shared" si="38"/>
        <v>0</v>
      </c>
      <c r="AB234" s="194">
        <f t="shared" si="39"/>
        <v>0</v>
      </c>
      <c r="AC234" s="82" t="str">
        <f t="shared" si="43"/>
        <v>ok</v>
      </c>
      <c r="AD234" s="80"/>
      <c r="AE234" s="84" t="str">
        <f t="array" ref="AE234">IFERROR(IF($C234="","",INDEX(구분표!$I$2:$I$1001,MATCH(1,(구분표!$B$2:$B$1001='2추일출'!$A234)*(구분표!$C$2:$C$1001='2추일출'!$B234)*(구분표!$A$2:$A$1001='2추일출'!$C234),0))),"@@")</f>
        <v/>
      </c>
    </row>
    <row r="235" spans="1:31" ht="31.5" customHeight="1">
      <c r="A235" s="94" t="str">
        <f>IFERROR(VLOOKUP('2추일출'!$C235,구분표!$A$2:$C$1001,2,FALSE),"")</f>
        <v/>
      </c>
      <c r="B235" s="94" t="str">
        <f>IFERROR(VLOOKUP('2추일출'!$C235,구분표!$A$2:$C$1001,3,FALSE),"")</f>
        <v/>
      </c>
      <c r="C235" s="196"/>
      <c r="D235" s="195"/>
      <c r="E235" s="195"/>
      <c r="F235" s="196"/>
      <c r="G235" s="194"/>
      <c r="H235" s="194"/>
      <c r="I235" s="78">
        <f>IF(SUMPRODUCT(COUNTIF($D235,{"*본예산*","*1회추경*","*신규*"})),"-",G235-H235)</f>
        <v>0</v>
      </c>
      <c r="J235" s="194"/>
      <c r="K235" s="194"/>
      <c r="L235" s="78">
        <f t="shared" si="14"/>
        <v>0</v>
      </c>
      <c r="M235" s="194"/>
      <c r="N235" s="194"/>
      <c r="O235" s="78">
        <f t="shared" si="15"/>
        <v>0</v>
      </c>
      <c r="P235" s="79" t="str">
        <f t="shared" si="16"/>
        <v>-</v>
      </c>
      <c r="Q235" s="215"/>
      <c r="R235" s="80"/>
      <c r="S235" s="221"/>
      <c r="T235" s="80"/>
      <c r="U235" s="83" t="str">
        <f t="shared" si="40"/>
        <v/>
      </c>
      <c r="V235" s="194">
        <f t="shared" si="36"/>
        <v>0</v>
      </c>
      <c r="W235" s="194">
        <f t="shared" si="41"/>
        <v>0</v>
      </c>
      <c r="X235" s="82" t="str">
        <f t="shared" si="37"/>
        <v>ok</v>
      </c>
      <c r="Y235" s="80"/>
      <c r="Z235" s="81" t="str">
        <f t="shared" si="42"/>
        <v/>
      </c>
      <c r="AA235" s="194">
        <f t="shared" si="38"/>
        <v>0</v>
      </c>
      <c r="AB235" s="194">
        <f t="shared" si="39"/>
        <v>0</v>
      </c>
      <c r="AC235" s="82" t="str">
        <f t="shared" si="43"/>
        <v>ok</v>
      </c>
      <c r="AD235" s="80"/>
      <c r="AE235" s="84" t="str">
        <f t="array" ref="AE235">IFERROR(IF($C235="","",INDEX(구분표!$I$2:$I$1001,MATCH(1,(구분표!$B$2:$B$1001='2추일출'!$A235)*(구분표!$C$2:$C$1001='2추일출'!$B235)*(구분표!$A$2:$A$1001='2추일출'!$C235),0))),"@@")</f>
        <v/>
      </c>
    </row>
    <row r="236" spans="1:31" ht="31.5" customHeight="1">
      <c r="A236" s="94" t="str">
        <f>IFERROR(VLOOKUP('2추일출'!$C236,구분표!$A$2:$C$1001,2,FALSE),"")</f>
        <v/>
      </c>
      <c r="B236" s="94" t="str">
        <f>IFERROR(VLOOKUP('2추일출'!$C236,구분표!$A$2:$C$1001,3,FALSE),"")</f>
        <v/>
      </c>
      <c r="C236" s="196"/>
      <c r="D236" s="195"/>
      <c r="E236" s="195"/>
      <c r="F236" s="196"/>
      <c r="G236" s="194"/>
      <c r="H236" s="194"/>
      <c r="I236" s="78">
        <f>IF(SUMPRODUCT(COUNTIF($D236,{"*본예산*","*1회추경*","*신규*"})),"-",G236-H236)</f>
        <v>0</v>
      </c>
      <c r="J236" s="194"/>
      <c r="K236" s="194"/>
      <c r="L236" s="78">
        <f t="shared" si="14"/>
        <v>0</v>
      </c>
      <c r="M236" s="194"/>
      <c r="N236" s="194"/>
      <c r="O236" s="78">
        <f t="shared" si="15"/>
        <v>0</v>
      </c>
      <c r="P236" s="79" t="str">
        <f t="shared" si="16"/>
        <v>-</v>
      </c>
      <c r="Q236" s="211"/>
      <c r="R236" s="80"/>
      <c r="S236" s="221"/>
      <c r="T236" s="80"/>
      <c r="U236" s="83" t="str">
        <f t="shared" si="40"/>
        <v/>
      </c>
      <c r="V236" s="194">
        <f t="shared" si="36"/>
        <v>0</v>
      </c>
      <c r="W236" s="194">
        <f t="shared" si="41"/>
        <v>0</v>
      </c>
      <c r="X236" s="82" t="str">
        <f t="shared" si="37"/>
        <v>ok</v>
      </c>
      <c r="Y236" s="80"/>
      <c r="Z236" s="81" t="str">
        <f t="shared" si="42"/>
        <v/>
      </c>
      <c r="AA236" s="194">
        <f t="shared" si="38"/>
        <v>0</v>
      </c>
      <c r="AB236" s="194">
        <f t="shared" si="39"/>
        <v>0</v>
      </c>
      <c r="AC236" s="82" t="str">
        <f t="shared" si="43"/>
        <v>ok</v>
      </c>
      <c r="AD236" s="80"/>
      <c r="AE236" s="84" t="str">
        <f t="array" ref="AE236">IFERROR(IF($C236="","",INDEX(구분표!$I$2:$I$1001,MATCH(1,(구분표!$B$2:$B$1001='2추일출'!$A236)*(구분표!$C$2:$C$1001='2추일출'!$B236)*(구분표!$A$2:$A$1001='2추일출'!$C236),0))),"@@")</f>
        <v/>
      </c>
    </row>
    <row r="237" spans="1:31" ht="31.5" customHeight="1">
      <c r="A237" s="94" t="str">
        <f>IFERROR(VLOOKUP('2추일출'!$C237,구분표!$A$2:$C$1001,2,FALSE),"")</f>
        <v/>
      </c>
      <c r="B237" s="94" t="str">
        <f>IFERROR(VLOOKUP('2추일출'!$C237,구분표!$A$2:$C$1001,3,FALSE),"")</f>
        <v/>
      </c>
      <c r="C237" s="196"/>
      <c r="D237" s="195"/>
      <c r="E237" s="195"/>
      <c r="F237" s="196"/>
      <c r="G237" s="194"/>
      <c r="H237" s="194"/>
      <c r="I237" s="78">
        <f>IF(SUMPRODUCT(COUNTIF($D237,{"*본예산*","*1회추경*","*신규*"})),"-",G237-H237)</f>
        <v>0</v>
      </c>
      <c r="J237" s="194"/>
      <c r="K237" s="194"/>
      <c r="L237" s="78">
        <f t="shared" si="14"/>
        <v>0</v>
      </c>
      <c r="M237" s="194"/>
      <c r="N237" s="194"/>
      <c r="O237" s="78">
        <f t="shared" si="15"/>
        <v>0</v>
      </c>
      <c r="P237" s="79" t="str">
        <f t="shared" si="16"/>
        <v>-</v>
      </c>
      <c r="Q237" s="211"/>
      <c r="R237" s="80"/>
      <c r="S237" s="221"/>
      <c r="T237" s="80"/>
      <c r="U237" s="83" t="str">
        <f t="shared" si="40"/>
        <v/>
      </c>
      <c r="V237" s="194">
        <f t="shared" si="36"/>
        <v>0</v>
      </c>
      <c r="W237" s="194">
        <f t="shared" si="41"/>
        <v>0</v>
      </c>
      <c r="X237" s="82" t="str">
        <f t="shared" si="37"/>
        <v>ok</v>
      </c>
      <c r="Y237" s="80"/>
      <c r="Z237" s="81" t="str">
        <f t="shared" si="42"/>
        <v/>
      </c>
      <c r="AA237" s="194">
        <f t="shared" si="38"/>
        <v>0</v>
      </c>
      <c r="AB237" s="194">
        <f t="shared" si="39"/>
        <v>0</v>
      </c>
      <c r="AC237" s="82" t="str">
        <f t="shared" si="43"/>
        <v>ok</v>
      </c>
      <c r="AD237" s="80"/>
      <c r="AE237" s="84" t="str">
        <f t="array" ref="AE237">IFERROR(IF($C237="","",INDEX(구분표!$I$2:$I$1001,MATCH(1,(구분표!$B$2:$B$1001='2추일출'!$A237)*(구분표!$C$2:$C$1001='2추일출'!$B237)*(구분표!$A$2:$A$1001='2추일출'!$C237),0))),"@@")</f>
        <v/>
      </c>
    </row>
    <row r="238" spans="1:31" ht="31.5" customHeight="1">
      <c r="A238" s="94" t="str">
        <f>IFERROR(VLOOKUP('2추일출'!$C238,구분표!$A$2:$C$1001,2,FALSE),"")</f>
        <v/>
      </c>
      <c r="B238" s="94" t="str">
        <f>IFERROR(VLOOKUP('2추일출'!$C238,구분표!$A$2:$C$1001,3,FALSE),"")</f>
        <v/>
      </c>
      <c r="C238" s="196"/>
      <c r="D238" s="195"/>
      <c r="E238" s="195"/>
      <c r="F238" s="196"/>
      <c r="G238" s="194"/>
      <c r="H238" s="194"/>
      <c r="I238" s="78">
        <f>IF(SUMPRODUCT(COUNTIF($D238,{"*본예산*","*1회추경*","*신규*"})),"-",G238-H238)</f>
        <v>0</v>
      </c>
      <c r="J238" s="194"/>
      <c r="K238" s="194"/>
      <c r="L238" s="78">
        <f t="shared" si="14"/>
        <v>0</v>
      </c>
      <c r="M238" s="194"/>
      <c r="N238" s="194"/>
      <c r="O238" s="78">
        <f t="shared" si="15"/>
        <v>0</v>
      </c>
      <c r="P238" s="79" t="str">
        <f t="shared" si="16"/>
        <v>-</v>
      </c>
      <c r="Q238" s="211"/>
      <c r="R238" s="80"/>
      <c r="S238" s="221"/>
      <c r="T238" s="80"/>
      <c r="U238" s="83" t="str">
        <f t="shared" si="40"/>
        <v/>
      </c>
      <c r="V238" s="194">
        <f t="shared" si="36"/>
        <v>0</v>
      </c>
      <c r="W238" s="194">
        <f t="shared" si="41"/>
        <v>0</v>
      </c>
      <c r="X238" s="82" t="str">
        <f t="shared" si="37"/>
        <v>ok</v>
      </c>
      <c r="Y238" s="80"/>
      <c r="Z238" s="81" t="str">
        <f t="shared" si="42"/>
        <v/>
      </c>
      <c r="AA238" s="194">
        <f t="shared" si="38"/>
        <v>0</v>
      </c>
      <c r="AB238" s="194">
        <f t="shared" si="39"/>
        <v>0</v>
      </c>
      <c r="AC238" s="82" t="str">
        <f t="shared" si="43"/>
        <v>ok</v>
      </c>
      <c r="AD238" s="80"/>
      <c r="AE238" s="84" t="str">
        <f t="array" ref="AE238">IFERROR(IF($C238="","",INDEX(구분표!$I$2:$I$1001,MATCH(1,(구분표!$B$2:$B$1001='2추일출'!$A238)*(구분표!$C$2:$C$1001='2추일출'!$B238)*(구분표!$A$2:$A$1001='2추일출'!$C238),0))),"@@")</f>
        <v/>
      </c>
    </row>
    <row r="239" spans="1:31" ht="31.5" customHeight="1">
      <c r="A239" s="94" t="str">
        <f>IFERROR(VLOOKUP('2추일출'!$C239,구분표!$A$2:$C$1001,2,FALSE),"")</f>
        <v/>
      </c>
      <c r="B239" s="94" t="str">
        <f>IFERROR(VLOOKUP('2추일출'!$C239,구분표!$A$2:$C$1001,3,FALSE),"")</f>
        <v/>
      </c>
      <c r="C239" s="196"/>
      <c r="D239" s="195"/>
      <c r="E239" s="195"/>
      <c r="F239" s="196"/>
      <c r="G239" s="194"/>
      <c r="H239" s="199"/>
      <c r="I239" s="78">
        <f>IF(SUMPRODUCT(COUNTIF($D239,{"*본예산*","*1회추경*","*신규*"})),"-",G239-H239)</f>
        <v>0</v>
      </c>
      <c r="J239" s="194"/>
      <c r="K239" s="194"/>
      <c r="L239" s="78">
        <f t="shared" si="14"/>
        <v>0</v>
      </c>
      <c r="M239" s="194"/>
      <c r="N239" s="194"/>
      <c r="O239" s="78">
        <f t="shared" si="15"/>
        <v>0</v>
      </c>
      <c r="P239" s="79" t="str">
        <f t="shared" si="16"/>
        <v>-</v>
      </c>
      <c r="Q239" s="215"/>
      <c r="R239" s="80"/>
      <c r="S239" s="221"/>
      <c r="T239" s="80"/>
      <c r="U239" s="83" t="str">
        <f t="shared" si="40"/>
        <v/>
      </c>
      <c r="V239" s="194">
        <f t="shared" si="36"/>
        <v>0</v>
      </c>
      <c r="W239" s="194">
        <f t="shared" si="41"/>
        <v>0</v>
      </c>
      <c r="X239" s="82" t="str">
        <f t="shared" si="37"/>
        <v>ok</v>
      </c>
      <c r="Y239" s="80"/>
      <c r="Z239" s="81" t="str">
        <f t="shared" si="42"/>
        <v/>
      </c>
      <c r="AA239" s="194">
        <f t="shared" si="38"/>
        <v>0</v>
      </c>
      <c r="AB239" s="194">
        <f t="shared" si="39"/>
        <v>0</v>
      </c>
      <c r="AC239" s="82" t="str">
        <f t="shared" si="43"/>
        <v>ok</v>
      </c>
      <c r="AD239" s="80"/>
      <c r="AE239" s="84" t="str">
        <f t="array" ref="AE239">IFERROR(IF($C239="","",INDEX(구분표!$I$2:$I$1001,MATCH(1,(구분표!$B$2:$B$1001='2추일출'!$A239)*(구분표!$C$2:$C$1001='2추일출'!$B239)*(구분표!$A$2:$A$1001='2추일출'!$C239),0))),"@@")</f>
        <v/>
      </c>
    </row>
    <row r="240" spans="1:31" ht="31.5" customHeight="1">
      <c r="A240" s="94" t="str">
        <f>IFERROR(VLOOKUP('2추일출'!$C240,구분표!$A$2:$C$1001,2,FALSE),"")</f>
        <v/>
      </c>
      <c r="B240" s="94" t="str">
        <f>IFERROR(VLOOKUP('2추일출'!$C240,구분표!$A$2:$C$1001,3,FALSE),"")</f>
        <v/>
      </c>
      <c r="C240" s="196"/>
      <c r="D240" s="195"/>
      <c r="E240" s="195"/>
      <c r="F240" s="196"/>
      <c r="G240" s="194"/>
      <c r="H240" s="194"/>
      <c r="I240" s="78">
        <f>IF(SUMPRODUCT(COUNTIF($D240,{"*본예산*","*1회추경*","*신규*"})),"-",G240-H240)</f>
        <v>0</v>
      </c>
      <c r="J240" s="194"/>
      <c r="K240" s="194"/>
      <c r="L240" s="78">
        <f t="shared" si="14"/>
        <v>0</v>
      </c>
      <c r="M240" s="194"/>
      <c r="N240" s="194"/>
      <c r="O240" s="78">
        <f t="shared" si="15"/>
        <v>0</v>
      </c>
      <c r="P240" s="79" t="str">
        <f t="shared" si="16"/>
        <v>-</v>
      </c>
      <c r="Q240" s="215"/>
      <c r="R240" s="80"/>
      <c r="S240" s="221"/>
      <c r="T240" s="80"/>
      <c r="U240" s="83" t="str">
        <f t="shared" si="40"/>
        <v/>
      </c>
      <c r="V240" s="194">
        <f t="shared" si="36"/>
        <v>0</v>
      </c>
      <c r="W240" s="194">
        <f t="shared" si="41"/>
        <v>0</v>
      </c>
      <c r="X240" s="82" t="str">
        <f t="shared" si="37"/>
        <v>ok</v>
      </c>
      <c r="Y240" s="80"/>
      <c r="Z240" s="81" t="str">
        <f t="shared" si="42"/>
        <v/>
      </c>
      <c r="AA240" s="194">
        <f t="shared" si="38"/>
        <v>0</v>
      </c>
      <c r="AB240" s="194">
        <f t="shared" si="39"/>
        <v>0</v>
      </c>
      <c r="AC240" s="82" t="str">
        <f t="shared" si="43"/>
        <v>ok</v>
      </c>
      <c r="AD240" s="80"/>
      <c r="AE240" s="84" t="str">
        <f t="array" ref="AE240">IFERROR(IF($C240="","",INDEX(구분표!$I$2:$I$1001,MATCH(1,(구분표!$B$2:$B$1001='2추일출'!$A240)*(구분표!$C$2:$C$1001='2추일출'!$B240)*(구분표!$A$2:$A$1001='2추일출'!$C240),0))),"@@")</f>
        <v/>
      </c>
    </row>
    <row r="241" spans="1:31" ht="31.5" customHeight="1">
      <c r="A241" s="94" t="str">
        <f>IFERROR(VLOOKUP('2추일출'!$C241,구분표!$A$2:$C$1001,2,FALSE),"")</f>
        <v/>
      </c>
      <c r="B241" s="94" t="str">
        <f>IFERROR(VLOOKUP('2추일출'!$C241,구분표!$A$2:$C$1001,3,FALSE),"")</f>
        <v/>
      </c>
      <c r="C241" s="196"/>
      <c r="D241" s="195"/>
      <c r="E241" s="195"/>
      <c r="F241" s="196"/>
      <c r="G241" s="194"/>
      <c r="H241" s="194"/>
      <c r="I241" s="78">
        <f>IF(SUMPRODUCT(COUNTIF($D241,{"*본예산*","*1회추경*","*신규*"})),"-",G241-H241)</f>
        <v>0</v>
      </c>
      <c r="J241" s="194"/>
      <c r="K241" s="194"/>
      <c r="L241" s="78">
        <f t="shared" si="14"/>
        <v>0</v>
      </c>
      <c r="M241" s="194"/>
      <c r="N241" s="194"/>
      <c r="O241" s="78">
        <f t="shared" si="15"/>
        <v>0</v>
      </c>
      <c r="P241" s="79" t="str">
        <f t="shared" si="16"/>
        <v>-</v>
      </c>
      <c r="Q241" s="215"/>
      <c r="R241" s="80"/>
      <c r="S241" s="221"/>
      <c r="T241" s="80"/>
      <c r="U241" s="83" t="str">
        <f t="shared" si="40"/>
        <v/>
      </c>
      <c r="V241" s="194">
        <f t="shared" si="36"/>
        <v>0</v>
      </c>
      <c r="W241" s="194">
        <f t="shared" si="41"/>
        <v>0</v>
      </c>
      <c r="X241" s="82" t="str">
        <f t="shared" si="37"/>
        <v>ok</v>
      </c>
      <c r="Y241" s="80"/>
      <c r="Z241" s="81" t="str">
        <f t="shared" si="42"/>
        <v/>
      </c>
      <c r="AA241" s="194">
        <f t="shared" si="38"/>
        <v>0</v>
      </c>
      <c r="AB241" s="194">
        <f t="shared" si="39"/>
        <v>0</v>
      </c>
      <c r="AC241" s="82" t="str">
        <f t="shared" si="43"/>
        <v>ok</v>
      </c>
      <c r="AD241" s="80"/>
      <c r="AE241" s="84" t="str">
        <f t="array" ref="AE241">IFERROR(IF($C241="","",INDEX(구분표!$I$2:$I$1001,MATCH(1,(구분표!$B$2:$B$1001='2추일출'!$A241)*(구분표!$C$2:$C$1001='2추일출'!$B241)*(구분표!$A$2:$A$1001='2추일출'!$C241),0))),"@@")</f>
        <v/>
      </c>
    </row>
    <row r="242" spans="1:31" ht="31.5" customHeight="1">
      <c r="A242" s="94" t="str">
        <f>IFERROR(VLOOKUP('2추일출'!$C242,구분표!$A$2:$C$1001,2,FALSE),"")</f>
        <v/>
      </c>
      <c r="B242" s="94" t="str">
        <f>IFERROR(VLOOKUP('2추일출'!$C242,구분표!$A$2:$C$1001,3,FALSE),"")</f>
        <v/>
      </c>
      <c r="C242" s="196"/>
      <c r="D242" s="195"/>
      <c r="E242" s="195"/>
      <c r="F242" s="196"/>
      <c r="G242" s="194"/>
      <c r="H242" s="194"/>
      <c r="I242" s="78">
        <f>IF(SUMPRODUCT(COUNTIF($D242,{"*본예산*","*1회추경*","*신규*"})),"-",G242-H242)</f>
        <v>0</v>
      </c>
      <c r="J242" s="194"/>
      <c r="K242" s="194"/>
      <c r="L242" s="78">
        <f t="shared" si="14"/>
        <v>0</v>
      </c>
      <c r="M242" s="194"/>
      <c r="N242" s="194"/>
      <c r="O242" s="78">
        <f t="shared" si="15"/>
        <v>0</v>
      </c>
      <c r="P242" s="79" t="str">
        <f t="shared" si="16"/>
        <v>-</v>
      </c>
      <c r="Q242" s="215"/>
      <c r="R242" s="80"/>
      <c r="S242" s="221"/>
      <c r="T242" s="80"/>
      <c r="U242" s="83" t="str">
        <f t="shared" si="40"/>
        <v/>
      </c>
      <c r="V242" s="194">
        <f t="shared" si="36"/>
        <v>0</v>
      </c>
      <c r="W242" s="194">
        <f t="shared" si="41"/>
        <v>0</v>
      </c>
      <c r="X242" s="82" t="str">
        <f t="shared" si="37"/>
        <v>ok</v>
      </c>
      <c r="Y242" s="80"/>
      <c r="Z242" s="81" t="str">
        <f t="shared" si="42"/>
        <v/>
      </c>
      <c r="AA242" s="194">
        <f t="shared" si="38"/>
        <v>0</v>
      </c>
      <c r="AB242" s="194">
        <f t="shared" si="39"/>
        <v>0</v>
      </c>
      <c r="AC242" s="82" t="str">
        <f t="shared" si="43"/>
        <v>ok</v>
      </c>
      <c r="AD242" s="80"/>
      <c r="AE242" s="84" t="str">
        <f t="array" ref="AE242">IFERROR(IF($C242="","",INDEX(구분표!$I$2:$I$1001,MATCH(1,(구분표!$B$2:$B$1001='2추일출'!$A242)*(구분표!$C$2:$C$1001='2추일출'!$B242)*(구분표!$A$2:$A$1001='2추일출'!$C242),0))),"@@")</f>
        <v/>
      </c>
    </row>
    <row r="243" spans="1:31" ht="31.5" customHeight="1">
      <c r="A243" s="94" t="str">
        <f>IFERROR(VLOOKUP('2추일출'!$C243,구분표!$A$2:$C$1001,2,FALSE),"")</f>
        <v/>
      </c>
      <c r="B243" s="94" t="str">
        <f>IFERROR(VLOOKUP('2추일출'!$C243,구분표!$A$2:$C$1001,3,FALSE),"")</f>
        <v/>
      </c>
      <c r="C243" s="196"/>
      <c r="D243" s="195"/>
      <c r="E243" s="195"/>
      <c r="F243" s="196"/>
      <c r="G243" s="194"/>
      <c r="H243" s="194"/>
      <c r="I243" s="78">
        <f>IF(SUMPRODUCT(COUNTIF($D243,{"*본예산*","*1회추경*","*신규*"})),"-",G243-H243)</f>
        <v>0</v>
      </c>
      <c r="J243" s="194"/>
      <c r="K243" s="194"/>
      <c r="L243" s="78">
        <f t="shared" si="14"/>
        <v>0</v>
      </c>
      <c r="M243" s="194"/>
      <c r="N243" s="194"/>
      <c r="O243" s="78">
        <f t="shared" si="15"/>
        <v>0</v>
      </c>
      <c r="P243" s="79" t="str">
        <f t="shared" si="16"/>
        <v>-</v>
      </c>
      <c r="Q243" s="215"/>
      <c r="R243" s="80"/>
      <c r="S243" s="221"/>
      <c r="T243" s="80"/>
      <c r="U243" s="83" t="str">
        <f t="shared" si="40"/>
        <v/>
      </c>
      <c r="V243" s="194">
        <f t="shared" si="36"/>
        <v>0</v>
      </c>
      <c r="W243" s="194">
        <f t="shared" si="41"/>
        <v>0</v>
      </c>
      <c r="X243" s="82" t="str">
        <f t="shared" si="37"/>
        <v>ok</v>
      </c>
      <c r="Y243" s="80"/>
      <c r="Z243" s="81" t="str">
        <f t="shared" si="42"/>
        <v/>
      </c>
      <c r="AA243" s="194">
        <f t="shared" si="38"/>
        <v>0</v>
      </c>
      <c r="AB243" s="194">
        <f t="shared" si="39"/>
        <v>0</v>
      </c>
      <c r="AC243" s="82" t="str">
        <f t="shared" si="43"/>
        <v>ok</v>
      </c>
      <c r="AD243" s="80"/>
      <c r="AE243" s="84" t="str">
        <f t="array" ref="AE243">IFERROR(IF($C243="","",INDEX(구분표!$I$2:$I$1001,MATCH(1,(구분표!$B$2:$B$1001='2추일출'!$A243)*(구분표!$C$2:$C$1001='2추일출'!$B243)*(구분표!$A$2:$A$1001='2추일출'!$C243),0))),"@@")</f>
        <v/>
      </c>
    </row>
    <row r="244" spans="1:31" ht="31.5" customHeight="1">
      <c r="A244" s="94" t="str">
        <f>IFERROR(VLOOKUP('2추일출'!$C244,구분표!$A$2:$C$1001,2,FALSE),"")</f>
        <v/>
      </c>
      <c r="B244" s="94" t="str">
        <f>IFERROR(VLOOKUP('2추일출'!$C244,구분표!$A$2:$C$1001,3,FALSE),"")</f>
        <v/>
      </c>
      <c r="C244" s="196"/>
      <c r="D244" s="195"/>
      <c r="E244" s="195"/>
      <c r="F244" s="196"/>
      <c r="G244" s="194"/>
      <c r="H244" s="194"/>
      <c r="I244" s="78">
        <f>IF(SUMPRODUCT(COUNTIF($D244,{"*본예산*","*1회추경*","*신규*"})),"-",G244-H244)</f>
        <v>0</v>
      </c>
      <c r="J244" s="194"/>
      <c r="K244" s="194"/>
      <c r="L244" s="78">
        <f t="shared" si="14"/>
        <v>0</v>
      </c>
      <c r="M244" s="194"/>
      <c r="N244" s="194"/>
      <c r="O244" s="78">
        <f t="shared" si="15"/>
        <v>0</v>
      </c>
      <c r="P244" s="79" t="str">
        <f t="shared" si="16"/>
        <v>-</v>
      </c>
      <c r="Q244" s="215"/>
      <c r="R244" s="80"/>
      <c r="S244" s="221"/>
      <c r="T244" s="80"/>
      <c r="U244" s="83" t="str">
        <f t="shared" si="40"/>
        <v/>
      </c>
      <c r="V244" s="194">
        <f t="shared" si="36"/>
        <v>0</v>
      </c>
      <c r="W244" s="194">
        <f t="shared" si="41"/>
        <v>0</v>
      </c>
      <c r="X244" s="82" t="str">
        <f t="shared" si="37"/>
        <v>ok</v>
      </c>
      <c r="Y244" s="80"/>
      <c r="Z244" s="81" t="str">
        <f t="shared" si="42"/>
        <v/>
      </c>
      <c r="AA244" s="194">
        <f t="shared" si="38"/>
        <v>0</v>
      </c>
      <c r="AB244" s="194">
        <f t="shared" si="39"/>
        <v>0</v>
      </c>
      <c r="AC244" s="82" t="str">
        <f t="shared" si="43"/>
        <v>ok</v>
      </c>
      <c r="AD244" s="80"/>
      <c r="AE244" s="84" t="str">
        <f t="array" ref="AE244">IFERROR(IF($C244="","",INDEX(구분표!$I$2:$I$1001,MATCH(1,(구분표!$B$2:$B$1001='2추일출'!$A244)*(구분표!$C$2:$C$1001='2추일출'!$B244)*(구분표!$A$2:$A$1001='2추일출'!$C244),0))),"@@")</f>
        <v/>
      </c>
    </row>
    <row r="245" spans="1:31" ht="31.5" customHeight="1">
      <c r="A245" s="94" t="str">
        <f>IFERROR(VLOOKUP('2추일출'!$C245,구분표!$A$2:$C$1001,2,FALSE),"")</f>
        <v/>
      </c>
      <c r="B245" s="94" t="str">
        <f>IFERROR(VLOOKUP('2추일출'!$C245,구분표!$A$2:$C$1001,3,FALSE),"")</f>
        <v/>
      </c>
      <c r="C245" s="196"/>
      <c r="D245" s="195"/>
      <c r="E245" s="195"/>
      <c r="F245" s="196"/>
      <c r="G245" s="194"/>
      <c r="H245" s="194"/>
      <c r="I245" s="78">
        <f>IF(SUMPRODUCT(COUNTIF($D245,{"*본예산*","*1회추경*","*신규*"})),"-",G245-H245)</f>
        <v>0</v>
      </c>
      <c r="J245" s="194"/>
      <c r="K245" s="194"/>
      <c r="L245" s="78">
        <f t="shared" si="14"/>
        <v>0</v>
      </c>
      <c r="M245" s="194"/>
      <c r="N245" s="194"/>
      <c r="O245" s="78">
        <f t="shared" si="15"/>
        <v>0</v>
      </c>
      <c r="P245" s="79" t="str">
        <f t="shared" si="16"/>
        <v>-</v>
      </c>
      <c r="Q245" s="215"/>
      <c r="R245" s="80"/>
      <c r="S245" s="221"/>
      <c r="T245" s="80"/>
      <c r="U245" s="83" t="str">
        <f t="shared" si="40"/>
        <v/>
      </c>
      <c r="V245" s="194">
        <f t="shared" si="36"/>
        <v>0</v>
      </c>
      <c r="W245" s="194">
        <f t="shared" si="41"/>
        <v>0</v>
      </c>
      <c r="X245" s="82" t="str">
        <f t="shared" si="37"/>
        <v>ok</v>
      </c>
      <c r="Y245" s="80"/>
      <c r="Z245" s="81" t="str">
        <f t="shared" si="42"/>
        <v/>
      </c>
      <c r="AA245" s="194">
        <f t="shared" si="38"/>
        <v>0</v>
      </c>
      <c r="AB245" s="194">
        <f t="shared" si="39"/>
        <v>0</v>
      </c>
      <c r="AC245" s="82" t="str">
        <f t="shared" si="43"/>
        <v>ok</v>
      </c>
      <c r="AD245" s="80"/>
      <c r="AE245" s="84" t="str">
        <f t="array" ref="AE245">IFERROR(IF($C245="","",INDEX(구분표!$I$2:$I$1001,MATCH(1,(구분표!$B$2:$B$1001='2추일출'!$A245)*(구분표!$C$2:$C$1001='2추일출'!$B245)*(구분표!$A$2:$A$1001='2추일출'!$C245),0))),"@@")</f>
        <v/>
      </c>
    </row>
    <row r="246" spans="1:31" ht="31.5" customHeight="1">
      <c r="A246" s="94" t="str">
        <f>IFERROR(VLOOKUP('2추일출'!$C246,구분표!$A$2:$C$1001,2,FALSE),"")</f>
        <v/>
      </c>
      <c r="B246" s="94" t="str">
        <f>IFERROR(VLOOKUP('2추일출'!$C246,구분표!$A$2:$C$1001,3,FALSE),"")</f>
        <v/>
      </c>
      <c r="C246" s="196"/>
      <c r="D246" s="195"/>
      <c r="E246" s="195"/>
      <c r="F246" s="196"/>
      <c r="G246" s="194"/>
      <c r="H246" s="194"/>
      <c r="I246" s="78">
        <f>IF(SUMPRODUCT(COUNTIF($D246,{"*본예산*","*1회추경*","*신규*"})),"-",G246-H246)</f>
        <v>0</v>
      </c>
      <c r="J246" s="194"/>
      <c r="K246" s="194"/>
      <c r="L246" s="78">
        <f t="shared" si="14"/>
        <v>0</v>
      </c>
      <c r="M246" s="208"/>
      <c r="N246" s="194"/>
      <c r="O246" s="78">
        <f t="shared" si="15"/>
        <v>0</v>
      </c>
      <c r="P246" s="79" t="str">
        <f t="shared" si="16"/>
        <v>-</v>
      </c>
      <c r="Q246" s="215"/>
      <c r="R246" s="80"/>
      <c r="S246" s="221"/>
      <c r="T246" s="80"/>
      <c r="U246" s="83" t="str">
        <f t="shared" si="40"/>
        <v/>
      </c>
      <c r="V246" s="194">
        <f t="shared" si="36"/>
        <v>0</v>
      </c>
      <c r="W246" s="194">
        <f t="shared" si="41"/>
        <v>0</v>
      </c>
      <c r="X246" s="82" t="str">
        <f t="shared" si="37"/>
        <v>ok</v>
      </c>
      <c r="Y246" s="80"/>
      <c r="Z246" s="81" t="str">
        <f t="shared" si="42"/>
        <v/>
      </c>
      <c r="AA246" s="194">
        <f t="shared" si="38"/>
        <v>0</v>
      </c>
      <c r="AB246" s="194">
        <f t="shared" si="39"/>
        <v>0</v>
      </c>
      <c r="AC246" s="82" t="str">
        <f t="shared" si="43"/>
        <v>ok</v>
      </c>
      <c r="AD246" s="80"/>
      <c r="AE246" s="84" t="str">
        <f t="array" ref="AE246">IFERROR(IF($C246="","",INDEX(구분표!$I$2:$I$1001,MATCH(1,(구분표!$B$2:$B$1001='2추일출'!$A246)*(구분표!$C$2:$C$1001='2추일출'!$B246)*(구분표!$A$2:$A$1001='2추일출'!$C246),0))),"@@")</f>
        <v/>
      </c>
    </row>
    <row r="247" spans="1:31" ht="31.5" customHeight="1">
      <c r="A247" s="94" t="str">
        <f>IFERROR(VLOOKUP('2추일출'!$C247,구분표!$A$2:$C$1001,2,FALSE),"")</f>
        <v/>
      </c>
      <c r="B247" s="94" t="str">
        <f>IFERROR(VLOOKUP('2추일출'!$C247,구분표!$A$2:$C$1001,3,FALSE),"")</f>
        <v/>
      </c>
      <c r="C247" s="196"/>
      <c r="D247" s="195"/>
      <c r="E247" s="195"/>
      <c r="F247" s="196"/>
      <c r="G247" s="194"/>
      <c r="H247" s="194"/>
      <c r="I247" s="78">
        <f>IF(SUMPRODUCT(COUNTIF($D247,{"*본예산*","*1회추경*","*신규*"})),"-",G247-H247)</f>
        <v>0</v>
      </c>
      <c r="J247" s="206"/>
      <c r="K247" s="206"/>
      <c r="L247" s="78">
        <f t="shared" si="14"/>
        <v>0</v>
      </c>
      <c r="M247" s="206"/>
      <c r="N247" s="206"/>
      <c r="O247" s="78">
        <f t="shared" si="15"/>
        <v>0</v>
      </c>
      <c r="P247" s="79" t="str">
        <f t="shared" si="16"/>
        <v>-</v>
      </c>
      <c r="Q247" s="215"/>
      <c r="R247" s="80"/>
      <c r="S247" s="221"/>
      <c r="T247" s="80"/>
      <c r="U247" s="83" t="str">
        <f t="shared" si="40"/>
        <v/>
      </c>
      <c r="V247" s="194">
        <f t="shared" si="36"/>
        <v>0</v>
      </c>
      <c r="W247" s="194">
        <f t="shared" si="41"/>
        <v>0</v>
      </c>
      <c r="X247" s="82" t="str">
        <f t="shared" si="37"/>
        <v>ok</v>
      </c>
      <c r="Y247" s="80"/>
      <c r="Z247" s="81" t="str">
        <f t="shared" si="42"/>
        <v/>
      </c>
      <c r="AA247" s="194">
        <f t="shared" si="38"/>
        <v>0</v>
      </c>
      <c r="AB247" s="194">
        <f t="shared" si="39"/>
        <v>0</v>
      </c>
      <c r="AC247" s="82" t="str">
        <f t="shared" si="43"/>
        <v>ok</v>
      </c>
      <c r="AD247" s="80"/>
      <c r="AE247" s="84" t="str">
        <f t="array" ref="AE247">IFERROR(IF($C247="","",INDEX(구분표!$I$2:$I$1001,MATCH(1,(구분표!$B$2:$B$1001='2추일출'!$A247)*(구분표!$C$2:$C$1001='2추일출'!$B247)*(구분표!$A$2:$A$1001='2추일출'!$C247),0))),"@@")</f>
        <v/>
      </c>
    </row>
    <row r="248" spans="1:31" ht="31.5" customHeight="1">
      <c r="A248" s="94" t="str">
        <f>IFERROR(VLOOKUP('2추일출'!$C248,구분표!$A$2:$C$1001,2,FALSE),"")</f>
        <v/>
      </c>
      <c r="B248" s="94" t="str">
        <f>IFERROR(VLOOKUP('2추일출'!$C248,구분표!$A$2:$C$1001,3,FALSE),"")</f>
        <v/>
      </c>
      <c r="C248" s="196"/>
      <c r="D248" s="195"/>
      <c r="E248" s="195"/>
      <c r="F248" s="196"/>
      <c r="G248" s="194"/>
      <c r="H248" s="194"/>
      <c r="I248" s="78">
        <f>IF(SUMPRODUCT(COUNTIF($D248,{"*본예산*","*1회추경*","*신규*"})),"-",G248-H248)</f>
        <v>0</v>
      </c>
      <c r="J248" s="194"/>
      <c r="K248" s="194"/>
      <c r="L248" s="78">
        <f t="shared" si="14"/>
        <v>0</v>
      </c>
      <c r="M248" s="194"/>
      <c r="N248" s="194"/>
      <c r="O248" s="78">
        <f t="shared" si="15"/>
        <v>0</v>
      </c>
      <c r="P248" s="79" t="str">
        <f t="shared" si="16"/>
        <v>-</v>
      </c>
      <c r="Q248" s="215"/>
      <c r="R248" s="80"/>
      <c r="S248" s="221"/>
      <c r="T248" s="80"/>
      <c r="U248" s="83" t="str">
        <f t="shared" si="40"/>
        <v/>
      </c>
      <c r="V248" s="194">
        <f t="shared" si="36"/>
        <v>0</v>
      </c>
      <c r="W248" s="194">
        <f t="shared" si="41"/>
        <v>0</v>
      </c>
      <c r="X248" s="82" t="str">
        <f t="shared" si="37"/>
        <v>ok</v>
      </c>
      <c r="Y248" s="80"/>
      <c r="Z248" s="81" t="str">
        <f t="shared" si="42"/>
        <v/>
      </c>
      <c r="AA248" s="194">
        <f t="shared" si="38"/>
        <v>0</v>
      </c>
      <c r="AB248" s="194">
        <f t="shared" si="39"/>
        <v>0</v>
      </c>
      <c r="AC248" s="82" t="str">
        <f t="shared" si="43"/>
        <v>ok</v>
      </c>
      <c r="AD248" s="80"/>
      <c r="AE248" s="84" t="str">
        <f t="array" ref="AE248">IFERROR(IF($C248="","",INDEX(구분표!$I$2:$I$1001,MATCH(1,(구분표!$B$2:$B$1001='2추일출'!$A248)*(구분표!$C$2:$C$1001='2추일출'!$B248)*(구분표!$A$2:$A$1001='2추일출'!$C248),0))),"@@")</f>
        <v/>
      </c>
    </row>
    <row r="249" spans="1:31" ht="31.5" customHeight="1">
      <c r="A249" s="94" t="str">
        <f>IFERROR(VLOOKUP('2추일출'!$C249,구분표!$A$2:$C$1001,2,FALSE),"")</f>
        <v/>
      </c>
      <c r="B249" s="94" t="str">
        <f>IFERROR(VLOOKUP('2추일출'!$C249,구분표!$A$2:$C$1001,3,FALSE),"")</f>
        <v/>
      </c>
      <c r="C249" s="196"/>
      <c r="D249" s="195"/>
      <c r="E249" s="195"/>
      <c r="F249" s="196"/>
      <c r="G249" s="194"/>
      <c r="H249" s="194"/>
      <c r="I249" s="78">
        <f>IF(SUMPRODUCT(COUNTIF($D249,{"*본예산*","*1회추경*","*신규*"})),"-",G249-H249)</f>
        <v>0</v>
      </c>
      <c r="J249" s="194"/>
      <c r="K249" s="194"/>
      <c r="L249" s="78">
        <f t="shared" si="14"/>
        <v>0</v>
      </c>
      <c r="M249" s="194"/>
      <c r="N249" s="194"/>
      <c r="O249" s="78">
        <f t="shared" si="15"/>
        <v>0</v>
      </c>
      <c r="P249" s="79" t="str">
        <f t="shared" si="16"/>
        <v>-</v>
      </c>
      <c r="Q249" s="215"/>
      <c r="R249" s="80"/>
      <c r="S249" s="221"/>
      <c r="T249" s="80"/>
      <c r="U249" s="83" t="str">
        <f t="shared" si="40"/>
        <v/>
      </c>
      <c r="V249" s="194">
        <f t="shared" si="36"/>
        <v>0</v>
      </c>
      <c r="W249" s="194">
        <f t="shared" si="41"/>
        <v>0</v>
      </c>
      <c r="X249" s="82" t="str">
        <f t="shared" si="37"/>
        <v>ok</v>
      </c>
      <c r="Y249" s="80"/>
      <c r="Z249" s="81" t="str">
        <f t="shared" si="42"/>
        <v/>
      </c>
      <c r="AA249" s="194">
        <f t="shared" si="38"/>
        <v>0</v>
      </c>
      <c r="AB249" s="194">
        <f t="shared" si="39"/>
        <v>0</v>
      </c>
      <c r="AC249" s="82" t="str">
        <f t="shared" si="43"/>
        <v>ok</v>
      </c>
      <c r="AD249" s="80"/>
      <c r="AE249" s="84" t="str">
        <f t="array" ref="AE249">IFERROR(IF($C249="","",INDEX(구분표!$I$2:$I$1001,MATCH(1,(구분표!$B$2:$B$1001='2추일출'!$A249)*(구분표!$C$2:$C$1001='2추일출'!$B249)*(구분표!$A$2:$A$1001='2추일출'!$C249),0))),"@@")</f>
        <v/>
      </c>
    </row>
    <row r="250" spans="1:31" ht="31.5" customHeight="1">
      <c r="A250" s="94" t="str">
        <f>IFERROR(VLOOKUP('2추일출'!$C250,구분표!$A$2:$C$1001,2,FALSE),"")</f>
        <v/>
      </c>
      <c r="B250" s="94" t="str">
        <f>IFERROR(VLOOKUP('2추일출'!$C250,구분표!$A$2:$C$1001,3,FALSE),"")</f>
        <v/>
      </c>
      <c r="C250" s="196"/>
      <c r="D250" s="195"/>
      <c r="E250" s="195"/>
      <c r="F250" s="196"/>
      <c r="G250" s="194"/>
      <c r="H250" s="194"/>
      <c r="I250" s="78">
        <f>IF(SUMPRODUCT(COUNTIF($D250,{"*본예산*","*1회추경*","*신규*"})),"-",G250-H250)</f>
        <v>0</v>
      </c>
      <c r="J250" s="194"/>
      <c r="K250" s="194"/>
      <c r="L250" s="78">
        <f t="shared" si="14"/>
        <v>0</v>
      </c>
      <c r="M250" s="208"/>
      <c r="N250" s="194"/>
      <c r="O250" s="78">
        <f t="shared" si="15"/>
        <v>0</v>
      </c>
      <c r="P250" s="79" t="str">
        <f t="shared" si="16"/>
        <v>-</v>
      </c>
      <c r="Q250" s="215"/>
      <c r="R250" s="80"/>
      <c r="S250" s="221"/>
      <c r="T250" s="80"/>
      <c r="U250" s="83" t="str">
        <f t="shared" si="40"/>
        <v/>
      </c>
      <c r="V250" s="194">
        <f t="shared" si="36"/>
        <v>0</v>
      </c>
      <c r="W250" s="194">
        <f t="shared" si="41"/>
        <v>0</v>
      </c>
      <c r="X250" s="82" t="str">
        <f t="shared" si="37"/>
        <v>ok</v>
      </c>
      <c r="Y250" s="80"/>
      <c r="Z250" s="81" t="str">
        <f t="shared" si="42"/>
        <v/>
      </c>
      <c r="AA250" s="194">
        <f t="shared" si="38"/>
        <v>0</v>
      </c>
      <c r="AB250" s="194">
        <f t="shared" si="39"/>
        <v>0</v>
      </c>
      <c r="AC250" s="82" t="str">
        <f t="shared" si="43"/>
        <v>ok</v>
      </c>
      <c r="AD250" s="80"/>
      <c r="AE250" s="84" t="str">
        <f t="array" ref="AE250">IFERROR(IF($C250="","",INDEX(구분표!$I$2:$I$1001,MATCH(1,(구분표!$B$2:$B$1001='2추일출'!$A250)*(구분표!$C$2:$C$1001='2추일출'!$B250)*(구분표!$A$2:$A$1001='2추일출'!$C250),0))),"@@")</f>
        <v/>
      </c>
    </row>
    <row r="251" spans="1:31" ht="31.5" customHeight="1">
      <c r="A251" s="94" t="str">
        <f>IFERROR(VLOOKUP('2추일출'!$C251,구분표!$A$2:$C$1001,2,FALSE),"")</f>
        <v/>
      </c>
      <c r="B251" s="94" t="str">
        <f>IFERROR(VLOOKUP('2추일출'!$C251,구분표!$A$2:$C$1001,3,FALSE),"")</f>
        <v/>
      </c>
      <c r="C251" s="196"/>
      <c r="D251" s="195"/>
      <c r="E251" s="195"/>
      <c r="F251" s="196"/>
      <c r="G251" s="194"/>
      <c r="H251" s="194"/>
      <c r="I251" s="78">
        <f>IF(SUMPRODUCT(COUNTIF($D251,{"*본예산*","*1회추경*","*신규*"})),"-",G251-H251)</f>
        <v>0</v>
      </c>
      <c r="J251" s="194"/>
      <c r="K251" s="194"/>
      <c r="L251" s="78">
        <f t="shared" si="14"/>
        <v>0</v>
      </c>
      <c r="M251" s="194"/>
      <c r="N251" s="194"/>
      <c r="O251" s="78">
        <f t="shared" si="15"/>
        <v>0</v>
      </c>
      <c r="P251" s="79" t="str">
        <f t="shared" si="16"/>
        <v>-</v>
      </c>
      <c r="Q251" s="215"/>
      <c r="R251" s="80"/>
      <c r="S251" s="221"/>
      <c r="T251" s="80"/>
      <c r="U251" s="83" t="str">
        <f t="shared" si="40"/>
        <v/>
      </c>
      <c r="V251" s="194">
        <f t="shared" si="36"/>
        <v>0</v>
      </c>
      <c r="W251" s="194">
        <f t="shared" si="41"/>
        <v>0</v>
      </c>
      <c r="X251" s="82" t="str">
        <f t="shared" si="37"/>
        <v>ok</v>
      </c>
      <c r="Y251" s="80"/>
      <c r="Z251" s="81" t="str">
        <f t="shared" si="42"/>
        <v/>
      </c>
      <c r="AA251" s="194">
        <f t="shared" si="38"/>
        <v>0</v>
      </c>
      <c r="AB251" s="194">
        <f t="shared" si="39"/>
        <v>0</v>
      </c>
      <c r="AC251" s="82" t="str">
        <f t="shared" si="43"/>
        <v>ok</v>
      </c>
      <c r="AD251" s="80"/>
      <c r="AE251" s="84" t="str">
        <f t="array" ref="AE251">IFERROR(IF($C251="","",INDEX(구분표!$I$2:$I$1001,MATCH(1,(구분표!$B$2:$B$1001='2추일출'!$A251)*(구분표!$C$2:$C$1001='2추일출'!$B251)*(구분표!$A$2:$A$1001='2추일출'!$C251),0))),"@@")</f>
        <v/>
      </c>
    </row>
    <row r="252" spans="1:31" ht="31.5" customHeight="1">
      <c r="A252" s="94" t="str">
        <f>IFERROR(VLOOKUP('2추일출'!$C252,구분표!$A$2:$C$1001,2,FALSE),"")</f>
        <v/>
      </c>
      <c r="B252" s="94" t="str">
        <f>IFERROR(VLOOKUP('2추일출'!$C252,구분표!$A$2:$C$1001,3,FALSE),"")</f>
        <v/>
      </c>
      <c r="C252" s="196"/>
      <c r="D252" s="195"/>
      <c r="E252" s="195"/>
      <c r="F252" s="196"/>
      <c r="G252" s="194"/>
      <c r="H252" s="194"/>
      <c r="I252" s="78">
        <f>IF(SUMPRODUCT(COUNTIF($D252,{"*본예산*","*1회추경*","*신규*"})),"-",G252-H252)</f>
        <v>0</v>
      </c>
      <c r="J252" s="194"/>
      <c r="K252" s="194"/>
      <c r="L252" s="78">
        <f t="shared" si="14"/>
        <v>0</v>
      </c>
      <c r="M252" s="194"/>
      <c r="N252" s="194"/>
      <c r="O252" s="78">
        <f t="shared" si="15"/>
        <v>0</v>
      </c>
      <c r="P252" s="79" t="str">
        <f t="shared" si="16"/>
        <v>-</v>
      </c>
      <c r="Q252" s="215"/>
      <c r="R252" s="80"/>
      <c r="S252" s="221"/>
      <c r="T252" s="80"/>
      <c r="U252" s="83" t="str">
        <f t="shared" si="40"/>
        <v/>
      </c>
      <c r="V252" s="194">
        <f t="shared" si="36"/>
        <v>0</v>
      </c>
      <c r="W252" s="194">
        <f t="shared" si="41"/>
        <v>0</v>
      </c>
      <c r="X252" s="82" t="str">
        <f t="shared" si="37"/>
        <v>ok</v>
      </c>
      <c r="Y252" s="80"/>
      <c r="Z252" s="81" t="str">
        <f t="shared" si="42"/>
        <v/>
      </c>
      <c r="AA252" s="194">
        <f t="shared" si="38"/>
        <v>0</v>
      </c>
      <c r="AB252" s="194">
        <f t="shared" si="39"/>
        <v>0</v>
      </c>
      <c r="AC252" s="82" t="str">
        <f t="shared" si="43"/>
        <v>ok</v>
      </c>
      <c r="AD252" s="80"/>
      <c r="AE252" s="84" t="str">
        <f t="array" ref="AE252">IFERROR(IF($C252="","",INDEX(구분표!$I$2:$I$1001,MATCH(1,(구분표!$B$2:$B$1001='2추일출'!$A252)*(구분표!$C$2:$C$1001='2추일출'!$B252)*(구분표!$A$2:$A$1001='2추일출'!$C252),0))),"@@")</f>
        <v/>
      </c>
    </row>
    <row r="253" spans="1:31" ht="31.5" customHeight="1">
      <c r="A253" s="94" t="str">
        <f>IFERROR(VLOOKUP('2추일출'!$C253,구분표!$A$2:$C$1001,2,FALSE),"")</f>
        <v/>
      </c>
      <c r="B253" s="94" t="str">
        <f>IFERROR(VLOOKUP('2추일출'!$C253,구분표!$A$2:$C$1001,3,FALSE),"")</f>
        <v/>
      </c>
      <c r="C253" s="196"/>
      <c r="D253" s="195"/>
      <c r="E253" s="195"/>
      <c r="F253" s="196"/>
      <c r="G253" s="194"/>
      <c r="H253" s="194"/>
      <c r="I253" s="78">
        <f>IF(SUMPRODUCT(COUNTIF($D253,{"*본예산*","*1회추경*","*신규*"})),"-",G253-H253)</f>
        <v>0</v>
      </c>
      <c r="J253" s="194"/>
      <c r="K253" s="194"/>
      <c r="L253" s="78">
        <f t="shared" si="14"/>
        <v>0</v>
      </c>
      <c r="M253" s="194"/>
      <c r="N253" s="194"/>
      <c r="O253" s="78">
        <f t="shared" si="15"/>
        <v>0</v>
      </c>
      <c r="P253" s="79" t="str">
        <f t="shared" si="16"/>
        <v>-</v>
      </c>
      <c r="Q253" s="215"/>
      <c r="R253" s="80"/>
      <c r="S253" s="221"/>
      <c r="T253" s="80"/>
      <c r="U253" s="83" t="str">
        <f t="shared" si="40"/>
        <v/>
      </c>
      <c r="V253" s="194">
        <f t="shared" si="36"/>
        <v>0</v>
      </c>
      <c r="W253" s="194">
        <f t="shared" si="41"/>
        <v>0</v>
      </c>
      <c r="X253" s="82" t="str">
        <f t="shared" si="37"/>
        <v>ok</v>
      </c>
      <c r="Y253" s="80"/>
      <c r="Z253" s="81" t="str">
        <f t="shared" si="42"/>
        <v/>
      </c>
      <c r="AA253" s="194">
        <f t="shared" si="38"/>
        <v>0</v>
      </c>
      <c r="AB253" s="194">
        <f t="shared" si="39"/>
        <v>0</v>
      </c>
      <c r="AC253" s="82" t="str">
        <f t="shared" si="43"/>
        <v>ok</v>
      </c>
      <c r="AD253" s="80"/>
      <c r="AE253" s="84" t="str">
        <f t="array" ref="AE253">IFERROR(IF($C253="","",INDEX(구분표!$I$2:$I$1001,MATCH(1,(구분표!$B$2:$B$1001='2추일출'!$A253)*(구분표!$C$2:$C$1001='2추일출'!$B253)*(구분표!$A$2:$A$1001='2추일출'!$C253),0))),"@@")</f>
        <v/>
      </c>
    </row>
    <row r="254" spans="1:31" ht="31.5" customHeight="1">
      <c r="A254" s="94" t="str">
        <f>IFERROR(VLOOKUP('2추일출'!$C254,구분표!$A$2:$C$1001,2,FALSE),"")</f>
        <v/>
      </c>
      <c r="B254" s="94" t="str">
        <f>IFERROR(VLOOKUP('2추일출'!$C254,구분표!$A$2:$C$1001,3,FALSE),"")</f>
        <v/>
      </c>
      <c r="C254" s="196"/>
      <c r="D254" s="195"/>
      <c r="E254" s="195"/>
      <c r="F254" s="196"/>
      <c r="G254" s="197"/>
      <c r="H254" s="194"/>
      <c r="I254" s="78">
        <f>IF(SUMPRODUCT(COUNTIF($D254,{"*본예산*","*1회추경*","*신규*"})),"-",G254-H254)</f>
        <v>0</v>
      </c>
      <c r="J254" s="194"/>
      <c r="K254" s="194"/>
      <c r="L254" s="78">
        <f t="shared" si="14"/>
        <v>0</v>
      </c>
      <c r="M254" s="194"/>
      <c r="N254" s="194"/>
      <c r="O254" s="78">
        <f t="shared" si="15"/>
        <v>0</v>
      </c>
      <c r="P254" s="79" t="str">
        <f t="shared" si="16"/>
        <v>-</v>
      </c>
      <c r="Q254" s="215"/>
      <c r="R254" s="80"/>
      <c r="S254" s="221"/>
      <c r="T254" s="80"/>
      <c r="U254" s="83" t="str">
        <f t="shared" si="40"/>
        <v/>
      </c>
      <c r="V254" s="194">
        <f t="shared" si="36"/>
        <v>0</v>
      </c>
      <c r="W254" s="194">
        <f t="shared" si="41"/>
        <v>0</v>
      </c>
      <c r="X254" s="82" t="str">
        <f t="shared" si="37"/>
        <v>ok</v>
      </c>
      <c r="Y254" s="80"/>
      <c r="Z254" s="81" t="str">
        <f t="shared" si="42"/>
        <v/>
      </c>
      <c r="AA254" s="194">
        <f t="shared" si="38"/>
        <v>0</v>
      </c>
      <c r="AB254" s="194">
        <f t="shared" si="39"/>
        <v>0</v>
      </c>
      <c r="AC254" s="82" t="str">
        <f t="shared" si="43"/>
        <v>ok</v>
      </c>
      <c r="AD254" s="80"/>
      <c r="AE254" s="84" t="str">
        <f t="array" ref="AE254">IFERROR(IF($C254="","",INDEX(구분표!$I$2:$I$1001,MATCH(1,(구분표!$B$2:$B$1001='2추일출'!$A254)*(구분표!$C$2:$C$1001='2추일출'!$B254)*(구분표!$A$2:$A$1001='2추일출'!$C254),0))),"@@")</f>
        <v/>
      </c>
    </row>
    <row r="255" spans="1:31" ht="31.5" customHeight="1">
      <c r="A255" s="94" t="str">
        <f>IFERROR(VLOOKUP('2추일출'!$C255,구분표!$A$2:$C$1001,2,FALSE),"")</f>
        <v/>
      </c>
      <c r="B255" s="94" t="str">
        <f>IFERROR(VLOOKUP('2추일출'!$C255,구분표!$A$2:$C$1001,3,FALSE),"")</f>
        <v/>
      </c>
      <c r="C255" s="196"/>
      <c r="D255" s="195"/>
      <c r="E255" s="195"/>
      <c r="F255" s="196"/>
      <c r="G255" s="194"/>
      <c r="H255" s="194"/>
      <c r="I255" s="78">
        <f>IF(SUMPRODUCT(COUNTIF($D255,{"*본예산*","*1회추경*","*신규*"})),"-",G255-H255)</f>
        <v>0</v>
      </c>
      <c r="J255" s="206"/>
      <c r="K255" s="206"/>
      <c r="L255" s="78">
        <f t="shared" ref="L255:L318" si="44">IF(G255=0,H255+J255+K255,G255+J255+K255)</f>
        <v>0</v>
      </c>
      <c r="M255" s="209"/>
      <c r="N255" s="208"/>
      <c r="O255" s="78">
        <f t="shared" ref="O255:O318" si="45">IF(G255=0,H255+M255+N255,G255+M255+N255)</f>
        <v>0</v>
      </c>
      <c r="P255" s="79" t="str">
        <f t="shared" ref="P255:P318" si="46">IF(J255-M255&lt;0,"동의필요","-")</f>
        <v>-</v>
      </c>
      <c r="Q255" s="214"/>
      <c r="R255" s="80"/>
      <c r="S255" s="221"/>
      <c r="T255" s="80"/>
      <c r="U255" s="83" t="str">
        <f t="shared" si="40"/>
        <v/>
      </c>
      <c r="V255" s="194">
        <f t="shared" si="36"/>
        <v>0</v>
      </c>
      <c r="W255" s="194">
        <f t="shared" si="41"/>
        <v>0</v>
      </c>
      <c r="X255" s="82" t="str">
        <f t="shared" si="37"/>
        <v>ok</v>
      </c>
      <c r="Y255" s="80"/>
      <c r="Z255" s="81" t="str">
        <f t="shared" si="42"/>
        <v/>
      </c>
      <c r="AA255" s="194">
        <f t="shared" si="38"/>
        <v>0</v>
      </c>
      <c r="AB255" s="194">
        <f t="shared" si="39"/>
        <v>0</v>
      </c>
      <c r="AC255" s="82" t="str">
        <f t="shared" si="43"/>
        <v>ok</v>
      </c>
      <c r="AD255" s="80"/>
      <c r="AE255" s="84" t="str">
        <f t="array" ref="AE255">IFERROR(IF($C255="","",INDEX(구분표!$I$2:$I$1001,MATCH(1,(구분표!$B$2:$B$1001='2추일출'!$A255)*(구분표!$C$2:$C$1001='2추일출'!$B255)*(구분표!$A$2:$A$1001='2추일출'!$C255),0))),"@@")</f>
        <v/>
      </c>
    </row>
    <row r="256" spans="1:31" ht="31.5" customHeight="1">
      <c r="A256" s="94" t="str">
        <f>IFERROR(VLOOKUP('2추일출'!$C256,구분표!$A$2:$C$1001,2,FALSE),"")</f>
        <v/>
      </c>
      <c r="B256" s="94" t="str">
        <f>IFERROR(VLOOKUP('2추일출'!$C256,구분표!$A$2:$C$1001,3,FALSE),"")</f>
        <v/>
      </c>
      <c r="C256" s="196"/>
      <c r="D256" s="195"/>
      <c r="E256" s="195"/>
      <c r="F256" s="196"/>
      <c r="G256" s="194"/>
      <c r="H256" s="194"/>
      <c r="I256" s="78">
        <f>IF(SUMPRODUCT(COUNTIF($D256,{"*본예산*","*1회추경*","*신규*"})),"-",G256-H256)</f>
        <v>0</v>
      </c>
      <c r="J256" s="206"/>
      <c r="K256" s="206"/>
      <c r="L256" s="78">
        <f t="shared" si="44"/>
        <v>0</v>
      </c>
      <c r="M256" s="209"/>
      <c r="N256" s="208"/>
      <c r="O256" s="78">
        <f t="shared" si="45"/>
        <v>0</v>
      </c>
      <c r="P256" s="79" t="str">
        <f t="shared" si="46"/>
        <v>-</v>
      </c>
      <c r="Q256" s="214"/>
      <c r="R256" s="80"/>
      <c r="S256" s="221"/>
      <c r="T256" s="80"/>
      <c r="U256" s="83" t="str">
        <f t="shared" si="40"/>
        <v/>
      </c>
      <c r="V256" s="194">
        <f t="shared" si="36"/>
        <v>0</v>
      </c>
      <c r="W256" s="194">
        <f t="shared" si="41"/>
        <v>0</v>
      </c>
      <c r="X256" s="82" t="str">
        <f t="shared" si="37"/>
        <v>ok</v>
      </c>
      <c r="Y256" s="80"/>
      <c r="Z256" s="81" t="str">
        <f t="shared" si="42"/>
        <v/>
      </c>
      <c r="AA256" s="194">
        <f t="shared" si="38"/>
        <v>0</v>
      </c>
      <c r="AB256" s="194">
        <f t="shared" si="39"/>
        <v>0</v>
      </c>
      <c r="AC256" s="82" t="str">
        <f t="shared" si="43"/>
        <v>ok</v>
      </c>
      <c r="AD256" s="80"/>
      <c r="AE256" s="84" t="str">
        <f t="array" ref="AE256">IFERROR(IF($C256="","",INDEX(구분표!$I$2:$I$1001,MATCH(1,(구분표!$B$2:$B$1001='2추일출'!$A256)*(구분표!$C$2:$C$1001='2추일출'!$B256)*(구분표!$A$2:$A$1001='2추일출'!$C256),0))),"@@")</f>
        <v/>
      </c>
    </row>
    <row r="257" spans="1:31" ht="31.5" customHeight="1">
      <c r="A257" s="94" t="str">
        <f>IFERROR(VLOOKUP('2추일출'!$C257,구분표!$A$2:$C$1001,2,FALSE),"")</f>
        <v/>
      </c>
      <c r="B257" s="94" t="str">
        <f>IFERROR(VLOOKUP('2추일출'!$C257,구분표!$A$2:$C$1001,3,FALSE),"")</f>
        <v/>
      </c>
      <c r="C257" s="196"/>
      <c r="D257" s="195"/>
      <c r="E257" s="195"/>
      <c r="F257" s="196"/>
      <c r="G257" s="194"/>
      <c r="H257" s="194"/>
      <c r="I257" s="78">
        <f>IF(SUMPRODUCT(COUNTIF($D257,{"*본예산*","*1회추경*","*신규*"})),"-",G257-H257)</f>
        <v>0</v>
      </c>
      <c r="J257" s="206"/>
      <c r="K257" s="206"/>
      <c r="L257" s="78">
        <f t="shared" si="44"/>
        <v>0</v>
      </c>
      <c r="M257" s="209"/>
      <c r="N257" s="208"/>
      <c r="O257" s="78">
        <f t="shared" si="45"/>
        <v>0</v>
      </c>
      <c r="P257" s="79" t="str">
        <f t="shared" si="46"/>
        <v>-</v>
      </c>
      <c r="Q257" s="214"/>
      <c r="R257" s="80"/>
      <c r="S257" s="221"/>
      <c r="T257" s="80"/>
      <c r="U257" s="83" t="str">
        <f t="shared" si="40"/>
        <v/>
      </c>
      <c r="V257" s="194">
        <f t="shared" si="36"/>
        <v>0</v>
      </c>
      <c r="W257" s="194">
        <f t="shared" si="41"/>
        <v>0</v>
      </c>
      <c r="X257" s="82" t="str">
        <f t="shared" si="37"/>
        <v>ok</v>
      </c>
      <c r="Y257" s="80"/>
      <c r="Z257" s="81" t="str">
        <f t="shared" si="42"/>
        <v/>
      </c>
      <c r="AA257" s="194">
        <f t="shared" si="38"/>
        <v>0</v>
      </c>
      <c r="AB257" s="194">
        <f t="shared" si="39"/>
        <v>0</v>
      </c>
      <c r="AC257" s="82" t="str">
        <f t="shared" si="43"/>
        <v>ok</v>
      </c>
      <c r="AD257" s="80"/>
      <c r="AE257" s="84" t="str">
        <f t="array" ref="AE257">IFERROR(IF($C257="","",INDEX(구분표!$I$2:$I$1001,MATCH(1,(구분표!$B$2:$B$1001='2추일출'!$A257)*(구분표!$C$2:$C$1001='2추일출'!$B257)*(구분표!$A$2:$A$1001='2추일출'!$C257),0))),"@@")</f>
        <v/>
      </c>
    </row>
    <row r="258" spans="1:31" ht="31.5" customHeight="1">
      <c r="A258" s="94" t="str">
        <f>IFERROR(VLOOKUP('2추일출'!$C258,구분표!$A$2:$C$1001,2,FALSE),"")</f>
        <v/>
      </c>
      <c r="B258" s="94" t="str">
        <f>IFERROR(VLOOKUP('2추일출'!$C258,구분표!$A$2:$C$1001,3,FALSE),"")</f>
        <v/>
      </c>
      <c r="C258" s="196"/>
      <c r="D258" s="195"/>
      <c r="E258" s="195"/>
      <c r="F258" s="196"/>
      <c r="G258" s="194"/>
      <c r="H258" s="194"/>
      <c r="I258" s="78">
        <f>IF(SUMPRODUCT(COUNTIF($D258,{"*본예산*","*1회추경*","*신규*"})),"-",G258-H258)</f>
        <v>0</v>
      </c>
      <c r="J258" s="206"/>
      <c r="K258" s="206"/>
      <c r="L258" s="78">
        <f t="shared" si="44"/>
        <v>0</v>
      </c>
      <c r="M258" s="209"/>
      <c r="N258" s="208"/>
      <c r="O258" s="78">
        <f t="shared" si="45"/>
        <v>0</v>
      </c>
      <c r="P258" s="79" t="str">
        <f t="shared" si="46"/>
        <v>-</v>
      </c>
      <c r="Q258" s="214"/>
      <c r="R258" s="80"/>
      <c r="S258" s="221"/>
      <c r="T258" s="80"/>
      <c r="U258" s="83" t="str">
        <f t="shared" si="40"/>
        <v/>
      </c>
      <c r="V258" s="194">
        <f t="shared" si="36"/>
        <v>0</v>
      </c>
      <c r="W258" s="194">
        <f t="shared" si="41"/>
        <v>0</v>
      </c>
      <c r="X258" s="82" t="str">
        <f t="shared" si="37"/>
        <v>ok</v>
      </c>
      <c r="Y258" s="80"/>
      <c r="Z258" s="81" t="str">
        <f t="shared" si="42"/>
        <v/>
      </c>
      <c r="AA258" s="194">
        <f t="shared" si="38"/>
        <v>0</v>
      </c>
      <c r="AB258" s="194">
        <f t="shared" si="39"/>
        <v>0</v>
      </c>
      <c r="AC258" s="82" t="str">
        <f t="shared" si="43"/>
        <v>ok</v>
      </c>
      <c r="AD258" s="80"/>
      <c r="AE258" s="84" t="str">
        <f t="array" ref="AE258">IFERROR(IF($C258="","",INDEX(구분표!$I$2:$I$1001,MATCH(1,(구분표!$B$2:$B$1001='2추일출'!$A258)*(구분표!$C$2:$C$1001='2추일출'!$B258)*(구분표!$A$2:$A$1001='2추일출'!$C258),0))),"@@")</f>
        <v/>
      </c>
    </row>
    <row r="259" spans="1:31" ht="31.5" customHeight="1">
      <c r="A259" s="94" t="str">
        <f>IFERROR(VLOOKUP('2추일출'!$C259,구분표!$A$2:$C$1001,2,FALSE),"")</f>
        <v/>
      </c>
      <c r="B259" s="94" t="str">
        <f>IFERROR(VLOOKUP('2추일출'!$C259,구분표!$A$2:$C$1001,3,FALSE),"")</f>
        <v/>
      </c>
      <c r="C259" s="196"/>
      <c r="D259" s="195"/>
      <c r="E259" s="195"/>
      <c r="F259" s="196"/>
      <c r="G259" s="194"/>
      <c r="H259" s="194"/>
      <c r="I259" s="78">
        <f>IF(SUMPRODUCT(COUNTIF($D259,{"*본예산*","*1회추경*","*신규*"})),"-",G259-H259)</f>
        <v>0</v>
      </c>
      <c r="J259" s="206"/>
      <c r="K259" s="206"/>
      <c r="L259" s="78">
        <f t="shared" si="44"/>
        <v>0</v>
      </c>
      <c r="M259" s="209"/>
      <c r="N259" s="208"/>
      <c r="O259" s="78">
        <f t="shared" si="45"/>
        <v>0</v>
      </c>
      <c r="P259" s="79" t="str">
        <f t="shared" si="46"/>
        <v>-</v>
      </c>
      <c r="Q259" s="214"/>
      <c r="R259" s="80"/>
      <c r="S259" s="221"/>
      <c r="T259" s="80"/>
      <c r="U259" s="83" t="str">
        <f t="shared" si="40"/>
        <v/>
      </c>
      <c r="V259" s="194">
        <f t="shared" si="36"/>
        <v>0</v>
      </c>
      <c r="W259" s="194">
        <f t="shared" si="41"/>
        <v>0</v>
      </c>
      <c r="X259" s="82" t="str">
        <f t="shared" si="37"/>
        <v>ok</v>
      </c>
      <c r="Y259" s="80"/>
      <c r="Z259" s="81" t="str">
        <f t="shared" si="42"/>
        <v/>
      </c>
      <c r="AA259" s="194">
        <f t="shared" si="38"/>
        <v>0</v>
      </c>
      <c r="AB259" s="194">
        <f t="shared" si="39"/>
        <v>0</v>
      </c>
      <c r="AC259" s="82" t="str">
        <f t="shared" si="43"/>
        <v>ok</v>
      </c>
      <c r="AD259" s="80"/>
      <c r="AE259" s="84" t="str">
        <f t="array" ref="AE259">IFERROR(IF($C259="","",INDEX(구분표!$I$2:$I$1001,MATCH(1,(구분표!$B$2:$B$1001='2추일출'!$A259)*(구분표!$C$2:$C$1001='2추일출'!$B259)*(구분표!$A$2:$A$1001='2추일출'!$C259),0))),"@@")</f>
        <v/>
      </c>
    </row>
    <row r="260" spans="1:31" ht="31.5" customHeight="1">
      <c r="A260" s="94" t="str">
        <f>IFERROR(VLOOKUP('2추일출'!$C260,구분표!$A$2:$C$1001,2,FALSE),"")</f>
        <v/>
      </c>
      <c r="B260" s="94" t="str">
        <f>IFERROR(VLOOKUP('2추일출'!$C260,구분표!$A$2:$C$1001,3,FALSE),"")</f>
        <v/>
      </c>
      <c r="C260" s="196"/>
      <c r="D260" s="195"/>
      <c r="E260" s="195"/>
      <c r="F260" s="196"/>
      <c r="G260" s="194"/>
      <c r="H260" s="194"/>
      <c r="I260" s="78">
        <f>IF(SUMPRODUCT(COUNTIF($D260,{"*본예산*","*1회추경*","*신규*"})),"-",G260-H260)</f>
        <v>0</v>
      </c>
      <c r="J260" s="206"/>
      <c r="K260" s="206"/>
      <c r="L260" s="78">
        <f t="shared" si="44"/>
        <v>0</v>
      </c>
      <c r="M260" s="209"/>
      <c r="N260" s="208"/>
      <c r="O260" s="78">
        <f t="shared" si="45"/>
        <v>0</v>
      </c>
      <c r="P260" s="79" t="str">
        <f t="shared" si="46"/>
        <v>-</v>
      </c>
      <c r="Q260" s="214"/>
      <c r="R260" s="80"/>
      <c r="S260" s="221"/>
      <c r="T260" s="80"/>
      <c r="U260" s="83" t="str">
        <f t="shared" si="40"/>
        <v/>
      </c>
      <c r="V260" s="194">
        <f t="shared" si="36"/>
        <v>0</v>
      </c>
      <c r="W260" s="194">
        <f t="shared" si="41"/>
        <v>0</v>
      </c>
      <c r="X260" s="82" t="str">
        <f t="shared" si="37"/>
        <v>ok</v>
      </c>
      <c r="Y260" s="80"/>
      <c r="Z260" s="81" t="str">
        <f t="shared" si="42"/>
        <v/>
      </c>
      <c r="AA260" s="194">
        <f t="shared" si="38"/>
        <v>0</v>
      </c>
      <c r="AB260" s="194">
        <f t="shared" si="39"/>
        <v>0</v>
      </c>
      <c r="AC260" s="82" t="str">
        <f t="shared" si="43"/>
        <v>ok</v>
      </c>
      <c r="AD260" s="80"/>
      <c r="AE260" s="84" t="str">
        <f t="array" ref="AE260">IFERROR(IF($C260="","",INDEX(구분표!$I$2:$I$1001,MATCH(1,(구분표!$B$2:$B$1001='2추일출'!$A260)*(구분표!$C$2:$C$1001='2추일출'!$B260)*(구분표!$A$2:$A$1001='2추일출'!$C260),0))),"@@")</f>
        <v/>
      </c>
    </row>
    <row r="261" spans="1:31" ht="31.5" customHeight="1">
      <c r="A261" s="94" t="str">
        <f>IFERROR(VLOOKUP('2추일출'!$C261,구분표!$A$2:$C$1001,2,FALSE),"")</f>
        <v/>
      </c>
      <c r="B261" s="94" t="str">
        <f>IFERROR(VLOOKUP('2추일출'!$C261,구분표!$A$2:$C$1001,3,FALSE),"")</f>
        <v/>
      </c>
      <c r="C261" s="196"/>
      <c r="D261" s="195"/>
      <c r="E261" s="195"/>
      <c r="F261" s="196"/>
      <c r="G261" s="194"/>
      <c r="H261" s="194"/>
      <c r="I261" s="78">
        <f>IF(SUMPRODUCT(COUNTIF($D261,{"*본예산*","*1회추경*","*신규*"})),"-",G261-H261)</f>
        <v>0</v>
      </c>
      <c r="J261" s="194"/>
      <c r="K261" s="194"/>
      <c r="L261" s="78">
        <f t="shared" si="44"/>
        <v>0</v>
      </c>
      <c r="M261" s="208"/>
      <c r="N261" s="208"/>
      <c r="O261" s="78">
        <f t="shared" si="45"/>
        <v>0</v>
      </c>
      <c r="P261" s="79" t="str">
        <f t="shared" si="46"/>
        <v>-</v>
      </c>
      <c r="Q261" s="214"/>
      <c r="R261" s="80"/>
      <c r="S261" s="221"/>
      <c r="T261" s="80"/>
      <c r="U261" s="83" t="str">
        <f t="shared" si="40"/>
        <v/>
      </c>
      <c r="V261" s="194">
        <f t="shared" si="36"/>
        <v>0</v>
      </c>
      <c r="W261" s="194">
        <f t="shared" si="41"/>
        <v>0</v>
      </c>
      <c r="X261" s="82" t="str">
        <f t="shared" si="37"/>
        <v>ok</v>
      </c>
      <c r="Y261" s="80"/>
      <c r="Z261" s="81" t="str">
        <f t="shared" si="42"/>
        <v/>
      </c>
      <c r="AA261" s="194">
        <f t="shared" si="38"/>
        <v>0</v>
      </c>
      <c r="AB261" s="194">
        <f t="shared" si="39"/>
        <v>0</v>
      </c>
      <c r="AC261" s="82" t="str">
        <f t="shared" si="43"/>
        <v>ok</v>
      </c>
      <c r="AD261" s="80"/>
      <c r="AE261" s="84" t="str">
        <f t="array" ref="AE261">IFERROR(IF($C261="","",INDEX(구분표!$I$2:$I$1001,MATCH(1,(구분표!$B$2:$B$1001='2추일출'!$A261)*(구분표!$C$2:$C$1001='2추일출'!$B261)*(구분표!$A$2:$A$1001='2추일출'!$C261),0))),"@@")</f>
        <v/>
      </c>
    </row>
    <row r="262" spans="1:31" ht="31.5" customHeight="1">
      <c r="A262" s="94" t="str">
        <f>IFERROR(VLOOKUP('2추일출'!$C262,구분표!$A$2:$C$1001,2,FALSE),"")</f>
        <v/>
      </c>
      <c r="B262" s="94" t="str">
        <f>IFERROR(VLOOKUP('2추일출'!$C262,구분표!$A$2:$C$1001,3,FALSE),"")</f>
        <v/>
      </c>
      <c r="C262" s="196"/>
      <c r="D262" s="195"/>
      <c r="E262" s="195"/>
      <c r="F262" s="196"/>
      <c r="G262" s="194"/>
      <c r="H262" s="197"/>
      <c r="I262" s="78">
        <f>IF(SUMPRODUCT(COUNTIF($D262,{"*본예산*","*1회추경*","*신규*"})),"-",G262-H262)</f>
        <v>0</v>
      </c>
      <c r="J262" s="194"/>
      <c r="K262" s="194"/>
      <c r="L262" s="78">
        <f t="shared" si="44"/>
        <v>0</v>
      </c>
      <c r="M262" s="194"/>
      <c r="N262" s="194"/>
      <c r="O262" s="78">
        <f t="shared" si="45"/>
        <v>0</v>
      </c>
      <c r="P262" s="79" t="str">
        <f t="shared" si="46"/>
        <v>-</v>
      </c>
      <c r="Q262" s="216"/>
      <c r="R262" s="80"/>
      <c r="S262" s="221"/>
      <c r="T262" s="80"/>
      <c r="U262" s="83" t="str">
        <f t="shared" si="40"/>
        <v/>
      </c>
      <c r="V262" s="194">
        <f t="shared" si="36"/>
        <v>0</v>
      </c>
      <c r="W262" s="194">
        <f t="shared" si="41"/>
        <v>0</v>
      </c>
      <c r="X262" s="82" t="str">
        <f t="shared" si="37"/>
        <v>ok</v>
      </c>
      <c r="Y262" s="80"/>
      <c r="Z262" s="81" t="str">
        <f t="shared" si="42"/>
        <v/>
      </c>
      <c r="AA262" s="194">
        <f t="shared" si="38"/>
        <v>0</v>
      </c>
      <c r="AB262" s="194">
        <f t="shared" si="39"/>
        <v>0</v>
      </c>
      <c r="AC262" s="82" t="str">
        <f t="shared" si="43"/>
        <v>ok</v>
      </c>
      <c r="AD262" s="80"/>
      <c r="AE262" s="84" t="str">
        <f t="array" ref="AE262">IFERROR(IF($C262="","",INDEX(구분표!$I$2:$I$1001,MATCH(1,(구분표!$B$2:$B$1001='2추일출'!$A262)*(구분표!$C$2:$C$1001='2추일출'!$B262)*(구분표!$A$2:$A$1001='2추일출'!$C262),0))),"@@")</f>
        <v/>
      </c>
    </row>
    <row r="263" spans="1:31" ht="31.5" customHeight="1">
      <c r="A263" s="94" t="str">
        <f>IFERROR(VLOOKUP('2추일출'!$C263,구분표!$A$2:$C$1001,2,FALSE),"")</f>
        <v/>
      </c>
      <c r="B263" s="94" t="str">
        <f>IFERROR(VLOOKUP('2추일출'!$C263,구분표!$A$2:$C$1001,3,FALSE),"")</f>
        <v/>
      </c>
      <c r="C263" s="196"/>
      <c r="D263" s="195"/>
      <c r="E263" s="195"/>
      <c r="F263" s="196"/>
      <c r="G263" s="194"/>
      <c r="H263" s="197"/>
      <c r="I263" s="78">
        <f>IF(SUMPRODUCT(COUNTIF($D263,{"*본예산*","*1회추경*","*신규*"})),"-",G263-H263)</f>
        <v>0</v>
      </c>
      <c r="J263" s="194"/>
      <c r="K263" s="194"/>
      <c r="L263" s="78">
        <f t="shared" si="44"/>
        <v>0</v>
      </c>
      <c r="M263" s="194"/>
      <c r="N263" s="194"/>
      <c r="O263" s="78">
        <f t="shared" si="45"/>
        <v>0</v>
      </c>
      <c r="P263" s="79" t="str">
        <f t="shared" si="46"/>
        <v>-</v>
      </c>
      <c r="Q263" s="216"/>
      <c r="R263" s="80"/>
      <c r="S263" s="221"/>
      <c r="T263" s="80"/>
      <c r="U263" s="83" t="str">
        <f t="shared" si="40"/>
        <v/>
      </c>
      <c r="V263" s="194">
        <f t="shared" ref="V263:V326" si="47">IF($U263&lt;&gt;"도비",IF($S263="국도비","직접입력",SUM($J263:$K263)),)</f>
        <v>0</v>
      </c>
      <c r="W263" s="194">
        <f t="shared" si="41"/>
        <v>0</v>
      </c>
      <c r="X263" s="82" t="str">
        <f t="shared" ref="X263:X326" si="48">IF($S263="국도비","ok",IF(($J263+$K263)=($V263+$W263),"ok","검토"))</f>
        <v>ok</v>
      </c>
      <c r="Y263" s="80"/>
      <c r="Z263" s="81" t="str">
        <f t="shared" si="42"/>
        <v/>
      </c>
      <c r="AA263" s="194">
        <f t="shared" ref="AA263:AA326" si="49">IF($Z263&lt;&gt;"도비",IF($S263="국도비","직접입력",SUM($M263:$N263)),)</f>
        <v>0</v>
      </c>
      <c r="AB263" s="194">
        <f t="shared" ref="AB263:AB326" si="50">IF($Z263="도비",SUM($M263:$N263),IF($S263="국도비","직접입력",SUM($M263:$N263)-$AA263))</f>
        <v>0</v>
      </c>
      <c r="AC263" s="82" t="str">
        <f t="shared" si="43"/>
        <v>ok</v>
      </c>
      <c r="AD263" s="80"/>
      <c r="AE263" s="84" t="str">
        <f t="array" ref="AE263">IFERROR(IF($C263="","",INDEX(구분표!$I$2:$I$1001,MATCH(1,(구분표!$B$2:$B$1001='2추일출'!$A263)*(구분표!$C$2:$C$1001='2추일출'!$B263)*(구분표!$A$2:$A$1001='2추일출'!$C263),0))),"@@")</f>
        <v/>
      </c>
    </row>
    <row r="264" spans="1:31" ht="31.5" customHeight="1">
      <c r="A264" s="94" t="str">
        <f>IFERROR(VLOOKUP('2추일출'!$C264,구분표!$A$2:$C$1001,2,FALSE),"")</f>
        <v/>
      </c>
      <c r="B264" s="94" t="str">
        <f>IFERROR(VLOOKUP('2추일출'!$C264,구분표!$A$2:$C$1001,3,FALSE),"")</f>
        <v/>
      </c>
      <c r="C264" s="196"/>
      <c r="D264" s="195"/>
      <c r="E264" s="195"/>
      <c r="F264" s="196"/>
      <c r="G264" s="194"/>
      <c r="H264" s="194"/>
      <c r="I264" s="78">
        <f>IF(SUMPRODUCT(COUNTIF($D264,{"*본예산*","*1회추경*","*신규*"})),"-",G264-H264)</f>
        <v>0</v>
      </c>
      <c r="J264" s="194"/>
      <c r="K264" s="194"/>
      <c r="L264" s="78">
        <f t="shared" si="44"/>
        <v>0</v>
      </c>
      <c r="M264" s="194"/>
      <c r="N264" s="194"/>
      <c r="O264" s="78">
        <f t="shared" si="45"/>
        <v>0</v>
      </c>
      <c r="P264" s="79" t="str">
        <f t="shared" si="46"/>
        <v>-</v>
      </c>
      <c r="Q264" s="215"/>
      <c r="R264" s="80"/>
      <c r="S264" s="221"/>
      <c r="T264" s="80"/>
      <c r="U264" s="83" t="str">
        <f t="shared" ref="U264:U327" si="51">IF($S264="도비","도비",IF(COUNT(FIND("국비/",$F264)),"국비",IF(COUNT(FIND("광특/",$F264)),"광특",IF(COUNT(FIND("기금/",$F264)),"기금",IF(COUNT(FIND("분권/",$F264)),"분권",IF(COUNT(FIND("교부세/",$F264)),"특교",IF(COUNT(FIND("자체/",$F264)),"도비","")))))))</f>
        <v/>
      </c>
      <c r="V264" s="194">
        <f t="shared" si="47"/>
        <v>0</v>
      </c>
      <c r="W264" s="194">
        <f t="shared" ref="W264:W327" si="52">IF($U264="도비",SUM($J264:$K264),IF($S264="국도비","직접입력",SUM($J264:$K264)-$V264))</f>
        <v>0</v>
      </c>
      <c r="X264" s="82" t="str">
        <f t="shared" si="48"/>
        <v>ok</v>
      </c>
      <c r="Y264" s="80"/>
      <c r="Z264" s="81" t="str">
        <f t="shared" ref="Z264:Z327" si="53">$U264</f>
        <v/>
      </c>
      <c r="AA264" s="194">
        <f t="shared" si="49"/>
        <v>0</v>
      </c>
      <c r="AB264" s="194">
        <f t="shared" si="50"/>
        <v>0</v>
      </c>
      <c r="AC264" s="82" t="str">
        <f t="shared" ref="AC264:AC327" si="54">IF($S264="국도비","ok",IF(($M264+$N264)=($AA264+$AB264),"ok","검토"))</f>
        <v>ok</v>
      </c>
      <c r="AD264" s="80"/>
      <c r="AE264" s="84" t="str">
        <f t="array" ref="AE264">IFERROR(IF($C264="","",INDEX(구분표!$I$2:$I$1001,MATCH(1,(구분표!$B$2:$B$1001='2추일출'!$A264)*(구분표!$C$2:$C$1001='2추일출'!$B264)*(구분표!$A$2:$A$1001='2추일출'!$C264),0))),"@@")</f>
        <v/>
      </c>
    </row>
    <row r="265" spans="1:31" ht="31.5" customHeight="1">
      <c r="A265" s="94" t="str">
        <f>IFERROR(VLOOKUP('2추일출'!$C265,구분표!$A$2:$C$1001,2,FALSE),"")</f>
        <v/>
      </c>
      <c r="B265" s="94" t="str">
        <f>IFERROR(VLOOKUP('2추일출'!$C265,구분표!$A$2:$C$1001,3,FALSE),"")</f>
        <v/>
      </c>
      <c r="C265" s="196"/>
      <c r="D265" s="195"/>
      <c r="E265" s="195"/>
      <c r="F265" s="196"/>
      <c r="G265" s="194"/>
      <c r="H265" s="194"/>
      <c r="I265" s="78">
        <f>IF(SUMPRODUCT(COUNTIF($D265,{"*본예산*","*1회추경*","*신규*"})),"-",G265-H265)</f>
        <v>0</v>
      </c>
      <c r="J265" s="194"/>
      <c r="K265" s="194"/>
      <c r="L265" s="78">
        <f t="shared" si="44"/>
        <v>0</v>
      </c>
      <c r="M265" s="194"/>
      <c r="N265" s="194"/>
      <c r="O265" s="78">
        <f t="shared" si="45"/>
        <v>0</v>
      </c>
      <c r="P265" s="79" t="str">
        <f t="shared" si="46"/>
        <v>-</v>
      </c>
      <c r="Q265" s="216"/>
      <c r="R265" s="80"/>
      <c r="S265" s="221"/>
      <c r="T265" s="80"/>
      <c r="U265" s="83" t="str">
        <f t="shared" si="51"/>
        <v/>
      </c>
      <c r="V265" s="194">
        <f t="shared" si="47"/>
        <v>0</v>
      </c>
      <c r="W265" s="194">
        <f t="shared" si="52"/>
        <v>0</v>
      </c>
      <c r="X265" s="82" t="str">
        <f t="shared" si="48"/>
        <v>ok</v>
      </c>
      <c r="Y265" s="80"/>
      <c r="Z265" s="81" t="str">
        <f t="shared" si="53"/>
        <v/>
      </c>
      <c r="AA265" s="194">
        <f t="shared" si="49"/>
        <v>0</v>
      </c>
      <c r="AB265" s="194">
        <f t="shared" si="50"/>
        <v>0</v>
      </c>
      <c r="AC265" s="82" t="str">
        <f t="shared" si="54"/>
        <v>ok</v>
      </c>
      <c r="AD265" s="80"/>
      <c r="AE265" s="84" t="str">
        <f t="array" ref="AE265">IFERROR(IF($C265="","",INDEX(구분표!$I$2:$I$1001,MATCH(1,(구분표!$B$2:$B$1001='2추일출'!$A265)*(구분표!$C$2:$C$1001='2추일출'!$B265)*(구분표!$A$2:$A$1001='2추일출'!$C265),0))),"@@")</f>
        <v/>
      </c>
    </row>
    <row r="266" spans="1:31" ht="31.5" customHeight="1">
      <c r="A266" s="94" t="str">
        <f>IFERROR(VLOOKUP('2추일출'!$C266,구분표!$A$2:$C$1001,2,FALSE),"")</f>
        <v/>
      </c>
      <c r="B266" s="94" t="str">
        <f>IFERROR(VLOOKUP('2추일출'!$C266,구분표!$A$2:$C$1001,3,FALSE),"")</f>
        <v/>
      </c>
      <c r="C266" s="196"/>
      <c r="D266" s="195"/>
      <c r="E266" s="195"/>
      <c r="F266" s="196"/>
      <c r="G266" s="198"/>
      <c r="H266" s="198"/>
      <c r="I266" s="78">
        <f>IF(SUMPRODUCT(COUNTIF($D266,{"*본예산*","*1회추경*","*신규*"})),"-",G266-H266)</f>
        <v>0</v>
      </c>
      <c r="J266" s="194"/>
      <c r="K266" s="194"/>
      <c r="L266" s="78">
        <f t="shared" si="44"/>
        <v>0</v>
      </c>
      <c r="M266" s="194"/>
      <c r="N266" s="194"/>
      <c r="O266" s="78">
        <f t="shared" si="45"/>
        <v>0</v>
      </c>
      <c r="P266" s="79" t="str">
        <f t="shared" si="46"/>
        <v>-</v>
      </c>
      <c r="Q266" s="211"/>
      <c r="R266" s="80"/>
      <c r="S266" s="221"/>
      <c r="T266" s="80"/>
      <c r="U266" s="83" t="str">
        <f t="shared" si="51"/>
        <v/>
      </c>
      <c r="V266" s="194">
        <f t="shared" si="47"/>
        <v>0</v>
      </c>
      <c r="W266" s="194">
        <f t="shared" si="52"/>
        <v>0</v>
      </c>
      <c r="X266" s="82" t="str">
        <f t="shared" si="48"/>
        <v>ok</v>
      </c>
      <c r="Y266" s="80"/>
      <c r="Z266" s="81" t="str">
        <f t="shared" si="53"/>
        <v/>
      </c>
      <c r="AA266" s="194">
        <f t="shared" si="49"/>
        <v>0</v>
      </c>
      <c r="AB266" s="194">
        <f t="shared" si="50"/>
        <v>0</v>
      </c>
      <c r="AC266" s="82" t="str">
        <f t="shared" si="54"/>
        <v>ok</v>
      </c>
      <c r="AD266" s="80"/>
      <c r="AE266" s="84" t="str">
        <f t="array" ref="AE266">IFERROR(IF($C266="","",INDEX(구분표!$I$2:$I$1001,MATCH(1,(구분표!$B$2:$B$1001='2추일출'!$A266)*(구분표!$C$2:$C$1001='2추일출'!$B266)*(구분표!$A$2:$A$1001='2추일출'!$C266),0))),"@@")</f>
        <v/>
      </c>
    </row>
    <row r="267" spans="1:31" s="24" customFormat="1" ht="31.5" customHeight="1">
      <c r="A267" s="95" t="str">
        <f>IFERROR(VLOOKUP('2추일출'!$C267,구분표!$A$2:$C$1001,2,FALSE),"")</f>
        <v/>
      </c>
      <c r="B267" s="95" t="str">
        <f>IFERROR(VLOOKUP('2추일출'!$C267,구분표!$A$2:$C$1001,3,FALSE),"")</f>
        <v/>
      </c>
      <c r="C267" s="200"/>
      <c r="D267" s="201"/>
      <c r="E267" s="201"/>
      <c r="F267" s="200"/>
      <c r="G267" s="198"/>
      <c r="H267" s="198"/>
      <c r="I267" s="78">
        <f>IF(SUMPRODUCT(COUNTIF($D267,{"*본예산*","*1회추경*","*신규*"})),"-",G267-H267)</f>
        <v>0</v>
      </c>
      <c r="J267" s="207"/>
      <c r="K267" s="207"/>
      <c r="L267" s="78">
        <f t="shared" si="44"/>
        <v>0</v>
      </c>
      <c r="M267" s="207"/>
      <c r="N267" s="207"/>
      <c r="O267" s="78">
        <f t="shared" si="45"/>
        <v>0</v>
      </c>
      <c r="P267" s="79" t="str">
        <f t="shared" si="46"/>
        <v>-</v>
      </c>
      <c r="Q267" s="213"/>
      <c r="R267" s="85"/>
      <c r="S267" s="222"/>
      <c r="T267" s="85"/>
      <c r="U267" s="83" t="str">
        <f t="shared" si="51"/>
        <v/>
      </c>
      <c r="V267" s="194">
        <f t="shared" si="47"/>
        <v>0</v>
      </c>
      <c r="W267" s="194">
        <f t="shared" si="52"/>
        <v>0</v>
      </c>
      <c r="X267" s="82" t="str">
        <f t="shared" si="48"/>
        <v>ok</v>
      </c>
      <c r="Y267" s="85"/>
      <c r="Z267" s="81" t="str">
        <f t="shared" si="53"/>
        <v/>
      </c>
      <c r="AA267" s="194">
        <f t="shared" si="49"/>
        <v>0</v>
      </c>
      <c r="AB267" s="194">
        <f t="shared" si="50"/>
        <v>0</v>
      </c>
      <c r="AC267" s="82" t="str">
        <f t="shared" si="54"/>
        <v>ok</v>
      </c>
      <c r="AD267" s="85"/>
      <c r="AE267" s="84" t="str">
        <f t="array" ref="AE267">IFERROR(IF($C267="","",INDEX(구분표!$I$2:$I$1001,MATCH(1,(구분표!$B$2:$B$1001='2추일출'!$A267)*(구분표!$C$2:$C$1001='2추일출'!$B267)*(구분표!$A$2:$A$1001='2추일출'!$C267),0))),"@@")</f>
        <v/>
      </c>
    </row>
    <row r="268" spans="1:31" ht="31.5" customHeight="1">
      <c r="A268" s="94" t="str">
        <f>IFERROR(VLOOKUP('2추일출'!$C268,구분표!$A$2:$C$1001,2,FALSE),"")</f>
        <v/>
      </c>
      <c r="B268" s="94" t="str">
        <f>IFERROR(VLOOKUP('2추일출'!$C268,구분표!$A$2:$C$1001,3,FALSE),"")</f>
        <v/>
      </c>
      <c r="C268" s="196"/>
      <c r="D268" s="195"/>
      <c r="E268" s="195"/>
      <c r="F268" s="196"/>
      <c r="G268" s="194"/>
      <c r="H268" s="194"/>
      <c r="I268" s="78">
        <f>IF(SUMPRODUCT(COUNTIF($D268,{"*본예산*","*1회추경*","*신규*"})),"-",G268-H268)</f>
        <v>0</v>
      </c>
      <c r="J268" s="194"/>
      <c r="K268" s="194"/>
      <c r="L268" s="78">
        <f t="shared" si="44"/>
        <v>0</v>
      </c>
      <c r="M268" s="194"/>
      <c r="N268" s="194"/>
      <c r="O268" s="78">
        <f t="shared" si="45"/>
        <v>0</v>
      </c>
      <c r="P268" s="79" t="str">
        <f t="shared" si="46"/>
        <v>-</v>
      </c>
      <c r="Q268" s="217"/>
      <c r="R268" s="80"/>
      <c r="S268" s="221"/>
      <c r="T268" s="80"/>
      <c r="U268" s="83" t="str">
        <f t="shared" si="51"/>
        <v/>
      </c>
      <c r="V268" s="194">
        <f t="shared" si="47"/>
        <v>0</v>
      </c>
      <c r="W268" s="194">
        <f t="shared" si="52"/>
        <v>0</v>
      </c>
      <c r="X268" s="82" t="str">
        <f t="shared" si="48"/>
        <v>ok</v>
      </c>
      <c r="Y268" s="80"/>
      <c r="Z268" s="81" t="str">
        <f t="shared" si="53"/>
        <v/>
      </c>
      <c r="AA268" s="194">
        <f t="shared" si="49"/>
        <v>0</v>
      </c>
      <c r="AB268" s="194">
        <f t="shared" si="50"/>
        <v>0</v>
      </c>
      <c r="AC268" s="82" t="str">
        <f t="shared" si="54"/>
        <v>ok</v>
      </c>
      <c r="AD268" s="80"/>
      <c r="AE268" s="84" t="str">
        <f t="array" ref="AE268">IFERROR(IF($C268="","",INDEX(구분표!$I$2:$I$1001,MATCH(1,(구분표!$B$2:$B$1001='2추일출'!$A268)*(구분표!$C$2:$C$1001='2추일출'!$B268)*(구분표!$A$2:$A$1001='2추일출'!$C268),0))),"@@")</f>
        <v/>
      </c>
    </row>
    <row r="269" spans="1:31" ht="31.5" customHeight="1">
      <c r="A269" s="94" t="str">
        <f>IFERROR(VLOOKUP('2추일출'!$C269,구분표!$A$2:$C$1001,2,FALSE),"")</f>
        <v/>
      </c>
      <c r="B269" s="94" t="str">
        <f>IFERROR(VLOOKUP('2추일출'!$C269,구분표!$A$2:$C$1001,3,FALSE),"")</f>
        <v/>
      </c>
      <c r="C269" s="196"/>
      <c r="D269" s="195"/>
      <c r="E269" s="195"/>
      <c r="F269" s="196"/>
      <c r="G269" s="194"/>
      <c r="H269" s="194"/>
      <c r="I269" s="78">
        <f>IF(SUMPRODUCT(COUNTIF($D269,{"*본예산*","*1회추경*","*신규*"})),"-",G269-H269)</f>
        <v>0</v>
      </c>
      <c r="J269" s="194"/>
      <c r="K269" s="194"/>
      <c r="L269" s="78">
        <f t="shared" si="44"/>
        <v>0</v>
      </c>
      <c r="M269" s="194"/>
      <c r="N269" s="194"/>
      <c r="O269" s="78">
        <f t="shared" si="45"/>
        <v>0</v>
      </c>
      <c r="P269" s="79" t="str">
        <f t="shared" si="46"/>
        <v>-</v>
      </c>
      <c r="Q269" s="215"/>
      <c r="R269" s="80"/>
      <c r="S269" s="221"/>
      <c r="T269" s="80"/>
      <c r="U269" s="83" t="str">
        <f t="shared" si="51"/>
        <v/>
      </c>
      <c r="V269" s="194">
        <f t="shared" si="47"/>
        <v>0</v>
      </c>
      <c r="W269" s="194">
        <f t="shared" si="52"/>
        <v>0</v>
      </c>
      <c r="X269" s="82" t="str">
        <f t="shared" si="48"/>
        <v>ok</v>
      </c>
      <c r="Y269" s="80"/>
      <c r="Z269" s="81" t="str">
        <f t="shared" si="53"/>
        <v/>
      </c>
      <c r="AA269" s="194">
        <f t="shared" si="49"/>
        <v>0</v>
      </c>
      <c r="AB269" s="194">
        <f t="shared" si="50"/>
        <v>0</v>
      </c>
      <c r="AC269" s="82" t="str">
        <f t="shared" si="54"/>
        <v>ok</v>
      </c>
      <c r="AD269" s="80"/>
      <c r="AE269" s="84" t="str">
        <f t="array" ref="AE269">IFERROR(IF($C269="","",INDEX(구분표!$I$2:$I$1001,MATCH(1,(구분표!$B$2:$B$1001='2추일출'!$A269)*(구분표!$C$2:$C$1001='2추일출'!$B269)*(구분표!$A$2:$A$1001='2추일출'!$C269),0))),"@@")</f>
        <v/>
      </c>
    </row>
    <row r="270" spans="1:31" ht="31.5" customHeight="1">
      <c r="A270" s="94" t="str">
        <f>IFERROR(VLOOKUP('2추일출'!$C270,구분표!$A$2:$C$1001,2,FALSE),"")</f>
        <v/>
      </c>
      <c r="B270" s="94" t="str">
        <f>IFERROR(VLOOKUP('2추일출'!$C270,구분표!$A$2:$C$1001,3,FALSE),"")</f>
        <v/>
      </c>
      <c r="C270" s="196"/>
      <c r="D270" s="195"/>
      <c r="E270" s="195"/>
      <c r="F270" s="196"/>
      <c r="G270" s="202"/>
      <c r="H270" s="202"/>
      <c r="I270" s="78">
        <f>IF(SUMPRODUCT(COUNTIF($D270,{"*본예산*","*1회추경*","*신규*"})),"-",G270-H270)</f>
        <v>0</v>
      </c>
      <c r="J270" s="194"/>
      <c r="K270" s="194"/>
      <c r="L270" s="78">
        <f t="shared" si="44"/>
        <v>0</v>
      </c>
      <c r="M270" s="194"/>
      <c r="N270" s="194"/>
      <c r="O270" s="78">
        <f t="shared" si="45"/>
        <v>0</v>
      </c>
      <c r="P270" s="79" t="str">
        <f t="shared" si="46"/>
        <v>-</v>
      </c>
      <c r="Q270" s="218"/>
      <c r="R270" s="80"/>
      <c r="S270" s="221"/>
      <c r="T270" s="80"/>
      <c r="U270" s="83" t="str">
        <f t="shared" si="51"/>
        <v/>
      </c>
      <c r="V270" s="194">
        <f t="shared" si="47"/>
        <v>0</v>
      </c>
      <c r="W270" s="194">
        <f t="shared" si="52"/>
        <v>0</v>
      </c>
      <c r="X270" s="82" t="str">
        <f t="shared" si="48"/>
        <v>ok</v>
      </c>
      <c r="Y270" s="80"/>
      <c r="Z270" s="81" t="str">
        <f t="shared" si="53"/>
        <v/>
      </c>
      <c r="AA270" s="194">
        <f t="shared" si="49"/>
        <v>0</v>
      </c>
      <c r="AB270" s="194">
        <f t="shared" si="50"/>
        <v>0</v>
      </c>
      <c r="AC270" s="82" t="str">
        <f t="shared" si="54"/>
        <v>ok</v>
      </c>
      <c r="AD270" s="80"/>
      <c r="AE270" s="84" t="str">
        <f t="array" ref="AE270">IFERROR(IF($C270="","",INDEX(구분표!$I$2:$I$1001,MATCH(1,(구분표!$B$2:$B$1001='2추일출'!$A270)*(구분표!$C$2:$C$1001='2추일출'!$B270)*(구분표!$A$2:$A$1001='2추일출'!$C270),0))),"@@")</f>
        <v/>
      </c>
    </row>
    <row r="271" spans="1:31" ht="31.5" customHeight="1">
      <c r="A271" s="94" t="str">
        <f>IFERROR(VLOOKUP('2추일출'!$C271,구분표!$A$2:$C$1001,2,FALSE),"")</f>
        <v/>
      </c>
      <c r="B271" s="94" t="str">
        <f>IFERROR(VLOOKUP('2추일출'!$C271,구분표!$A$2:$C$1001,3,FALSE),"")</f>
        <v/>
      </c>
      <c r="C271" s="196"/>
      <c r="D271" s="195"/>
      <c r="E271" s="195"/>
      <c r="F271" s="196"/>
      <c r="G271" s="194"/>
      <c r="H271" s="194"/>
      <c r="I271" s="78">
        <f>IF(SUMPRODUCT(COUNTIF($D271,{"*본예산*","*1회추경*","*신규*"})),"-",G271-H271)</f>
        <v>0</v>
      </c>
      <c r="J271" s="194"/>
      <c r="K271" s="194"/>
      <c r="L271" s="78">
        <f t="shared" si="44"/>
        <v>0</v>
      </c>
      <c r="M271" s="194"/>
      <c r="N271" s="194"/>
      <c r="O271" s="78">
        <f t="shared" si="45"/>
        <v>0</v>
      </c>
      <c r="P271" s="79" t="str">
        <f t="shared" si="46"/>
        <v>-</v>
      </c>
      <c r="Q271" s="218"/>
      <c r="R271" s="80"/>
      <c r="S271" s="221"/>
      <c r="T271" s="80"/>
      <c r="U271" s="83" t="str">
        <f t="shared" si="51"/>
        <v/>
      </c>
      <c r="V271" s="194">
        <f t="shared" si="47"/>
        <v>0</v>
      </c>
      <c r="W271" s="194">
        <f t="shared" si="52"/>
        <v>0</v>
      </c>
      <c r="X271" s="82" t="str">
        <f t="shared" si="48"/>
        <v>ok</v>
      </c>
      <c r="Y271" s="80"/>
      <c r="Z271" s="81" t="str">
        <f t="shared" si="53"/>
        <v/>
      </c>
      <c r="AA271" s="194">
        <f t="shared" si="49"/>
        <v>0</v>
      </c>
      <c r="AB271" s="194">
        <f t="shared" si="50"/>
        <v>0</v>
      </c>
      <c r="AC271" s="82" t="str">
        <f t="shared" si="54"/>
        <v>ok</v>
      </c>
      <c r="AD271" s="80"/>
      <c r="AE271" s="84" t="str">
        <f t="array" ref="AE271">IFERROR(IF($C271="","",INDEX(구분표!$I$2:$I$1001,MATCH(1,(구분표!$B$2:$B$1001='2추일출'!$A271)*(구분표!$C$2:$C$1001='2추일출'!$B271)*(구분표!$A$2:$A$1001='2추일출'!$C271),0))),"@@")</f>
        <v/>
      </c>
    </row>
    <row r="272" spans="1:31" ht="31.5" customHeight="1">
      <c r="A272" s="94" t="str">
        <f>IFERROR(VLOOKUP('2추일출'!$C272,구분표!$A$2:$C$1001,2,FALSE),"")</f>
        <v/>
      </c>
      <c r="B272" s="94" t="str">
        <f>IFERROR(VLOOKUP('2추일출'!$C272,구분표!$A$2:$C$1001,3,FALSE),"")</f>
        <v/>
      </c>
      <c r="C272" s="196"/>
      <c r="D272" s="195"/>
      <c r="E272" s="195"/>
      <c r="F272" s="196"/>
      <c r="G272" s="194"/>
      <c r="H272" s="194"/>
      <c r="I272" s="78">
        <f>IF(SUMPRODUCT(COUNTIF($D272,{"*본예산*","*1회추경*","*신규*"})),"-",G272-H272)</f>
        <v>0</v>
      </c>
      <c r="J272" s="194"/>
      <c r="K272" s="194"/>
      <c r="L272" s="78">
        <f t="shared" si="44"/>
        <v>0</v>
      </c>
      <c r="M272" s="194"/>
      <c r="N272" s="194"/>
      <c r="O272" s="78">
        <f t="shared" si="45"/>
        <v>0</v>
      </c>
      <c r="P272" s="79" t="str">
        <f t="shared" si="46"/>
        <v>-</v>
      </c>
      <c r="Q272" s="218"/>
      <c r="R272" s="80"/>
      <c r="S272" s="221"/>
      <c r="T272" s="80"/>
      <c r="U272" s="83" t="str">
        <f t="shared" si="51"/>
        <v/>
      </c>
      <c r="V272" s="194">
        <f t="shared" si="47"/>
        <v>0</v>
      </c>
      <c r="W272" s="194">
        <f t="shared" si="52"/>
        <v>0</v>
      </c>
      <c r="X272" s="82" t="str">
        <f t="shared" si="48"/>
        <v>ok</v>
      </c>
      <c r="Y272" s="80"/>
      <c r="Z272" s="81" t="str">
        <f t="shared" si="53"/>
        <v/>
      </c>
      <c r="AA272" s="194">
        <f t="shared" si="49"/>
        <v>0</v>
      </c>
      <c r="AB272" s="194">
        <f t="shared" si="50"/>
        <v>0</v>
      </c>
      <c r="AC272" s="82" t="str">
        <f t="shared" si="54"/>
        <v>ok</v>
      </c>
      <c r="AD272" s="80"/>
      <c r="AE272" s="84" t="str">
        <f t="array" ref="AE272">IFERROR(IF($C272="","",INDEX(구분표!$I$2:$I$1001,MATCH(1,(구분표!$B$2:$B$1001='2추일출'!$A272)*(구분표!$C$2:$C$1001='2추일출'!$B272)*(구분표!$A$2:$A$1001='2추일출'!$C272),0))),"@@")</f>
        <v/>
      </c>
    </row>
    <row r="273" spans="1:31" ht="31.5" customHeight="1">
      <c r="A273" s="94" t="str">
        <f>IFERROR(VLOOKUP('2추일출'!$C273,구분표!$A$2:$C$1001,2,FALSE),"")</f>
        <v/>
      </c>
      <c r="B273" s="94" t="str">
        <f>IFERROR(VLOOKUP('2추일출'!$C273,구분표!$A$2:$C$1001,3,FALSE),"")</f>
        <v/>
      </c>
      <c r="C273" s="196"/>
      <c r="D273" s="195"/>
      <c r="E273" s="195"/>
      <c r="F273" s="196"/>
      <c r="G273" s="194"/>
      <c r="H273" s="194"/>
      <c r="I273" s="78">
        <f>IF(SUMPRODUCT(COUNTIF($D273,{"*본예산*","*1회추경*","*신규*"})),"-",G273-H273)</f>
        <v>0</v>
      </c>
      <c r="J273" s="194"/>
      <c r="K273" s="194"/>
      <c r="L273" s="78">
        <f t="shared" si="44"/>
        <v>0</v>
      </c>
      <c r="M273" s="194"/>
      <c r="N273" s="194"/>
      <c r="O273" s="78">
        <f t="shared" si="45"/>
        <v>0</v>
      </c>
      <c r="P273" s="79" t="str">
        <f t="shared" si="46"/>
        <v>-</v>
      </c>
      <c r="Q273" s="218"/>
      <c r="R273" s="80"/>
      <c r="S273" s="221"/>
      <c r="T273" s="80"/>
      <c r="U273" s="83" t="str">
        <f t="shared" si="51"/>
        <v/>
      </c>
      <c r="V273" s="194">
        <f t="shared" si="47"/>
        <v>0</v>
      </c>
      <c r="W273" s="194">
        <f t="shared" si="52"/>
        <v>0</v>
      </c>
      <c r="X273" s="82" t="str">
        <f t="shared" si="48"/>
        <v>ok</v>
      </c>
      <c r="Y273" s="80"/>
      <c r="Z273" s="81" t="str">
        <f t="shared" si="53"/>
        <v/>
      </c>
      <c r="AA273" s="194">
        <f t="shared" si="49"/>
        <v>0</v>
      </c>
      <c r="AB273" s="194">
        <f t="shared" si="50"/>
        <v>0</v>
      </c>
      <c r="AC273" s="82" t="str">
        <f t="shared" si="54"/>
        <v>ok</v>
      </c>
      <c r="AD273" s="80"/>
      <c r="AE273" s="84" t="str">
        <f t="array" ref="AE273">IFERROR(IF($C273="","",INDEX(구분표!$I$2:$I$1001,MATCH(1,(구분표!$B$2:$B$1001='2추일출'!$A273)*(구분표!$C$2:$C$1001='2추일출'!$B273)*(구분표!$A$2:$A$1001='2추일출'!$C273),0))),"@@")</f>
        <v/>
      </c>
    </row>
    <row r="274" spans="1:31" ht="31.5" customHeight="1">
      <c r="A274" s="94" t="str">
        <f>IFERROR(VLOOKUP('2추일출'!$C274,구분표!$A$2:$C$1001,2,FALSE),"")</f>
        <v/>
      </c>
      <c r="B274" s="94" t="str">
        <f>IFERROR(VLOOKUP('2추일출'!$C274,구분표!$A$2:$C$1001,3,FALSE),"")</f>
        <v/>
      </c>
      <c r="C274" s="196"/>
      <c r="D274" s="195"/>
      <c r="E274" s="195"/>
      <c r="F274" s="196"/>
      <c r="G274" s="194"/>
      <c r="H274" s="194"/>
      <c r="I274" s="78">
        <f>IF(SUMPRODUCT(COUNTIF($D274,{"*본예산*","*1회추경*","*신규*"})),"-",G274-H274)</f>
        <v>0</v>
      </c>
      <c r="J274" s="194"/>
      <c r="K274" s="194"/>
      <c r="L274" s="78">
        <f t="shared" si="44"/>
        <v>0</v>
      </c>
      <c r="M274" s="194"/>
      <c r="N274" s="194"/>
      <c r="O274" s="78">
        <f t="shared" si="45"/>
        <v>0</v>
      </c>
      <c r="P274" s="79" t="str">
        <f t="shared" si="46"/>
        <v>-</v>
      </c>
      <c r="Q274" s="218"/>
      <c r="R274" s="80"/>
      <c r="S274" s="221"/>
      <c r="T274" s="80"/>
      <c r="U274" s="83" t="str">
        <f t="shared" si="51"/>
        <v/>
      </c>
      <c r="V274" s="194">
        <f t="shared" si="47"/>
        <v>0</v>
      </c>
      <c r="W274" s="194">
        <f t="shared" si="52"/>
        <v>0</v>
      </c>
      <c r="X274" s="82" t="str">
        <f t="shared" si="48"/>
        <v>ok</v>
      </c>
      <c r="Y274" s="80"/>
      <c r="Z274" s="81" t="str">
        <f t="shared" si="53"/>
        <v/>
      </c>
      <c r="AA274" s="194">
        <f t="shared" si="49"/>
        <v>0</v>
      </c>
      <c r="AB274" s="194">
        <f t="shared" si="50"/>
        <v>0</v>
      </c>
      <c r="AC274" s="82" t="str">
        <f t="shared" si="54"/>
        <v>ok</v>
      </c>
      <c r="AD274" s="80"/>
      <c r="AE274" s="84" t="str">
        <f t="array" ref="AE274">IFERROR(IF($C274="","",INDEX(구분표!$I$2:$I$1001,MATCH(1,(구분표!$B$2:$B$1001='2추일출'!$A274)*(구분표!$C$2:$C$1001='2추일출'!$B274)*(구분표!$A$2:$A$1001='2추일출'!$C274),0))),"@@")</f>
        <v/>
      </c>
    </row>
    <row r="275" spans="1:31" ht="31.5" customHeight="1">
      <c r="A275" s="94" t="str">
        <f>IFERROR(VLOOKUP('2추일출'!$C275,구분표!$A$2:$C$1001,2,FALSE),"")</f>
        <v/>
      </c>
      <c r="B275" s="94" t="str">
        <f>IFERROR(VLOOKUP('2추일출'!$C275,구분표!$A$2:$C$1001,3,FALSE),"")</f>
        <v/>
      </c>
      <c r="C275" s="196"/>
      <c r="D275" s="195"/>
      <c r="E275" s="195"/>
      <c r="F275" s="196"/>
      <c r="G275" s="197"/>
      <c r="H275" s="194"/>
      <c r="I275" s="78">
        <f>IF(SUMPRODUCT(COUNTIF($D275,{"*본예산*","*1회추경*","*신규*"})),"-",G275-H275)</f>
        <v>0</v>
      </c>
      <c r="J275" s="194"/>
      <c r="K275" s="194"/>
      <c r="L275" s="78">
        <f t="shared" si="44"/>
        <v>0</v>
      </c>
      <c r="M275" s="194"/>
      <c r="N275" s="194"/>
      <c r="O275" s="78">
        <f t="shared" si="45"/>
        <v>0</v>
      </c>
      <c r="P275" s="79" t="str">
        <f t="shared" si="46"/>
        <v>-</v>
      </c>
      <c r="Q275" s="218"/>
      <c r="R275" s="80"/>
      <c r="S275" s="221"/>
      <c r="T275" s="80"/>
      <c r="U275" s="83" t="str">
        <f t="shared" si="51"/>
        <v/>
      </c>
      <c r="V275" s="194">
        <f t="shared" si="47"/>
        <v>0</v>
      </c>
      <c r="W275" s="194">
        <f t="shared" si="52"/>
        <v>0</v>
      </c>
      <c r="X275" s="82" t="str">
        <f t="shared" si="48"/>
        <v>ok</v>
      </c>
      <c r="Y275" s="80"/>
      <c r="Z275" s="81" t="str">
        <f t="shared" si="53"/>
        <v/>
      </c>
      <c r="AA275" s="194">
        <f t="shared" si="49"/>
        <v>0</v>
      </c>
      <c r="AB275" s="194">
        <f t="shared" si="50"/>
        <v>0</v>
      </c>
      <c r="AC275" s="82" t="str">
        <f t="shared" si="54"/>
        <v>ok</v>
      </c>
      <c r="AD275" s="80"/>
      <c r="AE275" s="84" t="str">
        <f t="array" ref="AE275">IFERROR(IF($C275="","",INDEX(구분표!$I$2:$I$1001,MATCH(1,(구분표!$B$2:$B$1001='2추일출'!$A275)*(구분표!$C$2:$C$1001='2추일출'!$B275)*(구분표!$A$2:$A$1001='2추일출'!$C275),0))),"@@")</f>
        <v/>
      </c>
    </row>
    <row r="276" spans="1:31" ht="31.5" customHeight="1">
      <c r="A276" s="94" t="str">
        <f>IFERROR(VLOOKUP('2추일출'!$C276,구분표!$A$2:$C$1001,2,FALSE),"")</f>
        <v/>
      </c>
      <c r="B276" s="94" t="str">
        <f>IFERROR(VLOOKUP('2추일출'!$C276,구분표!$A$2:$C$1001,3,FALSE),"")</f>
        <v/>
      </c>
      <c r="C276" s="196"/>
      <c r="D276" s="195"/>
      <c r="E276" s="195"/>
      <c r="F276" s="196"/>
      <c r="G276" s="202"/>
      <c r="H276" s="202"/>
      <c r="I276" s="78">
        <f>IF(SUMPRODUCT(COUNTIF($D276,{"*본예산*","*1회추경*","*신규*"})),"-",G276-H276)</f>
        <v>0</v>
      </c>
      <c r="J276" s="194"/>
      <c r="K276" s="194"/>
      <c r="L276" s="78">
        <f t="shared" si="44"/>
        <v>0</v>
      </c>
      <c r="M276" s="194"/>
      <c r="N276" s="194"/>
      <c r="O276" s="78">
        <f t="shared" si="45"/>
        <v>0</v>
      </c>
      <c r="P276" s="79" t="str">
        <f t="shared" si="46"/>
        <v>-</v>
      </c>
      <c r="Q276" s="217"/>
      <c r="R276" s="80"/>
      <c r="S276" s="221"/>
      <c r="T276" s="80"/>
      <c r="U276" s="83" t="str">
        <f t="shared" si="51"/>
        <v/>
      </c>
      <c r="V276" s="194">
        <f t="shared" si="47"/>
        <v>0</v>
      </c>
      <c r="W276" s="194">
        <f t="shared" si="52"/>
        <v>0</v>
      </c>
      <c r="X276" s="82" t="str">
        <f t="shared" si="48"/>
        <v>ok</v>
      </c>
      <c r="Y276" s="80"/>
      <c r="Z276" s="81" t="str">
        <f t="shared" si="53"/>
        <v/>
      </c>
      <c r="AA276" s="194">
        <f t="shared" si="49"/>
        <v>0</v>
      </c>
      <c r="AB276" s="194">
        <f t="shared" si="50"/>
        <v>0</v>
      </c>
      <c r="AC276" s="82" t="str">
        <f t="shared" si="54"/>
        <v>ok</v>
      </c>
      <c r="AD276" s="80"/>
      <c r="AE276" s="84" t="str">
        <f t="array" ref="AE276">IFERROR(IF($C276="","",INDEX(구분표!$I$2:$I$1001,MATCH(1,(구분표!$B$2:$B$1001='2추일출'!$A276)*(구분표!$C$2:$C$1001='2추일출'!$B276)*(구분표!$A$2:$A$1001='2추일출'!$C276),0))),"@@")</f>
        <v/>
      </c>
    </row>
    <row r="277" spans="1:31" ht="31.5" customHeight="1">
      <c r="A277" s="94" t="str">
        <f>IFERROR(VLOOKUP('2추일출'!$C277,구분표!$A$2:$C$1001,2,FALSE),"")</f>
        <v/>
      </c>
      <c r="B277" s="94" t="str">
        <f>IFERROR(VLOOKUP('2추일출'!$C277,구분표!$A$2:$C$1001,3,FALSE),"")</f>
        <v/>
      </c>
      <c r="C277" s="196"/>
      <c r="D277" s="195"/>
      <c r="E277" s="195"/>
      <c r="F277" s="196"/>
      <c r="G277" s="194"/>
      <c r="H277" s="194"/>
      <c r="I277" s="78">
        <f>IF(SUMPRODUCT(COUNTIF($D277,{"*본예산*","*1회추경*","*신규*"})),"-",G277-H277)</f>
        <v>0</v>
      </c>
      <c r="J277" s="194"/>
      <c r="K277" s="194"/>
      <c r="L277" s="78">
        <f t="shared" si="44"/>
        <v>0</v>
      </c>
      <c r="M277" s="194"/>
      <c r="N277" s="194"/>
      <c r="O277" s="78">
        <f t="shared" si="45"/>
        <v>0</v>
      </c>
      <c r="P277" s="79" t="str">
        <f t="shared" si="46"/>
        <v>-</v>
      </c>
      <c r="Q277" s="218"/>
      <c r="R277" s="80"/>
      <c r="S277" s="221"/>
      <c r="T277" s="80"/>
      <c r="U277" s="83" t="str">
        <f t="shared" si="51"/>
        <v/>
      </c>
      <c r="V277" s="194">
        <f t="shared" si="47"/>
        <v>0</v>
      </c>
      <c r="W277" s="194">
        <f t="shared" si="52"/>
        <v>0</v>
      </c>
      <c r="X277" s="82" t="str">
        <f t="shared" si="48"/>
        <v>ok</v>
      </c>
      <c r="Y277" s="80"/>
      <c r="Z277" s="81" t="str">
        <f t="shared" si="53"/>
        <v/>
      </c>
      <c r="AA277" s="194">
        <f t="shared" si="49"/>
        <v>0</v>
      </c>
      <c r="AB277" s="194">
        <f t="shared" si="50"/>
        <v>0</v>
      </c>
      <c r="AC277" s="82" t="str">
        <f t="shared" si="54"/>
        <v>ok</v>
      </c>
      <c r="AD277" s="80"/>
      <c r="AE277" s="84" t="str">
        <f t="array" ref="AE277">IFERROR(IF($C277="","",INDEX(구분표!$I$2:$I$1001,MATCH(1,(구분표!$B$2:$B$1001='2추일출'!$A277)*(구분표!$C$2:$C$1001='2추일출'!$B277)*(구분표!$A$2:$A$1001='2추일출'!$C277),0))),"@@")</f>
        <v/>
      </c>
    </row>
    <row r="278" spans="1:31" ht="31.5" customHeight="1">
      <c r="A278" s="94" t="str">
        <f>IFERROR(VLOOKUP('2추일출'!$C278,구분표!$A$2:$C$1001,2,FALSE),"")</f>
        <v/>
      </c>
      <c r="B278" s="94" t="str">
        <f>IFERROR(VLOOKUP('2추일출'!$C278,구분표!$A$2:$C$1001,3,FALSE),"")</f>
        <v/>
      </c>
      <c r="C278" s="196"/>
      <c r="D278" s="195"/>
      <c r="E278" s="195"/>
      <c r="F278" s="196"/>
      <c r="G278" s="194"/>
      <c r="H278" s="194"/>
      <c r="I278" s="78">
        <f>IF(SUMPRODUCT(COUNTIF($D278,{"*본예산*","*1회추경*","*신규*"})),"-",G278-H278)</f>
        <v>0</v>
      </c>
      <c r="J278" s="194"/>
      <c r="K278" s="194"/>
      <c r="L278" s="78">
        <f t="shared" si="44"/>
        <v>0</v>
      </c>
      <c r="M278" s="194"/>
      <c r="N278" s="194"/>
      <c r="O278" s="78">
        <f t="shared" si="45"/>
        <v>0</v>
      </c>
      <c r="P278" s="79" t="str">
        <f t="shared" si="46"/>
        <v>-</v>
      </c>
      <c r="Q278" s="217"/>
      <c r="R278" s="80"/>
      <c r="S278" s="221"/>
      <c r="T278" s="80"/>
      <c r="U278" s="83" t="str">
        <f t="shared" si="51"/>
        <v/>
      </c>
      <c r="V278" s="194">
        <f t="shared" si="47"/>
        <v>0</v>
      </c>
      <c r="W278" s="194">
        <f t="shared" si="52"/>
        <v>0</v>
      </c>
      <c r="X278" s="82" t="str">
        <f t="shared" si="48"/>
        <v>ok</v>
      </c>
      <c r="Y278" s="80"/>
      <c r="Z278" s="81" t="str">
        <f t="shared" si="53"/>
        <v/>
      </c>
      <c r="AA278" s="194">
        <f t="shared" si="49"/>
        <v>0</v>
      </c>
      <c r="AB278" s="194">
        <f t="shared" si="50"/>
        <v>0</v>
      </c>
      <c r="AC278" s="82" t="str">
        <f t="shared" si="54"/>
        <v>ok</v>
      </c>
      <c r="AD278" s="80"/>
      <c r="AE278" s="84" t="str">
        <f t="array" ref="AE278">IFERROR(IF($C278="","",INDEX(구분표!$I$2:$I$1001,MATCH(1,(구분표!$B$2:$B$1001='2추일출'!$A278)*(구분표!$C$2:$C$1001='2추일출'!$B278)*(구분표!$A$2:$A$1001='2추일출'!$C278),0))),"@@")</f>
        <v/>
      </c>
    </row>
    <row r="279" spans="1:31" ht="31.5" customHeight="1">
      <c r="A279" s="94" t="str">
        <f>IFERROR(VLOOKUP('2추일출'!$C279,구분표!$A$2:$C$1001,2,FALSE),"")</f>
        <v/>
      </c>
      <c r="B279" s="94" t="str">
        <f>IFERROR(VLOOKUP('2추일출'!$C279,구분표!$A$2:$C$1001,3,FALSE),"")</f>
        <v/>
      </c>
      <c r="C279" s="196"/>
      <c r="D279" s="195"/>
      <c r="E279" s="195"/>
      <c r="F279" s="196"/>
      <c r="G279" s="194"/>
      <c r="H279" s="194"/>
      <c r="I279" s="78">
        <f>IF(SUMPRODUCT(COUNTIF($D279,{"*본예산*","*1회추경*","*신규*"})),"-",G279-H279)</f>
        <v>0</v>
      </c>
      <c r="J279" s="194"/>
      <c r="K279" s="194"/>
      <c r="L279" s="78">
        <f t="shared" si="44"/>
        <v>0</v>
      </c>
      <c r="M279" s="194"/>
      <c r="N279" s="194"/>
      <c r="O279" s="78">
        <f t="shared" si="45"/>
        <v>0</v>
      </c>
      <c r="P279" s="79" t="str">
        <f t="shared" si="46"/>
        <v>-</v>
      </c>
      <c r="Q279" s="217"/>
      <c r="R279" s="80"/>
      <c r="S279" s="221"/>
      <c r="T279" s="80"/>
      <c r="U279" s="83" t="str">
        <f t="shared" si="51"/>
        <v/>
      </c>
      <c r="V279" s="194">
        <f t="shared" si="47"/>
        <v>0</v>
      </c>
      <c r="W279" s="194">
        <f t="shared" si="52"/>
        <v>0</v>
      </c>
      <c r="X279" s="82" t="str">
        <f t="shared" si="48"/>
        <v>ok</v>
      </c>
      <c r="Y279" s="80"/>
      <c r="Z279" s="81" t="str">
        <f t="shared" si="53"/>
        <v/>
      </c>
      <c r="AA279" s="194">
        <f t="shared" si="49"/>
        <v>0</v>
      </c>
      <c r="AB279" s="194">
        <f t="shared" si="50"/>
        <v>0</v>
      </c>
      <c r="AC279" s="82" t="str">
        <f t="shared" si="54"/>
        <v>ok</v>
      </c>
      <c r="AD279" s="80"/>
      <c r="AE279" s="84" t="str">
        <f t="array" ref="AE279">IFERROR(IF($C279="","",INDEX(구분표!$I$2:$I$1001,MATCH(1,(구분표!$B$2:$B$1001='2추일출'!$A279)*(구분표!$C$2:$C$1001='2추일출'!$B279)*(구분표!$A$2:$A$1001='2추일출'!$C279),0))),"@@")</f>
        <v/>
      </c>
    </row>
    <row r="280" spans="1:31" ht="31.5" customHeight="1">
      <c r="A280" s="94" t="str">
        <f>IFERROR(VLOOKUP('2추일출'!$C280,구분표!$A$2:$C$1001,2,FALSE),"")</f>
        <v/>
      </c>
      <c r="B280" s="94" t="str">
        <f>IFERROR(VLOOKUP('2추일출'!$C280,구분표!$A$2:$C$1001,3,FALSE),"")</f>
        <v/>
      </c>
      <c r="C280" s="196"/>
      <c r="D280" s="195"/>
      <c r="E280" s="195"/>
      <c r="F280" s="196"/>
      <c r="G280" s="194"/>
      <c r="H280" s="194"/>
      <c r="I280" s="78">
        <f>IF(SUMPRODUCT(COUNTIF($D280,{"*본예산*","*1회추경*","*신규*"})),"-",G280-H280)</f>
        <v>0</v>
      </c>
      <c r="J280" s="194"/>
      <c r="K280" s="194"/>
      <c r="L280" s="78">
        <f t="shared" si="44"/>
        <v>0</v>
      </c>
      <c r="M280" s="194"/>
      <c r="N280" s="194"/>
      <c r="O280" s="78">
        <f t="shared" si="45"/>
        <v>0</v>
      </c>
      <c r="P280" s="79" t="str">
        <f t="shared" si="46"/>
        <v>-</v>
      </c>
      <c r="Q280" s="217"/>
      <c r="R280" s="80"/>
      <c r="S280" s="221"/>
      <c r="T280" s="80"/>
      <c r="U280" s="83" t="str">
        <f t="shared" si="51"/>
        <v/>
      </c>
      <c r="V280" s="194">
        <f t="shared" si="47"/>
        <v>0</v>
      </c>
      <c r="W280" s="194">
        <f t="shared" si="52"/>
        <v>0</v>
      </c>
      <c r="X280" s="82" t="str">
        <f t="shared" si="48"/>
        <v>ok</v>
      </c>
      <c r="Y280" s="80"/>
      <c r="Z280" s="81" t="str">
        <f t="shared" si="53"/>
        <v/>
      </c>
      <c r="AA280" s="194">
        <f t="shared" si="49"/>
        <v>0</v>
      </c>
      <c r="AB280" s="194">
        <f t="shared" si="50"/>
        <v>0</v>
      </c>
      <c r="AC280" s="82" t="str">
        <f t="shared" si="54"/>
        <v>ok</v>
      </c>
      <c r="AD280" s="80"/>
      <c r="AE280" s="84" t="str">
        <f t="array" ref="AE280">IFERROR(IF($C280="","",INDEX(구분표!$I$2:$I$1001,MATCH(1,(구분표!$B$2:$B$1001='2추일출'!$A280)*(구분표!$C$2:$C$1001='2추일출'!$B280)*(구분표!$A$2:$A$1001='2추일출'!$C280),0))),"@@")</f>
        <v/>
      </c>
    </row>
    <row r="281" spans="1:31" ht="31.5" customHeight="1">
      <c r="A281" s="94" t="str">
        <f>IFERROR(VLOOKUP('2추일출'!$C281,구분표!$A$2:$C$1001,2,FALSE),"")</f>
        <v/>
      </c>
      <c r="B281" s="94" t="str">
        <f>IFERROR(VLOOKUP('2추일출'!$C281,구분표!$A$2:$C$1001,3,FALSE),"")</f>
        <v/>
      </c>
      <c r="C281" s="196"/>
      <c r="D281" s="195"/>
      <c r="E281" s="195"/>
      <c r="F281" s="196"/>
      <c r="G281" s="194"/>
      <c r="H281" s="194"/>
      <c r="I281" s="78">
        <f>IF(SUMPRODUCT(COUNTIF($D281,{"*본예산*","*1회추경*","*신규*"})),"-",G281-H281)</f>
        <v>0</v>
      </c>
      <c r="J281" s="194"/>
      <c r="K281" s="194"/>
      <c r="L281" s="78">
        <f t="shared" si="44"/>
        <v>0</v>
      </c>
      <c r="M281" s="194"/>
      <c r="N281" s="194"/>
      <c r="O281" s="78">
        <f t="shared" si="45"/>
        <v>0</v>
      </c>
      <c r="P281" s="79" t="str">
        <f t="shared" si="46"/>
        <v>-</v>
      </c>
      <c r="Q281" s="218"/>
      <c r="R281" s="80"/>
      <c r="S281" s="221"/>
      <c r="T281" s="80"/>
      <c r="U281" s="83" t="str">
        <f t="shared" si="51"/>
        <v/>
      </c>
      <c r="V281" s="194">
        <f t="shared" si="47"/>
        <v>0</v>
      </c>
      <c r="W281" s="194">
        <f t="shared" si="52"/>
        <v>0</v>
      </c>
      <c r="X281" s="82" t="str">
        <f t="shared" si="48"/>
        <v>ok</v>
      </c>
      <c r="Y281" s="80"/>
      <c r="Z281" s="81" t="str">
        <f t="shared" si="53"/>
        <v/>
      </c>
      <c r="AA281" s="194">
        <f t="shared" si="49"/>
        <v>0</v>
      </c>
      <c r="AB281" s="194">
        <f t="shared" si="50"/>
        <v>0</v>
      </c>
      <c r="AC281" s="82" t="str">
        <f t="shared" si="54"/>
        <v>ok</v>
      </c>
      <c r="AD281" s="80"/>
      <c r="AE281" s="84" t="str">
        <f t="array" ref="AE281">IFERROR(IF($C281="","",INDEX(구분표!$I$2:$I$1001,MATCH(1,(구분표!$B$2:$B$1001='2추일출'!$A281)*(구분표!$C$2:$C$1001='2추일출'!$B281)*(구분표!$A$2:$A$1001='2추일출'!$C281),0))),"@@")</f>
        <v/>
      </c>
    </row>
    <row r="282" spans="1:31" ht="31.5" customHeight="1">
      <c r="A282" s="94" t="str">
        <f>IFERROR(VLOOKUP('2추일출'!$C282,구분표!$A$2:$C$1001,2,FALSE),"")</f>
        <v/>
      </c>
      <c r="B282" s="94" t="str">
        <f>IFERROR(VLOOKUP('2추일출'!$C282,구분표!$A$2:$C$1001,3,FALSE),"")</f>
        <v/>
      </c>
      <c r="C282" s="196"/>
      <c r="D282" s="195"/>
      <c r="E282" s="195"/>
      <c r="F282" s="196"/>
      <c r="G282" s="194"/>
      <c r="H282" s="194"/>
      <c r="I282" s="78">
        <f>IF(SUMPRODUCT(COUNTIF($D282,{"*본예산*","*1회추경*","*신규*"})),"-",G282-H282)</f>
        <v>0</v>
      </c>
      <c r="J282" s="194"/>
      <c r="K282" s="194"/>
      <c r="L282" s="78">
        <f t="shared" si="44"/>
        <v>0</v>
      </c>
      <c r="M282" s="194"/>
      <c r="N282" s="194"/>
      <c r="O282" s="78">
        <f t="shared" si="45"/>
        <v>0</v>
      </c>
      <c r="P282" s="79" t="str">
        <f t="shared" si="46"/>
        <v>-</v>
      </c>
      <c r="Q282" s="218"/>
      <c r="R282" s="80"/>
      <c r="S282" s="221"/>
      <c r="T282" s="80"/>
      <c r="U282" s="83" t="str">
        <f t="shared" si="51"/>
        <v/>
      </c>
      <c r="V282" s="194">
        <f t="shared" si="47"/>
        <v>0</v>
      </c>
      <c r="W282" s="194">
        <f t="shared" si="52"/>
        <v>0</v>
      </c>
      <c r="X282" s="82" t="str">
        <f t="shared" si="48"/>
        <v>ok</v>
      </c>
      <c r="Y282" s="80"/>
      <c r="Z282" s="81" t="str">
        <f t="shared" si="53"/>
        <v/>
      </c>
      <c r="AA282" s="194">
        <f t="shared" si="49"/>
        <v>0</v>
      </c>
      <c r="AB282" s="194">
        <f t="shared" si="50"/>
        <v>0</v>
      </c>
      <c r="AC282" s="82" t="str">
        <f t="shared" si="54"/>
        <v>ok</v>
      </c>
      <c r="AD282" s="80"/>
      <c r="AE282" s="84" t="str">
        <f t="array" ref="AE282">IFERROR(IF($C282="","",INDEX(구분표!$I$2:$I$1001,MATCH(1,(구분표!$B$2:$B$1001='2추일출'!$A282)*(구분표!$C$2:$C$1001='2추일출'!$B282)*(구분표!$A$2:$A$1001='2추일출'!$C282),0))),"@@")</f>
        <v/>
      </c>
    </row>
    <row r="283" spans="1:31" ht="31.5" customHeight="1">
      <c r="A283" s="94" t="str">
        <f>IFERROR(VLOOKUP('2추일출'!$C283,구분표!$A$2:$C$1001,2,FALSE),"")</f>
        <v/>
      </c>
      <c r="B283" s="94" t="str">
        <f>IFERROR(VLOOKUP('2추일출'!$C283,구분표!$A$2:$C$1001,3,FALSE),"")</f>
        <v/>
      </c>
      <c r="C283" s="196"/>
      <c r="D283" s="195"/>
      <c r="E283" s="195"/>
      <c r="F283" s="196"/>
      <c r="G283" s="194"/>
      <c r="H283" s="194"/>
      <c r="I283" s="78">
        <f>IF(SUMPRODUCT(COUNTIF($D283,{"*본예산*","*1회추경*","*신규*"})),"-",G283-H283)</f>
        <v>0</v>
      </c>
      <c r="J283" s="194"/>
      <c r="K283" s="194"/>
      <c r="L283" s="78">
        <f t="shared" si="44"/>
        <v>0</v>
      </c>
      <c r="M283" s="194"/>
      <c r="N283" s="194"/>
      <c r="O283" s="78">
        <f t="shared" si="45"/>
        <v>0</v>
      </c>
      <c r="P283" s="79" t="str">
        <f t="shared" si="46"/>
        <v>-</v>
      </c>
      <c r="Q283" s="218"/>
      <c r="R283" s="80"/>
      <c r="S283" s="221"/>
      <c r="T283" s="80"/>
      <c r="U283" s="83" t="str">
        <f t="shared" si="51"/>
        <v/>
      </c>
      <c r="V283" s="194">
        <f t="shared" si="47"/>
        <v>0</v>
      </c>
      <c r="W283" s="194">
        <f t="shared" si="52"/>
        <v>0</v>
      </c>
      <c r="X283" s="82" t="str">
        <f t="shared" si="48"/>
        <v>ok</v>
      </c>
      <c r="Y283" s="80"/>
      <c r="Z283" s="81" t="str">
        <f t="shared" si="53"/>
        <v/>
      </c>
      <c r="AA283" s="194">
        <f t="shared" si="49"/>
        <v>0</v>
      </c>
      <c r="AB283" s="194">
        <f t="shared" si="50"/>
        <v>0</v>
      </c>
      <c r="AC283" s="82" t="str">
        <f t="shared" si="54"/>
        <v>ok</v>
      </c>
      <c r="AD283" s="80"/>
      <c r="AE283" s="84" t="str">
        <f t="array" ref="AE283">IFERROR(IF($C283="","",INDEX(구분표!$I$2:$I$1001,MATCH(1,(구분표!$B$2:$B$1001='2추일출'!$A283)*(구분표!$C$2:$C$1001='2추일출'!$B283)*(구분표!$A$2:$A$1001='2추일출'!$C283),0))),"@@")</f>
        <v/>
      </c>
    </row>
    <row r="284" spans="1:31" ht="31.5" customHeight="1">
      <c r="A284" s="94" t="str">
        <f>IFERROR(VLOOKUP('2추일출'!$C284,구분표!$A$2:$C$1001,2,FALSE),"")</f>
        <v/>
      </c>
      <c r="B284" s="94" t="str">
        <f>IFERROR(VLOOKUP('2추일출'!$C284,구분표!$A$2:$C$1001,3,FALSE),"")</f>
        <v/>
      </c>
      <c r="C284" s="196"/>
      <c r="D284" s="195"/>
      <c r="E284" s="195"/>
      <c r="F284" s="196"/>
      <c r="G284" s="194"/>
      <c r="H284" s="194"/>
      <c r="I284" s="78">
        <f>IF(SUMPRODUCT(COUNTIF($D284,{"*본예산*","*1회추경*","*신규*"})),"-",G284-H284)</f>
        <v>0</v>
      </c>
      <c r="J284" s="194"/>
      <c r="K284" s="194"/>
      <c r="L284" s="78">
        <f t="shared" si="44"/>
        <v>0</v>
      </c>
      <c r="M284" s="194"/>
      <c r="N284" s="194"/>
      <c r="O284" s="78">
        <f t="shared" si="45"/>
        <v>0</v>
      </c>
      <c r="P284" s="79" t="str">
        <f t="shared" si="46"/>
        <v>-</v>
      </c>
      <c r="Q284" s="218"/>
      <c r="R284" s="80"/>
      <c r="S284" s="221"/>
      <c r="T284" s="80"/>
      <c r="U284" s="83" t="str">
        <f t="shared" si="51"/>
        <v/>
      </c>
      <c r="V284" s="194">
        <f t="shared" si="47"/>
        <v>0</v>
      </c>
      <c r="W284" s="194">
        <f t="shared" si="52"/>
        <v>0</v>
      </c>
      <c r="X284" s="82" t="str">
        <f t="shared" si="48"/>
        <v>ok</v>
      </c>
      <c r="Y284" s="80"/>
      <c r="Z284" s="81" t="str">
        <f t="shared" si="53"/>
        <v/>
      </c>
      <c r="AA284" s="194">
        <f t="shared" si="49"/>
        <v>0</v>
      </c>
      <c r="AB284" s="194">
        <f t="shared" si="50"/>
        <v>0</v>
      </c>
      <c r="AC284" s="82" t="str">
        <f t="shared" si="54"/>
        <v>ok</v>
      </c>
      <c r="AD284" s="80"/>
      <c r="AE284" s="84" t="str">
        <f t="array" ref="AE284">IFERROR(IF($C284="","",INDEX(구분표!$I$2:$I$1001,MATCH(1,(구분표!$B$2:$B$1001='2추일출'!$A284)*(구분표!$C$2:$C$1001='2추일출'!$B284)*(구분표!$A$2:$A$1001='2추일출'!$C284),0))),"@@")</f>
        <v/>
      </c>
    </row>
    <row r="285" spans="1:31" ht="31.5" customHeight="1">
      <c r="A285" s="94" t="str">
        <f>IFERROR(VLOOKUP('2추일출'!$C285,구분표!$A$2:$C$1001,2,FALSE),"")</f>
        <v/>
      </c>
      <c r="B285" s="94" t="str">
        <f>IFERROR(VLOOKUP('2추일출'!$C285,구분표!$A$2:$C$1001,3,FALSE),"")</f>
        <v/>
      </c>
      <c r="C285" s="196"/>
      <c r="D285" s="195"/>
      <c r="E285" s="195"/>
      <c r="F285" s="196"/>
      <c r="G285" s="194"/>
      <c r="H285" s="194"/>
      <c r="I285" s="78">
        <f>IF(SUMPRODUCT(COUNTIF($D285,{"*본예산*","*1회추경*","*신규*"})),"-",G285-H285)</f>
        <v>0</v>
      </c>
      <c r="J285" s="194"/>
      <c r="K285" s="194"/>
      <c r="L285" s="78">
        <f t="shared" si="44"/>
        <v>0</v>
      </c>
      <c r="M285" s="194"/>
      <c r="N285" s="194"/>
      <c r="O285" s="78">
        <f t="shared" si="45"/>
        <v>0</v>
      </c>
      <c r="P285" s="79" t="str">
        <f t="shared" si="46"/>
        <v>-</v>
      </c>
      <c r="Q285" s="212"/>
      <c r="R285" s="80"/>
      <c r="S285" s="221"/>
      <c r="T285" s="80"/>
      <c r="U285" s="83" t="str">
        <f t="shared" si="51"/>
        <v/>
      </c>
      <c r="V285" s="194">
        <f t="shared" si="47"/>
        <v>0</v>
      </c>
      <c r="W285" s="194">
        <f t="shared" si="52"/>
        <v>0</v>
      </c>
      <c r="X285" s="82" t="str">
        <f t="shared" si="48"/>
        <v>ok</v>
      </c>
      <c r="Y285" s="80"/>
      <c r="Z285" s="81" t="str">
        <f t="shared" si="53"/>
        <v/>
      </c>
      <c r="AA285" s="194">
        <f t="shared" si="49"/>
        <v>0</v>
      </c>
      <c r="AB285" s="194">
        <f t="shared" si="50"/>
        <v>0</v>
      </c>
      <c r="AC285" s="82" t="str">
        <f t="shared" si="54"/>
        <v>ok</v>
      </c>
      <c r="AD285" s="80"/>
      <c r="AE285" s="84" t="str">
        <f t="array" ref="AE285">IFERROR(IF($C285="","",INDEX(구분표!$I$2:$I$1001,MATCH(1,(구분표!$B$2:$B$1001='2추일출'!$A285)*(구분표!$C$2:$C$1001='2추일출'!$B285)*(구분표!$A$2:$A$1001='2추일출'!$C285),0))),"@@")</f>
        <v/>
      </c>
    </row>
    <row r="286" spans="1:31" ht="31.5" customHeight="1">
      <c r="A286" s="77" t="str">
        <f>IFERROR(VLOOKUP('2추일출'!$C286,구분표!$A$2:$C$1001,2,FALSE),"")</f>
        <v/>
      </c>
      <c r="B286" s="77" t="str">
        <f>IFERROR(VLOOKUP('2추일출'!$C286,구분표!$A$2:$C$1001,3,FALSE),"")</f>
        <v/>
      </c>
      <c r="C286" s="192"/>
      <c r="D286" s="193"/>
      <c r="E286" s="193"/>
      <c r="F286" s="192"/>
      <c r="G286" s="194"/>
      <c r="H286" s="194"/>
      <c r="I286" s="78">
        <f>IF(SUMPRODUCT(COUNTIF($D286,{"*본예산*","*1회추경*","*신규*"})),"-",G286-H286)</f>
        <v>0</v>
      </c>
      <c r="J286" s="194"/>
      <c r="K286" s="194"/>
      <c r="L286" s="78">
        <f t="shared" si="44"/>
        <v>0</v>
      </c>
      <c r="M286" s="194"/>
      <c r="N286" s="194"/>
      <c r="O286" s="78">
        <f t="shared" si="45"/>
        <v>0</v>
      </c>
      <c r="P286" s="79" t="str">
        <f t="shared" si="46"/>
        <v>-</v>
      </c>
      <c r="Q286" s="211"/>
      <c r="R286" s="80"/>
      <c r="S286" s="221"/>
      <c r="T286" s="80"/>
      <c r="U286" s="83" t="str">
        <f t="shared" si="51"/>
        <v/>
      </c>
      <c r="V286" s="194">
        <f t="shared" si="47"/>
        <v>0</v>
      </c>
      <c r="W286" s="194">
        <f t="shared" si="52"/>
        <v>0</v>
      </c>
      <c r="X286" s="82" t="str">
        <f t="shared" si="48"/>
        <v>ok</v>
      </c>
      <c r="Y286" s="80"/>
      <c r="Z286" s="81" t="str">
        <f t="shared" si="53"/>
        <v/>
      </c>
      <c r="AA286" s="194">
        <f t="shared" si="49"/>
        <v>0</v>
      </c>
      <c r="AB286" s="194">
        <f t="shared" si="50"/>
        <v>0</v>
      </c>
      <c r="AC286" s="82" t="str">
        <f t="shared" si="54"/>
        <v>ok</v>
      </c>
      <c r="AD286" s="80"/>
      <c r="AE286" s="84" t="str">
        <f t="array" ref="AE286">IFERROR(IF($C286="","",INDEX(구분표!$I$2:$I$1001,MATCH(1,(구분표!$B$2:$B$1001='2추일출'!$A286)*(구분표!$C$2:$C$1001='2추일출'!$B286)*(구분표!$A$2:$A$1001='2추일출'!$C286),0))),"@@")</f>
        <v/>
      </c>
    </row>
    <row r="287" spans="1:31" ht="31.5" customHeight="1">
      <c r="A287" s="77" t="str">
        <f>IFERROR(VLOOKUP('2추일출'!$C287,구분표!$A$2:$C$1001,2,FALSE),"")</f>
        <v/>
      </c>
      <c r="B287" s="77" t="str">
        <f>IFERROR(VLOOKUP('2추일출'!$C287,구분표!$A$2:$C$1001,3,FALSE),"")</f>
        <v/>
      </c>
      <c r="C287" s="192"/>
      <c r="D287" s="193"/>
      <c r="E287" s="193"/>
      <c r="F287" s="192"/>
      <c r="G287" s="194"/>
      <c r="H287" s="194"/>
      <c r="I287" s="78">
        <f>IF(SUMPRODUCT(COUNTIF($D287,{"*본예산*","*1회추경*","*신규*"})),"-",G287-H287)</f>
        <v>0</v>
      </c>
      <c r="J287" s="194"/>
      <c r="K287" s="194"/>
      <c r="L287" s="78">
        <f t="shared" si="44"/>
        <v>0</v>
      </c>
      <c r="M287" s="194"/>
      <c r="N287" s="194"/>
      <c r="O287" s="78">
        <f t="shared" si="45"/>
        <v>0</v>
      </c>
      <c r="P287" s="79" t="str">
        <f t="shared" si="46"/>
        <v>-</v>
      </c>
      <c r="Q287" s="211"/>
      <c r="R287" s="80"/>
      <c r="S287" s="221"/>
      <c r="T287" s="80"/>
      <c r="U287" s="83" t="str">
        <f t="shared" si="51"/>
        <v/>
      </c>
      <c r="V287" s="194">
        <f t="shared" si="47"/>
        <v>0</v>
      </c>
      <c r="W287" s="194">
        <f t="shared" si="52"/>
        <v>0</v>
      </c>
      <c r="X287" s="82" t="str">
        <f t="shared" si="48"/>
        <v>ok</v>
      </c>
      <c r="Y287" s="80"/>
      <c r="Z287" s="81" t="str">
        <f t="shared" si="53"/>
        <v/>
      </c>
      <c r="AA287" s="194">
        <f t="shared" si="49"/>
        <v>0</v>
      </c>
      <c r="AB287" s="194">
        <f t="shared" si="50"/>
        <v>0</v>
      </c>
      <c r="AC287" s="82" t="str">
        <f t="shared" si="54"/>
        <v>ok</v>
      </c>
      <c r="AD287" s="80"/>
      <c r="AE287" s="84" t="str">
        <f t="array" ref="AE287">IFERROR(IF($C287="","",INDEX(구분표!$I$2:$I$1001,MATCH(1,(구분표!$B$2:$B$1001='2추일출'!$A287)*(구분표!$C$2:$C$1001='2추일출'!$B287)*(구분표!$A$2:$A$1001='2추일출'!$C287),0))),"@@")</f>
        <v/>
      </c>
    </row>
    <row r="288" spans="1:31" ht="31.5" customHeight="1">
      <c r="A288" s="77" t="str">
        <f>IFERROR(VLOOKUP('2추일출'!$C288,구분표!$A$2:$C$1001,2,FALSE),"")</f>
        <v/>
      </c>
      <c r="B288" s="77" t="str">
        <f>IFERROR(VLOOKUP('2추일출'!$C288,구분표!$A$2:$C$1001,3,FALSE),"")</f>
        <v/>
      </c>
      <c r="C288" s="192"/>
      <c r="D288" s="193"/>
      <c r="E288" s="193"/>
      <c r="F288" s="192"/>
      <c r="G288" s="194"/>
      <c r="H288" s="194"/>
      <c r="I288" s="78">
        <f>IF(SUMPRODUCT(COUNTIF($D288,{"*본예산*","*1회추경*","*신규*"})),"-",G288-H288)</f>
        <v>0</v>
      </c>
      <c r="J288" s="194"/>
      <c r="K288" s="194"/>
      <c r="L288" s="78">
        <f t="shared" si="44"/>
        <v>0</v>
      </c>
      <c r="M288" s="194"/>
      <c r="N288" s="194"/>
      <c r="O288" s="78">
        <f t="shared" si="45"/>
        <v>0</v>
      </c>
      <c r="P288" s="79" t="str">
        <f t="shared" si="46"/>
        <v>-</v>
      </c>
      <c r="Q288" s="211"/>
      <c r="R288" s="80"/>
      <c r="S288" s="221"/>
      <c r="T288" s="80"/>
      <c r="U288" s="83" t="str">
        <f t="shared" si="51"/>
        <v/>
      </c>
      <c r="V288" s="194">
        <f t="shared" si="47"/>
        <v>0</v>
      </c>
      <c r="W288" s="194">
        <f t="shared" si="52"/>
        <v>0</v>
      </c>
      <c r="X288" s="82" t="str">
        <f t="shared" si="48"/>
        <v>ok</v>
      </c>
      <c r="Y288" s="80"/>
      <c r="Z288" s="81" t="str">
        <f t="shared" si="53"/>
        <v/>
      </c>
      <c r="AA288" s="194">
        <f t="shared" si="49"/>
        <v>0</v>
      </c>
      <c r="AB288" s="194">
        <f t="shared" si="50"/>
        <v>0</v>
      </c>
      <c r="AC288" s="82" t="str">
        <f t="shared" si="54"/>
        <v>ok</v>
      </c>
      <c r="AD288" s="80"/>
      <c r="AE288" s="84" t="str">
        <f t="array" ref="AE288">IFERROR(IF($C288="","",INDEX(구분표!$I$2:$I$1001,MATCH(1,(구분표!$B$2:$B$1001='2추일출'!$A288)*(구분표!$C$2:$C$1001='2추일출'!$B288)*(구분표!$A$2:$A$1001='2추일출'!$C288),0))),"@@")</f>
        <v/>
      </c>
    </row>
    <row r="289" spans="1:31" ht="31.5" customHeight="1">
      <c r="A289" s="94" t="str">
        <f>IFERROR(VLOOKUP('2추일출'!$C289,구분표!$A$2:$C$1001,2,FALSE),"")</f>
        <v/>
      </c>
      <c r="B289" s="94" t="str">
        <f>IFERROR(VLOOKUP('2추일출'!$C289,구분표!$A$2:$C$1001,3,FALSE),"")</f>
        <v/>
      </c>
      <c r="C289" s="196"/>
      <c r="D289" s="195"/>
      <c r="E289" s="195"/>
      <c r="F289" s="196"/>
      <c r="G289" s="194"/>
      <c r="H289" s="197"/>
      <c r="I289" s="78">
        <f>IF(SUMPRODUCT(COUNTIF($D289,{"*본예산*","*1회추경*","*신규*"})),"-",G289-H289)</f>
        <v>0</v>
      </c>
      <c r="J289" s="194"/>
      <c r="K289" s="194"/>
      <c r="L289" s="78">
        <f t="shared" si="44"/>
        <v>0</v>
      </c>
      <c r="M289" s="194"/>
      <c r="N289" s="194"/>
      <c r="O289" s="78">
        <f t="shared" si="45"/>
        <v>0</v>
      </c>
      <c r="P289" s="79" t="str">
        <f t="shared" si="46"/>
        <v>-</v>
      </c>
      <c r="Q289" s="211"/>
      <c r="R289" s="80"/>
      <c r="S289" s="221"/>
      <c r="T289" s="80"/>
      <c r="U289" s="83" t="str">
        <f t="shared" si="51"/>
        <v/>
      </c>
      <c r="V289" s="194">
        <f t="shared" si="47"/>
        <v>0</v>
      </c>
      <c r="W289" s="194">
        <f t="shared" si="52"/>
        <v>0</v>
      </c>
      <c r="X289" s="82" t="str">
        <f t="shared" si="48"/>
        <v>ok</v>
      </c>
      <c r="Y289" s="80"/>
      <c r="Z289" s="81" t="str">
        <f t="shared" si="53"/>
        <v/>
      </c>
      <c r="AA289" s="194">
        <f t="shared" si="49"/>
        <v>0</v>
      </c>
      <c r="AB289" s="194">
        <f t="shared" si="50"/>
        <v>0</v>
      </c>
      <c r="AC289" s="82" t="str">
        <f t="shared" si="54"/>
        <v>ok</v>
      </c>
      <c r="AD289" s="80"/>
      <c r="AE289" s="84" t="str">
        <f t="array" ref="AE289">IFERROR(IF($C289="","",INDEX(구분표!$I$2:$I$1001,MATCH(1,(구분표!$B$2:$B$1001='2추일출'!$A289)*(구분표!$C$2:$C$1001='2추일출'!$B289)*(구분표!$A$2:$A$1001='2추일출'!$C289),0))),"@@")</f>
        <v/>
      </c>
    </row>
    <row r="290" spans="1:31" ht="31.5" customHeight="1">
      <c r="A290" s="77" t="str">
        <f>IFERROR(VLOOKUP('2추일출'!$C290,구분표!$A$2:$C$1001,2,FALSE),"")</f>
        <v/>
      </c>
      <c r="B290" s="77" t="str">
        <f>IFERROR(VLOOKUP('2추일출'!$C290,구분표!$A$2:$C$1001,3,FALSE),"")</f>
        <v/>
      </c>
      <c r="C290" s="192"/>
      <c r="D290" s="193"/>
      <c r="E290" s="193"/>
      <c r="F290" s="192"/>
      <c r="G290" s="194"/>
      <c r="H290" s="194"/>
      <c r="I290" s="78">
        <f>IF(SUMPRODUCT(COUNTIF($D290,{"*본예산*","*1회추경*","*신규*"})),"-",G290-H290)</f>
        <v>0</v>
      </c>
      <c r="J290" s="194"/>
      <c r="K290" s="194"/>
      <c r="L290" s="78">
        <f t="shared" si="44"/>
        <v>0</v>
      </c>
      <c r="M290" s="194"/>
      <c r="N290" s="194"/>
      <c r="O290" s="78">
        <f t="shared" si="45"/>
        <v>0</v>
      </c>
      <c r="P290" s="79" t="str">
        <f t="shared" si="46"/>
        <v>-</v>
      </c>
      <c r="Q290" s="211"/>
      <c r="R290" s="80"/>
      <c r="S290" s="221"/>
      <c r="T290" s="80"/>
      <c r="U290" s="83" t="str">
        <f t="shared" si="51"/>
        <v/>
      </c>
      <c r="V290" s="194">
        <f t="shared" si="47"/>
        <v>0</v>
      </c>
      <c r="W290" s="194">
        <f t="shared" si="52"/>
        <v>0</v>
      </c>
      <c r="X290" s="82" t="str">
        <f t="shared" si="48"/>
        <v>ok</v>
      </c>
      <c r="Y290" s="80"/>
      <c r="Z290" s="81" t="str">
        <f t="shared" si="53"/>
        <v/>
      </c>
      <c r="AA290" s="194">
        <f t="shared" si="49"/>
        <v>0</v>
      </c>
      <c r="AB290" s="194">
        <f t="shared" si="50"/>
        <v>0</v>
      </c>
      <c r="AC290" s="82" t="str">
        <f t="shared" si="54"/>
        <v>ok</v>
      </c>
      <c r="AD290" s="80"/>
      <c r="AE290" s="84" t="str">
        <f t="array" ref="AE290">IFERROR(IF($C290="","",INDEX(구분표!$I$2:$I$1001,MATCH(1,(구분표!$B$2:$B$1001='2추일출'!$A290)*(구분표!$C$2:$C$1001='2추일출'!$B290)*(구분표!$A$2:$A$1001='2추일출'!$C290),0))),"@@")</f>
        <v/>
      </c>
    </row>
    <row r="291" spans="1:31" ht="31.5" customHeight="1">
      <c r="A291" s="77" t="str">
        <f>IFERROR(VLOOKUP('2추일출'!$C291,구분표!$A$2:$C$1001,2,FALSE),"")</f>
        <v/>
      </c>
      <c r="B291" s="77" t="str">
        <f>IFERROR(VLOOKUP('2추일출'!$C291,구분표!$A$2:$C$1001,3,FALSE),"")</f>
        <v/>
      </c>
      <c r="C291" s="192"/>
      <c r="D291" s="193"/>
      <c r="E291" s="193"/>
      <c r="F291" s="192"/>
      <c r="G291" s="194"/>
      <c r="H291" s="194"/>
      <c r="I291" s="78">
        <f>IF(SUMPRODUCT(COUNTIF($D291,{"*본예산*","*1회추경*","*신규*"})),"-",G291-H291)</f>
        <v>0</v>
      </c>
      <c r="J291" s="194"/>
      <c r="K291" s="194"/>
      <c r="L291" s="78">
        <f t="shared" si="44"/>
        <v>0</v>
      </c>
      <c r="M291" s="194"/>
      <c r="N291" s="194"/>
      <c r="O291" s="78">
        <f t="shared" si="45"/>
        <v>0</v>
      </c>
      <c r="P291" s="79" t="str">
        <f t="shared" si="46"/>
        <v>-</v>
      </c>
      <c r="Q291" s="211"/>
      <c r="R291" s="80"/>
      <c r="S291" s="221"/>
      <c r="T291" s="80"/>
      <c r="U291" s="83" t="str">
        <f t="shared" si="51"/>
        <v/>
      </c>
      <c r="V291" s="194">
        <f t="shared" si="47"/>
        <v>0</v>
      </c>
      <c r="W291" s="194">
        <f t="shared" si="52"/>
        <v>0</v>
      </c>
      <c r="X291" s="82" t="str">
        <f t="shared" si="48"/>
        <v>ok</v>
      </c>
      <c r="Y291" s="80"/>
      <c r="Z291" s="81" t="str">
        <f t="shared" si="53"/>
        <v/>
      </c>
      <c r="AA291" s="194">
        <f t="shared" si="49"/>
        <v>0</v>
      </c>
      <c r="AB291" s="194">
        <f t="shared" si="50"/>
        <v>0</v>
      </c>
      <c r="AC291" s="82" t="str">
        <f t="shared" si="54"/>
        <v>ok</v>
      </c>
      <c r="AD291" s="80"/>
      <c r="AE291" s="84" t="str">
        <f t="array" ref="AE291">IFERROR(IF($C291="","",INDEX(구분표!$I$2:$I$1001,MATCH(1,(구분표!$B$2:$B$1001='2추일출'!$A291)*(구분표!$C$2:$C$1001='2추일출'!$B291)*(구분표!$A$2:$A$1001='2추일출'!$C291),0))),"@@")</f>
        <v/>
      </c>
    </row>
    <row r="292" spans="1:31" ht="31.5" customHeight="1">
      <c r="A292" s="77" t="str">
        <f>IFERROR(VLOOKUP('2추일출'!$C292,구분표!$A$2:$C$1001,2,FALSE),"")</f>
        <v/>
      </c>
      <c r="B292" s="77" t="str">
        <f>IFERROR(VLOOKUP('2추일출'!$C292,구분표!$A$2:$C$1001,3,FALSE),"")</f>
        <v/>
      </c>
      <c r="C292" s="192"/>
      <c r="D292" s="193"/>
      <c r="E292" s="193"/>
      <c r="F292" s="192"/>
      <c r="G292" s="194"/>
      <c r="H292" s="194"/>
      <c r="I292" s="78">
        <f>IF(SUMPRODUCT(COUNTIF($D292,{"*본예산*","*1회추경*","*신규*"})),"-",G292-H292)</f>
        <v>0</v>
      </c>
      <c r="J292" s="194"/>
      <c r="K292" s="194"/>
      <c r="L292" s="78">
        <f t="shared" si="44"/>
        <v>0</v>
      </c>
      <c r="M292" s="194"/>
      <c r="N292" s="194"/>
      <c r="O292" s="78">
        <f t="shared" si="45"/>
        <v>0</v>
      </c>
      <c r="P292" s="79" t="str">
        <f t="shared" si="46"/>
        <v>-</v>
      </c>
      <c r="Q292" s="212"/>
      <c r="R292" s="80"/>
      <c r="S292" s="221"/>
      <c r="T292" s="80"/>
      <c r="U292" s="83" t="str">
        <f t="shared" si="51"/>
        <v/>
      </c>
      <c r="V292" s="194">
        <f t="shared" si="47"/>
        <v>0</v>
      </c>
      <c r="W292" s="194">
        <f t="shared" si="52"/>
        <v>0</v>
      </c>
      <c r="X292" s="82" t="str">
        <f t="shared" si="48"/>
        <v>ok</v>
      </c>
      <c r="Y292" s="80"/>
      <c r="Z292" s="81" t="str">
        <f t="shared" si="53"/>
        <v/>
      </c>
      <c r="AA292" s="194">
        <f t="shared" si="49"/>
        <v>0</v>
      </c>
      <c r="AB292" s="194">
        <f t="shared" si="50"/>
        <v>0</v>
      </c>
      <c r="AC292" s="82" t="str">
        <f t="shared" si="54"/>
        <v>ok</v>
      </c>
      <c r="AD292" s="80"/>
      <c r="AE292" s="84" t="str">
        <f t="array" ref="AE292">IFERROR(IF($C292="","",INDEX(구분표!$I$2:$I$1001,MATCH(1,(구분표!$B$2:$B$1001='2추일출'!$A292)*(구분표!$C$2:$C$1001='2추일출'!$B292)*(구분표!$A$2:$A$1001='2추일출'!$C292),0))),"@@")</f>
        <v/>
      </c>
    </row>
    <row r="293" spans="1:31" ht="31.5" customHeight="1">
      <c r="A293" s="94" t="str">
        <f>IFERROR(VLOOKUP('2추일출'!$C293,구분표!$A$2:$C$1001,2,FALSE),"")</f>
        <v/>
      </c>
      <c r="B293" s="94" t="str">
        <f>IFERROR(VLOOKUP('2추일출'!$C293,구분표!$A$2:$C$1001,3,FALSE),"")</f>
        <v/>
      </c>
      <c r="C293" s="196"/>
      <c r="D293" s="195"/>
      <c r="E293" s="195"/>
      <c r="F293" s="196"/>
      <c r="G293" s="194"/>
      <c r="H293" s="194"/>
      <c r="I293" s="78">
        <f>IF(SUMPRODUCT(COUNTIF($D293,{"*본예산*","*1회추경*","*신규*"})),"-",G293-H293)</f>
        <v>0</v>
      </c>
      <c r="J293" s="194"/>
      <c r="K293" s="194"/>
      <c r="L293" s="78">
        <f t="shared" si="44"/>
        <v>0</v>
      </c>
      <c r="M293" s="194"/>
      <c r="N293" s="194"/>
      <c r="O293" s="78">
        <f t="shared" si="45"/>
        <v>0</v>
      </c>
      <c r="P293" s="79" t="str">
        <f t="shared" si="46"/>
        <v>-</v>
      </c>
      <c r="Q293" s="212"/>
      <c r="R293" s="80"/>
      <c r="S293" s="221"/>
      <c r="T293" s="80"/>
      <c r="U293" s="83" t="str">
        <f t="shared" si="51"/>
        <v/>
      </c>
      <c r="V293" s="194">
        <f t="shared" si="47"/>
        <v>0</v>
      </c>
      <c r="W293" s="194">
        <f t="shared" si="52"/>
        <v>0</v>
      </c>
      <c r="X293" s="82" t="str">
        <f t="shared" si="48"/>
        <v>ok</v>
      </c>
      <c r="Y293" s="80"/>
      <c r="Z293" s="81" t="str">
        <f t="shared" si="53"/>
        <v/>
      </c>
      <c r="AA293" s="194">
        <f t="shared" si="49"/>
        <v>0</v>
      </c>
      <c r="AB293" s="194">
        <f t="shared" si="50"/>
        <v>0</v>
      </c>
      <c r="AC293" s="82" t="str">
        <f t="shared" si="54"/>
        <v>ok</v>
      </c>
      <c r="AD293" s="80"/>
      <c r="AE293" s="84" t="str">
        <f t="array" ref="AE293">IFERROR(IF($C293="","",INDEX(구분표!$I$2:$I$1001,MATCH(1,(구분표!$B$2:$B$1001='2추일출'!$A293)*(구분표!$C$2:$C$1001='2추일출'!$B293)*(구분표!$A$2:$A$1001='2추일출'!$C293),0))),"@@")</f>
        <v/>
      </c>
    </row>
    <row r="294" spans="1:31" ht="31.5" customHeight="1">
      <c r="A294" s="94" t="str">
        <f>IFERROR(VLOOKUP('2추일출'!$C294,구분표!$A$2:$C$1001,2,FALSE),"")</f>
        <v/>
      </c>
      <c r="B294" s="94" t="str">
        <f>IFERROR(VLOOKUP('2추일출'!$C294,구분표!$A$2:$C$1001,3,FALSE),"")</f>
        <v/>
      </c>
      <c r="C294" s="196"/>
      <c r="D294" s="195"/>
      <c r="E294" s="195"/>
      <c r="F294" s="196"/>
      <c r="G294" s="194"/>
      <c r="H294" s="194"/>
      <c r="I294" s="78">
        <f>IF(SUMPRODUCT(COUNTIF($D294,{"*본예산*","*1회추경*","*신규*"})),"-",G294-H294)</f>
        <v>0</v>
      </c>
      <c r="J294" s="194"/>
      <c r="K294" s="194"/>
      <c r="L294" s="78">
        <f t="shared" si="44"/>
        <v>0</v>
      </c>
      <c r="M294" s="194"/>
      <c r="N294" s="194"/>
      <c r="O294" s="78">
        <f t="shared" si="45"/>
        <v>0</v>
      </c>
      <c r="P294" s="79" t="str">
        <f t="shared" si="46"/>
        <v>-</v>
      </c>
      <c r="Q294" s="212"/>
      <c r="R294" s="80"/>
      <c r="S294" s="221"/>
      <c r="T294" s="80"/>
      <c r="U294" s="83" t="str">
        <f t="shared" si="51"/>
        <v/>
      </c>
      <c r="V294" s="194">
        <f t="shared" si="47"/>
        <v>0</v>
      </c>
      <c r="W294" s="194">
        <f t="shared" si="52"/>
        <v>0</v>
      </c>
      <c r="X294" s="82" t="str">
        <f t="shared" si="48"/>
        <v>ok</v>
      </c>
      <c r="Y294" s="80"/>
      <c r="Z294" s="81" t="str">
        <f t="shared" si="53"/>
        <v/>
      </c>
      <c r="AA294" s="194">
        <f t="shared" si="49"/>
        <v>0</v>
      </c>
      <c r="AB294" s="194">
        <f t="shared" si="50"/>
        <v>0</v>
      </c>
      <c r="AC294" s="82" t="str">
        <f t="shared" si="54"/>
        <v>ok</v>
      </c>
      <c r="AD294" s="80"/>
      <c r="AE294" s="84" t="str">
        <f t="array" ref="AE294">IFERROR(IF($C294="","",INDEX(구분표!$I$2:$I$1001,MATCH(1,(구분표!$B$2:$B$1001='2추일출'!$A294)*(구분표!$C$2:$C$1001='2추일출'!$B294)*(구분표!$A$2:$A$1001='2추일출'!$C294),0))),"@@")</f>
        <v/>
      </c>
    </row>
    <row r="295" spans="1:31" ht="31.5" customHeight="1">
      <c r="A295" s="94" t="str">
        <f>IFERROR(VLOOKUP('2추일출'!$C295,구분표!$A$2:$C$1001,2,FALSE),"")</f>
        <v/>
      </c>
      <c r="B295" s="94" t="str">
        <f>IFERROR(VLOOKUP('2추일출'!$C295,구분표!$A$2:$C$1001,3,FALSE),"")</f>
        <v/>
      </c>
      <c r="C295" s="196"/>
      <c r="D295" s="195"/>
      <c r="E295" s="195"/>
      <c r="F295" s="196"/>
      <c r="G295" s="194"/>
      <c r="H295" s="194"/>
      <c r="I295" s="78">
        <f>IF(SUMPRODUCT(COUNTIF($D295,{"*본예산*","*1회추경*","*신규*"})),"-",G295-H295)</f>
        <v>0</v>
      </c>
      <c r="J295" s="194"/>
      <c r="K295" s="194"/>
      <c r="L295" s="78">
        <f t="shared" si="44"/>
        <v>0</v>
      </c>
      <c r="M295" s="194"/>
      <c r="N295" s="194"/>
      <c r="O295" s="78">
        <f t="shared" si="45"/>
        <v>0</v>
      </c>
      <c r="P295" s="79" t="str">
        <f t="shared" si="46"/>
        <v>-</v>
      </c>
      <c r="Q295" s="212"/>
      <c r="R295" s="80"/>
      <c r="S295" s="221"/>
      <c r="T295" s="80"/>
      <c r="U295" s="83" t="str">
        <f t="shared" si="51"/>
        <v/>
      </c>
      <c r="V295" s="194">
        <f t="shared" si="47"/>
        <v>0</v>
      </c>
      <c r="W295" s="194">
        <f t="shared" si="52"/>
        <v>0</v>
      </c>
      <c r="X295" s="82" t="str">
        <f t="shared" si="48"/>
        <v>ok</v>
      </c>
      <c r="Y295" s="80"/>
      <c r="Z295" s="81" t="str">
        <f t="shared" si="53"/>
        <v/>
      </c>
      <c r="AA295" s="194">
        <f t="shared" si="49"/>
        <v>0</v>
      </c>
      <c r="AB295" s="194">
        <f t="shared" si="50"/>
        <v>0</v>
      </c>
      <c r="AC295" s="82" t="str">
        <f t="shared" si="54"/>
        <v>ok</v>
      </c>
      <c r="AD295" s="80"/>
      <c r="AE295" s="84" t="str">
        <f t="array" ref="AE295">IFERROR(IF($C295="","",INDEX(구분표!$I$2:$I$1001,MATCH(1,(구분표!$B$2:$B$1001='2추일출'!$A295)*(구분표!$C$2:$C$1001='2추일출'!$B295)*(구분표!$A$2:$A$1001='2추일출'!$C295),0))),"@@")</f>
        <v/>
      </c>
    </row>
    <row r="296" spans="1:31" ht="31.5" customHeight="1">
      <c r="A296" s="94" t="str">
        <f>IFERROR(VLOOKUP('2추일출'!$C296,구분표!$A$2:$C$1001,2,FALSE),"")</f>
        <v/>
      </c>
      <c r="B296" s="94" t="str">
        <f>IFERROR(VLOOKUP('2추일출'!$C296,구분표!$A$2:$C$1001,3,FALSE),"")</f>
        <v/>
      </c>
      <c r="C296" s="196"/>
      <c r="D296" s="195"/>
      <c r="E296" s="195"/>
      <c r="F296" s="196"/>
      <c r="G296" s="194"/>
      <c r="H296" s="194"/>
      <c r="I296" s="78">
        <f>IF(SUMPRODUCT(COUNTIF($D296,{"*본예산*","*1회추경*","*신규*"})),"-",G296-H296)</f>
        <v>0</v>
      </c>
      <c r="J296" s="194"/>
      <c r="K296" s="194"/>
      <c r="L296" s="78">
        <f t="shared" si="44"/>
        <v>0</v>
      </c>
      <c r="M296" s="194"/>
      <c r="N296" s="194"/>
      <c r="O296" s="78">
        <f t="shared" si="45"/>
        <v>0</v>
      </c>
      <c r="P296" s="79" t="str">
        <f t="shared" si="46"/>
        <v>-</v>
      </c>
      <c r="Q296" s="212"/>
      <c r="R296" s="80"/>
      <c r="S296" s="221"/>
      <c r="T296" s="80"/>
      <c r="U296" s="83" t="str">
        <f t="shared" si="51"/>
        <v/>
      </c>
      <c r="V296" s="194">
        <f t="shared" si="47"/>
        <v>0</v>
      </c>
      <c r="W296" s="194">
        <f t="shared" si="52"/>
        <v>0</v>
      </c>
      <c r="X296" s="82" t="str">
        <f t="shared" si="48"/>
        <v>ok</v>
      </c>
      <c r="Y296" s="80"/>
      <c r="Z296" s="81" t="str">
        <f t="shared" si="53"/>
        <v/>
      </c>
      <c r="AA296" s="194">
        <f t="shared" si="49"/>
        <v>0</v>
      </c>
      <c r="AB296" s="194">
        <f t="shared" si="50"/>
        <v>0</v>
      </c>
      <c r="AC296" s="82" t="str">
        <f t="shared" si="54"/>
        <v>ok</v>
      </c>
      <c r="AD296" s="80"/>
      <c r="AE296" s="84" t="str">
        <f t="array" ref="AE296">IFERROR(IF($C296="","",INDEX(구분표!$I$2:$I$1001,MATCH(1,(구분표!$B$2:$B$1001='2추일출'!$A296)*(구분표!$C$2:$C$1001='2추일출'!$B296)*(구분표!$A$2:$A$1001='2추일출'!$C296),0))),"@@")</f>
        <v/>
      </c>
    </row>
    <row r="297" spans="1:31" ht="31.5" customHeight="1">
      <c r="A297" s="94" t="str">
        <f>IFERROR(VLOOKUP('2추일출'!$C297,구분표!$A$2:$C$1001,2,FALSE),"")</f>
        <v/>
      </c>
      <c r="B297" s="94" t="str">
        <f>IFERROR(VLOOKUP('2추일출'!$C297,구분표!$A$2:$C$1001,3,FALSE),"")</f>
        <v/>
      </c>
      <c r="C297" s="196"/>
      <c r="D297" s="195"/>
      <c r="E297" s="195"/>
      <c r="F297" s="196"/>
      <c r="G297" s="194"/>
      <c r="H297" s="194"/>
      <c r="I297" s="78">
        <f>IF(SUMPRODUCT(COUNTIF($D297,{"*본예산*","*1회추경*","*신규*"})),"-",G297-H297)</f>
        <v>0</v>
      </c>
      <c r="J297" s="194"/>
      <c r="K297" s="194"/>
      <c r="L297" s="78">
        <f t="shared" si="44"/>
        <v>0</v>
      </c>
      <c r="M297" s="194"/>
      <c r="N297" s="194"/>
      <c r="O297" s="78">
        <f t="shared" si="45"/>
        <v>0</v>
      </c>
      <c r="P297" s="79" t="str">
        <f t="shared" si="46"/>
        <v>-</v>
      </c>
      <c r="Q297" s="212"/>
      <c r="R297" s="80"/>
      <c r="S297" s="221"/>
      <c r="T297" s="80"/>
      <c r="U297" s="83" t="str">
        <f t="shared" si="51"/>
        <v/>
      </c>
      <c r="V297" s="194">
        <f t="shared" si="47"/>
        <v>0</v>
      </c>
      <c r="W297" s="194">
        <f t="shared" si="52"/>
        <v>0</v>
      </c>
      <c r="X297" s="82" t="str">
        <f t="shared" si="48"/>
        <v>ok</v>
      </c>
      <c r="Y297" s="80"/>
      <c r="Z297" s="81" t="str">
        <f t="shared" si="53"/>
        <v/>
      </c>
      <c r="AA297" s="194">
        <f t="shared" si="49"/>
        <v>0</v>
      </c>
      <c r="AB297" s="194">
        <f t="shared" si="50"/>
        <v>0</v>
      </c>
      <c r="AC297" s="82" t="str">
        <f t="shared" si="54"/>
        <v>ok</v>
      </c>
      <c r="AD297" s="80"/>
      <c r="AE297" s="84" t="str">
        <f t="array" ref="AE297">IFERROR(IF($C297="","",INDEX(구분표!$I$2:$I$1001,MATCH(1,(구분표!$B$2:$B$1001='2추일출'!$A297)*(구분표!$C$2:$C$1001='2추일출'!$B297)*(구분표!$A$2:$A$1001='2추일출'!$C297),0))),"@@")</f>
        <v/>
      </c>
    </row>
    <row r="298" spans="1:31" ht="31.5" customHeight="1">
      <c r="A298" s="94" t="str">
        <f>IFERROR(VLOOKUP('2추일출'!$C298,구분표!$A$2:$C$1001,2,FALSE),"")</f>
        <v/>
      </c>
      <c r="B298" s="94" t="str">
        <f>IFERROR(VLOOKUP('2추일출'!$C298,구분표!$A$2:$C$1001,3,FALSE),"")</f>
        <v/>
      </c>
      <c r="C298" s="196"/>
      <c r="D298" s="195"/>
      <c r="E298" s="195"/>
      <c r="F298" s="196"/>
      <c r="G298" s="194"/>
      <c r="H298" s="194"/>
      <c r="I298" s="78">
        <f>IF(SUMPRODUCT(COUNTIF($D298,{"*본예산*","*1회추경*","*신규*"})),"-",G298-H298)</f>
        <v>0</v>
      </c>
      <c r="J298" s="194"/>
      <c r="K298" s="194"/>
      <c r="L298" s="78">
        <f t="shared" si="44"/>
        <v>0</v>
      </c>
      <c r="M298" s="194"/>
      <c r="N298" s="194"/>
      <c r="O298" s="78">
        <f t="shared" si="45"/>
        <v>0</v>
      </c>
      <c r="P298" s="79" t="str">
        <f t="shared" si="46"/>
        <v>-</v>
      </c>
      <c r="Q298" s="212"/>
      <c r="R298" s="80"/>
      <c r="S298" s="221"/>
      <c r="T298" s="80"/>
      <c r="U298" s="83" t="str">
        <f t="shared" si="51"/>
        <v/>
      </c>
      <c r="V298" s="194">
        <f t="shared" si="47"/>
        <v>0</v>
      </c>
      <c r="W298" s="194">
        <f t="shared" si="52"/>
        <v>0</v>
      </c>
      <c r="X298" s="82" t="str">
        <f t="shared" si="48"/>
        <v>ok</v>
      </c>
      <c r="Y298" s="80"/>
      <c r="Z298" s="81" t="str">
        <f t="shared" si="53"/>
        <v/>
      </c>
      <c r="AA298" s="194">
        <f t="shared" si="49"/>
        <v>0</v>
      </c>
      <c r="AB298" s="194">
        <f t="shared" si="50"/>
        <v>0</v>
      </c>
      <c r="AC298" s="82" t="str">
        <f t="shared" si="54"/>
        <v>ok</v>
      </c>
      <c r="AD298" s="80"/>
      <c r="AE298" s="84" t="str">
        <f t="array" ref="AE298">IFERROR(IF($C298="","",INDEX(구분표!$I$2:$I$1001,MATCH(1,(구분표!$B$2:$B$1001='2추일출'!$A298)*(구분표!$C$2:$C$1001='2추일출'!$B298)*(구분표!$A$2:$A$1001='2추일출'!$C298),0))),"@@")</f>
        <v/>
      </c>
    </row>
    <row r="299" spans="1:31" ht="31.5" customHeight="1">
      <c r="A299" s="94" t="str">
        <f>IFERROR(VLOOKUP('2추일출'!$C299,구분표!$A$2:$C$1001,2,FALSE),"")</f>
        <v/>
      </c>
      <c r="B299" s="94" t="str">
        <f>IFERROR(VLOOKUP('2추일출'!$C299,구분표!$A$2:$C$1001,3,FALSE),"")</f>
        <v/>
      </c>
      <c r="C299" s="196"/>
      <c r="D299" s="195"/>
      <c r="E299" s="195"/>
      <c r="F299" s="196"/>
      <c r="G299" s="194"/>
      <c r="H299" s="194"/>
      <c r="I299" s="78">
        <f>IF(SUMPRODUCT(COUNTIF($D299,{"*본예산*","*1회추경*","*신규*"})),"-",G299-H299)</f>
        <v>0</v>
      </c>
      <c r="J299" s="194"/>
      <c r="K299" s="194"/>
      <c r="L299" s="78">
        <f t="shared" si="44"/>
        <v>0</v>
      </c>
      <c r="M299" s="194"/>
      <c r="N299" s="194"/>
      <c r="O299" s="78">
        <f t="shared" si="45"/>
        <v>0</v>
      </c>
      <c r="P299" s="79" t="str">
        <f t="shared" si="46"/>
        <v>-</v>
      </c>
      <c r="Q299" s="212"/>
      <c r="R299" s="80"/>
      <c r="S299" s="221"/>
      <c r="T299" s="80"/>
      <c r="U299" s="83" t="str">
        <f t="shared" si="51"/>
        <v/>
      </c>
      <c r="V299" s="194">
        <f t="shared" si="47"/>
        <v>0</v>
      </c>
      <c r="W299" s="194">
        <f t="shared" si="52"/>
        <v>0</v>
      </c>
      <c r="X299" s="82" t="str">
        <f t="shared" si="48"/>
        <v>ok</v>
      </c>
      <c r="Y299" s="80"/>
      <c r="Z299" s="81" t="str">
        <f t="shared" si="53"/>
        <v/>
      </c>
      <c r="AA299" s="194">
        <f t="shared" si="49"/>
        <v>0</v>
      </c>
      <c r="AB299" s="194">
        <f t="shared" si="50"/>
        <v>0</v>
      </c>
      <c r="AC299" s="82" t="str">
        <f t="shared" si="54"/>
        <v>ok</v>
      </c>
      <c r="AD299" s="80"/>
      <c r="AE299" s="84" t="str">
        <f t="array" ref="AE299">IFERROR(IF($C299="","",INDEX(구분표!$I$2:$I$1001,MATCH(1,(구분표!$B$2:$B$1001='2추일출'!$A299)*(구분표!$C$2:$C$1001='2추일출'!$B299)*(구분표!$A$2:$A$1001='2추일출'!$C299),0))),"@@")</f>
        <v/>
      </c>
    </row>
    <row r="300" spans="1:31" ht="31.5" customHeight="1">
      <c r="A300" s="94" t="str">
        <f>IFERROR(VLOOKUP('2추일출'!$C300,구분표!$A$2:$C$1001,2,FALSE),"")</f>
        <v/>
      </c>
      <c r="B300" s="94" t="str">
        <f>IFERROR(VLOOKUP('2추일출'!$C300,구분표!$A$2:$C$1001,3,FALSE),"")</f>
        <v/>
      </c>
      <c r="C300" s="196"/>
      <c r="D300" s="195"/>
      <c r="E300" s="195"/>
      <c r="F300" s="196"/>
      <c r="G300" s="194"/>
      <c r="H300" s="194"/>
      <c r="I300" s="78">
        <f>IF(SUMPRODUCT(COUNTIF($D300,{"*본예산*","*1회추경*","*신규*"})),"-",G300-H300)</f>
        <v>0</v>
      </c>
      <c r="J300" s="194"/>
      <c r="K300" s="194"/>
      <c r="L300" s="78">
        <f t="shared" si="44"/>
        <v>0</v>
      </c>
      <c r="M300" s="194"/>
      <c r="N300" s="194"/>
      <c r="O300" s="78">
        <f t="shared" si="45"/>
        <v>0</v>
      </c>
      <c r="P300" s="79" t="str">
        <f t="shared" si="46"/>
        <v>-</v>
      </c>
      <c r="Q300" s="212"/>
      <c r="R300" s="80"/>
      <c r="S300" s="221"/>
      <c r="T300" s="80"/>
      <c r="U300" s="83" t="str">
        <f t="shared" si="51"/>
        <v/>
      </c>
      <c r="V300" s="194">
        <f t="shared" si="47"/>
        <v>0</v>
      </c>
      <c r="W300" s="194">
        <f t="shared" si="52"/>
        <v>0</v>
      </c>
      <c r="X300" s="82" t="str">
        <f t="shared" si="48"/>
        <v>ok</v>
      </c>
      <c r="Y300" s="80"/>
      <c r="Z300" s="81" t="str">
        <f t="shared" si="53"/>
        <v/>
      </c>
      <c r="AA300" s="194">
        <f t="shared" si="49"/>
        <v>0</v>
      </c>
      <c r="AB300" s="194">
        <f t="shared" si="50"/>
        <v>0</v>
      </c>
      <c r="AC300" s="82" t="str">
        <f t="shared" si="54"/>
        <v>ok</v>
      </c>
      <c r="AD300" s="80"/>
      <c r="AE300" s="84" t="str">
        <f t="array" ref="AE300">IFERROR(IF($C300="","",INDEX(구분표!$I$2:$I$1001,MATCH(1,(구분표!$B$2:$B$1001='2추일출'!$A300)*(구분표!$C$2:$C$1001='2추일출'!$B300)*(구분표!$A$2:$A$1001='2추일출'!$C300),0))),"@@")</f>
        <v/>
      </c>
    </row>
    <row r="301" spans="1:31" ht="31.5" customHeight="1">
      <c r="A301" s="94" t="str">
        <f>IFERROR(VLOOKUP('2추일출'!$C301,구분표!$A$2:$C$1001,2,FALSE),"")</f>
        <v/>
      </c>
      <c r="B301" s="94" t="str">
        <f>IFERROR(VLOOKUP('2추일출'!$C301,구분표!$A$2:$C$1001,3,FALSE),"")</f>
        <v/>
      </c>
      <c r="C301" s="196"/>
      <c r="D301" s="195"/>
      <c r="E301" s="195"/>
      <c r="F301" s="196"/>
      <c r="G301" s="194"/>
      <c r="H301" s="194"/>
      <c r="I301" s="78">
        <f>IF(SUMPRODUCT(COUNTIF($D301,{"*본예산*","*1회추경*","*신규*"})),"-",G301-H301)</f>
        <v>0</v>
      </c>
      <c r="J301" s="194"/>
      <c r="K301" s="194"/>
      <c r="L301" s="78">
        <f t="shared" si="44"/>
        <v>0</v>
      </c>
      <c r="M301" s="194"/>
      <c r="N301" s="194"/>
      <c r="O301" s="78">
        <f t="shared" si="45"/>
        <v>0</v>
      </c>
      <c r="P301" s="79" t="str">
        <f t="shared" si="46"/>
        <v>-</v>
      </c>
      <c r="Q301" s="212"/>
      <c r="R301" s="80"/>
      <c r="S301" s="221"/>
      <c r="T301" s="80"/>
      <c r="U301" s="83" t="str">
        <f t="shared" si="51"/>
        <v/>
      </c>
      <c r="V301" s="194">
        <f t="shared" si="47"/>
        <v>0</v>
      </c>
      <c r="W301" s="194">
        <f t="shared" si="52"/>
        <v>0</v>
      </c>
      <c r="X301" s="82" t="str">
        <f t="shared" si="48"/>
        <v>ok</v>
      </c>
      <c r="Y301" s="80"/>
      <c r="Z301" s="81" t="str">
        <f t="shared" si="53"/>
        <v/>
      </c>
      <c r="AA301" s="194">
        <f t="shared" si="49"/>
        <v>0</v>
      </c>
      <c r="AB301" s="194">
        <f t="shared" si="50"/>
        <v>0</v>
      </c>
      <c r="AC301" s="82" t="str">
        <f t="shared" si="54"/>
        <v>ok</v>
      </c>
      <c r="AD301" s="80"/>
      <c r="AE301" s="84" t="str">
        <f t="array" ref="AE301">IFERROR(IF($C301="","",INDEX(구분표!$I$2:$I$1001,MATCH(1,(구분표!$B$2:$B$1001='2추일출'!$A301)*(구분표!$C$2:$C$1001='2추일출'!$B301)*(구분표!$A$2:$A$1001='2추일출'!$C301),0))),"@@")</f>
        <v/>
      </c>
    </row>
    <row r="302" spans="1:31" ht="31.5" customHeight="1">
      <c r="A302" s="94" t="str">
        <f>IFERROR(VLOOKUP('2추일출'!$C302,구분표!$A$2:$C$1001,2,FALSE),"")</f>
        <v/>
      </c>
      <c r="B302" s="94" t="str">
        <f>IFERROR(VLOOKUP('2추일출'!$C302,구분표!$A$2:$C$1001,3,FALSE),"")</f>
        <v/>
      </c>
      <c r="C302" s="196"/>
      <c r="D302" s="195"/>
      <c r="E302" s="195"/>
      <c r="F302" s="196"/>
      <c r="G302" s="194"/>
      <c r="H302" s="194"/>
      <c r="I302" s="78">
        <f>IF(SUMPRODUCT(COUNTIF($D302,{"*본예산*","*1회추경*","*신규*"})),"-",G302-H302)</f>
        <v>0</v>
      </c>
      <c r="J302" s="194"/>
      <c r="K302" s="194"/>
      <c r="L302" s="78">
        <f t="shared" si="44"/>
        <v>0</v>
      </c>
      <c r="M302" s="194"/>
      <c r="N302" s="194"/>
      <c r="O302" s="78">
        <f t="shared" si="45"/>
        <v>0</v>
      </c>
      <c r="P302" s="79" t="str">
        <f t="shared" si="46"/>
        <v>-</v>
      </c>
      <c r="Q302" s="212"/>
      <c r="R302" s="80"/>
      <c r="S302" s="221"/>
      <c r="T302" s="80"/>
      <c r="U302" s="83" t="str">
        <f t="shared" si="51"/>
        <v/>
      </c>
      <c r="V302" s="194">
        <f t="shared" si="47"/>
        <v>0</v>
      </c>
      <c r="W302" s="194">
        <f t="shared" si="52"/>
        <v>0</v>
      </c>
      <c r="X302" s="82" t="str">
        <f t="shared" si="48"/>
        <v>ok</v>
      </c>
      <c r="Y302" s="80"/>
      <c r="Z302" s="81" t="str">
        <f t="shared" si="53"/>
        <v/>
      </c>
      <c r="AA302" s="194">
        <f t="shared" si="49"/>
        <v>0</v>
      </c>
      <c r="AB302" s="194">
        <f t="shared" si="50"/>
        <v>0</v>
      </c>
      <c r="AC302" s="82" t="str">
        <f t="shared" si="54"/>
        <v>ok</v>
      </c>
      <c r="AD302" s="80"/>
      <c r="AE302" s="84" t="str">
        <f t="array" ref="AE302">IFERROR(IF($C302="","",INDEX(구분표!$I$2:$I$1001,MATCH(1,(구분표!$B$2:$B$1001='2추일출'!$A302)*(구분표!$C$2:$C$1001='2추일출'!$B302)*(구분표!$A$2:$A$1001='2추일출'!$C302),0))),"@@")</f>
        <v/>
      </c>
    </row>
    <row r="303" spans="1:31" ht="31.5" customHeight="1">
      <c r="A303" s="94" t="str">
        <f>IFERROR(VLOOKUP('2추일출'!$C303,구분표!$A$2:$C$1001,2,FALSE),"")</f>
        <v/>
      </c>
      <c r="B303" s="94" t="str">
        <f>IFERROR(VLOOKUP('2추일출'!$C303,구분표!$A$2:$C$1001,3,FALSE),"")</f>
        <v/>
      </c>
      <c r="C303" s="196"/>
      <c r="D303" s="195"/>
      <c r="E303" s="195"/>
      <c r="F303" s="196"/>
      <c r="G303" s="194"/>
      <c r="H303" s="194"/>
      <c r="I303" s="78">
        <f>IF(SUMPRODUCT(COUNTIF($D303,{"*본예산*","*1회추경*","*신규*"})),"-",G303-H303)</f>
        <v>0</v>
      </c>
      <c r="J303" s="194"/>
      <c r="K303" s="194"/>
      <c r="L303" s="78">
        <f t="shared" si="44"/>
        <v>0</v>
      </c>
      <c r="M303" s="194"/>
      <c r="N303" s="194"/>
      <c r="O303" s="78">
        <f t="shared" si="45"/>
        <v>0</v>
      </c>
      <c r="P303" s="79" t="str">
        <f t="shared" si="46"/>
        <v>-</v>
      </c>
      <c r="Q303" s="212"/>
      <c r="R303" s="80"/>
      <c r="S303" s="221"/>
      <c r="T303" s="80"/>
      <c r="U303" s="83" t="str">
        <f t="shared" si="51"/>
        <v/>
      </c>
      <c r="V303" s="194">
        <f t="shared" si="47"/>
        <v>0</v>
      </c>
      <c r="W303" s="194">
        <f t="shared" si="52"/>
        <v>0</v>
      </c>
      <c r="X303" s="82" t="str">
        <f t="shared" si="48"/>
        <v>ok</v>
      </c>
      <c r="Y303" s="80"/>
      <c r="Z303" s="81" t="str">
        <f t="shared" si="53"/>
        <v/>
      </c>
      <c r="AA303" s="194">
        <f t="shared" si="49"/>
        <v>0</v>
      </c>
      <c r="AB303" s="194">
        <f t="shared" si="50"/>
        <v>0</v>
      </c>
      <c r="AC303" s="82" t="str">
        <f t="shared" si="54"/>
        <v>ok</v>
      </c>
      <c r="AD303" s="80"/>
      <c r="AE303" s="84" t="str">
        <f t="array" ref="AE303">IFERROR(IF($C303="","",INDEX(구분표!$I$2:$I$1001,MATCH(1,(구분표!$B$2:$B$1001='2추일출'!$A303)*(구분표!$C$2:$C$1001='2추일출'!$B303)*(구분표!$A$2:$A$1001='2추일출'!$C303),0))),"@@")</f>
        <v/>
      </c>
    </row>
    <row r="304" spans="1:31" ht="31.5" customHeight="1">
      <c r="A304" s="94" t="str">
        <f>IFERROR(VLOOKUP('2추일출'!$C304,구분표!$A$2:$C$1001,2,FALSE),"")</f>
        <v/>
      </c>
      <c r="B304" s="94" t="str">
        <f>IFERROR(VLOOKUP('2추일출'!$C304,구분표!$A$2:$C$1001,3,FALSE),"")</f>
        <v/>
      </c>
      <c r="C304" s="196"/>
      <c r="D304" s="195"/>
      <c r="E304" s="195"/>
      <c r="F304" s="196"/>
      <c r="G304" s="194"/>
      <c r="H304" s="194"/>
      <c r="I304" s="78">
        <f>IF(SUMPRODUCT(COUNTIF($D304,{"*본예산*","*1회추경*","*신규*"})),"-",G304-H304)</f>
        <v>0</v>
      </c>
      <c r="J304" s="194"/>
      <c r="K304" s="194"/>
      <c r="L304" s="78">
        <f t="shared" si="44"/>
        <v>0</v>
      </c>
      <c r="M304" s="194"/>
      <c r="N304" s="194"/>
      <c r="O304" s="78">
        <f t="shared" si="45"/>
        <v>0</v>
      </c>
      <c r="P304" s="79" t="str">
        <f t="shared" si="46"/>
        <v>-</v>
      </c>
      <c r="Q304" s="212"/>
      <c r="R304" s="80"/>
      <c r="S304" s="221"/>
      <c r="T304" s="80"/>
      <c r="U304" s="83" t="str">
        <f t="shared" si="51"/>
        <v/>
      </c>
      <c r="V304" s="194">
        <f t="shared" si="47"/>
        <v>0</v>
      </c>
      <c r="W304" s="194">
        <f t="shared" si="52"/>
        <v>0</v>
      </c>
      <c r="X304" s="82" t="str">
        <f t="shared" si="48"/>
        <v>ok</v>
      </c>
      <c r="Y304" s="80"/>
      <c r="Z304" s="81" t="str">
        <f t="shared" si="53"/>
        <v/>
      </c>
      <c r="AA304" s="194">
        <f t="shared" si="49"/>
        <v>0</v>
      </c>
      <c r="AB304" s="194">
        <f t="shared" si="50"/>
        <v>0</v>
      </c>
      <c r="AC304" s="82" t="str">
        <f t="shared" si="54"/>
        <v>ok</v>
      </c>
      <c r="AD304" s="80"/>
      <c r="AE304" s="84" t="str">
        <f t="array" ref="AE304">IFERROR(IF($C304="","",INDEX(구분표!$I$2:$I$1001,MATCH(1,(구분표!$B$2:$B$1001='2추일출'!$A304)*(구분표!$C$2:$C$1001='2추일출'!$B304)*(구분표!$A$2:$A$1001='2추일출'!$C304),0))),"@@")</f>
        <v/>
      </c>
    </row>
    <row r="305" spans="1:31" ht="31.5" customHeight="1">
      <c r="A305" s="94" t="str">
        <f>IFERROR(VLOOKUP('2추일출'!$C305,구분표!$A$2:$C$1001,2,FALSE),"")</f>
        <v/>
      </c>
      <c r="B305" s="94" t="str">
        <f>IFERROR(VLOOKUP('2추일출'!$C305,구분표!$A$2:$C$1001,3,FALSE),"")</f>
        <v/>
      </c>
      <c r="C305" s="196"/>
      <c r="D305" s="195"/>
      <c r="E305" s="195"/>
      <c r="F305" s="196"/>
      <c r="G305" s="194"/>
      <c r="H305" s="194"/>
      <c r="I305" s="78">
        <f>IF(SUMPRODUCT(COUNTIF($D305,{"*본예산*","*1회추경*","*신규*"})),"-",G305-H305)</f>
        <v>0</v>
      </c>
      <c r="J305" s="194"/>
      <c r="K305" s="194"/>
      <c r="L305" s="78">
        <f t="shared" si="44"/>
        <v>0</v>
      </c>
      <c r="M305" s="194"/>
      <c r="N305" s="194"/>
      <c r="O305" s="78">
        <f t="shared" si="45"/>
        <v>0</v>
      </c>
      <c r="P305" s="79" t="str">
        <f t="shared" si="46"/>
        <v>-</v>
      </c>
      <c r="Q305" s="212"/>
      <c r="R305" s="80"/>
      <c r="S305" s="221"/>
      <c r="T305" s="80"/>
      <c r="U305" s="83" t="str">
        <f t="shared" si="51"/>
        <v/>
      </c>
      <c r="V305" s="194">
        <f t="shared" si="47"/>
        <v>0</v>
      </c>
      <c r="W305" s="194">
        <f t="shared" si="52"/>
        <v>0</v>
      </c>
      <c r="X305" s="82" t="str">
        <f t="shared" si="48"/>
        <v>ok</v>
      </c>
      <c r="Y305" s="80"/>
      <c r="Z305" s="81" t="str">
        <f t="shared" si="53"/>
        <v/>
      </c>
      <c r="AA305" s="194">
        <f t="shared" si="49"/>
        <v>0</v>
      </c>
      <c r="AB305" s="194">
        <f t="shared" si="50"/>
        <v>0</v>
      </c>
      <c r="AC305" s="82" t="str">
        <f t="shared" si="54"/>
        <v>ok</v>
      </c>
      <c r="AD305" s="80"/>
      <c r="AE305" s="84" t="str">
        <f t="array" ref="AE305">IFERROR(IF($C305="","",INDEX(구분표!$I$2:$I$1001,MATCH(1,(구분표!$B$2:$B$1001='2추일출'!$A305)*(구분표!$C$2:$C$1001='2추일출'!$B305)*(구분표!$A$2:$A$1001='2추일출'!$C305),0))),"@@")</f>
        <v/>
      </c>
    </row>
    <row r="306" spans="1:31" ht="31.5" customHeight="1">
      <c r="A306" s="94" t="str">
        <f>IFERROR(VLOOKUP('2추일출'!$C306,구분표!$A$2:$C$1001,2,FALSE),"")</f>
        <v/>
      </c>
      <c r="B306" s="94" t="str">
        <f>IFERROR(VLOOKUP('2추일출'!$C306,구분표!$A$2:$C$1001,3,FALSE),"")</f>
        <v/>
      </c>
      <c r="C306" s="196"/>
      <c r="D306" s="195"/>
      <c r="E306" s="195"/>
      <c r="F306" s="196"/>
      <c r="G306" s="194"/>
      <c r="H306" s="194"/>
      <c r="I306" s="78">
        <f>IF(SUMPRODUCT(COUNTIF($D306,{"*본예산*","*1회추경*","*신규*"})),"-",G306-H306)</f>
        <v>0</v>
      </c>
      <c r="J306" s="194"/>
      <c r="K306" s="194"/>
      <c r="L306" s="78">
        <f t="shared" si="44"/>
        <v>0</v>
      </c>
      <c r="M306" s="194"/>
      <c r="N306" s="194"/>
      <c r="O306" s="78">
        <f t="shared" si="45"/>
        <v>0</v>
      </c>
      <c r="P306" s="79" t="str">
        <f t="shared" si="46"/>
        <v>-</v>
      </c>
      <c r="Q306" s="212"/>
      <c r="R306" s="80"/>
      <c r="S306" s="221"/>
      <c r="T306" s="80"/>
      <c r="U306" s="83" t="str">
        <f t="shared" si="51"/>
        <v/>
      </c>
      <c r="V306" s="194">
        <f t="shared" si="47"/>
        <v>0</v>
      </c>
      <c r="W306" s="194">
        <f t="shared" si="52"/>
        <v>0</v>
      </c>
      <c r="X306" s="82" t="str">
        <f t="shared" si="48"/>
        <v>ok</v>
      </c>
      <c r="Y306" s="80"/>
      <c r="Z306" s="81" t="str">
        <f t="shared" si="53"/>
        <v/>
      </c>
      <c r="AA306" s="194">
        <f t="shared" si="49"/>
        <v>0</v>
      </c>
      <c r="AB306" s="194">
        <f t="shared" si="50"/>
        <v>0</v>
      </c>
      <c r="AC306" s="82" t="str">
        <f t="shared" si="54"/>
        <v>ok</v>
      </c>
      <c r="AD306" s="80"/>
      <c r="AE306" s="84" t="str">
        <f t="array" ref="AE306">IFERROR(IF($C306="","",INDEX(구분표!$I$2:$I$1001,MATCH(1,(구분표!$B$2:$B$1001='2추일출'!$A306)*(구분표!$C$2:$C$1001='2추일출'!$B306)*(구분표!$A$2:$A$1001='2추일출'!$C306),0))),"@@")</f>
        <v/>
      </c>
    </row>
    <row r="307" spans="1:31" ht="31.5" customHeight="1">
      <c r="A307" s="94" t="str">
        <f>IFERROR(VLOOKUP('2추일출'!$C307,구분표!$A$2:$C$1001,2,FALSE),"")</f>
        <v/>
      </c>
      <c r="B307" s="94" t="str">
        <f>IFERROR(VLOOKUP('2추일출'!$C307,구분표!$A$2:$C$1001,3,FALSE),"")</f>
        <v/>
      </c>
      <c r="C307" s="196"/>
      <c r="D307" s="195"/>
      <c r="E307" s="195"/>
      <c r="F307" s="196"/>
      <c r="G307" s="194"/>
      <c r="H307" s="194"/>
      <c r="I307" s="78">
        <f>IF(SUMPRODUCT(COUNTIF($D307,{"*본예산*","*1회추경*","*신규*"})),"-",G307-H307)</f>
        <v>0</v>
      </c>
      <c r="J307" s="194"/>
      <c r="K307" s="194"/>
      <c r="L307" s="78">
        <f t="shared" si="44"/>
        <v>0</v>
      </c>
      <c r="M307" s="194"/>
      <c r="N307" s="194"/>
      <c r="O307" s="78">
        <f t="shared" si="45"/>
        <v>0</v>
      </c>
      <c r="P307" s="79" t="str">
        <f t="shared" si="46"/>
        <v>-</v>
      </c>
      <c r="Q307" s="211"/>
      <c r="R307" s="80"/>
      <c r="S307" s="221"/>
      <c r="T307" s="80"/>
      <c r="U307" s="83" t="str">
        <f t="shared" si="51"/>
        <v/>
      </c>
      <c r="V307" s="194">
        <f t="shared" si="47"/>
        <v>0</v>
      </c>
      <c r="W307" s="194">
        <f t="shared" si="52"/>
        <v>0</v>
      </c>
      <c r="X307" s="82" t="str">
        <f t="shared" si="48"/>
        <v>ok</v>
      </c>
      <c r="Y307" s="80"/>
      <c r="Z307" s="81" t="str">
        <f t="shared" si="53"/>
        <v/>
      </c>
      <c r="AA307" s="194">
        <f t="shared" si="49"/>
        <v>0</v>
      </c>
      <c r="AB307" s="194">
        <f t="shared" si="50"/>
        <v>0</v>
      </c>
      <c r="AC307" s="82" t="str">
        <f t="shared" si="54"/>
        <v>ok</v>
      </c>
      <c r="AD307" s="80"/>
      <c r="AE307" s="84" t="str">
        <f t="array" ref="AE307">IFERROR(IF($C307="","",INDEX(구분표!$I$2:$I$1001,MATCH(1,(구분표!$B$2:$B$1001='2추일출'!$A307)*(구분표!$C$2:$C$1001='2추일출'!$B307)*(구분표!$A$2:$A$1001='2추일출'!$C307),0))),"@@")</f>
        <v/>
      </c>
    </row>
    <row r="308" spans="1:31" ht="31.5" customHeight="1">
      <c r="A308" s="94" t="str">
        <f>IFERROR(VLOOKUP('2추일출'!$C308,구분표!$A$2:$C$1001,2,FALSE),"")</f>
        <v/>
      </c>
      <c r="B308" s="94" t="str">
        <f>IFERROR(VLOOKUP('2추일출'!$C308,구분표!$A$2:$C$1001,3,FALSE),"")</f>
        <v/>
      </c>
      <c r="C308" s="196"/>
      <c r="D308" s="195"/>
      <c r="E308" s="195"/>
      <c r="F308" s="196"/>
      <c r="G308" s="194"/>
      <c r="H308" s="194"/>
      <c r="I308" s="78">
        <f>IF(SUMPRODUCT(COUNTIF($D308,{"*본예산*","*1회추경*","*신규*"})),"-",G308-H308)</f>
        <v>0</v>
      </c>
      <c r="J308" s="206"/>
      <c r="K308" s="194"/>
      <c r="L308" s="78">
        <f t="shared" si="44"/>
        <v>0</v>
      </c>
      <c r="M308" s="208"/>
      <c r="N308" s="194"/>
      <c r="O308" s="78">
        <f t="shared" si="45"/>
        <v>0</v>
      </c>
      <c r="P308" s="79" t="str">
        <f t="shared" si="46"/>
        <v>-</v>
      </c>
      <c r="Q308" s="211"/>
      <c r="R308" s="80"/>
      <c r="S308" s="221"/>
      <c r="T308" s="80"/>
      <c r="U308" s="83" t="str">
        <f t="shared" si="51"/>
        <v/>
      </c>
      <c r="V308" s="194">
        <f t="shared" si="47"/>
        <v>0</v>
      </c>
      <c r="W308" s="194">
        <f t="shared" si="52"/>
        <v>0</v>
      </c>
      <c r="X308" s="82" t="str">
        <f t="shared" si="48"/>
        <v>ok</v>
      </c>
      <c r="Y308" s="80"/>
      <c r="Z308" s="81" t="str">
        <f t="shared" si="53"/>
        <v/>
      </c>
      <c r="AA308" s="194">
        <f t="shared" si="49"/>
        <v>0</v>
      </c>
      <c r="AB308" s="194">
        <f t="shared" si="50"/>
        <v>0</v>
      </c>
      <c r="AC308" s="82" t="str">
        <f t="shared" si="54"/>
        <v>ok</v>
      </c>
      <c r="AD308" s="80"/>
      <c r="AE308" s="84" t="str">
        <f t="array" ref="AE308">IFERROR(IF($C308="","",INDEX(구분표!$I$2:$I$1001,MATCH(1,(구분표!$B$2:$B$1001='2추일출'!$A308)*(구분표!$C$2:$C$1001='2추일출'!$B308)*(구분표!$A$2:$A$1001='2추일출'!$C308),0))),"@@")</f>
        <v/>
      </c>
    </row>
    <row r="309" spans="1:31" ht="31.5" customHeight="1">
      <c r="A309" s="94" t="str">
        <f>IFERROR(VLOOKUP('2추일출'!$C309,구분표!$A$2:$C$1001,2,FALSE),"")</f>
        <v/>
      </c>
      <c r="B309" s="94" t="str">
        <f>IFERROR(VLOOKUP('2추일출'!$C309,구분표!$A$2:$C$1001,3,FALSE),"")</f>
        <v/>
      </c>
      <c r="C309" s="196"/>
      <c r="D309" s="195"/>
      <c r="E309" s="195"/>
      <c r="F309" s="196"/>
      <c r="G309" s="194"/>
      <c r="H309" s="194"/>
      <c r="I309" s="78">
        <f>IF(SUMPRODUCT(COUNTIF($D309,{"*본예산*","*1회추경*","*신규*"})),"-",G309-H309)</f>
        <v>0</v>
      </c>
      <c r="J309" s="194"/>
      <c r="K309" s="194"/>
      <c r="L309" s="78">
        <f t="shared" si="44"/>
        <v>0</v>
      </c>
      <c r="M309" s="194"/>
      <c r="N309" s="194"/>
      <c r="O309" s="78">
        <f t="shared" si="45"/>
        <v>0</v>
      </c>
      <c r="P309" s="79" t="str">
        <f t="shared" si="46"/>
        <v>-</v>
      </c>
      <c r="Q309" s="213"/>
      <c r="R309" s="80"/>
      <c r="S309" s="221"/>
      <c r="T309" s="80"/>
      <c r="U309" s="83" t="str">
        <f t="shared" si="51"/>
        <v/>
      </c>
      <c r="V309" s="194">
        <f t="shared" si="47"/>
        <v>0</v>
      </c>
      <c r="W309" s="194">
        <f t="shared" si="52"/>
        <v>0</v>
      </c>
      <c r="X309" s="82" t="str">
        <f t="shared" si="48"/>
        <v>ok</v>
      </c>
      <c r="Y309" s="80"/>
      <c r="Z309" s="81" t="str">
        <f t="shared" si="53"/>
        <v/>
      </c>
      <c r="AA309" s="194">
        <f t="shared" si="49"/>
        <v>0</v>
      </c>
      <c r="AB309" s="194">
        <f t="shared" si="50"/>
        <v>0</v>
      </c>
      <c r="AC309" s="82" t="str">
        <f t="shared" si="54"/>
        <v>ok</v>
      </c>
      <c r="AD309" s="80"/>
      <c r="AE309" s="84" t="str">
        <f t="array" ref="AE309">IFERROR(IF($C309="","",INDEX(구분표!$I$2:$I$1001,MATCH(1,(구분표!$B$2:$B$1001='2추일출'!$A309)*(구분표!$C$2:$C$1001='2추일출'!$B309)*(구분표!$A$2:$A$1001='2추일출'!$C309),0))),"@@")</f>
        <v/>
      </c>
    </row>
    <row r="310" spans="1:31" ht="31.5" customHeight="1">
      <c r="A310" s="94" t="str">
        <f>IFERROR(VLOOKUP('2추일출'!$C310,구분표!$A$2:$C$1001,2,FALSE),"")</f>
        <v/>
      </c>
      <c r="B310" s="94" t="str">
        <f>IFERROR(VLOOKUP('2추일출'!$C310,구분표!$A$2:$C$1001,3,FALSE),"")</f>
        <v/>
      </c>
      <c r="C310" s="196"/>
      <c r="D310" s="195"/>
      <c r="E310" s="195"/>
      <c r="F310" s="196"/>
      <c r="G310" s="194"/>
      <c r="H310" s="194"/>
      <c r="I310" s="78">
        <f>IF(SUMPRODUCT(COUNTIF($D310,{"*본예산*","*1회추경*","*신규*"})),"-",G310-H310)</f>
        <v>0</v>
      </c>
      <c r="J310" s="194"/>
      <c r="K310" s="194"/>
      <c r="L310" s="78">
        <f t="shared" si="44"/>
        <v>0</v>
      </c>
      <c r="M310" s="194"/>
      <c r="N310" s="194"/>
      <c r="O310" s="78">
        <f t="shared" si="45"/>
        <v>0</v>
      </c>
      <c r="P310" s="79" t="str">
        <f t="shared" si="46"/>
        <v>-</v>
      </c>
      <c r="Q310" s="212"/>
      <c r="R310" s="80"/>
      <c r="S310" s="221"/>
      <c r="T310" s="80"/>
      <c r="U310" s="83" t="str">
        <f t="shared" si="51"/>
        <v/>
      </c>
      <c r="V310" s="194">
        <f t="shared" si="47"/>
        <v>0</v>
      </c>
      <c r="W310" s="194">
        <f t="shared" si="52"/>
        <v>0</v>
      </c>
      <c r="X310" s="82" t="str">
        <f t="shared" si="48"/>
        <v>ok</v>
      </c>
      <c r="Y310" s="80"/>
      <c r="Z310" s="81" t="str">
        <f t="shared" si="53"/>
        <v/>
      </c>
      <c r="AA310" s="194">
        <f t="shared" si="49"/>
        <v>0</v>
      </c>
      <c r="AB310" s="194">
        <f t="shared" si="50"/>
        <v>0</v>
      </c>
      <c r="AC310" s="82" t="str">
        <f t="shared" si="54"/>
        <v>ok</v>
      </c>
      <c r="AD310" s="80"/>
      <c r="AE310" s="84" t="str">
        <f t="array" ref="AE310">IFERROR(IF($C310="","",INDEX(구분표!$I$2:$I$1001,MATCH(1,(구분표!$B$2:$B$1001='2추일출'!$A310)*(구분표!$C$2:$C$1001='2추일출'!$B310)*(구분표!$A$2:$A$1001='2추일출'!$C310),0))),"@@")</f>
        <v/>
      </c>
    </row>
    <row r="311" spans="1:31" ht="31.5" customHeight="1">
      <c r="A311" s="94" t="str">
        <f>IFERROR(VLOOKUP('2추일출'!$C311,구분표!$A$2:$C$1001,2,FALSE),"")</f>
        <v/>
      </c>
      <c r="B311" s="94" t="str">
        <f>IFERROR(VLOOKUP('2추일출'!$C311,구분표!$A$2:$C$1001,3,FALSE),"")</f>
        <v/>
      </c>
      <c r="C311" s="196"/>
      <c r="D311" s="195"/>
      <c r="E311" s="195"/>
      <c r="F311" s="196"/>
      <c r="G311" s="194"/>
      <c r="H311" s="194"/>
      <c r="I311" s="78">
        <f>IF(SUMPRODUCT(COUNTIF($D311,{"*본예산*","*1회추경*","*신규*"})),"-",G311-H311)</f>
        <v>0</v>
      </c>
      <c r="J311" s="194"/>
      <c r="K311" s="206"/>
      <c r="L311" s="78">
        <f t="shared" si="44"/>
        <v>0</v>
      </c>
      <c r="M311" s="194"/>
      <c r="N311" s="206"/>
      <c r="O311" s="78">
        <f t="shared" si="45"/>
        <v>0</v>
      </c>
      <c r="P311" s="79" t="str">
        <f t="shared" si="46"/>
        <v>-</v>
      </c>
      <c r="Q311" s="212"/>
      <c r="R311" s="80"/>
      <c r="S311" s="221"/>
      <c r="T311" s="80"/>
      <c r="U311" s="83" t="str">
        <f t="shared" si="51"/>
        <v/>
      </c>
      <c r="V311" s="194">
        <f t="shared" si="47"/>
        <v>0</v>
      </c>
      <c r="W311" s="194">
        <f t="shared" si="52"/>
        <v>0</v>
      </c>
      <c r="X311" s="82" t="str">
        <f t="shared" si="48"/>
        <v>ok</v>
      </c>
      <c r="Y311" s="80"/>
      <c r="Z311" s="81" t="str">
        <f t="shared" si="53"/>
        <v/>
      </c>
      <c r="AA311" s="194">
        <f t="shared" si="49"/>
        <v>0</v>
      </c>
      <c r="AB311" s="194">
        <f t="shared" si="50"/>
        <v>0</v>
      </c>
      <c r="AC311" s="82" t="str">
        <f t="shared" si="54"/>
        <v>ok</v>
      </c>
      <c r="AD311" s="80"/>
      <c r="AE311" s="84" t="str">
        <f t="array" ref="AE311">IFERROR(IF($C311="","",INDEX(구분표!$I$2:$I$1001,MATCH(1,(구분표!$B$2:$B$1001='2추일출'!$A311)*(구분표!$C$2:$C$1001='2추일출'!$B311)*(구분표!$A$2:$A$1001='2추일출'!$C311),0))),"@@")</f>
        <v/>
      </c>
    </row>
    <row r="312" spans="1:31" ht="31.5" customHeight="1">
      <c r="A312" s="94" t="str">
        <f>IFERROR(VLOOKUP('2추일출'!$C312,구분표!$A$2:$C$1001,2,FALSE),"")</f>
        <v/>
      </c>
      <c r="B312" s="94" t="str">
        <f>IFERROR(VLOOKUP('2추일출'!$C312,구분표!$A$2:$C$1001,3,FALSE),"")</f>
        <v/>
      </c>
      <c r="C312" s="196"/>
      <c r="D312" s="195"/>
      <c r="E312" s="195"/>
      <c r="F312" s="196"/>
      <c r="G312" s="194"/>
      <c r="H312" s="194"/>
      <c r="I312" s="78">
        <f>IF(SUMPRODUCT(COUNTIF($D312,{"*본예산*","*1회추경*","*신규*"})),"-",G312-H312)</f>
        <v>0</v>
      </c>
      <c r="J312" s="194"/>
      <c r="K312" s="194"/>
      <c r="L312" s="78">
        <f t="shared" si="44"/>
        <v>0</v>
      </c>
      <c r="M312" s="194"/>
      <c r="N312" s="194"/>
      <c r="O312" s="78">
        <f t="shared" si="45"/>
        <v>0</v>
      </c>
      <c r="P312" s="79" t="str">
        <f t="shared" si="46"/>
        <v>-</v>
      </c>
      <c r="Q312" s="212"/>
      <c r="R312" s="80"/>
      <c r="S312" s="221"/>
      <c r="T312" s="80"/>
      <c r="U312" s="83" t="str">
        <f t="shared" si="51"/>
        <v/>
      </c>
      <c r="V312" s="194">
        <f t="shared" si="47"/>
        <v>0</v>
      </c>
      <c r="W312" s="194">
        <f t="shared" si="52"/>
        <v>0</v>
      </c>
      <c r="X312" s="82" t="str">
        <f t="shared" si="48"/>
        <v>ok</v>
      </c>
      <c r="Y312" s="80"/>
      <c r="Z312" s="81" t="str">
        <f t="shared" si="53"/>
        <v/>
      </c>
      <c r="AA312" s="194">
        <f t="shared" si="49"/>
        <v>0</v>
      </c>
      <c r="AB312" s="194">
        <f t="shared" si="50"/>
        <v>0</v>
      </c>
      <c r="AC312" s="82" t="str">
        <f t="shared" si="54"/>
        <v>ok</v>
      </c>
      <c r="AD312" s="80"/>
      <c r="AE312" s="84" t="str">
        <f t="array" ref="AE312">IFERROR(IF($C312="","",INDEX(구분표!$I$2:$I$1001,MATCH(1,(구분표!$B$2:$B$1001='2추일출'!$A312)*(구분표!$C$2:$C$1001='2추일출'!$B312)*(구분표!$A$2:$A$1001='2추일출'!$C312),0))),"@@")</f>
        <v/>
      </c>
    </row>
    <row r="313" spans="1:31" ht="31.5" customHeight="1">
      <c r="A313" s="94" t="str">
        <f>IFERROR(VLOOKUP('2추일출'!$C313,구분표!$A$2:$C$1001,2,FALSE),"")</f>
        <v/>
      </c>
      <c r="B313" s="94" t="str">
        <f>IFERROR(VLOOKUP('2추일출'!$C313,구분표!$A$2:$C$1001,3,FALSE),"")</f>
        <v/>
      </c>
      <c r="C313" s="196"/>
      <c r="D313" s="195"/>
      <c r="E313" s="195"/>
      <c r="F313" s="196"/>
      <c r="G313" s="198"/>
      <c r="H313" s="198"/>
      <c r="I313" s="78">
        <f>IF(SUMPRODUCT(COUNTIF($D313,{"*본예산*","*1회추경*","*신규*"})),"-",G313-H313)</f>
        <v>0</v>
      </c>
      <c r="J313" s="194"/>
      <c r="K313" s="194"/>
      <c r="L313" s="78">
        <f t="shared" si="44"/>
        <v>0</v>
      </c>
      <c r="M313" s="194"/>
      <c r="N313" s="194"/>
      <c r="O313" s="78">
        <f t="shared" si="45"/>
        <v>0</v>
      </c>
      <c r="P313" s="79" t="str">
        <f t="shared" si="46"/>
        <v>-</v>
      </c>
      <c r="Q313" s="212"/>
      <c r="R313" s="80"/>
      <c r="S313" s="221"/>
      <c r="T313" s="80"/>
      <c r="U313" s="83" t="str">
        <f t="shared" si="51"/>
        <v/>
      </c>
      <c r="V313" s="194">
        <f t="shared" si="47"/>
        <v>0</v>
      </c>
      <c r="W313" s="194">
        <f t="shared" si="52"/>
        <v>0</v>
      </c>
      <c r="X313" s="82" t="str">
        <f t="shared" si="48"/>
        <v>ok</v>
      </c>
      <c r="Y313" s="80"/>
      <c r="Z313" s="81" t="str">
        <f t="shared" si="53"/>
        <v/>
      </c>
      <c r="AA313" s="194">
        <f t="shared" si="49"/>
        <v>0</v>
      </c>
      <c r="AB313" s="194">
        <f t="shared" si="50"/>
        <v>0</v>
      </c>
      <c r="AC313" s="82" t="str">
        <f t="shared" si="54"/>
        <v>ok</v>
      </c>
      <c r="AD313" s="80"/>
      <c r="AE313" s="84" t="str">
        <f t="array" ref="AE313">IFERROR(IF($C313="","",INDEX(구분표!$I$2:$I$1001,MATCH(1,(구분표!$B$2:$B$1001='2추일출'!$A313)*(구분표!$C$2:$C$1001='2추일출'!$B313)*(구분표!$A$2:$A$1001='2추일출'!$C313),0))),"@@")</f>
        <v/>
      </c>
    </row>
    <row r="314" spans="1:31" ht="31.5" customHeight="1">
      <c r="A314" s="94" t="str">
        <f>IFERROR(VLOOKUP('2추일출'!$C314,구분표!$A$2:$C$1001,2,FALSE),"")</f>
        <v/>
      </c>
      <c r="B314" s="94" t="str">
        <f>IFERROR(VLOOKUP('2추일출'!$C314,구분표!$A$2:$C$1001,3,FALSE),"")</f>
        <v/>
      </c>
      <c r="C314" s="196"/>
      <c r="D314" s="195"/>
      <c r="E314" s="195"/>
      <c r="F314" s="196"/>
      <c r="G314" s="198"/>
      <c r="H314" s="198"/>
      <c r="I314" s="78">
        <f>IF(SUMPRODUCT(COUNTIF($D314,{"*본예산*","*1회추경*","*신규*"})),"-",G314-H314)</f>
        <v>0</v>
      </c>
      <c r="J314" s="194"/>
      <c r="K314" s="194"/>
      <c r="L314" s="78">
        <f t="shared" si="44"/>
        <v>0</v>
      </c>
      <c r="M314" s="194"/>
      <c r="N314" s="194"/>
      <c r="O314" s="78">
        <f t="shared" si="45"/>
        <v>0</v>
      </c>
      <c r="P314" s="79" t="str">
        <f t="shared" si="46"/>
        <v>-</v>
      </c>
      <c r="Q314" s="212"/>
      <c r="R314" s="80"/>
      <c r="S314" s="221"/>
      <c r="T314" s="80"/>
      <c r="U314" s="83" t="str">
        <f t="shared" si="51"/>
        <v/>
      </c>
      <c r="V314" s="194">
        <f t="shared" si="47"/>
        <v>0</v>
      </c>
      <c r="W314" s="194">
        <f t="shared" si="52"/>
        <v>0</v>
      </c>
      <c r="X314" s="82" t="str">
        <f t="shared" si="48"/>
        <v>ok</v>
      </c>
      <c r="Y314" s="80"/>
      <c r="Z314" s="81" t="str">
        <f t="shared" si="53"/>
        <v/>
      </c>
      <c r="AA314" s="194">
        <f t="shared" si="49"/>
        <v>0</v>
      </c>
      <c r="AB314" s="194">
        <f t="shared" si="50"/>
        <v>0</v>
      </c>
      <c r="AC314" s="82" t="str">
        <f t="shared" si="54"/>
        <v>ok</v>
      </c>
      <c r="AD314" s="80"/>
      <c r="AE314" s="84" t="str">
        <f t="array" ref="AE314">IFERROR(IF($C314="","",INDEX(구분표!$I$2:$I$1001,MATCH(1,(구분표!$B$2:$B$1001='2추일출'!$A314)*(구분표!$C$2:$C$1001='2추일출'!$B314)*(구분표!$A$2:$A$1001='2추일출'!$C314),0))),"@@")</f>
        <v/>
      </c>
    </row>
    <row r="315" spans="1:31" ht="31.5" customHeight="1">
      <c r="A315" s="94" t="str">
        <f>IFERROR(VLOOKUP('2추일출'!$C315,구분표!$A$2:$C$1001,2,FALSE),"")</f>
        <v/>
      </c>
      <c r="B315" s="94" t="str">
        <f>IFERROR(VLOOKUP('2추일출'!$C315,구분표!$A$2:$C$1001,3,FALSE),"")</f>
        <v/>
      </c>
      <c r="C315" s="196"/>
      <c r="D315" s="195"/>
      <c r="E315" s="195"/>
      <c r="F315" s="196"/>
      <c r="G315" s="194"/>
      <c r="H315" s="194"/>
      <c r="I315" s="78">
        <f>IF(SUMPRODUCT(COUNTIF($D315,{"*본예산*","*1회추경*","*신규*"})),"-",G315-H315)</f>
        <v>0</v>
      </c>
      <c r="J315" s="194"/>
      <c r="K315" s="194"/>
      <c r="L315" s="78">
        <f t="shared" si="44"/>
        <v>0</v>
      </c>
      <c r="M315" s="194"/>
      <c r="N315" s="194"/>
      <c r="O315" s="78">
        <f t="shared" si="45"/>
        <v>0</v>
      </c>
      <c r="P315" s="79" t="str">
        <f t="shared" si="46"/>
        <v>-</v>
      </c>
      <c r="Q315" s="212"/>
      <c r="R315" s="80"/>
      <c r="S315" s="221"/>
      <c r="T315" s="80"/>
      <c r="U315" s="83" t="str">
        <f t="shared" si="51"/>
        <v/>
      </c>
      <c r="V315" s="194">
        <f t="shared" si="47"/>
        <v>0</v>
      </c>
      <c r="W315" s="194">
        <f t="shared" si="52"/>
        <v>0</v>
      </c>
      <c r="X315" s="82" t="str">
        <f t="shared" si="48"/>
        <v>ok</v>
      </c>
      <c r="Y315" s="80"/>
      <c r="Z315" s="81" t="str">
        <f t="shared" si="53"/>
        <v/>
      </c>
      <c r="AA315" s="194">
        <f t="shared" si="49"/>
        <v>0</v>
      </c>
      <c r="AB315" s="194">
        <f t="shared" si="50"/>
        <v>0</v>
      </c>
      <c r="AC315" s="82" t="str">
        <f t="shared" si="54"/>
        <v>ok</v>
      </c>
      <c r="AD315" s="80"/>
      <c r="AE315" s="84" t="str">
        <f t="array" ref="AE315">IFERROR(IF($C315="","",INDEX(구분표!$I$2:$I$1001,MATCH(1,(구분표!$B$2:$B$1001='2추일출'!$A315)*(구분표!$C$2:$C$1001='2추일출'!$B315)*(구분표!$A$2:$A$1001='2추일출'!$C315),0))),"@@")</f>
        <v/>
      </c>
    </row>
    <row r="316" spans="1:31" ht="31.5" customHeight="1">
      <c r="A316" s="94" t="str">
        <f>IFERROR(VLOOKUP('2추일출'!$C316,구분표!$A$2:$C$1001,2,FALSE),"")</f>
        <v/>
      </c>
      <c r="B316" s="94" t="str">
        <f>IFERROR(VLOOKUP('2추일출'!$C316,구분표!$A$2:$C$1001,3,FALSE),"")</f>
        <v/>
      </c>
      <c r="C316" s="196"/>
      <c r="D316" s="195"/>
      <c r="E316" s="195"/>
      <c r="F316" s="196"/>
      <c r="G316" s="194"/>
      <c r="H316" s="194"/>
      <c r="I316" s="78">
        <f>IF(SUMPRODUCT(COUNTIF($D316,{"*본예산*","*1회추경*","*신규*"})),"-",G316-H316)</f>
        <v>0</v>
      </c>
      <c r="J316" s="194"/>
      <c r="K316" s="194"/>
      <c r="L316" s="78">
        <f t="shared" si="44"/>
        <v>0</v>
      </c>
      <c r="M316" s="194"/>
      <c r="N316" s="194"/>
      <c r="O316" s="78">
        <f t="shared" si="45"/>
        <v>0</v>
      </c>
      <c r="P316" s="79" t="str">
        <f t="shared" si="46"/>
        <v>-</v>
      </c>
      <c r="Q316" s="212"/>
      <c r="R316" s="80"/>
      <c r="S316" s="221"/>
      <c r="T316" s="80"/>
      <c r="U316" s="83" t="str">
        <f t="shared" si="51"/>
        <v/>
      </c>
      <c r="V316" s="194">
        <f t="shared" si="47"/>
        <v>0</v>
      </c>
      <c r="W316" s="194">
        <f t="shared" si="52"/>
        <v>0</v>
      </c>
      <c r="X316" s="82" t="str">
        <f t="shared" si="48"/>
        <v>ok</v>
      </c>
      <c r="Y316" s="80"/>
      <c r="Z316" s="81" t="str">
        <f t="shared" si="53"/>
        <v/>
      </c>
      <c r="AA316" s="194">
        <f t="shared" si="49"/>
        <v>0</v>
      </c>
      <c r="AB316" s="194">
        <f t="shared" si="50"/>
        <v>0</v>
      </c>
      <c r="AC316" s="82" t="str">
        <f t="shared" si="54"/>
        <v>ok</v>
      </c>
      <c r="AD316" s="80"/>
      <c r="AE316" s="84" t="str">
        <f t="array" ref="AE316">IFERROR(IF($C316="","",INDEX(구분표!$I$2:$I$1001,MATCH(1,(구분표!$B$2:$B$1001='2추일출'!$A316)*(구분표!$C$2:$C$1001='2추일출'!$B316)*(구분표!$A$2:$A$1001='2추일출'!$C316),0))),"@@")</f>
        <v/>
      </c>
    </row>
    <row r="317" spans="1:31" ht="31.5" customHeight="1">
      <c r="A317" s="94" t="str">
        <f>IFERROR(VLOOKUP('2추일출'!$C317,구분표!$A$2:$C$1001,2,FALSE),"")</f>
        <v/>
      </c>
      <c r="B317" s="94" t="str">
        <f>IFERROR(VLOOKUP('2추일출'!$C317,구분표!$A$2:$C$1001,3,FALSE),"")</f>
        <v/>
      </c>
      <c r="C317" s="196"/>
      <c r="D317" s="195"/>
      <c r="E317" s="195"/>
      <c r="F317" s="196"/>
      <c r="G317" s="194"/>
      <c r="H317" s="194"/>
      <c r="I317" s="78">
        <f>IF(SUMPRODUCT(COUNTIF($D317,{"*본예산*","*1회추경*","*신규*"})),"-",G317-H317)</f>
        <v>0</v>
      </c>
      <c r="J317" s="194"/>
      <c r="K317" s="206"/>
      <c r="L317" s="78">
        <f t="shared" si="44"/>
        <v>0</v>
      </c>
      <c r="M317" s="194"/>
      <c r="N317" s="206"/>
      <c r="O317" s="78">
        <f t="shared" si="45"/>
        <v>0</v>
      </c>
      <c r="P317" s="79" t="str">
        <f t="shared" si="46"/>
        <v>-</v>
      </c>
      <c r="Q317" s="211"/>
      <c r="R317" s="80"/>
      <c r="S317" s="221"/>
      <c r="T317" s="80"/>
      <c r="U317" s="83" t="str">
        <f t="shared" si="51"/>
        <v/>
      </c>
      <c r="V317" s="194">
        <f t="shared" si="47"/>
        <v>0</v>
      </c>
      <c r="W317" s="194">
        <f t="shared" si="52"/>
        <v>0</v>
      </c>
      <c r="X317" s="82" t="str">
        <f t="shared" si="48"/>
        <v>ok</v>
      </c>
      <c r="Y317" s="80"/>
      <c r="Z317" s="81" t="str">
        <f t="shared" si="53"/>
        <v/>
      </c>
      <c r="AA317" s="194">
        <f t="shared" si="49"/>
        <v>0</v>
      </c>
      <c r="AB317" s="194">
        <f t="shared" si="50"/>
        <v>0</v>
      </c>
      <c r="AC317" s="82" t="str">
        <f t="shared" si="54"/>
        <v>ok</v>
      </c>
      <c r="AD317" s="80"/>
      <c r="AE317" s="84" t="str">
        <f t="array" ref="AE317">IFERROR(IF($C317="","",INDEX(구분표!$I$2:$I$1001,MATCH(1,(구분표!$B$2:$B$1001='2추일출'!$A317)*(구분표!$C$2:$C$1001='2추일출'!$B317)*(구분표!$A$2:$A$1001='2추일출'!$C317),0))),"@@")</f>
        <v/>
      </c>
    </row>
    <row r="318" spans="1:31" ht="31.5" customHeight="1">
      <c r="A318" s="94" t="str">
        <f>IFERROR(VLOOKUP('2추일출'!$C318,구분표!$A$2:$C$1001,2,FALSE),"")</f>
        <v/>
      </c>
      <c r="B318" s="94" t="str">
        <f>IFERROR(VLOOKUP('2추일출'!$C318,구분표!$A$2:$C$1001,3,FALSE),"")</f>
        <v/>
      </c>
      <c r="C318" s="196"/>
      <c r="D318" s="195"/>
      <c r="E318" s="195"/>
      <c r="F318" s="196"/>
      <c r="G318" s="194"/>
      <c r="H318" s="194"/>
      <c r="I318" s="78">
        <f>IF(SUMPRODUCT(COUNTIF($D318,{"*본예산*","*1회추경*","*신규*"})),"-",G318-H318)</f>
        <v>0</v>
      </c>
      <c r="J318" s="194"/>
      <c r="K318" s="194"/>
      <c r="L318" s="78">
        <f t="shared" si="44"/>
        <v>0</v>
      </c>
      <c r="M318" s="194"/>
      <c r="N318" s="194"/>
      <c r="O318" s="78">
        <f t="shared" si="45"/>
        <v>0</v>
      </c>
      <c r="P318" s="79" t="str">
        <f t="shared" si="46"/>
        <v>-</v>
      </c>
      <c r="Q318" s="212"/>
      <c r="R318" s="80"/>
      <c r="S318" s="221"/>
      <c r="T318" s="80"/>
      <c r="U318" s="83" t="str">
        <f t="shared" si="51"/>
        <v/>
      </c>
      <c r="V318" s="194">
        <f t="shared" si="47"/>
        <v>0</v>
      </c>
      <c r="W318" s="194">
        <f t="shared" si="52"/>
        <v>0</v>
      </c>
      <c r="X318" s="82" t="str">
        <f t="shared" si="48"/>
        <v>ok</v>
      </c>
      <c r="Y318" s="80"/>
      <c r="Z318" s="81" t="str">
        <f t="shared" si="53"/>
        <v/>
      </c>
      <c r="AA318" s="194">
        <f t="shared" si="49"/>
        <v>0</v>
      </c>
      <c r="AB318" s="194">
        <f t="shared" si="50"/>
        <v>0</v>
      </c>
      <c r="AC318" s="82" t="str">
        <f t="shared" si="54"/>
        <v>ok</v>
      </c>
      <c r="AD318" s="80"/>
      <c r="AE318" s="84" t="str">
        <f t="array" ref="AE318">IFERROR(IF($C318="","",INDEX(구분표!$I$2:$I$1001,MATCH(1,(구분표!$B$2:$B$1001='2추일출'!$A318)*(구분표!$C$2:$C$1001='2추일출'!$B318)*(구분표!$A$2:$A$1001='2추일출'!$C318),0))),"@@")</f>
        <v/>
      </c>
    </row>
    <row r="319" spans="1:31" ht="31.5" customHeight="1">
      <c r="A319" s="94" t="str">
        <f>IFERROR(VLOOKUP('2추일출'!$C319,구분표!$A$2:$C$1001,2,FALSE),"")</f>
        <v/>
      </c>
      <c r="B319" s="94" t="str">
        <f>IFERROR(VLOOKUP('2추일출'!$C319,구분표!$A$2:$C$1001,3,FALSE),"")</f>
        <v/>
      </c>
      <c r="C319" s="196"/>
      <c r="D319" s="195"/>
      <c r="E319" s="195"/>
      <c r="F319" s="196"/>
      <c r="G319" s="194"/>
      <c r="H319" s="194"/>
      <c r="I319" s="78">
        <f>IF(SUMPRODUCT(COUNTIF($D319,{"*본예산*","*1회추경*","*신규*"})),"-",G319-H319)</f>
        <v>0</v>
      </c>
      <c r="J319" s="194"/>
      <c r="K319" s="194"/>
      <c r="L319" s="78">
        <f t="shared" ref="L319:L378" si="55">IF(G319=0,H319+J319+K319,G319+J319+K319)</f>
        <v>0</v>
      </c>
      <c r="M319" s="194"/>
      <c r="N319" s="194"/>
      <c r="O319" s="78">
        <f t="shared" ref="O319:O378" si="56">IF(G319=0,H319+M319+N319,G319+M319+N319)</f>
        <v>0</v>
      </c>
      <c r="P319" s="79" t="str">
        <f t="shared" ref="P319:P378" si="57">IF(J319-M319&lt;0,"동의필요","-")</f>
        <v>-</v>
      </c>
      <c r="Q319" s="214"/>
      <c r="R319" s="80"/>
      <c r="S319" s="221"/>
      <c r="T319" s="80"/>
      <c r="U319" s="83" t="str">
        <f t="shared" si="51"/>
        <v/>
      </c>
      <c r="V319" s="194">
        <f t="shared" si="47"/>
        <v>0</v>
      </c>
      <c r="W319" s="194">
        <f t="shared" si="52"/>
        <v>0</v>
      </c>
      <c r="X319" s="82" t="str">
        <f t="shared" si="48"/>
        <v>ok</v>
      </c>
      <c r="Y319" s="80"/>
      <c r="Z319" s="81" t="str">
        <f t="shared" si="53"/>
        <v/>
      </c>
      <c r="AA319" s="194">
        <f t="shared" si="49"/>
        <v>0</v>
      </c>
      <c r="AB319" s="194">
        <f t="shared" si="50"/>
        <v>0</v>
      </c>
      <c r="AC319" s="82" t="str">
        <f t="shared" si="54"/>
        <v>ok</v>
      </c>
      <c r="AD319" s="80"/>
      <c r="AE319" s="84" t="str">
        <f t="array" ref="AE319">IFERROR(IF($C319="","",INDEX(구분표!$I$2:$I$1001,MATCH(1,(구분표!$B$2:$B$1001='2추일출'!$A319)*(구분표!$C$2:$C$1001='2추일출'!$B319)*(구분표!$A$2:$A$1001='2추일출'!$C319),0))),"@@")</f>
        <v/>
      </c>
    </row>
    <row r="320" spans="1:31" ht="31.5" customHeight="1">
      <c r="A320" s="94" t="str">
        <f>IFERROR(VLOOKUP('2추일출'!$C320,구분표!$A$2:$C$1001,2,FALSE),"")</f>
        <v/>
      </c>
      <c r="B320" s="94" t="str">
        <f>IFERROR(VLOOKUP('2추일출'!$C320,구분표!$A$2:$C$1001,3,FALSE),"")</f>
        <v/>
      </c>
      <c r="C320" s="196"/>
      <c r="D320" s="195"/>
      <c r="E320" s="195"/>
      <c r="F320" s="196"/>
      <c r="G320" s="194"/>
      <c r="H320" s="197"/>
      <c r="I320" s="78">
        <f>IF(SUMPRODUCT(COUNTIF($D320,{"*본예산*","*1회추경*","*신규*"})),"-",G320-H320)</f>
        <v>0</v>
      </c>
      <c r="J320" s="194"/>
      <c r="K320" s="194"/>
      <c r="L320" s="78">
        <f t="shared" si="55"/>
        <v>0</v>
      </c>
      <c r="M320" s="194"/>
      <c r="N320" s="194"/>
      <c r="O320" s="78">
        <f t="shared" si="56"/>
        <v>0</v>
      </c>
      <c r="P320" s="79" t="str">
        <f t="shared" si="57"/>
        <v>-</v>
      </c>
      <c r="Q320" s="212"/>
      <c r="R320" s="80"/>
      <c r="S320" s="221"/>
      <c r="T320" s="80"/>
      <c r="U320" s="83" t="str">
        <f t="shared" si="51"/>
        <v/>
      </c>
      <c r="V320" s="194">
        <f t="shared" si="47"/>
        <v>0</v>
      </c>
      <c r="W320" s="194">
        <f t="shared" si="52"/>
        <v>0</v>
      </c>
      <c r="X320" s="82" t="str">
        <f t="shared" si="48"/>
        <v>ok</v>
      </c>
      <c r="Y320" s="80"/>
      <c r="Z320" s="81" t="str">
        <f t="shared" si="53"/>
        <v/>
      </c>
      <c r="AA320" s="194">
        <f t="shared" si="49"/>
        <v>0</v>
      </c>
      <c r="AB320" s="194">
        <f t="shared" si="50"/>
        <v>0</v>
      </c>
      <c r="AC320" s="82" t="str">
        <f t="shared" si="54"/>
        <v>ok</v>
      </c>
      <c r="AD320" s="80"/>
      <c r="AE320" s="84" t="str">
        <f t="array" ref="AE320">IFERROR(IF($C320="","",INDEX(구분표!$I$2:$I$1001,MATCH(1,(구분표!$B$2:$B$1001='2추일출'!$A320)*(구분표!$C$2:$C$1001='2추일출'!$B320)*(구분표!$A$2:$A$1001='2추일출'!$C320),0))),"@@")</f>
        <v/>
      </c>
    </row>
    <row r="321" spans="1:31" ht="31.5" customHeight="1">
      <c r="A321" s="94" t="str">
        <f>IFERROR(VLOOKUP('2추일출'!$C321,구분표!$A$2:$C$1001,2,FALSE),"")</f>
        <v/>
      </c>
      <c r="B321" s="94" t="str">
        <f>IFERROR(VLOOKUP('2추일출'!$C321,구분표!$A$2:$C$1001,3,FALSE),"")</f>
        <v/>
      </c>
      <c r="C321" s="196"/>
      <c r="D321" s="195"/>
      <c r="E321" s="195"/>
      <c r="F321" s="196"/>
      <c r="G321" s="194"/>
      <c r="H321" s="194"/>
      <c r="I321" s="78">
        <f>IF(SUMPRODUCT(COUNTIF($D321,{"*본예산*","*1회추경*","*신규*"})),"-",G321-H321)</f>
        <v>0</v>
      </c>
      <c r="J321" s="194"/>
      <c r="K321" s="194"/>
      <c r="L321" s="78">
        <f t="shared" si="55"/>
        <v>0</v>
      </c>
      <c r="M321" s="194"/>
      <c r="N321" s="194"/>
      <c r="O321" s="78">
        <f t="shared" si="56"/>
        <v>0</v>
      </c>
      <c r="P321" s="79" t="str">
        <f t="shared" si="57"/>
        <v>-</v>
      </c>
      <c r="Q321" s="212"/>
      <c r="R321" s="80"/>
      <c r="S321" s="221"/>
      <c r="T321" s="80"/>
      <c r="U321" s="83" t="str">
        <f t="shared" si="51"/>
        <v/>
      </c>
      <c r="V321" s="194">
        <f t="shared" si="47"/>
        <v>0</v>
      </c>
      <c r="W321" s="194">
        <f t="shared" si="52"/>
        <v>0</v>
      </c>
      <c r="X321" s="82" t="str">
        <f t="shared" si="48"/>
        <v>ok</v>
      </c>
      <c r="Y321" s="80"/>
      <c r="Z321" s="81" t="str">
        <f t="shared" si="53"/>
        <v/>
      </c>
      <c r="AA321" s="194">
        <f t="shared" si="49"/>
        <v>0</v>
      </c>
      <c r="AB321" s="194">
        <f t="shared" si="50"/>
        <v>0</v>
      </c>
      <c r="AC321" s="82" t="str">
        <f t="shared" si="54"/>
        <v>ok</v>
      </c>
      <c r="AD321" s="80"/>
      <c r="AE321" s="84" t="str">
        <f t="array" ref="AE321">IFERROR(IF($C321="","",INDEX(구분표!$I$2:$I$1001,MATCH(1,(구분표!$B$2:$B$1001='2추일출'!$A321)*(구분표!$C$2:$C$1001='2추일출'!$B321)*(구분표!$A$2:$A$1001='2추일출'!$C321),0))),"@@")</f>
        <v/>
      </c>
    </row>
    <row r="322" spans="1:31" ht="31.5" customHeight="1">
      <c r="A322" s="94" t="str">
        <f>IFERROR(VLOOKUP('2추일출'!$C322,구분표!$A$2:$C$1001,2,FALSE),"")</f>
        <v/>
      </c>
      <c r="B322" s="94" t="str">
        <f>IFERROR(VLOOKUP('2추일출'!$C322,구분표!$A$2:$C$1001,3,FALSE),"")</f>
        <v/>
      </c>
      <c r="C322" s="196"/>
      <c r="D322" s="195"/>
      <c r="E322" s="195"/>
      <c r="F322" s="196"/>
      <c r="G322" s="194"/>
      <c r="H322" s="194"/>
      <c r="I322" s="78">
        <f>IF(SUMPRODUCT(COUNTIF($D322,{"*본예산*","*1회추경*","*신규*"})),"-",G322-H322)</f>
        <v>0</v>
      </c>
      <c r="J322" s="194"/>
      <c r="K322" s="194"/>
      <c r="L322" s="78">
        <f t="shared" si="55"/>
        <v>0</v>
      </c>
      <c r="M322" s="194"/>
      <c r="N322" s="194"/>
      <c r="O322" s="78">
        <f t="shared" si="56"/>
        <v>0</v>
      </c>
      <c r="P322" s="79" t="str">
        <f t="shared" si="57"/>
        <v>-</v>
      </c>
      <c r="Q322" s="212"/>
      <c r="R322" s="80"/>
      <c r="S322" s="221"/>
      <c r="T322" s="80"/>
      <c r="U322" s="83" t="str">
        <f t="shared" si="51"/>
        <v/>
      </c>
      <c r="V322" s="194">
        <f t="shared" si="47"/>
        <v>0</v>
      </c>
      <c r="W322" s="194">
        <f t="shared" si="52"/>
        <v>0</v>
      </c>
      <c r="X322" s="82" t="str">
        <f t="shared" si="48"/>
        <v>ok</v>
      </c>
      <c r="Y322" s="80"/>
      <c r="Z322" s="81" t="str">
        <f t="shared" si="53"/>
        <v/>
      </c>
      <c r="AA322" s="194">
        <f t="shared" si="49"/>
        <v>0</v>
      </c>
      <c r="AB322" s="194">
        <f t="shared" si="50"/>
        <v>0</v>
      </c>
      <c r="AC322" s="82" t="str">
        <f t="shared" si="54"/>
        <v>ok</v>
      </c>
      <c r="AD322" s="80"/>
      <c r="AE322" s="84" t="str">
        <f t="array" ref="AE322">IFERROR(IF($C322="","",INDEX(구분표!$I$2:$I$1001,MATCH(1,(구분표!$B$2:$B$1001='2추일출'!$A322)*(구분표!$C$2:$C$1001='2추일출'!$B322)*(구분표!$A$2:$A$1001='2추일출'!$C322),0))),"@@")</f>
        <v/>
      </c>
    </row>
    <row r="323" spans="1:31" ht="31.5" customHeight="1">
      <c r="A323" s="94" t="str">
        <f>IFERROR(VLOOKUP('2추일출'!$C323,구분표!$A$2:$C$1001,2,FALSE),"")</f>
        <v/>
      </c>
      <c r="B323" s="94" t="str">
        <f>IFERROR(VLOOKUP('2추일출'!$C323,구분표!$A$2:$C$1001,3,FALSE),"")</f>
        <v/>
      </c>
      <c r="C323" s="196"/>
      <c r="D323" s="195"/>
      <c r="E323" s="195"/>
      <c r="F323" s="196"/>
      <c r="G323" s="197"/>
      <c r="H323" s="197"/>
      <c r="I323" s="78">
        <f>IF(SUMPRODUCT(COUNTIF($D323,{"*본예산*","*1회추경*","*신규*"})),"-",G323-H323)</f>
        <v>0</v>
      </c>
      <c r="J323" s="194"/>
      <c r="K323" s="194"/>
      <c r="L323" s="78">
        <f t="shared" si="55"/>
        <v>0</v>
      </c>
      <c r="M323" s="194"/>
      <c r="N323" s="194"/>
      <c r="O323" s="78">
        <f t="shared" si="56"/>
        <v>0</v>
      </c>
      <c r="P323" s="79" t="str">
        <f t="shared" si="57"/>
        <v>-</v>
      </c>
      <c r="Q323" s="212"/>
      <c r="R323" s="80"/>
      <c r="S323" s="221"/>
      <c r="T323" s="80"/>
      <c r="U323" s="83" t="str">
        <f t="shared" si="51"/>
        <v/>
      </c>
      <c r="V323" s="194">
        <f t="shared" si="47"/>
        <v>0</v>
      </c>
      <c r="W323" s="194">
        <f t="shared" si="52"/>
        <v>0</v>
      </c>
      <c r="X323" s="82" t="str">
        <f t="shared" si="48"/>
        <v>ok</v>
      </c>
      <c r="Y323" s="80"/>
      <c r="Z323" s="81" t="str">
        <f t="shared" si="53"/>
        <v/>
      </c>
      <c r="AA323" s="194">
        <f t="shared" si="49"/>
        <v>0</v>
      </c>
      <c r="AB323" s="194">
        <f t="shared" si="50"/>
        <v>0</v>
      </c>
      <c r="AC323" s="82" t="str">
        <f t="shared" si="54"/>
        <v>ok</v>
      </c>
      <c r="AD323" s="80"/>
      <c r="AE323" s="84" t="str">
        <f t="array" ref="AE323">IFERROR(IF($C323="","",INDEX(구분표!$I$2:$I$1001,MATCH(1,(구분표!$B$2:$B$1001='2추일출'!$A323)*(구분표!$C$2:$C$1001='2추일출'!$B323)*(구분표!$A$2:$A$1001='2추일출'!$C323),0))),"@@")</f>
        <v/>
      </c>
    </row>
    <row r="324" spans="1:31" ht="31.5" customHeight="1">
      <c r="A324" s="94" t="str">
        <f>IFERROR(VLOOKUP('2추일출'!$C324,구분표!$A$2:$C$1001,2,FALSE),"")</f>
        <v/>
      </c>
      <c r="B324" s="94" t="str">
        <f>IFERROR(VLOOKUP('2추일출'!$C324,구분표!$A$2:$C$1001,3,FALSE),"")</f>
        <v/>
      </c>
      <c r="C324" s="196"/>
      <c r="D324" s="195"/>
      <c r="E324" s="195"/>
      <c r="F324" s="196"/>
      <c r="G324" s="194"/>
      <c r="H324" s="194"/>
      <c r="I324" s="78">
        <f>IF(SUMPRODUCT(COUNTIF($D324,{"*본예산*","*1회추경*","*신규*"})),"-",G324-H324)</f>
        <v>0</v>
      </c>
      <c r="J324" s="194"/>
      <c r="K324" s="194"/>
      <c r="L324" s="78">
        <f t="shared" si="55"/>
        <v>0</v>
      </c>
      <c r="M324" s="194"/>
      <c r="N324" s="194"/>
      <c r="O324" s="78">
        <f t="shared" si="56"/>
        <v>0</v>
      </c>
      <c r="P324" s="79" t="str">
        <f t="shared" si="57"/>
        <v>-</v>
      </c>
      <c r="Q324" s="212"/>
      <c r="R324" s="80"/>
      <c r="S324" s="221"/>
      <c r="T324" s="80"/>
      <c r="U324" s="83" t="str">
        <f t="shared" si="51"/>
        <v/>
      </c>
      <c r="V324" s="194">
        <f t="shared" si="47"/>
        <v>0</v>
      </c>
      <c r="W324" s="194">
        <f t="shared" si="52"/>
        <v>0</v>
      </c>
      <c r="X324" s="82" t="str">
        <f t="shared" si="48"/>
        <v>ok</v>
      </c>
      <c r="Y324" s="80"/>
      <c r="Z324" s="81" t="str">
        <f t="shared" si="53"/>
        <v/>
      </c>
      <c r="AA324" s="194">
        <f t="shared" si="49"/>
        <v>0</v>
      </c>
      <c r="AB324" s="194">
        <f t="shared" si="50"/>
        <v>0</v>
      </c>
      <c r="AC324" s="82" t="str">
        <f t="shared" si="54"/>
        <v>ok</v>
      </c>
      <c r="AD324" s="80"/>
      <c r="AE324" s="84" t="str">
        <f t="array" ref="AE324">IFERROR(IF($C324="","",INDEX(구분표!$I$2:$I$1001,MATCH(1,(구분표!$B$2:$B$1001='2추일출'!$A324)*(구분표!$C$2:$C$1001='2추일출'!$B324)*(구분표!$A$2:$A$1001='2추일출'!$C324),0))),"@@")</f>
        <v/>
      </c>
    </row>
    <row r="325" spans="1:31" ht="31.5" customHeight="1">
      <c r="A325" s="94" t="str">
        <f>IFERROR(VLOOKUP('2추일출'!$C325,구분표!$A$2:$C$1001,2,FALSE),"")</f>
        <v/>
      </c>
      <c r="B325" s="94" t="str">
        <f>IFERROR(VLOOKUP('2추일출'!$C325,구분표!$A$2:$C$1001,3,FALSE),"")</f>
        <v/>
      </c>
      <c r="C325" s="196"/>
      <c r="D325" s="195"/>
      <c r="E325" s="195"/>
      <c r="F325" s="196"/>
      <c r="G325" s="197"/>
      <c r="H325" s="194"/>
      <c r="I325" s="78">
        <f>IF(SUMPRODUCT(COUNTIF($D325,{"*본예산*","*1회추경*","*신규*"})),"-",G325-H325)</f>
        <v>0</v>
      </c>
      <c r="J325" s="194"/>
      <c r="K325" s="194"/>
      <c r="L325" s="78">
        <f t="shared" si="55"/>
        <v>0</v>
      </c>
      <c r="M325" s="194"/>
      <c r="N325" s="194"/>
      <c r="O325" s="78">
        <f t="shared" si="56"/>
        <v>0</v>
      </c>
      <c r="P325" s="79" t="str">
        <f t="shared" si="57"/>
        <v>-</v>
      </c>
      <c r="Q325" s="212"/>
      <c r="R325" s="80"/>
      <c r="S325" s="221"/>
      <c r="T325" s="80"/>
      <c r="U325" s="83" t="str">
        <f t="shared" si="51"/>
        <v/>
      </c>
      <c r="V325" s="194">
        <f t="shared" si="47"/>
        <v>0</v>
      </c>
      <c r="W325" s="194">
        <f t="shared" si="52"/>
        <v>0</v>
      </c>
      <c r="X325" s="82" t="str">
        <f t="shared" si="48"/>
        <v>ok</v>
      </c>
      <c r="Y325" s="80"/>
      <c r="Z325" s="81" t="str">
        <f t="shared" si="53"/>
        <v/>
      </c>
      <c r="AA325" s="194">
        <f t="shared" si="49"/>
        <v>0</v>
      </c>
      <c r="AB325" s="194">
        <f t="shared" si="50"/>
        <v>0</v>
      </c>
      <c r="AC325" s="82" t="str">
        <f t="shared" si="54"/>
        <v>ok</v>
      </c>
      <c r="AD325" s="80"/>
      <c r="AE325" s="84" t="str">
        <f t="array" ref="AE325">IFERROR(IF($C325="","",INDEX(구분표!$I$2:$I$1001,MATCH(1,(구분표!$B$2:$B$1001='2추일출'!$A325)*(구분표!$C$2:$C$1001='2추일출'!$B325)*(구분표!$A$2:$A$1001='2추일출'!$C325),0))),"@@")</f>
        <v/>
      </c>
    </row>
    <row r="326" spans="1:31" ht="31.5" customHeight="1">
      <c r="A326" s="94" t="str">
        <f>IFERROR(VLOOKUP('2추일출'!$C326,구분표!$A$2:$C$1001,2,FALSE),"")</f>
        <v/>
      </c>
      <c r="B326" s="94" t="str">
        <f>IFERROR(VLOOKUP('2추일출'!$C326,구분표!$A$2:$C$1001,3,FALSE),"")</f>
        <v/>
      </c>
      <c r="C326" s="196"/>
      <c r="D326" s="195"/>
      <c r="E326" s="195"/>
      <c r="F326" s="196"/>
      <c r="G326" s="194"/>
      <c r="H326" s="194"/>
      <c r="I326" s="78">
        <f>IF(SUMPRODUCT(COUNTIF($D326,{"*본예산*","*1회추경*","*신규*"})),"-",G326-H326)</f>
        <v>0</v>
      </c>
      <c r="J326" s="194"/>
      <c r="K326" s="194"/>
      <c r="L326" s="78">
        <f t="shared" si="55"/>
        <v>0</v>
      </c>
      <c r="M326" s="194"/>
      <c r="N326" s="194"/>
      <c r="O326" s="78">
        <f t="shared" si="56"/>
        <v>0</v>
      </c>
      <c r="P326" s="79" t="str">
        <f t="shared" si="57"/>
        <v>-</v>
      </c>
      <c r="Q326" s="215"/>
      <c r="R326" s="80"/>
      <c r="S326" s="221"/>
      <c r="T326" s="80"/>
      <c r="U326" s="83" t="str">
        <f t="shared" si="51"/>
        <v/>
      </c>
      <c r="V326" s="194">
        <f t="shared" si="47"/>
        <v>0</v>
      </c>
      <c r="W326" s="194">
        <f t="shared" si="52"/>
        <v>0</v>
      </c>
      <c r="X326" s="82" t="str">
        <f t="shared" si="48"/>
        <v>ok</v>
      </c>
      <c r="Y326" s="80"/>
      <c r="Z326" s="81" t="str">
        <f t="shared" si="53"/>
        <v/>
      </c>
      <c r="AA326" s="194">
        <f t="shared" si="49"/>
        <v>0</v>
      </c>
      <c r="AB326" s="194">
        <f t="shared" si="50"/>
        <v>0</v>
      </c>
      <c r="AC326" s="82" t="str">
        <f t="shared" si="54"/>
        <v>ok</v>
      </c>
      <c r="AD326" s="80"/>
      <c r="AE326" s="84" t="str">
        <f t="array" ref="AE326">IFERROR(IF($C326="","",INDEX(구분표!$I$2:$I$1001,MATCH(1,(구분표!$B$2:$B$1001='2추일출'!$A326)*(구분표!$C$2:$C$1001='2추일출'!$B326)*(구분표!$A$2:$A$1001='2추일출'!$C326),0))),"@@")</f>
        <v/>
      </c>
    </row>
    <row r="327" spans="1:31" ht="31.5" customHeight="1">
      <c r="A327" s="94" t="str">
        <f>IFERROR(VLOOKUP('2추일출'!$C327,구분표!$A$2:$C$1001,2,FALSE),"")</f>
        <v/>
      </c>
      <c r="B327" s="94" t="str">
        <f>IFERROR(VLOOKUP('2추일출'!$C327,구분표!$A$2:$C$1001,3,FALSE),"")</f>
        <v/>
      </c>
      <c r="C327" s="196"/>
      <c r="D327" s="195"/>
      <c r="E327" s="195"/>
      <c r="F327" s="196"/>
      <c r="G327" s="194"/>
      <c r="H327" s="194"/>
      <c r="I327" s="78">
        <f>IF(SUMPRODUCT(COUNTIF($D327,{"*본예산*","*1회추경*","*신규*"})),"-",G327-H327)</f>
        <v>0</v>
      </c>
      <c r="J327" s="194"/>
      <c r="K327" s="194"/>
      <c r="L327" s="78">
        <f t="shared" si="55"/>
        <v>0</v>
      </c>
      <c r="M327" s="194"/>
      <c r="N327" s="194"/>
      <c r="O327" s="78">
        <f t="shared" si="56"/>
        <v>0</v>
      </c>
      <c r="P327" s="79" t="str">
        <f t="shared" si="57"/>
        <v>-</v>
      </c>
      <c r="Q327" s="215"/>
      <c r="R327" s="80"/>
      <c r="S327" s="221"/>
      <c r="T327" s="80"/>
      <c r="U327" s="83" t="str">
        <f t="shared" si="51"/>
        <v/>
      </c>
      <c r="V327" s="194">
        <f t="shared" ref="V327:V378" si="58">IF($U327&lt;&gt;"도비",IF($S327="국도비","직접입력",SUM($J327:$K327)),)</f>
        <v>0</v>
      </c>
      <c r="W327" s="194">
        <f t="shared" si="52"/>
        <v>0</v>
      </c>
      <c r="X327" s="82" t="str">
        <f t="shared" ref="X327:X378" si="59">IF($S327="국도비","ok",IF(($J327+$K327)=($V327+$W327),"ok","검토"))</f>
        <v>ok</v>
      </c>
      <c r="Y327" s="80"/>
      <c r="Z327" s="81" t="str">
        <f t="shared" si="53"/>
        <v/>
      </c>
      <c r="AA327" s="194">
        <f t="shared" ref="AA327:AA378" si="60">IF($Z327&lt;&gt;"도비",IF($S327="국도비","직접입력",SUM($M327:$N327)),)</f>
        <v>0</v>
      </c>
      <c r="AB327" s="194">
        <f t="shared" ref="AB327:AB378" si="61">IF($Z327="도비",SUM($M327:$N327),IF($S327="국도비","직접입력",SUM($M327:$N327)-$AA327))</f>
        <v>0</v>
      </c>
      <c r="AC327" s="82" t="str">
        <f t="shared" si="54"/>
        <v>ok</v>
      </c>
      <c r="AD327" s="80"/>
      <c r="AE327" s="84" t="str">
        <f t="array" ref="AE327">IFERROR(IF($C327="","",INDEX(구분표!$I$2:$I$1001,MATCH(1,(구분표!$B$2:$B$1001='2추일출'!$A327)*(구분표!$C$2:$C$1001='2추일출'!$B327)*(구분표!$A$2:$A$1001='2추일출'!$C327),0))),"@@")</f>
        <v/>
      </c>
    </row>
    <row r="328" spans="1:31" ht="31.5" customHeight="1">
      <c r="A328" s="94" t="str">
        <f>IFERROR(VLOOKUP('2추일출'!$C328,구분표!$A$2:$C$1001,2,FALSE),"")</f>
        <v/>
      </c>
      <c r="B328" s="94" t="str">
        <f>IFERROR(VLOOKUP('2추일출'!$C328,구분표!$A$2:$C$1001,3,FALSE),"")</f>
        <v/>
      </c>
      <c r="C328" s="196"/>
      <c r="D328" s="195"/>
      <c r="E328" s="195"/>
      <c r="F328" s="196"/>
      <c r="G328" s="194"/>
      <c r="H328" s="194"/>
      <c r="I328" s="78">
        <f>IF(SUMPRODUCT(COUNTIF($D328,{"*본예산*","*1회추경*","*신규*"})),"-",G328-H328)</f>
        <v>0</v>
      </c>
      <c r="J328" s="194"/>
      <c r="K328" s="194"/>
      <c r="L328" s="78">
        <f t="shared" si="55"/>
        <v>0</v>
      </c>
      <c r="M328" s="194"/>
      <c r="N328" s="194"/>
      <c r="O328" s="78">
        <f t="shared" si="56"/>
        <v>0</v>
      </c>
      <c r="P328" s="79" t="str">
        <f t="shared" si="57"/>
        <v>-</v>
      </c>
      <c r="Q328" s="211"/>
      <c r="R328" s="80"/>
      <c r="S328" s="221"/>
      <c r="T328" s="80"/>
      <c r="U328" s="83" t="str">
        <f t="shared" ref="U328:U378" si="62">IF($S328="도비","도비",IF(COUNT(FIND("국비/",$F328)),"국비",IF(COUNT(FIND("광특/",$F328)),"광특",IF(COUNT(FIND("기금/",$F328)),"기금",IF(COUNT(FIND("분권/",$F328)),"분권",IF(COUNT(FIND("교부세/",$F328)),"특교",IF(COUNT(FIND("자체/",$F328)),"도비","")))))))</f>
        <v/>
      </c>
      <c r="V328" s="194">
        <f t="shared" si="58"/>
        <v>0</v>
      </c>
      <c r="W328" s="194">
        <f t="shared" ref="W328:W378" si="63">IF($U328="도비",SUM($J328:$K328),IF($S328="국도비","직접입력",SUM($J328:$K328)-$V328))</f>
        <v>0</v>
      </c>
      <c r="X328" s="82" t="str">
        <f t="shared" si="59"/>
        <v>ok</v>
      </c>
      <c r="Y328" s="80"/>
      <c r="Z328" s="81" t="str">
        <f t="shared" ref="Z328:Z378" si="64">$U328</f>
        <v/>
      </c>
      <c r="AA328" s="194">
        <f t="shared" si="60"/>
        <v>0</v>
      </c>
      <c r="AB328" s="194">
        <f t="shared" si="61"/>
        <v>0</v>
      </c>
      <c r="AC328" s="82" t="str">
        <f t="shared" ref="AC328:AC378" si="65">IF($S328="국도비","ok",IF(($M328+$N328)=($AA328+$AB328),"ok","검토"))</f>
        <v>ok</v>
      </c>
      <c r="AD328" s="80"/>
      <c r="AE328" s="84" t="str">
        <f t="array" ref="AE328">IFERROR(IF($C328="","",INDEX(구분표!$I$2:$I$1001,MATCH(1,(구분표!$B$2:$B$1001='2추일출'!$A328)*(구분표!$C$2:$C$1001='2추일출'!$B328)*(구분표!$A$2:$A$1001='2추일출'!$C328),0))),"@@")</f>
        <v/>
      </c>
    </row>
    <row r="329" spans="1:31" ht="31.5" customHeight="1">
      <c r="A329" s="94" t="str">
        <f>IFERROR(VLOOKUP('2추일출'!$C329,구분표!$A$2:$C$1001,2,FALSE),"")</f>
        <v/>
      </c>
      <c r="B329" s="94" t="str">
        <f>IFERROR(VLOOKUP('2추일출'!$C329,구분표!$A$2:$C$1001,3,FALSE),"")</f>
        <v/>
      </c>
      <c r="C329" s="196"/>
      <c r="D329" s="195"/>
      <c r="E329" s="195"/>
      <c r="F329" s="196"/>
      <c r="G329" s="194"/>
      <c r="H329" s="194"/>
      <c r="I329" s="78">
        <f>IF(SUMPRODUCT(COUNTIF($D329,{"*본예산*","*1회추경*","*신규*"})),"-",G329-H329)</f>
        <v>0</v>
      </c>
      <c r="J329" s="194"/>
      <c r="K329" s="194"/>
      <c r="L329" s="78">
        <f t="shared" si="55"/>
        <v>0</v>
      </c>
      <c r="M329" s="194"/>
      <c r="N329" s="194"/>
      <c r="O329" s="78">
        <f t="shared" si="56"/>
        <v>0</v>
      </c>
      <c r="P329" s="79" t="str">
        <f t="shared" si="57"/>
        <v>-</v>
      </c>
      <c r="Q329" s="211"/>
      <c r="R329" s="80"/>
      <c r="S329" s="221"/>
      <c r="T329" s="80"/>
      <c r="U329" s="83" t="str">
        <f t="shared" si="62"/>
        <v/>
      </c>
      <c r="V329" s="194">
        <f t="shared" si="58"/>
        <v>0</v>
      </c>
      <c r="W329" s="194">
        <f t="shared" si="63"/>
        <v>0</v>
      </c>
      <c r="X329" s="82" t="str">
        <f t="shared" si="59"/>
        <v>ok</v>
      </c>
      <c r="Y329" s="80"/>
      <c r="Z329" s="81" t="str">
        <f t="shared" si="64"/>
        <v/>
      </c>
      <c r="AA329" s="194">
        <f t="shared" si="60"/>
        <v>0</v>
      </c>
      <c r="AB329" s="194">
        <f t="shared" si="61"/>
        <v>0</v>
      </c>
      <c r="AC329" s="82" t="str">
        <f t="shared" si="65"/>
        <v>ok</v>
      </c>
      <c r="AD329" s="80"/>
      <c r="AE329" s="84" t="str">
        <f t="array" ref="AE329">IFERROR(IF($C329="","",INDEX(구분표!$I$2:$I$1001,MATCH(1,(구분표!$B$2:$B$1001='2추일출'!$A329)*(구분표!$C$2:$C$1001='2추일출'!$B329)*(구분표!$A$2:$A$1001='2추일출'!$C329),0))),"@@")</f>
        <v/>
      </c>
    </row>
    <row r="330" spans="1:31" ht="31.5" customHeight="1">
      <c r="A330" s="94" t="str">
        <f>IFERROR(VLOOKUP('2추일출'!$C330,구분표!$A$2:$C$1001,2,FALSE),"")</f>
        <v/>
      </c>
      <c r="B330" s="94" t="str">
        <f>IFERROR(VLOOKUP('2추일출'!$C330,구분표!$A$2:$C$1001,3,FALSE),"")</f>
        <v/>
      </c>
      <c r="C330" s="196"/>
      <c r="D330" s="195"/>
      <c r="E330" s="195"/>
      <c r="F330" s="196"/>
      <c r="G330" s="194"/>
      <c r="H330" s="194"/>
      <c r="I330" s="78">
        <f>IF(SUMPRODUCT(COUNTIF($D330,{"*본예산*","*1회추경*","*신규*"})),"-",G330-H330)</f>
        <v>0</v>
      </c>
      <c r="J330" s="194"/>
      <c r="K330" s="194"/>
      <c r="L330" s="78">
        <f t="shared" si="55"/>
        <v>0</v>
      </c>
      <c r="M330" s="194"/>
      <c r="N330" s="194"/>
      <c r="O330" s="78">
        <f t="shared" si="56"/>
        <v>0</v>
      </c>
      <c r="P330" s="79" t="str">
        <f t="shared" si="57"/>
        <v>-</v>
      </c>
      <c r="Q330" s="211"/>
      <c r="R330" s="80"/>
      <c r="S330" s="221"/>
      <c r="T330" s="80"/>
      <c r="U330" s="83" t="str">
        <f t="shared" si="62"/>
        <v/>
      </c>
      <c r="V330" s="194">
        <f t="shared" si="58"/>
        <v>0</v>
      </c>
      <c r="W330" s="194">
        <f t="shared" si="63"/>
        <v>0</v>
      </c>
      <c r="X330" s="82" t="str">
        <f t="shared" si="59"/>
        <v>ok</v>
      </c>
      <c r="Y330" s="80"/>
      <c r="Z330" s="81" t="str">
        <f t="shared" si="64"/>
        <v/>
      </c>
      <c r="AA330" s="194">
        <f t="shared" si="60"/>
        <v>0</v>
      </c>
      <c r="AB330" s="194">
        <f t="shared" si="61"/>
        <v>0</v>
      </c>
      <c r="AC330" s="82" t="str">
        <f t="shared" si="65"/>
        <v>ok</v>
      </c>
      <c r="AD330" s="80"/>
      <c r="AE330" s="84" t="str">
        <f t="array" ref="AE330">IFERROR(IF($C330="","",INDEX(구분표!$I$2:$I$1001,MATCH(1,(구분표!$B$2:$B$1001='2추일출'!$A330)*(구분표!$C$2:$C$1001='2추일출'!$B330)*(구분표!$A$2:$A$1001='2추일출'!$C330),0))),"@@")</f>
        <v/>
      </c>
    </row>
    <row r="331" spans="1:31" ht="31.5" customHeight="1">
      <c r="A331" s="94" t="str">
        <f>IFERROR(VLOOKUP('2추일출'!$C331,구분표!$A$2:$C$1001,2,FALSE),"")</f>
        <v/>
      </c>
      <c r="B331" s="94" t="str">
        <f>IFERROR(VLOOKUP('2추일출'!$C331,구분표!$A$2:$C$1001,3,FALSE),"")</f>
        <v/>
      </c>
      <c r="C331" s="196"/>
      <c r="D331" s="195"/>
      <c r="E331" s="195"/>
      <c r="F331" s="196"/>
      <c r="G331" s="194"/>
      <c r="H331" s="199"/>
      <c r="I331" s="78">
        <f>IF(SUMPRODUCT(COUNTIF($D331,{"*본예산*","*1회추경*","*신규*"})),"-",G331-H331)</f>
        <v>0</v>
      </c>
      <c r="J331" s="194"/>
      <c r="K331" s="194"/>
      <c r="L331" s="78">
        <f t="shared" si="55"/>
        <v>0</v>
      </c>
      <c r="M331" s="194"/>
      <c r="N331" s="194"/>
      <c r="O331" s="78">
        <f t="shared" si="56"/>
        <v>0</v>
      </c>
      <c r="P331" s="79" t="str">
        <f t="shared" si="57"/>
        <v>-</v>
      </c>
      <c r="Q331" s="215"/>
      <c r="R331" s="80"/>
      <c r="S331" s="221"/>
      <c r="T331" s="80"/>
      <c r="U331" s="83" t="str">
        <f t="shared" si="62"/>
        <v/>
      </c>
      <c r="V331" s="194">
        <f t="shared" si="58"/>
        <v>0</v>
      </c>
      <c r="W331" s="194">
        <f t="shared" si="63"/>
        <v>0</v>
      </c>
      <c r="X331" s="82" t="str">
        <f t="shared" si="59"/>
        <v>ok</v>
      </c>
      <c r="Y331" s="80"/>
      <c r="Z331" s="81" t="str">
        <f t="shared" si="64"/>
        <v/>
      </c>
      <c r="AA331" s="194">
        <f t="shared" si="60"/>
        <v>0</v>
      </c>
      <c r="AB331" s="194">
        <f t="shared" si="61"/>
        <v>0</v>
      </c>
      <c r="AC331" s="82" t="str">
        <f t="shared" si="65"/>
        <v>ok</v>
      </c>
      <c r="AD331" s="80"/>
      <c r="AE331" s="84" t="str">
        <f t="array" ref="AE331">IFERROR(IF($C331="","",INDEX(구분표!$I$2:$I$1001,MATCH(1,(구분표!$B$2:$B$1001='2추일출'!$A331)*(구분표!$C$2:$C$1001='2추일출'!$B331)*(구분표!$A$2:$A$1001='2추일출'!$C331),0))),"@@")</f>
        <v/>
      </c>
    </row>
    <row r="332" spans="1:31" ht="31.5" customHeight="1">
      <c r="A332" s="94" t="str">
        <f>IFERROR(VLOOKUP('2추일출'!$C332,구분표!$A$2:$C$1001,2,FALSE),"")</f>
        <v/>
      </c>
      <c r="B332" s="94" t="str">
        <f>IFERROR(VLOOKUP('2추일출'!$C332,구분표!$A$2:$C$1001,3,FALSE),"")</f>
        <v/>
      </c>
      <c r="C332" s="196"/>
      <c r="D332" s="195"/>
      <c r="E332" s="195"/>
      <c r="F332" s="196"/>
      <c r="G332" s="194"/>
      <c r="H332" s="194"/>
      <c r="I332" s="78">
        <f>IF(SUMPRODUCT(COUNTIF($D332,{"*본예산*","*1회추경*","*신규*"})),"-",G332-H332)</f>
        <v>0</v>
      </c>
      <c r="J332" s="194"/>
      <c r="K332" s="194"/>
      <c r="L332" s="78">
        <f t="shared" si="55"/>
        <v>0</v>
      </c>
      <c r="M332" s="194"/>
      <c r="N332" s="194"/>
      <c r="O332" s="78">
        <f t="shared" si="56"/>
        <v>0</v>
      </c>
      <c r="P332" s="79" t="str">
        <f t="shared" si="57"/>
        <v>-</v>
      </c>
      <c r="Q332" s="215"/>
      <c r="R332" s="80"/>
      <c r="S332" s="221"/>
      <c r="T332" s="80"/>
      <c r="U332" s="83" t="str">
        <f t="shared" si="62"/>
        <v/>
      </c>
      <c r="V332" s="194">
        <f t="shared" si="58"/>
        <v>0</v>
      </c>
      <c r="W332" s="194">
        <f t="shared" si="63"/>
        <v>0</v>
      </c>
      <c r="X332" s="82" t="str">
        <f t="shared" si="59"/>
        <v>ok</v>
      </c>
      <c r="Y332" s="80"/>
      <c r="Z332" s="81" t="str">
        <f t="shared" si="64"/>
        <v/>
      </c>
      <c r="AA332" s="194">
        <f t="shared" si="60"/>
        <v>0</v>
      </c>
      <c r="AB332" s="194">
        <f t="shared" si="61"/>
        <v>0</v>
      </c>
      <c r="AC332" s="82" t="str">
        <f t="shared" si="65"/>
        <v>ok</v>
      </c>
      <c r="AD332" s="80"/>
      <c r="AE332" s="84" t="str">
        <f t="array" ref="AE332">IFERROR(IF($C332="","",INDEX(구분표!$I$2:$I$1001,MATCH(1,(구분표!$B$2:$B$1001='2추일출'!$A332)*(구분표!$C$2:$C$1001='2추일출'!$B332)*(구분표!$A$2:$A$1001='2추일출'!$C332),0))),"@@")</f>
        <v/>
      </c>
    </row>
    <row r="333" spans="1:31" ht="31.5" customHeight="1">
      <c r="A333" s="94" t="str">
        <f>IFERROR(VLOOKUP('2추일출'!$C333,구분표!$A$2:$C$1001,2,FALSE),"")</f>
        <v/>
      </c>
      <c r="B333" s="94" t="str">
        <f>IFERROR(VLOOKUP('2추일출'!$C333,구분표!$A$2:$C$1001,3,FALSE),"")</f>
        <v/>
      </c>
      <c r="C333" s="196"/>
      <c r="D333" s="195"/>
      <c r="E333" s="195"/>
      <c r="F333" s="196"/>
      <c r="G333" s="194"/>
      <c r="H333" s="194"/>
      <c r="I333" s="78">
        <f>IF(SUMPRODUCT(COUNTIF($D333,{"*본예산*","*1회추경*","*신규*"})),"-",G333-H333)</f>
        <v>0</v>
      </c>
      <c r="J333" s="194"/>
      <c r="K333" s="194"/>
      <c r="L333" s="78">
        <f t="shared" si="55"/>
        <v>0</v>
      </c>
      <c r="M333" s="194"/>
      <c r="N333" s="194"/>
      <c r="O333" s="78">
        <f t="shared" si="56"/>
        <v>0</v>
      </c>
      <c r="P333" s="79" t="str">
        <f t="shared" si="57"/>
        <v>-</v>
      </c>
      <c r="Q333" s="215"/>
      <c r="R333" s="80"/>
      <c r="S333" s="221"/>
      <c r="T333" s="80"/>
      <c r="U333" s="83" t="str">
        <f t="shared" si="62"/>
        <v/>
      </c>
      <c r="V333" s="194">
        <f t="shared" si="58"/>
        <v>0</v>
      </c>
      <c r="W333" s="194">
        <f t="shared" si="63"/>
        <v>0</v>
      </c>
      <c r="X333" s="82" t="str">
        <f t="shared" si="59"/>
        <v>ok</v>
      </c>
      <c r="Y333" s="80"/>
      <c r="Z333" s="81" t="str">
        <f t="shared" si="64"/>
        <v/>
      </c>
      <c r="AA333" s="194">
        <f t="shared" si="60"/>
        <v>0</v>
      </c>
      <c r="AB333" s="194">
        <f t="shared" si="61"/>
        <v>0</v>
      </c>
      <c r="AC333" s="82" t="str">
        <f t="shared" si="65"/>
        <v>ok</v>
      </c>
      <c r="AD333" s="80"/>
      <c r="AE333" s="84" t="str">
        <f t="array" ref="AE333">IFERROR(IF($C333="","",INDEX(구분표!$I$2:$I$1001,MATCH(1,(구분표!$B$2:$B$1001='2추일출'!$A333)*(구분표!$C$2:$C$1001='2추일출'!$B333)*(구분표!$A$2:$A$1001='2추일출'!$C333),0))),"@@")</f>
        <v/>
      </c>
    </row>
    <row r="334" spans="1:31" ht="31.5" customHeight="1">
      <c r="A334" s="94" t="str">
        <f>IFERROR(VLOOKUP('2추일출'!$C334,구분표!$A$2:$C$1001,2,FALSE),"")</f>
        <v/>
      </c>
      <c r="B334" s="94" t="str">
        <f>IFERROR(VLOOKUP('2추일출'!$C334,구분표!$A$2:$C$1001,3,FALSE),"")</f>
        <v/>
      </c>
      <c r="C334" s="196"/>
      <c r="D334" s="195"/>
      <c r="E334" s="195"/>
      <c r="F334" s="196"/>
      <c r="G334" s="194"/>
      <c r="H334" s="194"/>
      <c r="I334" s="78">
        <f>IF(SUMPRODUCT(COUNTIF($D334,{"*본예산*","*1회추경*","*신규*"})),"-",G334-H334)</f>
        <v>0</v>
      </c>
      <c r="J334" s="194"/>
      <c r="K334" s="194"/>
      <c r="L334" s="78">
        <f t="shared" si="55"/>
        <v>0</v>
      </c>
      <c r="M334" s="194"/>
      <c r="N334" s="194"/>
      <c r="O334" s="78">
        <f t="shared" si="56"/>
        <v>0</v>
      </c>
      <c r="P334" s="79" t="str">
        <f t="shared" si="57"/>
        <v>-</v>
      </c>
      <c r="Q334" s="215"/>
      <c r="R334" s="80"/>
      <c r="S334" s="221"/>
      <c r="T334" s="80"/>
      <c r="U334" s="83" t="str">
        <f t="shared" si="62"/>
        <v/>
      </c>
      <c r="V334" s="194">
        <f t="shared" si="58"/>
        <v>0</v>
      </c>
      <c r="W334" s="194">
        <f t="shared" si="63"/>
        <v>0</v>
      </c>
      <c r="X334" s="82" t="str">
        <f t="shared" si="59"/>
        <v>ok</v>
      </c>
      <c r="Y334" s="80"/>
      <c r="Z334" s="81" t="str">
        <f t="shared" si="64"/>
        <v/>
      </c>
      <c r="AA334" s="194">
        <f t="shared" si="60"/>
        <v>0</v>
      </c>
      <c r="AB334" s="194">
        <f t="shared" si="61"/>
        <v>0</v>
      </c>
      <c r="AC334" s="82" t="str">
        <f t="shared" si="65"/>
        <v>ok</v>
      </c>
      <c r="AD334" s="80"/>
      <c r="AE334" s="84" t="str">
        <f t="array" ref="AE334">IFERROR(IF($C334="","",INDEX(구분표!$I$2:$I$1001,MATCH(1,(구분표!$B$2:$B$1001='2추일출'!$A334)*(구분표!$C$2:$C$1001='2추일출'!$B334)*(구분표!$A$2:$A$1001='2추일출'!$C334),0))),"@@")</f>
        <v/>
      </c>
    </row>
    <row r="335" spans="1:31" ht="31.5" customHeight="1">
      <c r="A335" s="94" t="str">
        <f>IFERROR(VLOOKUP('2추일출'!$C335,구분표!$A$2:$C$1001,2,FALSE),"")</f>
        <v/>
      </c>
      <c r="B335" s="94" t="str">
        <f>IFERROR(VLOOKUP('2추일출'!$C335,구분표!$A$2:$C$1001,3,FALSE),"")</f>
        <v/>
      </c>
      <c r="C335" s="196"/>
      <c r="D335" s="195"/>
      <c r="E335" s="195"/>
      <c r="F335" s="196"/>
      <c r="G335" s="194"/>
      <c r="H335" s="194"/>
      <c r="I335" s="78">
        <f>IF(SUMPRODUCT(COUNTIF($D335,{"*본예산*","*1회추경*","*신규*"})),"-",G335-H335)</f>
        <v>0</v>
      </c>
      <c r="J335" s="194"/>
      <c r="K335" s="194"/>
      <c r="L335" s="78">
        <f t="shared" si="55"/>
        <v>0</v>
      </c>
      <c r="M335" s="194"/>
      <c r="N335" s="194"/>
      <c r="O335" s="78">
        <f t="shared" si="56"/>
        <v>0</v>
      </c>
      <c r="P335" s="79" t="str">
        <f t="shared" si="57"/>
        <v>-</v>
      </c>
      <c r="Q335" s="215"/>
      <c r="R335" s="80"/>
      <c r="S335" s="221"/>
      <c r="T335" s="80"/>
      <c r="U335" s="83" t="str">
        <f t="shared" si="62"/>
        <v/>
      </c>
      <c r="V335" s="194">
        <f t="shared" si="58"/>
        <v>0</v>
      </c>
      <c r="W335" s="194">
        <f t="shared" si="63"/>
        <v>0</v>
      </c>
      <c r="X335" s="82" t="str">
        <f t="shared" si="59"/>
        <v>ok</v>
      </c>
      <c r="Y335" s="80"/>
      <c r="Z335" s="81" t="str">
        <f t="shared" si="64"/>
        <v/>
      </c>
      <c r="AA335" s="194">
        <f t="shared" si="60"/>
        <v>0</v>
      </c>
      <c r="AB335" s="194">
        <f t="shared" si="61"/>
        <v>0</v>
      </c>
      <c r="AC335" s="82" t="str">
        <f t="shared" si="65"/>
        <v>ok</v>
      </c>
      <c r="AD335" s="80"/>
      <c r="AE335" s="84" t="str">
        <f t="array" ref="AE335">IFERROR(IF($C335="","",INDEX(구분표!$I$2:$I$1001,MATCH(1,(구분표!$B$2:$B$1001='2추일출'!$A335)*(구분표!$C$2:$C$1001='2추일출'!$B335)*(구분표!$A$2:$A$1001='2추일출'!$C335),0))),"@@")</f>
        <v/>
      </c>
    </row>
    <row r="336" spans="1:31" ht="31.5" customHeight="1">
      <c r="A336" s="94" t="str">
        <f>IFERROR(VLOOKUP('2추일출'!$C336,구분표!$A$2:$C$1001,2,FALSE),"")</f>
        <v/>
      </c>
      <c r="B336" s="94" t="str">
        <f>IFERROR(VLOOKUP('2추일출'!$C336,구분표!$A$2:$C$1001,3,FALSE),"")</f>
        <v/>
      </c>
      <c r="C336" s="196"/>
      <c r="D336" s="195"/>
      <c r="E336" s="195"/>
      <c r="F336" s="196"/>
      <c r="G336" s="194"/>
      <c r="H336" s="194"/>
      <c r="I336" s="78">
        <f>IF(SUMPRODUCT(COUNTIF($D336,{"*본예산*","*1회추경*","*신규*"})),"-",G336-H336)</f>
        <v>0</v>
      </c>
      <c r="J336" s="194"/>
      <c r="K336" s="194"/>
      <c r="L336" s="78">
        <f t="shared" si="55"/>
        <v>0</v>
      </c>
      <c r="M336" s="194"/>
      <c r="N336" s="194"/>
      <c r="O336" s="78">
        <f t="shared" si="56"/>
        <v>0</v>
      </c>
      <c r="P336" s="79" t="str">
        <f t="shared" si="57"/>
        <v>-</v>
      </c>
      <c r="Q336" s="215"/>
      <c r="R336" s="80"/>
      <c r="S336" s="221"/>
      <c r="T336" s="80"/>
      <c r="U336" s="83" t="str">
        <f t="shared" si="62"/>
        <v/>
      </c>
      <c r="V336" s="194">
        <f t="shared" si="58"/>
        <v>0</v>
      </c>
      <c r="W336" s="194">
        <f t="shared" si="63"/>
        <v>0</v>
      </c>
      <c r="X336" s="82" t="str">
        <f t="shared" si="59"/>
        <v>ok</v>
      </c>
      <c r="Y336" s="80"/>
      <c r="Z336" s="81" t="str">
        <f t="shared" si="64"/>
        <v/>
      </c>
      <c r="AA336" s="194">
        <f t="shared" si="60"/>
        <v>0</v>
      </c>
      <c r="AB336" s="194">
        <f t="shared" si="61"/>
        <v>0</v>
      </c>
      <c r="AC336" s="82" t="str">
        <f t="shared" si="65"/>
        <v>ok</v>
      </c>
      <c r="AD336" s="80"/>
      <c r="AE336" s="84" t="str">
        <f t="array" ref="AE336">IFERROR(IF($C336="","",INDEX(구분표!$I$2:$I$1001,MATCH(1,(구분표!$B$2:$B$1001='2추일출'!$A336)*(구분표!$C$2:$C$1001='2추일출'!$B336)*(구분표!$A$2:$A$1001='2추일출'!$C336),0))),"@@")</f>
        <v/>
      </c>
    </row>
    <row r="337" spans="1:31" ht="31.5" customHeight="1">
      <c r="A337" s="94" t="str">
        <f>IFERROR(VLOOKUP('2추일출'!$C337,구분표!$A$2:$C$1001,2,FALSE),"")</f>
        <v/>
      </c>
      <c r="B337" s="94" t="str">
        <f>IFERROR(VLOOKUP('2추일출'!$C337,구분표!$A$2:$C$1001,3,FALSE),"")</f>
        <v/>
      </c>
      <c r="C337" s="196"/>
      <c r="D337" s="195"/>
      <c r="E337" s="195"/>
      <c r="F337" s="196"/>
      <c r="G337" s="194"/>
      <c r="H337" s="194"/>
      <c r="I337" s="78">
        <f>IF(SUMPRODUCT(COUNTIF($D337,{"*본예산*","*1회추경*","*신규*"})),"-",G337-H337)</f>
        <v>0</v>
      </c>
      <c r="J337" s="194"/>
      <c r="K337" s="194"/>
      <c r="L337" s="78">
        <f t="shared" si="55"/>
        <v>0</v>
      </c>
      <c r="M337" s="194"/>
      <c r="N337" s="194"/>
      <c r="O337" s="78">
        <f t="shared" si="56"/>
        <v>0</v>
      </c>
      <c r="P337" s="79" t="str">
        <f t="shared" si="57"/>
        <v>-</v>
      </c>
      <c r="Q337" s="215"/>
      <c r="R337" s="80"/>
      <c r="S337" s="221"/>
      <c r="T337" s="80"/>
      <c r="U337" s="83" t="str">
        <f t="shared" si="62"/>
        <v/>
      </c>
      <c r="V337" s="194">
        <f t="shared" si="58"/>
        <v>0</v>
      </c>
      <c r="W337" s="194">
        <f t="shared" si="63"/>
        <v>0</v>
      </c>
      <c r="X337" s="82" t="str">
        <f t="shared" si="59"/>
        <v>ok</v>
      </c>
      <c r="Y337" s="80"/>
      <c r="Z337" s="81" t="str">
        <f t="shared" si="64"/>
        <v/>
      </c>
      <c r="AA337" s="194">
        <f t="shared" si="60"/>
        <v>0</v>
      </c>
      <c r="AB337" s="194">
        <f t="shared" si="61"/>
        <v>0</v>
      </c>
      <c r="AC337" s="82" t="str">
        <f t="shared" si="65"/>
        <v>ok</v>
      </c>
      <c r="AD337" s="80"/>
      <c r="AE337" s="84" t="str">
        <f t="array" ref="AE337">IFERROR(IF($C337="","",INDEX(구분표!$I$2:$I$1001,MATCH(1,(구분표!$B$2:$B$1001='2추일출'!$A337)*(구분표!$C$2:$C$1001='2추일출'!$B337)*(구분표!$A$2:$A$1001='2추일출'!$C337),0))),"@@")</f>
        <v/>
      </c>
    </row>
    <row r="338" spans="1:31" ht="31.5" customHeight="1">
      <c r="A338" s="94" t="str">
        <f>IFERROR(VLOOKUP('2추일출'!$C338,구분표!$A$2:$C$1001,2,FALSE),"")</f>
        <v/>
      </c>
      <c r="B338" s="94" t="str">
        <f>IFERROR(VLOOKUP('2추일출'!$C338,구분표!$A$2:$C$1001,3,FALSE),"")</f>
        <v/>
      </c>
      <c r="C338" s="196"/>
      <c r="D338" s="195"/>
      <c r="E338" s="195"/>
      <c r="F338" s="196"/>
      <c r="G338" s="194"/>
      <c r="H338" s="194"/>
      <c r="I338" s="78">
        <f>IF(SUMPRODUCT(COUNTIF($D338,{"*본예산*","*1회추경*","*신규*"})),"-",G338-H338)</f>
        <v>0</v>
      </c>
      <c r="J338" s="194"/>
      <c r="K338" s="194"/>
      <c r="L338" s="78">
        <f t="shared" si="55"/>
        <v>0</v>
      </c>
      <c r="M338" s="208"/>
      <c r="N338" s="194"/>
      <c r="O338" s="78">
        <f t="shared" si="56"/>
        <v>0</v>
      </c>
      <c r="P338" s="79" t="str">
        <f t="shared" si="57"/>
        <v>-</v>
      </c>
      <c r="Q338" s="215"/>
      <c r="R338" s="80"/>
      <c r="S338" s="221"/>
      <c r="T338" s="80"/>
      <c r="U338" s="83" t="str">
        <f t="shared" si="62"/>
        <v/>
      </c>
      <c r="V338" s="194">
        <f t="shared" si="58"/>
        <v>0</v>
      </c>
      <c r="W338" s="194">
        <f t="shared" si="63"/>
        <v>0</v>
      </c>
      <c r="X338" s="82" t="str">
        <f t="shared" si="59"/>
        <v>ok</v>
      </c>
      <c r="Y338" s="80"/>
      <c r="Z338" s="81" t="str">
        <f t="shared" si="64"/>
        <v/>
      </c>
      <c r="AA338" s="194">
        <f t="shared" si="60"/>
        <v>0</v>
      </c>
      <c r="AB338" s="194">
        <f t="shared" si="61"/>
        <v>0</v>
      </c>
      <c r="AC338" s="82" t="str">
        <f t="shared" si="65"/>
        <v>ok</v>
      </c>
      <c r="AD338" s="80"/>
      <c r="AE338" s="84" t="str">
        <f t="array" ref="AE338">IFERROR(IF($C338="","",INDEX(구분표!$I$2:$I$1001,MATCH(1,(구분표!$B$2:$B$1001='2추일출'!$A338)*(구분표!$C$2:$C$1001='2추일출'!$B338)*(구분표!$A$2:$A$1001='2추일출'!$C338),0))),"@@")</f>
        <v/>
      </c>
    </row>
    <row r="339" spans="1:31" ht="31.5" customHeight="1">
      <c r="A339" s="94" t="str">
        <f>IFERROR(VLOOKUP('2추일출'!$C339,구분표!$A$2:$C$1001,2,FALSE),"")</f>
        <v/>
      </c>
      <c r="B339" s="94" t="str">
        <f>IFERROR(VLOOKUP('2추일출'!$C339,구분표!$A$2:$C$1001,3,FALSE),"")</f>
        <v/>
      </c>
      <c r="C339" s="196"/>
      <c r="D339" s="195"/>
      <c r="E339" s="195"/>
      <c r="F339" s="196"/>
      <c r="G339" s="194"/>
      <c r="H339" s="194"/>
      <c r="I339" s="78">
        <f>IF(SUMPRODUCT(COUNTIF($D339,{"*본예산*","*1회추경*","*신규*"})),"-",G339-H339)</f>
        <v>0</v>
      </c>
      <c r="J339" s="206"/>
      <c r="K339" s="206"/>
      <c r="L339" s="78">
        <f t="shared" si="55"/>
        <v>0</v>
      </c>
      <c r="M339" s="206"/>
      <c r="N339" s="206"/>
      <c r="O339" s="78">
        <f t="shared" si="56"/>
        <v>0</v>
      </c>
      <c r="P339" s="79" t="str">
        <f t="shared" si="57"/>
        <v>-</v>
      </c>
      <c r="Q339" s="215"/>
      <c r="R339" s="80"/>
      <c r="S339" s="221"/>
      <c r="T339" s="80"/>
      <c r="U339" s="83" t="str">
        <f t="shared" si="62"/>
        <v/>
      </c>
      <c r="V339" s="194">
        <f t="shared" si="58"/>
        <v>0</v>
      </c>
      <c r="W339" s="194">
        <f t="shared" si="63"/>
        <v>0</v>
      </c>
      <c r="X339" s="82" t="str">
        <f t="shared" si="59"/>
        <v>ok</v>
      </c>
      <c r="Y339" s="80"/>
      <c r="Z339" s="81" t="str">
        <f t="shared" si="64"/>
        <v/>
      </c>
      <c r="AA339" s="194">
        <f t="shared" si="60"/>
        <v>0</v>
      </c>
      <c r="AB339" s="194">
        <f t="shared" si="61"/>
        <v>0</v>
      </c>
      <c r="AC339" s="82" t="str">
        <f t="shared" si="65"/>
        <v>ok</v>
      </c>
      <c r="AD339" s="80"/>
      <c r="AE339" s="84" t="str">
        <f t="array" ref="AE339">IFERROR(IF($C339="","",INDEX(구분표!$I$2:$I$1001,MATCH(1,(구분표!$B$2:$B$1001='2추일출'!$A339)*(구분표!$C$2:$C$1001='2추일출'!$B339)*(구분표!$A$2:$A$1001='2추일출'!$C339),0))),"@@")</f>
        <v/>
      </c>
    </row>
    <row r="340" spans="1:31" ht="31.5" customHeight="1">
      <c r="A340" s="94" t="str">
        <f>IFERROR(VLOOKUP('2추일출'!$C340,구분표!$A$2:$C$1001,2,FALSE),"")</f>
        <v/>
      </c>
      <c r="B340" s="94" t="str">
        <f>IFERROR(VLOOKUP('2추일출'!$C340,구분표!$A$2:$C$1001,3,FALSE),"")</f>
        <v/>
      </c>
      <c r="C340" s="196"/>
      <c r="D340" s="195"/>
      <c r="E340" s="195"/>
      <c r="F340" s="196"/>
      <c r="G340" s="194"/>
      <c r="H340" s="194"/>
      <c r="I340" s="78">
        <f>IF(SUMPRODUCT(COUNTIF($D340,{"*본예산*","*1회추경*","*신규*"})),"-",G340-H340)</f>
        <v>0</v>
      </c>
      <c r="J340" s="194"/>
      <c r="K340" s="194"/>
      <c r="L340" s="78">
        <f t="shared" si="55"/>
        <v>0</v>
      </c>
      <c r="M340" s="194"/>
      <c r="N340" s="194"/>
      <c r="O340" s="78">
        <f t="shared" si="56"/>
        <v>0</v>
      </c>
      <c r="P340" s="79" t="str">
        <f t="shared" si="57"/>
        <v>-</v>
      </c>
      <c r="Q340" s="215"/>
      <c r="R340" s="80"/>
      <c r="S340" s="221"/>
      <c r="T340" s="80"/>
      <c r="U340" s="83" t="str">
        <f t="shared" si="62"/>
        <v/>
      </c>
      <c r="V340" s="194">
        <f t="shared" si="58"/>
        <v>0</v>
      </c>
      <c r="W340" s="194">
        <f t="shared" si="63"/>
        <v>0</v>
      </c>
      <c r="X340" s="82" t="str">
        <f t="shared" si="59"/>
        <v>ok</v>
      </c>
      <c r="Y340" s="80"/>
      <c r="Z340" s="81" t="str">
        <f t="shared" si="64"/>
        <v/>
      </c>
      <c r="AA340" s="194">
        <f t="shared" si="60"/>
        <v>0</v>
      </c>
      <c r="AB340" s="194">
        <f t="shared" si="61"/>
        <v>0</v>
      </c>
      <c r="AC340" s="82" t="str">
        <f t="shared" si="65"/>
        <v>ok</v>
      </c>
      <c r="AD340" s="80"/>
      <c r="AE340" s="84" t="str">
        <f t="array" ref="AE340">IFERROR(IF($C340="","",INDEX(구분표!$I$2:$I$1001,MATCH(1,(구분표!$B$2:$B$1001='2추일출'!$A340)*(구분표!$C$2:$C$1001='2추일출'!$B340)*(구분표!$A$2:$A$1001='2추일출'!$C340),0))),"@@")</f>
        <v/>
      </c>
    </row>
    <row r="341" spans="1:31" ht="31.5" customHeight="1">
      <c r="A341" s="94" t="str">
        <f>IFERROR(VLOOKUP('2추일출'!$C341,구분표!$A$2:$C$1001,2,FALSE),"")</f>
        <v/>
      </c>
      <c r="B341" s="94" t="str">
        <f>IFERROR(VLOOKUP('2추일출'!$C341,구분표!$A$2:$C$1001,3,FALSE),"")</f>
        <v/>
      </c>
      <c r="C341" s="196"/>
      <c r="D341" s="195"/>
      <c r="E341" s="195"/>
      <c r="F341" s="196"/>
      <c r="G341" s="194"/>
      <c r="H341" s="194"/>
      <c r="I341" s="78">
        <f>IF(SUMPRODUCT(COUNTIF($D341,{"*본예산*","*1회추경*","*신규*"})),"-",G341-H341)</f>
        <v>0</v>
      </c>
      <c r="J341" s="194"/>
      <c r="K341" s="194"/>
      <c r="L341" s="78">
        <f t="shared" si="55"/>
        <v>0</v>
      </c>
      <c r="M341" s="194"/>
      <c r="N341" s="194"/>
      <c r="O341" s="78">
        <f t="shared" si="56"/>
        <v>0</v>
      </c>
      <c r="P341" s="79" t="str">
        <f t="shared" si="57"/>
        <v>-</v>
      </c>
      <c r="Q341" s="215"/>
      <c r="R341" s="80"/>
      <c r="S341" s="221"/>
      <c r="T341" s="80"/>
      <c r="U341" s="83" t="str">
        <f t="shared" si="62"/>
        <v/>
      </c>
      <c r="V341" s="194">
        <f t="shared" si="58"/>
        <v>0</v>
      </c>
      <c r="W341" s="194">
        <f t="shared" si="63"/>
        <v>0</v>
      </c>
      <c r="X341" s="82" t="str">
        <f t="shared" si="59"/>
        <v>ok</v>
      </c>
      <c r="Y341" s="80"/>
      <c r="Z341" s="81" t="str">
        <f t="shared" si="64"/>
        <v/>
      </c>
      <c r="AA341" s="194">
        <f t="shared" si="60"/>
        <v>0</v>
      </c>
      <c r="AB341" s="194">
        <f t="shared" si="61"/>
        <v>0</v>
      </c>
      <c r="AC341" s="82" t="str">
        <f t="shared" si="65"/>
        <v>ok</v>
      </c>
      <c r="AD341" s="80"/>
      <c r="AE341" s="84" t="str">
        <f t="array" ref="AE341">IFERROR(IF($C341="","",INDEX(구분표!$I$2:$I$1001,MATCH(1,(구분표!$B$2:$B$1001='2추일출'!$A341)*(구분표!$C$2:$C$1001='2추일출'!$B341)*(구분표!$A$2:$A$1001='2추일출'!$C341),0))),"@@")</f>
        <v/>
      </c>
    </row>
    <row r="342" spans="1:31" ht="31.5" customHeight="1">
      <c r="A342" s="94" t="str">
        <f>IFERROR(VLOOKUP('2추일출'!$C342,구분표!$A$2:$C$1001,2,FALSE),"")</f>
        <v/>
      </c>
      <c r="B342" s="94" t="str">
        <f>IFERROR(VLOOKUP('2추일출'!$C342,구분표!$A$2:$C$1001,3,FALSE),"")</f>
        <v/>
      </c>
      <c r="C342" s="196"/>
      <c r="D342" s="195"/>
      <c r="E342" s="195"/>
      <c r="F342" s="196"/>
      <c r="G342" s="194"/>
      <c r="H342" s="194"/>
      <c r="I342" s="78">
        <f>IF(SUMPRODUCT(COUNTIF($D342,{"*본예산*","*1회추경*","*신규*"})),"-",G342-H342)</f>
        <v>0</v>
      </c>
      <c r="J342" s="194"/>
      <c r="K342" s="194"/>
      <c r="L342" s="78">
        <f t="shared" si="55"/>
        <v>0</v>
      </c>
      <c r="M342" s="208"/>
      <c r="N342" s="194"/>
      <c r="O342" s="78">
        <f t="shared" si="56"/>
        <v>0</v>
      </c>
      <c r="P342" s="79" t="str">
        <f t="shared" si="57"/>
        <v>-</v>
      </c>
      <c r="Q342" s="215"/>
      <c r="R342" s="80"/>
      <c r="S342" s="221"/>
      <c r="T342" s="80"/>
      <c r="U342" s="83" t="str">
        <f t="shared" si="62"/>
        <v/>
      </c>
      <c r="V342" s="194">
        <f t="shared" si="58"/>
        <v>0</v>
      </c>
      <c r="W342" s="194">
        <f t="shared" si="63"/>
        <v>0</v>
      </c>
      <c r="X342" s="82" t="str">
        <f t="shared" si="59"/>
        <v>ok</v>
      </c>
      <c r="Y342" s="80"/>
      <c r="Z342" s="81" t="str">
        <f t="shared" si="64"/>
        <v/>
      </c>
      <c r="AA342" s="194">
        <f t="shared" si="60"/>
        <v>0</v>
      </c>
      <c r="AB342" s="194">
        <f t="shared" si="61"/>
        <v>0</v>
      </c>
      <c r="AC342" s="82" t="str">
        <f t="shared" si="65"/>
        <v>ok</v>
      </c>
      <c r="AD342" s="80"/>
      <c r="AE342" s="84" t="str">
        <f t="array" ref="AE342">IFERROR(IF($C342="","",INDEX(구분표!$I$2:$I$1001,MATCH(1,(구분표!$B$2:$B$1001='2추일출'!$A342)*(구분표!$C$2:$C$1001='2추일출'!$B342)*(구분표!$A$2:$A$1001='2추일출'!$C342),0))),"@@")</f>
        <v/>
      </c>
    </row>
    <row r="343" spans="1:31" ht="31.5" customHeight="1">
      <c r="A343" s="94" t="str">
        <f>IFERROR(VLOOKUP('2추일출'!$C343,구분표!$A$2:$C$1001,2,FALSE),"")</f>
        <v/>
      </c>
      <c r="B343" s="94" t="str">
        <f>IFERROR(VLOOKUP('2추일출'!$C343,구분표!$A$2:$C$1001,3,FALSE),"")</f>
        <v/>
      </c>
      <c r="C343" s="196"/>
      <c r="D343" s="195"/>
      <c r="E343" s="195"/>
      <c r="F343" s="196"/>
      <c r="G343" s="194"/>
      <c r="H343" s="194"/>
      <c r="I343" s="78">
        <f>IF(SUMPRODUCT(COUNTIF($D343,{"*본예산*","*1회추경*","*신규*"})),"-",G343-H343)</f>
        <v>0</v>
      </c>
      <c r="J343" s="194"/>
      <c r="K343" s="194"/>
      <c r="L343" s="78">
        <f t="shared" si="55"/>
        <v>0</v>
      </c>
      <c r="M343" s="194"/>
      <c r="N343" s="194"/>
      <c r="O343" s="78">
        <f t="shared" si="56"/>
        <v>0</v>
      </c>
      <c r="P343" s="79" t="str">
        <f t="shared" si="57"/>
        <v>-</v>
      </c>
      <c r="Q343" s="215"/>
      <c r="R343" s="80"/>
      <c r="S343" s="221"/>
      <c r="T343" s="80"/>
      <c r="U343" s="83" t="str">
        <f t="shared" si="62"/>
        <v/>
      </c>
      <c r="V343" s="194">
        <f t="shared" si="58"/>
        <v>0</v>
      </c>
      <c r="W343" s="194">
        <f t="shared" si="63"/>
        <v>0</v>
      </c>
      <c r="X343" s="82" t="str">
        <f t="shared" si="59"/>
        <v>ok</v>
      </c>
      <c r="Y343" s="80"/>
      <c r="Z343" s="81" t="str">
        <f t="shared" si="64"/>
        <v/>
      </c>
      <c r="AA343" s="194">
        <f t="shared" si="60"/>
        <v>0</v>
      </c>
      <c r="AB343" s="194">
        <f t="shared" si="61"/>
        <v>0</v>
      </c>
      <c r="AC343" s="82" t="str">
        <f t="shared" si="65"/>
        <v>ok</v>
      </c>
      <c r="AD343" s="80"/>
      <c r="AE343" s="84" t="str">
        <f t="array" ref="AE343">IFERROR(IF($C343="","",INDEX(구분표!$I$2:$I$1001,MATCH(1,(구분표!$B$2:$B$1001='2추일출'!$A343)*(구분표!$C$2:$C$1001='2추일출'!$B343)*(구분표!$A$2:$A$1001='2추일출'!$C343),0))),"@@")</f>
        <v/>
      </c>
    </row>
    <row r="344" spans="1:31" ht="31.5" customHeight="1">
      <c r="A344" s="94" t="str">
        <f>IFERROR(VLOOKUP('2추일출'!$C344,구분표!$A$2:$C$1001,2,FALSE),"")</f>
        <v/>
      </c>
      <c r="B344" s="94" t="str">
        <f>IFERROR(VLOOKUP('2추일출'!$C344,구분표!$A$2:$C$1001,3,FALSE),"")</f>
        <v/>
      </c>
      <c r="C344" s="196"/>
      <c r="D344" s="195"/>
      <c r="E344" s="195"/>
      <c r="F344" s="196"/>
      <c r="G344" s="194"/>
      <c r="H344" s="194"/>
      <c r="I344" s="78">
        <f>IF(SUMPRODUCT(COUNTIF($D344,{"*본예산*","*1회추경*","*신규*"})),"-",G344-H344)</f>
        <v>0</v>
      </c>
      <c r="J344" s="194"/>
      <c r="K344" s="194"/>
      <c r="L344" s="78">
        <f t="shared" si="55"/>
        <v>0</v>
      </c>
      <c r="M344" s="194"/>
      <c r="N344" s="194"/>
      <c r="O344" s="78">
        <f t="shared" si="56"/>
        <v>0</v>
      </c>
      <c r="P344" s="79" t="str">
        <f t="shared" si="57"/>
        <v>-</v>
      </c>
      <c r="Q344" s="215"/>
      <c r="R344" s="80"/>
      <c r="S344" s="221"/>
      <c r="T344" s="80"/>
      <c r="U344" s="83" t="str">
        <f t="shared" si="62"/>
        <v/>
      </c>
      <c r="V344" s="194">
        <f t="shared" si="58"/>
        <v>0</v>
      </c>
      <c r="W344" s="194">
        <f t="shared" si="63"/>
        <v>0</v>
      </c>
      <c r="X344" s="82" t="str">
        <f t="shared" si="59"/>
        <v>ok</v>
      </c>
      <c r="Y344" s="80"/>
      <c r="Z344" s="81" t="str">
        <f t="shared" si="64"/>
        <v/>
      </c>
      <c r="AA344" s="194">
        <f t="shared" si="60"/>
        <v>0</v>
      </c>
      <c r="AB344" s="194">
        <f t="shared" si="61"/>
        <v>0</v>
      </c>
      <c r="AC344" s="82" t="str">
        <f t="shared" si="65"/>
        <v>ok</v>
      </c>
      <c r="AD344" s="80"/>
      <c r="AE344" s="84" t="str">
        <f t="array" ref="AE344">IFERROR(IF($C344="","",INDEX(구분표!$I$2:$I$1001,MATCH(1,(구분표!$B$2:$B$1001='2추일출'!$A344)*(구분표!$C$2:$C$1001='2추일출'!$B344)*(구분표!$A$2:$A$1001='2추일출'!$C344),0))),"@@")</f>
        <v/>
      </c>
    </row>
    <row r="345" spans="1:31" ht="31.5" customHeight="1">
      <c r="A345" s="94" t="str">
        <f>IFERROR(VLOOKUP('2추일출'!$C345,구분표!$A$2:$C$1001,2,FALSE),"")</f>
        <v/>
      </c>
      <c r="B345" s="94" t="str">
        <f>IFERROR(VLOOKUP('2추일출'!$C345,구분표!$A$2:$C$1001,3,FALSE),"")</f>
        <v/>
      </c>
      <c r="C345" s="196"/>
      <c r="D345" s="195"/>
      <c r="E345" s="195"/>
      <c r="F345" s="196"/>
      <c r="G345" s="194"/>
      <c r="H345" s="194"/>
      <c r="I345" s="78">
        <f>IF(SUMPRODUCT(COUNTIF($D345,{"*본예산*","*1회추경*","*신규*"})),"-",G345-H345)</f>
        <v>0</v>
      </c>
      <c r="J345" s="194"/>
      <c r="K345" s="194"/>
      <c r="L345" s="78">
        <f t="shared" si="55"/>
        <v>0</v>
      </c>
      <c r="M345" s="194"/>
      <c r="N345" s="194"/>
      <c r="O345" s="78">
        <f t="shared" si="56"/>
        <v>0</v>
      </c>
      <c r="P345" s="79" t="str">
        <f t="shared" si="57"/>
        <v>-</v>
      </c>
      <c r="Q345" s="215"/>
      <c r="R345" s="80"/>
      <c r="S345" s="221"/>
      <c r="T345" s="80"/>
      <c r="U345" s="83" t="str">
        <f t="shared" si="62"/>
        <v/>
      </c>
      <c r="V345" s="194">
        <f t="shared" si="58"/>
        <v>0</v>
      </c>
      <c r="W345" s="194">
        <f t="shared" si="63"/>
        <v>0</v>
      </c>
      <c r="X345" s="82" t="str">
        <f t="shared" si="59"/>
        <v>ok</v>
      </c>
      <c r="Y345" s="80"/>
      <c r="Z345" s="81" t="str">
        <f t="shared" si="64"/>
        <v/>
      </c>
      <c r="AA345" s="194">
        <f t="shared" si="60"/>
        <v>0</v>
      </c>
      <c r="AB345" s="194">
        <f t="shared" si="61"/>
        <v>0</v>
      </c>
      <c r="AC345" s="82" t="str">
        <f t="shared" si="65"/>
        <v>ok</v>
      </c>
      <c r="AD345" s="80"/>
      <c r="AE345" s="84" t="str">
        <f t="array" ref="AE345">IFERROR(IF($C345="","",INDEX(구분표!$I$2:$I$1001,MATCH(1,(구분표!$B$2:$B$1001='2추일출'!$A345)*(구분표!$C$2:$C$1001='2추일출'!$B345)*(구분표!$A$2:$A$1001='2추일출'!$C345),0))),"@@")</f>
        <v/>
      </c>
    </row>
    <row r="346" spans="1:31" ht="31.5" customHeight="1">
      <c r="A346" s="94" t="str">
        <f>IFERROR(VLOOKUP('2추일출'!$C346,구분표!$A$2:$C$1001,2,FALSE),"")</f>
        <v/>
      </c>
      <c r="B346" s="94" t="str">
        <f>IFERROR(VLOOKUP('2추일출'!$C346,구분표!$A$2:$C$1001,3,FALSE),"")</f>
        <v/>
      </c>
      <c r="C346" s="196"/>
      <c r="D346" s="195"/>
      <c r="E346" s="195"/>
      <c r="F346" s="196"/>
      <c r="G346" s="197"/>
      <c r="H346" s="194"/>
      <c r="I346" s="78">
        <f>IF(SUMPRODUCT(COUNTIF($D346,{"*본예산*","*1회추경*","*신규*"})),"-",G346-H346)</f>
        <v>0</v>
      </c>
      <c r="J346" s="194"/>
      <c r="K346" s="194"/>
      <c r="L346" s="78">
        <f t="shared" si="55"/>
        <v>0</v>
      </c>
      <c r="M346" s="194"/>
      <c r="N346" s="194"/>
      <c r="O346" s="78">
        <f t="shared" si="56"/>
        <v>0</v>
      </c>
      <c r="P346" s="79" t="str">
        <f t="shared" si="57"/>
        <v>-</v>
      </c>
      <c r="Q346" s="215"/>
      <c r="R346" s="80"/>
      <c r="S346" s="221"/>
      <c r="T346" s="80"/>
      <c r="U346" s="83" t="str">
        <f t="shared" si="62"/>
        <v/>
      </c>
      <c r="V346" s="194">
        <f t="shared" si="58"/>
        <v>0</v>
      </c>
      <c r="W346" s="194">
        <f t="shared" si="63"/>
        <v>0</v>
      </c>
      <c r="X346" s="82" t="str">
        <f t="shared" si="59"/>
        <v>ok</v>
      </c>
      <c r="Y346" s="80"/>
      <c r="Z346" s="81" t="str">
        <f t="shared" si="64"/>
        <v/>
      </c>
      <c r="AA346" s="194">
        <f t="shared" si="60"/>
        <v>0</v>
      </c>
      <c r="AB346" s="194">
        <f t="shared" si="61"/>
        <v>0</v>
      </c>
      <c r="AC346" s="82" t="str">
        <f t="shared" si="65"/>
        <v>ok</v>
      </c>
      <c r="AD346" s="80"/>
      <c r="AE346" s="84" t="str">
        <f t="array" ref="AE346">IFERROR(IF($C346="","",INDEX(구분표!$I$2:$I$1001,MATCH(1,(구분표!$B$2:$B$1001='2추일출'!$A346)*(구분표!$C$2:$C$1001='2추일출'!$B346)*(구분표!$A$2:$A$1001='2추일출'!$C346),0))),"@@")</f>
        <v/>
      </c>
    </row>
    <row r="347" spans="1:31" ht="31.5" customHeight="1">
      <c r="A347" s="94" t="str">
        <f>IFERROR(VLOOKUP('2추일출'!$C347,구분표!$A$2:$C$1001,2,FALSE),"")</f>
        <v/>
      </c>
      <c r="B347" s="94" t="str">
        <f>IFERROR(VLOOKUP('2추일출'!$C347,구분표!$A$2:$C$1001,3,FALSE),"")</f>
        <v/>
      </c>
      <c r="C347" s="196"/>
      <c r="D347" s="195"/>
      <c r="E347" s="195"/>
      <c r="F347" s="196"/>
      <c r="G347" s="194"/>
      <c r="H347" s="194"/>
      <c r="I347" s="78">
        <f>IF(SUMPRODUCT(COUNTIF($D347,{"*본예산*","*1회추경*","*신규*"})),"-",G347-H347)</f>
        <v>0</v>
      </c>
      <c r="J347" s="206"/>
      <c r="K347" s="206"/>
      <c r="L347" s="78">
        <f t="shared" si="55"/>
        <v>0</v>
      </c>
      <c r="M347" s="209"/>
      <c r="N347" s="208"/>
      <c r="O347" s="78">
        <f t="shared" si="56"/>
        <v>0</v>
      </c>
      <c r="P347" s="79" t="str">
        <f t="shared" si="57"/>
        <v>-</v>
      </c>
      <c r="Q347" s="214"/>
      <c r="R347" s="80"/>
      <c r="S347" s="221"/>
      <c r="T347" s="80"/>
      <c r="U347" s="83" t="str">
        <f t="shared" si="62"/>
        <v/>
      </c>
      <c r="V347" s="194">
        <f t="shared" si="58"/>
        <v>0</v>
      </c>
      <c r="W347" s="194">
        <f t="shared" si="63"/>
        <v>0</v>
      </c>
      <c r="X347" s="82" t="str">
        <f t="shared" si="59"/>
        <v>ok</v>
      </c>
      <c r="Y347" s="80"/>
      <c r="Z347" s="81" t="str">
        <f t="shared" si="64"/>
        <v/>
      </c>
      <c r="AA347" s="194">
        <f t="shared" si="60"/>
        <v>0</v>
      </c>
      <c r="AB347" s="194">
        <f t="shared" si="61"/>
        <v>0</v>
      </c>
      <c r="AC347" s="82" t="str">
        <f t="shared" si="65"/>
        <v>ok</v>
      </c>
      <c r="AD347" s="80"/>
      <c r="AE347" s="84" t="str">
        <f t="array" ref="AE347">IFERROR(IF($C347="","",INDEX(구분표!$I$2:$I$1001,MATCH(1,(구분표!$B$2:$B$1001='2추일출'!$A347)*(구분표!$C$2:$C$1001='2추일출'!$B347)*(구분표!$A$2:$A$1001='2추일출'!$C347),0))),"@@")</f>
        <v/>
      </c>
    </row>
    <row r="348" spans="1:31" ht="31.5" customHeight="1">
      <c r="A348" s="94" t="str">
        <f>IFERROR(VLOOKUP('2추일출'!$C348,구분표!$A$2:$C$1001,2,FALSE),"")</f>
        <v/>
      </c>
      <c r="B348" s="94" t="str">
        <f>IFERROR(VLOOKUP('2추일출'!$C348,구분표!$A$2:$C$1001,3,FALSE),"")</f>
        <v/>
      </c>
      <c r="C348" s="196"/>
      <c r="D348" s="195"/>
      <c r="E348" s="195"/>
      <c r="F348" s="196"/>
      <c r="G348" s="194"/>
      <c r="H348" s="194"/>
      <c r="I348" s="78">
        <f>IF(SUMPRODUCT(COUNTIF($D348,{"*본예산*","*1회추경*","*신규*"})),"-",G348-H348)</f>
        <v>0</v>
      </c>
      <c r="J348" s="206"/>
      <c r="K348" s="206"/>
      <c r="L348" s="78">
        <f t="shared" si="55"/>
        <v>0</v>
      </c>
      <c r="M348" s="209"/>
      <c r="N348" s="208"/>
      <c r="O348" s="78">
        <f t="shared" si="56"/>
        <v>0</v>
      </c>
      <c r="P348" s="79" t="str">
        <f t="shared" si="57"/>
        <v>-</v>
      </c>
      <c r="Q348" s="214"/>
      <c r="R348" s="80"/>
      <c r="S348" s="221"/>
      <c r="T348" s="80"/>
      <c r="U348" s="83" t="str">
        <f t="shared" si="62"/>
        <v/>
      </c>
      <c r="V348" s="194">
        <f t="shared" si="58"/>
        <v>0</v>
      </c>
      <c r="W348" s="194">
        <f t="shared" si="63"/>
        <v>0</v>
      </c>
      <c r="X348" s="82" t="str">
        <f t="shared" si="59"/>
        <v>ok</v>
      </c>
      <c r="Y348" s="80"/>
      <c r="Z348" s="81" t="str">
        <f t="shared" si="64"/>
        <v/>
      </c>
      <c r="AA348" s="194">
        <f t="shared" si="60"/>
        <v>0</v>
      </c>
      <c r="AB348" s="194">
        <f t="shared" si="61"/>
        <v>0</v>
      </c>
      <c r="AC348" s="82" t="str">
        <f t="shared" si="65"/>
        <v>ok</v>
      </c>
      <c r="AD348" s="80"/>
      <c r="AE348" s="84" t="str">
        <f t="array" ref="AE348">IFERROR(IF($C348="","",INDEX(구분표!$I$2:$I$1001,MATCH(1,(구분표!$B$2:$B$1001='2추일출'!$A348)*(구분표!$C$2:$C$1001='2추일출'!$B348)*(구분표!$A$2:$A$1001='2추일출'!$C348),0))),"@@")</f>
        <v/>
      </c>
    </row>
    <row r="349" spans="1:31" ht="31.5" customHeight="1">
      <c r="A349" s="94" t="str">
        <f>IFERROR(VLOOKUP('2추일출'!$C349,구분표!$A$2:$C$1001,2,FALSE),"")</f>
        <v/>
      </c>
      <c r="B349" s="94" t="str">
        <f>IFERROR(VLOOKUP('2추일출'!$C349,구분표!$A$2:$C$1001,3,FALSE),"")</f>
        <v/>
      </c>
      <c r="C349" s="196"/>
      <c r="D349" s="195"/>
      <c r="E349" s="195"/>
      <c r="F349" s="196"/>
      <c r="G349" s="194"/>
      <c r="H349" s="194"/>
      <c r="I349" s="78">
        <f>IF(SUMPRODUCT(COUNTIF($D349,{"*본예산*","*1회추경*","*신규*"})),"-",G349-H349)</f>
        <v>0</v>
      </c>
      <c r="J349" s="206"/>
      <c r="K349" s="206"/>
      <c r="L349" s="78">
        <f t="shared" si="55"/>
        <v>0</v>
      </c>
      <c r="M349" s="209"/>
      <c r="N349" s="208"/>
      <c r="O349" s="78">
        <f t="shared" si="56"/>
        <v>0</v>
      </c>
      <c r="P349" s="79" t="str">
        <f t="shared" si="57"/>
        <v>-</v>
      </c>
      <c r="Q349" s="214"/>
      <c r="R349" s="80"/>
      <c r="S349" s="221"/>
      <c r="T349" s="80"/>
      <c r="U349" s="83" t="str">
        <f t="shared" si="62"/>
        <v/>
      </c>
      <c r="V349" s="194">
        <f t="shared" si="58"/>
        <v>0</v>
      </c>
      <c r="W349" s="194">
        <f t="shared" si="63"/>
        <v>0</v>
      </c>
      <c r="X349" s="82" t="str">
        <f t="shared" si="59"/>
        <v>ok</v>
      </c>
      <c r="Y349" s="80"/>
      <c r="Z349" s="81" t="str">
        <f t="shared" si="64"/>
        <v/>
      </c>
      <c r="AA349" s="194">
        <f t="shared" si="60"/>
        <v>0</v>
      </c>
      <c r="AB349" s="194">
        <f t="shared" si="61"/>
        <v>0</v>
      </c>
      <c r="AC349" s="82" t="str">
        <f t="shared" si="65"/>
        <v>ok</v>
      </c>
      <c r="AD349" s="80"/>
      <c r="AE349" s="84" t="str">
        <f t="array" ref="AE349">IFERROR(IF($C349="","",INDEX(구분표!$I$2:$I$1001,MATCH(1,(구분표!$B$2:$B$1001='2추일출'!$A349)*(구분표!$C$2:$C$1001='2추일출'!$B349)*(구분표!$A$2:$A$1001='2추일출'!$C349),0))),"@@")</f>
        <v/>
      </c>
    </row>
    <row r="350" spans="1:31" ht="31.5" customHeight="1">
      <c r="A350" s="94" t="str">
        <f>IFERROR(VLOOKUP('2추일출'!$C350,구분표!$A$2:$C$1001,2,FALSE),"")</f>
        <v/>
      </c>
      <c r="B350" s="94" t="str">
        <f>IFERROR(VLOOKUP('2추일출'!$C350,구분표!$A$2:$C$1001,3,FALSE),"")</f>
        <v/>
      </c>
      <c r="C350" s="196"/>
      <c r="D350" s="195"/>
      <c r="E350" s="195"/>
      <c r="F350" s="196"/>
      <c r="G350" s="194"/>
      <c r="H350" s="194"/>
      <c r="I350" s="78">
        <f>IF(SUMPRODUCT(COUNTIF($D350,{"*본예산*","*1회추경*","*신규*"})),"-",G350-H350)</f>
        <v>0</v>
      </c>
      <c r="J350" s="206"/>
      <c r="K350" s="206"/>
      <c r="L350" s="78">
        <f t="shared" si="55"/>
        <v>0</v>
      </c>
      <c r="M350" s="209"/>
      <c r="N350" s="208"/>
      <c r="O350" s="78">
        <f t="shared" si="56"/>
        <v>0</v>
      </c>
      <c r="P350" s="79" t="str">
        <f t="shared" si="57"/>
        <v>-</v>
      </c>
      <c r="Q350" s="214"/>
      <c r="R350" s="80"/>
      <c r="S350" s="221"/>
      <c r="T350" s="80"/>
      <c r="U350" s="83" t="str">
        <f t="shared" si="62"/>
        <v/>
      </c>
      <c r="V350" s="194">
        <f t="shared" si="58"/>
        <v>0</v>
      </c>
      <c r="W350" s="194">
        <f t="shared" si="63"/>
        <v>0</v>
      </c>
      <c r="X350" s="82" t="str">
        <f t="shared" si="59"/>
        <v>ok</v>
      </c>
      <c r="Y350" s="80"/>
      <c r="Z350" s="81" t="str">
        <f t="shared" si="64"/>
        <v/>
      </c>
      <c r="AA350" s="194">
        <f t="shared" si="60"/>
        <v>0</v>
      </c>
      <c r="AB350" s="194">
        <f t="shared" si="61"/>
        <v>0</v>
      </c>
      <c r="AC350" s="82" t="str">
        <f t="shared" si="65"/>
        <v>ok</v>
      </c>
      <c r="AD350" s="80"/>
      <c r="AE350" s="84" t="str">
        <f t="array" ref="AE350">IFERROR(IF($C350="","",INDEX(구분표!$I$2:$I$1001,MATCH(1,(구분표!$B$2:$B$1001='2추일출'!$A350)*(구분표!$C$2:$C$1001='2추일출'!$B350)*(구분표!$A$2:$A$1001='2추일출'!$C350),0))),"@@")</f>
        <v/>
      </c>
    </row>
    <row r="351" spans="1:31" ht="31.5" customHeight="1">
      <c r="A351" s="94" t="str">
        <f>IFERROR(VLOOKUP('2추일출'!$C351,구분표!$A$2:$C$1001,2,FALSE),"")</f>
        <v/>
      </c>
      <c r="B351" s="94" t="str">
        <f>IFERROR(VLOOKUP('2추일출'!$C351,구분표!$A$2:$C$1001,3,FALSE),"")</f>
        <v/>
      </c>
      <c r="C351" s="196"/>
      <c r="D351" s="195"/>
      <c r="E351" s="195"/>
      <c r="F351" s="196"/>
      <c r="G351" s="194"/>
      <c r="H351" s="194"/>
      <c r="I351" s="78">
        <f>IF(SUMPRODUCT(COUNTIF($D351,{"*본예산*","*1회추경*","*신규*"})),"-",G351-H351)</f>
        <v>0</v>
      </c>
      <c r="J351" s="206"/>
      <c r="K351" s="206"/>
      <c r="L351" s="78">
        <f t="shared" si="55"/>
        <v>0</v>
      </c>
      <c r="M351" s="209"/>
      <c r="N351" s="208"/>
      <c r="O351" s="78">
        <f t="shared" si="56"/>
        <v>0</v>
      </c>
      <c r="P351" s="79" t="str">
        <f t="shared" si="57"/>
        <v>-</v>
      </c>
      <c r="Q351" s="214"/>
      <c r="R351" s="80"/>
      <c r="S351" s="221"/>
      <c r="T351" s="80"/>
      <c r="U351" s="83" t="str">
        <f t="shared" si="62"/>
        <v/>
      </c>
      <c r="V351" s="194">
        <f t="shared" si="58"/>
        <v>0</v>
      </c>
      <c r="W351" s="194">
        <f t="shared" si="63"/>
        <v>0</v>
      </c>
      <c r="X351" s="82" t="str">
        <f t="shared" si="59"/>
        <v>ok</v>
      </c>
      <c r="Y351" s="80"/>
      <c r="Z351" s="81" t="str">
        <f t="shared" si="64"/>
        <v/>
      </c>
      <c r="AA351" s="194">
        <f t="shared" si="60"/>
        <v>0</v>
      </c>
      <c r="AB351" s="194">
        <f t="shared" si="61"/>
        <v>0</v>
      </c>
      <c r="AC351" s="82" t="str">
        <f t="shared" si="65"/>
        <v>ok</v>
      </c>
      <c r="AD351" s="80"/>
      <c r="AE351" s="84" t="str">
        <f t="array" ref="AE351">IFERROR(IF($C351="","",INDEX(구분표!$I$2:$I$1001,MATCH(1,(구분표!$B$2:$B$1001='2추일출'!$A351)*(구분표!$C$2:$C$1001='2추일출'!$B351)*(구분표!$A$2:$A$1001='2추일출'!$C351),0))),"@@")</f>
        <v/>
      </c>
    </row>
    <row r="352" spans="1:31" ht="31.5" customHeight="1">
      <c r="A352" s="94" t="str">
        <f>IFERROR(VLOOKUP('2추일출'!$C352,구분표!$A$2:$C$1001,2,FALSE),"")</f>
        <v/>
      </c>
      <c r="B352" s="94" t="str">
        <f>IFERROR(VLOOKUP('2추일출'!$C352,구분표!$A$2:$C$1001,3,FALSE),"")</f>
        <v/>
      </c>
      <c r="C352" s="196"/>
      <c r="D352" s="195"/>
      <c r="E352" s="195"/>
      <c r="F352" s="196"/>
      <c r="G352" s="194"/>
      <c r="H352" s="194"/>
      <c r="I352" s="78">
        <f>IF(SUMPRODUCT(COUNTIF($D352,{"*본예산*","*1회추경*","*신규*"})),"-",G352-H352)</f>
        <v>0</v>
      </c>
      <c r="J352" s="206"/>
      <c r="K352" s="206"/>
      <c r="L352" s="78">
        <f t="shared" si="55"/>
        <v>0</v>
      </c>
      <c r="M352" s="209"/>
      <c r="N352" s="208"/>
      <c r="O352" s="78">
        <f t="shared" si="56"/>
        <v>0</v>
      </c>
      <c r="P352" s="79" t="str">
        <f t="shared" si="57"/>
        <v>-</v>
      </c>
      <c r="Q352" s="214"/>
      <c r="R352" s="80"/>
      <c r="S352" s="221"/>
      <c r="T352" s="80"/>
      <c r="U352" s="83" t="str">
        <f t="shared" si="62"/>
        <v/>
      </c>
      <c r="V352" s="194">
        <f t="shared" si="58"/>
        <v>0</v>
      </c>
      <c r="W352" s="194">
        <f t="shared" si="63"/>
        <v>0</v>
      </c>
      <c r="X352" s="82" t="str">
        <f t="shared" si="59"/>
        <v>ok</v>
      </c>
      <c r="Y352" s="80"/>
      <c r="Z352" s="81" t="str">
        <f t="shared" si="64"/>
        <v/>
      </c>
      <c r="AA352" s="194">
        <f t="shared" si="60"/>
        <v>0</v>
      </c>
      <c r="AB352" s="194">
        <f t="shared" si="61"/>
        <v>0</v>
      </c>
      <c r="AC352" s="82" t="str">
        <f t="shared" si="65"/>
        <v>ok</v>
      </c>
      <c r="AD352" s="80"/>
      <c r="AE352" s="84" t="str">
        <f t="array" ref="AE352">IFERROR(IF($C352="","",INDEX(구분표!$I$2:$I$1001,MATCH(1,(구분표!$B$2:$B$1001='2추일출'!$A352)*(구분표!$C$2:$C$1001='2추일출'!$B352)*(구분표!$A$2:$A$1001='2추일출'!$C352),0))),"@@")</f>
        <v/>
      </c>
    </row>
    <row r="353" spans="1:31" ht="31.5" customHeight="1">
      <c r="A353" s="94" t="str">
        <f>IFERROR(VLOOKUP('2추일출'!$C353,구분표!$A$2:$C$1001,2,FALSE),"")</f>
        <v/>
      </c>
      <c r="B353" s="94" t="str">
        <f>IFERROR(VLOOKUP('2추일출'!$C353,구분표!$A$2:$C$1001,3,FALSE),"")</f>
        <v/>
      </c>
      <c r="C353" s="196"/>
      <c r="D353" s="195"/>
      <c r="E353" s="195"/>
      <c r="F353" s="196"/>
      <c r="G353" s="194"/>
      <c r="H353" s="194"/>
      <c r="I353" s="78">
        <f>IF(SUMPRODUCT(COUNTIF($D353,{"*본예산*","*1회추경*","*신규*"})),"-",G353-H353)</f>
        <v>0</v>
      </c>
      <c r="J353" s="194"/>
      <c r="K353" s="194"/>
      <c r="L353" s="78">
        <f t="shared" si="55"/>
        <v>0</v>
      </c>
      <c r="M353" s="208"/>
      <c r="N353" s="208"/>
      <c r="O353" s="78">
        <f t="shared" si="56"/>
        <v>0</v>
      </c>
      <c r="P353" s="79" t="str">
        <f t="shared" si="57"/>
        <v>-</v>
      </c>
      <c r="Q353" s="214"/>
      <c r="R353" s="80"/>
      <c r="S353" s="221"/>
      <c r="T353" s="80"/>
      <c r="U353" s="83" t="str">
        <f t="shared" si="62"/>
        <v/>
      </c>
      <c r="V353" s="194">
        <f t="shared" si="58"/>
        <v>0</v>
      </c>
      <c r="W353" s="194">
        <f t="shared" si="63"/>
        <v>0</v>
      </c>
      <c r="X353" s="82" t="str">
        <f t="shared" si="59"/>
        <v>ok</v>
      </c>
      <c r="Y353" s="80"/>
      <c r="Z353" s="81" t="str">
        <f t="shared" si="64"/>
        <v/>
      </c>
      <c r="AA353" s="194">
        <f t="shared" si="60"/>
        <v>0</v>
      </c>
      <c r="AB353" s="194">
        <f t="shared" si="61"/>
        <v>0</v>
      </c>
      <c r="AC353" s="82" t="str">
        <f t="shared" si="65"/>
        <v>ok</v>
      </c>
      <c r="AD353" s="80"/>
      <c r="AE353" s="84" t="str">
        <f t="array" ref="AE353">IFERROR(IF($C353="","",INDEX(구분표!$I$2:$I$1001,MATCH(1,(구분표!$B$2:$B$1001='2추일출'!$A353)*(구분표!$C$2:$C$1001='2추일출'!$B353)*(구분표!$A$2:$A$1001='2추일출'!$C353),0))),"@@")</f>
        <v/>
      </c>
    </row>
    <row r="354" spans="1:31" ht="31.5" customHeight="1">
      <c r="A354" s="94" t="str">
        <f>IFERROR(VLOOKUP('2추일출'!$C354,구분표!$A$2:$C$1001,2,FALSE),"")</f>
        <v/>
      </c>
      <c r="B354" s="94" t="str">
        <f>IFERROR(VLOOKUP('2추일출'!$C354,구분표!$A$2:$C$1001,3,FALSE),"")</f>
        <v/>
      </c>
      <c r="C354" s="196"/>
      <c r="D354" s="195"/>
      <c r="E354" s="195"/>
      <c r="F354" s="196"/>
      <c r="G354" s="194"/>
      <c r="H354" s="197"/>
      <c r="I354" s="78">
        <f>IF(SUMPRODUCT(COUNTIF($D354,{"*본예산*","*1회추경*","*신규*"})),"-",G354-H354)</f>
        <v>0</v>
      </c>
      <c r="J354" s="194"/>
      <c r="K354" s="194"/>
      <c r="L354" s="78">
        <f t="shared" si="55"/>
        <v>0</v>
      </c>
      <c r="M354" s="194"/>
      <c r="N354" s="194"/>
      <c r="O354" s="78">
        <f t="shared" si="56"/>
        <v>0</v>
      </c>
      <c r="P354" s="79" t="str">
        <f t="shared" si="57"/>
        <v>-</v>
      </c>
      <c r="Q354" s="216"/>
      <c r="R354" s="80"/>
      <c r="S354" s="221"/>
      <c r="T354" s="80"/>
      <c r="U354" s="83" t="str">
        <f t="shared" si="62"/>
        <v/>
      </c>
      <c r="V354" s="194">
        <f t="shared" si="58"/>
        <v>0</v>
      </c>
      <c r="W354" s="194">
        <f t="shared" si="63"/>
        <v>0</v>
      </c>
      <c r="X354" s="82" t="str">
        <f t="shared" si="59"/>
        <v>ok</v>
      </c>
      <c r="Y354" s="80"/>
      <c r="Z354" s="81" t="str">
        <f t="shared" si="64"/>
        <v/>
      </c>
      <c r="AA354" s="194">
        <f t="shared" si="60"/>
        <v>0</v>
      </c>
      <c r="AB354" s="194">
        <f t="shared" si="61"/>
        <v>0</v>
      </c>
      <c r="AC354" s="82" t="str">
        <f t="shared" si="65"/>
        <v>ok</v>
      </c>
      <c r="AD354" s="80"/>
      <c r="AE354" s="84" t="str">
        <f t="array" ref="AE354">IFERROR(IF($C354="","",INDEX(구분표!$I$2:$I$1001,MATCH(1,(구분표!$B$2:$B$1001='2추일출'!$A354)*(구분표!$C$2:$C$1001='2추일출'!$B354)*(구분표!$A$2:$A$1001='2추일출'!$C354),0))),"@@")</f>
        <v/>
      </c>
    </row>
    <row r="355" spans="1:31" ht="31.5" customHeight="1">
      <c r="A355" s="94" t="str">
        <f>IFERROR(VLOOKUP('2추일출'!$C355,구분표!$A$2:$C$1001,2,FALSE),"")</f>
        <v/>
      </c>
      <c r="B355" s="94" t="str">
        <f>IFERROR(VLOOKUP('2추일출'!$C355,구분표!$A$2:$C$1001,3,FALSE),"")</f>
        <v/>
      </c>
      <c r="C355" s="196"/>
      <c r="D355" s="195"/>
      <c r="E355" s="195"/>
      <c r="F355" s="196"/>
      <c r="G355" s="194"/>
      <c r="H355" s="197"/>
      <c r="I355" s="78">
        <f>IF(SUMPRODUCT(COUNTIF($D355,{"*본예산*","*1회추경*","*신규*"})),"-",G355-H355)</f>
        <v>0</v>
      </c>
      <c r="J355" s="194"/>
      <c r="K355" s="194"/>
      <c r="L355" s="78">
        <f t="shared" si="55"/>
        <v>0</v>
      </c>
      <c r="M355" s="194"/>
      <c r="N355" s="194"/>
      <c r="O355" s="78">
        <f t="shared" si="56"/>
        <v>0</v>
      </c>
      <c r="P355" s="79" t="str">
        <f t="shared" si="57"/>
        <v>-</v>
      </c>
      <c r="Q355" s="216"/>
      <c r="R355" s="80"/>
      <c r="S355" s="221"/>
      <c r="T355" s="80"/>
      <c r="U355" s="83" t="str">
        <f t="shared" si="62"/>
        <v/>
      </c>
      <c r="V355" s="194">
        <f t="shared" si="58"/>
        <v>0</v>
      </c>
      <c r="W355" s="194">
        <f t="shared" si="63"/>
        <v>0</v>
      </c>
      <c r="X355" s="82" t="str">
        <f t="shared" si="59"/>
        <v>ok</v>
      </c>
      <c r="Y355" s="80"/>
      <c r="Z355" s="81" t="str">
        <f t="shared" si="64"/>
        <v/>
      </c>
      <c r="AA355" s="194">
        <f t="shared" si="60"/>
        <v>0</v>
      </c>
      <c r="AB355" s="194">
        <f t="shared" si="61"/>
        <v>0</v>
      </c>
      <c r="AC355" s="82" t="str">
        <f t="shared" si="65"/>
        <v>ok</v>
      </c>
      <c r="AD355" s="80"/>
      <c r="AE355" s="84" t="str">
        <f t="array" ref="AE355">IFERROR(IF($C355="","",INDEX(구분표!$I$2:$I$1001,MATCH(1,(구분표!$B$2:$B$1001='2추일출'!$A355)*(구분표!$C$2:$C$1001='2추일출'!$B355)*(구분표!$A$2:$A$1001='2추일출'!$C355),0))),"@@")</f>
        <v/>
      </c>
    </row>
    <row r="356" spans="1:31" ht="31.5" customHeight="1">
      <c r="A356" s="94" t="str">
        <f>IFERROR(VLOOKUP('2추일출'!$C356,구분표!$A$2:$C$1001,2,FALSE),"")</f>
        <v/>
      </c>
      <c r="B356" s="94" t="str">
        <f>IFERROR(VLOOKUP('2추일출'!$C356,구분표!$A$2:$C$1001,3,FALSE),"")</f>
        <v/>
      </c>
      <c r="C356" s="196"/>
      <c r="D356" s="195"/>
      <c r="E356" s="195"/>
      <c r="F356" s="196"/>
      <c r="G356" s="194"/>
      <c r="H356" s="194"/>
      <c r="I356" s="78">
        <f>IF(SUMPRODUCT(COUNTIF($D356,{"*본예산*","*1회추경*","*신규*"})),"-",G356-H356)</f>
        <v>0</v>
      </c>
      <c r="J356" s="194"/>
      <c r="K356" s="194"/>
      <c r="L356" s="78">
        <f t="shared" si="55"/>
        <v>0</v>
      </c>
      <c r="M356" s="194"/>
      <c r="N356" s="194"/>
      <c r="O356" s="78">
        <f t="shared" si="56"/>
        <v>0</v>
      </c>
      <c r="P356" s="79" t="str">
        <f t="shared" si="57"/>
        <v>-</v>
      </c>
      <c r="Q356" s="215"/>
      <c r="R356" s="80"/>
      <c r="S356" s="221"/>
      <c r="T356" s="80"/>
      <c r="U356" s="83" t="str">
        <f t="shared" si="62"/>
        <v/>
      </c>
      <c r="V356" s="194">
        <f t="shared" si="58"/>
        <v>0</v>
      </c>
      <c r="W356" s="194">
        <f t="shared" si="63"/>
        <v>0</v>
      </c>
      <c r="X356" s="82" t="str">
        <f t="shared" si="59"/>
        <v>ok</v>
      </c>
      <c r="Y356" s="80"/>
      <c r="Z356" s="81" t="str">
        <f t="shared" si="64"/>
        <v/>
      </c>
      <c r="AA356" s="194">
        <f t="shared" si="60"/>
        <v>0</v>
      </c>
      <c r="AB356" s="194">
        <f t="shared" si="61"/>
        <v>0</v>
      </c>
      <c r="AC356" s="82" t="str">
        <f t="shared" si="65"/>
        <v>ok</v>
      </c>
      <c r="AD356" s="80"/>
      <c r="AE356" s="84" t="str">
        <f t="array" ref="AE356">IFERROR(IF($C356="","",INDEX(구분표!$I$2:$I$1001,MATCH(1,(구분표!$B$2:$B$1001='2추일출'!$A356)*(구분표!$C$2:$C$1001='2추일출'!$B356)*(구분표!$A$2:$A$1001='2추일출'!$C356),0))),"@@")</f>
        <v/>
      </c>
    </row>
    <row r="357" spans="1:31" ht="31.5" customHeight="1">
      <c r="A357" s="94" t="str">
        <f>IFERROR(VLOOKUP('2추일출'!$C357,구분표!$A$2:$C$1001,2,FALSE),"")</f>
        <v/>
      </c>
      <c r="B357" s="94" t="str">
        <f>IFERROR(VLOOKUP('2추일출'!$C357,구분표!$A$2:$C$1001,3,FALSE),"")</f>
        <v/>
      </c>
      <c r="C357" s="196"/>
      <c r="D357" s="195"/>
      <c r="E357" s="195"/>
      <c r="F357" s="196"/>
      <c r="G357" s="194"/>
      <c r="H357" s="194"/>
      <c r="I357" s="78">
        <f>IF(SUMPRODUCT(COUNTIF($D357,{"*본예산*","*1회추경*","*신규*"})),"-",G357-H357)</f>
        <v>0</v>
      </c>
      <c r="J357" s="194"/>
      <c r="K357" s="194"/>
      <c r="L357" s="78">
        <f t="shared" si="55"/>
        <v>0</v>
      </c>
      <c r="M357" s="194"/>
      <c r="N357" s="194"/>
      <c r="O357" s="78">
        <f t="shared" si="56"/>
        <v>0</v>
      </c>
      <c r="P357" s="79" t="str">
        <f t="shared" si="57"/>
        <v>-</v>
      </c>
      <c r="Q357" s="216"/>
      <c r="R357" s="80"/>
      <c r="S357" s="221"/>
      <c r="T357" s="80"/>
      <c r="U357" s="83" t="str">
        <f t="shared" si="62"/>
        <v/>
      </c>
      <c r="V357" s="194">
        <f t="shared" si="58"/>
        <v>0</v>
      </c>
      <c r="W357" s="194">
        <f t="shared" si="63"/>
        <v>0</v>
      </c>
      <c r="X357" s="82" t="str">
        <f t="shared" si="59"/>
        <v>ok</v>
      </c>
      <c r="Y357" s="80"/>
      <c r="Z357" s="81" t="str">
        <f t="shared" si="64"/>
        <v/>
      </c>
      <c r="AA357" s="194">
        <f t="shared" si="60"/>
        <v>0</v>
      </c>
      <c r="AB357" s="194">
        <f t="shared" si="61"/>
        <v>0</v>
      </c>
      <c r="AC357" s="82" t="str">
        <f t="shared" si="65"/>
        <v>ok</v>
      </c>
      <c r="AD357" s="80"/>
      <c r="AE357" s="84" t="str">
        <f t="array" ref="AE357">IFERROR(IF($C357="","",INDEX(구분표!$I$2:$I$1001,MATCH(1,(구분표!$B$2:$B$1001='2추일출'!$A357)*(구분표!$C$2:$C$1001='2추일출'!$B357)*(구분표!$A$2:$A$1001='2추일출'!$C357),0))),"@@")</f>
        <v/>
      </c>
    </row>
    <row r="358" spans="1:31" ht="31.5" customHeight="1">
      <c r="A358" s="94" t="str">
        <f>IFERROR(VLOOKUP('2추일출'!$C358,구분표!$A$2:$C$1001,2,FALSE),"")</f>
        <v/>
      </c>
      <c r="B358" s="94" t="str">
        <f>IFERROR(VLOOKUP('2추일출'!$C358,구분표!$A$2:$C$1001,3,FALSE),"")</f>
        <v/>
      </c>
      <c r="C358" s="196"/>
      <c r="D358" s="195"/>
      <c r="E358" s="195"/>
      <c r="F358" s="196"/>
      <c r="G358" s="198"/>
      <c r="H358" s="198"/>
      <c r="I358" s="78">
        <f>IF(SUMPRODUCT(COUNTIF($D358,{"*본예산*","*1회추경*","*신규*"})),"-",G358-H358)</f>
        <v>0</v>
      </c>
      <c r="J358" s="194"/>
      <c r="K358" s="194"/>
      <c r="L358" s="78">
        <f t="shared" si="55"/>
        <v>0</v>
      </c>
      <c r="M358" s="194"/>
      <c r="N358" s="194"/>
      <c r="O358" s="78">
        <f t="shared" si="56"/>
        <v>0</v>
      </c>
      <c r="P358" s="79" t="str">
        <f t="shared" si="57"/>
        <v>-</v>
      </c>
      <c r="Q358" s="211"/>
      <c r="R358" s="80"/>
      <c r="S358" s="221"/>
      <c r="T358" s="80"/>
      <c r="U358" s="83" t="str">
        <f t="shared" si="62"/>
        <v/>
      </c>
      <c r="V358" s="194">
        <f t="shared" si="58"/>
        <v>0</v>
      </c>
      <c r="W358" s="194">
        <f t="shared" si="63"/>
        <v>0</v>
      </c>
      <c r="X358" s="82" t="str">
        <f t="shared" si="59"/>
        <v>ok</v>
      </c>
      <c r="Y358" s="80"/>
      <c r="Z358" s="81" t="str">
        <f t="shared" si="64"/>
        <v/>
      </c>
      <c r="AA358" s="194">
        <f t="shared" si="60"/>
        <v>0</v>
      </c>
      <c r="AB358" s="194">
        <f t="shared" si="61"/>
        <v>0</v>
      </c>
      <c r="AC358" s="82" t="str">
        <f t="shared" si="65"/>
        <v>ok</v>
      </c>
      <c r="AD358" s="80"/>
      <c r="AE358" s="84" t="str">
        <f t="array" ref="AE358">IFERROR(IF($C358="","",INDEX(구분표!$I$2:$I$1001,MATCH(1,(구분표!$B$2:$B$1001='2추일출'!$A358)*(구분표!$C$2:$C$1001='2추일출'!$B358)*(구분표!$A$2:$A$1001='2추일출'!$C358),0))),"@@")</f>
        <v/>
      </c>
    </row>
    <row r="359" spans="1:31" s="24" customFormat="1" ht="31.5" customHeight="1">
      <c r="A359" s="95" t="str">
        <f>IFERROR(VLOOKUP('2추일출'!$C359,구분표!$A$2:$C$1001,2,FALSE),"")</f>
        <v/>
      </c>
      <c r="B359" s="95" t="str">
        <f>IFERROR(VLOOKUP('2추일출'!$C359,구분표!$A$2:$C$1001,3,FALSE),"")</f>
        <v/>
      </c>
      <c r="C359" s="200"/>
      <c r="D359" s="201"/>
      <c r="E359" s="201"/>
      <c r="F359" s="200"/>
      <c r="G359" s="198"/>
      <c r="H359" s="198"/>
      <c r="I359" s="78">
        <f>IF(SUMPRODUCT(COUNTIF($D359,{"*본예산*","*1회추경*","*신규*"})),"-",G359-H359)</f>
        <v>0</v>
      </c>
      <c r="J359" s="207"/>
      <c r="K359" s="207"/>
      <c r="L359" s="78">
        <f t="shared" si="55"/>
        <v>0</v>
      </c>
      <c r="M359" s="207"/>
      <c r="N359" s="207"/>
      <c r="O359" s="78">
        <f t="shared" si="56"/>
        <v>0</v>
      </c>
      <c r="P359" s="79" t="str">
        <f t="shared" si="57"/>
        <v>-</v>
      </c>
      <c r="Q359" s="213"/>
      <c r="R359" s="85"/>
      <c r="S359" s="222"/>
      <c r="T359" s="85"/>
      <c r="U359" s="83" t="str">
        <f t="shared" si="62"/>
        <v/>
      </c>
      <c r="V359" s="194">
        <f t="shared" si="58"/>
        <v>0</v>
      </c>
      <c r="W359" s="194">
        <f t="shared" si="63"/>
        <v>0</v>
      </c>
      <c r="X359" s="82" t="str">
        <f t="shared" si="59"/>
        <v>ok</v>
      </c>
      <c r="Y359" s="85"/>
      <c r="Z359" s="81" t="str">
        <f t="shared" si="64"/>
        <v/>
      </c>
      <c r="AA359" s="194">
        <f t="shared" si="60"/>
        <v>0</v>
      </c>
      <c r="AB359" s="194">
        <f t="shared" si="61"/>
        <v>0</v>
      </c>
      <c r="AC359" s="82" t="str">
        <f t="shared" si="65"/>
        <v>ok</v>
      </c>
      <c r="AD359" s="85"/>
      <c r="AE359" s="84" t="str">
        <f t="array" ref="AE359">IFERROR(IF($C359="","",INDEX(구분표!$I$2:$I$1001,MATCH(1,(구분표!$B$2:$B$1001='2추일출'!$A359)*(구분표!$C$2:$C$1001='2추일출'!$B359)*(구분표!$A$2:$A$1001='2추일출'!$C359),0))),"@@")</f>
        <v/>
      </c>
    </row>
    <row r="360" spans="1:31" ht="31.5" customHeight="1">
      <c r="A360" s="94" t="str">
        <f>IFERROR(VLOOKUP('2추일출'!$C360,구분표!$A$2:$C$1001,2,FALSE),"")</f>
        <v/>
      </c>
      <c r="B360" s="94" t="str">
        <f>IFERROR(VLOOKUP('2추일출'!$C360,구분표!$A$2:$C$1001,3,FALSE),"")</f>
        <v/>
      </c>
      <c r="C360" s="196"/>
      <c r="D360" s="195"/>
      <c r="E360" s="195"/>
      <c r="F360" s="196"/>
      <c r="G360" s="194"/>
      <c r="H360" s="194"/>
      <c r="I360" s="78">
        <f>IF(SUMPRODUCT(COUNTIF($D360,{"*본예산*","*1회추경*","*신규*"})),"-",G360-H360)</f>
        <v>0</v>
      </c>
      <c r="J360" s="194"/>
      <c r="K360" s="194"/>
      <c r="L360" s="78">
        <f t="shared" si="55"/>
        <v>0</v>
      </c>
      <c r="M360" s="194"/>
      <c r="N360" s="194"/>
      <c r="O360" s="78">
        <f t="shared" si="56"/>
        <v>0</v>
      </c>
      <c r="P360" s="79" t="str">
        <f t="shared" si="57"/>
        <v>-</v>
      </c>
      <c r="Q360" s="217"/>
      <c r="R360" s="80"/>
      <c r="S360" s="221"/>
      <c r="T360" s="80"/>
      <c r="U360" s="83" t="str">
        <f t="shared" si="62"/>
        <v/>
      </c>
      <c r="V360" s="194">
        <f t="shared" si="58"/>
        <v>0</v>
      </c>
      <c r="W360" s="194">
        <f t="shared" si="63"/>
        <v>0</v>
      </c>
      <c r="X360" s="82" t="str">
        <f t="shared" si="59"/>
        <v>ok</v>
      </c>
      <c r="Y360" s="80"/>
      <c r="Z360" s="81" t="str">
        <f t="shared" si="64"/>
        <v/>
      </c>
      <c r="AA360" s="194">
        <f t="shared" si="60"/>
        <v>0</v>
      </c>
      <c r="AB360" s="194">
        <f t="shared" si="61"/>
        <v>0</v>
      </c>
      <c r="AC360" s="82" t="str">
        <f t="shared" si="65"/>
        <v>ok</v>
      </c>
      <c r="AD360" s="80"/>
      <c r="AE360" s="84" t="str">
        <f t="array" ref="AE360">IFERROR(IF($C360="","",INDEX(구분표!$I$2:$I$1001,MATCH(1,(구분표!$B$2:$B$1001='2추일출'!$A360)*(구분표!$C$2:$C$1001='2추일출'!$B360)*(구분표!$A$2:$A$1001='2추일출'!$C360),0))),"@@")</f>
        <v/>
      </c>
    </row>
    <row r="361" spans="1:31" ht="31.5" customHeight="1">
      <c r="A361" s="94" t="str">
        <f>IFERROR(VLOOKUP('2추일출'!$C361,구분표!$A$2:$C$1001,2,FALSE),"")</f>
        <v/>
      </c>
      <c r="B361" s="94" t="str">
        <f>IFERROR(VLOOKUP('2추일출'!$C361,구분표!$A$2:$C$1001,3,FALSE),"")</f>
        <v/>
      </c>
      <c r="C361" s="196"/>
      <c r="D361" s="195"/>
      <c r="E361" s="195"/>
      <c r="F361" s="196"/>
      <c r="G361" s="194"/>
      <c r="H361" s="194"/>
      <c r="I361" s="78">
        <f>IF(SUMPRODUCT(COUNTIF($D361,{"*본예산*","*1회추경*","*신규*"})),"-",G361-H361)</f>
        <v>0</v>
      </c>
      <c r="J361" s="194"/>
      <c r="K361" s="194"/>
      <c r="L361" s="78">
        <f t="shared" si="55"/>
        <v>0</v>
      </c>
      <c r="M361" s="194"/>
      <c r="N361" s="194"/>
      <c r="O361" s="78">
        <f t="shared" si="56"/>
        <v>0</v>
      </c>
      <c r="P361" s="79" t="str">
        <f t="shared" si="57"/>
        <v>-</v>
      </c>
      <c r="Q361" s="215"/>
      <c r="R361" s="80"/>
      <c r="S361" s="221"/>
      <c r="T361" s="80"/>
      <c r="U361" s="83" t="str">
        <f t="shared" si="62"/>
        <v/>
      </c>
      <c r="V361" s="194">
        <f t="shared" si="58"/>
        <v>0</v>
      </c>
      <c r="W361" s="194">
        <f t="shared" si="63"/>
        <v>0</v>
      </c>
      <c r="X361" s="82" t="str">
        <f t="shared" si="59"/>
        <v>ok</v>
      </c>
      <c r="Y361" s="80"/>
      <c r="Z361" s="81" t="str">
        <f t="shared" si="64"/>
        <v/>
      </c>
      <c r="AA361" s="194">
        <f t="shared" si="60"/>
        <v>0</v>
      </c>
      <c r="AB361" s="194">
        <f t="shared" si="61"/>
        <v>0</v>
      </c>
      <c r="AC361" s="82" t="str">
        <f t="shared" si="65"/>
        <v>ok</v>
      </c>
      <c r="AD361" s="80"/>
      <c r="AE361" s="84" t="str">
        <f t="array" ref="AE361">IFERROR(IF($C361="","",INDEX(구분표!$I$2:$I$1001,MATCH(1,(구분표!$B$2:$B$1001='2추일출'!$A361)*(구분표!$C$2:$C$1001='2추일출'!$B361)*(구분표!$A$2:$A$1001='2추일출'!$C361),0))),"@@")</f>
        <v/>
      </c>
    </row>
    <row r="362" spans="1:31" ht="31.5" customHeight="1">
      <c r="A362" s="94" t="str">
        <f>IFERROR(VLOOKUP('2추일출'!$C362,구분표!$A$2:$C$1001,2,FALSE),"")</f>
        <v/>
      </c>
      <c r="B362" s="94" t="str">
        <f>IFERROR(VLOOKUP('2추일출'!$C362,구분표!$A$2:$C$1001,3,FALSE),"")</f>
        <v/>
      </c>
      <c r="C362" s="196"/>
      <c r="D362" s="195"/>
      <c r="E362" s="195"/>
      <c r="F362" s="196"/>
      <c r="G362" s="202"/>
      <c r="H362" s="202"/>
      <c r="I362" s="78">
        <f>IF(SUMPRODUCT(COUNTIF($D362,{"*본예산*","*1회추경*","*신규*"})),"-",G362-H362)</f>
        <v>0</v>
      </c>
      <c r="J362" s="194"/>
      <c r="K362" s="194"/>
      <c r="L362" s="78">
        <f t="shared" si="55"/>
        <v>0</v>
      </c>
      <c r="M362" s="194"/>
      <c r="N362" s="194"/>
      <c r="O362" s="78">
        <f t="shared" si="56"/>
        <v>0</v>
      </c>
      <c r="P362" s="79" t="str">
        <f t="shared" si="57"/>
        <v>-</v>
      </c>
      <c r="Q362" s="218"/>
      <c r="R362" s="80"/>
      <c r="S362" s="221"/>
      <c r="T362" s="80"/>
      <c r="U362" s="83" t="str">
        <f t="shared" si="62"/>
        <v/>
      </c>
      <c r="V362" s="194">
        <f t="shared" si="58"/>
        <v>0</v>
      </c>
      <c r="W362" s="194">
        <f t="shared" si="63"/>
        <v>0</v>
      </c>
      <c r="X362" s="82" t="str">
        <f t="shared" si="59"/>
        <v>ok</v>
      </c>
      <c r="Y362" s="80"/>
      <c r="Z362" s="81" t="str">
        <f t="shared" si="64"/>
        <v/>
      </c>
      <c r="AA362" s="194">
        <f t="shared" si="60"/>
        <v>0</v>
      </c>
      <c r="AB362" s="194">
        <f t="shared" si="61"/>
        <v>0</v>
      </c>
      <c r="AC362" s="82" t="str">
        <f t="shared" si="65"/>
        <v>ok</v>
      </c>
      <c r="AD362" s="80"/>
      <c r="AE362" s="84" t="str">
        <f t="array" ref="AE362">IFERROR(IF($C362="","",INDEX(구분표!$I$2:$I$1001,MATCH(1,(구분표!$B$2:$B$1001='2추일출'!$A362)*(구분표!$C$2:$C$1001='2추일출'!$B362)*(구분표!$A$2:$A$1001='2추일출'!$C362),0))),"@@")</f>
        <v/>
      </c>
    </row>
    <row r="363" spans="1:31" ht="31.5" customHeight="1">
      <c r="A363" s="94" t="str">
        <f>IFERROR(VLOOKUP('2추일출'!$C363,구분표!$A$2:$C$1001,2,FALSE),"")</f>
        <v/>
      </c>
      <c r="B363" s="94" t="str">
        <f>IFERROR(VLOOKUP('2추일출'!$C363,구분표!$A$2:$C$1001,3,FALSE),"")</f>
        <v/>
      </c>
      <c r="C363" s="196"/>
      <c r="D363" s="195"/>
      <c r="E363" s="195"/>
      <c r="F363" s="196"/>
      <c r="G363" s="194"/>
      <c r="H363" s="194"/>
      <c r="I363" s="78">
        <f>IF(SUMPRODUCT(COUNTIF($D363,{"*본예산*","*1회추경*","*신규*"})),"-",G363-H363)</f>
        <v>0</v>
      </c>
      <c r="J363" s="194"/>
      <c r="K363" s="194"/>
      <c r="L363" s="78">
        <f t="shared" si="55"/>
        <v>0</v>
      </c>
      <c r="M363" s="194"/>
      <c r="N363" s="194"/>
      <c r="O363" s="78">
        <f t="shared" si="56"/>
        <v>0</v>
      </c>
      <c r="P363" s="79" t="str">
        <f t="shared" si="57"/>
        <v>-</v>
      </c>
      <c r="Q363" s="218"/>
      <c r="R363" s="80"/>
      <c r="S363" s="221"/>
      <c r="T363" s="80"/>
      <c r="U363" s="83" t="str">
        <f t="shared" si="62"/>
        <v/>
      </c>
      <c r="V363" s="194">
        <f t="shared" si="58"/>
        <v>0</v>
      </c>
      <c r="W363" s="194">
        <f t="shared" si="63"/>
        <v>0</v>
      </c>
      <c r="X363" s="82" t="str">
        <f t="shared" si="59"/>
        <v>ok</v>
      </c>
      <c r="Y363" s="80"/>
      <c r="Z363" s="81" t="str">
        <f t="shared" si="64"/>
        <v/>
      </c>
      <c r="AA363" s="194">
        <f t="shared" si="60"/>
        <v>0</v>
      </c>
      <c r="AB363" s="194">
        <f t="shared" si="61"/>
        <v>0</v>
      </c>
      <c r="AC363" s="82" t="str">
        <f t="shared" si="65"/>
        <v>ok</v>
      </c>
      <c r="AD363" s="80"/>
      <c r="AE363" s="84" t="str">
        <f t="array" ref="AE363">IFERROR(IF($C363="","",INDEX(구분표!$I$2:$I$1001,MATCH(1,(구분표!$B$2:$B$1001='2추일출'!$A363)*(구분표!$C$2:$C$1001='2추일출'!$B363)*(구분표!$A$2:$A$1001='2추일출'!$C363),0))),"@@")</f>
        <v/>
      </c>
    </row>
    <row r="364" spans="1:31" ht="31.5" customHeight="1">
      <c r="A364" s="94" t="str">
        <f>IFERROR(VLOOKUP('2추일출'!$C364,구분표!$A$2:$C$1001,2,FALSE),"")</f>
        <v/>
      </c>
      <c r="B364" s="94" t="str">
        <f>IFERROR(VLOOKUP('2추일출'!$C364,구분표!$A$2:$C$1001,3,FALSE),"")</f>
        <v/>
      </c>
      <c r="C364" s="196"/>
      <c r="D364" s="195"/>
      <c r="E364" s="195"/>
      <c r="F364" s="196"/>
      <c r="G364" s="194"/>
      <c r="H364" s="194"/>
      <c r="I364" s="78">
        <f>IF(SUMPRODUCT(COUNTIF($D364,{"*본예산*","*1회추경*","*신규*"})),"-",G364-H364)</f>
        <v>0</v>
      </c>
      <c r="J364" s="194"/>
      <c r="K364" s="194"/>
      <c r="L364" s="78">
        <f t="shared" si="55"/>
        <v>0</v>
      </c>
      <c r="M364" s="194"/>
      <c r="N364" s="194"/>
      <c r="O364" s="78">
        <f t="shared" si="56"/>
        <v>0</v>
      </c>
      <c r="P364" s="79" t="str">
        <f t="shared" si="57"/>
        <v>-</v>
      </c>
      <c r="Q364" s="218"/>
      <c r="R364" s="80"/>
      <c r="S364" s="221"/>
      <c r="T364" s="80"/>
      <c r="U364" s="83" t="str">
        <f t="shared" si="62"/>
        <v/>
      </c>
      <c r="V364" s="194">
        <f t="shared" si="58"/>
        <v>0</v>
      </c>
      <c r="W364" s="194">
        <f t="shared" si="63"/>
        <v>0</v>
      </c>
      <c r="X364" s="82" t="str">
        <f t="shared" si="59"/>
        <v>ok</v>
      </c>
      <c r="Y364" s="80"/>
      <c r="Z364" s="81" t="str">
        <f t="shared" si="64"/>
        <v/>
      </c>
      <c r="AA364" s="194">
        <f t="shared" si="60"/>
        <v>0</v>
      </c>
      <c r="AB364" s="194">
        <f t="shared" si="61"/>
        <v>0</v>
      </c>
      <c r="AC364" s="82" t="str">
        <f t="shared" si="65"/>
        <v>ok</v>
      </c>
      <c r="AD364" s="80"/>
      <c r="AE364" s="84" t="str">
        <f t="array" ref="AE364">IFERROR(IF($C364="","",INDEX(구분표!$I$2:$I$1001,MATCH(1,(구분표!$B$2:$B$1001='2추일출'!$A364)*(구분표!$C$2:$C$1001='2추일출'!$B364)*(구분표!$A$2:$A$1001='2추일출'!$C364),0))),"@@")</f>
        <v/>
      </c>
    </row>
    <row r="365" spans="1:31" ht="31.5" customHeight="1">
      <c r="A365" s="94" t="str">
        <f>IFERROR(VLOOKUP('2추일출'!$C365,구분표!$A$2:$C$1001,2,FALSE),"")</f>
        <v/>
      </c>
      <c r="B365" s="94" t="str">
        <f>IFERROR(VLOOKUP('2추일출'!$C365,구분표!$A$2:$C$1001,3,FALSE),"")</f>
        <v/>
      </c>
      <c r="C365" s="196"/>
      <c r="D365" s="195"/>
      <c r="E365" s="195"/>
      <c r="F365" s="196"/>
      <c r="G365" s="194"/>
      <c r="H365" s="194"/>
      <c r="I365" s="78">
        <f>IF(SUMPRODUCT(COUNTIF($D365,{"*본예산*","*1회추경*","*신규*"})),"-",G365-H365)</f>
        <v>0</v>
      </c>
      <c r="J365" s="194"/>
      <c r="K365" s="194"/>
      <c r="L365" s="78">
        <f t="shared" si="55"/>
        <v>0</v>
      </c>
      <c r="M365" s="194"/>
      <c r="N365" s="194"/>
      <c r="O365" s="78">
        <f t="shared" si="56"/>
        <v>0</v>
      </c>
      <c r="P365" s="79" t="str">
        <f t="shared" si="57"/>
        <v>-</v>
      </c>
      <c r="Q365" s="218"/>
      <c r="R365" s="80"/>
      <c r="S365" s="221"/>
      <c r="T365" s="80"/>
      <c r="U365" s="83" t="str">
        <f t="shared" si="62"/>
        <v/>
      </c>
      <c r="V365" s="194">
        <f t="shared" si="58"/>
        <v>0</v>
      </c>
      <c r="W365" s="194">
        <f t="shared" si="63"/>
        <v>0</v>
      </c>
      <c r="X365" s="82" t="str">
        <f t="shared" si="59"/>
        <v>ok</v>
      </c>
      <c r="Y365" s="80"/>
      <c r="Z365" s="81" t="str">
        <f t="shared" si="64"/>
        <v/>
      </c>
      <c r="AA365" s="194">
        <f t="shared" si="60"/>
        <v>0</v>
      </c>
      <c r="AB365" s="194">
        <f t="shared" si="61"/>
        <v>0</v>
      </c>
      <c r="AC365" s="82" t="str">
        <f t="shared" si="65"/>
        <v>ok</v>
      </c>
      <c r="AD365" s="80"/>
      <c r="AE365" s="84" t="str">
        <f t="array" ref="AE365">IFERROR(IF($C365="","",INDEX(구분표!$I$2:$I$1001,MATCH(1,(구분표!$B$2:$B$1001='2추일출'!$A365)*(구분표!$C$2:$C$1001='2추일출'!$B365)*(구분표!$A$2:$A$1001='2추일출'!$C365),0))),"@@")</f>
        <v/>
      </c>
    </row>
    <row r="366" spans="1:31" ht="31.5" customHeight="1">
      <c r="A366" s="94" t="str">
        <f>IFERROR(VLOOKUP('2추일출'!$C366,구분표!$A$2:$C$1001,2,FALSE),"")</f>
        <v/>
      </c>
      <c r="B366" s="94" t="str">
        <f>IFERROR(VLOOKUP('2추일출'!$C366,구분표!$A$2:$C$1001,3,FALSE),"")</f>
        <v/>
      </c>
      <c r="C366" s="196"/>
      <c r="D366" s="195"/>
      <c r="E366" s="195"/>
      <c r="F366" s="196"/>
      <c r="G366" s="194"/>
      <c r="H366" s="194"/>
      <c r="I366" s="78">
        <f>IF(SUMPRODUCT(COUNTIF($D366,{"*본예산*","*1회추경*","*신규*"})),"-",G366-H366)</f>
        <v>0</v>
      </c>
      <c r="J366" s="194"/>
      <c r="K366" s="194"/>
      <c r="L366" s="78">
        <f t="shared" si="55"/>
        <v>0</v>
      </c>
      <c r="M366" s="194"/>
      <c r="N366" s="194"/>
      <c r="O366" s="78">
        <f t="shared" si="56"/>
        <v>0</v>
      </c>
      <c r="P366" s="79" t="str">
        <f t="shared" si="57"/>
        <v>-</v>
      </c>
      <c r="Q366" s="218"/>
      <c r="R366" s="80"/>
      <c r="S366" s="221"/>
      <c r="T366" s="80"/>
      <c r="U366" s="83" t="str">
        <f t="shared" si="62"/>
        <v/>
      </c>
      <c r="V366" s="194">
        <f t="shared" si="58"/>
        <v>0</v>
      </c>
      <c r="W366" s="194">
        <f t="shared" si="63"/>
        <v>0</v>
      </c>
      <c r="X366" s="82" t="str">
        <f t="shared" si="59"/>
        <v>ok</v>
      </c>
      <c r="Y366" s="80"/>
      <c r="Z366" s="81" t="str">
        <f t="shared" si="64"/>
        <v/>
      </c>
      <c r="AA366" s="194">
        <f t="shared" si="60"/>
        <v>0</v>
      </c>
      <c r="AB366" s="194">
        <f t="shared" si="61"/>
        <v>0</v>
      </c>
      <c r="AC366" s="82" t="str">
        <f t="shared" si="65"/>
        <v>ok</v>
      </c>
      <c r="AD366" s="80"/>
      <c r="AE366" s="84" t="str">
        <f t="array" ref="AE366">IFERROR(IF($C366="","",INDEX(구분표!$I$2:$I$1001,MATCH(1,(구분표!$B$2:$B$1001='2추일출'!$A366)*(구분표!$C$2:$C$1001='2추일출'!$B366)*(구분표!$A$2:$A$1001='2추일출'!$C366),0))),"@@")</f>
        <v/>
      </c>
    </row>
    <row r="367" spans="1:31" ht="31.5" customHeight="1">
      <c r="A367" s="94" t="str">
        <f>IFERROR(VLOOKUP('2추일출'!$C367,구분표!$A$2:$C$1001,2,FALSE),"")</f>
        <v/>
      </c>
      <c r="B367" s="94" t="str">
        <f>IFERROR(VLOOKUP('2추일출'!$C367,구분표!$A$2:$C$1001,3,FALSE),"")</f>
        <v/>
      </c>
      <c r="C367" s="196"/>
      <c r="D367" s="195"/>
      <c r="E367" s="195"/>
      <c r="F367" s="196"/>
      <c r="G367" s="197"/>
      <c r="H367" s="194"/>
      <c r="I367" s="78">
        <f>IF(SUMPRODUCT(COUNTIF($D367,{"*본예산*","*1회추경*","*신규*"})),"-",G367-H367)</f>
        <v>0</v>
      </c>
      <c r="J367" s="194"/>
      <c r="K367" s="194"/>
      <c r="L367" s="78">
        <f t="shared" si="55"/>
        <v>0</v>
      </c>
      <c r="M367" s="194"/>
      <c r="N367" s="194"/>
      <c r="O367" s="78">
        <f t="shared" si="56"/>
        <v>0</v>
      </c>
      <c r="P367" s="79" t="str">
        <f t="shared" si="57"/>
        <v>-</v>
      </c>
      <c r="Q367" s="218"/>
      <c r="R367" s="80"/>
      <c r="S367" s="221"/>
      <c r="T367" s="80"/>
      <c r="U367" s="83" t="str">
        <f t="shared" si="62"/>
        <v/>
      </c>
      <c r="V367" s="194">
        <f t="shared" si="58"/>
        <v>0</v>
      </c>
      <c r="W367" s="194">
        <f t="shared" si="63"/>
        <v>0</v>
      </c>
      <c r="X367" s="82" t="str">
        <f t="shared" si="59"/>
        <v>ok</v>
      </c>
      <c r="Y367" s="80"/>
      <c r="Z367" s="81" t="str">
        <f t="shared" si="64"/>
        <v/>
      </c>
      <c r="AA367" s="194">
        <f t="shared" si="60"/>
        <v>0</v>
      </c>
      <c r="AB367" s="194">
        <f t="shared" si="61"/>
        <v>0</v>
      </c>
      <c r="AC367" s="82" t="str">
        <f t="shared" si="65"/>
        <v>ok</v>
      </c>
      <c r="AD367" s="80"/>
      <c r="AE367" s="84" t="str">
        <f t="array" ref="AE367">IFERROR(IF($C367="","",INDEX(구분표!$I$2:$I$1001,MATCH(1,(구분표!$B$2:$B$1001='2추일출'!$A367)*(구분표!$C$2:$C$1001='2추일출'!$B367)*(구분표!$A$2:$A$1001='2추일출'!$C367),0))),"@@")</f>
        <v/>
      </c>
    </row>
    <row r="368" spans="1:31" ht="31.5" customHeight="1">
      <c r="A368" s="94" t="str">
        <f>IFERROR(VLOOKUP('2추일출'!$C368,구분표!$A$2:$C$1001,2,FALSE),"")</f>
        <v/>
      </c>
      <c r="B368" s="94" t="str">
        <f>IFERROR(VLOOKUP('2추일출'!$C368,구분표!$A$2:$C$1001,3,FALSE),"")</f>
        <v/>
      </c>
      <c r="C368" s="196"/>
      <c r="D368" s="195"/>
      <c r="E368" s="195"/>
      <c r="F368" s="196"/>
      <c r="G368" s="202"/>
      <c r="H368" s="202"/>
      <c r="I368" s="78">
        <f>IF(SUMPRODUCT(COUNTIF($D368,{"*본예산*","*1회추경*","*신규*"})),"-",G368-H368)</f>
        <v>0</v>
      </c>
      <c r="J368" s="194"/>
      <c r="K368" s="194"/>
      <c r="L368" s="78">
        <f t="shared" si="55"/>
        <v>0</v>
      </c>
      <c r="M368" s="194"/>
      <c r="N368" s="194"/>
      <c r="O368" s="78">
        <f t="shared" si="56"/>
        <v>0</v>
      </c>
      <c r="P368" s="79" t="str">
        <f t="shared" si="57"/>
        <v>-</v>
      </c>
      <c r="Q368" s="217"/>
      <c r="R368" s="80"/>
      <c r="S368" s="221"/>
      <c r="T368" s="80"/>
      <c r="U368" s="83" t="str">
        <f t="shared" si="62"/>
        <v/>
      </c>
      <c r="V368" s="194">
        <f t="shared" si="58"/>
        <v>0</v>
      </c>
      <c r="W368" s="194">
        <f t="shared" si="63"/>
        <v>0</v>
      </c>
      <c r="X368" s="82" t="str">
        <f t="shared" si="59"/>
        <v>ok</v>
      </c>
      <c r="Y368" s="80"/>
      <c r="Z368" s="81" t="str">
        <f t="shared" si="64"/>
        <v/>
      </c>
      <c r="AA368" s="194">
        <f t="shared" si="60"/>
        <v>0</v>
      </c>
      <c r="AB368" s="194">
        <f t="shared" si="61"/>
        <v>0</v>
      </c>
      <c r="AC368" s="82" t="str">
        <f t="shared" si="65"/>
        <v>ok</v>
      </c>
      <c r="AD368" s="80"/>
      <c r="AE368" s="84" t="str">
        <f t="array" ref="AE368">IFERROR(IF($C368="","",INDEX(구분표!$I$2:$I$1001,MATCH(1,(구분표!$B$2:$B$1001='2추일출'!$A368)*(구분표!$C$2:$C$1001='2추일출'!$B368)*(구분표!$A$2:$A$1001='2추일출'!$C368),0))),"@@")</f>
        <v/>
      </c>
    </row>
    <row r="369" spans="1:31" ht="31.5" customHeight="1">
      <c r="A369" s="94" t="str">
        <f>IFERROR(VLOOKUP('2추일출'!$C369,구분표!$A$2:$C$1001,2,FALSE),"")</f>
        <v/>
      </c>
      <c r="B369" s="94" t="str">
        <f>IFERROR(VLOOKUP('2추일출'!$C369,구분표!$A$2:$C$1001,3,FALSE),"")</f>
        <v/>
      </c>
      <c r="C369" s="196"/>
      <c r="D369" s="195"/>
      <c r="E369" s="195"/>
      <c r="F369" s="196"/>
      <c r="G369" s="194"/>
      <c r="H369" s="194"/>
      <c r="I369" s="78">
        <f>IF(SUMPRODUCT(COUNTIF($D369,{"*본예산*","*1회추경*","*신규*"})),"-",G369-H369)</f>
        <v>0</v>
      </c>
      <c r="J369" s="194"/>
      <c r="K369" s="194"/>
      <c r="L369" s="78">
        <f t="shared" si="55"/>
        <v>0</v>
      </c>
      <c r="M369" s="194"/>
      <c r="N369" s="194"/>
      <c r="O369" s="78">
        <f t="shared" si="56"/>
        <v>0</v>
      </c>
      <c r="P369" s="79" t="str">
        <f t="shared" si="57"/>
        <v>-</v>
      </c>
      <c r="Q369" s="218"/>
      <c r="R369" s="80"/>
      <c r="S369" s="221"/>
      <c r="T369" s="80"/>
      <c r="U369" s="83" t="str">
        <f t="shared" si="62"/>
        <v/>
      </c>
      <c r="V369" s="194">
        <f t="shared" si="58"/>
        <v>0</v>
      </c>
      <c r="W369" s="194">
        <f t="shared" si="63"/>
        <v>0</v>
      </c>
      <c r="X369" s="82" t="str">
        <f t="shared" si="59"/>
        <v>ok</v>
      </c>
      <c r="Y369" s="80"/>
      <c r="Z369" s="81" t="str">
        <f t="shared" si="64"/>
        <v/>
      </c>
      <c r="AA369" s="194">
        <f t="shared" si="60"/>
        <v>0</v>
      </c>
      <c r="AB369" s="194">
        <f t="shared" si="61"/>
        <v>0</v>
      </c>
      <c r="AC369" s="82" t="str">
        <f t="shared" si="65"/>
        <v>ok</v>
      </c>
      <c r="AD369" s="80"/>
      <c r="AE369" s="84" t="str">
        <f t="array" ref="AE369">IFERROR(IF($C369="","",INDEX(구분표!$I$2:$I$1001,MATCH(1,(구분표!$B$2:$B$1001='2추일출'!$A369)*(구분표!$C$2:$C$1001='2추일출'!$B369)*(구분표!$A$2:$A$1001='2추일출'!$C369),0))),"@@")</f>
        <v/>
      </c>
    </row>
    <row r="370" spans="1:31" ht="31.5" customHeight="1">
      <c r="A370" s="94" t="str">
        <f>IFERROR(VLOOKUP('2추일출'!$C370,구분표!$A$2:$C$1001,2,FALSE),"")</f>
        <v/>
      </c>
      <c r="B370" s="94" t="str">
        <f>IFERROR(VLOOKUP('2추일출'!$C370,구분표!$A$2:$C$1001,3,FALSE),"")</f>
        <v/>
      </c>
      <c r="C370" s="196"/>
      <c r="D370" s="195"/>
      <c r="E370" s="195"/>
      <c r="F370" s="196"/>
      <c r="G370" s="194"/>
      <c r="H370" s="194"/>
      <c r="I370" s="78">
        <f>IF(SUMPRODUCT(COUNTIF($D370,{"*본예산*","*1회추경*","*신규*"})),"-",G370-H370)</f>
        <v>0</v>
      </c>
      <c r="J370" s="194"/>
      <c r="K370" s="194"/>
      <c r="L370" s="78">
        <f t="shared" si="55"/>
        <v>0</v>
      </c>
      <c r="M370" s="194"/>
      <c r="N370" s="194"/>
      <c r="O370" s="78">
        <f t="shared" si="56"/>
        <v>0</v>
      </c>
      <c r="P370" s="79" t="str">
        <f t="shared" si="57"/>
        <v>-</v>
      </c>
      <c r="Q370" s="217"/>
      <c r="R370" s="80"/>
      <c r="S370" s="221"/>
      <c r="T370" s="80"/>
      <c r="U370" s="83" t="str">
        <f t="shared" si="62"/>
        <v/>
      </c>
      <c r="V370" s="194">
        <f t="shared" si="58"/>
        <v>0</v>
      </c>
      <c r="W370" s="194">
        <f t="shared" si="63"/>
        <v>0</v>
      </c>
      <c r="X370" s="82" t="str">
        <f t="shared" si="59"/>
        <v>ok</v>
      </c>
      <c r="Y370" s="80"/>
      <c r="Z370" s="81" t="str">
        <f t="shared" si="64"/>
        <v/>
      </c>
      <c r="AA370" s="194">
        <f t="shared" si="60"/>
        <v>0</v>
      </c>
      <c r="AB370" s="194">
        <f t="shared" si="61"/>
        <v>0</v>
      </c>
      <c r="AC370" s="82" t="str">
        <f t="shared" si="65"/>
        <v>ok</v>
      </c>
      <c r="AD370" s="80"/>
      <c r="AE370" s="84" t="str">
        <f t="array" ref="AE370">IFERROR(IF($C370="","",INDEX(구분표!$I$2:$I$1001,MATCH(1,(구분표!$B$2:$B$1001='2추일출'!$A370)*(구분표!$C$2:$C$1001='2추일출'!$B370)*(구분표!$A$2:$A$1001='2추일출'!$C370),0))),"@@")</f>
        <v/>
      </c>
    </row>
    <row r="371" spans="1:31" ht="31.5" customHeight="1">
      <c r="A371" s="94" t="str">
        <f>IFERROR(VLOOKUP('2추일출'!$C371,구분표!$A$2:$C$1001,2,FALSE),"")</f>
        <v/>
      </c>
      <c r="B371" s="94" t="str">
        <f>IFERROR(VLOOKUP('2추일출'!$C371,구분표!$A$2:$C$1001,3,FALSE),"")</f>
        <v/>
      </c>
      <c r="C371" s="196"/>
      <c r="D371" s="195"/>
      <c r="E371" s="195"/>
      <c r="F371" s="196"/>
      <c r="G371" s="194"/>
      <c r="H371" s="194"/>
      <c r="I371" s="78">
        <f>IF(SUMPRODUCT(COUNTIF($D371,{"*본예산*","*1회추경*","*신규*"})),"-",G371-H371)</f>
        <v>0</v>
      </c>
      <c r="J371" s="194"/>
      <c r="K371" s="194"/>
      <c r="L371" s="78">
        <f t="shared" si="55"/>
        <v>0</v>
      </c>
      <c r="M371" s="194"/>
      <c r="N371" s="194"/>
      <c r="O371" s="78">
        <f t="shared" si="56"/>
        <v>0</v>
      </c>
      <c r="P371" s="79" t="str">
        <f t="shared" si="57"/>
        <v>-</v>
      </c>
      <c r="Q371" s="217"/>
      <c r="R371" s="80"/>
      <c r="S371" s="221"/>
      <c r="T371" s="80"/>
      <c r="U371" s="83" t="str">
        <f t="shared" si="62"/>
        <v/>
      </c>
      <c r="V371" s="194">
        <f t="shared" si="58"/>
        <v>0</v>
      </c>
      <c r="W371" s="194">
        <f t="shared" si="63"/>
        <v>0</v>
      </c>
      <c r="X371" s="82" t="str">
        <f t="shared" si="59"/>
        <v>ok</v>
      </c>
      <c r="Y371" s="80"/>
      <c r="Z371" s="81" t="str">
        <f t="shared" si="64"/>
        <v/>
      </c>
      <c r="AA371" s="194">
        <f t="shared" si="60"/>
        <v>0</v>
      </c>
      <c r="AB371" s="194">
        <f t="shared" si="61"/>
        <v>0</v>
      </c>
      <c r="AC371" s="82" t="str">
        <f t="shared" si="65"/>
        <v>ok</v>
      </c>
      <c r="AD371" s="80"/>
      <c r="AE371" s="84" t="str">
        <f t="array" ref="AE371">IFERROR(IF($C371="","",INDEX(구분표!$I$2:$I$1001,MATCH(1,(구분표!$B$2:$B$1001='2추일출'!$A371)*(구분표!$C$2:$C$1001='2추일출'!$B371)*(구분표!$A$2:$A$1001='2추일출'!$C371),0))),"@@")</f>
        <v/>
      </c>
    </row>
    <row r="372" spans="1:31" ht="31.5" customHeight="1">
      <c r="A372" s="94" t="str">
        <f>IFERROR(VLOOKUP('2추일출'!$C372,구분표!$A$2:$C$1001,2,FALSE),"")</f>
        <v/>
      </c>
      <c r="B372" s="94" t="str">
        <f>IFERROR(VLOOKUP('2추일출'!$C372,구분표!$A$2:$C$1001,3,FALSE),"")</f>
        <v/>
      </c>
      <c r="C372" s="196"/>
      <c r="D372" s="195"/>
      <c r="E372" s="195"/>
      <c r="F372" s="196"/>
      <c r="G372" s="194"/>
      <c r="H372" s="194"/>
      <c r="I372" s="78">
        <f>IF(SUMPRODUCT(COUNTIF($D372,{"*본예산*","*1회추경*","*신규*"})),"-",G372-H372)</f>
        <v>0</v>
      </c>
      <c r="J372" s="194"/>
      <c r="K372" s="194"/>
      <c r="L372" s="78">
        <f t="shared" si="55"/>
        <v>0</v>
      </c>
      <c r="M372" s="194"/>
      <c r="N372" s="194"/>
      <c r="O372" s="78">
        <f t="shared" si="56"/>
        <v>0</v>
      </c>
      <c r="P372" s="79" t="str">
        <f t="shared" si="57"/>
        <v>-</v>
      </c>
      <c r="Q372" s="217"/>
      <c r="R372" s="80"/>
      <c r="S372" s="221"/>
      <c r="T372" s="80"/>
      <c r="U372" s="83" t="str">
        <f t="shared" si="62"/>
        <v/>
      </c>
      <c r="V372" s="194">
        <f t="shared" si="58"/>
        <v>0</v>
      </c>
      <c r="W372" s="194">
        <f t="shared" si="63"/>
        <v>0</v>
      </c>
      <c r="X372" s="82" t="str">
        <f t="shared" si="59"/>
        <v>ok</v>
      </c>
      <c r="Y372" s="80"/>
      <c r="Z372" s="81" t="str">
        <f t="shared" si="64"/>
        <v/>
      </c>
      <c r="AA372" s="194">
        <f t="shared" si="60"/>
        <v>0</v>
      </c>
      <c r="AB372" s="194">
        <f t="shared" si="61"/>
        <v>0</v>
      </c>
      <c r="AC372" s="82" t="str">
        <f t="shared" si="65"/>
        <v>ok</v>
      </c>
      <c r="AD372" s="80"/>
      <c r="AE372" s="84" t="str">
        <f t="array" ref="AE372">IFERROR(IF($C372="","",INDEX(구분표!$I$2:$I$1001,MATCH(1,(구분표!$B$2:$B$1001='2추일출'!$A372)*(구분표!$C$2:$C$1001='2추일출'!$B372)*(구분표!$A$2:$A$1001='2추일출'!$C372),0))),"@@")</f>
        <v/>
      </c>
    </row>
    <row r="373" spans="1:31" ht="31.5" customHeight="1">
      <c r="A373" s="94" t="str">
        <f>IFERROR(VLOOKUP('2추일출'!$C373,구분표!$A$2:$C$1001,2,FALSE),"")</f>
        <v/>
      </c>
      <c r="B373" s="94" t="str">
        <f>IFERROR(VLOOKUP('2추일출'!$C373,구분표!$A$2:$C$1001,3,FALSE),"")</f>
        <v/>
      </c>
      <c r="C373" s="196"/>
      <c r="D373" s="195"/>
      <c r="E373" s="195"/>
      <c r="F373" s="196"/>
      <c r="G373" s="194"/>
      <c r="H373" s="194"/>
      <c r="I373" s="78">
        <f>IF(SUMPRODUCT(COUNTIF($D373,{"*본예산*","*1회추경*","*신규*"})),"-",G373-H373)</f>
        <v>0</v>
      </c>
      <c r="J373" s="194"/>
      <c r="K373" s="194"/>
      <c r="L373" s="78">
        <f t="shared" si="55"/>
        <v>0</v>
      </c>
      <c r="M373" s="194"/>
      <c r="N373" s="194"/>
      <c r="O373" s="78">
        <f t="shared" si="56"/>
        <v>0</v>
      </c>
      <c r="P373" s="79" t="str">
        <f t="shared" si="57"/>
        <v>-</v>
      </c>
      <c r="Q373" s="218"/>
      <c r="R373" s="80"/>
      <c r="S373" s="221"/>
      <c r="T373" s="80"/>
      <c r="U373" s="83" t="str">
        <f t="shared" si="62"/>
        <v/>
      </c>
      <c r="V373" s="194">
        <f t="shared" si="58"/>
        <v>0</v>
      </c>
      <c r="W373" s="194">
        <f t="shared" si="63"/>
        <v>0</v>
      </c>
      <c r="X373" s="82" t="str">
        <f t="shared" si="59"/>
        <v>ok</v>
      </c>
      <c r="Y373" s="80"/>
      <c r="Z373" s="81" t="str">
        <f t="shared" si="64"/>
        <v/>
      </c>
      <c r="AA373" s="194">
        <f t="shared" si="60"/>
        <v>0</v>
      </c>
      <c r="AB373" s="194">
        <f t="shared" si="61"/>
        <v>0</v>
      </c>
      <c r="AC373" s="82" t="str">
        <f t="shared" si="65"/>
        <v>ok</v>
      </c>
      <c r="AD373" s="80"/>
      <c r="AE373" s="84" t="str">
        <f t="array" ref="AE373">IFERROR(IF($C373="","",INDEX(구분표!$I$2:$I$1001,MATCH(1,(구분표!$B$2:$B$1001='2추일출'!$A373)*(구분표!$C$2:$C$1001='2추일출'!$B373)*(구분표!$A$2:$A$1001='2추일출'!$C373),0))),"@@")</f>
        <v/>
      </c>
    </row>
    <row r="374" spans="1:31" ht="31.5" customHeight="1">
      <c r="A374" s="94" t="str">
        <f>IFERROR(VLOOKUP('2추일출'!$C374,구분표!$A$2:$C$1001,2,FALSE),"")</f>
        <v/>
      </c>
      <c r="B374" s="94" t="str">
        <f>IFERROR(VLOOKUP('2추일출'!$C374,구분표!$A$2:$C$1001,3,FALSE),"")</f>
        <v/>
      </c>
      <c r="C374" s="196"/>
      <c r="D374" s="195"/>
      <c r="E374" s="195"/>
      <c r="F374" s="196"/>
      <c r="G374" s="194"/>
      <c r="H374" s="194"/>
      <c r="I374" s="78">
        <f>IF(SUMPRODUCT(COUNTIF($D374,{"*본예산*","*1회추경*","*신규*"})),"-",G374-H374)</f>
        <v>0</v>
      </c>
      <c r="J374" s="194"/>
      <c r="K374" s="194"/>
      <c r="L374" s="78">
        <f t="shared" si="55"/>
        <v>0</v>
      </c>
      <c r="M374" s="194"/>
      <c r="N374" s="194"/>
      <c r="O374" s="78">
        <f t="shared" si="56"/>
        <v>0</v>
      </c>
      <c r="P374" s="79" t="str">
        <f t="shared" si="57"/>
        <v>-</v>
      </c>
      <c r="Q374" s="218"/>
      <c r="R374" s="80"/>
      <c r="S374" s="221"/>
      <c r="T374" s="80"/>
      <c r="U374" s="83" t="str">
        <f t="shared" si="62"/>
        <v/>
      </c>
      <c r="V374" s="194">
        <f t="shared" si="58"/>
        <v>0</v>
      </c>
      <c r="W374" s="194">
        <f t="shared" si="63"/>
        <v>0</v>
      </c>
      <c r="X374" s="82" t="str">
        <f t="shared" si="59"/>
        <v>ok</v>
      </c>
      <c r="Y374" s="80"/>
      <c r="Z374" s="81" t="str">
        <f t="shared" si="64"/>
        <v/>
      </c>
      <c r="AA374" s="194">
        <f t="shared" si="60"/>
        <v>0</v>
      </c>
      <c r="AB374" s="194">
        <f t="shared" si="61"/>
        <v>0</v>
      </c>
      <c r="AC374" s="82" t="str">
        <f t="shared" si="65"/>
        <v>ok</v>
      </c>
      <c r="AD374" s="80"/>
      <c r="AE374" s="84" t="str">
        <f t="array" ref="AE374">IFERROR(IF($C374="","",INDEX(구분표!$I$2:$I$1001,MATCH(1,(구분표!$B$2:$B$1001='2추일출'!$A374)*(구분표!$C$2:$C$1001='2추일출'!$B374)*(구분표!$A$2:$A$1001='2추일출'!$C374),0))),"@@")</f>
        <v/>
      </c>
    </row>
    <row r="375" spans="1:31" ht="31.5" customHeight="1">
      <c r="A375" s="94" t="str">
        <f>IFERROR(VLOOKUP('2추일출'!$C375,구분표!$A$2:$C$1001,2,FALSE),"")</f>
        <v/>
      </c>
      <c r="B375" s="94" t="str">
        <f>IFERROR(VLOOKUP('2추일출'!$C375,구분표!$A$2:$C$1001,3,FALSE),"")</f>
        <v/>
      </c>
      <c r="C375" s="196"/>
      <c r="D375" s="195"/>
      <c r="E375" s="195"/>
      <c r="F375" s="196"/>
      <c r="G375" s="194"/>
      <c r="H375" s="194"/>
      <c r="I375" s="78">
        <f>IF(SUMPRODUCT(COUNTIF($D375,{"*본예산*","*1회추경*","*신규*"})),"-",G375-H375)</f>
        <v>0</v>
      </c>
      <c r="J375" s="194"/>
      <c r="K375" s="194"/>
      <c r="L375" s="78">
        <f t="shared" si="55"/>
        <v>0</v>
      </c>
      <c r="M375" s="194"/>
      <c r="N375" s="194"/>
      <c r="O375" s="78">
        <f t="shared" si="56"/>
        <v>0</v>
      </c>
      <c r="P375" s="79" t="str">
        <f t="shared" si="57"/>
        <v>-</v>
      </c>
      <c r="Q375" s="218"/>
      <c r="R375" s="80"/>
      <c r="S375" s="221"/>
      <c r="T375" s="80"/>
      <c r="U375" s="83" t="str">
        <f t="shared" si="62"/>
        <v/>
      </c>
      <c r="V375" s="194">
        <f t="shared" si="58"/>
        <v>0</v>
      </c>
      <c r="W375" s="194">
        <f t="shared" si="63"/>
        <v>0</v>
      </c>
      <c r="X375" s="82" t="str">
        <f t="shared" si="59"/>
        <v>ok</v>
      </c>
      <c r="Y375" s="80"/>
      <c r="Z375" s="81" t="str">
        <f t="shared" si="64"/>
        <v/>
      </c>
      <c r="AA375" s="194">
        <f t="shared" si="60"/>
        <v>0</v>
      </c>
      <c r="AB375" s="194">
        <f t="shared" si="61"/>
        <v>0</v>
      </c>
      <c r="AC375" s="82" t="str">
        <f t="shared" si="65"/>
        <v>ok</v>
      </c>
      <c r="AD375" s="80"/>
      <c r="AE375" s="84" t="str">
        <f t="array" ref="AE375">IFERROR(IF($C375="","",INDEX(구분표!$I$2:$I$1001,MATCH(1,(구분표!$B$2:$B$1001='2추일출'!$A375)*(구분표!$C$2:$C$1001='2추일출'!$B375)*(구분표!$A$2:$A$1001='2추일출'!$C375),0))),"@@")</f>
        <v/>
      </c>
    </row>
    <row r="376" spans="1:31" ht="31.5" customHeight="1">
      <c r="A376" s="94" t="str">
        <f>IFERROR(VLOOKUP('2추일출'!$C376,구분표!$A$2:$C$1001,2,FALSE),"")</f>
        <v/>
      </c>
      <c r="B376" s="94" t="str">
        <f>IFERROR(VLOOKUP('2추일출'!$C376,구분표!$A$2:$C$1001,3,FALSE),"")</f>
        <v/>
      </c>
      <c r="C376" s="196"/>
      <c r="D376" s="195"/>
      <c r="E376" s="195"/>
      <c r="F376" s="196"/>
      <c r="G376" s="194"/>
      <c r="H376" s="194"/>
      <c r="I376" s="78">
        <f>IF(SUMPRODUCT(COUNTIF($D376,{"*본예산*","*1회추경*","*신규*"})),"-",G376-H376)</f>
        <v>0</v>
      </c>
      <c r="J376" s="194"/>
      <c r="K376" s="194"/>
      <c r="L376" s="78">
        <f t="shared" si="55"/>
        <v>0</v>
      </c>
      <c r="M376" s="194"/>
      <c r="N376" s="194"/>
      <c r="O376" s="78">
        <f t="shared" si="56"/>
        <v>0</v>
      </c>
      <c r="P376" s="79" t="str">
        <f t="shared" si="57"/>
        <v>-</v>
      </c>
      <c r="Q376" s="218"/>
      <c r="R376" s="80"/>
      <c r="S376" s="221"/>
      <c r="T376" s="80"/>
      <c r="U376" s="83" t="str">
        <f t="shared" si="62"/>
        <v/>
      </c>
      <c r="V376" s="194">
        <f t="shared" si="58"/>
        <v>0</v>
      </c>
      <c r="W376" s="194">
        <f t="shared" si="63"/>
        <v>0</v>
      </c>
      <c r="X376" s="82" t="str">
        <f t="shared" si="59"/>
        <v>ok</v>
      </c>
      <c r="Y376" s="80"/>
      <c r="Z376" s="81" t="str">
        <f t="shared" si="64"/>
        <v/>
      </c>
      <c r="AA376" s="194">
        <f t="shared" si="60"/>
        <v>0</v>
      </c>
      <c r="AB376" s="194">
        <f t="shared" si="61"/>
        <v>0</v>
      </c>
      <c r="AC376" s="82" t="str">
        <f t="shared" si="65"/>
        <v>ok</v>
      </c>
      <c r="AD376" s="80"/>
      <c r="AE376" s="84" t="str">
        <f t="array" ref="AE376">IFERROR(IF($C376="","",INDEX(구분표!$I$2:$I$1001,MATCH(1,(구분표!$B$2:$B$1001='2추일출'!$A376)*(구분표!$C$2:$C$1001='2추일출'!$B376)*(구분표!$A$2:$A$1001='2추일출'!$C376),0))),"@@")</f>
        <v/>
      </c>
    </row>
    <row r="377" spans="1:31" ht="31.5" customHeight="1">
      <c r="A377" s="94" t="str">
        <f>IFERROR(VLOOKUP('2추일출'!$C377,구분표!$A$2:$C$1001,2,FALSE),"")</f>
        <v/>
      </c>
      <c r="B377" s="94" t="str">
        <f>IFERROR(VLOOKUP('2추일출'!$C377,구분표!$A$2:$C$1001,3,FALSE),"")</f>
        <v/>
      </c>
      <c r="C377" s="196"/>
      <c r="D377" s="195"/>
      <c r="E377" s="195"/>
      <c r="F377" s="196"/>
      <c r="G377" s="194"/>
      <c r="H377" s="194"/>
      <c r="I377" s="78">
        <f>IF(SUMPRODUCT(COUNTIF($D377,{"*본예산*","*1회추경*","*신규*"})),"-",G377-H377)</f>
        <v>0</v>
      </c>
      <c r="J377" s="194"/>
      <c r="K377" s="194"/>
      <c r="L377" s="78">
        <f t="shared" si="55"/>
        <v>0</v>
      </c>
      <c r="M377" s="194"/>
      <c r="N377" s="194"/>
      <c r="O377" s="78">
        <f t="shared" si="56"/>
        <v>0</v>
      </c>
      <c r="P377" s="79" t="str">
        <f t="shared" si="57"/>
        <v>-</v>
      </c>
      <c r="Q377" s="212"/>
      <c r="R377" s="80"/>
      <c r="S377" s="221"/>
      <c r="T377" s="80"/>
      <c r="U377" s="83" t="str">
        <f t="shared" si="62"/>
        <v/>
      </c>
      <c r="V377" s="194">
        <f t="shared" si="58"/>
        <v>0</v>
      </c>
      <c r="W377" s="194">
        <f t="shared" si="63"/>
        <v>0</v>
      </c>
      <c r="X377" s="82" t="str">
        <f t="shared" si="59"/>
        <v>ok</v>
      </c>
      <c r="Y377" s="80"/>
      <c r="Z377" s="81" t="str">
        <f t="shared" si="64"/>
        <v/>
      </c>
      <c r="AA377" s="194">
        <f t="shared" si="60"/>
        <v>0</v>
      </c>
      <c r="AB377" s="194">
        <f t="shared" si="61"/>
        <v>0</v>
      </c>
      <c r="AC377" s="82" t="str">
        <f t="shared" si="65"/>
        <v>ok</v>
      </c>
      <c r="AD377" s="80"/>
      <c r="AE377" s="84" t="str">
        <f t="array" ref="AE377">IFERROR(IF($C377="","",INDEX(구분표!$I$2:$I$1001,MATCH(1,(구분표!$B$2:$B$1001='2추일출'!$A377)*(구분표!$C$2:$C$1001='2추일출'!$B377)*(구분표!$A$2:$A$1001='2추일출'!$C377),0))),"@@")</f>
        <v/>
      </c>
    </row>
    <row r="378" spans="1:31" ht="31.5" customHeight="1">
      <c r="A378" s="96" t="str">
        <f>IFERROR(VLOOKUP('2추일출'!$C378,구분표!$A$2:$C$1001,2,FALSE),"")</f>
        <v/>
      </c>
      <c r="B378" s="96" t="str">
        <f>IFERROR(VLOOKUP('2추일출'!$C378,구분표!$A$2:$C$1001,3,FALSE),"")</f>
        <v/>
      </c>
      <c r="C378" s="203"/>
      <c r="D378" s="204"/>
      <c r="E378" s="204"/>
      <c r="F378" s="203"/>
      <c r="G378" s="205"/>
      <c r="H378" s="205"/>
      <c r="I378" s="86">
        <f>IF(SUMPRODUCT(COUNTIF($D378,{"*본예산*","*1회추경*","*신규*"})),"-",G378-H378)</f>
        <v>0</v>
      </c>
      <c r="J378" s="205"/>
      <c r="K378" s="205"/>
      <c r="L378" s="86">
        <f t="shared" si="55"/>
        <v>0</v>
      </c>
      <c r="M378" s="205"/>
      <c r="N378" s="205"/>
      <c r="O378" s="86">
        <f t="shared" si="56"/>
        <v>0</v>
      </c>
      <c r="P378" s="87" t="str">
        <f t="shared" si="57"/>
        <v>-</v>
      </c>
      <c r="Q378" s="219"/>
      <c r="R378" s="88"/>
      <c r="S378" s="223"/>
      <c r="T378" s="88"/>
      <c r="U378" s="91" t="str">
        <f t="shared" si="62"/>
        <v/>
      </c>
      <c r="V378" s="205">
        <f t="shared" si="58"/>
        <v>0</v>
      </c>
      <c r="W378" s="205">
        <f t="shared" si="63"/>
        <v>0</v>
      </c>
      <c r="X378" s="90" t="str">
        <f t="shared" si="59"/>
        <v>ok</v>
      </c>
      <c r="Y378" s="88"/>
      <c r="Z378" s="89" t="str">
        <f t="shared" si="64"/>
        <v/>
      </c>
      <c r="AA378" s="205">
        <f t="shared" si="60"/>
        <v>0</v>
      </c>
      <c r="AB378" s="205">
        <f t="shared" si="61"/>
        <v>0</v>
      </c>
      <c r="AC378" s="90" t="str">
        <f t="shared" si="65"/>
        <v>ok</v>
      </c>
      <c r="AD378" s="88"/>
      <c r="AE378" s="92" t="str">
        <f t="array" ref="AE378">IFERROR(IF($C378="","",INDEX(구분표!$I$2:$I$1001,MATCH(1,(구분표!$B$2:$B$1001='2추일출'!$A378)*(구분표!$C$2:$C$1001='2추일출'!$B378)*(구분표!$A$2:$A$1001='2추일출'!$C378),0))),"@@")</f>
        <v/>
      </c>
    </row>
    <row r="379" spans="1:31" ht="24" customHeight="1"/>
    <row r="380" spans="1:31" ht="24" customHeight="1"/>
  </sheetData>
  <sheetProtection formatCells="0" formatColumns="0" formatRows="0" autoFilter="0"/>
  <autoFilter ref="A6:AF378"/>
  <mergeCells count="22">
    <mergeCell ref="E4:E5"/>
    <mergeCell ref="U4:U5"/>
    <mergeCell ref="V4:X4"/>
    <mergeCell ref="Z4:Z5"/>
    <mergeCell ref="AA4:AC4"/>
    <mergeCell ref="F4:F5"/>
    <mergeCell ref="AE4:AE5"/>
    <mergeCell ref="S4:S5"/>
    <mergeCell ref="A1:Q1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A4:A5"/>
    <mergeCell ref="B4:B5"/>
    <mergeCell ref="C4:C5"/>
    <mergeCell ref="D4:D5"/>
  </mergeCells>
  <phoneticPr fontId="2" type="noConversion"/>
  <conditionalFormatting sqref="S7:S1000">
    <cfRule type="containsText" dxfId="2" priority="7" operator="containsText" text="국도비">
      <formula>NOT(ISERROR(SEARCH("국도비",S7)))</formula>
    </cfRule>
  </conditionalFormatting>
  <conditionalFormatting sqref="G7:G1000">
    <cfRule type="expression" dxfId="1" priority="5">
      <formula>($D7="2회추경")</formula>
    </cfRule>
  </conditionalFormatting>
  <conditionalFormatting sqref="T7:W1000 AA7:AC1000">
    <cfRule type="containsText" dxfId="0" priority="2" operator="containsText" text="직접입력">
      <formula>NOT(ISERROR(SEARCH("직접입력",T7)))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70" fitToHeight="0" orientation="landscape" r:id="rId1"/>
  <headerFooter alignWithMargins="0"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구분표!$O$2:$O$5</xm:f>
          </x14:formula1>
          <xm:sqref>D7:D378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이름이 지정된 범위</vt:lpstr>
      </vt:variant>
      <vt:variant>
        <vt:i4>18</vt:i4>
      </vt:variant>
    </vt:vector>
  </HeadingPairs>
  <TitlesOfParts>
    <vt:vector size="36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15년위원회별</vt:lpstr>
      <vt:lpstr>15년일입</vt:lpstr>
      <vt:lpstr>15년일출</vt:lpstr>
      <vt:lpstr>2추총괄표</vt:lpstr>
      <vt:lpstr>2추총괄표(실국별)</vt:lpstr>
      <vt:lpstr>2추위원회별</vt:lpstr>
      <vt:lpstr>2추일입</vt:lpstr>
      <vt:lpstr>2추일출</vt:lpstr>
      <vt:lpstr>Sheet2</vt:lpstr>
      <vt:lpstr>'15년검증'!Print_Area</vt:lpstr>
      <vt:lpstr>'15년일입'!Print_Area</vt:lpstr>
      <vt:lpstr>'15년일출'!Print_Area</vt:lpstr>
      <vt:lpstr>'15년총괄표'!Print_Area</vt:lpstr>
      <vt:lpstr>'15년총괄표(실국별)'!Print_Area</vt:lpstr>
      <vt:lpstr>'2추검증'!Print_Area</vt:lpstr>
      <vt:lpstr>'2추일입'!Print_Area</vt:lpstr>
      <vt:lpstr>'2추일출'!Print_Area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표지!Print_Area</vt:lpstr>
      <vt:lpstr>'15년일입'!Print_Titles</vt:lpstr>
      <vt:lpstr>'15년일출'!Print_Titles</vt:lpstr>
      <vt:lpstr>'2추일입'!Print_Titles</vt:lpstr>
      <vt:lpstr>'2추일출'!Print_Titles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2014-11-28T15:16:46Z</cp:lastPrinted>
  <dcterms:created xsi:type="dcterms:W3CDTF">2013-08-23T08:00:50Z</dcterms:created>
  <dcterms:modified xsi:type="dcterms:W3CDTF">2015-01-26T05:00:01Z</dcterms:modified>
</cp:coreProperties>
</file>