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890" windowWidth="20235" windowHeight="10455" tabRatio="845" firstSheet="10" activeTab="15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state="hidden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79" state="hidden" r:id="rId15"/>
    <sheet name="2추일입" sheetId="77" r:id="rId16"/>
    <sheet name="2추일출" sheetId="78" r:id="rId17"/>
    <sheet name="체육진흥기금" sheetId="74" r:id="rId18"/>
  </sheets>
  <externalReferences>
    <externalReference r:id="rId19"/>
    <externalReference r:id="rId20"/>
  </externalReferences>
  <definedNames>
    <definedName name="_xlnm._FilterDatabase" localSheetId="10" hidden="1">'15년일입'!$A$6:$AD$324</definedName>
    <definedName name="_xlnm._FilterDatabase" localSheetId="11" hidden="1">'15년일출'!$A$6:$AD$378</definedName>
    <definedName name="_xlnm._FilterDatabase" localSheetId="15" hidden="1">'2추일입'!$A$6:$AF$368</definedName>
    <definedName name="_xlnm._FilterDatabase" localSheetId="16" hidden="1">'2추일출'!$A$6:$AF$369</definedName>
    <definedName name="_xlnm._FilterDatabase" localSheetId="17" hidden="1">체육진흥기금!$A$6:$AD$16</definedName>
    <definedName name="_xlnm.Print_Area" localSheetId="1">'15년검증'!$A$1:$K$20</definedName>
    <definedName name="_xlnm.Print_Area" localSheetId="10">'15년일입'!$A$1:$O$324</definedName>
    <definedName name="_xlnm.Print_Area" localSheetId="11">'15년일출'!$A$1:$O$378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'2추일입'!$A$1:$Q$368</definedName>
    <definedName name="_xlnm.Print_Area" localSheetId="16">'2추일출'!$A$1:$Q$369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7">체육진흥기금!$A$1:$O$16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  <definedName name="_xlnm.Print_Titles" localSheetId="17">체육진흥기금!$4:$5</definedName>
  </definedNames>
  <calcPr calcId="145621"/>
</workbook>
</file>

<file path=xl/calcChain.xml><?xml version="1.0" encoding="utf-8"?>
<calcChain xmlns="http://schemas.openxmlformats.org/spreadsheetml/2006/main">
  <c r="G6" i="72" l="1"/>
  <c r="H3" i="72"/>
  <c r="I3" i="72"/>
  <c r="S10" i="72"/>
  <c r="T10" i="72" s="1"/>
  <c r="N10" i="72"/>
  <c r="M10" i="72"/>
  <c r="J10" i="72"/>
  <c r="B10" i="72"/>
  <c r="A10" i="72"/>
  <c r="AC10" i="72" s="1" a="1"/>
  <c r="AC10" i="72" s="1"/>
  <c r="A11" i="72"/>
  <c r="B11" i="72"/>
  <c r="AC11" i="72" s="1" a="1"/>
  <c r="AC11" i="72" s="1"/>
  <c r="J11" i="72"/>
  <c r="S11" i="72"/>
  <c r="T11" i="72" s="1"/>
  <c r="I6" i="72"/>
  <c r="H6" i="72"/>
  <c r="B17" i="72"/>
  <c r="A17" i="72"/>
  <c r="AC8" i="71" a="1"/>
  <c r="AC8" i="71" s="1"/>
  <c r="X8" i="71"/>
  <c r="Y8" i="71" s="1"/>
  <c r="T8" i="71"/>
  <c r="U8" i="71" s="1"/>
  <c r="V8" i="71" s="1"/>
  <c r="N8" i="71"/>
  <c r="M8" i="71"/>
  <c r="J8" i="71"/>
  <c r="B8" i="71"/>
  <c r="A8" i="71"/>
  <c r="AC7" i="71" a="1"/>
  <c r="AC7" i="71" s="1"/>
  <c r="X7" i="71"/>
  <c r="Y7" i="71" s="1"/>
  <c r="T7" i="71"/>
  <c r="U7" i="71" s="1"/>
  <c r="V7" i="71" s="1"/>
  <c r="N7" i="71"/>
  <c r="M7" i="71"/>
  <c r="J7" i="71"/>
  <c r="B7" i="71"/>
  <c r="A7" i="71"/>
  <c r="U10" i="72" l="1"/>
  <c r="V10" i="72" s="1"/>
  <c r="X10" i="72"/>
  <c r="U11" i="72"/>
  <c r="V11" i="72" s="1"/>
  <c r="X11" i="72"/>
  <c r="Z7" i="71"/>
  <c r="AA7" i="71" s="1"/>
  <c r="Z8" i="71"/>
  <c r="AA8" i="71" s="1"/>
  <c r="Y10" i="72" l="1"/>
  <c r="Z10" i="72" s="1"/>
  <c r="Y11" i="72"/>
  <c r="Z11" i="72" s="1"/>
  <c r="J17" i="72"/>
  <c r="AA10" i="72" l="1"/>
  <c r="AA11" i="72"/>
  <c r="J3" i="78"/>
  <c r="K3" i="78"/>
  <c r="M3" i="78"/>
  <c r="N3" i="78"/>
  <c r="G6" i="78"/>
  <c r="H6" i="78"/>
  <c r="J6" i="78"/>
  <c r="K6" i="78"/>
  <c r="M6" i="78"/>
  <c r="N6" i="78"/>
  <c r="A7" i="78"/>
  <c r="B7" i="78"/>
  <c r="I7" i="78"/>
  <c r="L7" i="78"/>
  <c r="O7" i="78"/>
  <c r="P7" i="78"/>
  <c r="U7" i="78"/>
  <c r="A8" i="78"/>
  <c r="B8" i="78"/>
  <c r="I8" i="78"/>
  <c r="L8" i="78"/>
  <c r="O8" i="78"/>
  <c r="P8" i="78"/>
  <c r="U8" i="78"/>
  <c r="A9" i="78"/>
  <c r="B9" i="78"/>
  <c r="I9" i="78"/>
  <c r="L9" i="78"/>
  <c r="O9" i="78"/>
  <c r="P9" i="78"/>
  <c r="U9" i="78"/>
  <c r="AE9" i="78" a="1"/>
  <c r="AE9" i="78" s="1"/>
  <c r="A10" i="78"/>
  <c r="B10" i="78"/>
  <c r="I10" i="78"/>
  <c r="L10" i="78"/>
  <c r="O10" i="78"/>
  <c r="P10" i="78"/>
  <c r="U10" i="78"/>
  <c r="Z10" i="78"/>
  <c r="AA10" i="78" s="1"/>
  <c r="AB10" i="78"/>
  <c r="AE10" i="78" a="1"/>
  <c r="AE10" i="78" s="1"/>
  <c r="A11" i="78"/>
  <c r="B11" i="78"/>
  <c r="I11" i="78"/>
  <c r="L11" i="78"/>
  <c r="O11" i="78"/>
  <c r="P11" i="78"/>
  <c r="U11" i="78"/>
  <c r="AE11" i="78" a="1"/>
  <c r="AE11" i="78" s="1"/>
  <c r="A12" i="78"/>
  <c r="B12" i="78"/>
  <c r="I12" i="78"/>
  <c r="L12" i="78"/>
  <c r="O12" i="78"/>
  <c r="P12" i="78"/>
  <c r="U12" i="78"/>
  <c r="AE12" i="78" a="1"/>
  <c r="AE12" i="78" s="1"/>
  <c r="A13" i="78"/>
  <c r="B13" i="78"/>
  <c r="I13" i="78"/>
  <c r="L13" i="78"/>
  <c r="O13" i="78"/>
  <c r="P13" i="78"/>
  <c r="U13" i="78"/>
  <c r="AE13" i="78" a="1"/>
  <c r="AE13" i="78" s="1"/>
  <c r="A14" i="78"/>
  <c r="B14" i="78"/>
  <c r="I14" i="78"/>
  <c r="L14" i="78"/>
  <c r="O14" i="78"/>
  <c r="P14" i="78"/>
  <c r="U14" i="78"/>
  <c r="AE14" i="78" a="1"/>
  <c r="AE14" i="78" s="1"/>
  <c r="A15" i="78"/>
  <c r="B15" i="78"/>
  <c r="I15" i="78"/>
  <c r="L15" i="78"/>
  <c r="O15" i="78"/>
  <c r="P15" i="78"/>
  <c r="U15" i="78"/>
  <c r="V15" i="78" s="1"/>
  <c r="W15" i="78"/>
  <c r="X15" i="78" s="1"/>
  <c r="Z15" i="78"/>
  <c r="AE15" i="78" a="1"/>
  <c r="AE15" i="78" s="1"/>
  <c r="A16" i="78"/>
  <c r="B16" i="78"/>
  <c r="I16" i="78"/>
  <c r="L16" i="78"/>
  <c r="O16" i="78"/>
  <c r="P16" i="78"/>
  <c r="U16" i="78"/>
  <c r="AE16" i="78" a="1"/>
  <c r="AE16" i="78" s="1"/>
  <c r="A17" i="78"/>
  <c r="B17" i="78"/>
  <c r="I17" i="78"/>
  <c r="L17" i="78"/>
  <c r="O17" i="78"/>
  <c r="P17" i="78"/>
  <c r="U17" i="78"/>
  <c r="AE17" i="78" a="1"/>
  <c r="AE17" i="78" s="1"/>
  <c r="A18" i="78"/>
  <c r="B18" i="78"/>
  <c r="I18" i="78"/>
  <c r="L18" i="78"/>
  <c r="O18" i="78"/>
  <c r="P18" i="78"/>
  <c r="U18" i="78"/>
  <c r="AE18" i="78" a="1"/>
  <c r="AE18" i="78" s="1"/>
  <c r="A19" i="78"/>
  <c r="B19" i="78"/>
  <c r="I19" i="78"/>
  <c r="L19" i="78"/>
  <c r="O19" i="78"/>
  <c r="P19" i="78"/>
  <c r="U19" i="78"/>
  <c r="AE19" i="78" a="1"/>
  <c r="AE19" i="78" s="1"/>
  <c r="A20" i="78"/>
  <c r="B20" i="78"/>
  <c r="I20" i="78"/>
  <c r="L20" i="78"/>
  <c r="O20" i="78"/>
  <c r="P20" i="78"/>
  <c r="U20" i="78"/>
  <c r="AE20" i="78" a="1"/>
  <c r="AE20" i="78" s="1"/>
  <c r="A21" i="78"/>
  <c r="B21" i="78"/>
  <c r="I21" i="78"/>
  <c r="L21" i="78"/>
  <c r="O21" i="78"/>
  <c r="P21" i="78"/>
  <c r="U21" i="78"/>
  <c r="V21" i="78" s="1"/>
  <c r="W21" i="78"/>
  <c r="Z21" i="78"/>
  <c r="AE21" i="78" a="1"/>
  <c r="AE21" i="78" s="1"/>
  <c r="A22" i="78"/>
  <c r="B22" i="78"/>
  <c r="I22" i="78"/>
  <c r="L22" i="78"/>
  <c r="O22" i="78"/>
  <c r="P22" i="78"/>
  <c r="U22" i="78"/>
  <c r="Z22" i="78" s="1"/>
  <c r="AE22" i="78" a="1"/>
  <c r="AE22" i="78" s="1"/>
  <c r="A23" i="78"/>
  <c r="B23" i="78"/>
  <c r="I23" i="78"/>
  <c r="L23" i="78"/>
  <c r="O23" i="78"/>
  <c r="P23" i="78"/>
  <c r="U23" i="78"/>
  <c r="V23" i="78" s="1"/>
  <c r="W23" i="78"/>
  <c r="X23" i="78"/>
  <c r="Z23" i="78"/>
  <c r="AE23" i="78" a="1"/>
  <c r="AE23" i="78" s="1"/>
  <c r="A24" i="78"/>
  <c r="B24" i="78"/>
  <c r="I24" i="78"/>
  <c r="L24" i="78"/>
  <c r="O24" i="78"/>
  <c r="P24" i="78"/>
  <c r="U24" i="78"/>
  <c r="AE24" i="78" a="1"/>
  <c r="AE24" i="78" s="1"/>
  <c r="A25" i="78"/>
  <c r="B25" i="78"/>
  <c r="I25" i="78"/>
  <c r="L25" i="78"/>
  <c r="O25" i="78"/>
  <c r="P25" i="78"/>
  <c r="U25" i="78"/>
  <c r="AE25" i="78" a="1"/>
  <c r="AE25" i="78" s="1"/>
  <c r="A26" i="78"/>
  <c r="B26" i="78"/>
  <c r="I26" i="78"/>
  <c r="L26" i="78"/>
  <c r="O26" i="78"/>
  <c r="P26" i="78"/>
  <c r="U26" i="78"/>
  <c r="V26" i="78"/>
  <c r="AE26" i="78" a="1"/>
  <c r="AE26" i="78" s="1"/>
  <c r="A27" i="78"/>
  <c r="B27" i="78"/>
  <c r="I27" i="78"/>
  <c r="L27" i="78"/>
  <c r="O27" i="78"/>
  <c r="P27" i="78"/>
  <c r="U27" i="78"/>
  <c r="AE27" i="78" a="1"/>
  <c r="AE27" i="78" s="1"/>
  <c r="A28" i="78"/>
  <c r="B28" i="78"/>
  <c r="I28" i="78"/>
  <c r="L28" i="78"/>
  <c r="O28" i="78"/>
  <c r="P28" i="78"/>
  <c r="U28" i="78"/>
  <c r="AE28" i="78" a="1"/>
  <c r="AE28" i="78" s="1"/>
  <c r="A29" i="78"/>
  <c r="B29" i="78"/>
  <c r="I29" i="78"/>
  <c r="L29" i="78"/>
  <c r="O29" i="78"/>
  <c r="P29" i="78"/>
  <c r="U29" i="78"/>
  <c r="AE29" i="78" a="1"/>
  <c r="AE29" i="78" s="1"/>
  <c r="A30" i="78"/>
  <c r="B30" i="78"/>
  <c r="I30" i="78"/>
  <c r="L30" i="78"/>
  <c r="O30" i="78"/>
  <c r="P30" i="78"/>
  <c r="U30" i="78"/>
  <c r="AE30" i="78" a="1"/>
  <c r="AE30" i="78" s="1"/>
  <c r="A31" i="78"/>
  <c r="B31" i="78"/>
  <c r="I31" i="78"/>
  <c r="L31" i="78"/>
  <c r="O31" i="78"/>
  <c r="P31" i="78"/>
  <c r="U31" i="78"/>
  <c r="V31" i="78" s="1"/>
  <c r="Z31" i="78"/>
  <c r="AE31" i="78" a="1"/>
  <c r="AE31" i="78" s="1"/>
  <c r="A32" i="78"/>
  <c r="B32" i="78"/>
  <c r="I32" i="78"/>
  <c r="L32" i="78"/>
  <c r="O32" i="78"/>
  <c r="P32" i="78"/>
  <c r="U32" i="78"/>
  <c r="V32" i="78" s="1"/>
  <c r="AE32" i="78" a="1"/>
  <c r="AE32" i="78" s="1"/>
  <c r="A33" i="78"/>
  <c r="B33" i="78"/>
  <c r="I33" i="78"/>
  <c r="L33" i="78"/>
  <c r="O33" i="78"/>
  <c r="P33" i="78"/>
  <c r="U33" i="78"/>
  <c r="AE33" i="78" a="1"/>
  <c r="AE33" i="78" s="1"/>
  <c r="A34" i="78"/>
  <c r="B34" i="78"/>
  <c r="I34" i="78"/>
  <c r="L34" i="78"/>
  <c r="O34" i="78"/>
  <c r="P34" i="78"/>
  <c r="U34" i="78"/>
  <c r="V34" i="78" s="1"/>
  <c r="AE34" i="78" a="1"/>
  <c r="AE34" i="78" s="1"/>
  <c r="A35" i="78"/>
  <c r="B35" i="78"/>
  <c r="I35" i="78"/>
  <c r="L35" i="78"/>
  <c r="O35" i="78"/>
  <c r="P35" i="78"/>
  <c r="U35" i="78"/>
  <c r="V35" i="78" s="1"/>
  <c r="Z35" i="78"/>
  <c r="AE35" i="78" a="1"/>
  <c r="AE35" i="78" s="1"/>
  <c r="A36" i="78"/>
  <c r="B36" i="78"/>
  <c r="I36" i="78"/>
  <c r="L36" i="78"/>
  <c r="O36" i="78"/>
  <c r="P36" i="78"/>
  <c r="U36" i="78"/>
  <c r="V36" i="78"/>
  <c r="AE36" i="78" a="1"/>
  <c r="AE36" i="78" s="1"/>
  <c r="A37" i="78"/>
  <c r="B37" i="78"/>
  <c r="I37" i="78"/>
  <c r="L37" i="78"/>
  <c r="O37" i="78"/>
  <c r="P37" i="78"/>
  <c r="U37" i="78"/>
  <c r="AE37" i="78" a="1"/>
  <c r="AE37" i="78" s="1"/>
  <c r="A38" i="78"/>
  <c r="B38" i="78"/>
  <c r="I38" i="78"/>
  <c r="L38" i="78"/>
  <c r="O38" i="78"/>
  <c r="P38" i="78"/>
  <c r="U38" i="78"/>
  <c r="V38" i="78"/>
  <c r="AE38" i="78" a="1"/>
  <c r="AE38" i="78" s="1"/>
  <c r="A39" i="78"/>
  <c r="B39" i="78"/>
  <c r="I39" i="78"/>
  <c r="L39" i="78"/>
  <c r="O39" i="78"/>
  <c r="P39" i="78"/>
  <c r="U39" i="78"/>
  <c r="V39" i="78" s="1"/>
  <c r="Z39" i="78"/>
  <c r="AE39" i="78" a="1"/>
  <c r="AE39" i="78" s="1"/>
  <c r="A40" i="78"/>
  <c r="B40" i="78"/>
  <c r="I40" i="78"/>
  <c r="L40" i="78"/>
  <c r="O40" i="78"/>
  <c r="P40" i="78"/>
  <c r="U40" i="78"/>
  <c r="V40" i="78"/>
  <c r="AE40" i="78" a="1"/>
  <c r="AE40" i="78" s="1"/>
  <c r="A41" i="78"/>
  <c r="B41" i="78"/>
  <c r="I41" i="78"/>
  <c r="L41" i="78"/>
  <c r="O41" i="78"/>
  <c r="P41" i="78"/>
  <c r="U41" i="78"/>
  <c r="AE41" i="78" a="1"/>
  <c r="AE41" i="78" s="1"/>
  <c r="A42" i="78"/>
  <c r="B42" i="78"/>
  <c r="I42" i="78"/>
  <c r="L42" i="78"/>
  <c r="O42" i="78"/>
  <c r="P42" i="78"/>
  <c r="U42" i="78"/>
  <c r="V42" i="78" s="1"/>
  <c r="AE42" i="78" a="1"/>
  <c r="AE42" i="78" s="1"/>
  <c r="A43" i="78"/>
  <c r="B43" i="78"/>
  <c r="I43" i="78"/>
  <c r="L43" i="78"/>
  <c r="O43" i="78"/>
  <c r="P43" i="78"/>
  <c r="U43" i="78"/>
  <c r="V43" i="78" s="1"/>
  <c r="AE43" i="78" a="1"/>
  <c r="AE43" i="78" s="1"/>
  <c r="A44" i="78"/>
  <c r="B44" i="78"/>
  <c r="I44" i="78"/>
  <c r="L44" i="78"/>
  <c r="O44" i="78"/>
  <c r="P44" i="78"/>
  <c r="U44" i="78"/>
  <c r="V44" i="78"/>
  <c r="AE44" i="78" a="1"/>
  <c r="AE44" i="78" s="1"/>
  <c r="A45" i="78"/>
  <c r="B45" i="78"/>
  <c r="I45" i="78"/>
  <c r="L45" i="78"/>
  <c r="O45" i="78"/>
  <c r="P45" i="78"/>
  <c r="U45" i="78"/>
  <c r="AE45" i="78" a="1"/>
  <c r="AE45" i="78" s="1"/>
  <c r="A46" i="78"/>
  <c r="B46" i="78"/>
  <c r="I46" i="78"/>
  <c r="L46" i="78"/>
  <c r="O46" i="78"/>
  <c r="P46" i="78"/>
  <c r="U46" i="78"/>
  <c r="AE46" i="78" a="1"/>
  <c r="AE46" i="78" s="1"/>
  <c r="A47" i="78"/>
  <c r="B47" i="78"/>
  <c r="I47" i="78"/>
  <c r="L47" i="78"/>
  <c r="O47" i="78"/>
  <c r="P47" i="78"/>
  <c r="U47" i="78"/>
  <c r="AE47" i="78" a="1"/>
  <c r="AE47" i="78" s="1"/>
  <c r="A48" i="78"/>
  <c r="B48" i="78"/>
  <c r="I48" i="78"/>
  <c r="L48" i="78"/>
  <c r="O48" i="78"/>
  <c r="P48" i="78"/>
  <c r="U48" i="78"/>
  <c r="V48" i="78" s="1"/>
  <c r="AE48" i="78" a="1"/>
  <c r="AE48" i="78" s="1"/>
  <c r="A49" i="78"/>
  <c r="B49" i="78"/>
  <c r="I49" i="78"/>
  <c r="L49" i="78"/>
  <c r="O49" i="78"/>
  <c r="P49" i="78"/>
  <c r="U49" i="78"/>
  <c r="V49" i="78"/>
  <c r="AE49" i="78" a="1"/>
  <c r="AE49" i="78" s="1"/>
  <c r="A50" i="78"/>
  <c r="B50" i="78"/>
  <c r="I50" i="78"/>
  <c r="L50" i="78"/>
  <c r="O50" i="78"/>
  <c r="P50" i="78"/>
  <c r="U50" i="78"/>
  <c r="AE50" i="78" a="1"/>
  <c r="AE50" i="78" s="1"/>
  <c r="A51" i="78"/>
  <c r="B51" i="78"/>
  <c r="I51" i="78"/>
  <c r="L51" i="78"/>
  <c r="O51" i="78"/>
  <c r="P51" i="78"/>
  <c r="U51" i="78"/>
  <c r="V51" i="78"/>
  <c r="AE51" i="78" a="1"/>
  <c r="AE51" i="78" s="1"/>
  <c r="A52" i="78"/>
  <c r="B52" i="78"/>
  <c r="I52" i="78"/>
  <c r="L52" i="78"/>
  <c r="O52" i="78"/>
  <c r="P52" i="78"/>
  <c r="U52" i="78"/>
  <c r="V52" i="78" s="1"/>
  <c r="Z52" i="78"/>
  <c r="AA52" i="78"/>
  <c r="AE52" i="78" a="1"/>
  <c r="AE52" i="78" s="1"/>
  <c r="A53" i="78"/>
  <c r="B53" i="78"/>
  <c r="I53" i="78"/>
  <c r="L53" i="78"/>
  <c r="O53" i="78"/>
  <c r="P53" i="78"/>
  <c r="U53" i="78"/>
  <c r="V53" i="78" s="1"/>
  <c r="W53" i="78"/>
  <c r="Z53" i="78"/>
  <c r="AE53" i="78" a="1"/>
  <c r="AE53" i="78" s="1"/>
  <c r="A54" i="78"/>
  <c r="B54" i="78"/>
  <c r="I54" i="78"/>
  <c r="L54" i="78"/>
  <c r="O54" i="78"/>
  <c r="P54" i="78"/>
  <c r="U54" i="78"/>
  <c r="V54" i="78"/>
  <c r="Z54" i="78"/>
  <c r="AE54" i="78" a="1"/>
  <c r="AE54" i="78" s="1"/>
  <c r="A55" i="78"/>
  <c r="B55" i="78"/>
  <c r="I55" i="78"/>
  <c r="L55" i="78"/>
  <c r="O55" i="78"/>
  <c r="P55" i="78"/>
  <c r="U55" i="78"/>
  <c r="V55" i="78"/>
  <c r="W55" i="78"/>
  <c r="Z55" i="78"/>
  <c r="AA55" i="78" s="1"/>
  <c r="AB55" i="78"/>
  <c r="AE55" i="78" a="1"/>
  <c r="AE55" i="78" s="1"/>
  <c r="A56" i="78"/>
  <c r="B56" i="78"/>
  <c r="I56" i="78"/>
  <c r="L56" i="78"/>
  <c r="O56" i="78"/>
  <c r="P56" i="78"/>
  <c r="U56" i="78"/>
  <c r="Z56" i="78" s="1"/>
  <c r="AA56" i="78" s="1"/>
  <c r="V56" i="78"/>
  <c r="AB56" i="78"/>
  <c r="AE56" i="78" a="1"/>
  <c r="AE56" i="78" s="1"/>
  <c r="A57" i="78"/>
  <c r="B57" i="78"/>
  <c r="I57" i="78"/>
  <c r="L57" i="78"/>
  <c r="O57" i="78"/>
  <c r="P57" i="78"/>
  <c r="U57" i="78"/>
  <c r="AE57" i="78" a="1"/>
  <c r="AE57" i="78" s="1"/>
  <c r="A58" i="78"/>
  <c r="B58" i="78"/>
  <c r="I58" i="78"/>
  <c r="L58" i="78"/>
  <c r="O58" i="78"/>
  <c r="P58" i="78"/>
  <c r="U58" i="78"/>
  <c r="V58" i="78" s="1"/>
  <c r="Z58" i="78"/>
  <c r="AA58" i="78"/>
  <c r="AB58" i="78" s="1"/>
  <c r="AE58" i="78" a="1"/>
  <c r="AE58" i="78" s="1"/>
  <c r="A59" i="78"/>
  <c r="B59" i="78"/>
  <c r="I59" i="78"/>
  <c r="L59" i="78"/>
  <c r="O59" i="78"/>
  <c r="P59" i="78"/>
  <c r="U59" i="78"/>
  <c r="AE59" i="78" a="1"/>
  <c r="AE59" i="78" s="1"/>
  <c r="A60" i="78"/>
  <c r="B60" i="78"/>
  <c r="I60" i="78"/>
  <c r="L60" i="78"/>
  <c r="O60" i="78"/>
  <c r="P60" i="78"/>
  <c r="U60" i="78"/>
  <c r="V60" i="78"/>
  <c r="Z60" i="78"/>
  <c r="AA60" i="78" s="1"/>
  <c r="AE60" i="78" a="1"/>
  <c r="AE60" i="78" s="1"/>
  <c r="A61" i="78"/>
  <c r="B61" i="78"/>
  <c r="I61" i="78"/>
  <c r="L61" i="78"/>
  <c r="O61" i="78"/>
  <c r="P61" i="78"/>
  <c r="U61" i="78"/>
  <c r="V61" i="78"/>
  <c r="W61" i="78"/>
  <c r="Z61" i="78"/>
  <c r="AA61" i="78" s="1"/>
  <c r="AB61" i="78"/>
  <c r="AE61" i="78" a="1"/>
  <c r="AE61" i="78" s="1"/>
  <c r="A62" i="78"/>
  <c r="B62" i="78"/>
  <c r="I62" i="78"/>
  <c r="L62" i="78"/>
  <c r="O62" i="78"/>
  <c r="P62" i="78"/>
  <c r="U62" i="78"/>
  <c r="Z62" i="78" s="1"/>
  <c r="AA62" i="78" s="1"/>
  <c r="V62" i="78"/>
  <c r="AE62" i="78" a="1"/>
  <c r="AE62" i="78" s="1"/>
  <c r="A63" i="78"/>
  <c r="B63" i="78"/>
  <c r="I63" i="78"/>
  <c r="L63" i="78"/>
  <c r="O63" i="78"/>
  <c r="P63" i="78"/>
  <c r="U63" i="78"/>
  <c r="V63" i="78"/>
  <c r="W63" i="78" s="1"/>
  <c r="Z63" i="78"/>
  <c r="AA63" i="78" s="1"/>
  <c r="AB63" i="78"/>
  <c r="AE63" i="78" a="1"/>
  <c r="AE63" i="78" s="1"/>
  <c r="A64" i="78"/>
  <c r="B64" i="78"/>
  <c r="I64" i="78"/>
  <c r="L64" i="78"/>
  <c r="O64" i="78"/>
  <c r="P64" i="78"/>
  <c r="U64" i="78"/>
  <c r="AE64" i="78" a="1"/>
  <c r="AE64" i="78" s="1"/>
  <c r="A65" i="78"/>
  <c r="B65" i="78"/>
  <c r="I65" i="78"/>
  <c r="L65" i="78"/>
  <c r="O65" i="78"/>
  <c r="P65" i="78"/>
  <c r="U65" i="78"/>
  <c r="Z65" i="78"/>
  <c r="AA65" i="78"/>
  <c r="AE65" i="78" a="1"/>
  <c r="AE65" i="78" s="1"/>
  <c r="A66" i="78"/>
  <c r="B66" i="78"/>
  <c r="I66" i="78"/>
  <c r="L66" i="78"/>
  <c r="O66" i="78"/>
  <c r="P66" i="78"/>
  <c r="U66" i="78"/>
  <c r="V66" i="78" s="1"/>
  <c r="Z66" i="78"/>
  <c r="AA66" i="78" s="1"/>
  <c r="AB66" i="78" s="1"/>
  <c r="AE66" i="78" a="1"/>
  <c r="AE66" i="78" s="1"/>
  <c r="A67" i="78"/>
  <c r="B67" i="78"/>
  <c r="I67" i="78"/>
  <c r="L67" i="78"/>
  <c r="O67" i="78"/>
  <c r="P67" i="78"/>
  <c r="U67" i="78"/>
  <c r="Z67" i="78"/>
  <c r="AA67" i="78"/>
  <c r="AE67" i="78" a="1"/>
  <c r="AE67" i="78" s="1"/>
  <c r="A68" i="78"/>
  <c r="B68" i="78"/>
  <c r="I68" i="78"/>
  <c r="L68" i="78"/>
  <c r="O68" i="78"/>
  <c r="P68" i="78"/>
  <c r="U68" i="78"/>
  <c r="V68" i="78" s="1"/>
  <c r="Z68" i="78"/>
  <c r="AA68" i="78" s="1"/>
  <c r="AE68" i="78" a="1"/>
  <c r="AE68" i="78" s="1"/>
  <c r="A69" i="78"/>
  <c r="B69" i="78"/>
  <c r="I69" i="78"/>
  <c r="L69" i="78"/>
  <c r="O69" i="78"/>
  <c r="P69" i="78"/>
  <c r="U69" i="78"/>
  <c r="Z69" i="78"/>
  <c r="AA69" i="78"/>
  <c r="AE69" i="78" a="1"/>
  <c r="AE69" i="78" s="1"/>
  <c r="A70" i="78"/>
  <c r="B70" i="78"/>
  <c r="I70" i="78"/>
  <c r="L70" i="78"/>
  <c r="O70" i="78"/>
  <c r="P70" i="78"/>
  <c r="U70" i="78"/>
  <c r="V70" i="78" s="1"/>
  <c r="Z70" i="78"/>
  <c r="AE70" i="78" a="1"/>
  <c r="AE70" i="78" s="1"/>
  <c r="A71" i="78"/>
  <c r="B71" i="78"/>
  <c r="I71" i="78"/>
  <c r="L71" i="78"/>
  <c r="O71" i="78"/>
  <c r="P71" i="78"/>
  <c r="U71" i="78"/>
  <c r="V71" i="78" s="1"/>
  <c r="W71" i="78"/>
  <c r="Z71" i="78"/>
  <c r="AE71" i="78" a="1"/>
  <c r="AE71" i="78" s="1"/>
  <c r="A72" i="78"/>
  <c r="B72" i="78"/>
  <c r="I72" i="78"/>
  <c r="L72" i="78"/>
  <c r="O72" i="78"/>
  <c r="P72" i="78"/>
  <c r="U72" i="78"/>
  <c r="AE72" i="78" a="1"/>
  <c r="AE72" i="78" s="1"/>
  <c r="A73" i="78"/>
  <c r="B73" i="78"/>
  <c r="I73" i="78"/>
  <c r="L73" i="78"/>
  <c r="O73" i="78"/>
  <c r="P73" i="78"/>
  <c r="U73" i="78"/>
  <c r="V73" i="78"/>
  <c r="AE73" i="78" a="1"/>
  <c r="AE73" i="78" s="1"/>
  <c r="A74" i="78"/>
  <c r="B74" i="78"/>
  <c r="I74" i="78"/>
  <c r="L74" i="78"/>
  <c r="O74" i="78"/>
  <c r="P74" i="78"/>
  <c r="U74" i="78"/>
  <c r="AE74" i="78" a="1"/>
  <c r="AE74" i="78" s="1"/>
  <c r="A75" i="78"/>
  <c r="B75" i="78"/>
  <c r="I75" i="78"/>
  <c r="L75" i="78"/>
  <c r="O75" i="78"/>
  <c r="P75" i="78"/>
  <c r="U75" i="78"/>
  <c r="V75" i="78"/>
  <c r="AE75" i="78" a="1"/>
  <c r="AE75" i="78" s="1"/>
  <c r="A76" i="78"/>
  <c r="B76" i="78"/>
  <c r="I76" i="78"/>
  <c r="L76" i="78"/>
  <c r="O76" i="78"/>
  <c r="P76" i="78"/>
  <c r="U76" i="78"/>
  <c r="V76" i="78" s="1"/>
  <c r="AE76" i="78" a="1"/>
  <c r="AE76" i="78" s="1"/>
  <c r="A77" i="78"/>
  <c r="B77" i="78"/>
  <c r="I77" i="78"/>
  <c r="L77" i="78"/>
  <c r="O77" i="78"/>
  <c r="P77" i="78"/>
  <c r="U77" i="78"/>
  <c r="Z77" i="78"/>
  <c r="AE77" i="78" a="1"/>
  <c r="AE77" i="78" s="1"/>
  <c r="A78" i="78"/>
  <c r="B78" i="78"/>
  <c r="I78" i="78"/>
  <c r="L78" i="78"/>
  <c r="O78" i="78"/>
  <c r="P78" i="78"/>
  <c r="U78" i="78"/>
  <c r="V78" i="78" s="1"/>
  <c r="AE78" i="78" a="1"/>
  <c r="AE78" i="78" s="1"/>
  <c r="A79" i="78"/>
  <c r="B79" i="78"/>
  <c r="I79" i="78"/>
  <c r="L79" i="78"/>
  <c r="O79" i="78"/>
  <c r="P79" i="78"/>
  <c r="U79" i="78"/>
  <c r="V79" i="78"/>
  <c r="AE79" i="78" a="1"/>
  <c r="AE79" i="78" s="1"/>
  <c r="A80" i="78"/>
  <c r="B80" i="78"/>
  <c r="I80" i="78"/>
  <c r="L80" i="78"/>
  <c r="O80" i="78"/>
  <c r="P80" i="78"/>
  <c r="U80" i="78"/>
  <c r="V80" i="78" s="1"/>
  <c r="AE80" i="78" a="1"/>
  <c r="AE80" i="78" s="1"/>
  <c r="A81" i="78"/>
  <c r="B81" i="78"/>
  <c r="I81" i="78"/>
  <c r="L81" i="78"/>
  <c r="O81" i="78"/>
  <c r="P81" i="78"/>
  <c r="U81" i="78"/>
  <c r="V81" i="78"/>
  <c r="W81" i="78" s="1"/>
  <c r="Z81" i="78"/>
  <c r="AE81" i="78" a="1"/>
  <c r="AE81" i="78" s="1"/>
  <c r="A82" i="78"/>
  <c r="B82" i="78"/>
  <c r="I82" i="78"/>
  <c r="L82" i="78"/>
  <c r="O82" i="78"/>
  <c r="P82" i="78"/>
  <c r="U82" i="78"/>
  <c r="V82" i="78" s="1"/>
  <c r="AE82" i="78" a="1"/>
  <c r="AE82" i="78" s="1"/>
  <c r="A83" i="78"/>
  <c r="B83" i="78"/>
  <c r="I83" i="78"/>
  <c r="L83" i="78"/>
  <c r="O83" i="78"/>
  <c r="P83" i="78"/>
  <c r="U83" i="78"/>
  <c r="V83" i="78" s="1"/>
  <c r="W83" i="78" s="1"/>
  <c r="AE83" i="78" a="1"/>
  <c r="AE83" i="78" s="1"/>
  <c r="A84" i="78"/>
  <c r="B84" i="78"/>
  <c r="I84" i="78"/>
  <c r="L84" i="78"/>
  <c r="O84" i="78"/>
  <c r="P84" i="78"/>
  <c r="U84" i="78"/>
  <c r="AE84" i="78" a="1"/>
  <c r="AE84" i="78" s="1"/>
  <c r="A85" i="78"/>
  <c r="B85" i="78"/>
  <c r="I85" i="78"/>
  <c r="L85" i="78"/>
  <c r="O85" i="78"/>
  <c r="P85" i="78"/>
  <c r="U85" i="78"/>
  <c r="V85" i="78" s="1"/>
  <c r="W85" i="78"/>
  <c r="Z85" i="78"/>
  <c r="AE85" i="78" a="1"/>
  <c r="AE85" i="78" s="1"/>
  <c r="A86" i="78"/>
  <c r="B86" i="78"/>
  <c r="I86" i="78"/>
  <c r="L86" i="78"/>
  <c r="O86" i="78"/>
  <c r="P86" i="78"/>
  <c r="U86" i="78"/>
  <c r="AE86" i="78" a="1"/>
  <c r="AE86" i="78" s="1"/>
  <c r="A87" i="78"/>
  <c r="B87" i="78"/>
  <c r="I87" i="78"/>
  <c r="L87" i="78"/>
  <c r="O87" i="78"/>
  <c r="P87" i="78"/>
  <c r="U87" i="78"/>
  <c r="AE87" i="78" a="1"/>
  <c r="AE87" i="78" s="1"/>
  <c r="A88" i="78"/>
  <c r="B88" i="78"/>
  <c r="I88" i="78"/>
  <c r="L88" i="78"/>
  <c r="O88" i="78"/>
  <c r="P88" i="78"/>
  <c r="U88" i="78"/>
  <c r="Z88" i="78" s="1"/>
  <c r="V88" i="78"/>
  <c r="AA88" i="78"/>
  <c r="AB88" i="78" s="1"/>
  <c r="AE88" i="78" a="1"/>
  <c r="AE88" i="78" s="1"/>
  <c r="A89" i="78"/>
  <c r="B89" i="78"/>
  <c r="I89" i="78"/>
  <c r="L89" i="78"/>
  <c r="O89" i="78"/>
  <c r="P89" i="78"/>
  <c r="U89" i="78"/>
  <c r="AE89" i="78" a="1"/>
  <c r="AE89" i="78" s="1"/>
  <c r="A90" i="78"/>
  <c r="B90" i="78"/>
  <c r="I90" i="78"/>
  <c r="L90" i="78"/>
  <c r="O90" i="78"/>
  <c r="P90" i="78"/>
  <c r="U90" i="78"/>
  <c r="Z90" i="78" s="1"/>
  <c r="V90" i="78"/>
  <c r="W90" i="78"/>
  <c r="AA90" i="78"/>
  <c r="AB90" i="78" s="1"/>
  <c r="AE90" i="78" a="1"/>
  <c r="AE90" i="78" s="1"/>
  <c r="A91" i="78"/>
  <c r="B91" i="78"/>
  <c r="I91" i="78"/>
  <c r="L91" i="78"/>
  <c r="O91" i="78"/>
  <c r="P91" i="78"/>
  <c r="U91" i="78"/>
  <c r="V91" i="78" s="1"/>
  <c r="Z91" i="78"/>
  <c r="AE91" i="78" a="1"/>
  <c r="AE91" i="78" s="1"/>
  <c r="A92" i="78"/>
  <c r="B92" i="78"/>
  <c r="I92" i="78"/>
  <c r="L92" i="78"/>
  <c r="O92" i="78"/>
  <c r="P92" i="78"/>
  <c r="U92" i="78"/>
  <c r="Z92" i="78" s="1"/>
  <c r="AA92" i="78" s="1"/>
  <c r="AB92" i="78" s="1"/>
  <c r="AE92" i="78" a="1"/>
  <c r="AE92" i="78" s="1"/>
  <c r="A93" i="78"/>
  <c r="B93" i="78"/>
  <c r="I93" i="78"/>
  <c r="L93" i="78"/>
  <c r="O93" i="78"/>
  <c r="P93" i="78"/>
  <c r="U93" i="78"/>
  <c r="V93" i="78" s="1"/>
  <c r="Z93" i="78"/>
  <c r="AE93" i="78" a="1"/>
  <c r="AE93" i="78" s="1"/>
  <c r="A94" i="78"/>
  <c r="B94" i="78"/>
  <c r="I94" i="78"/>
  <c r="L94" i="78"/>
  <c r="O94" i="78"/>
  <c r="P94" i="78"/>
  <c r="U94" i="78"/>
  <c r="AE94" i="78" a="1"/>
  <c r="AE94" i="78" s="1"/>
  <c r="A95" i="78"/>
  <c r="B95" i="78"/>
  <c r="I95" i="78"/>
  <c r="L95" i="78"/>
  <c r="O95" i="78"/>
  <c r="P95" i="78"/>
  <c r="U95" i="78"/>
  <c r="V95" i="78" s="1"/>
  <c r="W95" i="78"/>
  <c r="Z95" i="78"/>
  <c r="AE95" i="78" a="1"/>
  <c r="AE95" i="78" s="1"/>
  <c r="A96" i="78"/>
  <c r="B96" i="78"/>
  <c r="I96" i="78"/>
  <c r="L96" i="78"/>
  <c r="O96" i="78"/>
  <c r="P96" i="78"/>
  <c r="U96" i="78"/>
  <c r="Z96" i="78" s="1"/>
  <c r="AA96" i="78"/>
  <c r="AB96" i="78" s="1"/>
  <c r="AE96" i="78" a="1"/>
  <c r="AE96" i="78" s="1"/>
  <c r="A97" i="78"/>
  <c r="B97" i="78"/>
  <c r="I97" i="78"/>
  <c r="L97" i="78"/>
  <c r="O97" i="78"/>
  <c r="P97" i="78"/>
  <c r="U97" i="78"/>
  <c r="AE97" i="78" a="1"/>
  <c r="AE97" i="78" s="1"/>
  <c r="A98" i="78"/>
  <c r="B98" i="78"/>
  <c r="I98" i="78"/>
  <c r="L98" i="78"/>
  <c r="O98" i="78"/>
  <c r="P98" i="78"/>
  <c r="U98" i="78"/>
  <c r="Z98" i="78" s="1"/>
  <c r="AA98" i="78"/>
  <c r="AB98" i="78" s="1"/>
  <c r="AE98" i="78" a="1"/>
  <c r="AE98" i="78" s="1"/>
  <c r="A99" i="78"/>
  <c r="B99" i="78"/>
  <c r="I99" i="78"/>
  <c r="L99" i="78"/>
  <c r="O99" i="78"/>
  <c r="P99" i="78"/>
  <c r="U99" i="78"/>
  <c r="AE99" i="78" a="1"/>
  <c r="AE99" i="78" s="1"/>
  <c r="A100" i="78"/>
  <c r="B100" i="78"/>
  <c r="I100" i="78"/>
  <c r="L100" i="78"/>
  <c r="O100" i="78"/>
  <c r="P100" i="78"/>
  <c r="U100" i="78"/>
  <c r="Z100" i="78" s="1"/>
  <c r="V100" i="78"/>
  <c r="AA100" i="78"/>
  <c r="AB100" i="78" s="1"/>
  <c r="AE100" i="78" a="1"/>
  <c r="AE100" i="78" s="1"/>
  <c r="A101" i="78"/>
  <c r="B101" i="78"/>
  <c r="I101" i="78"/>
  <c r="L101" i="78"/>
  <c r="O101" i="78"/>
  <c r="P101" i="78"/>
  <c r="U101" i="78"/>
  <c r="AE101" i="78" a="1"/>
  <c r="AE101" i="78" s="1"/>
  <c r="A102" i="78"/>
  <c r="B102" i="78"/>
  <c r="I102" i="78"/>
  <c r="L102" i="78"/>
  <c r="O102" i="78"/>
  <c r="P102" i="78"/>
  <c r="U102" i="78"/>
  <c r="Z102" i="78" s="1"/>
  <c r="V102" i="78"/>
  <c r="W102" i="78" s="1"/>
  <c r="AA102" i="78"/>
  <c r="AB102" i="78" s="1"/>
  <c r="AE102" i="78" a="1"/>
  <c r="AE102" i="78" s="1"/>
  <c r="A103" i="78"/>
  <c r="B103" i="78"/>
  <c r="I103" i="78"/>
  <c r="L103" i="78"/>
  <c r="O103" i="78"/>
  <c r="P103" i="78"/>
  <c r="U103" i="78"/>
  <c r="V103" i="78" s="1"/>
  <c r="Z103" i="78"/>
  <c r="AA103" i="78" s="1"/>
  <c r="AE103" i="78" a="1"/>
  <c r="AE103" i="78" s="1"/>
  <c r="A104" i="78"/>
  <c r="B104" i="78"/>
  <c r="I104" i="78"/>
  <c r="L104" i="78"/>
  <c r="O104" i="78"/>
  <c r="P104" i="78"/>
  <c r="U104" i="78"/>
  <c r="AE104" i="78" a="1"/>
  <c r="AE104" i="78" s="1"/>
  <c r="A105" i="78"/>
  <c r="B105" i="78"/>
  <c r="I105" i="78"/>
  <c r="L105" i="78"/>
  <c r="O105" i="78"/>
  <c r="P105" i="78"/>
  <c r="U105" i="78"/>
  <c r="Z105" i="78" s="1"/>
  <c r="AE105" i="78" a="1"/>
  <c r="AE105" i="78" s="1"/>
  <c r="A106" i="78"/>
  <c r="B106" i="78"/>
  <c r="I106" i="78"/>
  <c r="L106" i="78"/>
  <c r="O106" i="78"/>
  <c r="P106" i="78"/>
  <c r="U106" i="78"/>
  <c r="AE106" i="78" a="1"/>
  <c r="AE106" i="78" s="1"/>
  <c r="A107" i="78"/>
  <c r="B107" i="78"/>
  <c r="I107" i="78"/>
  <c r="L107" i="78"/>
  <c r="O107" i="78"/>
  <c r="P107" i="78"/>
  <c r="U107" i="78"/>
  <c r="V107" i="78" s="1"/>
  <c r="Z107" i="78"/>
  <c r="AA107" i="78" s="1"/>
  <c r="AE107" i="78" a="1"/>
  <c r="AE107" i="78" s="1"/>
  <c r="A108" i="78"/>
  <c r="B108" i="78"/>
  <c r="I108" i="78"/>
  <c r="L108" i="78"/>
  <c r="O108" i="78"/>
  <c r="P108" i="78"/>
  <c r="U108" i="78"/>
  <c r="AE108" i="78" a="1"/>
  <c r="AE108" i="78" s="1"/>
  <c r="A109" i="78"/>
  <c r="B109" i="78"/>
  <c r="I109" i="78"/>
  <c r="L109" i="78"/>
  <c r="O109" i="78"/>
  <c r="P109" i="78"/>
  <c r="U109" i="78"/>
  <c r="Z109" i="78"/>
  <c r="AE109" i="78" a="1"/>
  <c r="AE109" i="78" s="1"/>
  <c r="A110" i="78"/>
  <c r="B110" i="78"/>
  <c r="I110" i="78"/>
  <c r="L110" i="78"/>
  <c r="O110" i="78"/>
  <c r="P110" i="78"/>
  <c r="U110" i="78"/>
  <c r="AE110" i="78" a="1"/>
  <c r="AE110" i="78" s="1"/>
  <c r="A111" i="78"/>
  <c r="B111" i="78"/>
  <c r="I111" i="78"/>
  <c r="L111" i="78"/>
  <c r="O111" i="78"/>
  <c r="P111" i="78"/>
  <c r="U111" i="78"/>
  <c r="V111" i="78" s="1"/>
  <c r="Z111" i="78"/>
  <c r="AA111" i="78" s="1"/>
  <c r="AE111" i="78" a="1"/>
  <c r="AE111" i="78" s="1"/>
  <c r="A112" i="78"/>
  <c r="B112" i="78"/>
  <c r="I112" i="78"/>
  <c r="L112" i="78"/>
  <c r="O112" i="78"/>
  <c r="P112" i="78"/>
  <c r="U112" i="78"/>
  <c r="AE112" i="78" a="1"/>
  <c r="AE112" i="78" s="1"/>
  <c r="A113" i="78"/>
  <c r="B113" i="78"/>
  <c r="I113" i="78"/>
  <c r="L113" i="78"/>
  <c r="O113" i="78"/>
  <c r="P113" i="78"/>
  <c r="U113" i="78"/>
  <c r="Z113" i="78" s="1"/>
  <c r="AE113" i="78" a="1"/>
  <c r="AE113" i="78" s="1"/>
  <c r="A114" i="78"/>
  <c r="B114" i="78"/>
  <c r="I114" i="78"/>
  <c r="L114" i="78"/>
  <c r="O114" i="78"/>
  <c r="P114" i="78"/>
  <c r="U114" i="78"/>
  <c r="V114" i="78" s="1"/>
  <c r="Z114" i="78"/>
  <c r="AE114" i="78" a="1"/>
  <c r="AE114" i="78" s="1"/>
  <c r="A115" i="78"/>
  <c r="B115" i="78"/>
  <c r="I115" i="78"/>
  <c r="L115" i="78"/>
  <c r="O115" i="78"/>
  <c r="P115" i="78"/>
  <c r="U115" i="78"/>
  <c r="AE115" i="78" a="1"/>
  <c r="AE115" i="78" s="1"/>
  <c r="A116" i="78"/>
  <c r="B116" i="78"/>
  <c r="I116" i="78"/>
  <c r="L116" i="78"/>
  <c r="O116" i="78"/>
  <c r="P116" i="78"/>
  <c r="U116" i="78"/>
  <c r="AE116" i="78" a="1"/>
  <c r="AE116" i="78" s="1"/>
  <c r="A117" i="78"/>
  <c r="B117" i="78"/>
  <c r="I117" i="78"/>
  <c r="L117" i="78"/>
  <c r="O117" i="78"/>
  <c r="P117" i="78"/>
  <c r="U117" i="78"/>
  <c r="AE117" i="78" a="1"/>
  <c r="AE117" i="78" s="1"/>
  <c r="A118" i="78"/>
  <c r="B118" i="78"/>
  <c r="I118" i="78"/>
  <c r="L118" i="78"/>
  <c r="O118" i="78"/>
  <c r="P118" i="78"/>
  <c r="U118" i="78"/>
  <c r="V118" i="78" s="1"/>
  <c r="Z118" i="78"/>
  <c r="AE118" i="78" a="1"/>
  <c r="AE118" i="78" s="1"/>
  <c r="A119" i="78"/>
  <c r="B119" i="78"/>
  <c r="I119" i="78"/>
  <c r="L119" i="78"/>
  <c r="O119" i="78"/>
  <c r="P119" i="78"/>
  <c r="U119" i="78"/>
  <c r="AE119" i="78" a="1"/>
  <c r="AE119" i="78" s="1"/>
  <c r="A120" i="78"/>
  <c r="B120" i="78"/>
  <c r="I120" i="78"/>
  <c r="L120" i="78"/>
  <c r="O120" i="78"/>
  <c r="P120" i="78"/>
  <c r="U120" i="78"/>
  <c r="AE120" i="78" a="1"/>
  <c r="AE120" i="78" s="1"/>
  <c r="A121" i="78"/>
  <c r="B121" i="78"/>
  <c r="I121" i="78"/>
  <c r="L121" i="78"/>
  <c r="O121" i="78"/>
  <c r="P121" i="78"/>
  <c r="U121" i="78"/>
  <c r="Z121" i="78"/>
  <c r="AE121" i="78" a="1"/>
  <c r="AE121" i="78" s="1"/>
  <c r="A122" i="78"/>
  <c r="B122" i="78"/>
  <c r="I122" i="78"/>
  <c r="L122" i="78"/>
  <c r="O122" i="78"/>
  <c r="P122" i="78"/>
  <c r="U122" i="78"/>
  <c r="V122" i="78" s="1"/>
  <c r="Z122" i="78"/>
  <c r="AE122" i="78" a="1"/>
  <c r="AE122" i="78" s="1"/>
  <c r="A123" i="78"/>
  <c r="B123" i="78"/>
  <c r="I123" i="78"/>
  <c r="L123" i="78"/>
  <c r="O123" i="78"/>
  <c r="P123" i="78"/>
  <c r="U123" i="78"/>
  <c r="AE123" i="78" a="1"/>
  <c r="AE123" i="78" s="1"/>
  <c r="A124" i="78"/>
  <c r="B124" i="78"/>
  <c r="I124" i="78"/>
  <c r="L124" i="78"/>
  <c r="O124" i="78"/>
  <c r="P124" i="78"/>
  <c r="U124" i="78"/>
  <c r="AE124" i="78" a="1"/>
  <c r="AE124" i="78" s="1"/>
  <c r="A125" i="78"/>
  <c r="B125" i="78"/>
  <c r="I125" i="78"/>
  <c r="L125" i="78"/>
  <c r="O125" i="78"/>
  <c r="P125" i="78"/>
  <c r="U125" i="78"/>
  <c r="Z125" i="78"/>
  <c r="AE125" i="78" a="1"/>
  <c r="AE125" i="78" s="1"/>
  <c r="A126" i="78"/>
  <c r="B126" i="78"/>
  <c r="I126" i="78"/>
  <c r="L126" i="78"/>
  <c r="O126" i="78"/>
  <c r="P126" i="78"/>
  <c r="U126" i="78"/>
  <c r="AE126" i="78" a="1"/>
  <c r="AE126" i="78" s="1"/>
  <c r="A127" i="78"/>
  <c r="B127" i="78"/>
  <c r="I127" i="78"/>
  <c r="L127" i="78"/>
  <c r="O127" i="78"/>
  <c r="P127" i="78"/>
  <c r="U127" i="78"/>
  <c r="V127" i="78" s="1"/>
  <c r="Z127" i="78"/>
  <c r="AA127" i="78" s="1"/>
  <c r="AE127" i="78" a="1"/>
  <c r="AE127" i="78" s="1"/>
  <c r="A128" i="78"/>
  <c r="B128" i="78"/>
  <c r="I128" i="78"/>
  <c r="L128" i="78"/>
  <c r="O128" i="78"/>
  <c r="P128" i="78"/>
  <c r="U128" i="78"/>
  <c r="AE128" i="78" a="1"/>
  <c r="AE128" i="78" s="1"/>
  <c r="A129" i="78"/>
  <c r="B129" i="78"/>
  <c r="I129" i="78"/>
  <c r="L129" i="78"/>
  <c r="O129" i="78"/>
  <c r="P129" i="78"/>
  <c r="U129" i="78"/>
  <c r="Z129" i="78"/>
  <c r="AE129" i="78" a="1"/>
  <c r="AE129" i="78" s="1"/>
  <c r="A130" i="78"/>
  <c r="B130" i="78"/>
  <c r="I130" i="78"/>
  <c r="L130" i="78"/>
  <c r="O130" i="78"/>
  <c r="P130" i="78"/>
  <c r="U130" i="78"/>
  <c r="AE130" i="78" a="1"/>
  <c r="AE130" i="78" s="1"/>
  <c r="A131" i="78"/>
  <c r="B131" i="78"/>
  <c r="I131" i="78"/>
  <c r="L131" i="78"/>
  <c r="O131" i="78"/>
  <c r="P131" i="78"/>
  <c r="U131" i="78"/>
  <c r="AE131" i="78" a="1"/>
  <c r="AE131" i="78" s="1"/>
  <c r="A132" i="78"/>
  <c r="B132" i="78"/>
  <c r="I132" i="78"/>
  <c r="L132" i="78"/>
  <c r="O132" i="78"/>
  <c r="P132" i="78"/>
  <c r="U132" i="78"/>
  <c r="V132" i="78"/>
  <c r="W132" i="78" s="1"/>
  <c r="Z132" i="78"/>
  <c r="AA132" i="78" s="1"/>
  <c r="AE132" i="78" a="1"/>
  <c r="AE132" i="78"/>
  <c r="A133" i="78"/>
  <c r="B133" i="78"/>
  <c r="I133" i="78"/>
  <c r="L133" i="78"/>
  <c r="O133" i="78"/>
  <c r="P133" i="78"/>
  <c r="U133" i="78"/>
  <c r="V133" i="78"/>
  <c r="W133" i="78" s="1"/>
  <c r="Z133" i="78"/>
  <c r="AE133" i="78" a="1"/>
  <c r="AE133" i="78" s="1"/>
  <c r="A134" i="78"/>
  <c r="B134" i="78"/>
  <c r="I134" i="78"/>
  <c r="L134" i="78"/>
  <c r="O134" i="78"/>
  <c r="P134" i="78"/>
  <c r="U134" i="78"/>
  <c r="Z134" i="78" s="1"/>
  <c r="AA134" i="78"/>
  <c r="AE134" i="78" a="1"/>
  <c r="AE134" i="78" s="1"/>
  <c r="A135" i="78"/>
  <c r="B135" i="78"/>
  <c r="I135" i="78"/>
  <c r="L135" i="78"/>
  <c r="O135" i="78"/>
  <c r="P135" i="78"/>
  <c r="U135" i="78"/>
  <c r="Z135" i="78" s="1"/>
  <c r="AA135" i="78"/>
  <c r="AB135" i="78" s="1"/>
  <c r="AC135" i="78" s="1"/>
  <c r="AE135" i="78" a="1"/>
  <c r="AE135" i="78" s="1"/>
  <c r="A136" i="78"/>
  <c r="B136" i="78"/>
  <c r="I136" i="78"/>
  <c r="L136" i="78"/>
  <c r="O136" i="78"/>
  <c r="P136" i="78"/>
  <c r="U136" i="78"/>
  <c r="AE136" i="78" a="1"/>
  <c r="AE136" i="78" s="1"/>
  <c r="A137" i="78"/>
  <c r="B137" i="78"/>
  <c r="I137" i="78"/>
  <c r="L137" i="78"/>
  <c r="O137" i="78"/>
  <c r="P137" i="78"/>
  <c r="U137" i="78"/>
  <c r="AE137" i="78" a="1"/>
  <c r="AE137" i="78" s="1"/>
  <c r="A138" i="78"/>
  <c r="B138" i="78"/>
  <c r="I138" i="78"/>
  <c r="L138" i="78"/>
  <c r="O138" i="78"/>
  <c r="P138" i="78"/>
  <c r="U138" i="78"/>
  <c r="V138" i="78"/>
  <c r="W138" i="78" s="1"/>
  <c r="X138" i="78" s="1"/>
  <c r="Z138" i="78"/>
  <c r="AA138" i="78" s="1"/>
  <c r="AB138" i="78"/>
  <c r="AC138" i="78" s="1"/>
  <c r="AE138" i="78" a="1"/>
  <c r="AE138" i="78" s="1"/>
  <c r="A139" i="78"/>
  <c r="B139" i="78"/>
  <c r="I139" i="78"/>
  <c r="L139" i="78"/>
  <c r="O139" i="78"/>
  <c r="P139" i="78"/>
  <c r="U139" i="78"/>
  <c r="V139" i="78"/>
  <c r="AE139" i="78" a="1"/>
  <c r="AE139" i="78" s="1"/>
  <c r="A140" i="78"/>
  <c r="B140" i="78"/>
  <c r="I140" i="78"/>
  <c r="L140" i="78"/>
  <c r="O140" i="78"/>
  <c r="P140" i="78"/>
  <c r="U140" i="78"/>
  <c r="V140" i="78"/>
  <c r="AE140" i="78" a="1"/>
  <c r="AE140" i="78" s="1"/>
  <c r="A141" i="78"/>
  <c r="B141" i="78"/>
  <c r="I141" i="78"/>
  <c r="L141" i="78"/>
  <c r="O141" i="78"/>
  <c r="P141" i="78"/>
  <c r="U141" i="78"/>
  <c r="AE141" i="78" a="1"/>
  <c r="AE141" i="78" s="1"/>
  <c r="A142" i="78"/>
  <c r="B142" i="78"/>
  <c r="I142" i="78"/>
  <c r="L142" i="78"/>
  <c r="O142" i="78"/>
  <c r="P142" i="78"/>
  <c r="U142" i="78"/>
  <c r="V142" i="78"/>
  <c r="W142" i="78"/>
  <c r="X142" i="78" s="1"/>
  <c r="Z142" i="78"/>
  <c r="AA142" i="78" s="1"/>
  <c r="AE142" i="78" a="1"/>
  <c r="AE142" i="78" s="1"/>
  <c r="A143" i="78"/>
  <c r="B143" i="78"/>
  <c r="I143" i="78"/>
  <c r="L143" i="78"/>
  <c r="O143" i="78"/>
  <c r="P143" i="78"/>
  <c r="U143" i="78"/>
  <c r="Z143" i="78" s="1"/>
  <c r="V143" i="78"/>
  <c r="W143" i="78" s="1"/>
  <c r="X143" i="78" s="1"/>
  <c r="AA143" i="78"/>
  <c r="AB143" i="78" s="1"/>
  <c r="AC143" i="78" s="1"/>
  <c r="AE143" i="78" a="1"/>
  <c r="AE143" i="78" s="1"/>
  <c r="A144" i="78"/>
  <c r="B144" i="78"/>
  <c r="I144" i="78"/>
  <c r="L144" i="78"/>
  <c r="O144" i="78"/>
  <c r="P144" i="78"/>
  <c r="U144" i="78"/>
  <c r="V144" i="78"/>
  <c r="Z144" i="78"/>
  <c r="AE144" i="78" a="1"/>
  <c r="AE144" i="78" s="1"/>
  <c r="A145" i="78"/>
  <c r="B145" i="78"/>
  <c r="I145" i="78"/>
  <c r="L145" i="78"/>
  <c r="O145" i="78"/>
  <c r="P145" i="78"/>
  <c r="U145" i="78"/>
  <c r="V145" i="78" s="1"/>
  <c r="W145" i="78"/>
  <c r="X145" i="78" s="1"/>
  <c r="Z145" i="78"/>
  <c r="AE145" i="78" a="1"/>
  <c r="AE145" i="78" s="1"/>
  <c r="A146" i="78"/>
  <c r="B146" i="78"/>
  <c r="I146" i="78"/>
  <c r="L146" i="78"/>
  <c r="O146" i="78"/>
  <c r="P146" i="78"/>
  <c r="U146" i="78"/>
  <c r="V146" i="78"/>
  <c r="W146" i="78"/>
  <c r="X146" i="78" s="1"/>
  <c r="Z146" i="78"/>
  <c r="AE146" i="78" a="1"/>
  <c r="AE146" i="78" s="1"/>
  <c r="A147" i="78"/>
  <c r="B147" i="78"/>
  <c r="I147" i="78"/>
  <c r="L147" i="78"/>
  <c r="O147" i="78"/>
  <c r="P147" i="78"/>
  <c r="U147" i="78"/>
  <c r="Z147" i="78" s="1"/>
  <c r="AA147" i="78"/>
  <c r="AB147" i="78" s="1"/>
  <c r="AC147" i="78" s="1"/>
  <c r="AE147" i="78" a="1"/>
  <c r="AE147" i="78" s="1"/>
  <c r="A148" i="78"/>
  <c r="B148" i="78"/>
  <c r="I148" i="78"/>
  <c r="L148" i="78"/>
  <c r="O148" i="78"/>
  <c r="P148" i="78"/>
  <c r="U148" i="78"/>
  <c r="V148" i="78" s="1"/>
  <c r="Z148" i="78"/>
  <c r="AE148" i="78" a="1"/>
  <c r="AE148" i="78" s="1"/>
  <c r="A149" i="78"/>
  <c r="B149" i="78"/>
  <c r="I149" i="78"/>
  <c r="L149" i="78"/>
  <c r="O149" i="78"/>
  <c r="P149" i="78"/>
  <c r="U149" i="78"/>
  <c r="V149" i="78" s="1"/>
  <c r="Z149" i="78"/>
  <c r="AE149" i="78" a="1"/>
  <c r="AE149" i="78" s="1"/>
  <c r="A150" i="78"/>
  <c r="B150" i="78"/>
  <c r="I150" i="78"/>
  <c r="L150" i="78"/>
  <c r="O150" i="78"/>
  <c r="P150" i="78"/>
  <c r="U150" i="78"/>
  <c r="V150" i="78"/>
  <c r="W150" i="78" s="1"/>
  <c r="X150" i="78" s="1"/>
  <c r="Z150" i="78"/>
  <c r="AA150" i="78" s="1"/>
  <c r="AB150" i="78"/>
  <c r="AC150" i="78" s="1"/>
  <c r="AE150" i="78" a="1"/>
  <c r="AE150" i="78" s="1"/>
  <c r="A151" i="78"/>
  <c r="B151" i="78"/>
  <c r="I151" i="78"/>
  <c r="L151" i="78"/>
  <c r="O151" i="78"/>
  <c r="P151" i="78"/>
  <c r="U151" i="78"/>
  <c r="AE151" i="78" a="1"/>
  <c r="AE151" i="78" s="1"/>
  <c r="A152" i="78"/>
  <c r="B152" i="78"/>
  <c r="I152" i="78"/>
  <c r="L152" i="78"/>
  <c r="O152" i="78"/>
  <c r="P152" i="78"/>
  <c r="U152" i="78"/>
  <c r="AE152" i="78" a="1"/>
  <c r="AE152" i="78" s="1"/>
  <c r="A153" i="78"/>
  <c r="B153" i="78"/>
  <c r="I153" i="78"/>
  <c r="L153" i="78"/>
  <c r="O153" i="78"/>
  <c r="P153" i="78"/>
  <c r="U153" i="78"/>
  <c r="V153" i="78" s="1"/>
  <c r="W153" i="78" s="1"/>
  <c r="X153" i="78" s="1"/>
  <c r="Z153" i="78"/>
  <c r="AE153" i="78" a="1"/>
  <c r="AE153" i="78" s="1"/>
  <c r="A154" i="78"/>
  <c r="B154" i="78"/>
  <c r="I154" i="78"/>
  <c r="L154" i="78"/>
  <c r="O154" i="78"/>
  <c r="P154" i="78"/>
  <c r="U154" i="78"/>
  <c r="V154" i="78"/>
  <c r="W154" i="78"/>
  <c r="X154" i="78" s="1"/>
  <c r="Z154" i="78"/>
  <c r="AA154" i="78" s="1"/>
  <c r="AB154" i="78"/>
  <c r="AC154" i="78" s="1"/>
  <c r="AE154" i="78" a="1"/>
  <c r="AE154" i="78" s="1"/>
  <c r="A155" i="78"/>
  <c r="B155" i="78"/>
  <c r="I155" i="78"/>
  <c r="L155" i="78"/>
  <c r="O155" i="78"/>
  <c r="P155" i="78"/>
  <c r="U155" i="78"/>
  <c r="AE155" i="78" a="1"/>
  <c r="AE155" i="78" s="1"/>
  <c r="A156" i="78"/>
  <c r="B156" i="78"/>
  <c r="I156" i="78"/>
  <c r="L156" i="78"/>
  <c r="O156" i="78"/>
  <c r="P156" i="78"/>
  <c r="U156" i="78"/>
  <c r="Z156" i="78"/>
  <c r="AE156" i="78" a="1"/>
  <c r="AE156" i="78" s="1"/>
  <c r="A157" i="78"/>
  <c r="B157" i="78"/>
  <c r="I157" i="78"/>
  <c r="L157" i="78"/>
  <c r="O157" i="78"/>
  <c r="P157" i="78"/>
  <c r="U157" i="78"/>
  <c r="V157" i="78" s="1"/>
  <c r="W157" i="78"/>
  <c r="X157" i="78" s="1"/>
  <c r="Z157" i="78"/>
  <c r="AE157" i="78" a="1"/>
  <c r="AE157" i="78" s="1"/>
  <c r="A158" i="78"/>
  <c r="B158" i="78"/>
  <c r="I158" i="78"/>
  <c r="L158" i="78"/>
  <c r="O158" i="78"/>
  <c r="P158" i="78"/>
  <c r="U158" i="78"/>
  <c r="V158" i="78"/>
  <c r="W158" i="78" s="1"/>
  <c r="X158" i="78" s="1"/>
  <c r="Z158" i="78"/>
  <c r="AA158" i="78" s="1"/>
  <c r="AB158" i="78" s="1"/>
  <c r="AC158" i="78" s="1"/>
  <c r="AE158" i="78" a="1"/>
  <c r="AE158" i="78" s="1"/>
  <c r="A159" i="78"/>
  <c r="B159" i="78"/>
  <c r="I159" i="78"/>
  <c r="L159" i="78"/>
  <c r="O159" i="78"/>
  <c r="P159" i="78"/>
  <c r="U159" i="78"/>
  <c r="V159" i="78"/>
  <c r="AE159" i="78" a="1"/>
  <c r="AE159" i="78" s="1"/>
  <c r="A160" i="78"/>
  <c r="B160" i="78"/>
  <c r="I160" i="78"/>
  <c r="L160" i="78"/>
  <c r="O160" i="78"/>
  <c r="P160" i="78"/>
  <c r="U160" i="78"/>
  <c r="AE160" i="78" a="1"/>
  <c r="AE160" i="78" s="1"/>
  <c r="A161" i="78"/>
  <c r="B161" i="78"/>
  <c r="I161" i="78"/>
  <c r="L161" i="78"/>
  <c r="O161" i="78"/>
  <c r="P161" i="78"/>
  <c r="U161" i="78"/>
  <c r="V161" i="78" s="1"/>
  <c r="W161" i="78" s="1"/>
  <c r="X161" i="78" s="1"/>
  <c r="Z161" i="78"/>
  <c r="AE161" i="78" a="1"/>
  <c r="AE161" i="78" s="1"/>
  <c r="A162" i="78"/>
  <c r="B162" i="78"/>
  <c r="I162" i="78"/>
  <c r="L162" i="78"/>
  <c r="O162" i="78"/>
  <c r="P162" i="78"/>
  <c r="U162" i="78"/>
  <c r="V162" i="78"/>
  <c r="W162" i="78"/>
  <c r="X162" i="78" s="1"/>
  <c r="Z162" i="78"/>
  <c r="AA162" i="78" s="1"/>
  <c r="AB162" i="78"/>
  <c r="AC162" i="78" s="1"/>
  <c r="AE162" i="78" a="1"/>
  <c r="AE162" i="78" s="1"/>
  <c r="A163" i="78"/>
  <c r="B163" i="78"/>
  <c r="I163" i="78"/>
  <c r="L163" i="78"/>
  <c r="O163" i="78"/>
  <c r="P163" i="78"/>
  <c r="U163" i="78"/>
  <c r="AE163" i="78" a="1"/>
  <c r="AE163" i="78" s="1"/>
  <c r="A164" i="78"/>
  <c r="B164" i="78"/>
  <c r="I164" i="78"/>
  <c r="L164" i="78"/>
  <c r="O164" i="78"/>
  <c r="P164" i="78"/>
  <c r="U164" i="78"/>
  <c r="Z164" i="78"/>
  <c r="AE164" i="78" a="1"/>
  <c r="AE164" i="78" s="1"/>
  <c r="A165" i="78"/>
  <c r="B165" i="78"/>
  <c r="I165" i="78"/>
  <c r="L165" i="78"/>
  <c r="O165" i="78"/>
  <c r="P165" i="78"/>
  <c r="U165" i="78"/>
  <c r="V165" i="78" s="1"/>
  <c r="W165" i="78"/>
  <c r="X165" i="78" s="1"/>
  <c r="Z165" i="78"/>
  <c r="AE165" i="78" a="1"/>
  <c r="AE165" i="78" s="1"/>
  <c r="A166" i="78"/>
  <c r="B166" i="78"/>
  <c r="I166" i="78"/>
  <c r="L166" i="78"/>
  <c r="O166" i="78"/>
  <c r="P166" i="78"/>
  <c r="U166" i="78"/>
  <c r="V166" i="78"/>
  <c r="W166" i="78" s="1"/>
  <c r="X166" i="78" s="1"/>
  <c r="Z166" i="78"/>
  <c r="AA166" i="78" s="1"/>
  <c r="AB166" i="78" s="1"/>
  <c r="AC166" i="78" s="1"/>
  <c r="AE166" i="78" a="1"/>
  <c r="AE166" i="78" s="1"/>
  <c r="A167" i="78"/>
  <c r="B167" i="78"/>
  <c r="I167" i="78"/>
  <c r="L167" i="78"/>
  <c r="O167" i="78"/>
  <c r="P167" i="78"/>
  <c r="U167" i="78"/>
  <c r="V167" i="78"/>
  <c r="AE167" i="78" a="1"/>
  <c r="AE167" i="78" s="1"/>
  <c r="A168" i="78"/>
  <c r="B168" i="78"/>
  <c r="I168" i="78"/>
  <c r="L168" i="78"/>
  <c r="O168" i="78"/>
  <c r="P168" i="78"/>
  <c r="U168" i="78"/>
  <c r="AE168" i="78" a="1"/>
  <c r="AE168" i="78" s="1"/>
  <c r="A169" i="78"/>
  <c r="B169" i="78"/>
  <c r="I169" i="78"/>
  <c r="L169" i="78"/>
  <c r="O169" i="78"/>
  <c r="P169" i="78"/>
  <c r="U169" i="78"/>
  <c r="V169" i="78" s="1"/>
  <c r="W169" i="78" s="1"/>
  <c r="X169" i="78" s="1"/>
  <c r="Z169" i="78"/>
  <c r="AE169" i="78" a="1"/>
  <c r="AE169" i="78" s="1"/>
  <c r="A170" i="78"/>
  <c r="B170" i="78"/>
  <c r="I170" i="78"/>
  <c r="L170" i="78"/>
  <c r="O170" i="78"/>
  <c r="P170" i="78"/>
  <c r="U170" i="78"/>
  <c r="V170" i="78"/>
  <c r="W170" i="78"/>
  <c r="X170" i="78" s="1"/>
  <c r="Z170" i="78"/>
  <c r="AA170" i="78" s="1"/>
  <c r="AB170" i="78"/>
  <c r="AC170" i="78" s="1"/>
  <c r="AE170" i="78" a="1"/>
  <c r="AE170" i="78" s="1"/>
  <c r="A171" i="78"/>
  <c r="B171" i="78"/>
  <c r="I171" i="78"/>
  <c r="L171" i="78"/>
  <c r="O171" i="78"/>
  <c r="P171" i="78"/>
  <c r="U171" i="78"/>
  <c r="AE171" i="78" a="1"/>
  <c r="AE171" i="78" s="1"/>
  <c r="A172" i="78"/>
  <c r="B172" i="78"/>
  <c r="I172" i="78"/>
  <c r="L172" i="78"/>
  <c r="O172" i="78"/>
  <c r="P172" i="78"/>
  <c r="U172" i="78"/>
  <c r="Z172" i="78"/>
  <c r="AE172" i="78" a="1"/>
  <c r="AE172" i="78" s="1"/>
  <c r="A173" i="78"/>
  <c r="B173" i="78"/>
  <c r="I173" i="78"/>
  <c r="L173" i="78"/>
  <c r="O173" i="78"/>
  <c r="P173" i="78"/>
  <c r="U173" i="78"/>
  <c r="V173" i="78" s="1"/>
  <c r="W173" i="78"/>
  <c r="X173" i="78" s="1"/>
  <c r="Z173" i="78"/>
  <c r="AE173" i="78" a="1"/>
  <c r="AE173" i="78" s="1"/>
  <c r="A174" i="78"/>
  <c r="B174" i="78"/>
  <c r="I174" i="78"/>
  <c r="L174" i="78"/>
  <c r="O174" i="78"/>
  <c r="P174" i="78"/>
  <c r="U174" i="78"/>
  <c r="V174" i="78"/>
  <c r="W174" i="78" s="1"/>
  <c r="X174" i="78" s="1"/>
  <c r="Z174" i="78"/>
  <c r="AA174" i="78" s="1"/>
  <c r="AB174" i="78" s="1"/>
  <c r="AC174" i="78" s="1"/>
  <c r="AE174" i="78" a="1"/>
  <c r="AE174" i="78" s="1"/>
  <c r="A175" i="78"/>
  <c r="B175" i="78"/>
  <c r="I175" i="78"/>
  <c r="L175" i="78"/>
  <c r="O175" i="78"/>
  <c r="P175" i="78"/>
  <c r="U175" i="78"/>
  <c r="V175" i="78"/>
  <c r="AE175" i="78" a="1"/>
  <c r="AE175" i="78" s="1"/>
  <c r="A176" i="78"/>
  <c r="B176" i="78"/>
  <c r="I176" i="78"/>
  <c r="L176" i="78"/>
  <c r="O176" i="78"/>
  <c r="P176" i="78"/>
  <c r="U176" i="78"/>
  <c r="AE176" i="78" a="1"/>
  <c r="AE176" i="78" s="1"/>
  <c r="A177" i="78"/>
  <c r="B177" i="78"/>
  <c r="I177" i="78"/>
  <c r="L177" i="78"/>
  <c r="O177" i="78"/>
  <c r="P177" i="78"/>
  <c r="U177" i="78"/>
  <c r="V177" i="78" s="1"/>
  <c r="W177" i="78" s="1"/>
  <c r="X177" i="78" s="1"/>
  <c r="Z177" i="78"/>
  <c r="AE177" i="78" a="1"/>
  <c r="AE177" i="78" s="1"/>
  <c r="A178" i="78"/>
  <c r="B178" i="78"/>
  <c r="I178" i="78"/>
  <c r="L178" i="78"/>
  <c r="O178" i="78"/>
  <c r="P178" i="78"/>
  <c r="U178" i="78"/>
  <c r="V178" i="78"/>
  <c r="W178" i="78"/>
  <c r="X178" i="78" s="1"/>
  <c r="Z178" i="78"/>
  <c r="AA178" i="78" s="1"/>
  <c r="AB178" i="78"/>
  <c r="AC178" i="78" s="1"/>
  <c r="AE178" i="78" a="1"/>
  <c r="AE178" i="78" s="1"/>
  <c r="A179" i="78"/>
  <c r="B179" i="78"/>
  <c r="I179" i="78"/>
  <c r="L179" i="78"/>
  <c r="O179" i="78"/>
  <c r="P179" i="78"/>
  <c r="U179" i="78"/>
  <c r="AE179" i="78" a="1"/>
  <c r="AE179" i="78" s="1"/>
  <c r="A180" i="78"/>
  <c r="B180" i="78"/>
  <c r="I180" i="78"/>
  <c r="L180" i="78"/>
  <c r="O180" i="78"/>
  <c r="P180" i="78"/>
  <c r="U180" i="78"/>
  <c r="Z180" i="78"/>
  <c r="AE180" i="78" a="1"/>
  <c r="AE180" i="78" s="1"/>
  <c r="A181" i="78"/>
  <c r="B181" i="78"/>
  <c r="I181" i="78"/>
  <c r="L181" i="78"/>
  <c r="O181" i="78"/>
  <c r="P181" i="78"/>
  <c r="U181" i="78"/>
  <c r="V181" i="78" s="1"/>
  <c r="W181" i="78"/>
  <c r="X181" i="78" s="1"/>
  <c r="Z181" i="78"/>
  <c r="AE181" i="78" a="1"/>
  <c r="AE181" i="78" s="1"/>
  <c r="A182" i="78"/>
  <c r="B182" i="78"/>
  <c r="I182" i="78"/>
  <c r="L182" i="78"/>
  <c r="O182" i="78"/>
  <c r="P182" i="78"/>
  <c r="U182" i="78"/>
  <c r="V182" i="78"/>
  <c r="W182" i="78" s="1"/>
  <c r="X182" i="78" s="1"/>
  <c r="Z182" i="78"/>
  <c r="AA182" i="78" s="1"/>
  <c r="AB182" i="78" s="1"/>
  <c r="AC182" i="78" s="1"/>
  <c r="AE182" i="78" a="1"/>
  <c r="AE182" i="78" s="1"/>
  <c r="A183" i="78"/>
  <c r="B183" i="78"/>
  <c r="I183" i="78"/>
  <c r="L183" i="78"/>
  <c r="O183" i="78"/>
  <c r="P183" i="78"/>
  <c r="U183" i="78"/>
  <c r="V183" i="78"/>
  <c r="AE183" i="78" a="1"/>
  <c r="AE183" i="78" s="1"/>
  <c r="A184" i="78"/>
  <c r="B184" i="78"/>
  <c r="I184" i="78"/>
  <c r="L184" i="78"/>
  <c r="O184" i="78"/>
  <c r="P184" i="78"/>
  <c r="U184" i="78"/>
  <c r="AE184" i="78" a="1"/>
  <c r="AE184" i="78" s="1"/>
  <c r="A185" i="78"/>
  <c r="B185" i="78"/>
  <c r="I185" i="78"/>
  <c r="L185" i="78"/>
  <c r="O185" i="78"/>
  <c r="P185" i="78"/>
  <c r="U185" i="78"/>
  <c r="V185" i="78" s="1"/>
  <c r="W185" i="78" s="1"/>
  <c r="X185" i="78" s="1"/>
  <c r="Z185" i="78"/>
  <c r="AE185" i="78" a="1"/>
  <c r="AE185" i="78" s="1"/>
  <c r="A186" i="78"/>
  <c r="B186" i="78"/>
  <c r="I186" i="78"/>
  <c r="L186" i="78"/>
  <c r="O186" i="78"/>
  <c r="P186" i="78"/>
  <c r="U186" i="78"/>
  <c r="V186" i="78"/>
  <c r="W186" i="78"/>
  <c r="X186" i="78" s="1"/>
  <c r="Z186" i="78"/>
  <c r="AA186" i="78" s="1"/>
  <c r="AB186" i="78"/>
  <c r="AC186" i="78" s="1"/>
  <c r="AE186" i="78" a="1"/>
  <c r="AE186" i="78" s="1"/>
  <c r="A187" i="78"/>
  <c r="B187" i="78"/>
  <c r="I187" i="78"/>
  <c r="L187" i="78"/>
  <c r="O187" i="78"/>
  <c r="P187" i="78"/>
  <c r="U187" i="78"/>
  <c r="AE187" i="78" a="1"/>
  <c r="AE187" i="78" s="1"/>
  <c r="A188" i="78"/>
  <c r="B188" i="78"/>
  <c r="I188" i="78"/>
  <c r="L188" i="78"/>
  <c r="O188" i="78"/>
  <c r="P188" i="78"/>
  <c r="U188" i="78"/>
  <c r="Z188" i="78"/>
  <c r="AE188" i="78" a="1"/>
  <c r="AE188" i="78" s="1"/>
  <c r="A189" i="78"/>
  <c r="B189" i="78"/>
  <c r="I189" i="78"/>
  <c r="L189" i="78"/>
  <c r="O189" i="78"/>
  <c r="P189" i="78"/>
  <c r="U189" i="78"/>
  <c r="V189" i="78" s="1"/>
  <c r="W189" i="78"/>
  <c r="X189" i="78" s="1"/>
  <c r="Z189" i="78"/>
  <c r="AE189" i="78" a="1"/>
  <c r="AE189" i="78" s="1"/>
  <c r="A190" i="78"/>
  <c r="B190" i="78"/>
  <c r="I190" i="78"/>
  <c r="L190" i="78"/>
  <c r="O190" i="78"/>
  <c r="P190" i="78"/>
  <c r="U190" i="78"/>
  <c r="V190" i="78"/>
  <c r="W190" i="78" s="1"/>
  <c r="X190" i="78" s="1"/>
  <c r="Z190" i="78"/>
  <c r="AA190" i="78" s="1"/>
  <c r="AB190" i="78" s="1"/>
  <c r="AC190" i="78" s="1"/>
  <c r="AE190" i="78" a="1"/>
  <c r="AE190" i="78" s="1"/>
  <c r="A191" i="78"/>
  <c r="B191" i="78"/>
  <c r="I191" i="78"/>
  <c r="L191" i="78"/>
  <c r="O191" i="78"/>
  <c r="P191" i="78"/>
  <c r="U191" i="78"/>
  <c r="V191" i="78"/>
  <c r="AE191" i="78" a="1"/>
  <c r="AE191" i="78" s="1"/>
  <c r="A192" i="78"/>
  <c r="B192" i="78"/>
  <c r="I192" i="78"/>
  <c r="L192" i="78"/>
  <c r="O192" i="78"/>
  <c r="P192" i="78"/>
  <c r="U192" i="78"/>
  <c r="AE192" i="78" a="1"/>
  <c r="AE192" i="78" s="1"/>
  <c r="A193" i="78"/>
  <c r="B193" i="78"/>
  <c r="I193" i="78"/>
  <c r="L193" i="78"/>
  <c r="O193" i="78"/>
  <c r="P193" i="78"/>
  <c r="U193" i="78"/>
  <c r="V193" i="78" s="1"/>
  <c r="W193" i="78" s="1"/>
  <c r="X193" i="78" s="1"/>
  <c r="Z193" i="78"/>
  <c r="AE193" i="78" a="1"/>
  <c r="AE193" i="78" s="1"/>
  <c r="A194" i="78"/>
  <c r="B194" i="78"/>
  <c r="I194" i="78"/>
  <c r="L194" i="78"/>
  <c r="O194" i="78"/>
  <c r="P194" i="78"/>
  <c r="U194" i="78"/>
  <c r="V194" i="78"/>
  <c r="W194" i="78"/>
  <c r="X194" i="78" s="1"/>
  <c r="Z194" i="78"/>
  <c r="AA194" i="78" s="1"/>
  <c r="AB194" i="78"/>
  <c r="AC194" i="78" s="1"/>
  <c r="AE194" i="78" a="1"/>
  <c r="AE194" i="78" s="1"/>
  <c r="A195" i="78"/>
  <c r="B195" i="78"/>
  <c r="I195" i="78"/>
  <c r="L195" i="78"/>
  <c r="O195" i="78"/>
  <c r="P195" i="78"/>
  <c r="U195" i="78"/>
  <c r="AE195" i="78" a="1"/>
  <c r="AE195" i="78" s="1"/>
  <c r="A196" i="78"/>
  <c r="B196" i="78"/>
  <c r="I196" i="78"/>
  <c r="L196" i="78"/>
  <c r="O196" i="78"/>
  <c r="P196" i="78"/>
  <c r="U196" i="78"/>
  <c r="Z196" i="78"/>
  <c r="AA196" i="78" s="1"/>
  <c r="AB196" i="78" s="1"/>
  <c r="AC196" i="78" s="1"/>
  <c r="AE196" i="78" a="1"/>
  <c r="AE196" i="78" s="1"/>
  <c r="A197" i="78"/>
  <c r="B197" i="78"/>
  <c r="I197" i="78"/>
  <c r="L197" i="78"/>
  <c r="O197" i="78"/>
  <c r="P197" i="78"/>
  <c r="U197" i="78"/>
  <c r="AE197" i="78" a="1"/>
  <c r="AE197" i="78" s="1"/>
  <c r="A198" i="78"/>
  <c r="B198" i="78"/>
  <c r="I198" i="78"/>
  <c r="L198" i="78"/>
  <c r="O198" i="78"/>
  <c r="P198" i="78"/>
  <c r="U198" i="78"/>
  <c r="AE198" i="78" a="1"/>
  <c r="AE198" i="78" s="1"/>
  <c r="A199" i="78"/>
  <c r="B199" i="78"/>
  <c r="I199" i="78"/>
  <c r="L199" i="78"/>
  <c r="O199" i="78"/>
  <c r="P199" i="78"/>
  <c r="U199" i="78"/>
  <c r="AE199" i="78" a="1"/>
  <c r="AE199" i="78" s="1"/>
  <c r="A200" i="78"/>
  <c r="B200" i="78"/>
  <c r="I200" i="78"/>
  <c r="L200" i="78"/>
  <c r="O200" i="78"/>
  <c r="P200" i="78"/>
  <c r="U200" i="78"/>
  <c r="V200" i="78" s="1"/>
  <c r="W200" i="78"/>
  <c r="X200" i="78" s="1"/>
  <c r="Z200" i="78"/>
  <c r="AA200" i="78" s="1"/>
  <c r="AB200" i="78" s="1"/>
  <c r="AC200" i="78" s="1"/>
  <c r="AE200" i="78" a="1"/>
  <c r="AE200" i="78" s="1"/>
  <c r="A201" i="78"/>
  <c r="B201" i="78"/>
  <c r="I201" i="78"/>
  <c r="L201" i="78"/>
  <c r="O201" i="78"/>
  <c r="P201" i="78"/>
  <c r="U201" i="78"/>
  <c r="AE201" i="78" a="1"/>
  <c r="AE201" i="78" s="1"/>
  <c r="A202" i="78"/>
  <c r="B202" i="78"/>
  <c r="I202" i="78"/>
  <c r="L202" i="78"/>
  <c r="O202" i="78"/>
  <c r="P202" i="78"/>
  <c r="U202" i="78"/>
  <c r="AE202" i="78" a="1"/>
  <c r="AE202" i="78" s="1"/>
  <c r="A203" i="78"/>
  <c r="B203" i="78"/>
  <c r="I203" i="78"/>
  <c r="L203" i="78"/>
  <c r="O203" i="78"/>
  <c r="P203" i="78"/>
  <c r="U203" i="78"/>
  <c r="AE203" i="78" a="1"/>
  <c r="AE203" i="78" s="1"/>
  <c r="A204" i="78"/>
  <c r="B204" i="78"/>
  <c r="I204" i="78"/>
  <c r="L204" i="78"/>
  <c r="O204" i="78"/>
  <c r="P204" i="78"/>
  <c r="U204" i="78"/>
  <c r="V204" i="78" s="1"/>
  <c r="W204" i="78"/>
  <c r="X204" i="78" s="1"/>
  <c r="Z204" i="78"/>
  <c r="AA204" i="78" s="1"/>
  <c r="AE204" i="78" a="1"/>
  <c r="AE204" i="78" s="1"/>
  <c r="A205" i="78"/>
  <c r="B205" i="78"/>
  <c r="I205" i="78"/>
  <c r="L205" i="78"/>
  <c r="O205" i="78"/>
  <c r="P205" i="78"/>
  <c r="U205" i="78"/>
  <c r="AE205" i="78" a="1"/>
  <c r="AE205" i="78" s="1"/>
  <c r="A206" i="78"/>
  <c r="B206" i="78"/>
  <c r="I206" i="78"/>
  <c r="L206" i="78"/>
  <c r="O206" i="78"/>
  <c r="P206" i="78"/>
  <c r="U206" i="78"/>
  <c r="AE206" i="78" a="1"/>
  <c r="AE206" i="78" s="1"/>
  <c r="A207" i="78"/>
  <c r="B207" i="78"/>
  <c r="I207" i="78"/>
  <c r="L207" i="78"/>
  <c r="O207" i="78"/>
  <c r="P207" i="78"/>
  <c r="U207" i="78"/>
  <c r="V207" i="78" s="1"/>
  <c r="Z207" i="78"/>
  <c r="AE207" i="78" a="1"/>
  <c r="AE207" i="78" s="1"/>
  <c r="A208" i="78"/>
  <c r="B208" i="78"/>
  <c r="I208" i="78"/>
  <c r="L208" i="78"/>
  <c r="O208" i="78"/>
  <c r="P208" i="78"/>
  <c r="U208" i="78"/>
  <c r="AE208" i="78" a="1"/>
  <c r="AE208" i="78" s="1"/>
  <c r="A209" i="78"/>
  <c r="B209" i="78"/>
  <c r="I209" i="78"/>
  <c r="L209" i="78"/>
  <c r="O209" i="78"/>
  <c r="P209" i="78"/>
  <c r="U209" i="78"/>
  <c r="V209" i="78" s="1"/>
  <c r="W209" i="78"/>
  <c r="AE209" i="78" a="1"/>
  <c r="AE209" i="78" s="1"/>
  <c r="A210" i="78"/>
  <c r="B210" i="78"/>
  <c r="I210" i="78"/>
  <c r="L210" i="78"/>
  <c r="O210" i="78"/>
  <c r="P210" i="78"/>
  <c r="U210" i="78"/>
  <c r="AE210" i="78" a="1"/>
  <c r="AE210" i="78" s="1"/>
  <c r="A211" i="78"/>
  <c r="B211" i="78"/>
  <c r="I211" i="78"/>
  <c r="L211" i="78"/>
  <c r="O211" i="78"/>
  <c r="P211" i="78"/>
  <c r="U211" i="78"/>
  <c r="AE211" i="78" a="1"/>
  <c r="AE211" i="78" s="1"/>
  <c r="A212" i="78"/>
  <c r="B212" i="78"/>
  <c r="I212" i="78"/>
  <c r="L212" i="78"/>
  <c r="O212" i="78"/>
  <c r="P212" i="78"/>
  <c r="U212" i="78"/>
  <c r="V212" i="78" s="1"/>
  <c r="W212" i="78"/>
  <c r="X212" i="78" s="1"/>
  <c r="Z212" i="78"/>
  <c r="AA212" i="78" s="1"/>
  <c r="AE212" i="78" a="1"/>
  <c r="AE212" i="78" s="1"/>
  <c r="A213" i="78"/>
  <c r="B213" i="78"/>
  <c r="I213" i="78"/>
  <c r="L213" i="78"/>
  <c r="O213" i="78"/>
  <c r="P213" i="78"/>
  <c r="U213" i="78"/>
  <c r="AE213" i="78" a="1"/>
  <c r="AE213" i="78" s="1"/>
  <c r="A214" i="78"/>
  <c r="B214" i="78"/>
  <c r="I214" i="78"/>
  <c r="L214" i="78"/>
  <c r="O214" i="78"/>
  <c r="P214" i="78"/>
  <c r="U214" i="78"/>
  <c r="AE214" i="78" a="1"/>
  <c r="AE214" i="78" s="1"/>
  <c r="A215" i="78"/>
  <c r="B215" i="78"/>
  <c r="I215" i="78"/>
  <c r="L215" i="78"/>
  <c r="O215" i="78"/>
  <c r="P215" i="78"/>
  <c r="U215" i="78"/>
  <c r="V215" i="78" s="1"/>
  <c r="Z215" i="78"/>
  <c r="AE215" i="78" a="1"/>
  <c r="AE215" i="78" s="1"/>
  <c r="A216" i="78"/>
  <c r="B216" i="78"/>
  <c r="I216" i="78"/>
  <c r="L216" i="78"/>
  <c r="O216" i="78"/>
  <c r="P216" i="78"/>
  <c r="U216" i="78"/>
  <c r="AE216" i="78" a="1"/>
  <c r="AE216" i="78" s="1"/>
  <c r="A217" i="78"/>
  <c r="B217" i="78"/>
  <c r="I217" i="78"/>
  <c r="L217" i="78"/>
  <c r="O217" i="78"/>
  <c r="P217" i="78"/>
  <c r="U217" i="78"/>
  <c r="V217" i="78" s="1"/>
  <c r="W217" i="78"/>
  <c r="AE217" i="78" a="1"/>
  <c r="AE217" i="78" s="1"/>
  <c r="A218" i="78"/>
  <c r="B218" i="78"/>
  <c r="I218" i="78"/>
  <c r="L218" i="78"/>
  <c r="O218" i="78"/>
  <c r="P218" i="78"/>
  <c r="U218" i="78"/>
  <c r="AE218" i="78" a="1"/>
  <c r="AE218" i="78" s="1"/>
  <c r="A219" i="78"/>
  <c r="B219" i="78"/>
  <c r="I219" i="78"/>
  <c r="L219" i="78"/>
  <c r="O219" i="78"/>
  <c r="P219" i="78"/>
  <c r="U219" i="78"/>
  <c r="AE219" i="78" a="1"/>
  <c r="AE219" i="78" s="1"/>
  <c r="A220" i="78"/>
  <c r="B220" i="78"/>
  <c r="I220" i="78"/>
  <c r="L220" i="78"/>
  <c r="O220" i="78"/>
  <c r="P220" i="78"/>
  <c r="U220" i="78"/>
  <c r="V220" i="78" s="1"/>
  <c r="W220" i="78"/>
  <c r="Z220" i="78"/>
  <c r="AA220" i="78" s="1"/>
  <c r="AE220" i="78" a="1"/>
  <c r="AE220" i="78" s="1"/>
  <c r="A221" i="78"/>
  <c r="B221" i="78"/>
  <c r="I221" i="78"/>
  <c r="L221" i="78"/>
  <c r="O221" i="78"/>
  <c r="P221" i="78"/>
  <c r="U221" i="78"/>
  <c r="AE221" i="78" a="1"/>
  <c r="AE221" i="78" s="1"/>
  <c r="A222" i="78"/>
  <c r="B222" i="78"/>
  <c r="I222" i="78"/>
  <c r="L222" i="78"/>
  <c r="O222" i="78"/>
  <c r="P222" i="78"/>
  <c r="U222" i="78"/>
  <c r="AE222" i="78" a="1"/>
  <c r="AE222" i="78" s="1"/>
  <c r="A223" i="78"/>
  <c r="B223" i="78"/>
  <c r="I223" i="78"/>
  <c r="L223" i="78"/>
  <c r="O223" i="78"/>
  <c r="P223" i="78"/>
  <c r="U223" i="78"/>
  <c r="V223" i="78" s="1"/>
  <c r="Z223" i="78"/>
  <c r="AE223" i="78" a="1"/>
  <c r="AE223" i="78" s="1"/>
  <c r="A224" i="78"/>
  <c r="B224" i="78"/>
  <c r="I224" i="78"/>
  <c r="L224" i="78"/>
  <c r="O224" i="78"/>
  <c r="P224" i="78"/>
  <c r="U224" i="78"/>
  <c r="AE224" i="78" a="1"/>
  <c r="AE224" i="78" s="1"/>
  <c r="A225" i="78"/>
  <c r="B225" i="78"/>
  <c r="I225" i="78"/>
  <c r="L225" i="78"/>
  <c r="O225" i="78"/>
  <c r="P225" i="78"/>
  <c r="U225" i="78"/>
  <c r="V225" i="78" s="1"/>
  <c r="W225" i="78"/>
  <c r="AE225" i="78" a="1"/>
  <c r="AE225" i="78" s="1"/>
  <c r="A226" i="78"/>
  <c r="B226" i="78"/>
  <c r="I226" i="78"/>
  <c r="L226" i="78"/>
  <c r="O226" i="78"/>
  <c r="P226" i="78"/>
  <c r="U226" i="78"/>
  <c r="AE226" i="78" a="1"/>
  <c r="AE226" i="78" s="1"/>
  <c r="A227" i="78"/>
  <c r="B227" i="78"/>
  <c r="I227" i="78"/>
  <c r="L227" i="78"/>
  <c r="O227" i="78"/>
  <c r="P227" i="78"/>
  <c r="U227" i="78"/>
  <c r="AE227" i="78" a="1"/>
  <c r="AE227" i="78" s="1"/>
  <c r="A228" i="78"/>
  <c r="B228" i="78"/>
  <c r="I228" i="78"/>
  <c r="L228" i="78"/>
  <c r="O228" i="78"/>
  <c r="P228" i="78"/>
  <c r="U228" i="78"/>
  <c r="V228" i="78" s="1"/>
  <c r="W228" i="78"/>
  <c r="X228" i="78" s="1"/>
  <c r="Z228" i="78"/>
  <c r="AA228" i="78" s="1"/>
  <c r="AE228" i="78" a="1"/>
  <c r="AE228" i="78" s="1"/>
  <c r="A229" i="78"/>
  <c r="B229" i="78"/>
  <c r="I229" i="78"/>
  <c r="L229" i="78"/>
  <c r="O229" i="78"/>
  <c r="P229" i="78"/>
  <c r="U229" i="78"/>
  <c r="AE229" i="78" a="1"/>
  <c r="AE229" i="78" s="1"/>
  <c r="A230" i="78"/>
  <c r="B230" i="78"/>
  <c r="I230" i="78"/>
  <c r="L230" i="78"/>
  <c r="O230" i="78"/>
  <c r="P230" i="78"/>
  <c r="U230" i="78"/>
  <c r="AE230" i="78" a="1"/>
  <c r="AE230" i="78" s="1"/>
  <c r="A231" i="78"/>
  <c r="B231" i="78"/>
  <c r="I231" i="78"/>
  <c r="L231" i="78"/>
  <c r="O231" i="78"/>
  <c r="P231" i="78"/>
  <c r="U231" i="78"/>
  <c r="V231" i="78" s="1"/>
  <c r="Z231" i="78"/>
  <c r="AE231" i="78" a="1"/>
  <c r="AE231" i="78" s="1"/>
  <c r="A232" i="78"/>
  <c r="B232" i="78"/>
  <c r="I232" i="78"/>
  <c r="L232" i="78"/>
  <c r="O232" i="78"/>
  <c r="P232" i="78"/>
  <c r="U232" i="78"/>
  <c r="AE232" i="78" a="1"/>
  <c r="AE232" i="78" s="1"/>
  <c r="A233" i="78"/>
  <c r="B233" i="78"/>
  <c r="I233" i="78"/>
  <c r="L233" i="78"/>
  <c r="O233" i="78"/>
  <c r="P233" i="78"/>
  <c r="U233" i="78"/>
  <c r="V233" i="78" s="1"/>
  <c r="W233" i="78"/>
  <c r="AE233" i="78" a="1"/>
  <c r="AE233" i="78" s="1"/>
  <c r="A234" i="78"/>
  <c r="B234" i="78"/>
  <c r="I234" i="78"/>
  <c r="L234" i="78"/>
  <c r="O234" i="78"/>
  <c r="P234" i="78"/>
  <c r="U234" i="78"/>
  <c r="AE234" i="78" a="1"/>
  <c r="AE234" i="78" s="1"/>
  <c r="A235" i="78"/>
  <c r="B235" i="78"/>
  <c r="I235" i="78"/>
  <c r="L235" i="78"/>
  <c r="O235" i="78"/>
  <c r="P235" i="78"/>
  <c r="U235" i="78"/>
  <c r="AE235" i="78" a="1"/>
  <c r="AE235" i="78" s="1"/>
  <c r="A236" i="78"/>
  <c r="B236" i="78"/>
  <c r="I236" i="78"/>
  <c r="L236" i="78"/>
  <c r="O236" i="78"/>
  <c r="P236" i="78"/>
  <c r="U236" i="78"/>
  <c r="V236" i="78" s="1"/>
  <c r="W236" i="78"/>
  <c r="Z236" i="78"/>
  <c r="AA236" i="78" s="1"/>
  <c r="AE236" i="78" a="1"/>
  <c r="AE236" i="78" s="1"/>
  <c r="A237" i="78"/>
  <c r="B237" i="78"/>
  <c r="I237" i="78"/>
  <c r="L237" i="78"/>
  <c r="O237" i="78"/>
  <c r="P237" i="78"/>
  <c r="U237" i="78"/>
  <c r="AE237" i="78" a="1"/>
  <c r="AE237" i="78" s="1"/>
  <c r="A238" i="78"/>
  <c r="B238" i="78"/>
  <c r="I238" i="78"/>
  <c r="L238" i="78"/>
  <c r="O238" i="78"/>
  <c r="P238" i="78"/>
  <c r="U238" i="78"/>
  <c r="AE238" i="78" a="1"/>
  <c r="AE238" i="78" s="1"/>
  <c r="A239" i="78"/>
  <c r="B239" i="78"/>
  <c r="I239" i="78"/>
  <c r="L239" i="78"/>
  <c r="O239" i="78"/>
  <c r="P239" i="78"/>
  <c r="U239" i="78"/>
  <c r="V239" i="78" s="1"/>
  <c r="Z239" i="78"/>
  <c r="AE239" i="78" a="1"/>
  <c r="AE239" i="78" s="1"/>
  <c r="A240" i="78"/>
  <c r="B240" i="78"/>
  <c r="I240" i="78"/>
  <c r="L240" i="78"/>
  <c r="O240" i="78"/>
  <c r="P240" i="78"/>
  <c r="U240" i="78"/>
  <c r="AE240" i="78" a="1"/>
  <c r="AE240" i="78" s="1"/>
  <c r="A241" i="78"/>
  <c r="B241" i="78"/>
  <c r="I241" i="78"/>
  <c r="L241" i="78"/>
  <c r="O241" i="78"/>
  <c r="P241" i="78"/>
  <c r="U241" i="78"/>
  <c r="V241" i="78" s="1"/>
  <c r="W241" i="78"/>
  <c r="AE241" i="78" a="1"/>
  <c r="AE241" i="78" s="1"/>
  <c r="A242" i="78"/>
  <c r="B242" i="78"/>
  <c r="I242" i="78"/>
  <c r="L242" i="78"/>
  <c r="O242" i="78"/>
  <c r="P242" i="78"/>
  <c r="U242" i="78"/>
  <c r="AE242" i="78" a="1"/>
  <c r="AE242" i="78" s="1"/>
  <c r="A243" i="78"/>
  <c r="B243" i="78"/>
  <c r="I243" i="78"/>
  <c r="L243" i="78"/>
  <c r="O243" i="78"/>
  <c r="P243" i="78"/>
  <c r="U243" i="78"/>
  <c r="AE243" i="78" a="1"/>
  <c r="AE243" i="78" s="1"/>
  <c r="A244" i="78"/>
  <c r="B244" i="78"/>
  <c r="I244" i="78"/>
  <c r="L244" i="78"/>
  <c r="O244" i="78"/>
  <c r="P244" i="78"/>
  <c r="U244" i="78"/>
  <c r="V244" i="78" s="1"/>
  <c r="W244" i="78"/>
  <c r="X244" i="78" s="1"/>
  <c r="Z244" i="78"/>
  <c r="AA244" i="78" s="1"/>
  <c r="AE244" i="78" a="1"/>
  <c r="AE244" i="78" s="1"/>
  <c r="A245" i="78"/>
  <c r="B245" i="78"/>
  <c r="I245" i="78"/>
  <c r="L245" i="78"/>
  <c r="O245" i="78"/>
  <c r="P245" i="78"/>
  <c r="U245" i="78"/>
  <c r="AE245" i="78" a="1"/>
  <c r="AE245" i="78" s="1"/>
  <c r="A246" i="78"/>
  <c r="B246" i="78"/>
  <c r="I246" i="78"/>
  <c r="L246" i="78"/>
  <c r="O246" i="78"/>
  <c r="P246" i="78"/>
  <c r="U246" i="78"/>
  <c r="AE246" i="78" a="1"/>
  <c r="AE246" i="78" s="1"/>
  <c r="A247" i="78"/>
  <c r="B247" i="78"/>
  <c r="I247" i="78"/>
  <c r="L247" i="78"/>
  <c r="O247" i="78"/>
  <c r="P247" i="78"/>
  <c r="U247" i="78"/>
  <c r="V247" i="78" s="1"/>
  <c r="Z247" i="78"/>
  <c r="AE247" i="78" a="1"/>
  <c r="AE247" i="78" s="1"/>
  <c r="A248" i="78"/>
  <c r="B248" i="78"/>
  <c r="I248" i="78"/>
  <c r="L248" i="78"/>
  <c r="O248" i="78"/>
  <c r="P248" i="78"/>
  <c r="U248" i="78"/>
  <c r="AE248" i="78" a="1"/>
  <c r="AE248" i="78" s="1"/>
  <c r="A249" i="78"/>
  <c r="B249" i="78"/>
  <c r="I249" i="78"/>
  <c r="L249" i="78"/>
  <c r="O249" i="78"/>
  <c r="P249" i="78"/>
  <c r="U249" i="78"/>
  <c r="V249" i="78" s="1"/>
  <c r="W249" i="78"/>
  <c r="AE249" i="78" a="1"/>
  <c r="AE249" i="78" s="1"/>
  <c r="A250" i="78"/>
  <c r="B250" i="78"/>
  <c r="I250" i="78"/>
  <c r="L250" i="78"/>
  <c r="O250" i="78"/>
  <c r="P250" i="78"/>
  <c r="U250" i="78"/>
  <c r="AE250" i="78" a="1"/>
  <c r="AE250" i="78" s="1"/>
  <c r="A251" i="78"/>
  <c r="B251" i="78"/>
  <c r="I251" i="78"/>
  <c r="L251" i="78"/>
  <c r="O251" i="78"/>
  <c r="P251" i="78"/>
  <c r="U251" i="78"/>
  <c r="AE251" i="78" a="1"/>
  <c r="AE251" i="78" s="1"/>
  <c r="A252" i="78"/>
  <c r="B252" i="78"/>
  <c r="I252" i="78"/>
  <c r="L252" i="78"/>
  <c r="O252" i="78"/>
  <c r="P252" i="78"/>
  <c r="U252" i="78"/>
  <c r="V252" i="78" s="1"/>
  <c r="W252" i="78"/>
  <c r="Z252" i="78"/>
  <c r="AA252" i="78" s="1"/>
  <c r="AE252" i="78" a="1"/>
  <c r="AE252" i="78" s="1"/>
  <c r="A253" i="78"/>
  <c r="B253" i="78"/>
  <c r="I253" i="78"/>
  <c r="L253" i="78"/>
  <c r="O253" i="78"/>
  <c r="P253" i="78"/>
  <c r="U253" i="78"/>
  <c r="AE253" i="78" a="1"/>
  <c r="AE253" i="78" s="1"/>
  <c r="A254" i="78"/>
  <c r="B254" i="78"/>
  <c r="I254" i="78"/>
  <c r="L254" i="78"/>
  <c r="O254" i="78"/>
  <c r="P254" i="78"/>
  <c r="U254" i="78"/>
  <c r="AE254" i="78" a="1"/>
  <c r="AE254" i="78" s="1"/>
  <c r="A255" i="78"/>
  <c r="B255" i="78"/>
  <c r="I255" i="78"/>
  <c r="L255" i="78"/>
  <c r="O255" i="78"/>
  <c r="P255" i="78"/>
  <c r="U255" i="78"/>
  <c r="V255" i="78" s="1"/>
  <c r="Z255" i="78"/>
  <c r="AE255" i="78" a="1"/>
  <c r="AE255" i="78" s="1"/>
  <c r="A256" i="78"/>
  <c r="B256" i="78"/>
  <c r="I256" i="78"/>
  <c r="L256" i="78"/>
  <c r="O256" i="78"/>
  <c r="P256" i="78"/>
  <c r="U256" i="78"/>
  <c r="AE256" i="78" a="1"/>
  <c r="AE256" i="78" s="1"/>
  <c r="A257" i="78"/>
  <c r="B257" i="78"/>
  <c r="I257" i="78"/>
  <c r="L257" i="78"/>
  <c r="O257" i="78"/>
  <c r="P257" i="78"/>
  <c r="U257" i="78"/>
  <c r="V257" i="78" s="1"/>
  <c r="W257" i="78"/>
  <c r="AE257" i="78" a="1"/>
  <c r="AE257" i="78" s="1"/>
  <c r="A258" i="78"/>
  <c r="B258" i="78"/>
  <c r="I258" i="78"/>
  <c r="L258" i="78"/>
  <c r="O258" i="78"/>
  <c r="P258" i="78"/>
  <c r="U258" i="78"/>
  <c r="AE258" i="78" a="1"/>
  <c r="AE258" i="78" s="1"/>
  <c r="A259" i="78"/>
  <c r="B259" i="78"/>
  <c r="I259" i="78"/>
  <c r="L259" i="78"/>
  <c r="O259" i="78"/>
  <c r="P259" i="78"/>
  <c r="U259" i="78"/>
  <c r="AE259" i="78" a="1"/>
  <c r="AE259" i="78" s="1"/>
  <c r="A260" i="78"/>
  <c r="B260" i="78"/>
  <c r="I260" i="78"/>
  <c r="L260" i="78"/>
  <c r="O260" i="78"/>
  <c r="P260" i="78"/>
  <c r="U260" i="78"/>
  <c r="V260" i="78" s="1"/>
  <c r="W260" i="78"/>
  <c r="X260" i="78" s="1"/>
  <c r="Z260" i="78"/>
  <c r="AA260" i="78" s="1"/>
  <c r="AE260" i="78" a="1"/>
  <c r="AE260" i="78" s="1"/>
  <c r="A261" i="78"/>
  <c r="B261" i="78"/>
  <c r="I261" i="78"/>
  <c r="L261" i="78"/>
  <c r="O261" i="78"/>
  <c r="P261" i="78"/>
  <c r="U261" i="78"/>
  <c r="AE261" i="78" a="1"/>
  <c r="AE261" i="78" s="1"/>
  <c r="A262" i="78"/>
  <c r="B262" i="78"/>
  <c r="I262" i="78"/>
  <c r="L262" i="78"/>
  <c r="O262" i="78"/>
  <c r="P262" i="78"/>
  <c r="U262" i="78"/>
  <c r="AE262" i="78" a="1"/>
  <c r="AE262" i="78" s="1"/>
  <c r="A263" i="78"/>
  <c r="B263" i="78"/>
  <c r="I263" i="78"/>
  <c r="L263" i="78"/>
  <c r="O263" i="78"/>
  <c r="P263" i="78"/>
  <c r="U263" i="78"/>
  <c r="V263" i="78" s="1"/>
  <c r="Z263" i="78"/>
  <c r="AE263" i="78" a="1"/>
  <c r="AE263" i="78" s="1"/>
  <c r="A264" i="78"/>
  <c r="B264" i="78"/>
  <c r="I264" i="78"/>
  <c r="L264" i="78"/>
  <c r="O264" i="78"/>
  <c r="P264" i="78"/>
  <c r="U264" i="78"/>
  <c r="AE264" i="78" a="1"/>
  <c r="AE264" i="78" s="1"/>
  <c r="A265" i="78"/>
  <c r="B265" i="78"/>
  <c r="I265" i="78"/>
  <c r="L265" i="78"/>
  <c r="O265" i="78"/>
  <c r="P265" i="78"/>
  <c r="U265" i="78"/>
  <c r="V265" i="78" s="1"/>
  <c r="W265" i="78"/>
  <c r="AE265" i="78" a="1"/>
  <c r="AE265" i="78" s="1"/>
  <c r="A266" i="78"/>
  <c r="B266" i="78"/>
  <c r="I266" i="78"/>
  <c r="L266" i="78"/>
  <c r="O266" i="78"/>
  <c r="P266" i="78"/>
  <c r="U266" i="78"/>
  <c r="AE266" i="78" a="1"/>
  <c r="AE266" i="78" s="1"/>
  <c r="A267" i="78"/>
  <c r="B267" i="78"/>
  <c r="I267" i="78"/>
  <c r="L267" i="78"/>
  <c r="O267" i="78"/>
  <c r="P267" i="78"/>
  <c r="U267" i="78"/>
  <c r="AE267" i="78" a="1"/>
  <c r="AE267" i="78" s="1"/>
  <c r="A268" i="78"/>
  <c r="B268" i="78"/>
  <c r="I268" i="78"/>
  <c r="L268" i="78"/>
  <c r="O268" i="78"/>
  <c r="P268" i="78"/>
  <c r="U268" i="78"/>
  <c r="V268" i="78" s="1"/>
  <c r="W268" i="78"/>
  <c r="Z268" i="78"/>
  <c r="AA268" i="78" s="1"/>
  <c r="AE268" i="78" a="1"/>
  <c r="AE268" i="78" s="1"/>
  <c r="A269" i="78"/>
  <c r="B269" i="78"/>
  <c r="I269" i="78"/>
  <c r="L269" i="78"/>
  <c r="O269" i="78"/>
  <c r="P269" i="78"/>
  <c r="U269" i="78"/>
  <c r="AE269" i="78" a="1"/>
  <c r="AE269" i="78" s="1"/>
  <c r="A270" i="78"/>
  <c r="B270" i="78"/>
  <c r="I270" i="78"/>
  <c r="L270" i="78"/>
  <c r="O270" i="78"/>
  <c r="P270" i="78"/>
  <c r="U270" i="78"/>
  <c r="AE270" i="78" a="1"/>
  <c r="AE270" i="78" s="1"/>
  <c r="A271" i="78"/>
  <c r="B271" i="78"/>
  <c r="I271" i="78"/>
  <c r="L271" i="78"/>
  <c r="O271" i="78"/>
  <c r="P271" i="78"/>
  <c r="U271" i="78"/>
  <c r="V271" i="78" s="1"/>
  <c r="Z271" i="78"/>
  <c r="AE271" i="78" a="1"/>
  <c r="AE271" i="78" s="1"/>
  <c r="A272" i="78"/>
  <c r="B272" i="78"/>
  <c r="I272" i="78"/>
  <c r="L272" i="78"/>
  <c r="O272" i="78"/>
  <c r="P272" i="78"/>
  <c r="U272" i="78"/>
  <c r="AE272" i="78" a="1"/>
  <c r="AE272" i="78" s="1"/>
  <c r="A273" i="78"/>
  <c r="B273" i="78"/>
  <c r="I273" i="78"/>
  <c r="L273" i="78"/>
  <c r="O273" i="78"/>
  <c r="P273" i="78"/>
  <c r="U273" i="78"/>
  <c r="V273" i="78" s="1"/>
  <c r="W273" i="78"/>
  <c r="AE273" i="78" a="1"/>
  <c r="AE273" i="78" s="1"/>
  <c r="A274" i="78"/>
  <c r="B274" i="78"/>
  <c r="I274" i="78"/>
  <c r="L274" i="78"/>
  <c r="O274" i="78"/>
  <c r="P274" i="78"/>
  <c r="U274" i="78"/>
  <c r="AE274" i="78" a="1"/>
  <c r="AE274" i="78" s="1"/>
  <c r="A275" i="78"/>
  <c r="B275" i="78"/>
  <c r="I275" i="78"/>
  <c r="L275" i="78"/>
  <c r="O275" i="78"/>
  <c r="P275" i="78"/>
  <c r="U275" i="78"/>
  <c r="AE275" i="78" a="1"/>
  <c r="AE275" i="78" s="1"/>
  <c r="A276" i="78"/>
  <c r="B276" i="78"/>
  <c r="I276" i="78"/>
  <c r="L276" i="78"/>
  <c r="O276" i="78"/>
  <c r="P276" i="78"/>
  <c r="U276" i="78"/>
  <c r="V276" i="78" s="1"/>
  <c r="W276" i="78"/>
  <c r="X276" i="78" s="1"/>
  <c r="Z276" i="78"/>
  <c r="AA276" i="78" s="1"/>
  <c r="AE276" i="78" a="1"/>
  <c r="AE276" i="78" s="1"/>
  <c r="A277" i="78"/>
  <c r="B277" i="78"/>
  <c r="I277" i="78"/>
  <c r="L277" i="78"/>
  <c r="O277" i="78"/>
  <c r="P277" i="78"/>
  <c r="U277" i="78"/>
  <c r="AE277" i="78" a="1"/>
  <c r="AE277" i="78" s="1"/>
  <c r="A278" i="78"/>
  <c r="B278" i="78"/>
  <c r="I278" i="78"/>
  <c r="L278" i="78"/>
  <c r="O278" i="78"/>
  <c r="P278" i="78"/>
  <c r="U278" i="78"/>
  <c r="AE278" i="78" a="1"/>
  <c r="AE278" i="78" s="1"/>
  <c r="A279" i="78"/>
  <c r="B279" i="78"/>
  <c r="I279" i="78"/>
  <c r="L279" i="78"/>
  <c r="O279" i="78"/>
  <c r="P279" i="78"/>
  <c r="U279" i="78"/>
  <c r="V279" i="78" s="1"/>
  <c r="Z279" i="78"/>
  <c r="AE279" i="78" a="1"/>
  <c r="AE279" i="78" s="1"/>
  <c r="A280" i="78"/>
  <c r="B280" i="78"/>
  <c r="I280" i="78"/>
  <c r="L280" i="78"/>
  <c r="O280" i="78"/>
  <c r="P280" i="78"/>
  <c r="U280" i="78"/>
  <c r="AE280" i="78" a="1"/>
  <c r="AE280" i="78" s="1"/>
  <c r="A281" i="78"/>
  <c r="B281" i="78"/>
  <c r="I281" i="78"/>
  <c r="L281" i="78"/>
  <c r="O281" i="78"/>
  <c r="P281" i="78"/>
  <c r="U281" i="78"/>
  <c r="V281" i="78" s="1"/>
  <c r="W281" i="78"/>
  <c r="AE281" i="78" a="1"/>
  <c r="AE281" i="78" s="1"/>
  <c r="A282" i="78"/>
  <c r="B282" i="78"/>
  <c r="I282" i="78"/>
  <c r="L282" i="78"/>
  <c r="O282" i="78"/>
  <c r="P282" i="78"/>
  <c r="U282" i="78"/>
  <c r="AE282" i="78" a="1"/>
  <c r="AE282" i="78" s="1"/>
  <c r="A283" i="78"/>
  <c r="B283" i="78"/>
  <c r="I283" i="78"/>
  <c r="L283" i="78"/>
  <c r="O283" i="78"/>
  <c r="P283" i="78"/>
  <c r="U283" i="78"/>
  <c r="AE283" i="78" a="1"/>
  <c r="AE283" i="78" s="1"/>
  <c r="A284" i="78"/>
  <c r="B284" i="78"/>
  <c r="I284" i="78"/>
  <c r="L284" i="78"/>
  <c r="O284" i="78"/>
  <c r="P284" i="78"/>
  <c r="U284" i="78"/>
  <c r="V284" i="78" s="1"/>
  <c r="W284" i="78"/>
  <c r="Z284" i="78"/>
  <c r="AA284" i="78" s="1"/>
  <c r="AE284" i="78" a="1"/>
  <c r="AE284" i="78" s="1"/>
  <c r="A285" i="78"/>
  <c r="B285" i="78"/>
  <c r="I285" i="78"/>
  <c r="L285" i="78"/>
  <c r="O285" i="78"/>
  <c r="P285" i="78"/>
  <c r="U285" i="78"/>
  <c r="AE285" i="78" a="1"/>
  <c r="AE285" i="78" s="1"/>
  <c r="A286" i="78"/>
  <c r="B286" i="78"/>
  <c r="I286" i="78"/>
  <c r="L286" i="78"/>
  <c r="O286" i="78"/>
  <c r="P286" i="78"/>
  <c r="U286" i="78"/>
  <c r="Z286" i="78" s="1"/>
  <c r="AA286" i="78" s="1"/>
  <c r="AB286" i="78"/>
  <c r="AE286" i="78" a="1"/>
  <c r="AE286" i="78" s="1"/>
  <c r="A287" i="78"/>
  <c r="B287" i="78"/>
  <c r="I287" i="78"/>
  <c r="L287" i="78"/>
  <c r="O287" i="78"/>
  <c r="P287" i="78"/>
  <c r="U287" i="78"/>
  <c r="AE287" i="78" a="1"/>
  <c r="AE287" i="78" s="1"/>
  <c r="A288" i="78"/>
  <c r="B288" i="78"/>
  <c r="I288" i="78"/>
  <c r="L288" i="78"/>
  <c r="O288" i="78"/>
  <c r="P288" i="78"/>
  <c r="U288" i="78"/>
  <c r="V288" i="78" s="1"/>
  <c r="W288" i="78"/>
  <c r="X288" i="78" s="1"/>
  <c r="Z288" i="78"/>
  <c r="AA288" i="78" s="1"/>
  <c r="AE288" i="78" a="1"/>
  <c r="AE288" i="78" s="1"/>
  <c r="A289" i="78"/>
  <c r="B289" i="78"/>
  <c r="I289" i="78"/>
  <c r="L289" i="78"/>
  <c r="O289" i="78"/>
  <c r="P289" i="78"/>
  <c r="U289" i="78"/>
  <c r="AE289" i="78" a="1"/>
  <c r="AE289" i="78" s="1"/>
  <c r="A290" i="78"/>
  <c r="B290" i="78"/>
  <c r="I290" i="78"/>
  <c r="L290" i="78"/>
  <c r="O290" i="78"/>
  <c r="P290" i="78"/>
  <c r="U290" i="78"/>
  <c r="AE290" i="78" a="1"/>
  <c r="AE290" i="78" s="1"/>
  <c r="A291" i="78"/>
  <c r="B291" i="78"/>
  <c r="I291" i="78"/>
  <c r="L291" i="78"/>
  <c r="O291" i="78"/>
  <c r="P291" i="78"/>
  <c r="U291" i="78"/>
  <c r="AE291" i="78" a="1"/>
  <c r="AE291" i="78" s="1"/>
  <c r="A292" i="78"/>
  <c r="B292" i="78"/>
  <c r="I292" i="78"/>
  <c r="L292" i="78"/>
  <c r="O292" i="78"/>
  <c r="P292" i="78"/>
  <c r="U292" i="78"/>
  <c r="V292" i="78" s="1"/>
  <c r="W292" i="78"/>
  <c r="X292" i="78" s="1"/>
  <c r="Z292" i="78"/>
  <c r="AA292" i="78" s="1"/>
  <c r="AE292" i="78" a="1"/>
  <c r="AE292" i="78" s="1"/>
  <c r="A293" i="78"/>
  <c r="B293" i="78"/>
  <c r="I293" i="78"/>
  <c r="L293" i="78"/>
  <c r="O293" i="78"/>
  <c r="P293" i="78"/>
  <c r="U293" i="78"/>
  <c r="AE293" i="78" a="1"/>
  <c r="AE293" i="78" s="1"/>
  <c r="A294" i="78"/>
  <c r="B294" i="78"/>
  <c r="I294" i="78"/>
  <c r="L294" i="78"/>
  <c r="O294" i="78"/>
  <c r="P294" i="78"/>
  <c r="U294" i="78"/>
  <c r="Z294" i="78" s="1"/>
  <c r="AA294" i="78" s="1"/>
  <c r="AE294" i="78" a="1"/>
  <c r="AE294" i="78" s="1"/>
  <c r="A295" i="78"/>
  <c r="B295" i="78"/>
  <c r="I295" i="78"/>
  <c r="L295" i="78"/>
  <c r="O295" i="78"/>
  <c r="P295" i="78"/>
  <c r="U295" i="78"/>
  <c r="V295" i="78" s="1"/>
  <c r="Z295" i="78"/>
  <c r="AE295" i="78" a="1"/>
  <c r="AE295" i="78" s="1"/>
  <c r="A296" i="78"/>
  <c r="B296" i="78"/>
  <c r="I296" i="78"/>
  <c r="L296" i="78"/>
  <c r="O296" i="78"/>
  <c r="P296" i="78"/>
  <c r="U296" i="78"/>
  <c r="Z296" i="78"/>
  <c r="AA296" i="78" s="1"/>
  <c r="AE296" i="78" a="1"/>
  <c r="AE296" i="78" s="1"/>
  <c r="A297" i="78"/>
  <c r="B297" i="78"/>
  <c r="I297" i="78"/>
  <c r="L297" i="78"/>
  <c r="O297" i="78"/>
  <c r="P297" i="78"/>
  <c r="U297" i="78"/>
  <c r="AE297" i="78" a="1"/>
  <c r="AE297" i="78" s="1"/>
  <c r="A298" i="78"/>
  <c r="B298" i="78"/>
  <c r="I298" i="78"/>
  <c r="L298" i="78"/>
  <c r="O298" i="78"/>
  <c r="P298" i="78"/>
  <c r="U298" i="78"/>
  <c r="Z298" i="78" s="1"/>
  <c r="AA298" i="78"/>
  <c r="AE298" i="78" a="1"/>
  <c r="AE298" i="78" s="1"/>
  <c r="A299" i="78"/>
  <c r="B299" i="78"/>
  <c r="I299" i="78"/>
  <c r="L299" i="78"/>
  <c r="O299" i="78"/>
  <c r="P299" i="78"/>
  <c r="U299" i="78"/>
  <c r="V299" i="78" s="1"/>
  <c r="Z299" i="78"/>
  <c r="AA299" i="78" s="1"/>
  <c r="AE299" i="78" a="1"/>
  <c r="AE299" i="78" s="1"/>
  <c r="A300" i="78"/>
  <c r="B300" i="78"/>
  <c r="I300" i="78"/>
  <c r="L300" i="78"/>
  <c r="O300" i="78"/>
  <c r="P300" i="78"/>
  <c r="U300" i="78"/>
  <c r="V300" i="78"/>
  <c r="Z300" i="78"/>
  <c r="AA300" i="78"/>
  <c r="AE300" i="78" a="1"/>
  <c r="AE300" i="78" s="1"/>
  <c r="A301" i="78"/>
  <c r="B301" i="78"/>
  <c r="I301" i="78"/>
  <c r="L301" i="78"/>
  <c r="O301" i="78"/>
  <c r="P301" i="78"/>
  <c r="U301" i="78"/>
  <c r="V301" i="78" s="1"/>
  <c r="Z301" i="78"/>
  <c r="AA301" i="78" s="1"/>
  <c r="AE301" i="78" a="1"/>
  <c r="AE301" i="78" s="1"/>
  <c r="A302" i="78"/>
  <c r="B302" i="78"/>
  <c r="I302" i="78"/>
  <c r="L302" i="78"/>
  <c r="O302" i="78"/>
  <c r="P302" i="78"/>
  <c r="U302" i="78"/>
  <c r="Z302" i="78" s="1"/>
  <c r="AA302" i="78" s="1"/>
  <c r="V302" i="78"/>
  <c r="AE302" i="78" a="1"/>
  <c r="AE302" i="78" s="1"/>
  <c r="A303" i="78"/>
  <c r="B303" i="78"/>
  <c r="I303" i="78"/>
  <c r="L303" i="78"/>
  <c r="O303" i="78"/>
  <c r="P303" i="78"/>
  <c r="U303" i="78"/>
  <c r="V303" i="78" s="1"/>
  <c r="Z303" i="78"/>
  <c r="AA303" i="78" s="1"/>
  <c r="AE303" i="78" a="1"/>
  <c r="AE303" i="78" s="1"/>
  <c r="A304" i="78"/>
  <c r="B304" i="78"/>
  <c r="I304" i="78"/>
  <c r="L304" i="78"/>
  <c r="O304" i="78"/>
  <c r="P304" i="78"/>
  <c r="U304" i="78"/>
  <c r="V304" i="78" s="1"/>
  <c r="Z304" i="78"/>
  <c r="AA304" i="78" s="1"/>
  <c r="AE304" i="78" a="1"/>
  <c r="AE304" i="78" s="1"/>
  <c r="A305" i="78"/>
  <c r="B305" i="78"/>
  <c r="I305" i="78"/>
  <c r="L305" i="78"/>
  <c r="O305" i="78"/>
  <c r="P305" i="78"/>
  <c r="U305" i="78"/>
  <c r="V305" i="78" s="1"/>
  <c r="Z305" i="78"/>
  <c r="AA305" i="78" s="1"/>
  <c r="AE305" i="78" a="1"/>
  <c r="AE305" i="78" s="1"/>
  <c r="A306" i="78"/>
  <c r="B306" i="78"/>
  <c r="I306" i="78"/>
  <c r="L306" i="78"/>
  <c r="O306" i="78"/>
  <c r="P306" i="78"/>
  <c r="U306" i="78"/>
  <c r="V306" i="78" s="1"/>
  <c r="Z306" i="78"/>
  <c r="AA306" i="78" s="1"/>
  <c r="AE306" i="78" a="1"/>
  <c r="AE306" i="78" s="1"/>
  <c r="A307" i="78"/>
  <c r="B307" i="78"/>
  <c r="I307" i="78"/>
  <c r="L307" i="78"/>
  <c r="O307" i="78"/>
  <c r="P307" i="78"/>
  <c r="U307" i="78"/>
  <c r="V307" i="78" s="1"/>
  <c r="Z307" i="78"/>
  <c r="AA307" i="78" s="1"/>
  <c r="AE307" i="78" a="1"/>
  <c r="AE307" i="78" s="1"/>
  <c r="A308" i="78"/>
  <c r="B308" i="78"/>
  <c r="I308" i="78"/>
  <c r="L308" i="78"/>
  <c r="O308" i="78"/>
  <c r="P308" i="78"/>
  <c r="U308" i="78"/>
  <c r="V308" i="78" s="1"/>
  <c r="Z308" i="78"/>
  <c r="AA308" i="78" s="1"/>
  <c r="AE308" i="78" a="1"/>
  <c r="AE308" i="78" s="1"/>
  <c r="A309" i="78"/>
  <c r="B309" i="78"/>
  <c r="I309" i="78"/>
  <c r="L309" i="78"/>
  <c r="O309" i="78"/>
  <c r="P309" i="78"/>
  <c r="U309" i="78"/>
  <c r="V309" i="78" s="1"/>
  <c r="Z309" i="78"/>
  <c r="AA309" i="78" s="1"/>
  <c r="AE309" i="78" a="1"/>
  <c r="AE309" i="78" s="1"/>
  <c r="A310" i="78"/>
  <c r="B310" i="78"/>
  <c r="I310" i="78"/>
  <c r="L310" i="78"/>
  <c r="O310" i="78"/>
  <c r="P310" i="78"/>
  <c r="U310" i="78"/>
  <c r="V310" i="78" s="1"/>
  <c r="Z310" i="78"/>
  <c r="AA310" i="78" s="1"/>
  <c r="AE310" i="78" a="1"/>
  <c r="AE310" i="78" s="1"/>
  <c r="A311" i="78"/>
  <c r="B311" i="78"/>
  <c r="I311" i="78"/>
  <c r="L311" i="78"/>
  <c r="O311" i="78"/>
  <c r="P311" i="78"/>
  <c r="U311" i="78"/>
  <c r="V311" i="78" s="1"/>
  <c r="Z311" i="78"/>
  <c r="AA311" i="78" s="1"/>
  <c r="AE311" i="78" a="1"/>
  <c r="AE311" i="78" s="1"/>
  <c r="A312" i="78"/>
  <c r="B312" i="78"/>
  <c r="I312" i="78"/>
  <c r="L312" i="78"/>
  <c r="O312" i="78"/>
  <c r="P312" i="78"/>
  <c r="U312" i="78"/>
  <c r="V312" i="78" s="1"/>
  <c r="Z312" i="78"/>
  <c r="AA312" i="78" s="1"/>
  <c r="AE312" i="78" a="1"/>
  <c r="AE312" i="78" s="1"/>
  <c r="A313" i="78"/>
  <c r="B313" i="78"/>
  <c r="I313" i="78"/>
  <c r="L313" i="78"/>
  <c r="O313" i="78"/>
  <c r="P313" i="78"/>
  <c r="U313" i="78"/>
  <c r="V313" i="78" s="1"/>
  <c r="Z313" i="78"/>
  <c r="AA313" i="78" s="1"/>
  <c r="AE313" i="78" a="1"/>
  <c r="AE313" i="78" s="1"/>
  <c r="A314" i="78"/>
  <c r="B314" i="78"/>
  <c r="I314" i="78"/>
  <c r="L314" i="78"/>
  <c r="O314" i="78"/>
  <c r="P314" i="78"/>
  <c r="U314" i="78"/>
  <c r="V314" i="78" s="1"/>
  <c r="Z314" i="78"/>
  <c r="AA314" i="78" s="1"/>
  <c r="AE314" i="78" a="1"/>
  <c r="AE314" i="78" s="1"/>
  <c r="A315" i="78"/>
  <c r="B315" i="78"/>
  <c r="I315" i="78"/>
  <c r="L315" i="78"/>
  <c r="O315" i="78"/>
  <c r="P315" i="78"/>
  <c r="U315" i="78"/>
  <c r="V315" i="78" s="1"/>
  <c r="Z315" i="78"/>
  <c r="AA315" i="78" s="1"/>
  <c r="AE315" i="78" a="1"/>
  <c r="AE315" i="78" s="1"/>
  <c r="A316" i="78"/>
  <c r="B316" i="78"/>
  <c r="I316" i="78"/>
  <c r="L316" i="78"/>
  <c r="O316" i="78"/>
  <c r="P316" i="78"/>
  <c r="U316" i="78"/>
  <c r="V316" i="78" s="1"/>
  <c r="Z316" i="78"/>
  <c r="AA316" i="78" s="1"/>
  <c r="AE316" i="78" a="1"/>
  <c r="AE316" i="78" s="1"/>
  <c r="A317" i="78"/>
  <c r="B317" i="78"/>
  <c r="I317" i="78"/>
  <c r="L317" i="78"/>
  <c r="O317" i="78"/>
  <c r="P317" i="78"/>
  <c r="U317" i="78"/>
  <c r="V317" i="78" s="1"/>
  <c r="Z317" i="78"/>
  <c r="AA317" i="78" s="1"/>
  <c r="AE317" i="78" a="1"/>
  <c r="AE317" i="78" s="1"/>
  <c r="A318" i="78"/>
  <c r="B318" i="78"/>
  <c r="I318" i="78"/>
  <c r="L318" i="78"/>
  <c r="O318" i="78"/>
  <c r="P318" i="78"/>
  <c r="U318" i="78"/>
  <c r="V318" i="78" s="1"/>
  <c r="Z318" i="78"/>
  <c r="AA318" i="78" s="1"/>
  <c r="AE318" i="78" a="1"/>
  <c r="AE318" i="78" s="1"/>
  <c r="A319" i="78"/>
  <c r="B319" i="78"/>
  <c r="I319" i="78"/>
  <c r="L319" i="78"/>
  <c r="O319" i="78"/>
  <c r="P319" i="78"/>
  <c r="U319" i="78"/>
  <c r="V319" i="78" s="1"/>
  <c r="Z319" i="78"/>
  <c r="AA319" i="78" s="1"/>
  <c r="AE319" i="78" a="1"/>
  <c r="AE319" i="78" s="1"/>
  <c r="A320" i="78"/>
  <c r="B320" i="78"/>
  <c r="I320" i="78"/>
  <c r="L320" i="78"/>
  <c r="O320" i="78"/>
  <c r="P320" i="78"/>
  <c r="U320" i="78"/>
  <c r="V320" i="78" s="1"/>
  <c r="Z320" i="78"/>
  <c r="AA320" i="78" s="1"/>
  <c r="AE320" i="78" a="1"/>
  <c r="AE320" i="78" s="1"/>
  <c r="A321" i="78"/>
  <c r="B321" i="78"/>
  <c r="I321" i="78"/>
  <c r="L321" i="78"/>
  <c r="O321" i="78"/>
  <c r="P321" i="78"/>
  <c r="U321" i="78"/>
  <c r="V321" i="78" s="1"/>
  <c r="Z321" i="78"/>
  <c r="AA321" i="78" s="1"/>
  <c r="AE321" i="78" a="1"/>
  <c r="AE321" i="78" s="1"/>
  <c r="A322" i="78"/>
  <c r="B322" i="78"/>
  <c r="I322" i="78"/>
  <c r="L322" i="78"/>
  <c r="O322" i="78"/>
  <c r="P322" i="78"/>
  <c r="U322" i="78"/>
  <c r="V322" i="78" s="1"/>
  <c r="Z322" i="78"/>
  <c r="AA322" i="78" s="1"/>
  <c r="AE322" i="78" a="1"/>
  <c r="AE322" i="78" s="1"/>
  <c r="A323" i="78"/>
  <c r="B323" i="78"/>
  <c r="I323" i="78"/>
  <c r="L323" i="78"/>
  <c r="O323" i="78"/>
  <c r="P323" i="78"/>
  <c r="U323" i="78"/>
  <c r="V323" i="78" s="1"/>
  <c r="Z323" i="78"/>
  <c r="AA323" i="78" s="1"/>
  <c r="AE323" i="78" a="1"/>
  <c r="AE323" i="78" s="1"/>
  <c r="A324" i="78"/>
  <c r="B324" i="78"/>
  <c r="I324" i="78"/>
  <c r="L324" i="78"/>
  <c r="O324" i="78"/>
  <c r="P324" i="78"/>
  <c r="U324" i="78"/>
  <c r="V324" i="78" s="1"/>
  <c r="Z324" i="78"/>
  <c r="AA324" i="78" s="1"/>
  <c r="AE324" i="78" a="1"/>
  <c r="AE324" i="78" s="1"/>
  <c r="A325" i="78"/>
  <c r="B325" i="78"/>
  <c r="I325" i="78"/>
  <c r="L325" i="78"/>
  <c r="O325" i="78"/>
  <c r="P325" i="78"/>
  <c r="U325" i="78"/>
  <c r="V325" i="78" s="1"/>
  <c r="Z325" i="78"/>
  <c r="AA325" i="78" s="1"/>
  <c r="AE325" i="78" a="1"/>
  <c r="AE325" i="78" s="1"/>
  <c r="A326" i="78"/>
  <c r="B326" i="78"/>
  <c r="I326" i="78"/>
  <c r="L326" i="78"/>
  <c r="O326" i="78"/>
  <c r="P326" i="78"/>
  <c r="U326" i="78"/>
  <c r="V326" i="78" s="1"/>
  <c r="Z326" i="78"/>
  <c r="AA326" i="78"/>
  <c r="AE326" i="78" a="1"/>
  <c r="AE326" i="78" s="1"/>
  <c r="A327" i="78"/>
  <c r="B327" i="78"/>
  <c r="I327" i="78"/>
  <c r="L327" i="78"/>
  <c r="O327" i="78"/>
  <c r="P327" i="78"/>
  <c r="U327" i="78"/>
  <c r="V327" i="78" s="1"/>
  <c r="AE327" i="78" a="1"/>
  <c r="AE327" i="78" s="1"/>
  <c r="A328" i="78"/>
  <c r="B328" i="78"/>
  <c r="I328" i="78"/>
  <c r="L328" i="78"/>
  <c r="O328" i="78"/>
  <c r="P328" i="78"/>
  <c r="U328" i="78"/>
  <c r="V328" i="78" s="1"/>
  <c r="Z328" i="78"/>
  <c r="AA328" i="78"/>
  <c r="AE328" i="78" a="1"/>
  <c r="AE328" i="78" s="1"/>
  <c r="A329" i="78"/>
  <c r="B329" i="78"/>
  <c r="I329" i="78"/>
  <c r="L329" i="78"/>
  <c r="O329" i="78"/>
  <c r="P329" i="78"/>
  <c r="U329" i="78"/>
  <c r="V329" i="78" s="1"/>
  <c r="Z329" i="78"/>
  <c r="AA329" i="78" s="1"/>
  <c r="AE329" i="78" a="1"/>
  <c r="AE329" i="78" s="1"/>
  <c r="A330" i="78"/>
  <c r="B330" i="78"/>
  <c r="I330" i="78"/>
  <c r="L330" i="78"/>
  <c r="O330" i="78"/>
  <c r="P330" i="78"/>
  <c r="U330" i="78"/>
  <c r="V330" i="78" s="1"/>
  <c r="Z330" i="78"/>
  <c r="AA330" i="78"/>
  <c r="AE330" i="78" a="1"/>
  <c r="AE330" i="78" s="1"/>
  <c r="A331" i="78"/>
  <c r="B331" i="78"/>
  <c r="I331" i="78"/>
  <c r="L331" i="78"/>
  <c r="O331" i="78"/>
  <c r="P331" i="78"/>
  <c r="U331" i="78"/>
  <c r="V331" i="78" s="1"/>
  <c r="Z331" i="78"/>
  <c r="AA331" i="78" s="1"/>
  <c r="AE331" i="78" a="1"/>
  <c r="AE331" i="78" s="1"/>
  <c r="A332" i="78"/>
  <c r="B332" i="78"/>
  <c r="I332" i="78"/>
  <c r="L332" i="78"/>
  <c r="O332" i="78"/>
  <c r="P332" i="78"/>
  <c r="U332" i="78"/>
  <c r="V332" i="78" s="1"/>
  <c r="Z332" i="78"/>
  <c r="AA332" i="78" s="1"/>
  <c r="AE332" i="78" a="1"/>
  <c r="AE332" i="78" s="1"/>
  <c r="A333" i="78"/>
  <c r="B333" i="78"/>
  <c r="I333" i="78"/>
  <c r="L333" i="78"/>
  <c r="O333" i="78"/>
  <c r="P333" i="78"/>
  <c r="U333" i="78"/>
  <c r="V333" i="78" s="1"/>
  <c r="Z333" i="78"/>
  <c r="AA333" i="78" s="1"/>
  <c r="AE333" i="78" a="1"/>
  <c r="AE333" i="78" s="1"/>
  <c r="A334" i="78"/>
  <c r="B334" i="78"/>
  <c r="I334" i="78"/>
  <c r="L334" i="78"/>
  <c r="O334" i="78"/>
  <c r="P334" i="78"/>
  <c r="U334" i="78"/>
  <c r="V334" i="78" s="1"/>
  <c r="Z334" i="78"/>
  <c r="AA334" i="78"/>
  <c r="AE334" i="78" a="1"/>
  <c r="AE334" i="78" s="1"/>
  <c r="A335" i="78"/>
  <c r="B335" i="78"/>
  <c r="I335" i="78"/>
  <c r="L335" i="78"/>
  <c r="O335" i="78"/>
  <c r="P335" i="78"/>
  <c r="U335" i="78"/>
  <c r="V335" i="78" s="1"/>
  <c r="AE335" i="78" a="1"/>
  <c r="AE335" i="78" s="1"/>
  <c r="A336" i="78"/>
  <c r="B336" i="78"/>
  <c r="I336" i="78"/>
  <c r="L336" i="78"/>
  <c r="O336" i="78"/>
  <c r="P336" i="78"/>
  <c r="U336" i="78"/>
  <c r="V336" i="78" s="1"/>
  <c r="Z336" i="78"/>
  <c r="AA336" i="78"/>
  <c r="AE336" i="78" a="1"/>
  <c r="AE336" i="78" s="1"/>
  <c r="A337" i="78"/>
  <c r="B337" i="78"/>
  <c r="I337" i="78"/>
  <c r="L337" i="78"/>
  <c r="O337" i="78"/>
  <c r="P337" i="78"/>
  <c r="U337" i="78"/>
  <c r="V337" i="78" s="1"/>
  <c r="Z337" i="78"/>
  <c r="AA337" i="78" s="1"/>
  <c r="AE337" i="78" a="1"/>
  <c r="AE337" i="78" s="1"/>
  <c r="A338" i="78"/>
  <c r="B338" i="78"/>
  <c r="I338" i="78"/>
  <c r="L338" i="78"/>
  <c r="O338" i="78"/>
  <c r="P338" i="78"/>
  <c r="U338" i="78"/>
  <c r="V338" i="78" s="1"/>
  <c r="AE338" i="78" a="1"/>
  <c r="AE338" i="78" s="1"/>
  <c r="A339" i="78"/>
  <c r="B339" i="78"/>
  <c r="I339" i="78"/>
  <c r="L339" i="78"/>
  <c r="O339" i="78"/>
  <c r="P339" i="78"/>
  <c r="U339" i="78"/>
  <c r="V339" i="78" s="1"/>
  <c r="AE339" i="78" a="1"/>
  <c r="AE339" i="78" s="1"/>
  <c r="A340" i="78"/>
  <c r="B340" i="78"/>
  <c r="I340" i="78"/>
  <c r="L340" i="78"/>
  <c r="O340" i="78"/>
  <c r="P340" i="78"/>
  <c r="U340" i="78"/>
  <c r="V340" i="78" s="1"/>
  <c r="AE340" i="78" a="1"/>
  <c r="AE340" i="78" s="1"/>
  <c r="A341" i="78"/>
  <c r="B341" i="78"/>
  <c r="I341" i="78"/>
  <c r="L341" i="78"/>
  <c r="O341" i="78"/>
  <c r="P341" i="78"/>
  <c r="U341" i="78"/>
  <c r="V341" i="78" s="1"/>
  <c r="AE341" i="78" a="1"/>
  <c r="AE341" i="78" s="1"/>
  <c r="A342" i="78"/>
  <c r="B342" i="78"/>
  <c r="I342" i="78"/>
  <c r="L342" i="78"/>
  <c r="O342" i="78"/>
  <c r="P342" i="78"/>
  <c r="U342" i="78"/>
  <c r="V342" i="78" s="1"/>
  <c r="AE342" i="78" a="1"/>
  <c r="AE342" i="78" s="1"/>
  <c r="A343" i="78"/>
  <c r="B343" i="78"/>
  <c r="I343" i="78"/>
  <c r="L343" i="78"/>
  <c r="O343" i="78"/>
  <c r="P343" i="78"/>
  <c r="U343" i="78"/>
  <c r="V343" i="78" s="1"/>
  <c r="AE343" i="78" a="1"/>
  <c r="AE343" i="78" s="1"/>
  <c r="A344" i="78"/>
  <c r="B344" i="78"/>
  <c r="I344" i="78"/>
  <c r="L344" i="78"/>
  <c r="O344" i="78"/>
  <c r="P344" i="78"/>
  <c r="U344" i="78"/>
  <c r="V344" i="78" s="1"/>
  <c r="AE344" i="78" a="1"/>
  <c r="AE344" i="78" s="1"/>
  <c r="A345" i="78"/>
  <c r="B345" i="78"/>
  <c r="I345" i="78"/>
  <c r="L345" i="78"/>
  <c r="O345" i="78"/>
  <c r="P345" i="78"/>
  <c r="U345" i="78"/>
  <c r="V345" i="78" s="1"/>
  <c r="AE345" i="78" a="1"/>
  <c r="AE345" i="78" s="1"/>
  <c r="A346" i="78"/>
  <c r="B346" i="78"/>
  <c r="I346" i="78"/>
  <c r="L346" i="78"/>
  <c r="O346" i="78"/>
  <c r="P346" i="78"/>
  <c r="U346" i="78"/>
  <c r="V346" i="78" s="1"/>
  <c r="AE346" i="78" a="1"/>
  <c r="AE346" i="78" s="1"/>
  <c r="A347" i="78"/>
  <c r="B347" i="78"/>
  <c r="I347" i="78"/>
  <c r="L347" i="78"/>
  <c r="O347" i="78"/>
  <c r="P347" i="78"/>
  <c r="U347" i="78"/>
  <c r="V347" i="78" s="1"/>
  <c r="AE347" i="78" a="1"/>
  <c r="AE347" i="78" s="1"/>
  <c r="A348" i="78"/>
  <c r="B348" i="78"/>
  <c r="I348" i="78"/>
  <c r="L348" i="78"/>
  <c r="O348" i="78"/>
  <c r="P348" i="78"/>
  <c r="U348" i="78"/>
  <c r="V348" i="78" s="1"/>
  <c r="AE348" i="78" a="1"/>
  <c r="AE348" i="78" s="1"/>
  <c r="A349" i="78"/>
  <c r="B349" i="78"/>
  <c r="I349" i="78"/>
  <c r="L349" i="78"/>
  <c r="O349" i="78"/>
  <c r="P349" i="78"/>
  <c r="U349" i="78"/>
  <c r="V349" i="78" s="1"/>
  <c r="AE349" i="78" a="1"/>
  <c r="AE349" i="78" s="1"/>
  <c r="A350" i="78"/>
  <c r="B350" i="78"/>
  <c r="I350" i="78"/>
  <c r="L350" i="78"/>
  <c r="O350" i="78"/>
  <c r="P350" i="78"/>
  <c r="U350" i="78"/>
  <c r="V350" i="78" s="1"/>
  <c r="AE350" i="78" a="1"/>
  <c r="AE350" i="78" s="1"/>
  <c r="A351" i="78"/>
  <c r="B351" i="78"/>
  <c r="I351" i="78"/>
  <c r="L351" i="78"/>
  <c r="O351" i="78"/>
  <c r="P351" i="78"/>
  <c r="U351" i="78"/>
  <c r="V351" i="78" s="1"/>
  <c r="AE351" i="78" a="1"/>
  <c r="AE351" i="78" s="1"/>
  <c r="A352" i="78"/>
  <c r="B352" i="78"/>
  <c r="I352" i="78"/>
  <c r="L352" i="78"/>
  <c r="O352" i="78"/>
  <c r="P352" i="78"/>
  <c r="U352" i="78"/>
  <c r="V352" i="78" s="1"/>
  <c r="AE352" i="78" a="1"/>
  <c r="AE352" i="78" s="1"/>
  <c r="A353" i="78"/>
  <c r="B353" i="78"/>
  <c r="I353" i="78"/>
  <c r="L353" i="78"/>
  <c r="O353" i="78"/>
  <c r="P353" i="78"/>
  <c r="U353" i="78"/>
  <c r="V353" i="78" s="1"/>
  <c r="AE353" i="78" a="1"/>
  <c r="AE353" i="78" s="1"/>
  <c r="A354" i="78"/>
  <c r="B354" i="78"/>
  <c r="I354" i="78"/>
  <c r="L354" i="78"/>
  <c r="O354" i="78"/>
  <c r="P354" i="78"/>
  <c r="U354" i="78"/>
  <c r="V354" i="78" s="1"/>
  <c r="AE354" i="78" a="1"/>
  <c r="AE354" i="78" s="1"/>
  <c r="A355" i="78"/>
  <c r="B355" i="78"/>
  <c r="I355" i="78"/>
  <c r="L355" i="78"/>
  <c r="O355" i="78"/>
  <c r="P355" i="78"/>
  <c r="U355" i="78"/>
  <c r="V355" i="78" s="1"/>
  <c r="AE355" i="78" a="1"/>
  <c r="AE355" i="78" s="1"/>
  <c r="A356" i="78"/>
  <c r="B356" i="78"/>
  <c r="I356" i="78"/>
  <c r="L356" i="78"/>
  <c r="O356" i="78"/>
  <c r="P356" i="78"/>
  <c r="U356" i="78"/>
  <c r="V356" i="78" s="1"/>
  <c r="AE356" i="78" a="1"/>
  <c r="AE356" i="78" s="1"/>
  <c r="A357" i="78"/>
  <c r="B357" i="78"/>
  <c r="I357" i="78"/>
  <c r="L357" i="78"/>
  <c r="O357" i="78"/>
  <c r="P357" i="78"/>
  <c r="U357" i="78"/>
  <c r="V357" i="78" s="1"/>
  <c r="AE357" i="78" a="1"/>
  <c r="AE357" i="78" s="1"/>
  <c r="A358" i="78"/>
  <c r="B358" i="78"/>
  <c r="I358" i="78"/>
  <c r="L358" i="78"/>
  <c r="O358" i="78"/>
  <c r="P358" i="78"/>
  <c r="U358" i="78"/>
  <c r="V358" i="78" s="1"/>
  <c r="AE358" i="78" a="1"/>
  <c r="AE358" i="78" s="1"/>
  <c r="A359" i="78"/>
  <c r="B359" i="78"/>
  <c r="I359" i="78"/>
  <c r="L359" i="78"/>
  <c r="O359" i="78"/>
  <c r="P359" i="78"/>
  <c r="U359" i="78"/>
  <c r="V359" i="78" s="1"/>
  <c r="AE359" i="78" a="1"/>
  <c r="AE359" i="78" s="1"/>
  <c r="A360" i="78"/>
  <c r="B360" i="78"/>
  <c r="I360" i="78"/>
  <c r="L360" i="78"/>
  <c r="O360" i="78"/>
  <c r="P360" i="78"/>
  <c r="U360" i="78"/>
  <c r="V360" i="78" s="1"/>
  <c r="AE360" i="78" a="1"/>
  <c r="AE360" i="78" s="1"/>
  <c r="A361" i="78"/>
  <c r="B361" i="78"/>
  <c r="I361" i="78"/>
  <c r="L361" i="78"/>
  <c r="O361" i="78"/>
  <c r="P361" i="78"/>
  <c r="U361" i="78"/>
  <c r="V361" i="78" s="1"/>
  <c r="AE361" i="78" a="1"/>
  <c r="AE361" i="78" s="1"/>
  <c r="A362" i="78"/>
  <c r="B362" i="78"/>
  <c r="I362" i="78"/>
  <c r="L362" i="78"/>
  <c r="O362" i="78"/>
  <c r="P362" i="78"/>
  <c r="U362" i="78"/>
  <c r="V362" i="78" s="1"/>
  <c r="AE362" i="78" a="1"/>
  <c r="AE362" i="78" s="1"/>
  <c r="A363" i="78"/>
  <c r="B363" i="78"/>
  <c r="I363" i="78"/>
  <c r="L363" i="78"/>
  <c r="O363" i="78"/>
  <c r="P363" i="78"/>
  <c r="U363" i="78"/>
  <c r="V363" i="78" s="1"/>
  <c r="AE363" i="78" a="1"/>
  <c r="AE363" i="78" s="1"/>
  <c r="A364" i="78"/>
  <c r="B364" i="78"/>
  <c r="I364" i="78"/>
  <c r="L364" i="78"/>
  <c r="O364" i="78"/>
  <c r="P364" i="78"/>
  <c r="U364" i="78"/>
  <c r="V364" i="78" s="1"/>
  <c r="AE364" i="78" a="1"/>
  <c r="AE364" i="78" s="1"/>
  <c r="A365" i="78"/>
  <c r="B365" i="78"/>
  <c r="I365" i="78"/>
  <c r="L365" i="78"/>
  <c r="O365" i="78"/>
  <c r="P365" i="78"/>
  <c r="U365" i="78"/>
  <c r="V365" i="78" s="1"/>
  <c r="AE365" i="78" a="1"/>
  <c r="AE365" i="78" s="1"/>
  <c r="A366" i="78"/>
  <c r="B366" i="78"/>
  <c r="I366" i="78"/>
  <c r="L366" i="78"/>
  <c r="O366" i="78"/>
  <c r="P366" i="78"/>
  <c r="U366" i="78"/>
  <c r="V366" i="78" s="1"/>
  <c r="AE366" i="78" a="1"/>
  <c r="AE366" i="78" s="1"/>
  <c r="A367" i="78"/>
  <c r="B367" i="78"/>
  <c r="I367" i="78"/>
  <c r="L367" i="78"/>
  <c r="O367" i="78"/>
  <c r="P367" i="78"/>
  <c r="U367" i="78"/>
  <c r="V367" i="78" s="1"/>
  <c r="AE367" i="78" a="1"/>
  <c r="AE367" i="78" s="1"/>
  <c r="A368" i="78"/>
  <c r="B368" i="78"/>
  <c r="I368" i="78"/>
  <c r="L368" i="78"/>
  <c r="O368" i="78"/>
  <c r="P368" i="78"/>
  <c r="U368" i="78"/>
  <c r="V368" i="78" s="1"/>
  <c r="AE368" i="78" a="1"/>
  <c r="AE368" i="78" s="1"/>
  <c r="A369" i="78"/>
  <c r="B369" i="78"/>
  <c r="I369" i="78"/>
  <c r="L369" i="78"/>
  <c r="O369" i="78"/>
  <c r="P369" i="78"/>
  <c r="U369" i="78"/>
  <c r="V369" i="78" s="1"/>
  <c r="AE369" i="78" a="1"/>
  <c r="AE369" i="78" s="1"/>
  <c r="J3" i="77"/>
  <c r="K3" i="77"/>
  <c r="M3" i="77"/>
  <c r="N3" i="77"/>
  <c r="G6" i="77"/>
  <c r="H6" i="77"/>
  <c r="J6" i="77"/>
  <c r="K6" i="77"/>
  <c r="M6" i="77"/>
  <c r="N6" i="77"/>
  <c r="A7" i="77"/>
  <c r="B7" i="77"/>
  <c r="I7" i="77"/>
  <c r="L7" i="77"/>
  <c r="O7" i="77"/>
  <c r="P7" i="77"/>
  <c r="V7" i="77"/>
  <c r="W7" i="77" s="1"/>
  <c r="X7" i="77" s="1"/>
  <c r="Z7" i="77"/>
  <c r="AA7" i="77" s="1"/>
  <c r="A8" i="77"/>
  <c r="B8" i="77"/>
  <c r="I8" i="77"/>
  <c r="L8" i="77"/>
  <c r="O8" i="77"/>
  <c r="P8" i="77"/>
  <c r="V8" i="77"/>
  <c r="Z8" i="77"/>
  <c r="AA8" i="77"/>
  <c r="A9" i="77"/>
  <c r="B9" i="77"/>
  <c r="I9" i="77"/>
  <c r="L9" i="77"/>
  <c r="O9" i="77"/>
  <c r="P9" i="77"/>
  <c r="V9" i="77"/>
  <c r="Z9" i="77"/>
  <c r="AE9" i="77" a="1"/>
  <c r="AE9" i="77" s="1"/>
  <c r="A10" i="77"/>
  <c r="B10" i="77"/>
  <c r="I10" i="77"/>
  <c r="L10" i="77"/>
  <c r="O10" i="77"/>
  <c r="P10" i="77"/>
  <c r="V10" i="77"/>
  <c r="W10" i="77" s="1"/>
  <c r="X10" i="77" s="1"/>
  <c r="Z10" i="77"/>
  <c r="AE10" i="77" a="1"/>
  <c r="AE10" i="77"/>
  <c r="A11" i="77"/>
  <c r="B11" i="77"/>
  <c r="I11" i="77"/>
  <c r="L11" i="77"/>
  <c r="O11" i="77"/>
  <c r="P11" i="77"/>
  <c r="V11" i="77"/>
  <c r="Z11" i="77"/>
  <c r="AE11" i="77" a="1"/>
  <c r="AE11" i="77" s="1"/>
  <c r="A12" i="77"/>
  <c r="B12" i="77"/>
  <c r="I12" i="77"/>
  <c r="L12" i="77"/>
  <c r="O12" i="77"/>
  <c r="P12" i="77"/>
  <c r="V12" i="77"/>
  <c r="W12" i="77" s="1"/>
  <c r="X12" i="77"/>
  <c r="Z12" i="77"/>
  <c r="AA12" i="77" s="1"/>
  <c r="AE12" i="77" a="1"/>
  <c r="AE12" i="77" s="1"/>
  <c r="A13" i="77"/>
  <c r="B13" i="77"/>
  <c r="I13" i="77"/>
  <c r="L13" i="77"/>
  <c r="O13" i="77"/>
  <c r="P13" i="77"/>
  <c r="V13" i="77"/>
  <c r="W13" i="77" s="1"/>
  <c r="Z13" i="77"/>
  <c r="AA13" i="77" s="1"/>
  <c r="AB13" i="77"/>
  <c r="AE13" i="77" a="1"/>
  <c r="AE13" i="77" s="1"/>
  <c r="A14" i="77"/>
  <c r="B14" i="77"/>
  <c r="I14" i="77"/>
  <c r="L14" i="77"/>
  <c r="O14" i="77"/>
  <c r="P14" i="77"/>
  <c r="V14" i="77"/>
  <c r="W14" i="77" s="1"/>
  <c r="Z14" i="77"/>
  <c r="AA14" i="77"/>
  <c r="AE14" i="77" a="1"/>
  <c r="AE14" i="77" s="1"/>
  <c r="A15" i="77"/>
  <c r="B15" i="77"/>
  <c r="I15" i="77"/>
  <c r="L15" i="77"/>
  <c r="O15" i="77"/>
  <c r="P15" i="77"/>
  <c r="V15" i="77"/>
  <c r="W15" i="77" s="1"/>
  <c r="X15" i="77" s="1"/>
  <c r="Z15" i="77"/>
  <c r="AA15" i="77" s="1"/>
  <c r="AB15" i="77"/>
  <c r="AC15" i="77"/>
  <c r="AE15" i="77" a="1"/>
  <c r="AE15" i="77" s="1"/>
  <c r="A16" i="77"/>
  <c r="B16" i="77"/>
  <c r="I16" i="77"/>
  <c r="L16" i="77"/>
  <c r="O16" i="77"/>
  <c r="P16" i="77"/>
  <c r="V16" i="77"/>
  <c r="W16" i="77" s="1"/>
  <c r="Z16" i="77"/>
  <c r="AA16" i="77" s="1"/>
  <c r="AE16" i="77" a="1"/>
  <c r="AE16" i="77" s="1"/>
  <c r="A17" i="77"/>
  <c r="B17" i="77"/>
  <c r="I17" i="77"/>
  <c r="L17" i="77"/>
  <c r="O17" i="77"/>
  <c r="P17" i="77"/>
  <c r="V17" i="77"/>
  <c r="Z17" i="77"/>
  <c r="AE17" i="77" a="1"/>
  <c r="AE17" i="77" s="1"/>
  <c r="A18" i="77"/>
  <c r="B18" i="77"/>
  <c r="I18" i="77"/>
  <c r="L18" i="77"/>
  <c r="O18" i="77"/>
  <c r="P18" i="77"/>
  <c r="V18" i="77"/>
  <c r="W18" i="77"/>
  <c r="X18" i="77" s="1"/>
  <c r="Z18" i="77"/>
  <c r="AE18" i="77" a="1"/>
  <c r="AE18" i="77" s="1"/>
  <c r="A19" i="77"/>
  <c r="B19" i="77"/>
  <c r="I19" i="77"/>
  <c r="L19" i="77"/>
  <c r="O19" i="77"/>
  <c r="P19" i="77"/>
  <c r="V19" i="77"/>
  <c r="W19" i="77"/>
  <c r="Z19" i="77"/>
  <c r="AA19" i="77" s="1"/>
  <c r="AB19" i="77"/>
  <c r="AE19" i="77" a="1"/>
  <c r="AE19" i="77" s="1"/>
  <c r="A20" i="77"/>
  <c r="B20" i="77"/>
  <c r="I20" i="77"/>
  <c r="L20" i="77"/>
  <c r="O20" i="77"/>
  <c r="P20" i="77"/>
  <c r="V20" i="77"/>
  <c r="Z20" i="77"/>
  <c r="AE20" i="77" a="1"/>
  <c r="AE20" i="77" s="1"/>
  <c r="A21" i="77"/>
  <c r="B21" i="77"/>
  <c r="I21" i="77"/>
  <c r="L21" i="77"/>
  <c r="O21" i="77"/>
  <c r="P21" i="77"/>
  <c r="V21" i="77"/>
  <c r="W21" i="77" s="1"/>
  <c r="Z21" i="77"/>
  <c r="AE21" i="77" a="1"/>
  <c r="AE21" i="77" s="1"/>
  <c r="A22" i="77"/>
  <c r="B22" i="77"/>
  <c r="I22" i="77"/>
  <c r="L22" i="77"/>
  <c r="O22" i="77"/>
  <c r="P22" i="77"/>
  <c r="V22" i="77"/>
  <c r="W22" i="77" s="1"/>
  <c r="Z22" i="77"/>
  <c r="AA22" i="77"/>
  <c r="AB22" i="77"/>
  <c r="AE22" i="77" a="1"/>
  <c r="AE22" i="77" s="1"/>
  <c r="A23" i="77"/>
  <c r="B23" i="77"/>
  <c r="I23" i="77"/>
  <c r="L23" i="77"/>
  <c r="O23" i="77"/>
  <c r="P23" i="77"/>
  <c r="V23" i="77"/>
  <c r="W23" i="77" s="1"/>
  <c r="X23" i="77" s="1"/>
  <c r="Z23" i="77"/>
  <c r="AA23" i="77" s="1"/>
  <c r="AB23" i="77"/>
  <c r="AC23" i="77" s="1"/>
  <c r="AE23" i="77" a="1"/>
  <c r="AE23" i="77" s="1"/>
  <c r="A24" i="77"/>
  <c r="B24" i="77"/>
  <c r="I24" i="77"/>
  <c r="L24" i="77"/>
  <c r="O24" i="77"/>
  <c r="P24" i="77"/>
  <c r="V24" i="77"/>
  <c r="Z24" i="77"/>
  <c r="AA24" i="77"/>
  <c r="AE24" i="77" a="1"/>
  <c r="AE24" i="77" s="1"/>
  <c r="A25" i="77"/>
  <c r="B25" i="77"/>
  <c r="I25" i="77"/>
  <c r="L25" i="77"/>
  <c r="O25" i="77"/>
  <c r="P25" i="77"/>
  <c r="V25" i="77"/>
  <c r="Z25" i="77"/>
  <c r="AE25" i="77" a="1"/>
  <c r="AE25" i="77" s="1"/>
  <c r="A26" i="77"/>
  <c r="B26" i="77"/>
  <c r="I26" i="77"/>
  <c r="L26" i="77"/>
  <c r="O26" i="77"/>
  <c r="P26" i="77"/>
  <c r="V26" i="77"/>
  <c r="W26" i="77"/>
  <c r="X26" i="77"/>
  <c r="Z26" i="77"/>
  <c r="AE26" i="77" a="1"/>
  <c r="AE26" i="77" s="1"/>
  <c r="A27" i="77"/>
  <c r="B27" i="77"/>
  <c r="I27" i="77"/>
  <c r="L27" i="77"/>
  <c r="O27" i="77"/>
  <c r="P27" i="77"/>
  <c r="V27" i="77"/>
  <c r="Z27" i="77"/>
  <c r="AA27" i="77" s="1"/>
  <c r="AB27" i="77"/>
  <c r="AE27" i="77" a="1"/>
  <c r="AE27" i="77" s="1"/>
  <c r="A28" i="77"/>
  <c r="B28" i="77"/>
  <c r="I28" i="77"/>
  <c r="L28" i="77"/>
  <c r="O28" i="77"/>
  <c r="P28" i="77"/>
  <c r="V28" i="77"/>
  <c r="Z28" i="77"/>
  <c r="AA28" i="77"/>
  <c r="AE28" i="77" a="1"/>
  <c r="AE28" i="77" s="1"/>
  <c r="A29" i="77"/>
  <c r="B29" i="77"/>
  <c r="I29" i="77"/>
  <c r="L29" i="77"/>
  <c r="O29" i="77"/>
  <c r="P29" i="77"/>
  <c r="V29" i="77"/>
  <c r="Z29" i="77"/>
  <c r="AE29" i="77" a="1"/>
  <c r="AE29" i="77" s="1"/>
  <c r="A30" i="77"/>
  <c r="B30" i="77"/>
  <c r="I30" i="77"/>
  <c r="L30" i="77"/>
  <c r="O30" i="77"/>
  <c r="P30" i="77"/>
  <c r="V30" i="77"/>
  <c r="Z30" i="77"/>
  <c r="AA30" i="77"/>
  <c r="AB30" i="77" s="1"/>
  <c r="AE30" i="77" a="1"/>
  <c r="AE30" i="77" s="1"/>
  <c r="A31" i="77"/>
  <c r="B31" i="77"/>
  <c r="I31" i="77"/>
  <c r="L31" i="77"/>
  <c r="O31" i="77"/>
  <c r="P31" i="77"/>
  <c r="V31" i="77"/>
  <c r="Z31" i="77"/>
  <c r="AA31" i="77" s="1"/>
  <c r="AB31" i="77"/>
  <c r="AC31" i="77" s="1"/>
  <c r="AE31" i="77" a="1"/>
  <c r="AE31" i="77" s="1"/>
  <c r="A32" i="77"/>
  <c r="B32" i="77"/>
  <c r="I32" i="77"/>
  <c r="L32" i="77"/>
  <c r="O32" i="77"/>
  <c r="P32" i="77"/>
  <c r="V32" i="77"/>
  <c r="Z32" i="77"/>
  <c r="AA32" i="77"/>
  <c r="AE32" i="77" a="1"/>
  <c r="AE32" i="77" s="1"/>
  <c r="A33" i="77"/>
  <c r="B33" i="77"/>
  <c r="I33" i="77"/>
  <c r="L33" i="77"/>
  <c r="O33" i="77"/>
  <c r="P33" i="77"/>
  <c r="V33" i="77"/>
  <c r="Z33" i="77"/>
  <c r="AA33" i="77" s="1"/>
  <c r="AE33" i="77" a="1"/>
  <c r="AE33" i="77" s="1"/>
  <c r="A34" i="77"/>
  <c r="B34" i="77"/>
  <c r="I34" i="77"/>
  <c r="L34" i="77"/>
  <c r="O34" i="77"/>
  <c r="P34" i="77"/>
  <c r="V34" i="77"/>
  <c r="W34" i="77"/>
  <c r="X34" i="77"/>
  <c r="Z34" i="77"/>
  <c r="AE34" i="77" a="1"/>
  <c r="AE34" i="77" s="1"/>
  <c r="A35" i="77"/>
  <c r="B35" i="77"/>
  <c r="I35" i="77"/>
  <c r="L35" i="77"/>
  <c r="O35" i="77"/>
  <c r="P35" i="77"/>
  <c r="V35" i="77"/>
  <c r="Z35" i="77"/>
  <c r="AE35" i="77" a="1"/>
  <c r="AE35" i="77" s="1"/>
  <c r="A36" i="77"/>
  <c r="B36" i="77"/>
  <c r="I36" i="77"/>
  <c r="L36" i="77"/>
  <c r="O36" i="77"/>
  <c r="P36" i="77"/>
  <c r="V36" i="77"/>
  <c r="W36" i="77" s="1"/>
  <c r="X36" i="77"/>
  <c r="Z36" i="77"/>
  <c r="AA36" i="77"/>
  <c r="AE36" i="77" a="1"/>
  <c r="AE36" i="77" s="1"/>
  <c r="A37" i="77"/>
  <c r="B37" i="77"/>
  <c r="I37" i="77"/>
  <c r="L37" i="77"/>
  <c r="O37" i="77"/>
  <c r="P37" i="77"/>
  <c r="V37" i="77"/>
  <c r="Z37" i="77"/>
  <c r="AA37" i="77" s="1"/>
  <c r="AB37" i="77"/>
  <c r="AE37" i="77" a="1"/>
  <c r="AE37" i="77" s="1"/>
  <c r="A38" i="77"/>
  <c r="B38" i="77"/>
  <c r="I38" i="77"/>
  <c r="L38" i="77"/>
  <c r="O38" i="77"/>
  <c r="P38" i="77"/>
  <c r="V38" i="77"/>
  <c r="Z38" i="77"/>
  <c r="AA38" i="77"/>
  <c r="AE38" i="77" a="1"/>
  <c r="AE38" i="77" s="1"/>
  <c r="A39" i="77"/>
  <c r="B39" i="77"/>
  <c r="I39" i="77"/>
  <c r="L39" i="77"/>
  <c r="O39" i="77"/>
  <c r="P39" i="77"/>
  <c r="V39" i="77"/>
  <c r="W39" i="77"/>
  <c r="X39" i="77"/>
  <c r="Z39" i="77"/>
  <c r="AA39" i="77" s="1"/>
  <c r="AB39" i="77"/>
  <c r="AC39" i="77"/>
  <c r="AE39" i="77" a="1"/>
  <c r="AE39" i="77" s="1"/>
  <c r="A40" i="77"/>
  <c r="B40" i="77"/>
  <c r="I40" i="77"/>
  <c r="L40" i="77"/>
  <c r="O40" i="77"/>
  <c r="P40" i="77"/>
  <c r="V40" i="77"/>
  <c r="W40" i="77" s="1"/>
  <c r="X40" i="77"/>
  <c r="Z40" i="77"/>
  <c r="AA40" i="77"/>
  <c r="AE40" i="77" a="1"/>
  <c r="AE40" i="77" s="1"/>
  <c r="A41" i="77"/>
  <c r="B41" i="77"/>
  <c r="I41" i="77"/>
  <c r="L41" i="77"/>
  <c r="O41" i="77"/>
  <c r="P41" i="77"/>
  <c r="V41" i="77"/>
  <c r="Z41" i="77"/>
  <c r="AA41" i="77"/>
  <c r="AE41" i="77" a="1"/>
  <c r="AE41" i="77" s="1"/>
  <c r="A42" i="77"/>
  <c r="B42" i="77"/>
  <c r="I42" i="77"/>
  <c r="L42" i="77"/>
  <c r="O42" i="77"/>
  <c r="P42" i="77"/>
  <c r="V42" i="77"/>
  <c r="W42" i="77" s="1"/>
  <c r="X42" i="77" s="1"/>
  <c r="Z42" i="77"/>
  <c r="AA42" i="77"/>
  <c r="AB42" i="77"/>
  <c r="AC42" i="77" s="1"/>
  <c r="AE42" i="77" a="1"/>
  <c r="AE42" i="77" s="1"/>
  <c r="A43" i="77"/>
  <c r="B43" i="77"/>
  <c r="I43" i="77"/>
  <c r="L43" i="77"/>
  <c r="O43" i="77"/>
  <c r="P43" i="77"/>
  <c r="V43" i="77"/>
  <c r="Z43" i="77"/>
  <c r="AE43" i="77" a="1"/>
  <c r="AE43" i="77" s="1"/>
  <c r="A44" i="77"/>
  <c r="B44" i="77"/>
  <c r="I44" i="77"/>
  <c r="L44" i="77"/>
  <c r="O44" i="77"/>
  <c r="P44" i="77"/>
  <c r="V44" i="77"/>
  <c r="Z44" i="77"/>
  <c r="AA44" i="77"/>
  <c r="AE44" i="77" a="1"/>
  <c r="AE44" i="77" s="1"/>
  <c r="A45" i="77"/>
  <c r="B45" i="77"/>
  <c r="I45" i="77"/>
  <c r="L45" i="77"/>
  <c r="O45" i="77"/>
  <c r="P45" i="77"/>
  <c r="V45" i="77"/>
  <c r="W45" i="77" s="1"/>
  <c r="Z45" i="77"/>
  <c r="AA45" i="77" s="1"/>
  <c r="AB45" i="77"/>
  <c r="AE45" i="77" a="1"/>
  <c r="AE45" i="77" s="1"/>
  <c r="A46" i="77"/>
  <c r="B46" i="77"/>
  <c r="I46" i="77"/>
  <c r="L46" i="77"/>
  <c r="O46" i="77"/>
  <c r="P46" i="77"/>
  <c r="V46" i="77"/>
  <c r="W46" i="77" s="1"/>
  <c r="Z46" i="77"/>
  <c r="AA46" i="77"/>
  <c r="AE46" i="77" a="1"/>
  <c r="AE46" i="77" s="1"/>
  <c r="A47" i="77"/>
  <c r="B47" i="77"/>
  <c r="I47" i="77"/>
  <c r="L47" i="77"/>
  <c r="O47" i="77"/>
  <c r="P47" i="77"/>
  <c r="V47" i="77"/>
  <c r="Z47" i="77"/>
  <c r="AA47" i="77" s="1"/>
  <c r="AB47" i="77"/>
  <c r="AC47" i="77"/>
  <c r="AE47" i="77" a="1"/>
  <c r="AE47" i="77" s="1"/>
  <c r="A48" i="77"/>
  <c r="B48" i="77"/>
  <c r="I48" i="77"/>
  <c r="L48" i="77"/>
  <c r="O48" i="77"/>
  <c r="P48" i="77"/>
  <c r="V48" i="77"/>
  <c r="Z48" i="77"/>
  <c r="AA48" i="77"/>
  <c r="AE48" i="77" a="1"/>
  <c r="AE48" i="77" s="1"/>
  <c r="A49" i="77"/>
  <c r="B49" i="77"/>
  <c r="I49" i="77"/>
  <c r="L49" i="77"/>
  <c r="O49" i="77"/>
  <c r="P49" i="77"/>
  <c r="V49" i="77"/>
  <c r="Z49" i="77"/>
  <c r="AE49" i="77" a="1"/>
  <c r="AE49" i="77" s="1"/>
  <c r="A50" i="77"/>
  <c r="B50" i="77"/>
  <c r="I50" i="77"/>
  <c r="L50" i="77"/>
  <c r="O50" i="77"/>
  <c r="P50" i="77"/>
  <c r="V50" i="77"/>
  <c r="Z50" i="77"/>
  <c r="AA50" i="77"/>
  <c r="AB50" i="77"/>
  <c r="AE50" i="77" a="1"/>
  <c r="AE50" i="77" s="1"/>
  <c r="A51" i="77"/>
  <c r="B51" i="77"/>
  <c r="I51" i="77"/>
  <c r="L51" i="77"/>
  <c r="O51" i="77"/>
  <c r="P51" i="77"/>
  <c r="V51" i="77"/>
  <c r="W51" i="77"/>
  <c r="X51" i="77" s="1"/>
  <c r="Z51" i="77"/>
  <c r="AA51" i="77" s="1"/>
  <c r="AB51" i="77"/>
  <c r="AC51" i="77"/>
  <c r="AE51" i="77" a="1"/>
  <c r="AE51" i="77" s="1"/>
  <c r="A52" i="77"/>
  <c r="B52" i="77"/>
  <c r="I52" i="77"/>
  <c r="L52" i="77"/>
  <c r="O52" i="77"/>
  <c r="P52" i="77"/>
  <c r="V52" i="77"/>
  <c r="Z52" i="77"/>
  <c r="AA52" i="77" s="1"/>
  <c r="AE52" i="77" a="1"/>
  <c r="AE52" i="77" s="1"/>
  <c r="A53" i="77"/>
  <c r="B53" i="77"/>
  <c r="I53" i="77"/>
  <c r="L53" i="77"/>
  <c r="O53" i="77"/>
  <c r="P53" i="77"/>
  <c r="V53" i="77"/>
  <c r="Z53" i="77"/>
  <c r="AA53" i="77"/>
  <c r="AE53" i="77" a="1"/>
  <c r="AE53" i="77" s="1"/>
  <c r="A54" i="77"/>
  <c r="B54" i="77"/>
  <c r="I54" i="77"/>
  <c r="L54" i="77"/>
  <c r="O54" i="77"/>
  <c r="P54" i="77"/>
  <c r="V54" i="77"/>
  <c r="W54" i="77" s="1"/>
  <c r="Z54" i="77"/>
  <c r="AA54" i="77"/>
  <c r="AE54" i="77" a="1"/>
  <c r="AE54" i="77" s="1"/>
  <c r="A55" i="77"/>
  <c r="B55" i="77"/>
  <c r="I55" i="77"/>
  <c r="L55" i="77"/>
  <c r="O55" i="77"/>
  <c r="P55" i="77"/>
  <c r="V55" i="77"/>
  <c r="W55" i="77"/>
  <c r="X55" i="77"/>
  <c r="Z55" i="77"/>
  <c r="AE55" i="77" a="1"/>
  <c r="AE55" i="77" s="1"/>
  <c r="A56" i="77"/>
  <c r="B56" i="77"/>
  <c r="I56" i="77"/>
  <c r="L56" i="77"/>
  <c r="O56" i="77"/>
  <c r="P56" i="77"/>
  <c r="V56" i="77"/>
  <c r="Z56" i="77"/>
  <c r="AA56" i="77"/>
  <c r="AE56" i="77" a="1"/>
  <c r="AE56" i="77" s="1"/>
  <c r="A57" i="77"/>
  <c r="B57" i="77"/>
  <c r="I57" i="77"/>
  <c r="L57" i="77"/>
  <c r="O57" i="77"/>
  <c r="P57" i="77"/>
  <c r="V57" i="77"/>
  <c r="W57" i="77" s="1"/>
  <c r="Z57" i="77"/>
  <c r="AE57" i="77" a="1"/>
  <c r="AE57" i="77" s="1"/>
  <c r="A58" i="77"/>
  <c r="B58" i="77"/>
  <c r="I58" i="77"/>
  <c r="L58" i="77"/>
  <c r="O58" i="77"/>
  <c r="P58" i="77"/>
  <c r="V58" i="77"/>
  <c r="Z58" i="77"/>
  <c r="AE58" i="77" a="1"/>
  <c r="AE58" i="77"/>
  <c r="A59" i="77"/>
  <c r="B59" i="77"/>
  <c r="I59" i="77"/>
  <c r="L59" i="77"/>
  <c r="O59" i="77"/>
  <c r="P59" i="77"/>
  <c r="V59" i="77"/>
  <c r="W59" i="77"/>
  <c r="X59" i="77" s="1"/>
  <c r="Z59" i="77"/>
  <c r="AE59" i="77" a="1"/>
  <c r="AE59" i="77" s="1"/>
  <c r="A60" i="77"/>
  <c r="B60" i="77"/>
  <c r="I60" i="77"/>
  <c r="L60" i="77"/>
  <c r="O60" i="77"/>
  <c r="P60" i="77"/>
  <c r="V60" i="77"/>
  <c r="Z60" i="77"/>
  <c r="AA60" i="77" s="1"/>
  <c r="AE60" i="77" a="1"/>
  <c r="AE60" i="77" s="1"/>
  <c r="A61" i="77"/>
  <c r="B61" i="77"/>
  <c r="I61" i="77"/>
  <c r="L61" i="77"/>
  <c r="O61" i="77"/>
  <c r="P61" i="77"/>
  <c r="V61" i="77"/>
  <c r="Z61" i="77"/>
  <c r="AA61" i="77"/>
  <c r="AE61" i="77" a="1"/>
  <c r="AE61" i="77" s="1"/>
  <c r="A62" i="77"/>
  <c r="B62" i="77"/>
  <c r="I62" i="77"/>
  <c r="L62" i="77"/>
  <c r="O62" i="77"/>
  <c r="P62" i="77"/>
  <c r="V62" i="77"/>
  <c r="W62" i="77"/>
  <c r="X62" i="77" s="1"/>
  <c r="Z62" i="77"/>
  <c r="AA62" i="77"/>
  <c r="AB62" i="77"/>
  <c r="AC62" i="77" s="1"/>
  <c r="AE62" i="77" a="1"/>
  <c r="AE62" i="77" s="1"/>
  <c r="A63" i="77"/>
  <c r="B63" i="77"/>
  <c r="I63" i="77"/>
  <c r="L63" i="77"/>
  <c r="O63" i="77"/>
  <c r="P63" i="77"/>
  <c r="V63" i="77"/>
  <c r="W63" i="77"/>
  <c r="X63" i="77"/>
  <c r="Z63" i="77"/>
  <c r="AE63" i="77" a="1"/>
  <c r="AE63" i="77" s="1"/>
  <c r="A64" i="77"/>
  <c r="B64" i="77"/>
  <c r="I64" i="77"/>
  <c r="L64" i="77"/>
  <c r="O64" i="77"/>
  <c r="P64" i="77"/>
  <c r="V64" i="77"/>
  <c r="Z64" i="77"/>
  <c r="AA64" i="77"/>
  <c r="AE64" i="77" a="1"/>
  <c r="AE64" i="77" s="1"/>
  <c r="A65" i="77"/>
  <c r="B65" i="77"/>
  <c r="I65" i="77"/>
  <c r="L65" i="77"/>
  <c r="O65" i="77"/>
  <c r="P65" i="77"/>
  <c r="V65" i="77"/>
  <c r="W65" i="77" s="1"/>
  <c r="Z65" i="77"/>
  <c r="AE65" i="77" a="1"/>
  <c r="AE65" i="77" s="1"/>
  <c r="A66" i="77"/>
  <c r="B66" i="77"/>
  <c r="I66" i="77"/>
  <c r="L66" i="77"/>
  <c r="O66" i="77"/>
  <c r="P66" i="77"/>
  <c r="V66" i="77"/>
  <c r="Z66" i="77"/>
  <c r="AA66" i="77"/>
  <c r="AB66" i="77" s="1"/>
  <c r="AE66" i="77" a="1"/>
  <c r="AE66" i="77" s="1"/>
  <c r="A67" i="77"/>
  <c r="B67" i="77"/>
  <c r="I67" i="77"/>
  <c r="L67" i="77"/>
  <c r="O67" i="77"/>
  <c r="P67" i="77"/>
  <c r="V67" i="77"/>
  <c r="W67" i="77" s="1"/>
  <c r="X67" i="77" s="1"/>
  <c r="Z67" i="77"/>
  <c r="AA67" i="77" s="1"/>
  <c r="AB67" i="77"/>
  <c r="AC67" i="77"/>
  <c r="AE67" i="77" a="1"/>
  <c r="AE67" i="77" s="1"/>
  <c r="A68" i="77"/>
  <c r="B68" i="77"/>
  <c r="I68" i="77"/>
  <c r="L68" i="77"/>
  <c r="O68" i="77"/>
  <c r="P68" i="77"/>
  <c r="V68" i="77"/>
  <c r="Z68" i="77"/>
  <c r="AA68" i="77"/>
  <c r="AE68" i="77" a="1"/>
  <c r="AE68" i="77" s="1"/>
  <c r="A69" i="77"/>
  <c r="B69" i="77"/>
  <c r="I69" i="77"/>
  <c r="L69" i="77"/>
  <c r="O69" i="77"/>
  <c r="P69" i="77"/>
  <c r="V69" i="77"/>
  <c r="Z69" i="77"/>
  <c r="AA69" i="77"/>
  <c r="AE69" i="77" a="1"/>
  <c r="AE69" i="77" s="1"/>
  <c r="A70" i="77"/>
  <c r="B70" i="77"/>
  <c r="I70" i="77"/>
  <c r="L70" i="77"/>
  <c r="O70" i="77"/>
  <c r="P70" i="77"/>
  <c r="V70" i="77"/>
  <c r="Z70" i="77"/>
  <c r="AE70" i="77" a="1"/>
  <c r="AE70" i="77" s="1"/>
  <c r="A71" i="77"/>
  <c r="B71" i="77"/>
  <c r="I71" i="77"/>
  <c r="L71" i="77"/>
  <c r="O71" i="77"/>
  <c r="P71" i="77"/>
  <c r="V71" i="77"/>
  <c r="W71" i="77"/>
  <c r="X71" i="77"/>
  <c r="Z71" i="77"/>
  <c r="AE71" i="77" a="1"/>
  <c r="AE71" i="77" s="1"/>
  <c r="A72" i="77"/>
  <c r="B72" i="77"/>
  <c r="I72" i="77"/>
  <c r="L72" i="77"/>
  <c r="O72" i="77"/>
  <c r="P72" i="77"/>
  <c r="V72" i="77"/>
  <c r="W72" i="77" s="1"/>
  <c r="X72" i="77"/>
  <c r="Z72" i="77"/>
  <c r="AA72" i="77"/>
  <c r="AE72" i="77" a="1"/>
  <c r="AE72" i="77" s="1"/>
  <c r="A73" i="77"/>
  <c r="B73" i="77"/>
  <c r="I73" i="77"/>
  <c r="L73" i="77"/>
  <c r="O73" i="77"/>
  <c r="P73" i="77"/>
  <c r="V73" i="77"/>
  <c r="W73" i="77" s="1"/>
  <c r="Z73" i="77"/>
  <c r="AE73" i="77" a="1"/>
  <c r="AE73" i="77" s="1"/>
  <c r="A74" i="77"/>
  <c r="B74" i="77"/>
  <c r="I74" i="77"/>
  <c r="L74" i="77"/>
  <c r="O74" i="77"/>
  <c r="P74" i="77"/>
  <c r="V74" i="77"/>
  <c r="Z74" i="77"/>
  <c r="AA74" i="77"/>
  <c r="AB74" i="77" s="1"/>
  <c r="AE74" i="77" a="1"/>
  <c r="AE74" i="77"/>
  <c r="A75" i="77"/>
  <c r="B75" i="77"/>
  <c r="I75" i="77"/>
  <c r="L75" i="77"/>
  <c r="O75" i="77"/>
  <c r="P75" i="77"/>
  <c r="V75" i="77"/>
  <c r="W75" i="77"/>
  <c r="X75" i="77" s="1"/>
  <c r="Z75" i="77"/>
  <c r="AA75" i="77" s="1"/>
  <c r="AB75" i="77"/>
  <c r="AE75" i="77" a="1"/>
  <c r="AE75" i="77" s="1"/>
  <c r="A76" i="77"/>
  <c r="B76" i="77"/>
  <c r="I76" i="77"/>
  <c r="L76" i="77"/>
  <c r="O76" i="77"/>
  <c r="P76" i="77"/>
  <c r="V76" i="77"/>
  <c r="Z76" i="77"/>
  <c r="AA76" i="77"/>
  <c r="AE76" i="77" a="1"/>
  <c r="AE76" i="77" s="1"/>
  <c r="A77" i="77"/>
  <c r="B77" i="77"/>
  <c r="I77" i="77"/>
  <c r="L77" i="77"/>
  <c r="O77" i="77"/>
  <c r="P77" i="77"/>
  <c r="V77" i="77"/>
  <c r="Z77" i="77"/>
  <c r="AA77" i="77" s="1"/>
  <c r="AE77" i="77" a="1"/>
  <c r="AE77" i="77" s="1"/>
  <c r="A78" i="77"/>
  <c r="B78" i="77"/>
  <c r="I78" i="77"/>
  <c r="L78" i="77"/>
  <c r="O78" i="77"/>
  <c r="P78" i="77"/>
  <c r="V78" i="77"/>
  <c r="W78" i="77"/>
  <c r="X78" i="77"/>
  <c r="Z78" i="77"/>
  <c r="AE78" i="77" a="1"/>
  <c r="AE78" i="77" s="1"/>
  <c r="A79" i="77"/>
  <c r="B79" i="77"/>
  <c r="I79" i="77"/>
  <c r="L79" i="77"/>
  <c r="O79" i="77"/>
  <c r="P79" i="77"/>
  <c r="V79" i="77"/>
  <c r="Z79" i="77"/>
  <c r="AE79" i="77" a="1"/>
  <c r="AE79" i="77" s="1"/>
  <c r="A80" i="77"/>
  <c r="B80" i="77"/>
  <c r="I80" i="77"/>
  <c r="L80" i="77"/>
  <c r="O80" i="77"/>
  <c r="P80" i="77"/>
  <c r="U80" i="77"/>
  <c r="AE80" i="77" a="1"/>
  <c r="AE80" i="77" s="1"/>
  <c r="A81" i="77"/>
  <c r="B81" i="77"/>
  <c r="I81" i="77"/>
  <c r="L81" i="77"/>
  <c r="O81" i="77"/>
  <c r="P81" i="77"/>
  <c r="U81" i="77"/>
  <c r="V81" i="77" s="1"/>
  <c r="W81" i="77"/>
  <c r="X81" i="77" s="1"/>
  <c r="AE81" i="77" a="1"/>
  <c r="AE81" i="77" s="1"/>
  <c r="A82" i="77"/>
  <c r="B82" i="77"/>
  <c r="I82" i="77"/>
  <c r="L82" i="77"/>
  <c r="O82" i="77"/>
  <c r="P82" i="77"/>
  <c r="U82" i="77"/>
  <c r="AE82" i="77" a="1"/>
  <c r="AE82" i="77" s="1"/>
  <c r="A83" i="77"/>
  <c r="B83" i="77"/>
  <c r="I83" i="77"/>
  <c r="L83" i="77"/>
  <c r="O83" i="77"/>
  <c r="P83" i="77"/>
  <c r="U83" i="77"/>
  <c r="Z83" i="77" s="1"/>
  <c r="AE83" i="77" a="1"/>
  <c r="AE83" i="77" s="1"/>
  <c r="A84" i="77"/>
  <c r="B84" i="77"/>
  <c r="I84" i="77"/>
  <c r="L84" i="77"/>
  <c r="O84" i="77"/>
  <c r="P84" i="77"/>
  <c r="U84" i="77"/>
  <c r="Z84" i="77" s="1"/>
  <c r="AE84" i="77" a="1"/>
  <c r="AE84" i="77" s="1"/>
  <c r="A85" i="77"/>
  <c r="B85" i="77"/>
  <c r="I85" i="77"/>
  <c r="L85" i="77"/>
  <c r="O85" i="77"/>
  <c r="P85" i="77"/>
  <c r="U85" i="77"/>
  <c r="V85" i="77" s="1"/>
  <c r="W85" i="77"/>
  <c r="X85" i="77" s="1"/>
  <c r="AE85" i="77" a="1"/>
  <c r="AE85" i="77" s="1"/>
  <c r="A86" i="77"/>
  <c r="B86" i="77"/>
  <c r="I86" i="77"/>
  <c r="L86" i="77"/>
  <c r="O86" i="77"/>
  <c r="P86" i="77"/>
  <c r="U86" i="77"/>
  <c r="AE86" i="77" a="1"/>
  <c r="AE86" i="77" s="1"/>
  <c r="A87" i="77"/>
  <c r="B87" i="77"/>
  <c r="I87" i="77"/>
  <c r="L87" i="77"/>
  <c r="O87" i="77"/>
  <c r="P87" i="77"/>
  <c r="U87" i="77"/>
  <c r="Z87" i="77" s="1"/>
  <c r="AE87" i="77" a="1"/>
  <c r="AE87" i="77" s="1"/>
  <c r="A88" i="77"/>
  <c r="B88" i="77"/>
  <c r="I88" i="77"/>
  <c r="L88" i="77"/>
  <c r="O88" i="77"/>
  <c r="P88" i="77"/>
  <c r="U88" i="77"/>
  <c r="V88" i="77" s="1"/>
  <c r="W88" i="77"/>
  <c r="X88" i="77" s="1"/>
  <c r="AE88" i="77" a="1"/>
  <c r="AE88" i="77" s="1"/>
  <c r="A89" i="77"/>
  <c r="B89" i="77"/>
  <c r="I89" i="77"/>
  <c r="L89" i="77"/>
  <c r="O89" i="77"/>
  <c r="P89" i="77"/>
  <c r="U89" i="77"/>
  <c r="V89" i="77" s="1"/>
  <c r="W89" i="77"/>
  <c r="X89" i="77" s="1"/>
  <c r="AE89" i="77" a="1"/>
  <c r="AE89" i="77" s="1"/>
  <c r="A90" i="77"/>
  <c r="B90" i="77"/>
  <c r="I90" i="77"/>
  <c r="L90" i="77"/>
  <c r="O90" i="77"/>
  <c r="P90" i="77"/>
  <c r="U90" i="77"/>
  <c r="AE90" i="77" a="1"/>
  <c r="AE90" i="77" s="1"/>
  <c r="A91" i="77"/>
  <c r="B91" i="77"/>
  <c r="I91" i="77"/>
  <c r="L91" i="77"/>
  <c r="O91" i="77"/>
  <c r="P91" i="77"/>
  <c r="U91" i="77"/>
  <c r="AE91" i="77" a="1"/>
  <c r="AE91" i="77" s="1"/>
  <c r="A92" i="77"/>
  <c r="B92" i="77"/>
  <c r="I92" i="77"/>
  <c r="L92" i="77"/>
  <c r="O92" i="77"/>
  <c r="P92" i="77"/>
  <c r="U92" i="77"/>
  <c r="V92" i="77" s="1"/>
  <c r="W92" i="77"/>
  <c r="X92" i="77"/>
  <c r="AE92" i="77" a="1"/>
  <c r="AE92" i="77" s="1"/>
  <c r="A93" i="77"/>
  <c r="B93" i="77"/>
  <c r="I93" i="77"/>
  <c r="L93" i="77"/>
  <c r="O93" i="77"/>
  <c r="P93" i="77"/>
  <c r="U93" i="77"/>
  <c r="V93" i="77" s="1"/>
  <c r="W93" i="77"/>
  <c r="X93" i="77" s="1"/>
  <c r="AE93" i="77" a="1"/>
  <c r="AE93" i="77" s="1"/>
  <c r="A94" i="77"/>
  <c r="B94" i="77"/>
  <c r="I94" i="77"/>
  <c r="L94" i="77"/>
  <c r="O94" i="77"/>
  <c r="P94" i="77"/>
  <c r="U94" i="77"/>
  <c r="AE94" i="77" a="1"/>
  <c r="AE94" i="77" s="1"/>
  <c r="A95" i="77"/>
  <c r="B95" i="77"/>
  <c r="I95" i="77"/>
  <c r="L95" i="77"/>
  <c r="O95" i="77"/>
  <c r="P95" i="77"/>
  <c r="U95" i="77"/>
  <c r="Z95" i="77" s="1"/>
  <c r="AE95" i="77" a="1"/>
  <c r="AE95" i="77" s="1"/>
  <c r="A96" i="77"/>
  <c r="B96" i="77"/>
  <c r="I96" i="77"/>
  <c r="L96" i="77"/>
  <c r="O96" i="77"/>
  <c r="P96" i="77"/>
  <c r="U96" i="77"/>
  <c r="V96" i="77" s="1"/>
  <c r="W96" i="77"/>
  <c r="X96" i="77"/>
  <c r="AE96" i="77" a="1"/>
  <c r="AE96" i="77" s="1"/>
  <c r="A97" i="77"/>
  <c r="B97" i="77"/>
  <c r="I97" i="77"/>
  <c r="L97" i="77"/>
  <c r="O97" i="77"/>
  <c r="P97" i="77"/>
  <c r="U97" i="77"/>
  <c r="AE97" i="77" a="1"/>
  <c r="AE97" i="77" s="1"/>
  <c r="A98" i="77"/>
  <c r="B98" i="77"/>
  <c r="I98" i="77"/>
  <c r="L98" i="77"/>
  <c r="O98" i="77"/>
  <c r="P98" i="77"/>
  <c r="U98" i="77"/>
  <c r="AE98" i="77" a="1"/>
  <c r="AE98" i="77" s="1"/>
  <c r="A99" i="77"/>
  <c r="B99" i="77"/>
  <c r="I99" i="77"/>
  <c r="L99" i="77"/>
  <c r="O99" i="77"/>
  <c r="P99" i="77"/>
  <c r="U99" i="77"/>
  <c r="Z99" i="77"/>
  <c r="AE99" i="77" a="1"/>
  <c r="AE99" i="77" s="1"/>
  <c r="A100" i="77"/>
  <c r="B100" i="77"/>
  <c r="I100" i="77"/>
  <c r="L100" i="77"/>
  <c r="O100" i="77"/>
  <c r="P100" i="77"/>
  <c r="U100" i="77"/>
  <c r="V100" i="77" s="1"/>
  <c r="W100" i="77"/>
  <c r="X100" i="77" s="1"/>
  <c r="Z100" i="77"/>
  <c r="AE100" i="77" a="1"/>
  <c r="AE100" i="77" s="1"/>
  <c r="A101" i="77"/>
  <c r="B101" i="77"/>
  <c r="I101" i="77"/>
  <c r="L101" i="77"/>
  <c r="O101" i="77"/>
  <c r="P101" i="77"/>
  <c r="U101" i="77"/>
  <c r="AE101" i="77" a="1"/>
  <c r="AE101" i="77" s="1"/>
  <c r="A102" i="77"/>
  <c r="B102" i="77"/>
  <c r="I102" i="77"/>
  <c r="L102" i="77"/>
  <c r="O102" i="77"/>
  <c r="P102" i="77"/>
  <c r="U102" i="77"/>
  <c r="AE102" i="77" a="1"/>
  <c r="AE102" i="77" s="1"/>
  <c r="A103" i="77"/>
  <c r="B103" i="77"/>
  <c r="I103" i="77"/>
  <c r="L103" i="77"/>
  <c r="O103" i="77"/>
  <c r="P103" i="77"/>
  <c r="U103" i="77"/>
  <c r="AE103" i="77" a="1"/>
  <c r="AE103" i="77" s="1"/>
  <c r="A104" i="77"/>
  <c r="B104" i="77"/>
  <c r="I104" i="77"/>
  <c r="L104" i="77"/>
  <c r="O104" i="77"/>
  <c r="P104" i="77"/>
  <c r="U104" i="77"/>
  <c r="Z104" i="77"/>
  <c r="AE104" i="77" a="1"/>
  <c r="AE104" i="77" s="1"/>
  <c r="A105" i="77"/>
  <c r="B105" i="77"/>
  <c r="I105" i="77"/>
  <c r="L105" i="77"/>
  <c r="O105" i="77"/>
  <c r="P105" i="77"/>
  <c r="U105" i="77"/>
  <c r="AE105" i="77" a="1"/>
  <c r="AE105" i="77" s="1"/>
  <c r="A106" i="77"/>
  <c r="B106" i="77"/>
  <c r="I106" i="77"/>
  <c r="L106" i="77"/>
  <c r="O106" i="77"/>
  <c r="P106" i="77"/>
  <c r="U106" i="77"/>
  <c r="AE106" i="77" a="1"/>
  <c r="AE106" i="77" s="1"/>
  <c r="A107" i="77"/>
  <c r="B107" i="77"/>
  <c r="I107" i="77"/>
  <c r="L107" i="77"/>
  <c r="O107" i="77"/>
  <c r="P107" i="77"/>
  <c r="U107" i="77"/>
  <c r="V107" i="77" s="1"/>
  <c r="Z107" i="77"/>
  <c r="AA107" i="77" s="1"/>
  <c r="AB107" i="77"/>
  <c r="AE107" i="77" a="1"/>
  <c r="AE107" i="77" s="1"/>
  <c r="A108" i="77"/>
  <c r="B108" i="77"/>
  <c r="I108" i="77"/>
  <c r="L108" i="77"/>
  <c r="O108" i="77"/>
  <c r="P108" i="77"/>
  <c r="U108" i="77"/>
  <c r="Z108" i="77" s="1"/>
  <c r="AE108" i="77" a="1"/>
  <c r="AE108" i="77" s="1"/>
  <c r="A109" i="77"/>
  <c r="B109" i="77"/>
  <c r="I109" i="77"/>
  <c r="L109" i="77"/>
  <c r="O109" i="77"/>
  <c r="P109" i="77"/>
  <c r="U109" i="77"/>
  <c r="V109" i="77" s="1"/>
  <c r="W109" i="77"/>
  <c r="X109" i="77" s="1"/>
  <c r="Z109" i="77"/>
  <c r="AE109" i="77" a="1"/>
  <c r="AE109" i="77" s="1"/>
  <c r="A110" i="77"/>
  <c r="B110" i="77"/>
  <c r="I110" i="77"/>
  <c r="L110" i="77"/>
  <c r="O110" i="77"/>
  <c r="P110" i="77"/>
  <c r="U110" i="77"/>
  <c r="AE110" i="77" a="1"/>
  <c r="AE110" i="77" s="1"/>
  <c r="A111" i="77"/>
  <c r="B111" i="77"/>
  <c r="I111" i="77"/>
  <c r="L111" i="77"/>
  <c r="O111" i="77"/>
  <c r="P111" i="77"/>
  <c r="U111" i="77"/>
  <c r="AE111" i="77" a="1"/>
  <c r="AE111" i="77" s="1"/>
  <c r="A112" i="77"/>
  <c r="B112" i="77"/>
  <c r="I112" i="77"/>
  <c r="L112" i="77"/>
  <c r="O112" i="77"/>
  <c r="P112" i="77"/>
  <c r="U112" i="77"/>
  <c r="AE112" i="77" a="1"/>
  <c r="AE112" i="77" s="1"/>
  <c r="A113" i="77"/>
  <c r="B113" i="77"/>
  <c r="I113" i="77"/>
  <c r="L113" i="77"/>
  <c r="O113" i="77"/>
  <c r="P113" i="77"/>
  <c r="U113" i="77"/>
  <c r="AE113" i="77" a="1"/>
  <c r="AE113" i="77" s="1"/>
  <c r="A114" i="77"/>
  <c r="B114" i="77"/>
  <c r="I114" i="77"/>
  <c r="L114" i="77"/>
  <c r="O114" i="77"/>
  <c r="P114" i="77"/>
  <c r="U114" i="77"/>
  <c r="AE114" i="77" a="1"/>
  <c r="AE114" i="77" s="1"/>
  <c r="A115" i="77"/>
  <c r="B115" i="77"/>
  <c r="I115" i="77"/>
  <c r="L115" i="77"/>
  <c r="O115" i="77"/>
  <c r="P115" i="77"/>
  <c r="U115" i="77"/>
  <c r="AE115" i="77" a="1"/>
  <c r="AE115" i="77" s="1"/>
  <c r="A116" i="77"/>
  <c r="B116" i="77"/>
  <c r="I116" i="77"/>
  <c r="L116" i="77"/>
  <c r="O116" i="77"/>
  <c r="P116" i="77"/>
  <c r="U116" i="77"/>
  <c r="AE116" i="77" a="1"/>
  <c r="AE116" i="77" s="1"/>
  <c r="A117" i="77"/>
  <c r="B117" i="77"/>
  <c r="I117" i="77"/>
  <c r="L117" i="77"/>
  <c r="O117" i="77"/>
  <c r="P117" i="77"/>
  <c r="U117" i="77"/>
  <c r="V117" i="77" s="1"/>
  <c r="W117" i="77"/>
  <c r="X117" i="77"/>
  <c r="Z117" i="77"/>
  <c r="AE117" i="77" a="1"/>
  <c r="AE117" i="77" s="1"/>
  <c r="A118" i="77"/>
  <c r="B118" i="77"/>
  <c r="I118" i="77"/>
  <c r="L118" i="77"/>
  <c r="O118" i="77"/>
  <c r="P118" i="77"/>
  <c r="U118" i="77"/>
  <c r="AE118" i="77" a="1"/>
  <c r="AE118" i="77" s="1"/>
  <c r="A119" i="77"/>
  <c r="B119" i="77"/>
  <c r="I119" i="77"/>
  <c r="L119" i="77"/>
  <c r="O119" i="77"/>
  <c r="P119" i="77"/>
  <c r="U119" i="77"/>
  <c r="AE119" i="77" a="1"/>
  <c r="AE119" i="77" s="1"/>
  <c r="A120" i="77"/>
  <c r="B120" i="77"/>
  <c r="I120" i="77"/>
  <c r="L120" i="77"/>
  <c r="O120" i="77"/>
  <c r="P120" i="77"/>
  <c r="U120" i="77"/>
  <c r="Z120" i="77"/>
  <c r="AE120" i="77" a="1"/>
  <c r="AE120" i="77" s="1"/>
  <c r="A121" i="77"/>
  <c r="B121" i="77"/>
  <c r="I121" i="77"/>
  <c r="L121" i="77"/>
  <c r="O121" i="77"/>
  <c r="P121" i="77"/>
  <c r="U121" i="77"/>
  <c r="AE121" i="77" a="1"/>
  <c r="AE121" i="77" s="1"/>
  <c r="A122" i="77"/>
  <c r="B122" i="77"/>
  <c r="I122" i="77"/>
  <c r="L122" i="77"/>
  <c r="O122" i="77"/>
  <c r="P122" i="77"/>
  <c r="U122" i="77"/>
  <c r="AE122" i="77" a="1"/>
  <c r="AE122" i="77" s="1"/>
  <c r="A123" i="77"/>
  <c r="B123" i="77"/>
  <c r="I123" i="77"/>
  <c r="L123" i="77"/>
  <c r="O123" i="77"/>
  <c r="P123" i="77"/>
  <c r="U123" i="77"/>
  <c r="V123" i="77" s="1"/>
  <c r="Z123" i="77"/>
  <c r="AE123" i="77" a="1"/>
  <c r="AE123" i="77" s="1"/>
  <c r="A124" i="77"/>
  <c r="B124" i="77"/>
  <c r="I124" i="77"/>
  <c r="L124" i="77"/>
  <c r="O124" i="77"/>
  <c r="P124" i="77"/>
  <c r="U124" i="77"/>
  <c r="Z124" i="77"/>
  <c r="AE124" i="77" a="1"/>
  <c r="AE124" i="77" s="1"/>
  <c r="A125" i="77"/>
  <c r="B125" i="77"/>
  <c r="I125" i="77"/>
  <c r="L125" i="77"/>
  <c r="O125" i="77"/>
  <c r="P125" i="77"/>
  <c r="U125" i="77"/>
  <c r="V125" i="77" s="1"/>
  <c r="W125" i="77"/>
  <c r="X125" i="77" s="1"/>
  <c r="Z125" i="77"/>
  <c r="AE125" i="77" a="1"/>
  <c r="AE125" i="77" s="1"/>
  <c r="A126" i="77"/>
  <c r="B126" i="77"/>
  <c r="I126" i="77"/>
  <c r="L126" i="77"/>
  <c r="O126" i="77"/>
  <c r="P126" i="77"/>
  <c r="U126" i="77"/>
  <c r="AE126" i="77" a="1"/>
  <c r="AE126" i="77" s="1"/>
  <c r="A127" i="77"/>
  <c r="B127" i="77"/>
  <c r="I127" i="77"/>
  <c r="L127" i="77"/>
  <c r="O127" i="77"/>
  <c r="P127" i="77"/>
  <c r="U127" i="77"/>
  <c r="AE127" i="77" a="1"/>
  <c r="AE127" i="77" s="1"/>
  <c r="A128" i="77"/>
  <c r="B128" i="77"/>
  <c r="I128" i="77"/>
  <c r="L128" i="77"/>
  <c r="O128" i="77"/>
  <c r="P128" i="77"/>
  <c r="U128" i="77"/>
  <c r="AE128" i="77" a="1"/>
  <c r="AE128" i="77" s="1"/>
  <c r="A129" i="77"/>
  <c r="B129" i="77"/>
  <c r="I129" i="77"/>
  <c r="L129" i="77"/>
  <c r="O129" i="77"/>
  <c r="P129" i="77"/>
  <c r="U129" i="77"/>
  <c r="AE129" i="77" a="1"/>
  <c r="AE129" i="77" s="1"/>
  <c r="A130" i="77"/>
  <c r="B130" i="77"/>
  <c r="I130" i="77"/>
  <c r="L130" i="77"/>
  <c r="O130" i="77"/>
  <c r="P130" i="77"/>
  <c r="U130" i="77"/>
  <c r="AE130" i="77" a="1"/>
  <c r="AE130" i="77" s="1"/>
  <c r="A131" i="77"/>
  <c r="B131" i="77"/>
  <c r="I131" i="77"/>
  <c r="L131" i="77"/>
  <c r="O131" i="77"/>
  <c r="P131" i="77"/>
  <c r="U131" i="77"/>
  <c r="AE131" i="77" a="1"/>
  <c r="AE131" i="77" s="1"/>
  <c r="A132" i="77"/>
  <c r="B132" i="77"/>
  <c r="I132" i="77"/>
  <c r="L132" i="77"/>
  <c r="O132" i="77"/>
  <c r="P132" i="77"/>
  <c r="U132" i="77"/>
  <c r="AE132" i="77" a="1"/>
  <c r="AE132" i="77" s="1"/>
  <c r="A133" i="77"/>
  <c r="B133" i="77"/>
  <c r="I133" i="77"/>
  <c r="L133" i="77"/>
  <c r="O133" i="77"/>
  <c r="P133" i="77"/>
  <c r="U133" i="77"/>
  <c r="V133" i="77" s="1"/>
  <c r="W133" i="77"/>
  <c r="X133" i="77" s="1"/>
  <c r="Z133" i="77"/>
  <c r="AE133" i="77" a="1"/>
  <c r="AE133" i="77" s="1"/>
  <c r="A134" i="77"/>
  <c r="B134" i="77"/>
  <c r="I134" i="77"/>
  <c r="L134" i="77"/>
  <c r="O134" i="77"/>
  <c r="P134" i="77"/>
  <c r="U134" i="77"/>
  <c r="AE134" i="77" a="1"/>
  <c r="AE134" i="77" s="1"/>
  <c r="A135" i="77"/>
  <c r="B135" i="77"/>
  <c r="I135" i="77"/>
  <c r="L135" i="77"/>
  <c r="O135" i="77"/>
  <c r="P135" i="77"/>
  <c r="U135" i="77"/>
  <c r="AE135" i="77" a="1"/>
  <c r="AE135" i="77" s="1"/>
  <c r="A136" i="77"/>
  <c r="B136" i="77"/>
  <c r="I136" i="77"/>
  <c r="L136" i="77"/>
  <c r="O136" i="77"/>
  <c r="P136" i="77"/>
  <c r="U136" i="77"/>
  <c r="V136" i="77" s="1"/>
  <c r="W136" i="77"/>
  <c r="X136" i="77"/>
  <c r="Z136" i="77"/>
  <c r="AA136" i="77" s="1"/>
  <c r="AE136" i="77" a="1"/>
  <c r="AE136" i="77" s="1"/>
  <c r="A137" i="77"/>
  <c r="B137" i="77"/>
  <c r="I137" i="77"/>
  <c r="L137" i="77"/>
  <c r="O137" i="77"/>
  <c r="P137" i="77"/>
  <c r="U137" i="77"/>
  <c r="AE137" i="77" a="1"/>
  <c r="AE137" i="77" s="1"/>
  <c r="A138" i="77"/>
  <c r="B138" i="77"/>
  <c r="I138" i="77"/>
  <c r="L138" i="77"/>
  <c r="O138" i="77"/>
  <c r="P138" i="77"/>
  <c r="U138" i="77"/>
  <c r="Z138" i="77" s="1"/>
  <c r="AE138" i="77" a="1"/>
  <c r="AE138" i="77" s="1"/>
  <c r="A139" i="77"/>
  <c r="B139" i="77"/>
  <c r="I139" i="77"/>
  <c r="L139" i="77"/>
  <c r="O139" i="77"/>
  <c r="P139" i="77"/>
  <c r="U139" i="77"/>
  <c r="V139" i="77" s="1"/>
  <c r="Z139" i="77"/>
  <c r="AE139" i="77" a="1"/>
  <c r="AE139" i="77" s="1"/>
  <c r="A140" i="77"/>
  <c r="B140" i="77"/>
  <c r="I140" i="77"/>
  <c r="L140" i="77"/>
  <c r="O140" i="77"/>
  <c r="P140" i="77"/>
  <c r="U140" i="77"/>
  <c r="AE140" i="77" a="1"/>
  <c r="AE140" i="77" s="1"/>
  <c r="A141" i="77"/>
  <c r="B141" i="77"/>
  <c r="I141" i="77"/>
  <c r="L141" i="77"/>
  <c r="O141" i="77"/>
  <c r="P141" i="77"/>
  <c r="U141" i="77"/>
  <c r="AE141" i="77" a="1"/>
  <c r="AE141" i="77" s="1"/>
  <c r="A142" i="77"/>
  <c r="B142" i="77"/>
  <c r="I142" i="77"/>
  <c r="L142" i="77"/>
  <c r="O142" i="77"/>
  <c r="P142" i="77"/>
  <c r="U142" i="77"/>
  <c r="AE142" i="77" a="1"/>
  <c r="AE142" i="77" s="1"/>
  <c r="A143" i="77"/>
  <c r="B143" i="77"/>
  <c r="I143" i="77"/>
  <c r="L143" i="77"/>
  <c r="O143" i="77"/>
  <c r="P143" i="77"/>
  <c r="U143" i="77"/>
  <c r="V143" i="77" s="1"/>
  <c r="Z143" i="77"/>
  <c r="AE143" i="77" a="1"/>
  <c r="AE143" i="77" s="1"/>
  <c r="A144" i="77"/>
  <c r="B144" i="77"/>
  <c r="I144" i="77"/>
  <c r="L144" i="77"/>
  <c r="O144" i="77"/>
  <c r="P144" i="77"/>
  <c r="U144" i="77"/>
  <c r="AE144" i="77" a="1"/>
  <c r="AE144" i="77" s="1"/>
  <c r="A145" i="77"/>
  <c r="B145" i="77"/>
  <c r="I145" i="77"/>
  <c r="L145" i="77"/>
  <c r="O145" i="77"/>
  <c r="P145" i="77"/>
  <c r="U145" i="77"/>
  <c r="AE145" i="77" a="1"/>
  <c r="AE145" i="77" s="1"/>
  <c r="A146" i="77"/>
  <c r="B146" i="77"/>
  <c r="I146" i="77"/>
  <c r="L146" i="77"/>
  <c r="O146" i="77"/>
  <c r="P146" i="77"/>
  <c r="U146" i="77"/>
  <c r="Z146" i="77"/>
  <c r="AE146" i="77" a="1"/>
  <c r="AE146" i="77" s="1"/>
  <c r="A147" i="77"/>
  <c r="B147" i="77"/>
  <c r="I147" i="77"/>
  <c r="L147" i="77"/>
  <c r="O147" i="77"/>
  <c r="P147" i="77"/>
  <c r="U147" i="77"/>
  <c r="V147" i="77" s="1"/>
  <c r="Z147" i="77"/>
  <c r="AE147" i="77" a="1"/>
  <c r="AE147" i="77" s="1"/>
  <c r="A148" i="77"/>
  <c r="B148" i="77"/>
  <c r="I148" i="77"/>
  <c r="L148" i="77"/>
  <c r="O148" i="77"/>
  <c r="P148" i="77"/>
  <c r="U148" i="77"/>
  <c r="AE148" i="77" a="1"/>
  <c r="AE148" i="77" s="1"/>
  <c r="A149" i="77"/>
  <c r="B149" i="77"/>
  <c r="I149" i="77"/>
  <c r="L149" i="77"/>
  <c r="O149" i="77"/>
  <c r="P149" i="77"/>
  <c r="U149" i="77"/>
  <c r="AE149" i="77" a="1"/>
  <c r="AE149" i="77" s="1"/>
  <c r="A150" i="77"/>
  <c r="B150" i="77"/>
  <c r="I150" i="77"/>
  <c r="L150" i="77"/>
  <c r="O150" i="77"/>
  <c r="P150" i="77"/>
  <c r="U150" i="77"/>
  <c r="Z150" i="77"/>
  <c r="AE150" i="77" a="1"/>
  <c r="AE150" i="77" s="1"/>
  <c r="A151" i="77"/>
  <c r="B151" i="77"/>
  <c r="I151" i="77"/>
  <c r="L151" i="77"/>
  <c r="O151" i="77"/>
  <c r="P151" i="77"/>
  <c r="U151" i="77"/>
  <c r="AE151" i="77" a="1"/>
  <c r="AE151" i="77" s="1"/>
  <c r="A152" i="77"/>
  <c r="B152" i="77"/>
  <c r="I152" i="77"/>
  <c r="L152" i="77"/>
  <c r="O152" i="77"/>
  <c r="P152" i="77"/>
  <c r="U152" i="77"/>
  <c r="AE152" i="77" a="1"/>
  <c r="AE152" i="77" s="1"/>
  <c r="A153" i="77"/>
  <c r="B153" i="77"/>
  <c r="I153" i="77"/>
  <c r="L153" i="77"/>
  <c r="O153" i="77"/>
  <c r="P153" i="77"/>
  <c r="U153" i="77"/>
  <c r="AE153" i="77" a="1"/>
  <c r="AE153" i="77" s="1"/>
  <c r="A154" i="77"/>
  <c r="B154" i="77"/>
  <c r="I154" i="77"/>
  <c r="L154" i="77"/>
  <c r="O154" i="77"/>
  <c r="P154" i="77"/>
  <c r="U154" i="77"/>
  <c r="Z154" i="77"/>
  <c r="AA154" i="77" s="1"/>
  <c r="AB154" i="77"/>
  <c r="AE154" i="77" a="1"/>
  <c r="AE154" i="77" s="1"/>
  <c r="A155" i="77"/>
  <c r="B155" i="77"/>
  <c r="I155" i="77"/>
  <c r="L155" i="77"/>
  <c r="O155" i="77"/>
  <c r="P155" i="77"/>
  <c r="U155" i="77"/>
  <c r="AE155" i="77" a="1"/>
  <c r="AE155" i="77" s="1"/>
  <c r="A156" i="77"/>
  <c r="B156" i="77"/>
  <c r="I156" i="77"/>
  <c r="L156" i="77"/>
  <c r="O156" i="77"/>
  <c r="P156" i="77"/>
  <c r="U156" i="77"/>
  <c r="Z156" i="77"/>
  <c r="AE156" i="77" a="1"/>
  <c r="AE156" i="77" s="1"/>
  <c r="A157" i="77"/>
  <c r="B157" i="77"/>
  <c r="I157" i="77"/>
  <c r="L157" i="77"/>
  <c r="O157" i="77"/>
  <c r="P157" i="77"/>
  <c r="U157" i="77"/>
  <c r="AE157" i="77" a="1"/>
  <c r="AE157" i="77" s="1"/>
  <c r="A158" i="77"/>
  <c r="B158" i="77"/>
  <c r="I158" i="77"/>
  <c r="L158" i="77"/>
  <c r="O158" i="77"/>
  <c r="P158" i="77"/>
  <c r="U158" i="77"/>
  <c r="AE158" i="77" a="1"/>
  <c r="AE158" i="77" s="1"/>
  <c r="A159" i="77"/>
  <c r="B159" i="77"/>
  <c r="I159" i="77"/>
  <c r="L159" i="77"/>
  <c r="O159" i="77"/>
  <c r="P159" i="77"/>
  <c r="U159" i="77"/>
  <c r="Z159" i="77"/>
  <c r="AE159" i="77" a="1"/>
  <c r="AE159" i="77" s="1"/>
  <c r="A160" i="77"/>
  <c r="B160" i="77"/>
  <c r="I160" i="77"/>
  <c r="L160" i="77"/>
  <c r="O160" i="77"/>
  <c r="P160" i="77"/>
  <c r="U160" i="77"/>
  <c r="V160" i="77" s="1"/>
  <c r="W160" i="77"/>
  <c r="X160" i="77"/>
  <c r="AE160" i="77" a="1"/>
  <c r="AE160" i="77" s="1"/>
  <c r="A161" i="77"/>
  <c r="B161" i="77"/>
  <c r="I161" i="77"/>
  <c r="L161" i="77"/>
  <c r="O161" i="77"/>
  <c r="P161" i="77"/>
  <c r="U161" i="77"/>
  <c r="AE161" i="77" a="1"/>
  <c r="AE161" i="77" s="1"/>
  <c r="A162" i="77"/>
  <c r="B162" i="77"/>
  <c r="I162" i="77"/>
  <c r="L162" i="77"/>
  <c r="O162" i="77"/>
  <c r="P162" i="77"/>
  <c r="U162" i="77"/>
  <c r="V162" i="77" s="1"/>
  <c r="W162" i="77"/>
  <c r="Z162" i="77"/>
  <c r="AA162" i="77" s="1"/>
  <c r="AB162" i="77"/>
  <c r="AE162" i="77" a="1"/>
  <c r="AE162" i="77" s="1"/>
  <c r="A163" i="77"/>
  <c r="B163" i="77"/>
  <c r="I163" i="77"/>
  <c r="L163" i="77"/>
  <c r="O163" i="77"/>
  <c r="P163" i="77"/>
  <c r="U163" i="77"/>
  <c r="Z163" i="77"/>
  <c r="AE163" i="77" a="1"/>
  <c r="AE163" i="77" s="1"/>
  <c r="A164" i="77"/>
  <c r="B164" i="77"/>
  <c r="I164" i="77"/>
  <c r="L164" i="77"/>
  <c r="O164" i="77"/>
  <c r="P164" i="77"/>
  <c r="U164" i="77"/>
  <c r="AE164" i="77" a="1"/>
  <c r="AE164" i="77" s="1"/>
  <c r="A165" i="77"/>
  <c r="B165" i="77"/>
  <c r="I165" i="77"/>
  <c r="L165" i="77"/>
  <c r="O165" i="77"/>
  <c r="P165" i="77"/>
  <c r="U165" i="77"/>
  <c r="AE165" i="77" a="1"/>
  <c r="AE165" i="77" s="1"/>
  <c r="A166" i="77"/>
  <c r="B166" i="77"/>
  <c r="I166" i="77"/>
  <c r="L166" i="77"/>
  <c r="O166" i="77"/>
  <c r="P166" i="77"/>
  <c r="U166" i="77"/>
  <c r="AE166" i="77" a="1"/>
  <c r="AE166" i="77" s="1"/>
  <c r="A167" i="77"/>
  <c r="B167" i="77"/>
  <c r="I167" i="77"/>
  <c r="L167" i="77"/>
  <c r="O167" i="77"/>
  <c r="P167" i="77"/>
  <c r="U167" i="77"/>
  <c r="Z167" i="77"/>
  <c r="AE167" i="77" a="1"/>
  <c r="AE167" i="77" s="1"/>
  <c r="A168" i="77"/>
  <c r="B168" i="77"/>
  <c r="I168" i="77"/>
  <c r="L168" i="77"/>
  <c r="O168" i="77"/>
  <c r="P168" i="77"/>
  <c r="U168" i="77"/>
  <c r="V168" i="77" s="1"/>
  <c r="W168" i="77"/>
  <c r="AE168" i="77" a="1"/>
  <c r="AE168" i="77" s="1"/>
  <c r="A169" i="77"/>
  <c r="B169" i="77"/>
  <c r="I169" i="77"/>
  <c r="L169" i="77"/>
  <c r="O169" i="77"/>
  <c r="P169" i="77"/>
  <c r="U169" i="77"/>
  <c r="AE169" i="77" a="1"/>
  <c r="AE169" i="77" s="1"/>
  <c r="A170" i="77"/>
  <c r="B170" i="77"/>
  <c r="I170" i="77"/>
  <c r="L170" i="77"/>
  <c r="O170" i="77"/>
  <c r="P170" i="77"/>
  <c r="U170" i="77"/>
  <c r="Z170" i="77"/>
  <c r="AE170" i="77" a="1"/>
  <c r="AE170" i="77" s="1"/>
  <c r="A171" i="77"/>
  <c r="B171" i="77"/>
  <c r="I171" i="77"/>
  <c r="L171" i="77"/>
  <c r="O171" i="77"/>
  <c r="P171" i="77"/>
  <c r="U171" i="77"/>
  <c r="V171" i="77" s="1"/>
  <c r="W171" i="77"/>
  <c r="X171" i="77"/>
  <c r="AE171" i="77" a="1"/>
  <c r="AE171" i="77" s="1"/>
  <c r="A172" i="77"/>
  <c r="B172" i="77"/>
  <c r="I172" i="77"/>
  <c r="L172" i="77"/>
  <c r="O172" i="77"/>
  <c r="P172" i="77"/>
  <c r="U172" i="77"/>
  <c r="V172" i="77" s="1"/>
  <c r="W172" i="77"/>
  <c r="X172" i="77"/>
  <c r="AE172" i="77" a="1"/>
  <c r="AE172" i="77" s="1"/>
  <c r="A173" i="77"/>
  <c r="B173" i="77"/>
  <c r="I173" i="77"/>
  <c r="L173" i="77"/>
  <c r="O173" i="77"/>
  <c r="P173" i="77"/>
  <c r="U173" i="77"/>
  <c r="AE173" i="77" a="1"/>
  <c r="AE173" i="77" s="1"/>
  <c r="A174" i="77"/>
  <c r="B174" i="77"/>
  <c r="I174" i="77"/>
  <c r="L174" i="77"/>
  <c r="O174" i="77"/>
  <c r="P174" i="77"/>
  <c r="U174" i="77"/>
  <c r="Z174" i="77" s="1"/>
  <c r="AA174" i="77" s="1"/>
  <c r="AE174" i="77" a="1"/>
  <c r="AE174" i="77" s="1"/>
  <c r="A175" i="77"/>
  <c r="B175" i="77"/>
  <c r="I175" i="77"/>
  <c r="L175" i="77"/>
  <c r="O175" i="77"/>
  <c r="P175" i="77"/>
  <c r="U175" i="77"/>
  <c r="Z175" i="77"/>
  <c r="AE175" i="77" a="1"/>
  <c r="AE175" i="77" s="1"/>
  <c r="A176" i="77"/>
  <c r="B176" i="77"/>
  <c r="I176" i="77"/>
  <c r="L176" i="77"/>
  <c r="O176" i="77"/>
  <c r="P176" i="77"/>
  <c r="U176" i="77"/>
  <c r="V176" i="77" s="1"/>
  <c r="W176" i="77"/>
  <c r="X176" i="77" s="1"/>
  <c r="AE176" i="77" a="1"/>
  <c r="AE176" i="77" s="1"/>
  <c r="A177" i="77"/>
  <c r="B177" i="77"/>
  <c r="I177" i="77"/>
  <c r="L177" i="77"/>
  <c r="O177" i="77"/>
  <c r="P177" i="77"/>
  <c r="U177" i="77"/>
  <c r="AE177" i="77" a="1"/>
  <c r="AE177" i="77" s="1"/>
  <c r="A178" i="77"/>
  <c r="B178" i="77"/>
  <c r="I178" i="77"/>
  <c r="L178" i="77"/>
  <c r="O178" i="77"/>
  <c r="P178" i="77"/>
  <c r="U178" i="77"/>
  <c r="Z178" i="77" s="1"/>
  <c r="AE178" i="77" a="1"/>
  <c r="AE178" i="77" s="1"/>
  <c r="A179" i="77"/>
  <c r="B179" i="77"/>
  <c r="I179" i="77"/>
  <c r="L179" i="77"/>
  <c r="O179" i="77"/>
  <c r="P179" i="77"/>
  <c r="U179" i="77"/>
  <c r="V179" i="77" s="1"/>
  <c r="W179" i="77"/>
  <c r="X179" i="77" s="1"/>
  <c r="AE179" i="77" a="1"/>
  <c r="AE179" i="77" s="1"/>
  <c r="A180" i="77"/>
  <c r="B180" i="77"/>
  <c r="I180" i="77"/>
  <c r="L180" i="77"/>
  <c r="O180" i="77"/>
  <c r="P180" i="77"/>
  <c r="U180" i="77"/>
  <c r="V180" i="77" s="1"/>
  <c r="W180" i="77"/>
  <c r="X180" i="77" s="1"/>
  <c r="AE180" i="77" a="1"/>
  <c r="AE180" i="77" s="1"/>
  <c r="A181" i="77"/>
  <c r="B181" i="77"/>
  <c r="I181" i="77"/>
  <c r="L181" i="77"/>
  <c r="O181" i="77"/>
  <c r="P181" i="77"/>
  <c r="U181" i="77"/>
  <c r="AE181" i="77" a="1"/>
  <c r="AE181" i="77" s="1"/>
  <c r="A182" i="77"/>
  <c r="B182" i="77"/>
  <c r="I182" i="77"/>
  <c r="L182" i="77"/>
  <c r="O182" i="77"/>
  <c r="P182" i="77"/>
  <c r="U182" i="77"/>
  <c r="AE182" i="77" a="1"/>
  <c r="AE182" i="77" s="1"/>
  <c r="A183" i="77"/>
  <c r="B183" i="77"/>
  <c r="I183" i="77"/>
  <c r="L183" i="77"/>
  <c r="O183" i="77"/>
  <c r="P183" i="77"/>
  <c r="U183" i="77"/>
  <c r="AE183" i="77" a="1"/>
  <c r="AE183" i="77" s="1"/>
  <c r="A184" i="77"/>
  <c r="B184" i="77"/>
  <c r="I184" i="77"/>
  <c r="L184" i="77"/>
  <c r="O184" i="77"/>
  <c r="P184" i="77"/>
  <c r="U184" i="77"/>
  <c r="V184" i="77" s="1"/>
  <c r="W184" i="77"/>
  <c r="X184" i="77"/>
  <c r="AE184" i="77" a="1"/>
  <c r="AE184" i="77" s="1"/>
  <c r="A185" i="77"/>
  <c r="B185" i="77"/>
  <c r="I185" i="77"/>
  <c r="L185" i="77"/>
  <c r="O185" i="77"/>
  <c r="P185" i="77"/>
  <c r="U185" i="77"/>
  <c r="AE185" i="77" a="1"/>
  <c r="AE185" i="77" s="1"/>
  <c r="A186" i="77"/>
  <c r="B186" i="77"/>
  <c r="I186" i="77"/>
  <c r="L186" i="77"/>
  <c r="O186" i="77"/>
  <c r="P186" i="77"/>
  <c r="U186" i="77"/>
  <c r="V186" i="77" s="1"/>
  <c r="W186" i="77"/>
  <c r="Z186" i="77"/>
  <c r="AA186" i="77" s="1"/>
  <c r="AE186" i="77" a="1"/>
  <c r="AE186" i="77" s="1"/>
  <c r="A187" i="77"/>
  <c r="B187" i="77"/>
  <c r="I187" i="77"/>
  <c r="L187" i="77"/>
  <c r="O187" i="77"/>
  <c r="P187" i="77"/>
  <c r="U187" i="77"/>
  <c r="V187" i="77" s="1"/>
  <c r="W187" i="77"/>
  <c r="Z187" i="77"/>
  <c r="AA187" i="77"/>
  <c r="AE187" i="77" a="1"/>
  <c r="AE187" i="77" s="1"/>
  <c r="A188" i="77"/>
  <c r="B188" i="77"/>
  <c r="I188" i="77"/>
  <c r="L188" i="77"/>
  <c r="O188" i="77"/>
  <c r="P188" i="77"/>
  <c r="U188" i="77"/>
  <c r="V188" i="77"/>
  <c r="W188" i="77"/>
  <c r="Z188" i="77"/>
  <c r="AA188" i="77" s="1"/>
  <c r="AE188" i="77" a="1"/>
  <c r="AE188" i="77" s="1"/>
  <c r="A189" i="77"/>
  <c r="B189" i="77"/>
  <c r="I189" i="77"/>
  <c r="L189" i="77"/>
  <c r="O189" i="77"/>
  <c r="P189" i="77"/>
  <c r="U189" i="77"/>
  <c r="V189" i="77"/>
  <c r="W189" i="77" s="1"/>
  <c r="Z189" i="77"/>
  <c r="AA189" i="77"/>
  <c r="AE189" i="77" a="1"/>
  <c r="AE189" i="77" s="1"/>
  <c r="A190" i="77"/>
  <c r="B190" i="77"/>
  <c r="I190" i="77"/>
  <c r="L190" i="77"/>
  <c r="O190" i="77"/>
  <c r="P190" i="77"/>
  <c r="U190" i="77"/>
  <c r="V190" i="77"/>
  <c r="W190" i="77"/>
  <c r="Z190" i="77"/>
  <c r="AA190" i="77" s="1"/>
  <c r="AE190" i="77" a="1"/>
  <c r="AE190" i="77" s="1"/>
  <c r="A191" i="77"/>
  <c r="B191" i="77"/>
  <c r="I191" i="77"/>
  <c r="L191" i="77"/>
  <c r="O191" i="77"/>
  <c r="P191" i="77"/>
  <c r="U191" i="77"/>
  <c r="V191" i="77"/>
  <c r="Z191" i="77"/>
  <c r="AE191" i="77" a="1"/>
  <c r="AE191" i="77" s="1"/>
  <c r="A192" i="77"/>
  <c r="B192" i="77"/>
  <c r="I192" i="77"/>
  <c r="L192" i="77"/>
  <c r="O192" i="77"/>
  <c r="P192" i="77"/>
  <c r="U192" i="77"/>
  <c r="V192" i="77"/>
  <c r="W192" i="77"/>
  <c r="Z192" i="77"/>
  <c r="AA192" i="77" s="1"/>
  <c r="AE192" i="77" a="1"/>
  <c r="AE192" i="77" s="1"/>
  <c r="A193" i="77"/>
  <c r="B193" i="77"/>
  <c r="I193" i="77"/>
  <c r="L193" i="77"/>
  <c r="O193" i="77"/>
  <c r="P193" i="77"/>
  <c r="U193" i="77"/>
  <c r="Z193" i="77" s="1"/>
  <c r="V193" i="77"/>
  <c r="W193" i="77"/>
  <c r="AE193" i="77" a="1"/>
  <c r="AE193" i="77" s="1"/>
  <c r="A194" i="77"/>
  <c r="B194" i="77"/>
  <c r="I194" i="77"/>
  <c r="L194" i="77"/>
  <c r="O194" i="77"/>
  <c r="P194" i="77"/>
  <c r="U194" i="77"/>
  <c r="W194" i="77" s="1"/>
  <c r="V194" i="77"/>
  <c r="AE194" i="77" a="1"/>
  <c r="AE194" i="77" s="1"/>
  <c r="A195" i="77"/>
  <c r="B195" i="77"/>
  <c r="I195" i="77"/>
  <c r="L195" i="77"/>
  <c r="O195" i="77"/>
  <c r="P195" i="77"/>
  <c r="U195" i="77"/>
  <c r="V195" i="77"/>
  <c r="AE195" i="77" a="1"/>
  <c r="AE195" i="77" s="1"/>
  <c r="A196" i="77"/>
  <c r="B196" i="77"/>
  <c r="I196" i="77"/>
  <c r="L196" i="77"/>
  <c r="O196" i="77"/>
  <c r="P196" i="77"/>
  <c r="U196" i="77"/>
  <c r="Z196" i="77" s="1"/>
  <c r="AE196" i="77" a="1"/>
  <c r="AE196" i="77" s="1"/>
  <c r="A197" i="77"/>
  <c r="B197" i="77"/>
  <c r="I197" i="77"/>
  <c r="L197" i="77"/>
  <c r="O197" i="77"/>
  <c r="P197" i="77"/>
  <c r="U197" i="77"/>
  <c r="Z197" i="77" s="1"/>
  <c r="AA197" i="77" s="1"/>
  <c r="V197" i="77"/>
  <c r="W197" i="77"/>
  <c r="AB197" i="77"/>
  <c r="AE197" i="77" a="1"/>
  <c r="AE197" i="77" s="1"/>
  <c r="A198" i="77"/>
  <c r="B198" i="77"/>
  <c r="I198" i="77"/>
  <c r="L198" i="77"/>
  <c r="O198" i="77"/>
  <c r="P198" i="77"/>
  <c r="U198" i="77"/>
  <c r="Z198" i="77" s="1"/>
  <c r="AE198" i="77" a="1"/>
  <c r="AE198" i="77" s="1"/>
  <c r="A199" i="77"/>
  <c r="B199" i="77"/>
  <c r="I199" i="77"/>
  <c r="L199" i="77"/>
  <c r="O199" i="77"/>
  <c r="P199" i="77"/>
  <c r="U199" i="77"/>
  <c r="AE199" i="77" a="1"/>
  <c r="AE199" i="77" s="1"/>
  <c r="A200" i="77"/>
  <c r="B200" i="77"/>
  <c r="I200" i="77"/>
  <c r="L200" i="77"/>
  <c r="O200" i="77"/>
  <c r="P200" i="77"/>
  <c r="U200" i="77"/>
  <c r="Z200" i="77"/>
  <c r="AE200" i="77" a="1"/>
  <c r="AE200" i="77" s="1"/>
  <c r="A201" i="77"/>
  <c r="B201" i="77"/>
  <c r="I201" i="77"/>
  <c r="L201" i="77"/>
  <c r="O201" i="77"/>
  <c r="P201" i="77"/>
  <c r="U201" i="77"/>
  <c r="Z201" i="77" s="1"/>
  <c r="AA201" i="77" s="1"/>
  <c r="V201" i="77"/>
  <c r="W201" i="77"/>
  <c r="AE201" i="77" a="1"/>
  <c r="AE201" i="77" s="1"/>
  <c r="A202" i="77"/>
  <c r="B202" i="77"/>
  <c r="I202" i="77"/>
  <c r="L202" i="77"/>
  <c r="O202" i="77"/>
  <c r="P202" i="77"/>
  <c r="U202" i="77"/>
  <c r="Z202" i="77" s="1"/>
  <c r="AE202" i="77" a="1"/>
  <c r="AE202" i="77" s="1"/>
  <c r="A203" i="77"/>
  <c r="B203" i="77"/>
  <c r="I203" i="77"/>
  <c r="L203" i="77"/>
  <c r="O203" i="77"/>
  <c r="P203" i="77"/>
  <c r="U203" i="77"/>
  <c r="Z203" i="77" s="1"/>
  <c r="AA203" i="77" s="1"/>
  <c r="V203" i="77"/>
  <c r="W203" i="77" s="1"/>
  <c r="AE203" i="77" a="1"/>
  <c r="AE203" i="77" s="1"/>
  <c r="A204" i="77"/>
  <c r="B204" i="77"/>
  <c r="I204" i="77"/>
  <c r="L204" i="77"/>
  <c r="O204" i="77"/>
  <c r="P204" i="77"/>
  <c r="U204" i="77"/>
  <c r="Z204" i="77"/>
  <c r="AE204" i="77" a="1"/>
  <c r="AE204" i="77" s="1"/>
  <c r="A205" i="77"/>
  <c r="B205" i="77"/>
  <c r="I205" i="77"/>
  <c r="L205" i="77"/>
  <c r="O205" i="77"/>
  <c r="P205" i="77"/>
  <c r="U205" i="77"/>
  <c r="Z205" i="77" s="1"/>
  <c r="AA205" i="77" s="1"/>
  <c r="V205" i="77"/>
  <c r="AE205" i="77" a="1"/>
  <c r="AE205" i="77" s="1"/>
  <c r="A206" i="77"/>
  <c r="B206" i="77"/>
  <c r="I206" i="77"/>
  <c r="L206" i="77"/>
  <c r="O206" i="77"/>
  <c r="P206" i="77"/>
  <c r="U206" i="77"/>
  <c r="Z206" i="77" s="1"/>
  <c r="AE206" i="77" a="1"/>
  <c r="AE206" i="77" s="1"/>
  <c r="A207" i="77"/>
  <c r="B207" i="77"/>
  <c r="I207" i="77"/>
  <c r="L207" i="77"/>
  <c r="O207" i="77"/>
  <c r="P207" i="77"/>
  <c r="U207" i="77"/>
  <c r="Z207" i="77" s="1"/>
  <c r="AA207" i="77" s="1"/>
  <c r="V207" i="77"/>
  <c r="W207" i="77" s="1"/>
  <c r="AE207" i="77" a="1"/>
  <c r="AE207" i="77" s="1"/>
  <c r="A208" i="77"/>
  <c r="B208" i="77"/>
  <c r="I208" i="77"/>
  <c r="L208" i="77"/>
  <c r="O208" i="77"/>
  <c r="P208" i="77"/>
  <c r="U208" i="77"/>
  <c r="Z208" i="77"/>
  <c r="AE208" i="77" a="1"/>
  <c r="AE208" i="77" s="1"/>
  <c r="A209" i="77"/>
  <c r="B209" i="77"/>
  <c r="I209" i="77"/>
  <c r="L209" i="77"/>
  <c r="O209" i="77"/>
  <c r="P209" i="77"/>
  <c r="U209" i="77"/>
  <c r="AE209" i="77" a="1"/>
  <c r="AE209" i="77" s="1"/>
  <c r="A210" i="77"/>
  <c r="B210" i="77"/>
  <c r="I210" i="77"/>
  <c r="L210" i="77"/>
  <c r="O210" i="77"/>
  <c r="P210" i="77"/>
  <c r="U210" i="77"/>
  <c r="Z210" i="77" s="1"/>
  <c r="AE210" i="77" a="1"/>
  <c r="AE210" i="77" s="1"/>
  <c r="A211" i="77"/>
  <c r="B211" i="77"/>
  <c r="I211" i="77"/>
  <c r="L211" i="77"/>
  <c r="O211" i="77"/>
  <c r="P211" i="77"/>
  <c r="U211" i="77"/>
  <c r="Z211" i="77" s="1"/>
  <c r="AA211" i="77" s="1"/>
  <c r="V211" i="77"/>
  <c r="W211" i="77" s="1"/>
  <c r="AE211" i="77" a="1"/>
  <c r="AE211" i="77" s="1"/>
  <c r="A212" i="77"/>
  <c r="B212" i="77"/>
  <c r="I212" i="77"/>
  <c r="L212" i="77"/>
  <c r="O212" i="77"/>
  <c r="P212" i="77"/>
  <c r="U212" i="77"/>
  <c r="Z212" i="77" s="1"/>
  <c r="AE212" i="77" a="1"/>
  <c r="AE212" i="77" s="1"/>
  <c r="A213" i="77"/>
  <c r="B213" i="77"/>
  <c r="I213" i="77"/>
  <c r="L213" i="77"/>
  <c r="O213" i="77"/>
  <c r="P213" i="77"/>
  <c r="U213" i="77"/>
  <c r="Z213" i="77" s="1"/>
  <c r="AA213" i="77" s="1"/>
  <c r="V213" i="77"/>
  <c r="W213" i="77"/>
  <c r="AB213" i="77"/>
  <c r="AE213" i="77" a="1"/>
  <c r="AE213" i="77" s="1"/>
  <c r="A214" i="77"/>
  <c r="B214" i="77"/>
  <c r="I214" i="77"/>
  <c r="L214" i="77"/>
  <c r="O214" i="77"/>
  <c r="P214" i="77"/>
  <c r="U214" i="77"/>
  <c r="Z214" i="77" s="1"/>
  <c r="AE214" i="77" a="1"/>
  <c r="AE214" i="77" s="1"/>
  <c r="A215" i="77"/>
  <c r="B215" i="77"/>
  <c r="I215" i="77"/>
  <c r="L215" i="77"/>
  <c r="O215" i="77"/>
  <c r="P215" i="77"/>
  <c r="U215" i="77"/>
  <c r="AE215" i="77" a="1"/>
  <c r="AE215" i="77" s="1"/>
  <c r="A216" i="77"/>
  <c r="B216" i="77"/>
  <c r="I216" i="77"/>
  <c r="L216" i="77"/>
  <c r="O216" i="77"/>
  <c r="P216" i="77"/>
  <c r="U216" i="77"/>
  <c r="Z216" i="77"/>
  <c r="AE216" i="77" a="1"/>
  <c r="AE216" i="77" s="1"/>
  <c r="A217" i="77"/>
  <c r="B217" i="77"/>
  <c r="I217" i="77"/>
  <c r="L217" i="77"/>
  <c r="O217" i="77"/>
  <c r="P217" i="77"/>
  <c r="U217" i="77"/>
  <c r="Z217" i="77" s="1"/>
  <c r="AA217" i="77" s="1"/>
  <c r="V217" i="77"/>
  <c r="W217" i="77" s="1"/>
  <c r="AE217" i="77" a="1"/>
  <c r="AE217" i="77" s="1"/>
  <c r="A218" i="77"/>
  <c r="B218" i="77"/>
  <c r="I218" i="77"/>
  <c r="L218" i="77"/>
  <c r="O218" i="77"/>
  <c r="P218" i="77"/>
  <c r="U218" i="77"/>
  <c r="Z218" i="77" s="1"/>
  <c r="AE218" i="77" a="1"/>
  <c r="AE218" i="77" s="1"/>
  <c r="A219" i="77"/>
  <c r="B219" i="77"/>
  <c r="I219" i="77"/>
  <c r="L219" i="77"/>
  <c r="O219" i="77"/>
  <c r="P219" i="77"/>
  <c r="U219" i="77"/>
  <c r="Z219" i="77" s="1"/>
  <c r="AA219" i="77" s="1"/>
  <c r="V219" i="77"/>
  <c r="W219" i="77" s="1"/>
  <c r="AE219" i="77" a="1"/>
  <c r="AE219" i="77" s="1"/>
  <c r="A220" i="77"/>
  <c r="B220" i="77"/>
  <c r="I220" i="77"/>
  <c r="L220" i="77"/>
  <c r="O220" i="77"/>
  <c r="P220" i="77"/>
  <c r="U220" i="77"/>
  <c r="Z220" i="77"/>
  <c r="AE220" i="77" a="1"/>
  <c r="AE220" i="77" s="1"/>
  <c r="A221" i="77"/>
  <c r="B221" i="77"/>
  <c r="I221" i="77"/>
  <c r="L221" i="77"/>
  <c r="O221" i="77"/>
  <c r="P221" i="77"/>
  <c r="U221" i="77"/>
  <c r="AE221" i="77" a="1"/>
  <c r="AE221" i="77" s="1"/>
  <c r="A222" i="77"/>
  <c r="B222" i="77"/>
  <c r="I222" i="77"/>
  <c r="L222" i="77"/>
  <c r="O222" i="77"/>
  <c r="P222" i="77"/>
  <c r="U222" i="77"/>
  <c r="Z222" i="77" s="1"/>
  <c r="AE222" i="77" a="1"/>
  <c r="AE222" i="77" s="1"/>
  <c r="A223" i="77"/>
  <c r="B223" i="77"/>
  <c r="I223" i="77"/>
  <c r="L223" i="77"/>
  <c r="O223" i="77"/>
  <c r="P223" i="77"/>
  <c r="U223" i="77"/>
  <c r="Z223" i="77" s="1"/>
  <c r="AA223" i="77" s="1"/>
  <c r="V223" i="77"/>
  <c r="W223" i="77" s="1"/>
  <c r="AE223" i="77" a="1"/>
  <c r="AE223" i="77" s="1"/>
  <c r="A224" i="77"/>
  <c r="B224" i="77"/>
  <c r="I224" i="77"/>
  <c r="L224" i="77"/>
  <c r="O224" i="77"/>
  <c r="P224" i="77"/>
  <c r="U224" i="77"/>
  <c r="Z224" i="77"/>
  <c r="AE224" i="77" a="1"/>
  <c r="AE224" i="77" s="1"/>
  <c r="A225" i="77"/>
  <c r="B225" i="77"/>
  <c r="I225" i="77"/>
  <c r="L225" i="77"/>
  <c r="O225" i="77"/>
  <c r="P225" i="77"/>
  <c r="U225" i="77"/>
  <c r="AE225" i="77" a="1"/>
  <c r="AE225" i="77" s="1"/>
  <c r="A226" i="77"/>
  <c r="B226" i="77"/>
  <c r="I226" i="77"/>
  <c r="L226" i="77"/>
  <c r="O226" i="77"/>
  <c r="P226" i="77"/>
  <c r="U226" i="77"/>
  <c r="Z226" i="77" s="1"/>
  <c r="AE226" i="77" a="1"/>
  <c r="AE226" i="77" s="1"/>
  <c r="A227" i="77"/>
  <c r="B227" i="77"/>
  <c r="I227" i="77"/>
  <c r="L227" i="77"/>
  <c r="O227" i="77"/>
  <c r="P227" i="77"/>
  <c r="U227" i="77"/>
  <c r="Z227" i="77" s="1"/>
  <c r="AA227" i="77" s="1"/>
  <c r="AE227" i="77" a="1"/>
  <c r="AE227" i="77" s="1"/>
  <c r="A228" i="77"/>
  <c r="B228" i="77"/>
  <c r="I228" i="77"/>
  <c r="L228" i="77"/>
  <c r="O228" i="77"/>
  <c r="P228" i="77"/>
  <c r="U228" i="77"/>
  <c r="Z228" i="77" s="1"/>
  <c r="AE228" i="77" a="1"/>
  <c r="AE228" i="77" s="1"/>
  <c r="A229" i="77"/>
  <c r="B229" i="77"/>
  <c r="I229" i="77"/>
  <c r="L229" i="77"/>
  <c r="O229" i="77"/>
  <c r="P229" i="77"/>
  <c r="U229" i="77"/>
  <c r="Z229" i="77" s="1"/>
  <c r="AA229" i="77" s="1"/>
  <c r="V229" i="77"/>
  <c r="W229" i="77"/>
  <c r="AB229" i="77"/>
  <c r="AE229" i="77" a="1"/>
  <c r="AE229" i="77" s="1"/>
  <c r="A230" i="77"/>
  <c r="B230" i="77"/>
  <c r="I230" i="77"/>
  <c r="L230" i="77"/>
  <c r="O230" i="77"/>
  <c r="P230" i="77"/>
  <c r="U230" i="77"/>
  <c r="Z230" i="77" s="1"/>
  <c r="AE230" i="77" a="1"/>
  <c r="AE230" i="77" s="1"/>
  <c r="A231" i="77"/>
  <c r="B231" i="77"/>
  <c r="I231" i="77"/>
  <c r="L231" i="77"/>
  <c r="O231" i="77"/>
  <c r="P231" i="77"/>
  <c r="U231" i="77"/>
  <c r="AE231" i="77" a="1"/>
  <c r="AE231" i="77" s="1"/>
  <c r="A232" i="77"/>
  <c r="B232" i="77"/>
  <c r="I232" i="77"/>
  <c r="L232" i="77"/>
  <c r="O232" i="77"/>
  <c r="P232" i="77"/>
  <c r="U232" i="77"/>
  <c r="Z232" i="77"/>
  <c r="AE232" i="77" a="1"/>
  <c r="AE232" i="77" s="1"/>
  <c r="A233" i="77"/>
  <c r="B233" i="77"/>
  <c r="I233" i="77"/>
  <c r="L233" i="77"/>
  <c r="O233" i="77"/>
  <c r="P233" i="77"/>
  <c r="U233" i="77"/>
  <c r="Z233" i="77" s="1"/>
  <c r="AA233" i="77" s="1"/>
  <c r="V233" i="77"/>
  <c r="W233" i="77"/>
  <c r="AE233" i="77" a="1"/>
  <c r="AE233" i="77" s="1"/>
  <c r="A234" i="77"/>
  <c r="B234" i="77"/>
  <c r="I234" i="77"/>
  <c r="L234" i="77"/>
  <c r="O234" i="77"/>
  <c r="P234" i="77"/>
  <c r="U234" i="77"/>
  <c r="Z234" i="77" s="1"/>
  <c r="AE234" i="77" a="1"/>
  <c r="AE234" i="77" s="1"/>
  <c r="A235" i="77"/>
  <c r="B235" i="77"/>
  <c r="I235" i="77"/>
  <c r="L235" i="77"/>
  <c r="O235" i="77"/>
  <c r="P235" i="77"/>
  <c r="U235" i="77"/>
  <c r="Z235" i="77" s="1"/>
  <c r="AA235" i="77" s="1"/>
  <c r="V235" i="77"/>
  <c r="W235" i="77" s="1"/>
  <c r="AE235" i="77" a="1"/>
  <c r="AE235" i="77" s="1"/>
  <c r="A236" i="77"/>
  <c r="B236" i="77"/>
  <c r="I236" i="77"/>
  <c r="L236" i="77"/>
  <c r="O236" i="77"/>
  <c r="P236" i="77"/>
  <c r="U236" i="77"/>
  <c r="AE236" i="77" a="1"/>
  <c r="AE236" i="77" s="1"/>
  <c r="A237" i="77"/>
  <c r="B237" i="77"/>
  <c r="I237" i="77"/>
  <c r="L237" i="77"/>
  <c r="O237" i="77"/>
  <c r="P237" i="77"/>
  <c r="U237" i="77"/>
  <c r="Z237" i="77"/>
  <c r="AE237" i="77" a="1"/>
  <c r="AE237" i="77" s="1"/>
  <c r="A238" i="77"/>
  <c r="B238" i="77"/>
  <c r="I238" i="77"/>
  <c r="L238" i="77"/>
  <c r="O238" i="77"/>
  <c r="P238" i="77"/>
  <c r="U238" i="77"/>
  <c r="Z238" i="77"/>
  <c r="AE238" i="77" a="1"/>
  <c r="AE238" i="77" s="1"/>
  <c r="A239" i="77"/>
  <c r="B239" i="77"/>
  <c r="I239" i="77"/>
  <c r="L239" i="77"/>
  <c r="O239" i="77"/>
  <c r="P239" i="77"/>
  <c r="U239" i="77"/>
  <c r="Z239" i="77" s="1"/>
  <c r="AE239" i="77" a="1"/>
  <c r="AE239" i="77" s="1"/>
  <c r="A240" i="77"/>
  <c r="B240" i="77"/>
  <c r="I240" i="77"/>
  <c r="L240" i="77"/>
  <c r="O240" i="77"/>
  <c r="P240" i="77"/>
  <c r="U240" i="77"/>
  <c r="AE240" i="77" a="1"/>
  <c r="AE240" i="77" s="1"/>
  <c r="A241" i="77"/>
  <c r="B241" i="77"/>
  <c r="I241" i="77"/>
  <c r="L241" i="77"/>
  <c r="O241" i="77"/>
  <c r="P241" i="77"/>
  <c r="U241" i="77"/>
  <c r="Z241" i="77" s="1"/>
  <c r="AE241" i="77" a="1"/>
  <c r="AE241" i="77" s="1"/>
  <c r="A242" i="77"/>
  <c r="B242" i="77"/>
  <c r="I242" i="77"/>
  <c r="L242" i="77"/>
  <c r="O242" i="77"/>
  <c r="P242" i="77"/>
  <c r="U242" i="77"/>
  <c r="Z242" i="77"/>
  <c r="AE242" i="77" a="1"/>
  <c r="AE242" i="77" s="1"/>
  <c r="A243" i="77"/>
  <c r="B243" i="77"/>
  <c r="I243" i="77"/>
  <c r="L243" i="77"/>
  <c r="O243" i="77"/>
  <c r="P243" i="77"/>
  <c r="U243" i="77"/>
  <c r="AE243" i="77" a="1"/>
  <c r="AE243" i="77" s="1"/>
  <c r="A244" i="77"/>
  <c r="B244" i="77"/>
  <c r="I244" i="77"/>
  <c r="L244" i="77"/>
  <c r="O244" i="77"/>
  <c r="P244" i="77"/>
  <c r="U244" i="77"/>
  <c r="AE244" i="77" a="1"/>
  <c r="AE244" i="77" s="1"/>
  <c r="A245" i="77"/>
  <c r="B245" i="77"/>
  <c r="I245" i="77"/>
  <c r="L245" i="77"/>
  <c r="O245" i="77"/>
  <c r="P245" i="77"/>
  <c r="U245" i="77"/>
  <c r="Z245" i="77"/>
  <c r="AE245" i="77" a="1"/>
  <c r="AE245" i="77" s="1"/>
  <c r="A246" i="77"/>
  <c r="B246" i="77"/>
  <c r="I246" i="77"/>
  <c r="L246" i="77"/>
  <c r="O246" i="77"/>
  <c r="P246" i="77"/>
  <c r="U246" i="77"/>
  <c r="Z246" i="77" s="1"/>
  <c r="AE246" i="77" a="1"/>
  <c r="AE246" i="77" s="1"/>
  <c r="A247" i="77"/>
  <c r="B247" i="77"/>
  <c r="I247" i="77"/>
  <c r="L247" i="77"/>
  <c r="O247" i="77"/>
  <c r="P247" i="77"/>
  <c r="U247" i="77"/>
  <c r="Z247" i="77" s="1"/>
  <c r="AE247" i="77" a="1"/>
  <c r="AE247" i="77" s="1"/>
  <c r="A248" i="77"/>
  <c r="B248" i="77"/>
  <c r="I248" i="77"/>
  <c r="L248" i="77"/>
  <c r="O248" i="77"/>
  <c r="P248" i="77"/>
  <c r="U248" i="77"/>
  <c r="AE248" i="77" a="1"/>
  <c r="AE248" i="77" s="1"/>
  <c r="A249" i="77"/>
  <c r="B249" i="77"/>
  <c r="I249" i="77"/>
  <c r="L249" i="77"/>
  <c r="O249" i="77"/>
  <c r="P249" i="77"/>
  <c r="U249" i="77"/>
  <c r="Z249" i="77" s="1"/>
  <c r="AE249" i="77" a="1"/>
  <c r="AE249" i="77" s="1"/>
  <c r="A250" i="77"/>
  <c r="B250" i="77"/>
  <c r="I250" i="77"/>
  <c r="L250" i="77"/>
  <c r="O250" i="77"/>
  <c r="P250" i="77"/>
  <c r="U250" i="77"/>
  <c r="Z250" i="77"/>
  <c r="AE250" i="77" a="1"/>
  <c r="AE250" i="77" s="1"/>
  <c r="A251" i="77"/>
  <c r="B251" i="77"/>
  <c r="I251" i="77"/>
  <c r="L251" i="77"/>
  <c r="O251" i="77"/>
  <c r="P251" i="77"/>
  <c r="U251" i="77"/>
  <c r="AE251" i="77" a="1"/>
  <c r="AE251" i="77" s="1"/>
  <c r="A252" i="77"/>
  <c r="B252" i="77"/>
  <c r="I252" i="77"/>
  <c r="L252" i="77"/>
  <c r="O252" i="77"/>
  <c r="P252" i="77"/>
  <c r="U252" i="77"/>
  <c r="AE252" i="77" a="1"/>
  <c r="AE252" i="77" s="1"/>
  <c r="A253" i="77"/>
  <c r="B253" i="77"/>
  <c r="I253" i="77"/>
  <c r="L253" i="77"/>
  <c r="O253" i="77"/>
  <c r="P253" i="77"/>
  <c r="U253" i="77"/>
  <c r="Z253" i="77"/>
  <c r="AE253" i="77" a="1"/>
  <c r="AE253" i="77" s="1"/>
  <c r="A254" i="77"/>
  <c r="B254" i="77"/>
  <c r="I254" i="77"/>
  <c r="L254" i="77"/>
  <c r="O254" i="77"/>
  <c r="P254" i="77"/>
  <c r="U254" i="77"/>
  <c r="Z254" i="77"/>
  <c r="AE254" i="77" a="1"/>
  <c r="AE254" i="77" s="1"/>
  <c r="A255" i="77"/>
  <c r="B255" i="77"/>
  <c r="I255" i="77"/>
  <c r="L255" i="77"/>
  <c r="O255" i="77"/>
  <c r="P255" i="77"/>
  <c r="U255" i="77"/>
  <c r="Z255" i="77" s="1"/>
  <c r="AE255" i="77" a="1"/>
  <c r="AE255" i="77" s="1"/>
  <c r="A256" i="77"/>
  <c r="B256" i="77"/>
  <c r="I256" i="77"/>
  <c r="L256" i="77"/>
  <c r="O256" i="77"/>
  <c r="P256" i="77"/>
  <c r="U256" i="77"/>
  <c r="AE256" i="77" a="1"/>
  <c r="AE256" i="77" s="1"/>
  <c r="A257" i="77"/>
  <c r="B257" i="77"/>
  <c r="I257" i="77"/>
  <c r="L257" i="77"/>
  <c r="O257" i="77"/>
  <c r="P257" i="77"/>
  <c r="U257" i="77"/>
  <c r="Z257" i="77" s="1"/>
  <c r="AE257" i="77" a="1"/>
  <c r="AE257" i="77" s="1"/>
  <c r="A258" i="77"/>
  <c r="B258" i="77"/>
  <c r="I258" i="77"/>
  <c r="L258" i="77"/>
  <c r="O258" i="77"/>
  <c r="P258" i="77"/>
  <c r="U258" i="77"/>
  <c r="Z258" i="77"/>
  <c r="AE258" i="77" a="1"/>
  <c r="AE258" i="77" s="1"/>
  <c r="A259" i="77"/>
  <c r="B259" i="77"/>
  <c r="I259" i="77"/>
  <c r="L259" i="77"/>
  <c r="O259" i="77"/>
  <c r="P259" i="77"/>
  <c r="U259" i="77"/>
  <c r="AE259" i="77" a="1"/>
  <c r="AE259" i="77" s="1"/>
  <c r="A260" i="77"/>
  <c r="B260" i="77"/>
  <c r="I260" i="77"/>
  <c r="L260" i="77"/>
  <c r="O260" i="77"/>
  <c r="P260" i="77"/>
  <c r="U260" i="77"/>
  <c r="AE260" i="77" a="1"/>
  <c r="AE260" i="77" s="1"/>
  <c r="A261" i="77"/>
  <c r="B261" i="77"/>
  <c r="I261" i="77"/>
  <c r="L261" i="77"/>
  <c r="O261" i="77"/>
  <c r="P261" i="77"/>
  <c r="U261" i="77"/>
  <c r="Z261" i="77"/>
  <c r="AE261" i="77" a="1"/>
  <c r="AE261" i="77" s="1"/>
  <c r="A262" i="77"/>
  <c r="B262" i="77"/>
  <c r="I262" i="77"/>
  <c r="L262" i="77"/>
  <c r="O262" i="77"/>
  <c r="P262" i="77"/>
  <c r="U262" i="77"/>
  <c r="Z262" i="77"/>
  <c r="AE262" i="77" a="1"/>
  <c r="AE262" i="77" s="1"/>
  <c r="A263" i="77"/>
  <c r="B263" i="77"/>
  <c r="I263" i="77"/>
  <c r="L263" i="77"/>
  <c r="O263" i="77"/>
  <c r="P263" i="77"/>
  <c r="U263" i="77"/>
  <c r="Z263" i="77" s="1"/>
  <c r="AE263" i="77" a="1"/>
  <c r="AE263" i="77" s="1"/>
  <c r="A264" i="77"/>
  <c r="B264" i="77"/>
  <c r="I264" i="77"/>
  <c r="L264" i="77"/>
  <c r="O264" i="77"/>
  <c r="P264" i="77"/>
  <c r="U264" i="77"/>
  <c r="AE264" i="77" a="1"/>
  <c r="AE264" i="77" s="1"/>
  <c r="A265" i="77"/>
  <c r="B265" i="77"/>
  <c r="I265" i="77"/>
  <c r="L265" i="77"/>
  <c r="O265" i="77"/>
  <c r="P265" i="77"/>
  <c r="U265" i="77"/>
  <c r="Z265" i="77" s="1"/>
  <c r="AE265" i="77" a="1"/>
  <c r="AE265" i="77" s="1"/>
  <c r="A266" i="77"/>
  <c r="B266" i="77"/>
  <c r="I266" i="77"/>
  <c r="L266" i="77"/>
  <c r="O266" i="77"/>
  <c r="P266" i="77"/>
  <c r="U266" i="77"/>
  <c r="Z266" i="77"/>
  <c r="AE266" i="77" a="1"/>
  <c r="AE266" i="77" s="1"/>
  <c r="A267" i="77"/>
  <c r="B267" i="77"/>
  <c r="I267" i="77"/>
  <c r="L267" i="77"/>
  <c r="O267" i="77"/>
  <c r="P267" i="77"/>
  <c r="U267" i="77"/>
  <c r="AE267" i="77" a="1"/>
  <c r="AE267" i="77" s="1"/>
  <c r="A268" i="77"/>
  <c r="B268" i="77"/>
  <c r="I268" i="77"/>
  <c r="L268" i="77"/>
  <c r="O268" i="77"/>
  <c r="P268" i="77"/>
  <c r="U268" i="77"/>
  <c r="AE268" i="77" a="1"/>
  <c r="AE268" i="77" s="1"/>
  <c r="A269" i="77"/>
  <c r="B269" i="77"/>
  <c r="I269" i="77"/>
  <c r="L269" i="77"/>
  <c r="O269" i="77"/>
  <c r="P269" i="77"/>
  <c r="U269" i="77"/>
  <c r="Z269" i="77"/>
  <c r="AE269" i="77" a="1"/>
  <c r="AE269" i="77" s="1"/>
  <c r="A270" i="77"/>
  <c r="B270" i="77"/>
  <c r="I270" i="77"/>
  <c r="L270" i="77"/>
  <c r="O270" i="77"/>
  <c r="P270" i="77"/>
  <c r="U270" i="77"/>
  <c r="Z270" i="77"/>
  <c r="AE270" i="77" a="1"/>
  <c r="AE270" i="77" s="1"/>
  <c r="A271" i="77"/>
  <c r="B271" i="77"/>
  <c r="I271" i="77"/>
  <c r="L271" i="77"/>
  <c r="O271" i="77"/>
  <c r="P271" i="77"/>
  <c r="U271" i="77"/>
  <c r="Z271" i="77" s="1"/>
  <c r="AE271" i="77" a="1"/>
  <c r="AE271" i="77" s="1"/>
  <c r="A272" i="77"/>
  <c r="B272" i="77"/>
  <c r="I272" i="77"/>
  <c r="L272" i="77"/>
  <c r="O272" i="77"/>
  <c r="P272" i="77"/>
  <c r="U272" i="77"/>
  <c r="AE272" i="77" a="1"/>
  <c r="AE272" i="77" s="1"/>
  <c r="A273" i="77"/>
  <c r="B273" i="77"/>
  <c r="I273" i="77"/>
  <c r="L273" i="77"/>
  <c r="O273" i="77"/>
  <c r="P273" i="77"/>
  <c r="U273" i="77"/>
  <c r="Z273" i="77" s="1"/>
  <c r="AE273" i="77" a="1"/>
  <c r="AE273" i="77" s="1"/>
  <c r="A274" i="77"/>
  <c r="B274" i="77"/>
  <c r="I274" i="77"/>
  <c r="L274" i="77"/>
  <c r="O274" i="77"/>
  <c r="P274" i="77"/>
  <c r="U274" i="77"/>
  <c r="Z274" i="77"/>
  <c r="AE274" i="77" a="1"/>
  <c r="AE274" i="77" s="1"/>
  <c r="A275" i="77"/>
  <c r="B275" i="77"/>
  <c r="I275" i="77"/>
  <c r="L275" i="77"/>
  <c r="O275" i="77"/>
  <c r="P275" i="77"/>
  <c r="U275" i="77"/>
  <c r="Z275" i="77" s="1"/>
  <c r="AE275" i="77" a="1"/>
  <c r="AE275" i="77" s="1"/>
  <c r="A276" i="77"/>
  <c r="B276" i="77"/>
  <c r="I276" i="77"/>
  <c r="L276" i="77"/>
  <c r="O276" i="77"/>
  <c r="P276" i="77"/>
  <c r="U276" i="77"/>
  <c r="AE276" i="77" a="1"/>
  <c r="AE276" i="77" s="1"/>
  <c r="A277" i="77"/>
  <c r="B277" i="77"/>
  <c r="I277" i="77"/>
  <c r="L277" i="77"/>
  <c r="O277" i="77"/>
  <c r="P277" i="77"/>
  <c r="U277" i="77"/>
  <c r="Z277" i="77"/>
  <c r="AE277" i="77" a="1"/>
  <c r="AE277" i="77" s="1"/>
  <c r="A278" i="77"/>
  <c r="B278" i="77"/>
  <c r="I278" i="77"/>
  <c r="L278" i="77"/>
  <c r="O278" i="77"/>
  <c r="P278" i="77"/>
  <c r="U278" i="77"/>
  <c r="Z278" i="77" s="1"/>
  <c r="AE278" i="77" a="1"/>
  <c r="AE278" i="77" s="1"/>
  <c r="A279" i="77"/>
  <c r="B279" i="77"/>
  <c r="I279" i="77"/>
  <c r="L279" i="77"/>
  <c r="O279" i="77"/>
  <c r="P279" i="77"/>
  <c r="U279" i="77"/>
  <c r="AE279" i="77" a="1"/>
  <c r="AE279" i="77" s="1"/>
  <c r="A280" i="77"/>
  <c r="B280" i="77"/>
  <c r="I280" i="77"/>
  <c r="L280" i="77"/>
  <c r="O280" i="77"/>
  <c r="P280" i="77"/>
  <c r="U280" i="77"/>
  <c r="AE280" i="77" a="1"/>
  <c r="AE280" i="77" s="1"/>
  <c r="A281" i="77"/>
  <c r="B281" i="77"/>
  <c r="I281" i="77"/>
  <c r="L281" i="77"/>
  <c r="O281" i="77"/>
  <c r="P281" i="77"/>
  <c r="U281" i="77"/>
  <c r="Z281" i="77" s="1"/>
  <c r="AE281" i="77" a="1"/>
  <c r="AE281" i="77" s="1"/>
  <c r="A282" i="77"/>
  <c r="B282" i="77"/>
  <c r="I282" i="77"/>
  <c r="L282" i="77"/>
  <c r="O282" i="77"/>
  <c r="P282" i="77"/>
  <c r="U282" i="77"/>
  <c r="Z282" i="77"/>
  <c r="AE282" i="77" a="1"/>
  <c r="AE282" i="77" s="1"/>
  <c r="A283" i="77"/>
  <c r="B283" i="77"/>
  <c r="I283" i="77"/>
  <c r="L283" i="77"/>
  <c r="O283" i="77"/>
  <c r="P283" i="77"/>
  <c r="U283" i="77"/>
  <c r="Z283" i="77" s="1"/>
  <c r="AE283" i="77" a="1"/>
  <c r="AE283" i="77" s="1"/>
  <c r="A284" i="77"/>
  <c r="B284" i="77"/>
  <c r="I284" i="77"/>
  <c r="L284" i="77"/>
  <c r="O284" i="77"/>
  <c r="P284" i="77"/>
  <c r="U284" i="77"/>
  <c r="AE284" i="77" a="1"/>
  <c r="AE284" i="77" s="1"/>
  <c r="A285" i="77"/>
  <c r="B285" i="77"/>
  <c r="I285" i="77"/>
  <c r="L285" i="77"/>
  <c r="O285" i="77"/>
  <c r="P285" i="77"/>
  <c r="U285" i="77"/>
  <c r="Z285" i="77"/>
  <c r="AE285" i="77" a="1"/>
  <c r="AE285" i="77" s="1"/>
  <c r="A286" i="77"/>
  <c r="B286" i="77"/>
  <c r="I286" i="77"/>
  <c r="L286" i="77"/>
  <c r="O286" i="77"/>
  <c r="P286" i="77"/>
  <c r="U286" i="77"/>
  <c r="Z286" i="77"/>
  <c r="AE286" i="77" a="1"/>
  <c r="AE286" i="77" s="1"/>
  <c r="A287" i="77"/>
  <c r="B287" i="77"/>
  <c r="I287" i="77"/>
  <c r="L287" i="77"/>
  <c r="O287" i="77"/>
  <c r="P287" i="77"/>
  <c r="U287" i="77"/>
  <c r="AE287" i="77" a="1"/>
  <c r="AE287" i="77" s="1"/>
  <c r="A288" i="77"/>
  <c r="B288" i="77"/>
  <c r="I288" i="77"/>
  <c r="L288" i="77"/>
  <c r="O288" i="77"/>
  <c r="P288" i="77"/>
  <c r="U288" i="77"/>
  <c r="AE288" i="77" a="1"/>
  <c r="AE288" i="77" s="1"/>
  <c r="A289" i="77"/>
  <c r="B289" i="77"/>
  <c r="I289" i="77"/>
  <c r="L289" i="77"/>
  <c r="O289" i="77"/>
  <c r="P289" i="77"/>
  <c r="U289" i="77"/>
  <c r="Z289" i="77" s="1"/>
  <c r="AE289" i="77" a="1"/>
  <c r="AE289" i="77" s="1"/>
  <c r="A290" i="77"/>
  <c r="B290" i="77"/>
  <c r="I290" i="77"/>
  <c r="L290" i="77"/>
  <c r="O290" i="77"/>
  <c r="P290" i="77"/>
  <c r="U290" i="77"/>
  <c r="Z290" i="77"/>
  <c r="AE290" i="77" a="1"/>
  <c r="AE290" i="77" s="1"/>
  <c r="A291" i="77"/>
  <c r="B291" i="77"/>
  <c r="I291" i="77"/>
  <c r="L291" i="77"/>
  <c r="O291" i="77"/>
  <c r="P291" i="77"/>
  <c r="U291" i="77"/>
  <c r="Z291" i="77" s="1"/>
  <c r="AE291" i="77" a="1"/>
  <c r="AE291" i="77" s="1"/>
  <c r="A292" i="77"/>
  <c r="B292" i="77"/>
  <c r="I292" i="77"/>
  <c r="L292" i="77"/>
  <c r="O292" i="77"/>
  <c r="P292" i="77"/>
  <c r="U292" i="77"/>
  <c r="AE292" i="77" a="1"/>
  <c r="AE292" i="77" s="1"/>
  <c r="A293" i="77"/>
  <c r="B293" i="77"/>
  <c r="I293" i="77"/>
  <c r="L293" i="77"/>
  <c r="O293" i="77"/>
  <c r="P293" i="77"/>
  <c r="U293" i="77"/>
  <c r="Z293" i="77"/>
  <c r="AE293" i="77" a="1"/>
  <c r="AE293" i="77" s="1"/>
  <c r="A294" i="77"/>
  <c r="B294" i="77"/>
  <c r="I294" i="77"/>
  <c r="L294" i="77"/>
  <c r="O294" i="77"/>
  <c r="P294" i="77"/>
  <c r="U294" i="77"/>
  <c r="Z294" i="77"/>
  <c r="AE294" i="77" a="1"/>
  <c r="AE294" i="77" s="1"/>
  <c r="A295" i="77"/>
  <c r="B295" i="77"/>
  <c r="I295" i="77"/>
  <c r="L295" i="77"/>
  <c r="O295" i="77"/>
  <c r="P295" i="77"/>
  <c r="U295" i="77"/>
  <c r="AE295" i="77" a="1"/>
  <c r="AE295" i="77" s="1"/>
  <c r="A296" i="77"/>
  <c r="B296" i="77"/>
  <c r="I296" i="77"/>
  <c r="L296" i="77"/>
  <c r="O296" i="77"/>
  <c r="P296" i="77"/>
  <c r="U296" i="77"/>
  <c r="AE296" i="77" a="1"/>
  <c r="AE296" i="77" s="1"/>
  <c r="A297" i="77"/>
  <c r="B297" i="77"/>
  <c r="I297" i="77"/>
  <c r="L297" i="77"/>
  <c r="O297" i="77"/>
  <c r="P297" i="77"/>
  <c r="U297" i="77"/>
  <c r="Z297" i="77" s="1"/>
  <c r="AE297" i="77" a="1"/>
  <c r="AE297" i="77" s="1"/>
  <c r="A298" i="77"/>
  <c r="B298" i="77"/>
  <c r="I298" i="77"/>
  <c r="L298" i="77"/>
  <c r="O298" i="77"/>
  <c r="P298" i="77"/>
  <c r="U298" i="77"/>
  <c r="Z298" i="77"/>
  <c r="AE298" i="77" a="1"/>
  <c r="AE298" i="77" s="1"/>
  <c r="A299" i="77"/>
  <c r="B299" i="77"/>
  <c r="I299" i="77"/>
  <c r="L299" i="77"/>
  <c r="O299" i="77"/>
  <c r="P299" i="77"/>
  <c r="U299" i="77"/>
  <c r="Z299" i="77" s="1"/>
  <c r="AE299" i="77" a="1"/>
  <c r="AE299" i="77" s="1"/>
  <c r="A300" i="77"/>
  <c r="B300" i="77"/>
  <c r="I300" i="77"/>
  <c r="L300" i="77"/>
  <c r="O300" i="77"/>
  <c r="P300" i="77"/>
  <c r="U300" i="77"/>
  <c r="AE300" i="77" a="1"/>
  <c r="AE300" i="77" s="1"/>
  <c r="A301" i="77"/>
  <c r="B301" i="77"/>
  <c r="I301" i="77"/>
  <c r="L301" i="77"/>
  <c r="O301" i="77"/>
  <c r="P301" i="77"/>
  <c r="U301" i="77"/>
  <c r="Z301" i="77"/>
  <c r="AE301" i="77" a="1"/>
  <c r="AE301" i="77" s="1"/>
  <c r="A302" i="77"/>
  <c r="B302" i="77"/>
  <c r="I302" i="77"/>
  <c r="L302" i="77"/>
  <c r="O302" i="77"/>
  <c r="P302" i="77"/>
  <c r="U302" i="77"/>
  <c r="Z302" i="77"/>
  <c r="AE302" i="77" a="1"/>
  <c r="AE302" i="77" s="1"/>
  <c r="A303" i="77"/>
  <c r="B303" i="77"/>
  <c r="I303" i="77"/>
  <c r="L303" i="77"/>
  <c r="O303" i="77"/>
  <c r="P303" i="77"/>
  <c r="U303" i="77"/>
  <c r="AE303" i="77" a="1"/>
  <c r="AE303" i="77" s="1"/>
  <c r="A304" i="77"/>
  <c r="B304" i="77"/>
  <c r="I304" i="77"/>
  <c r="L304" i="77"/>
  <c r="O304" i="77"/>
  <c r="P304" i="77"/>
  <c r="U304" i="77"/>
  <c r="AE304" i="77" a="1"/>
  <c r="AE304" i="77" s="1"/>
  <c r="A305" i="77"/>
  <c r="B305" i="77"/>
  <c r="I305" i="77"/>
  <c r="L305" i="77"/>
  <c r="O305" i="77"/>
  <c r="P305" i="77"/>
  <c r="U305" i="77"/>
  <c r="Z305" i="77" s="1"/>
  <c r="AE305" i="77" a="1"/>
  <c r="AE305" i="77" s="1"/>
  <c r="A306" i="77"/>
  <c r="B306" i="77"/>
  <c r="I306" i="77"/>
  <c r="L306" i="77"/>
  <c r="O306" i="77"/>
  <c r="P306" i="77"/>
  <c r="U306" i="77"/>
  <c r="Z306" i="77"/>
  <c r="AE306" i="77" a="1"/>
  <c r="AE306" i="77" s="1"/>
  <c r="A307" i="77"/>
  <c r="B307" i="77"/>
  <c r="I307" i="77"/>
  <c r="L307" i="77"/>
  <c r="O307" i="77"/>
  <c r="P307" i="77"/>
  <c r="U307" i="77"/>
  <c r="Z307" i="77" s="1"/>
  <c r="AE307" i="77" a="1"/>
  <c r="AE307" i="77" s="1"/>
  <c r="A308" i="77"/>
  <c r="B308" i="77"/>
  <c r="I308" i="77"/>
  <c r="L308" i="77"/>
  <c r="O308" i="77"/>
  <c r="P308" i="77"/>
  <c r="U308" i="77"/>
  <c r="AE308" i="77" a="1"/>
  <c r="AE308" i="77" s="1"/>
  <c r="A309" i="77"/>
  <c r="B309" i="77"/>
  <c r="I309" i="77"/>
  <c r="L309" i="77"/>
  <c r="O309" i="77"/>
  <c r="P309" i="77"/>
  <c r="U309" i="77"/>
  <c r="Z309" i="77"/>
  <c r="AE309" i="77" a="1"/>
  <c r="AE309" i="77" s="1"/>
  <c r="A310" i="77"/>
  <c r="B310" i="77"/>
  <c r="I310" i="77"/>
  <c r="L310" i="77"/>
  <c r="O310" i="77"/>
  <c r="P310" i="77"/>
  <c r="U310" i="77"/>
  <c r="Z310" i="77" s="1"/>
  <c r="AE310" i="77" a="1"/>
  <c r="AE310" i="77" s="1"/>
  <c r="A311" i="77"/>
  <c r="B311" i="77"/>
  <c r="I311" i="77"/>
  <c r="L311" i="77"/>
  <c r="O311" i="77"/>
  <c r="P311" i="77"/>
  <c r="U311" i="77"/>
  <c r="AE311" i="77" a="1"/>
  <c r="AE311" i="77" s="1"/>
  <c r="A312" i="77"/>
  <c r="B312" i="77"/>
  <c r="I312" i="77"/>
  <c r="L312" i="77"/>
  <c r="O312" i="77"/>
  <c r="P312" i="77"/>
  <c r="U312" i="77"/>
  <c r="AE312" i="77" a="1"/>
  <c r="AE312" i="77" s="1"/>
  <c r="A313" i="77"/>
  <c r="B313" i="77"/>
  <c r="I313" i="77"/>
  <c r="L313" i="77"/>
  <c r="O313" i="77"/>
  <c r="P313" i="77"/>
  <c r="U313" i="77"/>
  <c r="Z313" i="77" s="1"/>
  <c r="AE313" i="77" a="1"/>
  <c r="AE313" i="77" s="1"/>
  <c r="A314" i="77"/>
  <c r="B314" i="77"/>
  <c r="I314" i="77"/>
  <c r="L314" i="77"/>
  <c r="O314" i="77"/>
  <c r="P314" i="77"/>
  <c r="U314" i="77"/>
  <c r="Z314" i="77"/>
  <c r="AE314" i="77" a="1"/>
  <c r="AE314" i="77" s="1"/>
  <c r="A315" i="77"/>
  <c r="B315" i="77"/>
  <c r="I315" i="77"/>
  <c r="L315" i="77"/>
  <c r="O315" i="77"/>
  <c r="P315" i="77"/>
  <c r="U315" i="77"/>
  <c r="Z315" i="77" s="1"/>
  <c r="AE315" i="77" a="1"/>
  <c r="AE315" i="77" s="1"/>
  <c r="A316" i="77"/>
  <c r="B316" i="77"/>
  <c r="I316" i="77"/>
  <c r="L316" i="77"/>
  <c r="O316" i="77"/>
  <c r="P316" i="77"/>
  <c r="U316" i="77"/>
  <c r="AE316" i="77" a="1"/>
  <c r="AE316" i="77" s="1"/>
  <c r="A317" i="77"/>
  <c r="B317" i="77"/>
  <c r="I317" i="77"/>
  <c r="L317" i="77"/>
  <c r="O317" i="77"/>
  <c r="P317" i="77"/>
  <c r="U317" i="77"/>
  <c r="Z317" i="77"/>
  <c r="AE317" i="77" a="1"/>
  <c r="AE317" i="77" s="1"/>
  <c r="A318" i="77"/>
  <c r="B318" i="77"/>
  <c r="I318" i="77"/>
  <c r="L318" i="77"/>
  <c r="O318" i="77"/>
  <c r="P318" i="77"/>
  <c r="U318" i="77"/>
  <c r="Z318" i="77"/>
  <c r="AE318" i="77" a="1"/>
  <c r="AE318" i="77" s="1"/>
  <c r="A319" i="77"/>
  <c r="B319" i="77"/>
  <c r="I319" i="77"/>
  <c r="L319" i="77"/>
  <c r="O319" i="77"/>
  <c r="P319" i="77"/>
  <c r="U319" i="77"/>
  <c r="AE319" i="77" a="1"/>
  <c r="AE319" i="77" s="1"/>
  <c r="A320" i="77"/>
  <c r="B320" i="77"/>
  <c r="I320" i="77"/>
  <c r="L320" i="77"/>
  <c r="O320" i="77"/>
  <c r="P320" i="77"/>
  <c r="U320" i="77"/>
  <c r="AE320" i="77" a="1"/>
  <c r="AE320" i="77" s="1"/>
  <c r="A321" i="77"/>
  <c r="B321" i="77"/>
  <c r="I321" i="77"/>
  <c r="L321" i="77"/>
  <c r="O321" i="77"/>
  <c r="P321" i="77"/>
  <c r="U321" i="77"/>
  <c r="Z321" i="77" s="1"/>
  <c r="AE321" i="77" a="1"/>
  <c r="AE321" i="77" s="1"/>
  <c r="A322" i="77"/>
  <c r="B322" i="77"/>
  <c r="I322" i="77"/>
  <c r="L322" i="77"/>
  <c r="O322" i="77"/>
  <c r="P322" i="77"/>
  <c r="U322" i="77"/>
  <c r="Z322" i="77"/>
  <c r="AE322" i="77" a="1"/>
  <c r="AE322" i="77" s="1"/>
  <c r="A323" i="77"/>
  <c r="B323" i="77"/>
  <c r="I323" i="77"/>
  <c r="L323" i="77"/>
  <c r="O323" i="77"/>
  <c r="P323" i="77"/>
  <c r="U323" i="77"/>
  <c r="Z323" i="77" s="1"/>
  <c r="AE323" i="77" a="1"/>
  <c r="AE323" i="77" s="1"/>
  <c r="A324" i="77"/>
  <c r="B324" i="77"/>
  <c r="I324" i="77"/>
  <c r="L324" i="77"/>
  <c r="O324" i="77"/>
  <c r="P324" i="77"/>
  <c r="U324" i="77"/>
  <c r="AE324" i="77" a="1"/>
  <c r="AE324" i="77" s="1"/>
  <c r="A325" i="77"/>
  <c r="B325" i="77"/>
  <c r="I325" i="77"/>
  <c r="L325" i="77"/>
  <c r="O325" i="77"/>
  <c r="P325" i="77"/>
  <c r="U325" i="77"/>
  <c r="Z325" i="77"/>
  <c r="AE325" i="77" a="1"/>
  <c r="AE325" i="77" s="1"/>
  <c r="A326" i="77"/>
  <c r="B326" i="77"/>
  <c r="I326" i="77"/>
  <c r="L326" i="77"/>
  <c r="O326" i="77"/>
  <c r="P326" i="77"/>
  <c r="U326" i="77"/>
  <c r="Z326" i="77"/>
  <c r="AE326" i="77" a="1"/>
  <c r="AE326" i="77" s="1"/>
  <c r="A327" i="77"/>
  <c r="B327" i="77"/>
  <c r="I327" i="77"/>
  <c r="L327" i="77"/>
  <c r="O327" i="77"/>
  <c r="P327" i="77"/>
  <c r="U327" i="77"/>
  <c r="AE327" i="77" a="1"/>
  <c r="AE327" i="77" s="1"/>
  <c r="A328" i="77"/>
  <c r="B328" i="77"/>
  <c r="I328" i="77"/>
  <c r="L328" i="77"/>
  <c r="O328" i="77"/>
  <c r="P328" i="77"/>
  <c r="U328" i="77"/>
  <c r="AE328" i="77" a="1"/>
  <c r="AE328" i="77" s="1"/>
  <c r="A329" i="77"/>
  <c r="B329" i="77"/>
  <c r="I329" i="77"/>
  <c r="L329" i="77"/>
  <c r="O329" i="77"/>
  <c r="P329" i="77"/>
  <c r="U329" i="77"/>
  <c r="Z329" i="77" s="1"/>
  <c r="AE329" i="77" a="1"/>
  <c r="AE329" i="77" s="1"/>
  <c r="A330" i="77"/>
  <c r="B330" i="77"/>
  <c r="I330" i="77"/>
  <c r="L330" i="77"/>
  <c r="O330" i="77"/>
  <c r="P330" i="77"/>
  <c r="U330" i="77"/>
  <c r="Z330" i="77"/>
  <c r="AE330" i="77" a="1"/>
  <c r="AE330" i="77" s="1"/>
  <c r="A331" i="77"/>
  <c r="B331" i="77"/>
  <c r="I331" i="77"/>
  <c r="L331" i="77"/>
  <c r="O331" i="77"/>
  <c r="P331" i="77"/>
  <c r="U331" i="77"/>
  <c r="Z331" i="77" s="1"/>
  <c r="AE331" i="77" a="1"/>
  <c r="AE331" i="77" s="1"/>
  <c r="A332" i="77"/>
  <c r="B332" i="77"/>
  <c r="I332" i="77"/>
  <c r="L332" i="77"/>
  <c r="O332" i="77"/>
  <c r="P332" i="77"/>
  <c r="U332" i="77"/>
  <c r="AE332" i="77" a="1"/>
  <c r="AE332" i="77" s="1"/>
  <c r="A333" i="77"/>
  <c r="B333" i="77"/>
  <c r="I333" i="77"/>
  <c r="L333" i="77"/>
  <c r="O333" i="77"/>
  <c r="P333" i="77"/>
  <c r="U333" i="77"/>
  <c r="Z333" i="77"/>
  <c r="AE333" i="77" a="1"/>
  <c r="AE333" i="77" s="1"/>
  <c r="A334" i="77"/>
  <c r="B334" i="77"/>
  <c r="I334" i="77"/>
  <c r="L334" i="77"/>
  <c r="O334" i="77"/>
  <c r="P334" i="77"/>
  <c r="U334" i="77"/>
  <c r="Z334" i="77"/>
  <c r="AE334" i="77" a="1"/>
  <c r="AE334" i="77" s="1"/>
  <c r="A335" i="77"/>
  <c r="B335" i="77"/>
  <c r="I335" i="77"/>
  <c r="L335" i="77"/>
  <c r="O335" i="77"/>
  <c r="P335" i="77"/>
  <c r="U335" i="77"/>
  <c r="Z335" i="77" s="1"/>
  <c r="AE335" i="77" a="1"/>
  <c r="AE335" i="77" s="1"/>
  <c r="A336" i="77"/>
  <c r="B336" i="77"/>
  <c r="I336" i="77"/>
  <c r="L336" i="77"/>
  <c r="O336" i="77"/>
  <c r="P336" i="77"/>
  <c r="U336" i="77"/>
  <c r="AE336" i="77" a="1"/>
  <c r="AE336" i="77" s="1"/>
  <c r="A337" i="77"/>
  <c r="B337" i="77"/>
  <c r="I337" i="77"/>
  <c r="L337" i="77"/>
  <c r="O337" i="77"/>
  <c r="P337" i="77"/>
  <c r="U337" i="77"/>
  <c r="Z337" i="77" s="1"/>
  <c r="AE337" i="77" a="1"/>
  <c r="AE337" i="77" s="1"/>
  <c r="A338" i="77"/>
  <c r="B338" i="77"/>
  <c r="I338" i="77"/>
  <c r="L338" i="77"/>
  <c r="O338" i="77"/>
  <c r="P338" i="77"/>
  <c r="U338" i="77"/>
  <c r="Z338" i="77"/>
  <c r="AE338" i="77" a="1"/>
  <c r="AE338" i="77" s="1"/>
  <c r="A339" i="77"/>
  <c r="B339" i="77"/>
  <c r="I339" i="77"/>
  <c r="L339" i="77"/>
  <c r="O339" i="77"/>
  <c r="P339" i="77"/>
  <c r="U339" i="77"/>
  <c r="AE339" i="77" a="1"/>
  <c r="AE339" i="77" s="1"/>
  <c r="A340" i="77"/>
  <c r="B340" i="77"/>
  <c r="I340" i="77"/>
  <c r="L340" i="77"/>
  <c r="O340" i="77"/>
  <c r="P340" i="77"/>
  <c r="U340" i="77"/>
  <c r="V340" i="77" s="1"/>
  <c r="W340" i="77"/>
  <c r="AE340" i="77" a="1"/>
  <c r="AE340" i="77" s="1"/>
  <c r="A341" i="77"/>
  <c r="B341" i="77"/>
  <c r="I341" i="77"/>
  <c r="L341" i="77"/>
  <c r="O341" i="77"/>
  <c r="P341" i="77"/>
  <c r="U341" i="77"/>
  <c r="V341" i="77" s="1"/>
  <c r="AE341" i="77" a="1"/>
  <c r="AE341" i="77" s="1"/>
  <c r="A342" i="77"/>
  <c r="B342" i="77"/>
  <c r="I342" i="77"/>
  <c r="L342" i="77"/>
  <c r="O342" i="77"/>
  <c r="P342" i="77"/>
  <c r="U342" i="77"/>
  <c r="V342" i="77" s="1"/>
  <c r="AE342" i="77" a="1"/>
  <c r="AE342" i="77" s="1"/>
  <c r="A343" i="77"/>
  <c r="B343" i="77"/>
  <c r="I343" i="77"/>
  <c r="L343" i="77"/>
  <c r="O343" i="77"/>
  <c r="P343" i="77"/>
  <c r="U343" i="77"/>
  <c r="Z343" i="77" s="1"/>
  <c r="AA343" i="77" s="1"/>
  <c r="AE343" i="77" a="1"/>
  <c r="AE343" i="77" s="1"/>
  <c r="A344" i="77"/>
  <c r="B344" i="77"/>
  <c r="I344" i="77"/>
  <c r="L344" i="77"/>
  <c r="O344" i="77"/>
  <c r="P344" i="77"/>
  <c r="U344" i="77"/>
  <c r="V344" i="77" s="1"/>
  <c r="W344" i="77"/>
  <c r="AE344" i="77" a="1"/>
  <c r="AE344" i="77" s="1"/>
  <c r="A345" i="77"/>
  <c r="B345" i="77"/>
  <c r="I345" i="77"/>
  <c r="L345" i="77"/>
  <c r="O345" i="77"/>
  <c r="P345" i="77"/>
  <c r="U345" i="77"/>
  <c r="V345" i="77" s="1"/>
  <c r="AE345" i="77" a="1"/>
  <c r="AE345" i="77" s="1"/>
  <c r="A346" i="77"/>
  <c r="B346" i="77"/>
  <c r="I346" i="77"/>
  <c r="L346" i="77"/>
  <c r="O346" i="77"/>
  <c r="P346" i="77"/>
  <c r="U346" i="77"/>
  <c r="AE346" i="77" a="1"/>
  <c r="AE346" i="77" s="1"/>
  <c r="A347" i="77"/>
  <c r="B347" i="77"/>
  <c r="I347" i="77"/>
  <c r="L347" i="77"/>
  <c r="O347" i="77"/>
  <c r="P347" i="77"/>
  <c r="U347" i="77"/>
  <c r="V347" i="77" s="1"/>
  <c r="W347" i="77"/>
  <c r="X347" i="77"/>
  <c r="Z347" i="77"/>
  <c r="AA347" i="77" s="1"/>
  <c r="AE347" i="77" a="1"/>
  <c r="AE347" i="77" s="1"/>
  <c r="A348" i="77"/>
  <c r="B348" i="77"/>
  <c r="I348" i="77"/>
  <c r="L348" i="77"/>
  <c r="O348" i="77"/>
  <c r="P348" i="77"/>
  <c r="U348" i="77"/>
  <c r="AE348" i="77" a="1"/>
  <c r="AE348" i="77" s="1"/>
  <c r="A349" i="77"/>
  <c r="B349" i="77"/>
  <c r="I349" i="77"/>
  <c r="L349" i="77"/>
  <c r="O349" i="77"/>
  <c r="P349" i="77"/>
  <c r="U349" i="77"/>
  <c r="V349" i="77" s="1"/>
  <c r="AE349" i="77" a="1"/>
  <c r="AE349" i="77" s="1"/>
  <c r="A350" i="77"/>
  <c r="B350" i="77"/>
  <c r="I350" i="77"/>
  <c r="L350" i="77"/>
  <c r="O350" i="77"/>
  <c r="P350" i="77"/>
  <c r="U350" i="77"/>
  <c r="V350" i="77" s="1"/>
  <c r="Z350" i="77"/>
  <c r="AA350" i="77" s="1"/>
  <c r="AE350" i="77" a="1"/>
  <c r="AE350" i="77" s="1"/>
  <c r="A351" i="77"/>
  <c r="B351" i="77"/>
  <c r="I351" i="77"/>
  <c r="L351" i="77"/>
  <c r="O351" i="77"/>
  <c r="P351" i="77"/>
  <c r="U351" i="77"/>
  <c r="V351" i="77" s="1"/>
  <c r="W351" i="77"/>
  <c r="X351" i="77" s="1"/>
  <c r="AE351" i="77" a="1"/>
  <c r="AE351" i="77" s="1"/>
  <c r="A352" i="77"/>
  <c r="B352" i="77"/>
  <c r="I352" i="77"/>
  <c r="L352" i="77"/>
  <c r="O352" i="77"/>
  <c r="P352" i="77"/>
  <c r="U352" i="77"/>
  <c r="V352" i="77" s="1"/>
  <c r="W352" i="77"/>
  <c r="AE352" i="77" a="1"/>
  <c r="AE352" i="77" s="1"/>
  <c r="A353" i="77"/>
  <c r="B353" i="77"/>
  <c r="I353" i="77"/>
  <c r="L353" i="77"/>
  <c r="O353" i="77"/>
  <c r="P353" i="77"/>
  <c r="U353" i="77"/>
  <c r="V353" i="77" s="1"/>
  <c r="AE353" i="77" a="1"/>
  <c r="AE353" i="77" s="1"/>
  <c r="A354" i="77"/>
  <c r="B354" i="77"/>
  <c r="I354" i="77"/>
  <c r="L354" i="77"/>
  <c r="O354" i="77"/>
  <c r="P354" i="77"/>
  <c r="U354" i="77"/>
  <c r="V354" i="77" s="1"/>
  <c r="Z354" i="77"/>
  <c r="AA354" i="77" s="1"/>
  <c r="AE354" i="77" a="1"/>
  <c r="AE354" i="77" s="1"/>
  <c r="A355" i="77"/>
  <c r="B355" i="77"/>
  <c r="I355" i="77"/>
  <c r="L355" i="77"/>
  <c r="O355" i="77"/>
  <c r="P355" i="77"/>
  <c r="U355" i="77"/>
  <c r="AE355" i="77" a="1"/>
  <c r="AE355" i="77" s="1"/>
  <c r="A356" i="77"/>
  <c r="B356" i="77"/>
  <c r="I356" i="77"/>
  <c r="L356" i="77"/>
  <c r="O356" i="77"/>
  <c r="P356" i="77"/>
  <c r="U356" i="77"/>
  <c r="V356" i="77" s="1"/>
  <c r="W356" i="77"/>
  <c r="AE356" i="77" a="1"/>
  <c r="AE356" i="77" s="1"/>
  <c r="A357" i="77"/>
  <c r="B357" i="77"/>
  <c r="I357" i="77"/>
  <c r="L357" i="77"/>
  <c r="O357" i="77"/>
  <c r="P357" i="77"/>
  <c r="U357" i="77"/>
  <c r="V357" i="77" s="1"/>
  <c r="AE357" i="77" a="1"/>
  <c r="AE357" i="77" s="1"/>
  <c r="A358" i="77"/>
  <c r="B358" i="77"/>
  <c r="I358" i="77"/>
  <c r="L358" i="77"/>
  <c r="O358" i="77"/>
  <c r="P358" i="77"/>
  <c r="U358" i="77"/>
  <c r="V358" i="77" s="1"/>
  <c r="AE358" i="77" a="1"/>
  <c r="AE358" i="77" s="1"/>
  <c r="A359" i="77"/>
  <c r="B359" i="77"/>
  <c r="I359" i="77"/>
  <c r="L359" i="77"/>
  <c r="O359" i="77"/>
  <c r="P359" i="77"/>
  <c r="U359" i="77"/>
  <c r="Z359" i="77"/>
  <c r="AA359" i="77" s="1"/>
  <c r="AE359" i="77" a="1"/>
  <c r="AE359" i="77" s="1"/>
  <c r="A360" i="77"/>
  <c r="B360" i="77"/>
  <c r="I360" i="77"/>
  <c r="L360" i="77"/>
  <c r="O360" i="77"/>
  <c r="P360" i="77"/>
  <c r="U360" i="77"/>
  <c r="V360" i="77" s="1"/>
  <c r="W360" i="77"/>
  <c r="AE360" i="77" a="1"/>
  <c r="AE360" i="77" s="1"/>
  <c r="A361" i="77"/>
  <c r="B361" i="77"/>
  <c r="I361" i="77"/>
  <c r="L361" i="77"/>
  <c r="O361" i="77"/>
  <c r="P361" i="77"/>
  <c r="U361" i="77"/>
  <c r="V361" i="77" s="1"/>
  <c r="AE361" i="77" a="1"/>
  <c r="AE361" i="77" s="1"/>
  <c r="A362" i="77"/>
  <c r="B362" i="77"/>
  <c r="I362" i="77"/>
  <c r="L362" i="77"/>
  <c r="O362" i="77"/>
  <c r="P362" i="77"/>
  <c r="U362" i="77"/>
  <c r="AE362" i="77" a="1"/>
  <c r="AE362" i="77" s="1"/>
  <c r="A363" i="77"/>
  <c r="B363" i="77"/>
  <c r="I363" i="77"/>
  <c r="L363" i="77"/>
  <c r="O363" i="77"/>
  <c r="P363" i="77"/>
  <c r="U363" i="77"/>
  <c r="V363" i="77" s="1"/>
  <c r="W363" i="77"/>
  <c r="X363" i="77"/>
  <c r="Z363" i="77"/>
  <c r="AA363" i="77" s="1"/>
  <c r="AE363" i="77" a="1"/>
  <c r="AE363" i="77" s="1"/>
  <c r="A364" i="77"/>
  <c r="B364" i="77"/>
  <c r="I364" i="77"/>
  <c r="L364" i="77"/>
  <c r="O364" i="77"/>
  <c r="P364" i="77"/>
  <c r="U364" i="77"/>
  <c r="AE364" i="77" a="1"/>
  <c r="AE364" i="77" s="1"/>
  <c r="A365" i="77"/>
  <c r="B365" i="77"/>
  <c r="I365" i="77"/>
  <c r="L365" i="77"/>
  <c r="O365" i="77"/>
  <c r="P365" i="77"/>
  <c r="U365" i="77"/>
  <c r="V365" i="77" s="1"/>
  <c r="AE365" i="77" a="1"/>
  <c r="AE365" i="77" s="1"/>
  <c r="A366" i="77"/>
  <c r="B366" i="77"/>
  <c r="I366" i="77"/>
  <c r="L366" i="77"/>
  <c r="O366" i="77"/>
  <c r="P366" i="77"/>
  <c r="U366" i="77"/>
  <c r="V366" i="77" s="1"/>
  <c r="Z366" i="77"/>
  <c r="AA366" i="77" s="1"/>
  <c r="AE366" i="77" a="1"/>
  <c r="AE366" i="77" s="1"/>
  <c r="A367" i="77"/>
  <c r="B367" i="77"/>
  <c r="I367" i="77"/>
  <c r="L367" i="77"/>
  <c r="O367" i="77"/>
  <c r="P367" i="77"/>
  <c r="U367" i="77"/>
  <c r="V367" i="77" s="1"/>
  <c r="W367" i="77"/>
  <c r="X367" i="77" s="1"/>
  <c r="AE367" i="77" a="1"/>
  <c r="AE367" i="77" s="1"/>
  <c r="A368" i="77"/>
  <c r="B368" i="77"/>
  <c r="I368" i="77"/>
  <c r="L368" i="77"/>
  <c r="O368" i="77"/>
  <c r="P368" i="77"/>
  <c r="U368" i="77"/>
  <c r="V368" i="77" s="1"/>
  <c r="W368" i="77"/>
  <c r="AE368" i="77" a="1"/>
  <c r="AE368" i="77" s="1"/>
  <c r="V287" i="78" l="1"/>
  <c r="Z287" i="78"/>
  <c r="V256" i="78"/>
  <c r="W256" i="78"/>
  <c r="Z256" i="78"/>
  <c r="AA256" i="78" s="1"/>
  <c r="V229" i="78"/>
  <c r="W229" i="78"/>
  <c r="V224" i="78"/>
  <c r="Z224" i="78"/>
  <c r="AA224" i="78" s="1"/>
  <c r="V211" i="78"/>
  <c r="W211" i="78" s="1"/>
  <c r="X211" i="78" s="1"/>
  <c r="Z211" i="78"/>
  <c r="AA211" i="78" s="1"/>
  <c r="V198" i="78"/>
  <c r="Z198" i="78"/>
  <c r="Z151" i="78"/>
  <c r="V151" i="78"/>
  <c r="W151" i="78" s="1"/>
  <c r="X151" i="78" s="1"/>
  <c r="AA148" i="78"/>
  <c r="AB148" i="78" s="1"/>
  <c r="AC148" i="78" s="1"/>
  <c r="AA144" i="78"/>
  <c r="AB144" i="78" s="1"/>
  <c r="AC144" i="78" s="1"/>
  <c r="AA129" i="78"/>
  <c r="AB129" i="78"/>
  <c r="AC129" i="78" s="1"/>
  <c r="Z94" i="78"/>
  <c r="AA94" i="78" s="1"/>
  <c r="AB94" i="78" s="1"/>
  <c r="V94" i="78"/>
  <c r="W94" i="78" s="1"/>
  <c r="X94" i="78" s="1"/>
  <c r="Z86" i="78"/>
  <c r="AA86" i="78" s="1"/>
  <c r="AB86" i="78" s="1"/>
  <c r="V86" i="78"/>
  <c r="W86" i="78"/>
  <c r="AA70" i="78"/>
  <c r="AB70" i="78" s="1"/>
  <c r="AC70" i="78" s="1"/>
  <c r="V45" i="78"/>
  <c r="Z45" i="78"/>
  <c r="V37" i="78"/>
  <c r="Z37" i="78"/>
  <c r="AA37" i="78" s="1"/>
  <c r="AB37" i="78" s="1"/>
  <c r="V27" i="78"/>
  <c r="Z27" i="78"/>
  <c r="V11" i="78"/>
  <c r="W11" i="78"/>
  <c r="X11" i="78" s="1"/>
  <c r="Z11" i="78"/>
  <c r="V275" i="78"/>
  <c r="Z275" i="78"/>
  <c r="AA275" i="78" s="1"/>
  <c r="AB275" i="78" s="1"/>
  <c r="V261" i="78"/>
  <c r="V243" i="78"/>
  <c r="Z243" i="78"/>
  <c r="V280" i="78"/>
  <c r="W280" i="78" s="1"/>
  <c r="Z280" i="78"/>
  <c r="AA280" i="78" s="1"/>
  <c r="X268" i="78"/>
  <c r="V267" i="78"/>
  <c r="Z267" i="78"/>
  <c r="V248" i="78"/>
  <c r="Z248" i="78"/>
  <c r="AA248" i="78" s="1"/>
  <c r="W248" i="78"/>
  <c r="X236" i="78"/>
  <c r="V216" i="78"/>
  <c r="Z216" i="78"/>
  <c r="AA216" i="78" s="1"/>
  <c r="W216" i="78"/>
  <c r="V197" i="78"/>
  <c r="Z197" i="78"/>
  <c r="W197" i="78"/>
  <c r="W187" i="78"/>
  <c r="X187" i="78" s="1"/>
  <c r="Z187" i="78"/>
  <c r="V187" i="78"/>
  <c r="AA185" i="78"/>
  <c r="AB185" i="78"/>
  <c r="AC185" i="78" s="1"/>
  <c r="AA180" i="78"/>
  <c r="AB180" i="78" s="1"/>
  <c r="AC180" i="78" s="1"/>
  <c r="W171" i="78"/>
  <c r="X171" i="78" s="1"/>
  <c r="Z171" i="78"/>
  <c r="V171" i="78"/>
  <c r="AA169" i="78"/>
  <c r="AB169" i="78"/>
  <c r="AC169" i="78" s="1"/>
  <c r="AB164" i="78"/>
  <c r="AC164" i="78" s="1"/>
  <c r="AA164" i="78"/>
  <c r="Z155" i="78"/>
  <c r="V155" i="78"/>
  <c r="W155" i="78" s="1"/>
  <c r="X155" i="78" s="1"/>
  <c r="AA153" i="78"/>
  <c r="AB153" i="78"/>
  <c r="AC153" i="78" s="1"/>
  <c r="V110" i="78"/>
  <c r="Z110" i="78"/>
  <c r="AA110" i="78" s="1"/>
  <c r="AB110" i="78" s="1"/>
  <c r="V97" i="78"/>
  <c r="Z97" i="78"/>
  <c r="W97" i="78"/>
  <c r="X97" i="78" s="1"/>
  <c r="V64" i="78"/>
  <c r="W64" i="78" s="1"/>
  <c r="X64" i="78" s="1"/>
  <c r="Z64" i="78"/>
  <c r="V59" i="78"/>
  <c r="W59" i="78"/>
  <c r="Z59" i="78"/>
  <c r="V291" i="78"/>
  <c r="Z291" i="78"/>
  <c r="V277" i="78"/>
  <c r="W277" i="78"/>
  <c r="V272" i="78"/>
  <c r="W272" i="78"/>
  <c r="Z272" i="78"/>
  <c r="AA272" i="78" s="1"/>
  <c r="V259" i="78"/>
  <c r="W259" i="78" s="1"/>
  <c r="X259" i="78" s="1"/>
  <c r="Z259" i="78"/>
  <c r="V245" i="78"/>
  <c r="W245" i="78"/>
  <c r="V240" i="78"/>
  <c r="Z240" i="78"/>
  <c r="AA240" i="78" s="1"/>
  <c r="V227" i="78"/>
  <c r="W227" i="78" s="1"/>
  <c r="X227" i="78" s="1"/>
  <c r="Z227" i="78"/>
  <c r="AA227" i="78" s="1"/>
  <c r="V213" i="78"/>
  <c r="W213" i="78"/>
  <c r="V201" i="78"/>
  <c r="W201" i="78"/>
  <c r="X201" i="78" s="1"/>
  <c r="Z201" i="78"/>
  <c r="AA145" i="78"/>
  <c r="AB145" i="78" s="1"/>
  <c r="AC145" i="78" s="1"/>
  <c r="AA125" i="78"/>
  <c r="AB125" i="78" s="1"/>
  <c r="AC125" i="78" s="1"/>
  <c r="V101" i="78"/>
  <c r="W101" i="78"/>
  <c r="Z101" i="78"/>
  <c r="AA101" i="78" s="1"/>
  <c r="Z72" i="78"/>
  <c r="V72" i="78"/>
  <c r="AA71" i="78"/>
  <c r="AB71" i="78"/>
  <c r="V253" i="78"/>
  <c r="W253" i="78"/>
  <c r="V235" i="78"/>
  <c r="Z235" i="78"/>
  <c r="AA235" i="78" s="1"/>
  <c r="AB235" i="78" s="1"/>
  <c r="V221" i="78"/>
  <c r="W221" i="78"/>
  <c r="V192" i="78"/>
  <c r="W192" i="78"/>
  <c r="X192" i="78" s="1"/>
  <c r="Z192" i="78"/>
  <c r="V176" i="78"/>
  <c r="W176" i="78"/>
  <c r="X176" i="78" s="1"/>
  <c r="Z176" i="78"/>
  <c r="V160" i="78"/>
  <c r="W160" i="78"/>
  <c r="X160" i="78" s="1"/>
  <c r="Z160" i="78"/>
  <c r="Z335" i="78"/>
  <c r="AA335" i="78" s="1"/>
  <c r="Z327" i="78"/>
  <c r="AA327" i="78" s="1"/>
  <c r="V296" i="78"/>
  <c r="W296" i="78"/>
  <c r="X296" i="78" s="1"/>
  <c r="X284" i="78"/>
  <c r="V283" i="78"/>
  <c r="Z283" i="78"/>
  <c r="V269" i="78"/>
  <c r="W269" i="78"/>
  <c r="X269" i="78" s="1"/>
  <c r="V264" i="78"/>
  <c r="Z264" i="78"/>
  <c r="AA264" i="78" s="1"/>
  <c r="W264" i="78"/>
  <c r="X252" i="78"/>
  <c r="V251" i="78"/>
  <c r="Z251" i="78"/>
  <c r="V237" i="78"/>
  <c r="W237" i="78"/>
  <c r="X237" i="78" s="1"/>
  <c r="V232" i="78"/>
  <c r="Z232" i="78"/>
  <c r="AA232" i="78" s="1"/>
  <c r="W232" i="78"/>
  <c r="X220" i="78"/>
  <c r="V219" i="78"/>
  <c r="Z219" i="78"/>
  <c r="V205" i="78"/>
  <c r="W205" i="78"/>
  <c r="X205" i="78" s="1"/>
  <c r="Z195" i="78"/>
  <c r="V195" i="78"/>
  <c r="W195" i="78" s="1"/>
  <c r="X195" i="78" s="1"/>
  <c r="AA193" i="78"/>
  <c r="AB193" i="78" s="1"/>
  <c r="AC193" i="78" s="1"/>
  <c r="AA188" i="78"/>
  <c r="AB188" i="78" s="1"/>
  <c r="AC188" i="78" s="1"/>
  <c r="V184" i="78"/>
  <c r="W184" i="78" s="1"/>
  <c r="X184" i="78" s="1"/>
  <c r="Z184" i="78"/>
  <c r="W179" i="78"/>
  <c r="X179" i="78" s="1"/>
  <c r="Z179" i="78"/>
  <c r="V179" i="78"/>
  <c r="AA177" i="78"/>
  <c r="AB177" i="78"/>
  <c r="AC177" i="78" s="1"/>
  <c r="AB172" i="78"/>
  <c r="AC172" i="78" s="1"/>
  <c r="AA172" i="78"/>
  <c r="V168" i="78"/>
  <c r="W168" i="78"/>
  <c r="X168" i="78" s="1"/>
  <c r="Z168" i="78"/>
  <c r="Z163" i="78"/>
  <c r="V163" i="78"/>
  <c r="W163" i="78" s="1"/>
  <c r="X163" i="78" s="1"/>
  <c r="AA161" i="78"/>
  <c r="AB161" i="78" s="1"/>
  <c r="AC161" i="78" s="1"/>
  <c r="AA156" i="78"/>
  <c r="AB156" i="78" s="1"/>
  <c r="AC156" i="78" s="1"/>
  <c r="V152" i="78"/>
  <c r="W152" i="78" s="1"/>
  <c r="X152" i="78" s="1"/>
  <c r="Z152" i="78"/>
  <c r="AA149" i="78"/>
  <c r="AB149" i="78" s="1"/>
  <c r="AC149" i="78" s="1"/>
  <c r="V131" i="78"/>
  <c r="Z131" i="78"/>
  <c r="W131" i="78"/>
  <c r="V57" i="78"/>
  <c r="W57" i="78" s="1"/>
  <c r="X57" i="78" s="1"/>
  <c r="Z57" i="78"/>
  <c r="AA53" i="78"/>
  <c r="AB53" i="78"/>
  <c r="AC53" i="78" s="1"/>
  <c r="V199" i="78"/>
  <c r="W199" i="78" s="1"/>
  <c r="X199" i="78" s="1"/>
  <c r="Z199" i="78"/>
  <c r="AA199" i="78" s="1"/>
  <c r="V196" i="78"/>
  <c r="W196" i="78"/>
  <c r="W183" i="78"/>
  <c r="X183" i="78" s="1"/>
  <c r="Z183" i="78"/>
  <c r="AA181" i="78"/>
  <c r="AB181" i="78"/>
  <c r="AC181" i="78" s="1"/>
  <c r="V180" i="78"/>
  <c r="W180" i="78" s="1"/>
  <c r="X180" i="78" s="1"/>
  <c r="W167" i="78"/>
  <c r="X167" i="78" s="1"/>
  <c r="Z167" i="78"/>
  <c r="AA165" i="78"/>
  <c r="AB165" i="78" s="1"/>
  <c r="AC165" i="78" s="1"/>
  <c r="V164" i="78"/>
  <c r="W164" i="78"/>
  <c r="X164" i="78" s="1"/>
  <c r="AA146" i="78"/>
  <c r="AB146" i="78" s="1"/>
  <c r="AC146" i="78" s="1"/>
  <c r="W140" i="78"/>
  <c r="X140" i="78" s="1"/>
  <c r="Z140" i="78"/>
  <c r="W136" i="78"/>
  <c r="X136" i="78" s="1"/>
  <c r="V136" i="78"/>
  <c r="Z136" i="78"/>
  <c r="AA133" i="78"/>
  <c r="AB133" i="78" s="1"/>
  <c r="AC133" i="78" s="1"/>
  <c r="V130" i="78"/>
  <c r="W130" i="78"/>
  <c r="Z130" i="78"/>
  <c r="AA130" i="78" s="1"/>
  <c r="V123" i="78"/>
  <c r="W123" i="78" s="1"/>
  <c r="X123" i="78" s="1"/>
  <c r="Z123" i="78"/>
  <c r="AA123" i="78" s="1"/>
  <c r="V50" i="78"/>
  <c r="W50" i="78" s="1"/>
  <c r="X50" i="78" s="1"/>
  <c r="Z50" i="78"/>
  <c r="AA50" i="78" s="1"/>
  <c r="AB50" i="78" s="1"/>
  <c r="V47" i="78"/>
  <c r="Z47" i="78"/>
  <c r="V33" i="78"/>
  <c r="Z33" i="78"/>
  <c r="V25" i="78"/>
  <c r="Z25" i="78"/>
  <c r="V7" i="78"/>
  <c r="Z7" i="78"/>
  <c r="V208" i="78"/>
  <c r="Z208" i="78"/>
  <c r="AA208" i="78" s="1"/>
  <c r="V203" i="78"/>
  <c r="Z203" i="78"/>
  <c r="W191" i="78"/>
  <c r="X191" i="78" s="1"/>
  <c r="Z191" i="78"/>
  <c r="AA189" i="78"/>
  <c r="AB189" i="78" s="1"/>
  <c r="AC189" i="78" s="1"/>
  <c r="V188" i="78"/>
  <c r="W188" i="78"/>
  <c r="X188" i="78" s="1"/>
  <c r="W175" i="78"/>
  <c r="X175" i="78" s="1"/>
  <c r="Z175" i="78"/>
  <c r="AA173" i="78"/>
  <c r="AB173" i="78"/>
  <c r="AC173" i="78" s="1"/>
  <c r="V172" i="78"/>
  <c r="W172" i="78" s="1"/>
  <c r="X172" i="78" s="1"/>
  <c r="W159" i="78"/>
  <c r="X159" i="78" s="1"/>
  <c r="Z159" i="78"/>
  <c r="AA157" i="78"/>
  <c r="AB157" i="78" s="1"/>
  <c r="AC157" i="78" s="1"/>
  <c r="V156" i="78"/>
  <c r="W156" i="78"/>
  <c r="X156" i="78" s="1"/>
  <c r="V141" i="78"/>
  <c r="W141" i="78" s="1"/>
  <c r="X141" i="78" s="1"/>
  <c r="Z141" i="78"/>
  <c r="Z139" i="78"/>
  <c r="W139" i="78"/>
  <c r="X139" i="78" s="1"/>
  <c r="V137" i="78"/>
  <c r="W137" i="78" s="1"/>
  <c r="X137" i="78" s="1"/>
  <c r="Z137" i="78"/>
  <c r="V119" i="78"/>
  <c r="Z119" i="78"/>
  <c r="AA119" i="78" s="1"/>
  <c r="W149" i="78"/>
  <c r="X149" i="78" s="1"/>
  <c r="V147" i="78"/>
  <c r="W147" i="78" s="1"/>
  <c r="X147" i="78" s="1"/>
  <c r="W144" i="78"/>
  <c r="X144" i="78" s="1"/>
  <c r="AB142" i="78"/>
  <c r="AC142" i="78" s="1"/>
  <c r="V135" i="78"/>
  <c r="V134" i="78"/>
  <c r="W134" i="78" s="1"/>
  <c r="V115" i="78"/>
  <c r="Z115" i="78"/>
  <c r="AA115" i="78" s="1"/>
  <c r="V99" i="78"/>
  <c r="W99" i="78"/>
  <c r="Z99" i="78"/>
  <c r="AA99" i="78" s="1"/>
  <c r="V92" i="78"/>
  <c r="W79" i="78"/>
  <c r="Z79" i="78"/>
  <c r="W75" i="78"/>
  <c r="X75" i="78" s="1"/>
  <c r="Z75" i="78"/>
  <c r="W73" i="78"/>
  <c r="Z73" i="78"/>
  <c r="AB69" i="78"/>
  <c r="AC69" i="78" s="1"/>
  <c r="AB67" i="78"/>
  <c r="AB65" i="78"/>
  <c r="AA54" i="78"/>
  <c r="AB54" i="78"/>
  <c r="V41" i="78"/>
  <c r="Z41" i="78"/>
  <c r="V19" i="78"/>
  <c r="W19" i="78"/>
  <c r="X19" i="78" s="1"/>
  <c r="Z19" i="78"/>
  <c r="V9" i="78"/>
  <c r="W9" i="78"/>
  <c r="Z9" i="78"/>
  <c r="AB9" i="78" s="1"/>
  <c r="W148" i="78"/>
  <c r="X148" i="78" s="1"/>
  <c r="V126" i="78"/>
  <c r="Z126" i="78"/>
  <c r="AB126" i="78" s="1"/>
  <c r="AA113" i="78"/>
  <c r="AB113" i="78" s="1"/>
  <c r="AC113" i="78" s="1"/>
  <c r="V106" i="78"/>
  <c r="Z106" i="78"/>
  <c r="V89" i="78"/>
  <c r="W89" i="78" s="1"/>
  <c r="Z89" i="78"/>
  <c r="V87" i="78"/>
  <c r="W87" i="78" s="1"/>
  <c r="X87" i="78" s="1"/>
  <c r="Z87" i="78"/>
  <c r="V77" i="78"/>
  <c r="W77" i="78" s="1"/>
  <c r="X77" i="78" s="1"/>
  <c r="V74" i="78"/>
  <c r="X74" i="78" s="1"/>
  <c r="Z74" i="78"/>
  <c r="AA74" i="78" s="1"/>
  <c r="AB74" i="78" s="1"/>
  <c r="V69" i="78"/>
  <c r="W69" i="78" s="1"/>
  <c r="X69" i="78" s="1"/>
  <c r="V67" i="78"/>
  <c r="W67" i="78"/>
  <c r="X67" i="78" s="1"/>
  <c r="V65" i="78"/>
  <c r="W65" i="78" s="1"/>
  <c r="X65" i="78" s="1"/>
  <c r="W51" i="78"/>
  <c r="Z51" i="78"/>
  <c r="W49" i="78"/>
  <c r="Z49" i="78"/>
  <c r="V29" i="78"/>
  <c r="Z29" i="78"/>
  <c r="W127" i="78"/>
  <c r="X127" i="78" s="1"/>
  <c r="W111" i="78"/>
  <c r="X111" i="78" s="1"/>
  <c r="W107" i="78"/>
  <c r="X107" i="78" s="1"/>
  <c r="W103" i="78"/>
  <c r="X103" i="78" s="1"/>
  <c r="V98" i="78"/>
  <c r="W98" i="78" s="1"/>
  <c r="V96" i="78"/>
  <c r="W93" i="78"/>
  <c r="W91" i="78"/>
  <c r="X91" i="78" s="1"/>
  <c r="Z83" i="78"/>
  <c r="Z43" i="78"/>
  <c r="V362" i="77"/>
  <c r="Z362" i="77"/>
  <c r="AA362" i="77" s="1"/>
  <c r="V113" i="77"/>
  <c r="W113" i="77" s="1"/>
  <c r="X113" i="77" s="1"/>
  <c r="Z113" i="77"/>
  <c r="AB54" i="77"/>
  <c r="AC54" i="77" s="1"/>
  <c r="AB25" i="77"/>
  <c r="AA25" i="77"/>
  <c r="W11" i="77"/>
  <c r="X11" i="77" s="1"/>
  <c r="V364" i="77"/>
  <c r="V346" i="77"/>
  <c r="Z346" i="77"/>
  <c r="AA346" i="77" s="1"/>
  <c r="Z209" i="77"/>
  <c r="V209" i="77"/>
  <c r="W209" i="77"/>
  <c r="V144" i="77"/>
  <c r="Z144" i="77"/>
  <c r="AA144" i="77" s="1"/>
  <c r="V119" i="77"/>
  <c r="W119" i="77"/>
  <c r="X119" i="77" s="1"/>
  <c r="Z119" i="77"/>
  <c r="V359" i="77"/>
  <c r="W359" i="77"/>
  <c r="Z358" i="77"/>
  <c r="AA358" i="77" s="1"/>
  <c r="V348" i="77"/>
  <c r="X344" i="77"/>
  <c r="W195" i="77"/>
  <c r="V151" i="77"/>
  <c r="Z151" i="77"/>
  <c r="AA124" i="77"/>
  <c r="AB124" i="77"/>
  <c r="AB70" i="77"/>
  <c r="AA70" i="77"/>
  <c r="AA59" i="77"/>
  <c r="AB59" i="77"/>
  <c r="X47" i="77"/>
  <c r="W47" i="77"/>
  <c r="W20" i="77"/>
  <c r="X20" i="77"/>
  <c r="AA18" i="77"/>
  <c r="AB18" i="77" s="1"/>
  <c r="AC18" i="77" s="1"/>
  <c r="Z231" i="77"/>
  <c r="AA231" i="77" s="1"/>
  <c r="V231" i="77"/>
  <c r="W231" i="77" s="1"/>
  <c r="Z221" i="77"/>
  <c r="V164" i="77"/>
  <c r="W164" i="77"/>
  <c r="X164" i="77" s="1"/>
  <c r="W44" i="77"/>
  <c r="X44" i="77" s="1"/>
  <c r="X360" i="77"/>
  <c r="V355" i="77"/>
  <c r="Z355" i="77"/>
  <c r="AA355" i="77" s="1"/>
  <c r="Z225" i="77"/>
  <c r="V225" i="77"/>
  <c r="W225" i="77"/>
  <c r="X225" i="77" s="1"/>
  <c r="Z215" i="77"/>
  <c r="AA215" i="77" s="1"/>
  <c r="V215" i="77"/>
  <c r="W215" i="77" s="1"/>
  <c r="Z199" i="77"/>
  <c r="AA199" i="77" s="1"/>
  <c r="V199" i="77"/>
  <c r="W199" i="77" s="1"/>
  <c r="AA193" i="77"/>
  <c r="AB193" i="77" s="1"/>
  <c r="AA191" i="77"/>
  <c r="AB191" i="77"/>
  <c r="AC191" i="77" s="1"/>
  <c r="AB58" i="77"/>
  <c r="AA58" i="77"/>
  <c r="W56" i="77"/>
  <c r="X56" i="77"/>
  <c r="AA26" i="77"/>
  <c r="V343" i="77"/>
  <c r="W343" i="77"/>
  <c r="Z342" i="77"/>
  <c r="AA342" i="77" s="1"/>
  <c r="V227" i="77"/>
  <c r="W227" i="77" s="1"/>
  <c r="V221" i="77"/>
  <c r="W221" i="77" s="1"/>
  <c r="X221" i="77" s="1"/>
  <c r="V158" i="77"/>
  <c r="W158" i="77" s="1"/>
  <c r="X158" i="77" s="1"/>
  <c r="Z158" i="77"/>
  <c r="AB158" i="77" s="1"/>
  <c r="AA78" i="77"/>
  <c r="AB78" i="77"/>
  <c r="W48" i="77"/>
  <c r="X48" i="77" s="1"/>
  <c r="V163" i="77"/>
  <c r="W163" i="77"/>
  <c r="AA87" i="77"/>
  <c r="AB87" i="77" s="1"/>
  <c r="W43" i="77"/>
  <c r="X43" i="77"/>
  <c r="W32" i="77"/>
  <c r="X32" i="77" s="1"/>
  <c r="W28" i="77"/>
  <c r="X28" i="77"/>
  <c r="X356" i="77"/>
  <c r="X340" i="77"/>
  <c r="AB205" i="77"/>
  <c r="Z195" i="77"/>
  <c r="Z194" i="77"/>
  <c r="AA194" i="77" s="1"/>
  <c r="V183" i="77"/>
  <c r="Z183" i="77"/>
  <c r="X168" i="77"/>
  <c r="V140" i="77"/>
  <c r="Z140" i="77"/>
  <c r="AA140" i="77" s="1"/>
  <c r="V129" i="77"/>
  <c r="W129" i="77" s="1"/>
  <c r="X129" i="77" s="1"/>
  <c r="Z129" i="77"/>
  <c r="V103" i="77"/>
  <c r="W103" i="77" s="1"/>
  <c r="X103" i="77" s="1"/>
  <c r="Z103" i="77"/>
  <c r="V80" i="77"/>
  <c r="Z80" i="77"/>
  <c r="W64" i="77"/>
  <c r="X64" i="77"/>
  <c r="W35" i="77"/>
  <c r="X35" i="77"/>
  <c r="AA29" i="77"/>
  <c r="AB29" i="77"/>
  <c r="AB187" i="77"/>
  <c r="AA178" i="77"/>
  <c r="AB178" i="77" s="1"/>
  <c r="V156" i="77"/>
  <c r="W156" i="77"/>
  <c r="V148" i="77"/>
  <c r="W148" i="77" s="1"/>
  <c r="X148" i="77" s="1"/>
  <c r="Z148" i="77"/>
  <c r="AA148" i="77" s="1"/>
  <c r="V105" i="77"/>
  <c r="Z105" i="77"/>
  <c r="AB105" i="77" s="1"/>
  <c r="W70" i="77"/>
  <c r="X70" i="77"/>
  <c r="AA10" i="77"/>
  <c r="AB10" i="77"/>
  <c r="AC10" i="77" s="1"/>
  <c r="X368" i="77"/>
  <c r="Z367" i="77"/>
  <c r="AA367" i="77" s="1"/>
  <c r="X352" i="77"/>
  <c r="Z351" i="77"/>
  <c r="AA351" i="77" s="1"/>
  <c r="AB233" i="77"/>
  <c r="AB217" i="77"/>
  <c r="W205" i="77"/>
  <c r="X205" i="77" s="1"/>
  <c r="AB201" i="77"/>
  <c r="AB189" i="77"/>
  <c r="V175" i="77"/>
  <c r="W175" i="77"/>
  <c r="V167" i="77"/>
  <c r="V152" i="77"/>
  <c r="W152" i="77"/>
  <c r="X152" i="77" s="1"/>
  <c r="Z152" i="77"/>
  <c r="AA152" i="77" s="1"/>
  <c r="AA138" i="77"/>
  <c r="AB138" i="77"/>
  <c r="V135" i="77"/>
  <c r="W135" i="77" s="1"/>
  <c r="Z135" i="77"/>
  <c r="AA135" i="77" s="1"/>
  <c r="V121" i="77"/>
  <c r="Z121" i="77"/>
  <c r="V84" i="77"/>
  <c r="W84" i="77"/>
  <c r="W79" i="77"/>
  <c r="X79" i="77"/>
  <c r="AC75" i="77"/>
  <c r="X54" i="77"/>
  <c r="AA34" i="77"/>
  <c r="AB34" i="77"/>
  <c r="W31" i="77"/>
  <c r="X31" i="77"/>
  <c r="W27" i="77"/>
  <c r="X27" i="77"/>
  <c r="X19" i="77"/>
  <c r="Z179" i="77"/>
  <c r="AA179" i="77" s="1"/>
  <c r="Z171" i="77"/>
  <c r="Z160" i="77"/>
  <c r="Z96" i="77"/>
  <c r="Z92" i="77"/>
  <c r="Z88" i="77"/>
  <c r="AB7" i="77"/>
  <c r="AC7" i="77" s="1"/>
  <c r="AE8" i="77" a="1"/>
  <c r="AE8" i="77" s="1"/>
  <c r="AE7" i="77" a="1"/>
  <c r="AE7" i="77" s="1"/>
  <c r="E13" i="79"/>
  <c r="D23" i="79"/>
  <c r="D22" i="79" s="1"/>
  <c r="AE8" i="78" a="1"/>
  <c r="AE8" i="78" s="1"/>
  <c r="AB8" i="79"/>
  <c r="R9" i="79"/>
  <c r="X10" i="79"/>
  <c r="X12" i="79"/>
  <c r="AD13" i="79"/>
  <c r="T14" i="79"/>
  <c r="Y16" i="79"/>
  <c r="Y15" i="79" s="1"/>
  <c r="AB46" i="79"/>
  <c r="T46" i="79"/>
  <c r="K46" i="79"/>
  <c r="AD45" i="79"/>
  <c r="V45" i="79"/>
  <c r="M45" i="79"/>
  <c r="E45" i="79"/>
  <c r="X44" i="79"/>
  <c r="O44" i="79"/>
  <c r="G44" i="79"/>
  <c r="Z42" i="79"/>
  <c r="R42" i="79"/>
  <c r="I42" i="79"/>
  <c r="AB41" i="79"/>
  <c r="T41" i="79"/>
  <c r="K41" i="79"/>
  <c r="AD40" i="79"/>
  <c r="V40" i="79"/>
  <c r="M40" i="79"/>
  <c r="E40" i="79"/>
  <c r="X39" i="79"/>
  <c r="O39" i="79"/>
  <c r="G39" i="79"/>
  <c r="Z38" i="79"/>
  <c r="R38" i="79"/>
  <c r="I38" i="79"/>
  <c r="Z36" i="79"/>
  <c r="R36" i="79"/>
  <c r="I36" i="79"/>
  <c r="AB35" i="79"/>
  <c r="T35" i="79"/>
  <c r="K35" i="79"/>
  <c r="AD34" i="79"/>
  <c r="V34" i="79"/>
  <c r="M34" i="79"/>
  <c r="E34" i="79"/>
  <c r="X33" i="79"/>
  <c r="N33" i="79"/>
  <c r="AC31" i="79"/>
  <c r="L31" i="79"/>
  <c r="W30" i="79"/>
  <c r="F30" i="79"/>
  <c r="P29" i="79"/>
  <c r="P27" i="79"/>
  <c r="AA26" i="79"/>
  <c r="J26" i="79"/>
  <c r="U25" i="79"/>
  <c r="Z23" i="79"/>
  <c r="Z22" i="79" s="1"/>
  <c r="AA21" i="79"/>
  <c r="U20" i="79"/>
  <c r="N19" i="79"/>
  <c r="V13" i="79"/>
  <c r="O10" i="79"/>
  <c r="Z46" i="79"/>
  <c r="R46" i="79"/>
  <c r="I46" i="79"/>
  <c r="AB45" i="79"/>
  <c r="T45" i="79"/>
  <c r="K45" i="79"/>
  <c r="AD44" i="79"/>
  <c r="V44" i="79"/>
  <c r="M44" i="79"/>
  <c r="E44" i="79"/>
  <c r="X42" i="79"/>
  <c r="O42" i="79"/>
  <c r="G42" i="79"/>
  <c r="Z41" i="79"/>
  <c r="R41" i="79"/>
  <c r="I41" i="79"/>
  <c r="AB40" i="79"/>
  <c r="T40" i="79"/>
  <c r="K40" i="79"/>
  <c r="AD39" i="79"/>
  <c r="V39" i="79"/>
  <c r="M39" i="79"/>
  <c r="E39" i="79"/>
  <c r="X38" i="79"/>
  <c r="O38" i="79"/>
  <c r="G38" i="79"/>
  <c r="X36" i="79"/>
  <c r="O36" i="79"/>
  <c r="G36" i="79"/>
  <c r="Z35" i="79"/>
  <c r="R35" i="79"/>
  <c r="I35" i="79"/>
  <c r="AB34" i="79"/>
  <c r="T34" i="79"/>
  <c r="K34" i="79"/>
  <c r="AD33" i="79"/>
  <c r="V33" i="79"/>
  <c r="L33" i="79"/>
  <c r="Y31" i="79"/>
  <c r="H31" i="79"/>
  <c r="S30" i="79"/>
  <c r="AC29" i="79"/>
  <c r="L29" i="79"/>
  <c r="AC27" i="79"/>
  <c r="L27" i="79"/>
  <c r="W26" i="79"/>
  <c r="F26" i="79"/>
  <c r="P25" i="79"/>
  <c r="R23" i="79"/>
  <c r="R22" i="79" s="1"/>
  <c r="S21" i="79"/>
  <c r="L20" i="79"/>
  <c r="F19" i="79"/>
  <c r="P16" i="79"/>
  <c r="P15" i="79" s="1"/>
  <c r="Z9" i="79"/>
  <c r="D8" i="79"/>
  <c r="H8" i="79"/>
  <c r="L8" i="79"/>
  <c r="P8" i="79"/>
  <c r="F9" i="79"/>
  <c r="J9" i="79"/>
  <c r="N9" i="79"/>
  <c r="D10" i="79"/>
  <c r="H10" i="79"/>
  <c r="L10" i="79"/>
  <c r="P10" i="79"/>
  <c r="D12" i="79"/>
  <c r="H12" i="79"/>
  <c r="L12" i="79"/>
  <c r="P12" i="79"/>
  <c r="F13" i="79"/>
  <c r="J13" i="79"/>
  <c r="N13" i="79"/>
  <c r="D14" i="79"/>
  <c r="H14" i="79"/>
  <c r="L14" i="79"/>
  <c r="P14" i="79"/>
  <c r="E16" i="79"/>
  <c r="E15" i="79" s="1"/>
  <c r="I16" i="79"/>
  <c r="I15" i="79" s="1"/>
  <c r="M16" i="79"/>
  <c r="M15" i="79" s="1"/>
  <c r="E18" i="79"/>
  <c r="I18" i="79"/>
  <c r="M18" i="79"/>
  <c r="G19" i="79"/>
  <c r="K19" i="79"/>
  <c r="O19" i="79"/>
  <c r="E20" i="79"/>
  <c r="I20" i="79"/>
  <c r="M20" i="79"/>
  <c r="G21" i="79"/>
  <c r="K21" i="79"/>
  <c r="O21" i="79"/>
  <c r="F23" i="79"/>
  <c r="F22" i="79" s="1"/>
  <c r="J23" i="79"/>
  <c r="J22" i="79" s="1"/>
  <c r="N23" i="79"/>
  <c r="N22" i="79" s="1"/>
  <c r="D25" i="79"/>
  <c r="F8" i="79"/>
  <c r="J8" i="79"/>
  <c r="N8" i="79"/>
  <c r="D9" i="79"/>
  <c r="H9" i="79"/>
  <c r="L9" i="79"/>
  <c r="P9" i="79"/>
  <c r="F10" i="79"/>
  <c r="J10" i="79"/>
  <c r="N10" i="79"/>
  <c r="F12" i="79"/>
  <c r="J12" i="79"/>
  <c r="N12" i="79"/>
  <c r="D13" i="79"/>
  <c r="H13" i="79"/>
  <c r="L13" i="79"/>
  <c r="P13" i="79"/>
  <c r="F14" i="79"/>
  <c r="J14" i="79"/>
  <c r="N14" i="79"/>
  <c r="G16" i="79"/>
  <c r="G15" i="79" s="1"/>
  <c r="K16" i="79"/>
  <c r="K15" i="79" s="1"/>
  <c r="O16" i="79"/>
  <c r="O15" i="79" s="1"/>
  <c r="G18" i="79"/>
  <c r="K18" i="79"/>
  <c r="O18" i="79"/>
  <c r="O17" i="79" s="1"/>
  <c r="E19" i="79"/>
  <c r="I19" i="79"/>
  <c r="M19" i="79"/>
  <c r="G20" i="79"/>
  <c r="K20" i="79"/>
  <c r="O20" i="79"/>
  <c r="E21" i="79"/>
  <c r="I21" i="79"/>
  <c r="M21" i="79"/>
  <c r="H23" i="79"/>
  <c r="H22" i="79" s="1"/>
  <c r="L23" i="79"/>
  <c r="L22" i="79" s="1"/>
  <c r="F25" i="79"/>
  <c r="J25" i="79"/>
  <c r="E8" i="79"/>
  <c r="M8" i="79"/>
  <c r="K9" i="79"/>
  <c r="I10" i="79"/>
  <c r="I12" i="79"/>
  <c r="G13" i="79"/>
  <c r="O13" i="79"/>
  <c r="E14" i="79"/>
  <c r="M14" i="79"/>
  <c r="J16" i="79"/>
  <c r="J15" i="79" s="1"/>
  <c r="J18" i="79"/>
  <c r="H19" i="79"/>
  <c r="P19" i="79"/>
  <c r="F20" i="79"/>
  <c r="N20" i="79"/>
  <c r="D21" i="79"/>
  <c r="L21" i="79"/>
  <c r="H25" i="79"/>
  <c r="M25" i="79"/>
  <c r="G26" i="79"/>
  <c r="K26" i="79"/>
  <c r="O26" i="79"/>
  <c r="E27" i="79"/>
  <c r="I27" i="79"/>
  <c r="M27" i="79"/>
  <c r="E29" i="79"/>
  <c r="I29" i="79"/>
  <c r="M29" i="79"/>
  <c r="G30" i="79"/>
  <c r="K30" i="79"/>
  <c r="O30" i="79"/>
  <c r="E31" i="79"/>
  <c r="I31" i="79"/>
  <c r="M31" i="79"/>
  <c r="G33" i="79"/>
  <c r="K33" i="79"/>
  <c r="O33" i="79"/>
  <c r="G8" i="79"/>
  <c r="O8" i="79"/>
  <c r="E9" i="79"/>
  <c r="M9" i="79"/>
  <c r="K10" i="79"/>
  <c r="K12" i="79"/>
  <c r="I13" i="79"/>
  <c r="G14" i="79"/>
  <c r="O14" i="79"/>
  <c r="D16" i="79"/>
  <c r="D15" i="79" s="1"/>
  <c r="L16" i="79"/>
  <c r="L15" i="79" s="1"/>
  <c r="D18" i="79"/>
  <c r="L18" i="79"/>
  <c r="J19" i="79"/>
  <c r="H20" i="79"/>
  <c r="P20" i="79"/>
  <c r="F21" i="79"/>
  <c r="N21" i="79"/>
  <c r="E23" i="79"/>
  <c r="E22" i="79" s="1"/>
  <c r="M23" i="79"/>
  <c r="M22" i="79" s="1"/>
  <c r="I25" i="79"/>
  <c r="N25" i="79"/>
  <c r="D26" i="79"/>
  <c r="H26" i="79"/>
  <c r="L26" i="79"/>
  <c r="P26" i="79"/>
  <c r="F27" i="79"/>
  <c r="J27" i="79"/>
  <c r="N27" i="79"/>
  <c r="F29" i="79"/>
  <c r="J29" i="79"/>
  <c r="N29" i="79"/>
  <c r="D30" i="79"/>
  <c r="H30" i="79"/>
  <c r="L30" i="79"/>
  <c r="P30" i="79"/>
  <c r="F31" i="79"/>
  <c r="J31" i="79"/>
  <c r="N31" i="79"/>
  <c r="D33" i="79"/>
  <c r="I8" i="79"/>
  <c r="O9" i="79"/>
  <c r="E10" i="79"/>
  <c r="E12" i="79"/>
  <c r="K13" i="79"/>
  <c r="F16" i="79"/>
  <c r="F15" i="79" s="1"/>
  <c r="F18" i="79"/>
  <c r="L19" i="79"/>
  <c r="H21" i="79"/>
  <c r="G23" i="79"/>
  <c r="G22" i="79" s="1"/>
  <c r="K25" i="79"/>
  <c r="I26" i="79"/>
  <c r="G27" i="79"/>
  <c r="O27" i="79"/>
  <c r="G29" i="79"/>
  <c r="O29" i="79"/>
  <c r="E30" i="79"/>
  <c r="M30" i="79"/>
  <c r="K31" i="79"/>
  <c r="H33" i="79"/>
  <c r="M33" i="79"/>
  <c r="D34" i="79"/>
  <c r="H34" i="79"/>
  <c r="L34" i="79"/>
  <c r="P34" i="79"/>
  <c r="F35" i="79"/>
  <c r="J35" i="79"/>
  <c r="N35" i="79"/>
  <c r="D36" i="79"/>
  <c r="H36" i="79"/>
  <c r="L36" i="79"/>
  <c r="P36" i="79"/>
  <c r="D38" i="79"/>
  <c r="H38" i="79"/>
  <c r="L38" i="79"/>
  <c r="P38" i="79"/>
  <c r="F39" i="79"/>
  <c r="J39" i="79"/>
  <c r="N39" i="79"/>
  <c r="D40" i="79"/>
  <c r="H40" i="79"/>
  <c r="L40" i="79"/>
  <c r="P40" i="79"/>
  <c r="F41" i="79"/>
  <c r="J41" i="79"/>
  <c r="N41" i="79"/>
  <c r="D42" i="79"/>
  <c r="H42" i="79"/>
  <c r="L42" i="79"/>
  <c r="P42" i="79"/>
  <c r="F44" i="79"/>
  <c r="J44" i="79"/>
  <c r="N44" i="79"/>
  <c r="D45" i="79"/>
  <c r="H45" i="79"/>
  <c r="L45" i="79"/>
  <c r="P45" i="79"/>
  <c r="F46" i="79"/>
  <c r="J46" i="79"/>
  <c r="N46" i="79"/>
  <c r="K8" i="79"/>
  <c r="G10" i="79"/>
  <c r="G12" i="79"/>
  <c r="M13" i="79"/>
  <c r="H16" i="79"/>
  <c r="H15" i="79" s="1"/>
  <c r="H18" i="79"/>
  <c r="G9" i="79"/>
  <c r="M10" i="79"/>
  <c r="M12" i="79"/>
  <c r="I14" i="79"/>
  <c r="N16" i="79"/>
  <c r="N15" i="79" s="1"/>
  <c r="N18" i="79"/>
  <c r="D19" i="79"/>
  <c r="J20" i="79"/>
  <c r="P21" i="79"/>
  <c r="O23" i="79"/>
  <c r="O22" i="79" s="1"/>
  <c r="E25" i="79"/>
  <c r="O25" i="79"/>
  <c r="E26" i="79"/>
  <c r="M26" i="79"/>
  <c r="K27" i="79"/>
  <c r="K29" i="79"/>
  <c r="I30" i="79"/>
  <c r="G31" i="79"/>
  <c r="O31" i="79"/>
  <c r="E33" i="79"/>
  <c r="J33" i="79"/>
  <c r="P33" i="79"/>
  <c r="F34" i="79"/>
  <c r="J34" i="79"/>
  <c r="N34" i="79"/>
  <c r="D35" i="79"/>
  <c r="H35" i="79"/>
  <c r="L35" i="79"/>
  <c r="P35" i="79"/>
  <c r="F36" i="79"/>
  <c r="J36" i="79"/>
  <c r="N36" i="79"/>
  <c r="F38" i="79"/>
  <c r="J38" i="79"/>
  <c r="N38" i="79"/>
  <c r="D39" i="79"/>
  <c r="H39" i="79"/>
  <c r="L39" i="79"/>
  <c r="P39" i="79"/>
  <c r="F40" i="79"/>
  <c r="J40" i="79"/>
  <c r="N40" i="79"/>
  <c r="D41" i="79"/>
  <c r="H41" i="79"/>
  <c r="L41" i="79"/>
  <c r="P41" i="79"/>
  <c r="F42" i="79"/>
  <c r="J42" i="79"/>
  <c r="N42" i="79"/>
  <c r="D44" i="79"/>
  <c r="H44" i="79"/>
  <c r="L44" i="79"/>
  <c r="P44" i="79"/>
  <c r="F45" i="79"/>
  <c r="J45" i="79"/>
  <c r="N45" i="79"/>
  <c r="D46" i="79"/>
  <c r="H46" i="79"/>
  <c r="L46" i="79"/>
  <c r="P46" i="79"/>
  <c r="X46" i="79"/>
  <c r="O46" i="79"/>
  <c r="G46" i="79"/>
  <c r="Z45" i="79"/>
  <c r="R45" i="79"/>
  <c r="I45" i="79"/>
  <c r="AB44" i="79"/>
  <c r="T44" i="79"/>
  <c r="K44" i="79"/>
  <c r="AD42" i="79"/>
  <c r="V42" i="79"/>
  <c r="M42" i="79"/>
  <c r="E42" i="79"/>
  <c r="X41" i="79"/>
  <c r="O41" i="79"/>
  <c r="G41" i="79"/>
  <c r="Z40" i="79"/>
  <c r="R40" i="79"/>
  <c r="I40" i="79"/>
  <c r="AB39" i="79"/>
  <c r="T39" i="79"/>
  <c r="K39" i="79"/>
  <c r="AD38" i="79"/>
  <c r="V38" i="79"/>
  <c r="M38" i="79"/>
  <c r="E38" i="79"/>
  <c r="AD36" i="79"/>
  <c r="V36" i="79"/>
  <c r="M36" i="79"/>
  <c r="E36" i="79"/>
  <c r="X35" i="79"/>
  <c r="O35" i="79"/>
  <c r="G35" i="79"/>
  <c r="Z34" i="79"/>
  <c r="R34" i="79"/>
  <c r="I34" i="79"/>
  <c r="AB33" i="79"/>
  <c r="T33" i="79"/>
  <c r="I33" i="79"/>
  <c r="U31" i="79"/>
  <c r="D31" i="79"/>
  <c r="N30" i="79"/>
  <c r="Y29" i="79"/>
  <c r="H29" i="79"/>
  <c r="H28" i="79" s="1"/>
  <c r="Y27" i="79"/>
  <c r="H27" i="79"/>
  <c r="S26" i="79"/>
  <c r="AC25" i="79"/>
  <c r="L25" i="79"/>
  <c r="I23" i="79"/>
  <c r="I22" i="79" s="1"/>
  <c r="J21" i="79"/>
  <c r="D20" i="79"/>
  <c r="Y18" i="79"/>
  <c r="AB14" i="79"/>
  <c r="O12" i="79"/>
  <c r="I9" i="79"/>
  <c r="AD46" i="79"/>
  <c r="V46" i="79"/>
  <c r="M46" i="79"/>
  <c r="E46" i="79"/>
  <c r="X45" i="79"/>
  <c r="O45" i="79"/>
  <c r="G45" i="79"/>
  <c r="Z44" i="79"/>
  <c r="Z43" i="79" s="1"/>
  <c r="R44" i="79"/>
  <c r="I44" i="79"/>
  <c r="AB42" i="79"/>
  <c r="T42" i="79"/>
  <c r="K42" i="79"/>
  <c r="AD41" i="79"/>
  <c r="V41" i="79"/>
  <c r="M41" i="79"/>
  <c r="E41" i="79"/>
  <c r="X40" i="79"/>
  <c r="O40" i="79"/>
  <c r="G40" i="79"/>
  <c r="Z39" i="79"/>
  <c r="R39" i="79"/>
  <c r="I39" i="79"/>
  <c r="AB38" i="79"/>
  <c r="AB37" i="79" s="1"/>
  <c r="T38" i="79"/>
  <c r="K38" i="79"/>
  <c r="AB36" i="79"/>
  <c r="T36" i="79"/>
  <c r="K36" i="79"/>
  <c r="AD35" i="79"/>
  <c r="V35" i="79"/>
  <c r="M35" i="79"/>
  <c r="E35" i="79"/>
  <c r="X34" i="79"/>
  <c r="O34" i="79"/>
  <c r="G34" i="79"/>
  <c r="Z33" i="79"/>
  <c r="R33" i="79"/>
  <c r="F33" i="79"/>
  <c r="P31" i="79"/>
  <c r="AA30" i="79"/>
  <c r="J30" i="79"/>
  <c r="U29" i="79"/>
  <c r="D29" i="79"/>
  <c r="U27" i="79"/>
  <c r="D27" i="79"/>
  <c r="N26" i="79"/>
  <c r="Y25" i="79"/>
  <c r="G25" i="79"/>
  <c r="AC20" i="79"/>
  <c r="W19" i="79"/>
  <c r="P18" i="79"/>
  <c r="K14" i="79"/>
  <c r="T8" i="79"/>
  <c r="U8" i="79"/>
  <c r="Y8" i="79"/>
  <c r="AC8" i="79"/>
  <c r="S9" i="79"/>
  <c r="W9" i="79"/>
  <c r="AA9" i="79"/>
  <c r="U10" i="79"/>
  <c r="Y10" i="79"/>
  <c r="AC10" i="79"/>
  <c r="U12" i="79"/>
  <c r="Y12" i="79"/>
  <c r="AC12" i="79"/>
  <c r="S13" i="79"/>
  <c r="W13" i="79"/>
  <c r="AA13" i="79"/>
  <c r="U14" i="79"/>
  <c r="Y14" i="79"/>
  <c r="AC14" i="79"/>
  <c r="R16" i="79"/>
  <c r="R15" i="79" s="1"/>
  <c r="V16" i="79"/>
  <c r="V15" i="79" s="1"/>
  <c r="Z16" i="79"/>
  <c r="Z15" i="79" s="1"/>
  <c r="AD16" i="79"/>
  <c r="AD15" i="79" s="1"/>
  <c r="R18" i="79"/>
  <c r="V18" i="79"/>
  <c r="Z18" i="79"/>
  <c r="AD18" i="79"/>
  <c r="T19" i="79"/>
  <c r="X19" i="79"/>
  <c r="AB19" i="79"/>
  <c r="R20" i="79"/>
  <c r="V20" i="79"/>
  <c r="Z20" i="79"/>
  <c r="AD20" i="79"/>
  <c r="T21" i="79"/>
  <c r="X21" i="79"/>
  <c r="AB21" i="79"/>
  <c r="S23" i="79"/>
  <c r="S22" i="79" s="1"/>
  <c r="W23" i="79"/>
  <c r="W22" i="79" s="1"/>
  <c r="AA23" i="79"/>
  <c r="AA22" i="79" s="1"/>
  <c r="S8" i="79"/>
  <c r="W8" i="79"/>
  <c r="AA8" i="79"/>
  <c r="U9" i="79"/>
  <c r="Y9" i="79"/>
  <c r="AC9" i="79"/>
  <c r="S10" i="79"/>
  <c r="W10" i="79"/>
  <c r="AA10" i="79"/>
  <c r="S12" i="79"/>
  <c r="W12" i="79"/>
  <c r="AA12" i="79"/>
  <c r="AA11" i="79" s="1"/>
  <c r="U13" i="79"/>
  <c r="Y13" i="79"/>
  <c r="AC13" i="79"/>
  <c r="S14" i="79"/>
  <c r="W14" i="79"/>
  <c r="AA14" i="79"/>
  <c r="T16" i="79"/>
  <c r="T15" i="79" s="1"/>
  <c r="X16" i="79"/>
  <c r="X15" i="79" s="1"/>
  <c r="AB16" i="79"/>
  <c r="AB15" i="79" s="1"/>
  <c r="T18" i="79"/>
  <c r="X18" i="79"/>
  <c r="AB18" i="79"/>
  <c r="R19" i="79"/>
  <c r="V19" i="79"/>
  <c r="Z19" i="79"/>
  <c r="AD19" i="79"/>
  <c r="T20" i="79"/>
  <c r="X20" i="79"/>
  <c r="AB20" i="79"/>
  <c r="R21" i="79"/>
  <c r="V21" i="79"/>
  <c r="Z21" i="79"/>
  <c r="AD21" i="79"/>
  <c r="U23" i="79"/>
  <c r="U22" i="79" s="1"/>
  <c r="V8" i="79"/>
  <c r="AD8" i="79"/>
  <c r="T9" i="79"/>
  <c r="AB9" i="79"/>
  <c r="R10" i="79"/>
  <c r="Z10" i="79"/>
  <c r="R12" i="79"/>
  <c r="Z12" i="79"/>
  <c r="X13" i="79"/>
  <c r="V14" i="79"/>
  <c r="AD14" i="79"/>
  <c r="S16" i="79"/>
  <c r="S15" i="79" s="1"/>
  <c r="AA16" i="79"/>
  <c r="AA15" i="79" s="1"/>
  <c r="S18" i="79"/>
  <c r="AA18" i="79"/>
  <c r="Y19" i="79"/>
  <c r="W20" i="79"/>
  <c r="U21" i="79"/>
  <c r="AC21" i="79"/>
  <c r="T23" i="79"/>
  <c r="T22" i="79" s="1"/>
  <c r="AB23" i="79"/>
  <c r="AB22" i="79" s="1"/>
  <c r="R25" i="79"/>
  <c r="V25" i="79"/>
  <c r="Z25" i="79"/>
  <c r="AD25" i="79"/>
  <c r="T26" i="79"/>
  <c r="X26" i="79"/>
  <c r="AB26" i="79"/>
  <c r="R27" i="79"/>
  <c r="V27" i="79"/>
  <c r="Z27" i="79"/>
  <c r="AD27" i="79"/>
  <c r="R29" i="79"/>
  <c r="V29" i="79"/>
  <c r="Z29" i="79"/>
  <c r="AD29" i="79"/>
  <c r="T30" i="79"/>
  <c r="X30" i="79"/>
  <c r="AB30" i="79"/>
  <c r="R31" i="79"/>
  <c r="V31" i="79"/>
  <c r="Z31" i="79"/>
  <c r="AD31" i="79"/>
  <c r="X8" i="79"/>
  <c r="V9" i="79"/>
  <c r="AD9" i="79"/>
  <c r="T10" i="79"/>
  <c r="AB10" i="79"/>
  <c r="T12" i="79"/>
  <c r="AB12" i="79"/>
  <c r="R13" i="79"/>
  <c r="Z13" i="79"/>
  <c r="X14" i="79"/>
  <c r="U16" i="79"/>
  <c r="U15" i="79" s="1"/>
  <c r="AC16" i="79"/>
  <c r="AC15" i="79" s="1"/>
  <c r="U18" i="79"/>
  <c r="AC18" i="79"/>
  <c r="S19" i="79"/>
  <c r="AA19" i="79"/>
  <c r="Y20" i="79"/>
  <c r="W21" i="79"/>
  <c r="V23" i="79"/>
  <c r="V22" i="79" s="1"/>
  <c r="S25" i="79"/>
  <c r="W25" i="79"/>
  <c r="AA25" i="79"/>
  <c r="U26" i="79"/>
  <c r="Y26" i="79"/>
  <c r="AC26" i="79"/>
  <c r="S27" i="79"/>
  <c r="W27" i="79"/>
  <c r="AA27" i="79"/>
  <c r="S29" i="79"/>
  <c r="W29" i="79"/>
  <c r="AA29" i="79"/>
  <c r="U30" i="79"/>
  <c r="Y30" i="79"/>
  <c r="AC30" i="79"/>
  <c r="S31" i="79"/>
  <c r="W31" i="79"/>
  <c r="AA31" i="79"/>
  <c r="AC46" i="79"/>
  <c r="Y46" i="79"/>
  <c r="U46" i="79"/>
  <c r="AA45" i="79"/>
  <c r="W45" i="79"/>
  <c r="S45" i="79"/>
  <c r="AC44" i="79"/>
  <c r="Y44" i="79"/>
  <c r="U44" i="79"/>
  <c r="AA42" i="79"/>
  <c r="W42" i="79"/>
  <c r="S42" i="79"/>
  <c r="AC41" i="79"/>
  <c r="Y41" i="79"/>
  <c r="U41" i="79"/>
  <c r="AA40" i="79"/>
  <c r="W40" i="79"/>
  <c r="S40" i="79"/>
  <c r="AC39" i="79"/>
  <c r="Y39" i="79"/>
  <c r="U39" i="79"/>
  <c r="AA38" i="79"/>
  <c r="W38" i="79"/>
  <c r="S38" i="79"/>
  <c r="AA36" i="79"/>
  <c r="W36" i="79"/>
  <c r="S36" i="79"/>
  <c r="AC35" i="79"/>
  <c r="Y35" i="79"/>
  <c r="U35" i="79"/>
  <c r="AA34" i="79"/>
  <c r="W34" i="79"/>
  <c r="S34" i="79"/>
  <c r="AC33" i="79"/>
  <c r="Y33" i="79"/>
  <c r="U33" i="79"/>
  <c r="X31" i="79"/>
  <c r="Z30" i="79"/>
  <c r="R30" i="79"/>
  <c r="AB29" i="79"/>
  <c r="T29" i="79"/>
  <c r="AB27" i="79"/>
  <c r="T27" i="79"/>
  <c r="AD26" i="79"/>
  <c r="V26" i="79"/>
  <c r="X25" i="79"/>
  <c r="AA20" i="79"/>
  <c r="U19" i="79"/>
  <c r="Z14" i="79"/>
  <c r="T13" i="79"/>
  <c r="AD12" i="79"/>
  <c r="AD10" i="79"/>
  <c r="X9" i="79"/>
  <c r="R8" i="79"/>
  <c r="AA46" i="79"/>
  <c r="W46" i="79"/>
  <c r="S46" i="79"/>
  <c r="AC45" i="79"/>
  <c r="Y45" i="79"/>
  <c r="U45" i="79"/>
  <c r="AA44" i="79"/>
  <c r="W44" i="79"/>
  <c r="S44" i="79"/>
  <c r="AC42" i="79"/>
  <c r="Y42" i="79"/>
  <c r="U42" i="79"/>
  <c r="AA41" i="79"/>
  <c r="W41" i="79"/>
  <c r="S41" i="79"/>
  <c r="AC40" i="79"/>
  <c r="Y40" i="79"/>
  <c r="U40" i="79"/>
  <c r="AA39" i="79"/>
  <c r="W39" i="79"/>
  <c r="S39" i="79"/>
  <c r="AC38" i="79"/>
  <c r="Y38" i="79"/>
  <c r="U38" i="79"/>
  <c r="AC36" i="79"/>
  <c r="Y36" i="79"/>
  <c r="U36" i="79"/>
  <c r="AA35" i="79"/>
  <c r="W35" i="79"/>
  <c r="S35" i="79"/>
  <c r="AC34" i="79"/>
  <c r="Y34" i="79"/>
  <c r="U34" i="79"/>
  <c r="AA33" i="79"/>
  <c r="W33" i="79"/>
  <c r="S33" i="79"/>
  <c r="AB31" i="79"/>
  <c r="T31" i="79"/>
  <c r="AD30" i="79"/>
  <c r="V30" i="79"/>
  <c r="X29" i="79"/>
  <c r="X27" i="79"/>
  <c r="Z26" i="79"/>
  <c r="R26" i="79"/>
  <c r="AB25" i="79"/>
  <c r="T25" i="79"/>
  <c r="Y21" i="79"/>
  <c r="S20" i="79"/>
  <c r="AC19" i="79"/>
  <c r="W18" i="79"/>
  <c r="W17" i="79" s="1"/>
  <c r="W16" i="79"/>
  <c r="W15" i="79" s="1"/>
  <c r="R14" i="79"/>
  <c r="AB13" i="79"/>
  <c r="V12" i="79"/>
  <c r="V11" i="79" s="1"/>
  <c r="V10" i="79"/>
  <c r="Z8" i="79"/>
  <c r="O7" i="79"/>
  <c r="K7" i="79"/>
  <c r="E7" i="79"/>
  <c r="X323" i="78"/>
  <c r="X315" i="78"/>
  <c r="X307" i="78"/>
  <c r="X363" i="78"/>
  <c r="X359" i="78"/>
  <c r="X355" i="78"/>
  <c r="X347" i="78"/>
  <c r="X343" i="78"/>
  <c r="X339" i="78"/>
  <c r="X318" i="78"/>
  <c r="AC319" i="78"/>
  <c r="AC294" i="78"/>
  <c r="V293" i="78"/>
  <c r="Z293" i="78"/>
  <c r="AA291" i="78"/>
  <c r="AB291" i="78"/>
  <c r="V290" i="78"/>
  <c r="W290" i="78" s="1"/>
  <c r="AA279" i="78"/>
  <c r="AB279" i="78"/>
  <c r="V270" i="78"/>
  <c r="W270" i="78" s="1"/>
  <c r="Z270" i="78"/>
  <c r="AA263" i="78"/>
  <c r="V254" i="78"/>
  <c r="W254" i="78"/>
  <c r="Z254" i="78"/>
  <c r="AA247" i="78"/>
  <c r="AB247" i="78" s="1"/>
  <c r="V238" i="78"/>
  <c r="W238" i="78"/>
  <c r="Z238" i="78"/>
  <c r="AA231" i="78"/>
  <c r="AB231" i="78"/>
  <c r="V222" i="78"/>
  <c r="Z222" i="78"/>
  <c r="AA215" i="78"/>
  <c r="AB215" i="78"/>
  <c r="V206" i="78"/>
  <c r="W206" i="78" s="1"/>
  <c r="Z206" i="78"/>
  <c r="W135" i="78"/>
  <c r="X135" i="78" s="1"/>
  <c r="V124" i="78"/>
  <c r="W124" i="78" s="1"/>
  <c r="Z124" i="78"/>
  <c r="AA121" i="78"/>
  <c r="AB121" i="78" s="1"/>
  <c r="AA109" i="78"/>
  <c r="AB109" i="78" s="1"/>
  <c r="AA105" i="78"/>
  <c r="AB105" i="78" s="1"/>
  <c r="V104" i="78"/>
  <c r="Z104" i="78"/>
  <c r="W88" i="78"/>
  <c r="X88" i="78" s="1"/>
  <c r="Z369" i="78"/>
  <c r="Z368" i="78"/>
  <c r="Z367" i="78"/>
  <c r="Z366" i="78"/>
  <c r="Z365" i="78"/>
  <c r="Z364" i="78"/>
  <c r="Z363" i="78"/>
  <c r="Z362" i="78"/>
  <c r="Z361" i="78"/>
  <c r="Z360" i="78"/>
  <c r="Z359" i="78"/>
  <c r="Z358" i="78"/>
  <c r="Z357" i="78"/>
  <c r="Z356" i="78"/>
  <c r="Z355" i="78"/>
  <c r="Z354" i="78"/>
  <c r="Z353" i="78"/>
  <c r="Z352" i="78"/>
  <c r="Z351" i="78"/>
  <c r="Z350" i="78"/>
  <c r="Z349" i="78"/>
  <c r="Z348" i="78"/>
  <c r="Z347" i="78"/>
  <c r="Z346" i="78"/>
  <c r="Z345" i="78"/>
  <c r="Z344" i="78"/>
  <c r="Z343" i="78"/>
  <c r="Z342" i="78"/>
  <c r="Z341" i="78"/>
  <c r="Z340" i="78"/>
  <c r="Z339" i="78"/>
  <c r="Z338" i="78"/>
  <c r="AB337" i="78"/>
  <c r="AC337" i="78" s="1"/>
  <c r="AB336" i="78"/>
  <c r="AC336" i="78" s="1"/>
  <c r="AB334" i="78"/>
  <c r="AB333" i="78"/>
  <c r="AC333" i="78" s="1"/>
  <c r="AB332" i="78"/>
  <c r="AC332" i="78" s="1"/>
  <c r="AB331" i="78"/>
  <c r="AB330" i="78"/>
  <c r="AC330" i="78" s="1"/>
  <c r="AB329" i="78"/>
  <c r="AC329" i="78" s="1"/>
  <c r="AB328" i="78"/>
  <c r="AC328" i="78" s="1"/>
  <c r="AB327" i="78"/>
  <c r="AB326" i="78"/>
  <c r="AC326" i="78" s="1"/>
  <c r="AB325" i="78"/>
  <c r="AC325" i="78" s="1"/>
  <c r="AB324" i="78"/>
  <c r="AC324" i="78" s="1"/>
  <c r="AB323" i="78"/>
  <c r="AC323" i="78" s="1"/>
  <c r="AB322" i="78"/>
  <c r="AB321" i="78"/>
  <c r="AB320" i="78"/>
  <c r="AC320" i="78" s="1"/>
  <c r="AB319" i="78"/>
  <c r="AB318" i="78"/>
  <c r="AC318" i="78" s="1"/>
  <c r="AB317" i="78"/>
  <c r="AC317" i="78" s="1"/>
  <c r="AB316" i="78"/>
  <c r="AC316" i="78" s="1"/>
  <c r="AB315" i="78"/>
  <c r="AC315" i="78" s="1"/>
  <c r="AB314" i="78"/>
  <c r="AC314" i="78" s="1"/>
  <c r="AB313" i="78"/>
  <c r="AC313" i="78" s="1"/>
  <c r="AB312" i="78"/>
  <c r="AC312" i="78" s="1"/>
  <c r="AB311" i="78"/>
  <c r="AB310" i="78"/>
  <c r="AC310" i="78" s="1"/>
  <c r="AB309" i="78"/>
  <c r="AC309" i="78" s="1"/>
  <c r="AB308" i="78"/>
  <c r="AC308" i="78" s="1"/>
  <c r="AB307" i="78"/>
  <c r="AB306" i="78"/>
  <c r="AC306" i="78" s="1"/>
  <c r="AB305" i="78"/>
  <c r="AC305" i="78" s="1"/>
  <c r="AB304" i="78"/>
  <c r="AC304" i="78" s="1"/>
  <c r="AB303" i="78"/>
  <c r="AB302" i="78"/>
  <c r="AC302" i="78" s="1"/>
  <c r="AB301" i="78"/>
  <c r="AC301" i="78" s="1"/>
  <c r="AB300" i="78"/>
  <c r="AC300" i="78" s="1"/>
  <c r="AB299" i="78"/>
  <c r="AC299" i="78" s="1"/>
  <c r="AB298" i="78"/>
  <c r="AC298" i="78" s="1"/>
  <c r="V297" i="78"/>
  <c r="Z297" i="78"/>
  <c r="AA295" i="78"/>
  <c r="AB295" i="78" s="1"/>
  <c r="V294" i="78"/>
  <c r="W294" i="78"/>
  <c r="AA283" i="78"/>
  <c r="AB283" i="78" s="1"/>
  <c r="X281" i="78"/>
  <c r="V274" i="78"/>
  <c r="Z274" i="78"/>
  <c r="AA267" i="78"/>
  <c r="AB267" i="78" s="1"/>
  <c r="X265" i="78"/>
  <c r="V258" i="78"/>
  <c r="W258" i="78" s="1"/>
  <c r="Z258" i="78"/>
  <c r="AA251" i="78"/>
  <c r="AB251" i="78" s="1"/>
  <c r="X249" i="78"/>
  <c r="V242" i="78"/>
  <c r="Z242" i="78"/>
  <c r="X233" i="78"/>
  <c r="V226" i="78"/>
  <c r="W226" i="78"/>
  <c r="Z226" i="78"/>
  <c r="AA219" i="78"/>
  <c r="AB219" i="78" s="1"/>
  <c r="X217" i="78"/>
  <c r="V210" i="78"/>
  <c r="Z210" i="78"/>
  <c r="AA203" i="78"/>
  <c r="AB203" i="78" s="1"/>
  <c r="W198" i="78"/>
  <c r="X198" i="78" s="1"/>
  <c r="X197" i="78"/>
  <c r="V117" i="78"/>
  <c r="Z117" i="78"/>
  <c r="X72" i="78"/>
  <c r="W72" i="78"/>
  <c r="V298" i="78"/>
  <c r="W298" i="78" s="1"/>
  <c r="AC286" i="78"/>
  <c r="V285" i="78"/>
  <c r="Z285" i="78"/>
  <c r="V278" i="78"/>
  <c r="Z278" i="78"/>
  <c r="AA271" i="78"/>
  <c r="AB271" i="78"/>
  <c r="V262" i="78"/>
  <c r="W262" i="78"/>
  <c r="Z262" i="78"/>
  <c r="AA255" i="78"/>
  <c r="AB255" i="78" s="1"/>
  <c r="X253" i="78"/>
  <c r="V246" i="78"/>
  <c r="Z246" i="78"/>
  <c r="AA239" i="78"/>
  <c r="AB239" i="78" s="1"/>
  <c r="V230" i="78"/>
  <c r="W230" i="78" s="1"/>
  <c r="Z230" i="78"/>
  <c r="AA223" i="78"/>
  <c r="AB223" i="78" s="1"/>
  <c r="X221" i="78"/>
  <c r="V214" i="78"/>
  <c r="Z214" i="78"/>
  <c r="AA207" i="78"/>
  <c r="AB207" i="78"/>
  <c r="AB199" i="78"/>
  <c r="AC199" i="78"/>
  <c r="AA9" i="78"/>
  <c r="AC334" i="78"/>
  <c r="AC331" i="78"/>
  <c r="AC327" i="78"/>
  <c r="AC322" i="78"/>
  <c r="AC321" i="78"/>
  <c r="AC311" i="78"/>
  <c r="AC307" i="78"/>
  <c r="AC303" i="78"/>
  <c r="W369" i="78"/>
  <c r="X369" i="78" s="1"/>
  <c r="W368" i="78"/>
  <c r="X368" i="78" s="1"/>
  <c r="W367" i="78"/>
  <c r="X367" i="78" s="1"/>
  <c r="W366" i="78"/>
  <c r="X366" i="78" s="1"/>
  <c r="W365" i="78"/>
  <c r="X365" i="78" s="1"/>
  <c r="W364" i="78"/>
  <c r="X364" i="78" s="1"/>
  <c r="W363" i="78"/>
  <c r="W362" i="78"/>
  <c r="X362" i="78" s="1"/>
  <c r="W361" i="78"/>
  <c r="X361" i="78" s="1"/>
  <c r="W360" i="78"/>
  <c r="X360" i="78" s="1"/>
  <c r="W359" i="78"/>
  <c r="W358" i="78"/>
  <c r="X358" i="78" s="1"/>
  <c r="W357" i="78"/>
  <c r="X357" i="78" s="1"/>
  <c r="W356" i="78"/>
  <c r="X356" i="78" s="1"/>
  <c r="W355" i="78"/>
  <c r="W354" i="78"/>
  <c r="X354" i="78" s="1"/>
  <c r="W353" i="78"/>
  <c r="X353" i="78" s="1"/>
  <c r="W352" i="78"/>
  <c r="X352" i="78" s="1"/>
  <c r="W351" i="78"/>
  <c r="X351" i="78" s="1"/>
  <c r="W350" i="78"/>
  <c r="X350" i="78" s="1"/>
  <c r="W349" i="78"/>
  <c r="X349" i="78" s="1"/>
  <c r="W348" i="78"/>
  <c r="X348" i="78" s="1"/>
  <c r="W347" i="78"/>
  <c r="W346" i="78"/>
  <c r="X346" i="78" s="1"/>
  <c r="W345" i="78"/>
  <c r="X345" i="78" s="1"/>
  <c r="W344" i="78"/>
  <c r="X344" i="78" s="1"/>
  <c r="W343" i="78"/>
  <c r="W342" i="78"/>
  <c r="X342" i="78" s="1"/>
  <c r="W341" i="78"/>
  <c r="X341" i="78" s="1"/>
  <c r="W340" i="78"/>
  <c r="X340" i="78" s="1"/>
  <c r="W339" i="78"/>
  <c r="W338" i="78"/>
  <c r="X338" i="78" s="1"/>
  <c r="W337" i="78"/>
  <c r="X337" i="78" s="1"/>
  <c r="W336" i="78"/>
  <c r="X336" i="78" s="1"/>
  <c r="W335" i="78"/>
  <c r="X335" i="78" s="1"/>
  <c r="W334" i="78"/>
  <c r="X334" i="78" s="1"/>
  <c r="W333" i="78"/>
  <c r="X333" i="78" s="1"/>
  <c r="W332" i="78"/>
  <c r="X332" i="78" s="1"/>
  <c r="W331" i="78"/>
  <c r="X331" i="78" s="1"/>
  <c r="W330" i="78"/>
  <c r="X330" i="78" s="1"/>
  <c r="W329" i="78"/>
  <c r="X329" i="78" s="1"/>
  <c r="W328" i="78"/>
  <c r="X328" i="78" s="1"/>
  <c r="W327" i="78"/>
  <c r="X327" i="78" s="1"/>
  <c r="W326" i="78"/>
  <c r="X326" i="78" s="1"/>
  <c r="W325" i="78"/>
  <c r="X325" i="78" s="1"/>
  <c r="W324" i="78"/>
  <c r="X324" i="78" s="1"/>
  <c r="W323" i="78"/>
  <c r="W322" i="78"/>
  <c r="X322" i="78" s="1"/>
  <c r="W321" i="78"/>
  <c r="X321" i="78" s="1"/>
  <c r="W320" i="78"/>
  <c r="X320" i="78" s="1"/>
  <c r="W319" i="78"/>
  <c r="X319" i="78" s="1"/>
  <c r="W318" i="78"/>
  <c r="W317" i="78"/>
  <c r="X317" i="78" s="1"/>
  <c r="W316" i="78"/>
  <c r="X316" i="78" s="1"/>
  <c r="W315" i="78"/>
  <c r="W314" i="78"/>
  <c r="X314" i="78" s="1"/>
  <c r="W313" i="78"/>
  <c r="X313" i="78" s="1"/>
  <c r="W312" i="78"/>
  <c r="X312" i="78" s="1"/>
  <c r="W311" i="78"/>
  <c r="X311" i="78" s="1"/>
  <c r="W310" i="78"/>
  <c r="X310" i="78" s="1"/>
  <c r="W309" i="78"/>
  <c r="X309" i="78" s="1"/>
  <c r="W308" i="78"/>
  <c r="X308" i="78" s="1"/>
  <c r="W307" i="78"/>
  <c r="W306" i="78"/>
  <c r="X306" i="78" s="1"/>
  <c r="W305" i="78"/>
  <c r="X305" i="78" s="1"/>
  <c r="W304" i="78"/>
  <c r="X304" i="78" s="1"/>
  <c r="W303" i="78"/>
  <c r="X303" i="78" s="1"/>
  <c r="W302" i="78"/>
  <c r="X302" i="78" s="1"/>
  <c r="W301" i="78"/>
  <c r="X301" i="78" s="1"/>
  <c r="W300" i="78"/>
  <c r="X300" i="78" s="1"/>
  <c r="W299" i="78"/>
  <c r="X299" i="78" s="1"/>
  <c r="AB294" i="78"/>
  <c r="W293" i="78"/>
  <c r="Z290" i="78"/>
  <c r="V289" i="78"/>
  <c r="Z289" i="78"/>
  <c r="AA287" i="78"/>
  <c r="AB287" i="78" s="1"/>
  <c r="V286" i="78"/>
  <c r="W286" i="78" s="1"/>
  <c r="V282" i="78"/>
  <c r="W282" i="78"/>
  <c r="Z282" i="78"/>
  <c r="X273" i="78"/>
  <c r="V266" i="78"/>
  <c r="W266" i="78" s="1"/>
  <c r="Z266" i="78"/>
  <c r="AA259" i="78"/>
  <c r="X257" i="78"/>
  <c r="V250" i="78"/>
  <c r="W250" i="78" s="1"/>
  <c r="Z250" i="78"/>
  <c r="AA243" i="78"/>
  <c r="AB243" i="78" s="1"/>
  <c r="X241" i="78"/>
  <c r="V234" i="78"/>
  <c r="W234" i="78" s="1"/>
  <c r="Z234" i="78"/>
  <c r="X225" i="78"/>
  <c r="V218" i="78"/>
  <c r="W218" i="78"/>
  <c r="Z218" i="78"/>
  <c r="X209" i="78"/>
  <c r="V202" i="78"/>
  <c r="W202" i="78" s="1"/>
  <c r="Z202" i="78"/>
  <c r="AB132" i="78"/>
  <c r="AC132" i="78" s="1"/>
  <c r="V121" i="78"/>
  <c r="W121" i="78" s="1"/>
  <c r="AA106" i="78"/>
  <c r="AB106" i="78" s="1"/>
  <c r="W92" i="78"/>
  <c r="X92" i="78" s="1"/>
  <c r="AA89" i="78"/>
  <c r="AB296" i="78"/>
  <c r="AC296" i="78" s="1"/>
  <c r="W295" i="78"/>
  <c r="X295" i="78" s="1"/>
  <c r="AB292" i="78"/>
  <c r="AC292" i="78" s="1"/>
  <c r="W291" i="78"/>
  <c r="X291" i="78" s="1"/>
  <c r="AB288" i="78"/>
  <c r="AC288" i="78" s="1"/>
  <c r="W287" i="78"/>
  <c r="X287" i="78" s="1"/>
  <c r="AB284" i="78"/>
  <c r="AC284" i="78" s="1"/>
  <c r="W283" i="78"/>
  <c r="X283" i="78" s="1"/>
  <c r="Z281" i="78"/>
  <c r="AB280" i="78"/>
  <c r="AC280" i="78" s="1"/>
  <c r="W279" i="78"/>
  <c r="X279" i="78" s="1"/>
  <c r="Z277" i="78"/>
  <c r="AB276" i="78"/>
  <c r="AC276" i="78" s="1"/>
  <c r="W275" i="78"/>
  <c r="X275" i="78" s="1"/>
  <c r="Z273" i="78"/>
  <c r="AB272" i="78"/>
  <c r="AC272" i="78" s="1"/>
  <c r="W271" i="78"/>
  <c r="X271" i="78" s="1"/>
  <c r="Z269" i="78"/>
  <c r="AB268" i="78"/>
  <c r="AC268" i="78" s="1"/>
  <c r="W267" i="78"/>
  <c r="X267" i="78" s="1"/>
  <c r="Z265" i="78"/>
  <c r="AB264" i="78"/>
  <c r="AC264" i="78" s="1"/>
  <c r="W263" i="78"/>
  <c r="X263" i="78" s="1"/>
  <c r="Z261" i="78"/>
  <c r="AB260" i="78"/>
  <c r="AC260" i="78" s="1"/>
  <c r="Z257" i="78"/>
  <c r="AB256" i="78"/>
  <c r="AC256" i="78" s="1"/>
  <c r="W255" i="78"/>
  <c r="X255" i="78" s="1"/>
  <c r="Z253" i="78"/>
  <c r="AB252" i="78"/>
  <c r="AC252" i="78" s="1"/>
  <c r="W251" i="78"/>
  <c r="X251" i="78" s="1"/>
  <c r="Z249" i="78"/>
  <c r="W247" i="78"/>
  <c r="X247" i="78" s="1"/>
  <c r="Z245" i="78"/>
  <c r="AB244" i="78"/>
  <c r="AC244" i="78" s="1"/>
  <c r="W243" i="78"/>
  <c r="X243" i="78" s="1"/>
  <c r="Z241" i="78"/>
  <c r="AB240" i="78"/>
  <c r="AC240" i="78" s="1"/>
  <c r="W239" i="78"/>
  <c r="X239" i="78" s="1"/>
  <c r="Z237" i="78"/>
  <c r="AB236" i="78"/>
  <c r="AC236" i="78" s="1"/>
  <c r="W235" i="78"/>
  <c r="X235" i="78" s="1"/>
  <c r="Z233" i="78"/>
  <c r="AB232" i="78"/>
  <c r="AC232" i="78" s="1"/>
  <c r="W231" i="78"/>
  <c r="X231" i="78" s="1"/>
  <c r="Z229" i="78"/>
  <c r="AB228" i="78"/>
  <c r="AC228" i="78" s="1"/>
  <c r="Z225" i="78"/>
  <c r="AB224" i="78"/>
  <c r="AC224" i="78" s="1"/>
  <c r="W223" i="78"/>
  <c r="X223" i="78" s="1"/>
  <c r="Z221" i="78"/>
  <c r="AB220" i="78"/>
  <c r="AC220" i="78" s="1"/>
  <c r="W219" i="78"/>
  <c r="X219" i="78" s="1"/>
  <c r="Z217" i="78"/>
  <c r="W215" i="78"/>
  <c r="X215" i="78" s="1"/>
  <c r="Z213" i="78"/>
  <c r="AB212" i="78"/>
  <c r="AC212" i="78" s="1"/>
  <c r="Z209" i="78"/>
  <c r="AB208" i="78"/>
  <c r="AC208" i="78" s="1"/>
  <c r="W207" i="78"/>
  <c r="X207" i="78" s="1"/>
  <c r="Z205" i="78"/>
  <c r="AB204" i="78"/>
  <c r="AC204" i="78" s="1"/>
  <c r="W203" i="78"/>
  <c r="X203" i="78" s="1"/>
  <c r="AC134" i="78"/>
  <c r="AB134" i="78"/>
  <c r="X131" i="78"/>
  <c r="V120" i="78"/>
  <c r="Z120" i="78"/>
  <c r="W120" i="78"/>
  <c r="AA118" i="78"/>
  <c r="V108" i="78"/>
  <c r="Z108" i="78"/>
  <c r="W96" i="78"/>
  <c r="X96" i="78" s="1"/>
  <c r="AA93" i="78"/>
  <c r="AB93" i="78" s="1"/>
  <c r="AA79" i="78"/>
  <c r="AB79" i="78" s="1"/>
  <c r="AB62" i="78"/>
  <c r="AC62" i="78" s="1"/>
  <c r="AC52" i="78"/>
  <c r="AB52" i="78"/>
  <c r="Z46" i="78"/>
  <c r="V46" i="78"/>
  <c r="Z28" i="78"/>
  <c r="V28" i="78"/>
  <c r="W28" i="78" s="1"/>
  <c r="AA27" i="78"/>
  <c r="AB27" i="78" s="1"/>
  <c r="X133" i="78"/>
  <c r="AA122" i="78"/>
  <c r="AB122" i="78"/>
  <c r="V105" i="78"/>
  <c r="W100" i="78"/>
  <c r="X100" i="78" s="1"/>
  <c r="AA97" i="78"/>
  <c r="AB97" i="78" s="1"/>
  <c r="AB68" i="78"/>
  <c r="AC68" i="78" s="1"/>
  <c r="W66" i="78"/>
  <c r="X66" i="78" s="1"/>
  <c r="W56" i="78"/>
  <c r="X56" i="78" s="1"/>
  <c r="W42" i="78"/>
  <c r="X42" i="78" s="1"/>
  <c r="Z42" i="78"/>
  <c r="AA31" i="78"/>
  <c r="V128" i="78"/>
  <c r="Z128" i="78"/>
  <c r="AA126" i="78"/>
  <c r="V125" i="78"/>
  <c r="W125" i="78" s="1"/>
  <c r="V112" i="78"/>
  <c r="Z112" i="78"/>
  <c r="V109" i="78"/>
  <c r="X102" i="78"/>
  <c r="X98" i="78"/>
  <c r="AA95" i="78"/>
  <c r="AA91" i="78"/>
  <c r="AB91" i="78" s="1"/>
  <c r="X90" i="78"/>
  <c r="X86" i="78"/>
  <c r="X85" i="78"/>
  <c r="W74" i="78"/>
  <c r="AB60" i="78"/>
  <c r="AC60" i="78" s="1"/>
  <c r="W58" i="78"/>
  <c r="X58" i="78" s="1"/>
  <c r="AC54" i="78"/>
  <c r="Z30" i="78"/>
  <c r="V30" i="78"/>
  <c r="AA22" i="78"/>
  <c r="X134" i="78"/>
  <c r="X132" i="78"/>
  <c r="X130" i="78"/>
  <c r="V129" i="78"/>
  <c r="W129" i="78" s="1"/>
  <c r="V116" i="78"/>
  <c r="Z116" i="78"/>
  <c r="AA114" i="78"/>
  <c r="AB114" i="78" s="1"/>
  <c r="V113" i="78"/>
  <c r="W113" i="78" s="1"/>
  <c r="W84" i="78"/>
  <c r="Z84" i="78"/>
  <c r="V84" i="78"/>
  <c r="AA83" i="78"/>
  <c r="AB83" i="78"/>
  <c r="X82" i="78"/>
  <c r="AA81" i="78"/>
  <c r="AB81" i="78" s="1"/>
  <c r="AA77" i="78"/>
  <c r="AB47" i="78"/>
  <c r="AA47" i="78"/>
  <c r="AA35" i="78"/>
  <c r="AB35" i="78" s="1"/>
  <c r="AB127" i="78"/>
  <c r="AC127" i="78" s="1"/>
  <c r="W126" i="78"/>
  <c r="X126" i="78" s="1"/>
  <c r="AB123" i="78"/>
  <c r="AC123" i="78" s="1"/>
  <c r="W122" i="78"/>
  <c r="X122" i="78" s="1"/>
  <c r="W118" i="78"/>
  <c r="X118" i="78" s="1"/>
  <c r="AB115" i="78"/>
  <c r="AC115" i="78" s="1"/>
  <c r="W114" i="78"/>
  <c r="X114" i="78" s="1"/>
  <c r="AB111" i="78"/>
  <c r="AC111" i="78" s="1"/>
  <c r="W110" i="78"/>
  <c r="X110" i="78" s="1"/>
  <c r="AB107" i="78"/>
  <c r="AC107" i="78" s="1"/>
  <c r="W106" i="78"/>
  <c r="X106" i="78" s="1"/>
  <c r="AB103" i="78"/>
  <c r="AC103" i="78" s="1"/>
  <c r="X101" i="78"/>
  <c r="X99" i="78"/>
  <c r="X95" i="78"/>
  <c r="X93" i="78"/>
  <c r="W68" i="78"/>
  <c r="X68" i="78" s="1"/>
  <c r="W60" i="78"/>
  <c r="X60" i="78" s="1"/>
  <c r="AC56" i="78"/>
  <c r="X52" i="78"/>
  <c r="W52" i="78"/>
  <c r="AA43" i="78"/>
  <c r="AB43" i="78" s="1"/>
  <c r="W38" i="78"/>
  <c r="X38" i="78" s="1"/>
  <c r="Z38" i="78"/>
  <c r="AB25" i="78"/>
  <c r="AA25" i="78"/>
  <c r="AA23" i="78"/>
  <c r="AB23" i="78"/>
  <c r="V17" i="78"/>
  <c r="W17" i="78" s="1"/>
  <c r="Z17" i="78"/>
  <c r="AC102" i="78"/>
  <c r="AC100" i="78"/>
  <c r="AC98" i="78"/>
  <c r="AC96" i="78"/>
  <c r="AC92" i="78"/>
  <c r="AC90" i="78"/>
  <c r="AC88" i="78"/>
  <c r="AA85" i="78"/>
  <c r="X83" i="78"/>
  <c r="W82" i="78"/>
  <c r="Z82" i="78"/>
  <c r="W80" i="78"/>
  <c r="X80" i="78" s="1"/>
  <c r="Z80" i="78"/>
  <c r="W78" i="78"/>
  <c r="X78" i="78" s="1"/>
  <c r="Z78" i="78"/>
  <c r="W76" i="78"/>
  <c r="X76" i="78" s="1"/>
  <c r="Z76" i="78"/>
  <c r="W70" i="78"/>
  <c r="X70" i="78" s="1"/>
  <c r="AC66" i="78"/>
  <c r="W62" i="78"/>
  <c r="X62" i="78" s="1"/>
  <c r="AC58" i="78"/>
  <c r="W54" i="78"/>
  <c r="X54" i="78" s="1"/>
  <c r="AC50" i="78"/>
  <c r="AA39" i="78"/>
  <c r="AB39" i="78" s="1"/>
  <c r="W34" i="78"/>
  <c r="X34" i="78" s="1"/>
  <c r="Z34" i="78"/>
  <c r="V13" i="78"/>
  <c r="W13" i="78" s="1"/>
  <c r="Z13" i="78"/>
  <c r="X81" i="78"/>
  <c r="X79" i="78"/>
  <c r="X73" i="78"/>
  <c r="X71" i="78"/>
  <c r="X63" i="78"/>
  <c r="X61" i="78"/>
  <c r="X59" i="78"/>
  <c r="X55" i="78"/>
  <c r="X53" i="78"/>
  <c r="X51" i="78"/>
  <c r="X49" i="78"/>
  <c r="AA45" i="78"/>
  <c r="AB45" i="78" s="1"/>
  <c r="AB41" i="78"/>
  <c r="AA41" i="78"/>
  <c r="AA33" i="78"/>
  <c r="AB33" i="78" s="1"/>
  <c r="L6" i="78"/>
  <c r="AA21" i="78"/>
  <c r="AB21" i="78" s="1"/>
  <c r="V18" i="78"/>
  <c r="W18" i="78" s="1"/>
  <c r="Z18" i="78"/>
  <c r="V16" i="78"/>
  <c r="Z16" i="78"/>
  <c r="V14" i="78"/>
  <c r="Z14" i="78"/>
  <c r="V12" i="78"/>
  <c r="Z12" i="78"/>
  <c r="AC10" i="78"/>
  <c r="AA7" i="78"/>
  <c r="AB7" i="78"/>
  <c r="I6" i="78"/>
  <c r="AC71" i="78"/>
  <c r="AC67" i="78"/>
  <c r="AC65" i="78"/>
  <c r="AC63" i="78"/>
  <c r="AC61" i="78"/>
  <c r="AC55" i="78"/>
  <c r="W48" i="78"/>
  <c r="X48" i="78" s="1"/>
  <c r="Z48" i="78"/>
  <c r="W44" i="78"/>
  <c r="X44" i="78" s="1"/>
  <c r="Z44" i="78"/>
  <c r="W40" i="78"/>
  <c r="X40" i="78" s="1"/>
  <c r="Z40" i="78"/>
  <c r="W36" i="78"/>
  <c r="X36" i="78" s="1"/>
  <c r="Z36" i="78"/>
  <c r="W32" i="78"/>
  <c r="X32" i="78" s="1"/>
  <c r="Z32" i="78"/>
  <c r="W26" i="78"/>
  <c r="X26" i="78" s="1"/>
  <c r="Z26" i="78"/>
  <c r="AA11" i="78"/>
  <c r="AB11" i="78" s="1"/>
  <c r="AE7" i="78" a="1"/>
  <c r="AE7" i="78" s="1"/>
  <c r="V22" i="78"/>
  <c r="W22" i="78"/>
  <c r="X21" i="78"/>
  <c r="V20" i="78"/>
  <c r="Z20" i="78"/>
  <c r="AA15" i="78"/>
  <c r="O6" i="78"/>
  <c r="W47" i="78"/>
  <c r="X47" i="78" s="1"/>
  <c r="W45" i="78"/>
  <c r="X45" i="78" s="1"/>
  <c r="W43" i="78"/>
  <c r="X43" i="78" s="1"/>
  <c r="W41" i="78"/>
  <c r="X41" i="78" s="1"/>
  <c r="W39" i="78"/>
  <c r="X39" i="78" s="1"/>
  <c r="W37" i="78"/>
  <c r="X37" i="78" s="1"/>
  <c r="W35" i="78"/>
  <c r="X35" i="78" s="1"/>
  <c r="W31" i="78"/>
  <c r="X31" i="78" s="1"/>
  <c r="W29" i="78"/>
  <c r="X29" i="78" s="1"/>
  <c r="W27" i="78"/>
  <c r="X27" i="78" s="1"/>
  <c r="W25" i="78"/>
  <c r="X25" i="78" s="1"/>
  <c r="V24" i="78"/>
  <c r="Z24" i="78"/>
  <c r="AA19" i="78"/>
  <c r="V10" i="78"/>
  <c r="W10" i="78" s="1"/>
  <c r="X9" i="78"/>
  <c r="V8" i="78"/>
  <c r="X23" i="79" s="1"/>
  <c r="X22" i="79" s="1"/>
  <c r="Z8" i="78"/>
  <c r="AA222" i="77"/>
  <c r="AB222" i="77" s="1"/>
  <c r="AB206" i="77"/>
  <c r="AA206" i="77"/>
  <c r="AA331" i="77"/>
  <c r="AA315" i="77"/>
  <c r="AB315" i="77"/>
  <c r="AA299" i="77"/>
  <c r="AA275" i="77"/>
  <c r="AB275" i="77"/>
  <c r="AB210" i="77"/>
  <c r="AA210" i="77"/>
  <c r="X349" i="77"/>
  <c r="AA230" i="77"/>
  <c r="AB230" i="77" s="1"/>
  <c r="AB214" i="77"/>
  <c r="AA214" i="77"/>
  <c r="AA198" i="77"/>
  <c r="AB198" i="77" s="1"/>
  <c r="AC354" i="77"/>
  <c r="AA323" i="77"/>
  <c r="AB323" i="77" s="1"/>
  <c r="AA307" i="77"/>
  <c r="AB307" i="77" s="1"/>
  <c r="AA291" i="77"/>
  <c r="AB291" i="77" s="1"/>
  <c r="AA283" i="77"/>
  <c r="AB283" i="77" s="1"/>
  <c r="AA226" i="77"/>
  <c r="AA335" i="77"/>
  <c r="AB335" i="77" s="1"/>
  <c r="AA271" i="77"/>
  <c r="AB271" i="77" s="1"/>
  <c r="AA263" i="77"/>
  <c r="AB263" i="77" s="1"/>
  <c r="AA255" i="77"/>
  <c r="AB255" i="77" s="1"/>
  <c r="AA247" i="77"/>
  <c r="AB247" i="77" s="1"/>
  <c r="AA239" i="77"/>
  <c r="AB239" i="77"/>
  <c r="AB234" i="77"/>
  <c r="AA234" i="77"/>
  <c r="AA218" i="77"/>
  <c r="AB202" i="77"/>
  <c r="AA202" i="77"/>
  <c r="V339" i="77"/>
  <c r="W339" i="77"/>
  <c r="AA329" i="77"/>
  <c r="AB329" i="77" s="1"/>
  <c r="V327" i="77"/>
  <c r="W327" i="77" s="1"/>
  <c r="AA321" i="77"/>
  <c r="AB321" i="77" s="1"/>
  <c r="V319" i="77"/>
  <c r="W319" i="77" s="1"/>
  <c r="AA313" i="77"/>
  <c r="AB313" i="77" s="1"/>
  <c r="V311" i="77"/>
  <c r="W311" i="77"/>
  <c r="AA305" i="77"/>
  <c r="AB305" i="77" s="1"/>
  <c r="V303" i="77"/>
  <c r="W303" i="77"/>
  <c r="AA297" i="77"/>
  <c r="AB297" i="77" s="1"/>
  <c r="V295" i="77"/>
  <c r="W295" i="77" s="1"/>
  <c r="AA289" i="77"/>
  <c r="AB289" i="77" s="1"/>
  <c r="V287" i="77"/>
  <c r="W287" i="77" s="1"/>
  <c r="AA281" i="77"/>
  <c r="AB281" i="77" s="1"/>
  <c r="V279" i="77"/>
  <c r="W279" i="77"/>
  <c r="AA269" i="77"/>
  <c r="AB269" i="77" s="1"/>
  <c r="V267" i="77"/>
  <c r="W267" i="77"/>
  <c r="AA261" i="77"/>
  <c r="AB261" i="77" s="1"/>
  <c r="V259" i="77"/>
  <c r="W259" i="77" s="1"/>
  <c r="AA253" i="77"/>
  <c r="AB253" i="77" s="1"/>
  <c r="V251" i="77"/>
  <c r="W251" i="77" s="1"/>
  <c r="AA245" i="77"/>
  <c r="AB245" i="77" s="1"/>
  <c r="V243" i="77"/>
  <c r="W243" i="77"/>
  <c r="AA237" i="77"/>
  <c r="AB237" i="77" s="1"/>
  <c r="AB232" i="77"/>
  <c r="AC227" i="77"/>
  <c r="AB204" i="77"/>
  <c r="AB194" i="77"/>
  <c r="AC194" i="77" s="1"/>
  <c r="AB186" i="77"/>
  <c r="AC186" i="77" s="1"/>
  <c r="V182" i="77"/>
  <c r="Z182" i="77"/>
  <c r="Z353" i="77"/>
  <c r="Z349" i="77"/>
  <c r="AA334" i="77"/>
  <c r="AB334" i="77" s="1"/>
  <c r="V332" i="77"/>
  <c r="W332" i="77"/>
  <c r="AA330" i="77"/>
  <c r="AB330" i="77" s="1"/>
  <c r="V328" i="77"/>
  <c r="W328" i="77"/>
  <c r="AA318" i="77"/>
  <c r="AB318" i="77" s="1"/>
  <c r="V316" i="77"/>
  <c r="W316" i="77" s="1"/>
  <c r="AA314" i="77"/>
  <c r="AB314" i="77" s="1"/>
  <c r="V312" i="77"/>
  <c r="W312" i="77" s="1"/>
  <c r="AA306" i="77"/>
  <c r="AB306" i="77" s="1"/>
  <c r="V304" i="77"/>
  <c r="W304" i="77"/>
  <c r="AA294" i="77"/>
  <c r="AB294" i="77" s="1"/>
  <c r="V292" i="77"/>
  <c r="W292" i="77"/>
  <c r="AA286" i="77"/>
  <c r="AB286" i="77" s="1"/>
  <c r="V284" i="77"/>
  <c r="W284" i="77" s="1"/>
  <c r="AA278" i="77"/>
  <c r="AB278" i="77" s="1"/>
  <c r="V276" i="77"/>
  <c r="W276" i="77" s="1"/>
  <c r="AA270" i="77"/>
  <c r="AB270" i="77" s="1"/>
  <c r="V268" i="77"/>
  <c r="W268" i="77"/>
  <c r="AA262" i="77"/>
  <c r="AB262" i="77" s="1"/>
  <c r="V260" i="77"/>
  <c r="W260" i="77"/>
  <c r="AA254" i="77"/>
  <c r="AB254" i="77" s="1"/>
  <c r="V252" i="77"/>
  <c r="W252" i="77" s="1"/>
  <c r="AA238" i="77"/>
  <c r="AB238" i="77" s="1"/>
  <c r="V236" i="77"/>
  <c r="W236" i="77" s="1"/>
  <c r="X229" i="77"/>
  <c r="V228" i="77"/>
  <c r="W228" i="77"/>
  <c r="AB219" i="77"/>
  <c r="AC219" i="77" s="1"/>
  <c r="X217" i="77"/>
  <c r="V216" i="77"/>
  <c r="W216" i="77"/>
  <c r="X213" i="77"/>
  <c r="V212" i="77"/>
  <c r="W212" i="77"/>
  <c r="AB207" i="77"/>
  <c r="AC207" i="77" s="1"/>
  <c r="AB203" i="77"/>
  <c r="AC203" i="77" s="1"/>
  <c r="X201" i="77"/>
  <c r="V200" i="77"/>
  <c r="W200" i="77" s="1"/>
  <c r="X197" i="77"/>
  <c r="X193" i="77"/>
  <c r="AB188" i="77"/>
  <c r="AC188" i="77" s="1"/>
  <c r="AA171" i="77"/>
  <c r="AB171" i="77" s="1"/>
  <c r="V170" i="77"/>
  <c r="W170" i="77"/>
  <c r="AA150" i="77"/>
  <c r="AB150" i="77" s="1"/>
  <c r="AA147" i="77"/>
  <c r="AB147" i="77" s="1"/>
  <c r="Z368" i="77"/>
  <c r="AB367" i="77"/>
  <c r="AC367" i="77" s="1"/>
  <c r="W366" i="77"/>
  <c r="X366" i="77" s="1"/>
  <c r="Z364" i="77"/>
  <c r="AB363" i="77"/>
  <c r="AC363" i="77" s="1"/>
  <c r="W362" i="77"/>
  <c r="X362" i="77" s="1"/>
  <c r="Z360" i="77"/>
  <c r="AB359" i="77"/>
  <c r="AC359" i="77" s="1"/>
  <c r="W358" i="77"/>
  <c r="X358" i="77" s="1"/>
  <c r="Z356" i="77"/>
  <c r="W354" i="77"/>
  <c r="X354" i="77" s="1"/>
  <c r="Z352" i="77"/>
  <c r="AB351" i="77"/>
  <c r="AC351" i="77" s="1"/>
  <c r="W350" i="77"/>
  <c r="X350" i="77" s="1"/>
  <c r="Z348" i="77"/>
  <c r="AB347" i="77"/>
  <c r="AC347" i="77" s="1"/>
  <c r="W346" i="77"/>
  <c r="X346" i="77" s="1"/>
  <c r="Z344" i="77"/>
  <c r="AB343" i="77"/>
  <c r="AC343" i="77" s="1"/>
  <c r="W342" i="77"/>
  <c r="X342" i="77" s="1"/>
  <c r="Z340" i="77"/>
  <c r="Z339" i="77"/>
  <c r="V337" i="77"/>
  <c r="V333" i="77"/>
  <c r="W333" i="77"/>
  <c r="V329" i="77"/>
  <c r="Z327" i="77"/>
  <c r="V325" i="77"/>
  <c r="W325" i="77"/>
  <c r="V321" i="77"/>
  <c r="W321" i="77" s="1"/>
  <c r="Z319" i="77"/>
  <c r="V317" i="77"/>
  <c r="V313" i="77"/>
  <c r="W313" i="77" s="1"/>
  <c r="Z311" i="77"/>
  <c r="V309" i="77"/>
  <c r="W309" i="77" s="1"/>
  <c r="V305" i="77"/>
  <c r="W305" i="77" s="1"/>
  <c r="Z303" i="77"/>
  <c r="V301" i="77"/>
  <c r="W301" i="77"/>
  <c r="V297" i="77"/>
  <c r="Z295" i="77"/>
  <c r="V293" i="77"/>
  <c r="W293" i="77"/>
  <c r="V289" i="77"/>
  <c r="W289" i="77" s="1"/>
  <c r="Z287" i="77"/>
  <c r="V285" i="77"/>
  <c r="V281" i="77"/>
  <c r="W281" i="77" s="1"/>
  <c r="Z279" i="77"/>
  <c r="V277" i="77"/>
  <c r="W277" i="77" s="1"/>
  <c r="V273" i="77"/>
  <c r="W273" i="77" s="1"/>
  <c r="V269" i="77"/>
  <c r="W269" i="77" s="1"/>
  <c r="Z267" i="77"/>
  <c r="V265" i="77"/>
  <c r="V261" i="77"/>
  <c r="W261" i="77" s="1"/>
  <c r="Z259" i="77"/>
  <c r="V257" i="77"/>
  <c r="W257" i="77" s="1"/>
  <c r="V253" i="77"/>
  <c r="W253" i="77" s="1"/>
  <c r="Z251" i="77"/>
  <c r="V249" i="77"/>
  <c r="W249" i="77" s="1"/>
  <c r="V245" i="77"/>
  <c r="Z243" i="77"/>
  <c r="V241" i="77"/>
  <c r="W241" i="77" s="1"/>
  <c r="V237" i="77"/>
  <c r="W237" i="77" s="1"/>
  <c r="AC233" i="77"/>
  <c r="AC229" i="77"/>
  <c r="AC217" i="77"/>
  <c r="AC213" i="77"/>
  <c r="AC205" i="77"/>
  <c r="AC201" i="77"/>
  <c r="AC197" i="77"/>
  <c r="X195" i="77"/>
  <c r="AB190" i="77"/>
  <c r="AC190" i="77" s="1"/>
  <c r="X187" i="77"/>
  <c r="V185" i="77"/>
  <c r="W185" i="77" s="1"/>
  <c r="Z185" i="77"/>
  <c r="V173" i="77"/>
  <c r="Z173" i="77"/>
  <c r="V169" i="77"/>
  <c r="Z169" i="77"/>
  <c r="W169" i="77"/>
  <c r="AA119" i="77"/>
  <c r="AB119" i="77" s="1"/>
  <c r="V110" i="77"/>
  <c r="Z110" i="77"/>
  <c r="W69" i="77"/>
  <c r="X69" i="77" s="1"/>
  <c r="AA337" i="77"/>
  <c r="AB337" i="77" s="1"/>
  <c r="V335" i="77"/>
  <c r="W335" i="77" s="1"/>
  <c r="AA333" i="77"/>
  <c r="AB333" i="77" s="1"/>
  <c r="V331" i="77"/>
  <c r="W331" i="77" s="1"/>
  <c r="AA325" i="77"/>
  <c r="AB325" i="77" s="1"/>
  <c r="V323" i="77"/>
  <c r="W323" i="77"/>
  <c r="AA317" i="77"/>
  <c r="AB317" i="77" s="1"/>
  <c r="V315" i="77"/>
  <c r="W315" i="77"/>
  <c r="AA309" i="77"/>
  <c r="AB309" i="77" s="1"/>
  <c r="V307" i="77"/>
  <c r="W307" i="77" s="1"/>
  <c r="AA301" i="77"/>
  <c r="AB301" i="77" s="1"/>
  <c r="V299" i="77"/>
  <c r="W299" i="77" s="1"/>
  <c r="AA293" i="77"/>
  <c r="AB293" i="77" s="1"/>
  <c r="V291" i="77"/>
  <c r="W291" i="77"/>
  <c r="AA285" i="77"/>
  <c r="AB285" i="77" s="1"/>
  <c r="V283" i="77"/>
  <c r="W283" i="77"/>
  <c r="AA277" i="77"/>
  <c r="AB277" i="77" s="1"/>
  <c r="V275" i="77"/>
  <c r="W275" i="77" s="1"/>
  <c r="AA273" i="77"/>
  <c r="AB273" i="77" s="1"/>
  <c r="V271" i="77"/>
  <c r="W271" i="77" s="1"/>
  <c r="AA265" i="77"/>
  <c r="AB265" i="77" s="1"/>
  <c r="V263" i="77"/>
  <c r="W263" i="77"/>
  <c r="AA257" i="77"/>
  <c r="AB257" i="77" s="1"/>
  <c r="V255" i="77"/>
  <c r="W255" i="77"/>
  <c r="AA249" i="77"/>
  <c r="AB249" i="77" s="1"/>
  <c r="V247" i="77"/>
  <c r="W247" i="77" s="1"/>
  <c r="AA241" i="77"/>
  <c r="AB241" i="77" s="1"/>
  <c r="V239" i="77"/>
  <c r="W239" i="77" s="1"/>
  <c r="AC199" i="77"/>
  <c r="AA175" i="77"/>
  <c r="AB175" i="77" s="1"/>
  <c r="AA170" i="77"/>
  <c r="V166" i="77"/>
  <c r="W166" i="77"/>
  <c r="Z166" i="77"/>
  <c r="V94" i="77"/>
  <c r="Z94" i="77"/>
  <c r="W94" i="77"/>
  <c r="Z365" i="77"/>
  <c r="Z361" i="77"/>
  <c r="Z357" i="77"/>
  <c r="Z345" i="77"/>
  <c r="Z341" i="77"/>
  <c r="AA338" i="77"/>
  <c r="AB338" i="77" s="1"/>
  <c r="V336" i="77"/>
  <c r="W336" i="77"/>
  <c r="AA326" i="77"/>
  <c r="AB326" i="77" s="1"/>
  <c r="V324" i="77"/>
  <c r="W324" i="77"/>
  <c r="AA322" i="77"/>
  <c r="AB322" i="77" s="1"/>
  <c r="V320" i="77"/>
  <c r="W320" i="77" s="1"/>
  <c r="AA310" i="77"/>
  <c r="AB310" i="77" s="1"/>
  <c r="V308" i="77"/>
  <c r="W308" i="77" s="1"/>
  <c r="AA302" i="77"/>
  <c r="AB302" i="77" s="1"/>
  <c r="V300" i="77"/>
  <c r="W300" i="77"/>
  <c r="AA298" i="77"/>
  <c r="AB298" i="77" s="1"/>
  <c r="V296" i="77"/>
  <c r="W296" i="77"/>
  <c r="AA290" i="77"/>
  <c r="AB290" i="77" s="1"/>
  <c r="V288" i="77"/>
  <c r="W288" i="77" s="1"/>
  <c r="AA282" i="77"/>
  <c r="AB282" i="77" s="1"/>
  <c r="V280" i="77"/>
  <c r="W280" i="77" s="1"/>
  <c r="AA274" i="77"/>
  <c r="AB274" i="77" s="1"/>
  <c r="V272" i="77"/>
  <c r="W272" i="77"/>
  <c r="AA266" i="77"/>
  <c r="AB266" i="77" s="1"/>
  <c r="V264" i="77"/>
  <c r="W264" i="77"/>
  <c r="AA258" i="77"/>
  <c r="AB258" i="77" s="1"/>
  <c r="V256" i="77"/>
  <c r="W256" i="77" s="1"/>
  <c r="AA250" i="77"/>
  <c r="AB250" i="77" s="1"/>
  <c r="V248" i="77"/>
  <c r="W248" i="77" s="1"/>
  <c r="AA246" i="77"/>
  <c r="AB246" i="77" s="1"/>
  <c r="V244" i="77"/>
  <c r="W244" i="77"/>
  <c r="AA242" i="77"/>
  <c r="AB242" i="77" s="1"/>
  <c r="V240" i="77"/>
  <c r="W240" i="77"/>
  <c r="AB235" i="77"/>
  <c r="AC235" i="77" s="1"/>
  <c r="X233" i="77"/>
  <c r="V232" i="77"/>
  <c r="W232" i="77"/>
  <c r="AB231" i="77"/>
  <c r="AC231" i="77" s="1"/>
  <c r="AB227" i="77"/>
  <c r="V224" i="77"/>
  <c r="AB223" i="77"/>
  <c r="AC223" i="77" s="1"/>
  <c r="V220" i="77"/>
  <c r="AB211" i="77"/>
  <c r="AC211" i="77" s="1"/>
  <c r="X209" i="77"/>
  <c r="V208" i="77"/>
  <c r="V204" i="77"/>
  <c r="W204" i="77"/>
  <c r="AB199" i="77"/>
  <c r="V196" i="77"/>
  <c r="W196" i="77"/>
  <c r="AB366" i="77"/>
  <c r="AC366" i="77" s="1"/>
  <c r="W365" i="77"/>
  <c r="X365" i="77" s="1"/>
  <c r="AB362" i="77"/>
  <c r="AC362" i="77" s="1"/>
  <c r="W361" i="77"/>
  <c r="X361" i="77" s="1"/>
  <c r="AB358" i="77"/>
  <c r="AC358" i="77" s="1"/>
  <c r="W357" i="77"/>
  <c r="X357" i="77" s="1"/>
  <c r="AB354" i="77"/>
  <c r="W353" i="77"/>
  <c r="X353" i="77" s="1"/>
  <c r="AB350" i="77"/>
  <c r="AC350" i="77" s="1"/>
  <c r="W349" i="77"/>
  <c r="W345" i="77"/>
  <c r="X345" i="77" s="1"/>
  <c r="AB342" i="77"/>
  <c r="AC342" i="77" s="1"/>
  <c r="W341" i="77"/>
  <c r="X341" i="77" s="1"/>
  <c r="V338" i="77"/>
  <c r="W338" i="77"/>
  <c r="Z336" i="77"/>
  <c r="V334" i="77"/>
  <c r="W334" i="77" s="1"/>
  <c r="Z332" i="77"/>
  <c r="V330" i="77"/>
  <c r="Z328" i="77"/>
  <c r="V326" i="77"/>
  <c r="W326" i="77" s="1"/>
  <c r="Z324" i="77"/>
  <c r="V322" i="77"/>
  <c r="W322" i="77" s="1"/>
  <c r="Z320" i="77"/>
  <c r="V318" i="77"/>
  <c r="W318" i="77" s="1"/>
  <c r="Z316" i="77"/>
  <c r="V314" i="77"/>
  <c r="Z312" i="77"/>
  <c r="V310" i="77"/>
  <c r="W310" i="77"/>
  <c r="Z308" i="77"/>
  <c r="V306" i="77"/>
  <c r="W306" i="77"/>
  <c r="Z304" i="77"/>
  <c r="V302" i="77"/>
  <c r="W302" i="77" s="1"/>
  <c r="Z300" i="77"/>
  <c r="V298" i="77"/>
  <c r="Z296" i="77"/>
  <c r="V294" i="77"/>
  <c r="W294" i="77" s="1"/>
  <c r="Z292" i="77"/>
  <c r="V290" i="77"/>
  <c r="W290" i="77" s="1"/>
  <c r="Z288" i="77"/>
  <c r="V286" i="77"/>
  <c r="W286" i="77" s="1"/>
  <c r="Z284" i="77"/>
  <c r="V282" i="77"/>
  <c r="Z280" i="77"/>
  <c r="V278" i="77"/>
  <c r="W278" i="77"/>
  <c r="Z276" i="77"/>
  <c r="V274" i="77"/>
  <c r="W274" i="77"/>
  <c r="Z272" i="77"/>
  <c r="V270" i="77"/>
  <c r="W270" i="77" s="1"/>
  <c r="Z268" i="77"/>
  <c r="V266" i="77"/>
  <c r="Z264" i="77"/>
  <c r="V262" i="77"/>
  <c r="W262" i="77" s="1"/>
  <c r="Z260" i="77"/>
  <c r="V258" i="77"/>
  <c r="W258" i="77" s="1"/>
  <c r="Z256" i="77"/>
  <c r="V254" i="77"/>
  <c r="W254" i="77" s="1"/>
  <c r="Z252" i="77"/>
  <c r="V250" i="77"/>
  <c r="Z248" i="77"/>
  <c r="V246" i="77"/>
  <c r="W246" i="77"/>
  <c r="Z244" i="77"/>
  <c r="V242" i="77"/>
  <c r="W242" i="77"/>
  <c r="Z240" i="77"/>
  <c r="V238" i="77"/>
  <c r="W238" i="77" s="1"/>
  <c r="Z236" i="77"/>
  <c r="X235" i="77"/>
  <c r="V234" i="77"/>
  <c r="W234" i="77" s="1"/>
  <c r="AA232" i="77"/>
  <c r="V230" i="77"/>
  <c r="W230" i="77" s="1"/>
  <c r="AA228" i="77"/>
  <c r="AB228" i="77" s="1"/>
  <c r="X227" i="77"/>
  <c r="V226" i="77"/>
  <c r="W226" i="77" s="1"/>
  <c r="AA224" i="77"/>
  <c r="AB224" i="77" s="1"/>
  <c r="X223" i="77"/>
  <c r="V222" i="77"/>
  <c r="W222" i="77" s="1"/>
  <c r="AA220" i="77"/>
  <c r="AB220" i="77" s="1"/>
  <c r="X219" i="77"/>
  <c r="V218" i="77"/>
  <c r="W218" i="77" s="1"/>
  <c r="AA216" i="77"/>
  <c r="AB216" i="77" s="1"/>
  <c r="X215" i="77"/>
  <c r="V214" i="77"/>
  <c r="W214" i="77" s="1"/>
  <c r="AA212" i="77"/>
  <c r="AB212" i="77" s="1"/>
  <c r="X211" i="77"/>
  <c r="V210" i="77"/>
  <c r="W210" i="77" s="1"/>
  <c r="AA208" i="77"/>
  <c r="AB208" i="77" s="1"/>
  <c r="X207" i="77"/>
  <c r="V206" i="77"/>
  <c r="W206" i="77" s="1"/>
  <c r="AA204" i="77"/>
  <c r="X203" i="77"/>
  <c r="V202" i="77"/>
  <c r="W202" i="77" s="1"/>
  <c r="AA200" i="77"/>
  <c r="AB200" i="77" s="1"/>
  <c r="V198" i="77"/>
  <c r="W198" i="77" s="1"/>
  <c r="AA196" i="77"/>
  <c r="AB196" i="77" s="1"/>
  <c r="AC192" i="77"/>
  <c r="AB192" i="77"/>
  <c r="W191" i="77"/>
  <c r="X191" i="77" s="1"/>
  <c r="X189" i="77"/>
  <c r="AB174" i="77"/>
  <c r="AC174" i="77" s="1"/>
  <c r="AA159" i="77"/>
  <c r="AB159" i="77" s="1"/>
  <c r="V145" i="77"/>
  <c r="Z145" i="77"/>
  <c r="AA143" i="77"/>
  <c r="AB143" i="77" s="1"/>
  <c r="V127" i="77"/>
  <c r="Z127" i="77"/>
  <c r="V116" i="77"/>
  <c r="W116" i="77" s="1"/>
  <c r="Z116" i="77"/>
  <c r="AA109" i="77"/>
  <c r="AB109" i="77" s="1"/>
  <c r="V82" i="77"/>
  <c r="Z82" i="77"/>
  <c r="AC189" i="77"/>
  <c r="AC187" i="77"/>
  <c r="V177" i="77"/>
  <c r="Z177" i="77"/>
  <c r="V174" i="77"/>
  <c r="W174" i="77" s="1"/>
  <c r="AA163" i="77"/>
  <c r="AB163" i="77"/>
  <c r="AC162" i="77"/>
  <c r="AA160" i="77"/>
  <c r="AB160" i="77" s="1"/>
  <c r="V149" i="77"/>
  <c r="Z149" i="77"/>
  <c r="AA146" i="77"/>
  <c r="AB146" i="77" s="1"/>
  <c r="V142" i="77"/>
  <c r="Z142" i="77"/>
  <c r="AA123" i="77"/>
  <c r="AB123" i="77" s="1"/>
  <c r="V112" i="77"/>
  <c r="W112" i="77" s="1"/>
  <c r="Z112" i="77"/>
  <c r="AA104" i="77"/>
  <c r="AA99" i="77"/>
  <c r="AB99" i="77"/>
  <c r="AA88" i="77"/>
  <c r="W53" i="77"/>
  <c r="X53" i="77" s="1"/>
  <c r="AB38" i="77"/>
  <c r="AC38" i="77" s="1"/>
  <c r="X37" i="77"/>
  <c r="W37" i="77"/>
  <c r="X194" i="77"/>
  <c r="X192" i="77"/>
  <c r="X190" i="77"/>
  <c r="X188" i="77"/>
  <c r="X186" i="77"/>
  <c r="AA183" i="77"/>
  <c r="AB183" i="77" s="1"/>
  <c r="V181" i="77"/>
  <c r="Z181" i="77"/>
  <c r="V178" i="77"/>
  <c r="W178" i="77" s="1"/>
  <c r="AA167" i="77"/>
  <c r="AB167" i="77" s="1"/>
  <c r="V165" i="77"/>
  <c r="Z165" i="77"/>
  <c r="AA158" i="77"/>
  <c r="V155" i="77"/>
  <c r="W155" i="77" s="1"/>
  <c r="Z155" i="77"/>
  <c r="V146" i="77"/>
  <c r="V131" i="77"/>
  <c r="Z131" i="77"/>
  <c r="W131" i="77"/>
  <c r="V114" i="77"/>
  <c r="W114" i="77" s="1"/>
  <c r="Z114" i="77"/>
  <c r="AA108" i="77"/>
  <c r="AA105" i="77"/>
  <c r="V102" i="77"/>
  <c r="Z102" i="77"/>
  <c r="AA95" i="77"/>
  <c r="AB95" i="77" s="1"/>
  <c r="AA83" i="77"/>
  <c r="AB83" i="77" s="1"/>
  <c r="AA80" i="77"/>
  <c r="AB80" i="77"/>
  <c r="X77" i="77"/>
  <c r="W77" i="77"/>
  <c r="W68" i="77"/>
  <c r="X68" i="77"/>
  <c r="W60" i="77"/>
  <c r="X60" i="77" s="1"/>
  <c r="W58" i="77"/>
  <c r="X58" i="77" s="1"/>
  <c r="AA57" i="77"/>
  <c r="AB57" i="77" s="1"/>
  <c r="AB56" i="77"/>
  <c r="AC56" i="77" s="1"/>
  <c r="AC46" i="77"/>
  <c r="AB46" i="77"/>
  <c r="V159" i="77"/>
  <c r="V157" i="77"/>
  <c r="Z157" i="77"/>
  <c r="AC154" i="77"/>
  <c r="V153" i="77"/>
  <c r="Z153" i="77"/>
  <c r="AA151" i="77"/>
  <c r="V150" i="77"/>
  <c r="W150" i="77" s="1"/>
  <c r="AC138" i="77"/>
  <c r="V137" i="77"/>
  <c r="Z137" i="77"/>
  <c r="V132" i="77"/>
  <c r="W132" i="77" s="1"/>
  <c r="Z132" i="77"/>
  <c r="V130" i="77"/>
  <c r="Z130" i="77"/>
  <c r="V128" i="77"/>
  <c r="W128" i="77"/>
  <c r="Z128" i="77"/>
  <c r="V126" i="77"/>
  <c r="Z126" i="77"/>
  <c r="W126" i="77"/>
  <c r="AC124" i="77"/>
  <c r="AA120" i="77"/>
  <c r="AB120" i="77" s="1"/>
  <c r="V115" i="77"/>
  <c r="Z115" i="77"/>
  <c r="V111" i="77"/>
  <c r="W111" i="77" s="1"/>
  <c r="Z111" i="77"/>
  <c r="AC107" i="77"/>
  <c r="AA103" i="77"/>
  <c r="AB103" i="77" s="1"/>
  <c r="V101" i="77"/>
  <c r="Z101" i="77"/>
  <c r="V99" i="77"/>
  <c r="W99" i="77"/>
  <c r="V91" i="77"/>
  <c r="Z91" i="77"/>
  <c r="V86" i="77"/>
  <c r="Z86" i="77"/>
  <c r="W74" i="77"/>
  <c r="X74" i="77" s="1"/>
  <c r="AA73" i="77"/>
  <c r="AB72" i="77"/>
  <c r="AC72" i="77" s="1"/>
  <c r="X61" i="77"/>
  <c r="W61" i="77"/>
  <c r="AC45" i="77"/>
  <c r="AB44" i="77"/>
  <c r="AC44" i="77" s="1"/>
  <c r="AC33" i="77"/>
  <c r="AB33" i="77"/>
  <c r="AB14" i="77"/>
  <c r="AC14" i="77" s="1"/>
  <c r="I6" i="77"/>
  <c r="Z184" i="77"/>
  <c r="Z180" i="77"/>
  <c r="Z176" i="77"/>
  <c r="Z172" i="77"/>
  <c r="Z168" i="77"/>
  <c r="Z164" i="77"/>
  <c r="X162" i="77"/>
  <c r="V161" i="77"/>
  <c r="Z161" i="77"/>
  <c r="AA156" i="77"/>
  <c r="AB156" i="77"/>
  <c r="V154" i="77"/>
  <c r="W154" i="77" s="1"/>
  <c r="V141" i="77"/>
  <c r="Z141" i="77"/>
  <c r="AA139" i="77"/>
  <c r="AB139" i="77" s="1"/>
  <c r="V138" i="77"/>
  <c r="W138" i="77" s="1"/>
  <c r="AA125" i="77"/>
  <c r="AB125" i="77" s="1"/>
  <c r="AA121" i="77"/>
  <c r="AA100" i="77"/>
  <c r="AB100" i="77"/>
  <c r="V98" i="77"/>
  <c r="Z98" i="77"/>
  <c r="W76" i="77"/>
  <c r="X76" i="77"/>
  <c r="W66" i="77"/>
  <c r="X66" i="77" s="1"/>
  <c r="AA65" i="77"/>
  <c r="AB65" i="77"/>
  <c r="AB64" i="77"/>
  <c r="AC64" i="77" s="1"/>
  <c r="W52" i="77"/>
  <c r="X52" i="77" s="1"/>
  <c r="W50" i="77"/>
  <c r="X50" i="77" s="1"/>
  <c r="AA49" i="77"/>
  <c r="AB49" i="77" s="1"/>
  <c r="AA35" i="77"/>
  <c r="W30" i="77"/>
  <c r="X30" i="77" s="1"/>
  <c r="AA21" i="77"/>
  <c r="AB21" i="77" s="1"/>
  <c r="AB152" i="77"/>
  <c r="AC152" i="77" s="1"/>
  <c r="W151" i="77"/>
  <c r="X151" i="77" s="1"/>
  <c r="AB148" i="77"/>
  <c r="AC148" i="77" s="1"/>
  <c r="W147" i="77"/>
  <c r="X147" i="77" s="1"/>
  <c r="AB144" i="77"/>
  <c r="AC144" i="77" s="1"/>
  <c r="W143" i="77"/>
  <c r="X143" i="77" s="1"/>
  <c r="AB140" i="77"/>
  <c r="AC140" i="77" s="1"/>
  <c r="W139" i="77"/>
  <c r="X139" i="77" s="1"/>
  <c r="AB136" i="77"/>
  <c r="AC136" i="77" s="1"/>
  <c r="X135" i="77"/>
  <c r="V134" i="77"/>
  <c r="Z134" i="77"/>
  <c r="AA129" i="77"/>
  <c r="AB129" i="77" s="1"/>
  <c r="W123" i="77"/>
  <c r="V120" i="77"/>
  <c r="V118" i="77"/>
  <c r="Z118" i="77"/>
  <c r="AA113" i="77"/>
  <c r="AB113" i="77" s="1"/>
  <c r="W107" i="77"/>
  <c r="V104" i="77"/>
  <c r="AA84" i="77"/>
  <c r="AB84" i="77" s="1"/>
  <c r="AB77" i="77"/>
  <c r="AC77" i="77" s="1"/>
  <c r="AB69" i="77"/>
  <c r="AC69" i="77" s="1"/>
  <c r="AB61" i="77"/>
  <c r="AC61" i="77" s="1"/>
  <c r="AB53" i="77"/>
  <c r="AC53" i="77" s="1"/>
  <c r="X49" i="77"/>
  <c r="W49" i="77"/>
  <c r="W38" i="77"/>
  <c r="X38" i="77" s="1"/>
  <c r="AA9" i="77"/>
  <c r="AB9" i="77" s="1"/>
  <c r="AA133" i="77"/>
  <c r="V124" i="77"/>
  <c r="W124" i="77"/>
  <c r="X123" i="77"/>
  <c r="V122" i="77"/>
  <c r="W122" i="77" s="1"/>
  <c r="Z122" i="77"/>
  <c r="AA117" i="77"/>
  <c r="AB117" i="77"/>
  <c r="V108" i="77"/>
  <c r="W108" i="77" s="1"/>
  <c r="X107" i="77"/>
  <c r="V106" i="77"/>
  <c r="Z106" i="77"/>
  <c r="V97" i="77"/>
  <c r="W97" i="77" s="1"/>
  <c r="Z97" i="77"/>
  <c r="AA96" i="77"/>
  <c r="AB96" i="77" s="1"/>
  <c r="V95" i="77"/>
  <c r="W95" i="77" s="1"/>
  <c r="V83" i="77"/>
  <c r="W83" i="77" s="1"/>
  <c r="AA79" i="77"/>
  <c r="AB79" i="77"/>
  <c r="AC74" i="77"/>
  <c r="AA71" i="77"/>
  <c r="AB71" i="77"/>
  <c r="AC66" i="77"/>
  <c r="AA63" i="77"/>
  <c r="AB63" i="77" s="1"/>
  <c r="AC58" i="77"/>
  <c r="AA55" i="77"/>
  <c r="AC50" i="77"/>
  <c r="W29" i="77"/>
  <c r="X29" i="77" s="1"/>
  <c r="W24" i="77"/>
  <c r="X24" i="77" s="1"/>
  <c r="AA11" i="77"/>
  <c r="AB11" i="77"/>
  <c r="L6" i="77"/>
  <c r="AA92" i="77"/>
  <c r="AB92" i="77" s="1"/>
  <c r="V90" i="77"/>
  <c r="Z90" i="77"/>
  <c r="V87" i="77"/>
  <c r="W87" i="77" s="1"/>
  <c r="AA43" i="77"/>
  <c r="AB43" i="77"/>
  <c r="AB41" i="77"/>
  <c r="AC41" i="77" s="1"/>
  <c r="W25" i="77"/>
  <c r="X25" i="77" s="1"/>
  <c r="AA20" i="77"/>
  <c r="AB20" i="77" s="1"/>
  <c r="AA17" i="77"/>
  <c r="AB17" i="77"/>
  <c r="X16" i="77"/>
  <c r="AC13" i="77"/>
  <c r="AB12" i="77"/>
  <c r="AC12" i="77" s="1"/>
  <c r="W17" i="77"/>
  <c r="X17" i="77" s="1"/>
  <c r="W8" i="77"/>
  <c r="X8" i="77" s="1"/>
  <c r="X73" i="77"/>
  <c r="X65" i="77"/>
  <c r="X57" i="77"/>
  <c r="W41" i="77"/>
  <c r="X41" i="77" s="1"/>
  <c r="AC37" i="77"/>
  <c r="AB36" i="77"/>
  <c r="AC36" i="77" s="1"/>
  <c r="AC30" i="77"/>
  <c r="AC27" i="77"/>
  <c r="AC25" i="77"/>
  <c r="X22" i="77"/>
  <c r="X21" i="77"/>
  <c r="W9" i="77"/>
  <c r="X9" i="77" s="1"/>
  <c r="Z93" i="77"/>
  <c r="Z89" i="77"/>
  <c r="Z85" i="77"/>
  <c r="Z81" i="77"/>
  <c r="AB76" i="77"/>
  <c r="AC76" i="77" s="1"/>
  <c r="AB68" i="77"/>
  <c r="AC68" i="77" s="1"/>
  <c r="AB60" i="77"/>
  <c r="AC60" i="77" s="1"/>
  <c r="AB52" i="77"/>
  <c r="AC52" i="77" s="1"/>
  <c r="X46" i="77"/>
  <c r="X45" i="77"/>
  <c r="W33" i="77"/>
  <c r="X33" i="77" s="1"/>
  <c r="AC29" i="77"/>
  <c r="AB28" i="77"/>
  <c r="AC28" i="77" s="1"/>
  <c r="AC22" i="77"/>
  <c r="AC19" i="77"/>
  <c r="X14" i="77"/>
  <c r="X13" i="77"/>
  <c r="O6" i="77"/>
  <c r="AB48" i="77"/>
  <c r="AC48" i="77" s="1"/>
  <c r="AB40" i="77"/>
  <c r="AC40" i="77" s="1"/>
  <c r="AB32" i="77"/>
  <c r="AC32" i="77" s="1"/>
  <c r="AB24" i="77"/>
  <c r="AC24" i="77" s="1"/>
  <c r="AB16" i="77"/>
  <c r="AC16" i="77" s="1"/>
  <c r="AB8" i="77"/>
  <c r="AC8" i="77" s="1"/>
  <c r="H3" i="74"/>
  <c r="I3" i="74"/>
  <c r="K3" i="74"/>
  <c r="L3" i="74"/>
  <c r="G6" i="74"/>
  <c r="H6" i="74"/>
  <c r="I6" i="74"/>
  <c r="K6" i="74"/>
  <c r="L6" i="74"/>
  <c r="A7" i="74"/>
  <c r="B7" i="74"/>
  <c r="J7" i="74"/>
  <c r="J6" i="74" s="1"/>
  <c r="M7" i="74"/>
  <c r="N7" i="74"/>
  <c r="S7" i="74"/>
  <c r="T7" i="74" s="1"/>
  <c r="X7" i="74"/>
  <c r="Y7" i="74" s="1"/>
  <c r="A8" i="74"/>
  <c r="B8" i="74"/>
  <c r="J8" i="74"/>
  <c r="M8" i="74"/>
  <c r="N8" i="74"/>
  <c r="S8" i="74"/>
  <c r="T8" i="74" s="1"/>
  <c r="X8" i="74"/>
  <c r="Y8" i="74" s="1"/>
  <c r="A9" i="74"/>
  <c r="B9" i="74"/>
  <c r="J9" i="74"/>
  <c r="M9" i="74"/>
  <c r="N9" i="74"/>
  <c r="S9" i="74"/>
  <c r="U9" i="74" s="1"/>
  <c r="T9" i="74"/>
  <c r="V9" i="74" s="1"/>
  <c r="X9" i="74"/>
  <c r="Z9" i="74" s="1"/>
  <c r="Y9" i="74"/>
  <c r="A10" i="74"/>
  <c r="B10" i="74"/>
  <c r="J10" i="74"/>
  <c r="M10" i="74"/>
  <c r="M6" i="74" s="1"/>
  <c r="N10" i="74"/>
  <c r="S10" i="74"/>
  <c r="T10" i="74"/>
  <c r="U10" i="74"/>
  <c r="V10" i="74" s="1"/>
  <c r="X10" i="74"/>
  <c r="Y10" i="74"/>
  <c r="Z10" i="74"/>
  <c r="AA10" i="74" s="1"/>
  <c r="A11" i="74"/>
  <c r="B11" i="74"/>
  <c r="J11" i="74"/>
  <c r="M11" i="74"/>
  <c r="N11" i="74"/>
  <c r="S11" i="74"/>
  <c r="T11" i="74" s="1"/>
  <c r="X11" i="74"/>
  <c r="Y11" i="74" s="1"/>
  <c r="A12" i="74"/>
  <c r="B12" i="74"/>
  <c r="J12" i="74"/>
  <c r="M12" i="74"/>
  <c r="N12" i="74"/>
  <c r="S12" i="74"/>
  <c r="T12" i="74" s="1"/>
  <c r="X12" i="74"/>
  <c r="Y12" i="74" s="1"/>
  <c r="A13" i="74"/>
  <c r="AC13" i="74" s="1" a="1"/>
  <c r="AC13" i="74" s="1"/>
  <c r="B13" i="74"/>
  <c r="J13" i="74"/>
  <c r="M13" i="74"/>
  <c r="N13" i="74"/>
  <c r="S13" i="74"/>
  <c r="T13" i="74"/>
  <c r="U13" i="74" s="1"/>
  <c r="X13" i="74"/>
  <c r="Y13" i="74"/>
  <c r="Z13" i="74" s="1"/>
  <c r="A14" i="74"/>
  <c r="B14" i="74"/>
  <c r="J14" i="74"/>
  <c r="M14" i="74"/>
  <c r="N14" i="74"/>
  <c r="S14" i="74"/>
  <c r="T14" i="74"/>
  <c r="V14" i="74" s="1"/>
  <c r="U14" i="74"/>
  <c r="X14" i="74"/>
  <c r="Y14" i="74"/>
  <c r="AA14" i="74" s="1"/>
  <c r="Z14" i="74"/>
  <c r="A15" i="74"/>
  <c r="B15" i="74"/>
  <c r="J15" i="74"/>
  <c r="M15" i="74"/>
  <c r="N15" i="74"/>
  <c r="S15" i="74"/>
  <c r="T15" i="74" s="1"/>
  <c r="X15" i="74"/>
  <c r="Y15" i="74" s="1"/>
  <c r="A16" i="74"/>
  <c r="B16" i="74"/>
  <c r="J16" i="74"/>
  <c r="M16" i="74"/>
  <c r="N16" i="74"/>
  <c r="S16" i="74"/>
  <c r="T16" i="74" s="1"/>
  <c r="X16" i="74"/>
  <c r="Y16" i="74" s="1"/>
  <c r="A17" i="74"/>
  <c r="B17" i="74"/>
  <c r="J17" i="74"/>
  <c r="M17" i="74"/>
  <c r="N17" i="74"/>
  <c r="S17" i="74"/>
  <c r="U17" i="74" s="1"/>
  <c r="T17" i="74"/>
  <c r="X17" i="74"/>
  <c r="Z17" i="74" s="1"/>
  <c r="Y17" i="74"/>
  <c r="AA17" i="74" s="1"/>
  <c r="A18" i="74"/>
  <c r="B18" i="74"/>
  <c r="J18" i="74"/>
  <c r="M18" i="74"/>
  <c r="N18" i="74"/>
  <c r="S18" i="74"/>
  <c r="T18" i="74"/>
  <c r="V18" i="74" s="1"/>
  <c r="U18" i="74"/>
  <c r="X18" i="74"/>
  <c r="Y18" i="74"/>
  <c r="AA18" i="74" s="1"/>
  <c r="Z18" i="74"/>
  <c r="AB7" i="79" l="1"/>
  <c r="I7" i="79"/>
  <c r="O11" i="79"/>
  <c r="W32" i="79"/>
  <c r="Y37" i="79"/>
  <c r="AA43" i="79"/>
  <c r="W28" i="79"/>
  <c r="AA24" i="79"/>
  <c r="D43" i="79"/>
  <c r="J37" i="79"/>
  <c r="P32" i="79"/>
  <c r="N17" i="79"/>
  <c r="E11" i="79"/>
  <c r="E17" i="79"/>
  <c r="F11" i="79"/>
  <c r="N7" i="79"/>
  <c r="X33" i="78"/>
  <c r="AC28" i="79"/>
  <c r="AC86" i="78"/>
  <c r="AB119" i="78"/>
  <c r="AC119" i="78" s="1"/>
  <c r="AA87" i="78"/>
  <c r="AB87" i="78" s="1"/>
  <c r="AC87" i="78" s="1"/>
  <c r="AB211" i="78"/>
  <c r="AC211" i="78" s="1"/>
  <c r="AA32" i="79"/>
  <c r="Y24" i="79"/>
  <c r="AA73" i="78"/>
  <c r="X119" i="78"/>
  <c r="AA159" i="78"/>
  <c r="AB159" i="78" s="1"/>
  <c r="AC159" i="78" s="1"/>
  <c r="AA191" i="78"/>
  <c r="AB191" i="78"/>
  <c r="AC191" i="78" s="1"/>
  <c r="AB136" i="78"/>
  <c r="AC136" i="78" s="1"/>
  <c r="AA136" i="78"/>
  <c r="X196" i="78"/>
  <c r="AB160" i="78"/>
  <c r="AC160" i="78" s="1"/>
  <c r="AA160" i="78"/>
  <c r="X277" i="78"/>
  <c r="AA155" i="78"/>
  <c r="AB155" i="78" s="1"/>
  <c r="AC155" i="78" s="1"/>
  <c r="AA151" i="78"/>
  <c r="AB151" i="78" s="1"/>
  <c r="AC151" i="78" s="1"/>
  <c r="X256" i="78"/>
  <c r="AA29" i="78"/>
  <c r="AB29" i="78" s="1"/>
  <c r="AC74" i="78"/>
  <c r="X89" i="78"/>
  <c r="AB216" i="78"/>
  <c r="AC216" i="78" s="1"/>
  <c r="AB248" i="78"/>
  <c r="AC248" i="78" s="1"/>
  <c r="AB335" i="78"/>
  <c r="AC335" i="78" s="1"/>
  <c r="AA49" i="78"/>
  <c r="AB137" i="78"/>
  <c r="AC137" i="78" s="1"/>
  <c r="AA137" i="78"/>
  <c r="AA139" i="78"/>
  <c r="AB139" i="78"/>
  <c r="AC139" i="78" s="1"/>
  <c r="X208" i="78"/>
  <c r="W208" i="78"/>
  <c r="AA183" i="78"/>
  <c r="AB183" i="78"/>
  <c r="AC183" i="78" s="1"/>
  <c r="AB57" i="78"/>
  <c r="AA57" i="78"/>
  <c r="AA131" i="78"/>
  <c r="AB152" i="78"/>
  <c r="AC152" i="78" s="1"/>
  <c r="AA152" i="78"/>
  <c r="AA163" i="78"/>
  <c r="AB163" i="78" s="1"/>
  <c r="AC163" i="78" s="1"/>
  <c r="AB184" i="78"/>
  <c r="AC184" i="78" s="1"/>
  <c r="AA184" i="78"/>
  <c r="AA195" i="78"/>
  <c r="AB195" i="78" s="1"/>
  <c r="AC195" i="78" s="1"/>
  <c r="X245" i="78"/>
  <c r="AA197" i="78"/>
  <c r="AB197" i="78" s="1"/>
  <c r="X216" i="78"/>
  <c r="X248" i="78"/>
  <c r="AA198" i="78"/>
  <c r="AB198" i="78" s="1"/>
  <c r="X229" i="78"/>
  <c r="AA51" i="78"/>
  <c r="W115" i="78"/>
  <c r="X115" i="78" s="1"/>
  <c r="X7" i="78"/>
  <c r="W7" i="78"/>
  <c r="AA140" i="78"/>
  <c r="AB140" i="78"/>
  <c r="AC140" i="78" s="1"/>
  <c r="AA167" i="78"/>
  <c r="AB167" i="78" s="1"/>
  <c r="AC167" i="78" s="1"/>
  <c r="AA168" i="78"/>
  <c r="AB168" i="78" s="1"/>
  <c r="AC168" i="78" s="1"/>
  <c r="AB179" i="78"/>
  <c r="AC179" i="78" s="1"/>
  <c r="AA179" i="78"/>
  <c r="AA176" i="78"/>
  <c r="AB176" i="78" s="1"/>
  <c r="AC176" i="78" s="1"/>
  <c r="AB59" i="78"/>
  <c r="AA59" i="78"/>
  <c r="AA171" i="78"/>
  <c r="AB171" i="78" s="1"/>
  <c r="AC171" i="78" s="1"/>
  <c r="X280" i="78"/>
  <c r="AC94" i="78"/>
  <c r="T24" i="79"/>
  <c r="AC37" i="79"/>
  <c r="W33" i="78"/>
  <c r="AB130" i="78"/>
  <c r="AC130" i="78" s="1"/>
  <c r="R7" i="79"/>
  <c r="X24" i="79"/>
  <c r="AA28" i="79"/>
  <c r="V24" i="79"/>
  <c r="S7" i="79"/>
  <c r="AC11" i="79"/>
  <c r="R32" i="79"/>
  <c r="AB75" i="78"/>
  <c r="AA75" i="78"/>
  <c r="W119" i="78"/>
  <c r="AA141" i="78"/>
  <c r="AB141" i="78" s="1"/>
  <c r="AC141" i="78" s="1"/>
  <c r="AA175" i="78"/>
  <c r="AB175" i="78" s="1"/>
  <c r="AC175" i="78" s="1"/>
  <c r="X232" i="78"/>
  <c r="X264" i="78"/>
  <c r="AB192" i="78"/>
  <c r="AC192" i="78" s="1"/>
  <c r="AA192" i="78"/>
  <c r="AA72" i="78"/>
  <c r="AB72" i="78"/>
  <c r="AA201" i="78"/>
  <c r="AB201" i="78" s="1"/>
  <c r="X213" i="78"/>
  <c r="W240" i="78"/>
  <c r="X240" i="78" s="1"/>
  <c r="X272" i="78"/>
  <c r="AA64" i="78"/>
  <c r="AB187" i="78"/>
  <c r="AC187" i="78" s="1"/>
  <c r="AA187" i="78"/>
  <c r="W261" i="78"/>
  <c r="X261" i="78" s="1"/>
  <c r="W224" i="78"/>
  <c r="X224" i="78" s="1"/>
  <c r="D11" i="79"/>
  <c r="W140" i="77"/>
  <c r="X140" i="77" s="1"/>
  <c r="AA221" i="77"/>
  <c r="AB221" i="77"/>
  <c r="AA209" i="77"/>
  <c r="AB209" i="77" s="1"/>
  <c r="J43" i="79"/>
  <c r="H32" i="79"/>
  <c r="O28" i="79"/>
  <c r="D17" i="79"/>
  <c r="O32" i="79"/>
  <c r="K23" i="79"/>
  <c r="K22" i="79" s="1"/>
  <c r="P23" i="79"/>
  <c r="P22" i="79" s="1"/>
  <c r="I37" i="79"/>
  <c r="G43" i="79"/>
  <c r="X84" i="77"/>
  <c r="W105" i="77"/>
  <c r="X105" i="77" s="1"/>
  <c r="X80" i="77"/>
  <c r="W80" i="77"/>
  <c r="AA195" i="77"/>
  <c r="AB195" i="77"/>
  <c r="X355" i="77"/>
  <c r="W355" i="77"/>
  <c r="AB135" i="77"/>
  <c r="AC135" i="77" s="1"/>
  <c r="AC178" i="77"/>
  <c r="X199" i="77"/>
  <c r="X231" i="77"/>
  <c r="AB346" i="77"/>
  <c r="AC346" i="77" s="1"/>
  <c r="L24" i="79"/>
  <c r="G7" i="79"/>
  <c r="N11" i="79"/>
  <c r="F7" i="79"/>
  <c r="L11" i="79"/>
  <c r="X175" i="77"/>
  <c r="X156" i="77"/>
  <c r="X163" i="77"/>
  <c r="AC78" i="77"/>
  <c r="X343" i="77"/>
  <c r="AC59" i="77"/>
  <c r="AC87" i="77"/>
  <c r="AC193" i="77"/>
  <c r="AB355" i="77"/>
  <c r="AC355" i="77" s="1"/>
  <c r="AB215" i="77"/>
  <c r="AC215" i="77" s="1"/>
  <c r="P17" i="79"/>
  <c r="D28" i="79"/>
  <c r="O24" i="79"/>
  <c r="AC34" i="77"/>
  <c r="W121" i="77"/>
  <c r="X121" i="77" s="1"/>
  <c r="W167" i="77"/>
  <c r="X167" i="77" s="1"/>
  <c r="W183" i="77"/>
  <c r="X183" i="77"/>
  <c r="AB26" i="77"/>
  <c r="AC26" i="77" s="1"/>
  <c r="AA225" i="77"/>
  <c r="AB225" i="77" s="1"/>
  <c r="AC70" i="77"/>
  <c r="W348" i="77"/>
  <c r="X348" i="77" s="1"/>
  <c r="X359" i="77"/>
  <c r="W144" i="77"/>
  <c r="X144" i="77" s="1"/>
  <c r="W364" i="77"/>
  <c r="X364" i="77" s="1"/>
  <c r="AC16" i="74" a="1"/>
  <c r="AC16" i="74" s="1"/>
  <c r="Z7" i="79"/>
  <c r="X28" i="79"/>
  <c r="R28" i="79"/>
  <c r="K28" i="79"/>
  <c r="H17" i="79"/>
  <c r="N24" i="79"/>
  <c r="K11" i="79"/>
  <c r="X43" i="79"/>
  <c r="M7" i="79"/>
  <c r="AC17" i="74" a="1"/>
  <c r="AC17" i="74" s="1"/>
  <c r="AC8" i="74" a="1"/>
  <c r="AC8" i="74" s="1"/>
  <c r="AC14" i="74" a="1"/>
  <c r="AC14" i="74" s="1"/>
  <c r="AC12" i="74" a="1"/>
  <c r="AC12" i="74" s="1"/>
  <c r="AC11" i="74" a="1"/>
  <c r="AC11" i="74" s="1"/>
  <c r="AC9" i="74" a="1"/>
  <c r="AC9" i="74" s="1"/>
  <c r="G24" i="79"/>
  <c r="V7" i="79"/>
  <c r="T7" i="79"/>
  <c r="V37" i="79"/>
  <c r="T43" i="79"/>
  <c r="Y11" i="79"/>
  <c r="AC7" i="79"/>
  <c r="AA37" i="79"/>
  <c r="AA17" i="79"/>
  <c r="R11" i="79"/>
  <c r="AB24" i="79"/>
  <c r="S43" i="79"/>
  <c r="AB28" i="79"/>
  <c r="U32" i="79"/>
  <c r="S37" i="79"/>
  <c r="Y43" i="79"/>
  <c r="S28" i="79"/>
  <c r="W24" i="79"/>
  <c r="AC17" i="79"/>
  <c r="T11" i="79"/>
  <c r="AD24" i="79"/>
  <c r="X17" i="79"/>
  <c r="W11" i="79"/>
  <c r="AA7" i="79"/>
  <c r="AD17" i="79"/>
  <c r="U11" i="79"/>
  <c r="Y7" i="79"/>
  <c r="K37" i="79"/>
  <c r="I43" i="79"/>
  <c r="AC24" i="79"/>
  <c r="L43" i="79"/>
  <c r="D37" i="79"/>
  <c r="E32" i="79"/>
  <c r="H37" i="79"/>
  <c r="F28" i="79"/>
  <c r="G32" i="79"/>
  <c r="I28" i="79"/>
  <c r="M24" i="79"/>
  <c r="J24" i="79"/>
  <c r="K17" i="79"/>
  <c r="H7" i="79"/>
  <c r="F17" i="79"/>
  <c r="P24" i="79"/>
  <c r="AD32" i="79"/>
  <c r="X37" i="79"/>
  <c r="V43" i="79"/>
  <c r="Z37" i="79"/>
  <c r="AC15" i="74" a="1"/>
  <c r="AC15" i="74" s="1"/>
  <c r="AC10" i="74" a="1"/>
  <c r="AC10" i="74" s="1"/>
  <c r="S32" i="79"/>
  <c r="U37" i="79"/>
  <c r="W43" i="79"/>
  <c r="AD11" i="79"/>
  <c r="Y32" i="79"/>
  <c r="W37" i="79"/>
  <c r="AC43" i="79"/>
  <c r="S24" i="79"/>
  <c r="U17" i="79"/>
  <c r="X7" i="79"/>
  <c r="AD28" i="79"/>
  <c r="Z24" i="79"/>
  <c r="Z11" i="79"/>
  <c r="T17" i="79"/>
  <c r="S11" i="79"/>
  <c r="W7" i="79"/>
  <c r="Z17" i="79"/>
  <c r="U7" i="79"/>
  <c r="Z32" i="79"/>
  <c r="T37" i="79"/>
  <c r="R43" i="79"/>
  <c r="Y28" i="79"/>
  <c r="I32" i="79"/>
  <c r="AD37" i="79"/>
  <c r="AB43" i="79"/>
  <c r="H43" i="79"/>
  <c r="N37" i="79"/>
  <c r="F32" i="79"/>
  <c r="E24" i="79"/>
  <c r="M11" i="79"/>
  <c r="N43" i="79"/>
  <c r="M32" i="79"/>
  <c r="E28" i="79"/>
  <c r="I24" i="79"/>
  <c r="L17" i="79"/>
  <c r="H24" i="79"/>
  <c r="J17" i="79"/>
  <c r="F24" i="79"/>
  <c r="G17" i="79"/>
  <c r="J11" i="79"/>
  <c r="D24" i="79"/>
  <c r="H11" i="79"/>
  <c r="D7" i="79"/>
  <c r="L28" i="79"/>
  <c r="E37" i="79"/>
  <c r="AD43" i="79"/>
  <c r="U24" i="79"/>
  <c r="P28" i="79"/>
  <c r="AC32" i="79"/>
  <c r="Z28" i="79"/>
  <c r="V17" i="79"/>
  <c r="T32" i="79"/>
  <c r="P37" i="79"/>
  <c r="D32" i="79"/>
  <c r="N28" i="79"/>
  <c r="N6" i="79" s="1"/>
  <c r="M17" i="79"/>
  <c r="P7" i="79"/>
  <c r="L32" i="79"/>
  <c r="G37" i="79"/>
  <c r="E43" i="79"/>
  <c r="N32" i="79"/>
  <c r="AC18" i="74" a="1"/>
  <c r="AC18" i="74" s="1"/>
  <c r="AC7" i="74" a="1"/>
  <c r="AC7" i="74" s="1"/>
  <c r="AE6" i="78"/>
  <c r="T28" i="79"/>
  <c r="U43" i="79"/>
  <c r="AB11" i="79"/>
  <c r="V28" i="79"/>
  <c r="R24" i="79"/>
  <c r="S17" i="79"/>
  <c r="AD7" i="79"/>
  <c r="AB17" i="79"/>
  <c r="R17" i="79"/>
  <c r="U28" i="79"/>
  <c r="Y17" i="79"/>
  <c r="AB32" i="79"/>
  <c r="M37" i="79"/>
  <c r="K43" i="79"/>
  <c r="P43" i="79"/>
  <c r="F37" i="79"/>
  <c r="J32" i="79"/>
  <c r="G11" i="79"/>
  <c r="F43" i="79"/>
  <c r="L37" i="79"/>
  <c r="G28" i="79"/>
  <c r="K24" i="79"/>
  <c r="J28" i="79"/>
  <c r="K32" i="79"/>
  <c r="M28" i="79"/>
  <c r="I11" i="79"/>
  <c r="J7" i="79"/>
  <c r="I17" i="79"/>
  <c r="P11" i="79"/>
  <c r="L7" i="79"/>
  <c r="V32" i="79"/>
  <c r="O37" i="79"/>
  <c r="M43" i="79"/>
  <c r="X32" i="79"/>
  <c r="R37" i="79"/>
  <c r="O43" i="79"/>
  <c r="X11" i="79"/>
  <c r="V6" i="78"/>
  <c r="AA78" i="78"/>
  <c r="AC77" i="78"/>
  <c r="AA84" i="78"/>
  <c r="AB84" i="78" s="1"/>
  <c r="X109" i="78"/>
  <c r="AA229" i="78"/>
  <c r="AB229" i="78" s="1"/>
  <c r="AA261" i="78"/>
  <c r="AA340" i="78"/>
  <c r="AA16" i="78"/>
  <c r="AB16" i="78" s="1"/>
  <c r="AC23" i="78"/>
  <c r="X129" i="78"/>
  <c r="AC95" i="78"/>
  <c r="AC126" i="78"/>
  <c r="AA108" i="78"/>
  <c r="AB108" i="78"/>
  <c r="AA225" i="78"/>
  <c r="AA257" i="78"/>
  <c r="AB257" i="78" s="1"/>
  <c r="AA273" i="78"/>
  <c r="AC106" i="78"/>
  <c r="AA202" i="78"/>
  <c r="AB202" i="78" s="1"/>
  <c r="AA234" i="78"/>
  <c r="AB234" i="78"/>
  <c r="AA266" i="78"/>
  <c r="AB266" i="78" s="1"/>
  <c r="X282" i="78"/>
  <c r="AC207" i="78"/>
  <c r="AC271" i="78"/>
  <c r="X298" i="78"/>
  <c r="AC203" i="78"/>
  <c r="AC267" i="78"/>
  <c r="X294" i="78"/>
  <c r="AA341" i="78"/>
  <c r="AB341" i="78" s="1"/>
  <c r="AA349" i="78"/>
  <c r="AB349" i="78" s="1"/>
  <c r="AB353" i="78"/>
  <c r="AA353" i="78"/>
  <c r="AA357" i="78"/>
  <c r="AB361" i="78"/>
  <c r="AA361" i="78"/>
  <c r="AA365" i="78"/>
  <c r="AB365" i="78" s="1"/>
  <c r="AA369" i="78"/>
  <c r="AB369" i="78" s="1"/>
  <c r="AC109" i="78"/>
  <c r="AA124" i="78"/>
  <c r="AB124" i="78"/>
  <c r="AA206" i="78"/>
  <c r="AB206" i="78" s="1"/>
  <c r="AC215" i="78"/>
  <c r="X238" i="78"/>
  <c r="AA270" i="78"/>
  <c r="AB270" i="78" s="1"/>
  <c r="AC279" i="78"/>
  <c r="AC291" i="78"/>
  <c r="AA8" i="78"/>
  <c r="AC23" i="79" s="1"/>
  <c r="AC22" i="79" s="1"/>
  <c r="X10" i="78"/>
  <c r="W24" i="78"/>
  <c r="X24" i="78" s="1"/>
  <c r="W20" i="78"/>
  <c r="X20" i="78"/>
  <c r="AC11" i="78"/>
  <c r="AA14" i="78"/>
  <c r="W16" i="78"/>
  <c r="X16" i="78" s="1"/>
  <c r="AC45" i="78"/>
  <c r="X13" i="78"/>
  <c r="AA76" i="78"/>
  <c r="AA80" i="78"/>
  <c r="AA17" i="78"/>
  <c r="AC25" i="78"/>
  <c r="AC83" i="78"/>
  <c r="AA116" i="78"/>
  <c r="AA30" i="78"/>
  <c r="AC91" i="78"/>
  <c r="AB95" i="78"/>
  <c r="AC110" i="78"/>
  <c r="AA128" i="78"/>
  <c r="AB31" i="78"/>
  <c r="AC31" i="78" s="1"/>
  <c r="AC122" i="78"/>
  <c r="X28" i="78"/>
  <c r="AA46" i="78"/>
  <c r="W108" i="78"/>
  <c r="X108" i="78" s="1"/>
  <c r="AA120" i="78"/>
  <c r="AB120" i="78"/>
  <c r="AA205" i="78"/>
  <c r="AB205" i="78" s="1"/>
  <c r="AA221" i="78"/>
  <c r="AB221" i="78"/>
  <c r="AA237" i="78"/>
  <c r="AB237" i="78" s="1"/>
  <c r="AA253" i="78"/>
  <c r="AB253" i="78"/>
  <c r="AA269" i="78"/>
  <c r="AB269" i="78" s="1"/>
  <c r="AC243" i="78"/>
  <c r="AC275" i="78"/>
  <c r="AA289" i="78"/>
  <c r="AC9" i="78"/>
  <c r="AA214" i="78"/>
  <c r="AB214" i="78"/>
  <c r="X230" i="78"/>
  <c r="AA246" i="78"/>
  <c r="AB246" i="78"/>
  <c r="X262" i="78"/>
  <c r="AA278" i="78"/>
  <c r="AB278" i="78" s="1"/>
  <c r="W285" i="78"/>
  <c r="X285" i="78" s="1"/>
  <c r="AA117" i="78"/>
  <c r="AB117" i="78" s="1"/>
  <c r="AA210" i="78"/>
  <c r="AB210" i="78"/>
  <c r="X226" i="78"/>
  <c r="AA242" i="78"/>
  <c r="AB242" i="78" s="1"/>
  <c r="X258" i="78"/>
  <c r="AA274" i="78"/>
  <c r="AB274" i="78" s="1"/>
  <c r="AA338" i="78"/>
  <c r="AA342" i="78"/>
  <c r="AA346" i="78"/>
  <c r="AA350" i="78"/>
  <c r="AA354" i="78"/>
  <c r="AA358" i="78"/>
  <c r="AA362" i="78"/>
  <c r="AA366" i="78"/>
  <c r="AB101" i="78"/>
  <c r="AC101" i="78" s="1"/>
  <c r="X124" i="78"/>
  <c r="AA222" i="78"/>
  <c r="AB222" i="78" s="1"/>
  <c r="AC231" i="78"/>
  <c r="X254" i="78"/>
  <c r="AA293" i="78"/>
  <c r="AB293" i="78" s="1"/>
  <c r="AA12" i="78"/>
  <c r="AB12" i="78"/>
  <c r="AC37" i="78"/>
  <c r="AA13" i="78"/>
  <c r="AB13" i="78" s="1"/>
  <c r="AA82" i="78"/>
  <c r="AB82" i="78"/>
  <c r="AC35" i="78"/>
  <c r="W112" i="78"/>
  <c r="X112" i="78" s="1"/>
  <c r="AC27" i="78"/>
  <c r="AA213" i="78"/>
  <c r="AB213" i="78" s="1"/>
  <c r="AA245" i="78"/>
  <c r="AA277" i="78"/>
  <c r="AB277" i="78" s="1"/>
  <c r="AA290" i="78"/>
  <c r="AB290" i="78"/>
  <c r="AA230" i="78"/>
  <c r="AB230" i="78" s="1"/>
  <c r="AA262" i="78"/>
  <c r="AA226" i="78"/>
  <c r="AB226" i="78"/>
  <c r="AA258" i="78"/>
  <c r="AA297" i="78"/>
  <c r="AB297" i="78"/>
  <c r="AA344" i="78"/>
  <c r="AA348" i="78"/>
  <c r="AA352" i="78"/>
  <c r="AA356" i="78"/>
  <c r="AA360" i="78"/>
  <c r="AA364" i="78"/>
  <c r="AA368" i="78"/>
  <c r="AA104" i="78"/>
  <c r="AB104" i="78"/>
  <c r="AA254" i="78"/>
  <c r="AB254" i="78" s="1"/>
  <c r="AA24" i="78"/>
  <c r="AB24" i="78" s="1"/>
  <c r="AA20" i="78"/>
  <c r="AB20" i="78"/>
  <c r="X22" i="78"/>
  <c r="AB32" i="78"/>
  <c r="AA32" i="78"/>
  <c r="AA40" i="78"/>
  <c r="AB40" i="78" s="1"/>
  <c r="AA48" i="78"/>
  <c r="AC7" i="78"/>
  <c r="X18" i="78"/>
  <c r="AC33" i="78"/>
  <c r="AC39" i="78"/>
  <c r="AA38" i="78"/>
  <c r="AB38" i="78" s="1"/>
  <c r="AC114" i="78"/>
  <c r="AB99" i="78"/>
  <c r="AC99" i="78" s="1"/>
  <c r="AC93" i="78"/>
  <c r="AA209" i="78"/>
  <c r="AA241" i="78"/>
  <c r="AB241" i="78"/>
  <c r="AB89" i="78"/>
  <c r="AC89" i="78" s="1"/>
  <c r="X218" i="78"/>
  <c r="X250" i="78"/>
  <c r="AC287" i="78"/>
  <c r="AC239" i="78"/>
  <c r="AA285" i="78"/>
  <c r="AB285" i="78" s="1"/>
  <c r="AC235" i="78"/>
  <c r="X297" i="78"/>
  <c r="W297" i="78"/>
  <c r="AA345" i="78"/>
  <c r="W8" i="78"/>
  <c r="X8" i="78" s="1"/>
  <c r="AB19" i="78"/>
  <c r="AC19" i="78" s="1"/>
  <c r="AB15" i="78"/>
  <c r="AC15" i="78" s="1"/>
  <c r="AA26" i="78"/>
  <c r="AB26" i="78" s="1"/>
  <c r="AA36" i="78"/>
  <c r="AB44" i="78"/>
  <c r="AA44" i="78"/>
  <c r="W12" i="78"/>
  <c r="X12" i="78" s="1"/>
  <c r="W14" i="78"/>
  <c r="X14" i="78" s="1"/>
  <c r="AA18" i="78"/>
  <c r="AB18" i="78" s="1"/>
  <c r="AC21" i="78"/>
  <c r="AC41" i="78"/>
  <c r="AA34" i="78"/>
  <c r="AB85" i="78"/>
  <c r="AC85" i="78" s="1"/>
  <c r="X17" i="78"/>
  <c r="AC43" i="78"/>
  <c r="AC47" i="78"/>
  <c r="AB77" i="78"/>
  <c r="AC81" i="78"/>
  <c r="X84" i="78"/>
  <c r="X113" i="78"/>
  <c r="W116" i="78"/>
  <c r="X116" i="78" s="1"/>
  <c r="AB22" i="78"/>
  <c r="AC22" i="78" s="1"/>
  <c r="W30" i="78"/>
  <c r="X30" i="78" s="1"/>
  <c r="W109" i="78"/>
  <c r="AA112" i="78"/>
  <c r="AB112" i="78"/>
  <c r="X125" i="78"/>
  <c r="W128" i="78"/>
  <c r="X128" i="78" s="1"/>
  <c r="AA42" i="78"/>
  <c r="AC97" i="78"/>
  <c r="W105" i="78"/>
  <c r="X105" i="78" s="1"/>
  <c r="AA28" i="78"/>
  <c r="W46" i="78"/>
  <c r="X46" i="78" s="1"/>
  <c r="AC79" i="78"/>
  <c r="AB118" i="78"/>
  <c r="AC118" i="78" s="1"/>
  <c r="X120" i="78"/>
  <c r="AA217" i="78"/>
  <c r="AB217" i="78"/>
  <c r="AA233" i="78"/>
  <c r="AB233" i="78" s="1"/>
  <c r="AA249" i="78"/>
  <c r="AB249" i="78"/>
  <c r="AA265" i="78"/>
  <c r="AB265" i="78" s="1"/>
  <c r="AA281" i="78"/>
  <c r="AB281" i="78"/>
  <c r="X121" i="78"/>
  <c r="X202" i="78"/>
  <c r="AA218" i="78"/>
  <c r="AB218" i="78"/>
  <c r="AB227" i="78"/>
  <c r="AC227" i="78" s="1"/>
  <c r="X234" i="78"/>
  <c r="AA250" i="78"/>
  <c r="AB250" i="78"/>
  <c r="AB259" i="78"/>
  <c r="AC259" i="78" s="1"/>
  <c r="X266" i="78"/>
  <c r="AA282" i="78"/>
  <c r="AB282" i="78"/>
  <c r="X286" i="78"/>
  <c r="W289" i="78"/>
  <c r="X289" i="78" s="1"/>
  <c r="W214" i="78"/>
  <c r="X214" i="78" s="1"/>
  <c r="AC223" i="78"/>
  <c r="W246" i="78"/>
  <c r="X246" i="78" s="1"/>
  <c r="AC255" i="78"/>
  <c r="W278" i="78"/>
  <c r="X278" i="78" s="1"/>
  <c r="W117" i="78"/>
  <c r="X117" i="78" s="1"/>
  <c r="W210" i="78"/>
  <c r="X210" i="78" s="1"/>
  <c r="AC219" i="78"/>
  <c r="W242" i="78"/>
  <c r="X242" i="78" s="1"/>
  <c r="AC251" i="78"/>
  <c r="W274" i="78"/>
  <c r="X274" i="78" s="1"/>
  <c r="AC283" i="78"/>
  <c r="AC295" i="78"/>
  <c r="AA339" i="78"/>
  <c r="AA343" i="78"/>
  <c r="AA347" i="78"/>
  <c r="AA351" i="78"/>
  <c r="AB351" i="78" s="1"/>
  <c r="AA355" i="78"/>
  <c r="AA359" i="78"/>
  <c r="AA363" i="78"/>
  <c r="AA367" i="78"/>
  <c r="W104" i="78"/>
  <c r="X104" i="78" s="1"/>
  <c r="AC105" i="78"/>
  <c r="AC121" i="78"/>
  <c r="X206" i="78"/>
  <c r="W222" i="78"/>
  <c r="X222" i="78" s="1"/>
  <c r="AA238" i="78"/>
  <c r="AB238" i="78" s="1"/>
  <c r="AC247" i="78"/>
  <c r="AB263" i="78"/>
  <c r="AC263" i="78" s="1"/>
  <c r="X270" i="78"/>
  <c r="X290" i="78"/>
  <c r="X293" i="78"/>
  <c r="W120" i="77"/>
  <c r="X120" i="77" s="1"/>
  <c r="AA101" i="77"/>
  <c r="AB101" i="77" s="1"/>
  <c r="V6" i="77"/>
  <c r="W82" i="77"/>
  <c r="X82" i="77" s="1"/>
  <c r="AA256" i="77"/>
  <c r="AA288" i="77"/>
  <c r="AB288" i="77"/>
  <c r="AA320" i="77"/>
  <c r="AA118" i="77"/>
  <c r="AB118" i="77" s="1"/>
  <c r="AA128" i="77"/>
  <c r="W106" i="77"/>
  <c r="X106" i="77" s="1"/>
  <c r="X104" i="77"/>
  <c r="W104" i="77"/>
  <c r="W98" i="77"/>
  <c r="X98" i="77" s="1"/>
  <c r="AA176" i="77"/>
  <c r="AA86" i="77"/>
  <c r="AB86" i="77" s="1"/>
  <c r="AA115" i="77"/>
  <c r="W159" i="77"/>
  <c r="X159" i="77" s="1"/>
  <c r="X146" i="77"/>
  <c r="W146" i="77"/>
  <c r="AB88" i="77"/>
  <c r="AC88" i="77" s="1"/>
  <c r="AA177" i="77"/>
  <c r="AA145" i="77"/>
  <c r="AB145" i="77" s="1"/>
  <c r="AA240" i="77"/>
  <c r="AA272" i="77"/>
  <c r="AB272" i="77"/>
  <c r="AA304" i="77"/>
  <c r="AA336" i="77"/>
  <c r="AB336" i="77"/>
  <c r="AC133" i="77"/>
  <c r="AB133" i="77"/>
  <c r="AB73" i="77"/>
  <c r="AC73" i="77" s="1"/>
  <c r="AA181" i="77"/>
  <c r="W220" i="77"/>
  <c r="X220" i="77" s="1"/>
  <c r="AB55" i="77"/>
  <c r="AC55" i="77" s="1"/>
  <c r="AB121" i="77"/>
  <c r="AC121" i="77" s="1"/>
  <c r="W91" i="77"/>
  <c r="X91" i="77" s="1"/>
  <c r="W130" i="77"/>
  <c r="X130" i="77" s="1"/>
  <c r="AB104" i="77"/>
  <c r="AC104" i="77" s="1"/>
  <c r="AB179" i="77"/>
  <c r="AC179" i="77" s="1"/>
  <c r="W250" i="77"/>
  <c r="X250" i="77" s="1"/>
  <c r="W282" i="77"/>
  <c r="X282" i="77" s="1"/>
  <c r="W314" i="77"/>
  <c r="X314" i="77" s="1"/>
  <c r="W208" i="77"/>
  <c r="X208" i="77" s="1"/>
  <c r="AA85" i="77"/>
  <c r="AB85" i="77"/>
  <c r="AA90" i="77"/>
  <c r="AB90" i="77"/>
  <c r="AA134" i="77"/>
  <c r="AB134" i="77"/>
  <c r="AB35" i="77"/>
  <c r="AC35" i="77" s="1"/>
  <c r="AA141" i="77"/>
  <c r="AB141" i="77"/>
  <c r="AB151" i="77"/>
  <c r="AC151" i="77" s="1"/>
  <c r="AA157" i="77"/>
  <c r="AB157" i="77"/>
  <c r="AB108" i="77"/>
  <c r="AC108" i="77" s="1"/>
  <c r="W142" i="77"/>
  <c r="X142" i="77" s="1"/>
  <c r="W149" i="77"/>
  <c r="X149" i="77" s="1"/>
  <c r="W127" i="77"/>
  <c r="X127" i="77" s="1"/>
  <c r="W266" i="77"/>
  <c r="X266" i="77" s="1"/>
  <c r="W298" i="77"/>
  <c r="X298" i="77" s="1"/>
  <c r="W330" i="77"/>
  <c r="X330" i="77" s="1"/>
  <c r="W224" i="77"/>
  <c r="X224" i="77" s="1"/>
  <c r="AA93" i="77"/>
  <c r="AB93" i="77"/>
  <c r="AC17" i="77"/>
  <c r="AC71" i="77"/>
  <c r="X97" i="77"/>
  <c r="AA122" i="77"/>
  <c r="X124" i="77"/>
  <c r="AC49" i="77"/>
  <c r="AA98" i="77"/>
  <c r="AC100" i="77"/>
  <c r="AA161" i="77"/>
  <c r="AB161" i="77"/>
  <c r="AA168" i="77"/>
  <c r="AB168" i="77"/>
  <c r="AA184" i="77"/>
  <c r="AB184" i="77"/>
  <c r="AA91" i="77"/>
  <c r="AB91" i="77"/>
  <c r="X99" i="77"/>
  <c r="AA126" i="77"/>
  <c r="X128" i="77"/>
  <c r="AA137" i="77"/>
  <c r="AB137" i="77" s="1"/>
  <c r="X150" i="77"/>
  <c r="W153" i="77"/>
  <c r="X153" i="77" s="1"/>
  <c r="AA102" i="77"/>
  <c r="AA114" i="77"/>
  <c r="AB114" i="77"/>
  <c r="X131" i="77"/>
  <c r="AA165" i="77"/>
  <c r="AB165" i="77" s="1"/>
  <c r="AC99" i="77"/>
  <c r="AA142" i="77"/>
  <c r="AC146" i="77"/>
  <c r="AC160" i="77"/>
  <c r="AC109" i="77"/>
  <c r="AA127" i="77"/>
  <c r="AB127" i="77"/>
  <c r="AC143" i="77"/>
  <c r="X242" i="77"/>
  <c r="AA248" i="77"/>
  <c r="AB248" i="77"/>
  <c r="X258" i="77"/>
  <c r="AA264" i="77"/>
  <c r="X274" i="77"/>
  <c r="AA280" i="77"/>
  <c r="AB280" i="77" s="1"/>
  <c r="X290" i="77"/>
  <c r="AA296" i="77"/>
  <c r="AB296" i="77"/>
  <c r="X306" i="77"/>
  <c r="AA312" i="77"/>
  <c r="AB312" i="77"/>
  <c r="X322" i="77"/>
  <c r="AA328" i="77"/>
  <c r="X338" i="77"/>
  <c r="X196" i="77"/>
  <c r="AA357" i="77"/>
  <c r="AA94" i="77"/>
  <c r="AB94" i="77"/>
  <c r="X166" i="77"/>
  <c r="X169" i="77"/>
  <c r="AA185" i="77"/>
  <c r="AB185" i="77"/>
  <c r="AA243" i="77"/>
  <c r="X249" i="77"/>
  <c r="X261" i="77"/>
  <c r="X281" i="77"/>
  <c r="AA295" i="77"/>
  <c r="AB295" i="77"/>
  <c r="X301" i="77"/>
  <c r="X313" i="77"/>
  <c r="AA327" i="77"/>
  <c r="AB327" i="77"/>
  <c r="X333" i="77"/>
  <c r="AA340" i="77"/>
  <c r="AA356" i="77"/>
  <c r="AB356" i="77"/>
  <c r="X212" i="77"/>
  <c r="X216" i="77"/>
  <c r="X228" i="77"/>
  <c r="AA182" i="77"/>
  <c r="AB182" i="77" s="1"/>
  <c r="AC202" i="77"/>
  <c r="AC234" i="77"/>
  <c r="AC275" i="77"/>
  <c r="AC315" i="77"/>
  <c r="AA341" i="77"/>
  <c r="AB341" i="77"/>
  <c r="AA365" i="77"/>
  <c r="AB365" i="77" s="1"/>
  <c r="AA166" i="77"/>
  <c r="AB166" i="77"/>
  <c r="AA110" i="77"/>
  <c r="W173" i="77"/>
  <c r="X173" i="77" s="1"/>
  <c r="AA259" i="77"/>
  <c r="AB259" i="77"/>
  <c r="AA279" i="77"/>
  <c r="X297" i="77"/>
  <c r="AA311" i="77"/>
  <c r="AA348" i="77"/>
  <c r="AB348" i="77"/>
  <c r="AA364" i="77"/>
  <c r="AB364" i="77" s="1"/>
  <c r="AA349" i="77"/>
  <c r="AB349" i="77"/>
  <c r="AC218" i="77"/>
  <c r="AA89" i="77"/>
  <c r="AC43" i="77"/>
  <c r="W90" i="77"/>
  <c r="X90" i="77" s="1"/>
  <c r="AC11" i="77"/>
  <c r="AC79" i="77"/>
  <c r="X95" i="77"/>
  <c r="AA97" i="77"/>
  <c r="AC117" i="77"/>
  <c r="AC9" i="77"/>
  <c r="AC84" i="77"/>
  <c r="W118" i="77"/>
  <c r="X118" i="77" s="1"/>
  <c r="W134" i="77"/>
  <c r="X134" i="77"/>
  <c r="AC65" i="77"/>
  <c r="X138" i="77"/>
  <c r="W141" i="77"/>
  <c r="X141" i="77" s="1"/>
  <c r="AC156" i="77"/>
  <c r="AA164" i="77"/>
  <c r="AB164" i="77" s="1"/>
  <c r="AA180" i="77"/>
  <c r="AA111" i="77"/>
  <c r="W115" i="77"/>
  <c r="X115" i="77" s="1"/>
  <c r="AA132" i="77"/>
  <c r="AA153" i="77"/>
  <c r="AB153" i="77"/>
  <c r="W157" i="77"/>
  <c r="X157" i="77"/>
  <c r="AC80" i="77"/>
  <c r="AC95" i="77"/>
  <c r="AC105" i="77"/>
  <c r="AA131" i="77"/>
  <c r="AB131" i="77"/>
  <c r="AA155" i="77"/>
  <c r="AC158" i="77"/>
  <c r="AC167" i="77"/>
  <c r="W181" i="77"/>
  <c r="X181" i="77" s="1"/>
  <c r="AA112" i="77"/>
  <c r="AB112" i="77"/>
  <c r="AC123" i="77"/>
  <c r="AC163" i="77"/>
  <c r="W177" i="77"/>
  <c r="X177" i="77" s="1"/>
  <c r="X116" i="77"/>
  <c r="AC196" i="77"/>
  <c r="AC200" i="77"/>
  <c r="AC204" i="77"/>
  <c r="AC208" i="77"/>
  <c r="AC212" i="77"/>
  <c r="AC216" i="77"/>
  <c r="AC220" i="77"/>
  <c r="AC224" i="77"/>
  <c r="AC228" i="77"/>
  <c r="AC232" i="77"/>
  <c r="AA236" i="77"/>
  <c r="X246" i="77"/>
  <c r="AA252" i="77"/>
  <c r="AB252" i="77"/>
  <c r="X262" i="77"/>
  <c r="AA268" i="77"/>
  <c r="AB268" i="77"/>
  <c r="X278" i="77"/>
  <c r="AA284" i="77"/>
  <c r="AB284" i="77"/>
  <c r="X294" i="77"/>
  <c r="AA300" i="77"/>
  <c r="X310" i="77"/>
  <c r="AA316" i="77"/>
  <c r="AB316" i="77"/>
  <c r="X326" i="77"/>
  <c r="AA332" i="77"/>
  <c r="AB332" i="77"/>
  <c r="X204" i="77"/>
  <c r="X232" i="77"/>
  <c r="X240" i="77"/>
  <c r="X244" i="77"/>
  <c r="X248" i="77"/>
  <c r="X256" i="77"/>
  <c r="X264" i="77"/>
  <c r="X272" i="77"/>
  <c r="X280" i="77"/>
  <c r="X288" i="77"/>
  <c r="X296" i="77"/>
  <c r="X300" i="77"/>
  <c r="X308" i="77"/>
  <c r="X320" i="77"/>
  <c r="X324" i="77"/>
  <c r="X336" i="77"/>
  <c r="AA345" i="77"/>
  <c r="X239" i="77"/>
  <c r="X247" i="77"/>
  <c r="X255" i="77"/>
  <c r="X263" i="77"/>
  <c r="X271" i="77"/>
  <c r="X275" i="77"/>
  <c r="X283" i="77"/>
  <c r="X291" i="77"/>
  <c r="X299" i="77"/>
  <c r="X307" i="77"/>
  <c r="X315" i="77"/>
  <c r="X323" i="77"/>
  <c r="X331" i="77"/>
  <c r="X335" i="77"/>
  <c r="AA169" i="77"/>
  <c r="AB169" i="77"/>
  <c r="X241" i="77"/>
  <c r="X253" i="77"/>
  <c r="AA267" i="77"/>
  <c r="AB267" i="77"/>
  <c r="X273" i="77"/>
  <c r="AA287" i="77"/>
  <c r="X293" i="77"/>
  <c r="X305" i="77"/>
  <c r="AA319" i="77"/>
  <c r="X325" i="77"/>
  <c r="AA339" i="77"/>
  <c r="AB339" i="77"/>
  <c r="AA344" i="77"/>
  <c r="AB344" i="77"/>
  <c r="AA360" i="77"/>
  <c r="AB360" i="77"/>
  <c r="AC147" i="77"/>
  <c r="X170" i="77"/>
  <c r="X200" i="77"/>
  <c r="X236" i="77"/>
  <c r="X252" i="77"/>
  <c r="X260" i="77"/>
  <c r="X268" i="77"/>
  <c r="X276" i="77"/>
  <c r="X284" i="77"/>
  <c r="X292" i="77"/>
  <c r="X304" i="77"/>
  <c r="X312" i="77"/>
  <c r="X316" i="77"/>
  <c r="X328" i="77"/>
  <c r="X332" i="77"/>
  <c r="AA353" i="77"/>
  <c r="X243" i="77"/>
  <c r="X251" i="77"/>
  <c r="X259" i="77"/>
  <c r="X267" i="77"/>
  <c r="X279" i="77"/>
  <c r="X287" i="77"/>
  <c r="X295" i="77"/>
  <c r="X303" i="77"/>
  <c r="X311" i="77"/>
  <c r="X319" i="77"/>
  <c r="X327" i="77"/>
  <c r="X339" i="77"/>
  <c r="AB218" i="77"/>
  <c r="AC239" i="77"/>
  <c r="AC255" i="77"/>
  <c r="AC271" i="77"/>
  <c r="AB226" i="77"/>
  <c r="AC226" i="77" s="1"/>
  <c r="AC291" i="77"/>
  <c r="AC323" i="77"/>
  <c r="AC198" i="77"/>
  <c r="AC230" i="77"/>
  <c r="AC222" i="77"/>
  <c r="AA81" i="77"/>
  <c r="AC20" i="77"/>
  <c r="X87" i="77"/>
  <c r="AC92" i="77"/>
  <c r="AC63" i="77"/>
  <c r="X83" i="77"/>
  <c r="AC96" i="77"/>
  <c r="AA106" i="77"/>
  <c r="X108" i="77"/>
  <c r="X122" i="77"/>
  <c r="AC113" i="77"/>
  <c r="AC129" i="77"/>
  <c r="AC21" i="77"/>
  <c r="AC125" i="77"/>
  <c r="AC139" i="77"/>
  <c r="X154" i="77"/>
  <c r="W161" i="77"/>
  <c r="X161" i="77"/>
  <c r="AA172" i="77"/>
  <c r="W86" i="77"/>
  <c r="X86" i="77" s="1"/>
  <c r="W101" i="77"/>
  <c r="X101" i="77" s="1"/>
  <c r="AC103" i="77"/>
  <c r="X111" i="77"/>
  <c r="AC120" i="77"/>
  <c r="X126" i="77"/>
  <c r="AA130" i="77"/>
  <c r="X132" i="77"/>
  <c r="W137" i="77"/>
  <c r="X137" i="77" s="1"/>
  <c r="AC57" i="77"/>
  <c r="AC83" i="77"/>
  <c r="W102" i="77"/>
  <c r="X102" i="77" s="1"/>
  <c r="X114" i="77"/>
  <c r="X155" i="77"/>
  <c r="W165" i="77"/>
  <c r="X165" i="77" s="1"/>
  <c r="X178" i="77"/>
  <c r="AC183" i="77"/>
  <c r="X112" i="77"/>
  <c r="AA149" i="77"/>
  <c r="X174" i="77"/>
  <c r="AA82" i="77"/>
  <c r="AB82" i="77"/>
  <c r="AA116" i="77"/>
  <c r="AB116" i="77" s="1"/>
  <c r="W145" i="77"/>
  <c r="X145" i="77" s="1"/>
  <c r="AC159" i="77"/>
  <c r="X198" i="77"/>
  <c r="X202" i="77"/>
  <c r="X206" i="77"/>
  <c r="X210" i="77"/>
  <c r="X214" i="77"/>
  <c r="X218" i="77"/>
  <c r="X222" i="77"/>
  <c r="X226" i="77"/>
  <c r="X230" i="77"/>
  <c r="X234" i="77"/>
  <c r="X238" i="77"/>
  <c r="AA244" i="77"/>
  <c r="X254" i="77"/>
  <c r="AA260" i="77"/>
  <c r="AB260" i="77"/>
  <c r="X270" i="77"/>
  <c r="AA276" i="77"/>
  <c r="AB276" i="77" s="1"/>
  <c r="X286" i="77"/>
  <c r="AA292" i="77"/>
  <c r="AB292" i="77"/>
  <c r="X302" i="77"/>
  <c r="AA308" i="77"/>
  <c r="X318" i="77"/>
  <c r="AA324" i="77"/>
  <c r="AB324" i="77" s="1"/>
  <c r="X334" i="77"/>
  <c r="AC242" i="77"/>
  <c r="AC246" i="77"/>
  <c r="AC250" i="77"/>
  <c r="AC258" i="77"/>
  <c r="AC266" i="77"/>
  <c r="AC274" i="77"/>
  <c r="AC282" i="77"/>
  <c r="AC290" i="77"/>
  <c r="AC298" i="77"/>
  <c r="AC302" i="77"/>
  <c r="AC310" i="77"/>
  <c r="AC322" i="77"/>
  <c r="AC326" i="77"/>
  <c r="AC338" i="77"/>
  <c r="AA361" i="77"/>
  <c r="X94" i="77"/>
  <c r="AB170" i="77"/>
  <c r="AC170" i="77" s="1"/>
  <c r="AC175" i="77"/>
  <c r="AC241" i="77"/>
  <c r="AC249" i="77"/>
  <c r="AC257" i="77"/>
  <c r="AC265" i="77"/>
  <c r="AC273" i="77"/>
  <c r="AC277" i="77"/>
  <c r="AC285" i="77"/>
  <c r="AC293" i="77"/>
  <c r="AC301" i="77"/>
  <c r="AC309" i="77"/>
  <c r="AC317" i="77"/>
  <c r="AC325" i="77"/>
  <c r="AC333" i="77"/>
  <c r="AC337" i="77"/>
  <c r="W110" i="77"/>
  <c r="X110" i="77" s="1"/>
  <c r="AC119" i="77"/>
  <c r="AA173" i="77"/>
  <c r="AB173" i="77"/>
  <c r="X185" i="77"/>
  <c r="X237" i="77"/>
  <c r="W245" i="77"/>
  <c r="X245" i="77" s="1"/>
  <c r="AA251" i="77"/>
  <c r="AB251" i="77"/>
  <c r="X257" i="77"/>
  <c r="W265" i="77"/>
  <c r="X265" i="77" s="1"/>
  <c r="X269" i="77"/>
  <c r="X277" i="77"/>
  <c r="W285" i="77"/>
  <c r="X285" i="77" s="1"/>
  <c r="X289" i="77"/>
  <c r="W297" i="77"/>
  <c r="AA303" i="77"/>
  <c r="AB303" i="77"/>
  <c r="X309" i="77"/>
  <c r="W317" i="77"/>
  <c r="X317" i="77" s="1"/>
  <c r="X321" i="77"/>
  <c r="W329" i="77"/>
  <c r="X329" i="77" s="1"/>
  <c r="W337" i="77"/>
  <c r="X337" i="77" s="1"/>
  <c r="AA352" i="77"/>
  <c r="AB352" i="77"/>
  <c r="AA368" i="77"/>
  <c r="AC150" i="77"/>
  <c r="AC171" i="77"/>
  <c r="AC238" i="77"/>
  <c r="AC254" i="77"/>
  <c r="AC262" i="77"/>
  <c r="AC270" i="77"/>
  <c r="AC278" i="77"/>
  <c r="AC286" i="77"/>
  <c r="AC294" i="77"/>
  <c r="AC306" i="77"/>
  <c r="AC314" i="77"/>
  <c r="AC318" i="77"/>
  <c r="AC330" i="77"/>
  <c r="AC334" i="77"/>
  <c r="W182" i="77"/>
  <c r="X182" i="77" s="1"/>
  <c r="AC237" i="77"/>
  <c r="AC245" i="77"/>
  <c r="AC253" i="77"/>
  <c r="AC261" i="77"/>
  <c r="AC269" i="77"/>
  <c r="AC281" i="77"/>
  <c r="AC289" i="77"/>
  <c r="AC297" i="77"/>
  <c r="AC305" i="77"/>
  <c r="AC313" i="77"/>
  <c r="AC321" i="77"/>
  <c r="AC329" i="77"/>
  <c r="AC247" i="77"/>
  <c r="AC263" i="77"/>
  <c r="AC335" i="77"/>
  <c r="AC283" i="77"/>
  <c r="AC307" i="77"/>
  <c r="AC214" i="77"/>
  <c r="AC210" i="77"/>
  <c r="AB299" i="77"/>
  <c r="AC299" i="77" s="1"/>
  <c r="AB331" i="77"/>
  <c r="AC331" i="77" s="1"/>
  <c r="AC206" i="77"/>
  <c r="AA12" i="74"/>
  <c r="T6" i="74"/>
  <c r="U7" i="74"/>
  <c r="V16" i="74"/>
  <c r="Z7" i="74"/>
  <c r="Y6" i="74"/>
  <c r="AA7" i="74"/>
  <c r="V12" i="74"/>
  <c r="Z15" i="74"/>
  <c r="AA15" i="74"/>
  <c r="V17" i="74"/>
  <c r="U15" i="74"/>
  <c r="V15" i="74"/>
  <c r="AA11" i="74"/>
  <c r="AA9" i="74"/>
  <c r="Z11" i="74"/>
  <c r="U11" i="74"/>
  <c r="V11" i="74" s="1"/>
  <c r="Z16" i="74"/>
  <c r="AA16" i="74" s="1"/>
  <c r="U16" i="74"/>
  <c r="AA13" i="74"/>
  <c r="V13" i="74"/>
  <c r="Z12" i="74"/>
  <c r="U12" i="74"/>
  <c r="Z8" i="74"/>
  <c r="AA8" i="74" s="1"/>
  <c r="U8" i="74"/>
  <c r="V8" i="74" s="1"/>
  <c r="AC6" i="74" l="1"/>
  <c r="W6" i="78"/>
  <c r="X6" i="78" s="1"/>
  <c r="X3" i="78" s="1"/>
  <c r="AC29" i="78"/>
  <c r="AC64" i="78"/>
  <c r="AC72" i="78"/>
  <c r="AC49" i="78"/>
  <c r="AC73" i="78"/>
  <c r="AB8" i="78"/>
  <c r="AD23" i="79" s="1"/>
  <c r="AD22" i="79" s="1"/>
  <c r="AD6" i="79" s="1"/>
  <c r="AB64" i="78"/>
  <c r="AC59" i="78"/>
  <c r="AB131" i="78"/>
  <c r="AC131" i="78" s="1"/>
  <c r="AB49" i="78"/>
  <c r="AB73" i="78"/>
  <c r="AC201" i="78"/>
  <c r="AC75" i="78"/>
  <c r="Y23" i="79"/>
  <c r="Y22" i="79" s="1"/>
  <c r="Y6" i="79" s="1"/>
  <c r="AB51" i="78"/>
  <c r="AC51" i="78" s="1"/>
  <c r="AC198" i="78"/>
  <c r="AC197" i="78"/>
  <c r="AC57" i="78"/>
  <c r="J6" i="79"/>
  <c r="M6" i="79"/>
  <c r="AC195" i="77"/>
  <c r="AC221" i="77"/>
  <c r="AA6" i="77"/>
  <c r="AC225" i="77"/>
  <c r="AC209" i="77"/>
  <c r="I6" i="79"/>
  <c r="K6" i="79"/>
  <c r="G6" i="79"/>
  <c r="E6" i="79"/>
  <c r="AC6" i="79"/>
  <c r="O2" i="79" s="1"/>
  <c r="O6" i="79"/>
  <c r="V6" i="79"/>
  <c r="S6" i="79"/>
  <c r="AB6" i="79"/>
  <c r="T6" i="79"/>
  <c r="U6" i="79"/>
  <c r="X6" i="79"/>
  <c r="R6" i="79"/>
  <c r="H6" i="79"/>
  <c r="L6" i="79"/>
  <c r="W6" i="79"/>
  <c r="P6" i="79"/>
  <c r="D6" i="79"/>
  <c r="F6" i="79"/>
  <c r="Z6" i="79"/>
  <c r="AA6" i="79"/>
  <c r="AC78" i="78"/>
  <c r="AC282" i="78"/>
  <c r="AC218" i="78"/>
  <c r="AC249" i="78"/>
  <c r="AC112" i="78"/>
  <c r="AC104" i="78"/>
  <c r="AB356" i="78"/>
  <c r="AC356" i="78" s="1"/>
  <c r="AC297" i="78"/>
  <c r="AC12" i="78"/>
  <c r="AB354" i="78"/>
  <c r="AC354" i="78" s="1"/>
  <c r="AB338" i="78"/>
  <c r="AC338" i="78" s="1"/>
  <c r="AC237" i="78"/>
  <c r="AB30" i="78"/>
  <c r="AC30" i="78" s="1"/>
  <c r="AC8" i="78"/>
  <c r="AC206" i="78"/>
  <c r="AC238" i="78"/>
  <c r="AC363" i="78"/>
  <c r="AC241" i="78"/>
  <c r="AC24" i="78"/>
  <c r="AC290" i="78"/>
  <c r="AC277" i="78"/>
  <c r="AC213" i="78"/>
  <c r="AC350" i="78"/>
  <c r="AC242" i="78"/>
  <c r="AC246" i="78"/>
  <c r="AB357" i="78"/>
  <c r="AC357" i="78" s="1"/>
  <c r="AC257" i="78"/>
  <c r="AC108" i="78"/>
  <c r="AC16" i="78"/>
  <c r="AC229" i="78"/>
  <c r="W3" i="78"/>
  <c r="V3" i="78"/>
  <c r="AC351" i="78"/>
  <c r="AC362" i="78"/>
  <c r="AA6" i="78"/>
  <c r="AC273" i="78"/>
  <c r="AB367" i="78"/>
  <c r="AC367" i="78" s="1"/>
  <c r="AB359" i="78"/>
  <c r="AC359" i="78" s="1"/>
  <c r="AB343" i="78"/>
  <c r="AC343" i="78" s="1"/>
  <c r="AC250" i="78"/>
  <c r="AC281" i="78"/>
  <c r="AC217" i="78"/>
  <c r="AC38" i="78"/>
  <c r="AC40" i="78"/>
  <c r="AB364" i="78"/>
  <c r="AC364" i="78" s="1"/>
  <c r="AB348" i="78"/>
  <c r="AC348" i="78" s="1"/>
  <c r="AC13" i="78"/>
  <c r="AB362" i="78"/>
  <c r="AB346" i="78"/>
  <c r="AC346" i="78" s="1"/>
  <c r="AC210" i="78"/>
  <c r="AC214" i="78"/>
  <c r="AC269" i="78"/>
  <c r="AC205" i="78"/>
  <c r="AB76" i="78"/>
  <c r="AC76" i="78" s="1"/>
  <c r="AC270" i="78"/>
  <c r="AC365" i="78"/>
  <c r="AC349" i="78"/>
  <c r="AC266" i="78"/>
  <c r="AC202" i="78"/>
  <c r="AB340" i="78"/>
  <c r="AC340" i="78" s="1"/>
  <c r="AC355" i="78"/>
  <c r="AB36" i="78"/>
  <c r="AC36" i="78" s="1"/>
  <c r="AB345" i="78"/>
  <c r="AC345" i="78" s="1"/>
  <c r="AC254" i="78"/>
  <c r="AC352" i="78"/>
  <c r="AC342" i="78"/>
  <c r="AB363" i="78"/>
  <c r="AB355" i="78"/>
  <c r="AB347" i="78"/>
  <c r="AC347" i="78" s="1"/>
  <c r="AB339" i="78"/>
  <c r="AC339" i="78" s="1"/>
  <c r="AC265" i="78"/>
  <c r="AC233" i="78"/>
  <c r="AB28" i="78"/>
  <c r="AC28" i="78" s="1"/>
  <c r="AB42" i="78"/>
  <c r="AC42" i="78" s="1"/>
  <c r="AB34" i="78"/>
  <c r="AC34" i="78" s="1"/>
  <c r="AC18" i="78"/>
  <c r="AC44" i="78"/>
  <c r="AC26" i="78"/>
  <c r="AC285" i="78"/>
  <c r="AB209" i="78"/>
  <c r="AC209" i="78" s="1"/>
  <c r="AB48" i="78"/>
  <c r="AC48" i="78" s="1"/>
  <c r="AC32" i="78"/>
  <c r="AC20" i="78"/>
  <c r="AB368" i="78"/>
  <c r="AC368" i="78" s="1"/>
  <c r="AB360" i="78"/>
  <c r="AC360" i="78" s="1"/>
  <c r="AB352" i="78"/>
  <c r="AB344" i="78"/>
  <c r="AC344" i="78" s="1"/>
  <c r="AB258" i="78"/>
  <c r="AC258" i="78" s="1"/>
  <c r="AC226" i="78"/>
  <c r="AB262" i="78"/>
  <c r="AC262" i="78" s="1"/>
  <c r="AC230" i="78"/>
  <c r="AB245" i="78"/>
  <c r="AC245" i="78" s="1"/>
  <c r="AC82" i="78"/>
  <c r="AC293" i="78"/>
  <c r="AC222" i="78"/>
  <c r="AB366" i="78"/>
  <c r="AC366" i="78" s="1"/>
  <c r="AB358" i="78"/>
  <c r="AC358" i="78" s="1"/>
  <c r="AB350" i="78"/>
  <c r="AB342" i="78"/>
  <c r="AC274" i="78"/>
  <c r="AC117" i="78"/>
  <c r="AC278" i="78"/>
  <c r="AB289" i="78"/>
  <c r="AC289" i="78" s="1"/>
  <c r="AC253" i="78"/>
  <c r="AC221" i="78"/>
  <c r="AC120" i="78"/>
  <c r="AB46" i="78"/>
  <c r="AC46" i="78" s="1"/>
  <c r="AB128" i="78"/>
  <c r="AC128" i="78" s="1"/>
  <c r="AB116" i="78"/>
  <c r="AC116" i="78" s="1"/>
  <c r="AB17" i="78"/>
  <c r="AC17" i="78" s="1"/>
  <c r="AB80" i="78"/>
  <c r="AC80" i="78" s="1"/>
  <c r="AB14" i="78"/>
  <c r="AC14" i="78" s="1"/>
  <c r="AC124" i="78"/>
  <c r="AC369" i="78"/>
  <c r="AC361" i="78"/>
  <c r="AC353" i="78"/>
  <c r="AC341" i="78"/>
  <c r="AC234" i="78"/>
  <c r="AB273" i="78"/>
  <c r="AB225" i="78"/>
  <c r="AC225" i="78" s="1"/>
  <c r="AB261" i="78"/>
  <c r="AC261" i="78" s="1"/>
  <c r="AC84" i="78"/>
  <c r="AB78" i="78"/>
  <c r="AA3" i="77"/>
  <c r="AC110" i="77"/>
  <c r="W6" i="77"/>
  <c r="W3" i="77" s="1"/>
  <c r="AC324" i="77"/>
  <c r="AC82" i="77"/>
  <c r="AC360" i="77"/>
  <c r="AC316" i="77"/>
  <c r="AC153" i="77"/>
  <c r="AC184" i="77"/>
  <c r="AC251" i="77"/>
  <c r="AC276" i="77"/>
  <c r="AC332" i="77"/>
  <c r="AC268" i="77"/>
  <c r="AC112" i="77"/>
  <c r="AC131" i="77"/>
  <c r="AC164" i="77"/>
  <c r="AC356" i="77"/>
  <c r="AC185" i="77"/>
  <c r="AC94" i="77"/>
  <c r="AC296" i="77"/>
  <c r="AC114" i="77"/>
  <c r="AC336" i="77"/>
  <c r="AC272" i="77"/>
  <c r="AC145" i="77"/>
  <c r="AC86" i="77"/>
  <c r="AC118" i="77"/>
  <c r="AC288" i="77"/>
  <c r="V3" i="77"/>
  <c r="AC172" i="77"/>
  <c r="AC122" i="77"/>
  <c r="AC177" i="77"/>
  <c r="AC303" i="77"/>
  <c r="AC260" i="77"/>
  <c r="AC339" i="77"/>
  <c r="AC252" i="77"/>
  <c r="AC364" i="77"/>
  <c r="AC365" i="77"/>
  <c r="AC182" i="77"/>
  <c r="AC280" i="77"/>
  <c r="AC137" i="77"/>
  <c r="AC161" i="77"/>
  <c r="AC93" i="77"/>
  <c r="AC90" i="77"/>
  <c r="AC101" i="77"/>
  <c r="AC352" i="77"/>
  <c r="AB368" i="77"/>
  <c r="AC368" i="77" s="1"/>
  <c r="AC173" i="77"/>
  <c r="AB361" i="77"/>
  <c r="AC361" i="77" s="1"/>
  <c r="AB308" i="77"/>
  <c r="AC308" i="77" s="1"/>
  <c r="AC292" i="77"/>
  <c r="AB244" i="77"/>
  <c r="AC244" i="77" s="1"/>
  <c r="AC116" i="77"/>
  <c r="AB149" i="77"/>
  <c r="AC149" i="77" s="1"/>
  <c r="AB130" i="77"/>
  <c r="AC130" i="77" s="1"/>
  <c r="AB172" i="77"/>
  <c r="AB106" i="77"/>
  <c r="AC106" i="77" s="1"/>
  <c r="AB81" i="77"/>
  <c r="AC81" i="77" s="1"/>
  <c r="AB353" i="77"/>
  <c r="AC353" i="77" s="1"/>
  <c r="AC344" i="77"/>
  <c r="AB319" i="77"/>
  <c r="AC319" i="77" s="1"/>
  <c r="AB287" i="77"/>
  <c r="AC287" i="77" s="1"/>
  <c r="AC267" i="77"/>
  <c r="AC169" i="77"/>
  <c r="AB345" i="77"/>
  <c r="AC345" i="77" s="1"/>
  <c r="AB300" i="77"/>
  <c r="AC300" i="77" s="1"/>
  <c r="AC284" i="77"/>
  <c r="AB236" i="77"/>
  <c r="AC236" i="77" s="1"/>
  <c r="AB155" i="77"/>
  <c r="AC155" i="77" s="1"/>
  <c r="AB132" i="77"/>
  <c r="AC132" i="77" s="1"/>
  <c r="AB111" i="77"/>
  <c r="AC111" i="77" s="1"/>
  <c r="AB180" i="77"/>
  <c r="AC180" i="77" s="1"/>
  <c r="AB97" i="77"/>
  <c r="AC97" i="77" s="1"/>
  <c r="AB89" i="77"/>
  <c r="AC89" i="77" s="1"/>
  <c r="AC349" i="77"/>
  <c r="AC348" i="77"/>
  <c r="AB311" i="77"/>
  <c r="AC311" i="77" s="1"/>
  <c r="AB279" i="77"/>
  <c r="AC279" i="77" s="1"/>
  <c r="AC259" i="77"/>
  <c r="AB110" i="77"/>
  <c r="AC166" i="77"/>
  <c r="AC341" i="77"/>
  <c r="AB340" i="77"/>
  <c r="AC340" i="77" s="1"/>
  <c r="AC327" i="77"/>
  <c r="AC295" i="77"/>
  <c r="AB243" i="77"/>
  <c r="AC243" i="77" s="1"/>
  <c r="AB357" i="77"/>
  <c r="AC357" i="77" s="1"/>
  <c r="AB328" i="77"/>
  <c r="AC328" i="77" s="1"/>
  <c r="AC312" i="77"/>
  <c r="AB264" i="77"/>
  <c r="AC264" i="77" s="1"/>
  <c r="AC248" i="77"/>
  <c r="AC127" i="77"/>
  <c r="AB142" i="77"/>
  <c r="AC142" i="77" s="1"/>
  <c r="AC165" i="77"/>
  <c r="AB102" i="77"/>
  <c r="AC102" i="77" s="1"/>
  <c r="AB126" i="77"/>
  <c r="AC126" i="77" s="1"/>
  <c r="AC91" i="77"/>
  <c r="AC168" i="77"/>
  <c r="AB98" i="77"/>
  <c r="AC98" i="77" s="1"/>
  <c r="AB122" i="77"/>
  <c r="AC157" i="77"/>
  <c r="AC141" i="77"/>
  <c r="AC134" i="77"/>
  <c r="AC85" i="77"/>
  <c r="AB181" i="77"/>
  <c r="AC181" i="77" s="1"/>
  <c r="AB304" i="77"/>
  <c r="AC304" i="77" s="1"/>
  <c r="AB240" i="77"/>
  <c r="AC240" i="77" s="1"/>
  <c r="AB177" i="77"/>
  <c r="AB115" i="77"/>
  <c r="AC115" i="77" s="1"/>
  <c r="AB176" i="77"/>
  <c r="AC176" i="77" s="1"/>
  <c r="AB128" i="77"/>
  <c r="AC128" i="77" s="1"/>
  <c r="AB320" i="77"/>
  <c r="AC320" i="77" s="1"/>
  <c r="AB256" i="77"/>
  <c r="AC256" i="77" s="1"/>
  <c r="U6" i="74"/>
  <c r="U3" i="74" s="1"/>
  <c r="T3" i="74"/>
  <c r="Y3" i="74"/>
  <c r="Z3" i="74"/>
  <c r="Z6" i="74"/>
  <c r="AA6" i="74" s="1"/>
  <c r="AA3" i="74" s="1"/>
  <c r="V7" i="74"/>
  <c r="S378" i="72"/>
  <c r="S377" i="72"/>
  <c r="S376" i="72"/>
  <c r="S375" i="72"/>
  <c r="S374" i="72"/>
  <c r="S373" i="72"/>
  <c r="S372" i="72"/>
  <c r="S371" i="72"/>
  <c r="S370" i="72"/>
  <c r="S369" i="72"/>
  <c r="S368" i="72"/>
  <c r="S367" i="72"/>
  <c r="S366" i="72"/>
  <c r="S365" i="72"/>
  <c r="S364" i="72"/>
  <c r="S363" i="72"/>
  <c r="S362" i="72"/>
  <c r="S361" i="72"/>
  <c r="S360" i="72"/>
  <c r="S359" i="72"/>
  <c r="S358" i="72"/>
  <c r="S357" i="72"/>
  <c r="S356" i="72"/>
  <c r="S355" i="72"/>
  <c r="S354" i="72"/>
  <c r="S353" i="72"/>
  <c r="S352" i="72"/>
  <c r="S351" i="72"/>
  <c r="S350" i="72"/>
  <c r="S349" i="72"/>
  <c r="S348" i="72"/>
  <c r="S347" i="72"/>
  <c r="S346" i="72"/>
  <c r="S345" i="72"/>
  <c r="S344" i="72"/>
  <c r="S343" i="72"/>
  <c r="S342" i="72"/>
  <c r="S341" i="72"/>
  <c r="S340" i="72"/>
  <c r="S339" i="72"/>
  <c r="S338" i="72"/>
  <c r="S337" i="72"/>
  <c r="S336" i="72"/>
  <c r="S335" i="72"/>
  <c r="S334" i="72"/>
  <c r="S333" i="72"/>
  <c r="S332" i="72"/>
  <c r="S331" i="72"/>
  <c r="S330" i="72"/>
  <c r="S329" i="72"/>
  <c r="S328" i="72"/>
  <c r="S327" i="72"/>
  <c r="S326" i="72"/>
  <c r="S325" i="72"/>
  <c r="S324" i="72"/>
  <c r="S323" i="72"/>
  <c r="S322" i="72"/>
  <c r="S321" i="72"/>
  <c r="S320" i="72"/>
  <c r="S319" i="72"/>
  <c r="S318" i="72"/>
  <c r="S317" i="72"/>
  <c r="S316" i="72"/>
  <c r="S315" i="72"/>
  <c r="S314" i="72"/>
  <c r="S313" i="72"/>
  <c r="S312" i="72"/>
  <c r="S311" i="72"/>
  <c r="S310" i="72"/>
  <c r="S309" i="72"/>
  <c r="S308" i="72"/>
  <c r="S307" i="72"/>
  <c r="S306" i="72"/>
  <c r="S305" i="72"/>
  <c r="S304" i="72"/>
  <c r="S303" i="72"/>
  <c r="S302" i="72"/>
  <c r="S301" i="72"/>
  <c r="S300" i="72"/>
  <c r="S299" i="72"/>
  <c r="S298" i="72"/>
  <c r="S297" i="72"/>
  <c r="S296" i="72"/>
  <c r="S295" i="72"/>
  <c r="S294" i="72"/>
  <c r="S293" i="72"/>
  <c r="S292" i="72"/>
  <c r="S291" i="72"/>
  <c r="S290" i="72"/>
  <c r="S289" i="72"/>
  <c r="S288" i="72"/>
  <c r="S287" i="72"/>
  <c r="S286" i="72"/>
  <c r="S285" i="72"/>
  <c r="S284" i="72"/>
  <c r="S283" i="72"/>
  <c r="S282" i="72"/>
  <c r="S281" i="72"/>
  <c r="S280" i="72"/>
  <c r="S279" i="72"/>
  <c r="S278" i="72"/>
  <c r="S277" i="72"/>
  <c r="S276" i="72"/>
  <c r="S275" i="72"/>
  <c r="S274" i="72"/>
  <c r="S273" i="72"/>
  <c r="S272" i="72"/>
  <c r="S271" i="72"/>
  <c r="S270" i="72"/>
  <c r="S269" i="72"/>
  <c r="S268" i="72"/>
  <c r="S267" i="72"/>
  <c r="S266" i="72"/>
  <c r="S265" i="72"/>
  <c r="S264" i="72"/>
  <c r="S263" i="72"/>
  <c r="S262" i="72"/>
  <c r="S261" i="72"/>
  <c r="S260" i="72"/>
  <c r="S259" i="72"/>
  <c r="S258" i="72"/>
  <c r="S257" i="72"/>
  <c r="S256" i="72"/>
  <c r="S255" i="72"/>
  <c r="S254" i="72"/>
  <c r="S253" i="72"/>
  <c r="S252" i="72"/>
  <c r="S251" i="72"/>
  <c r="S250" i="72"/>
  <c r="S249" i="72"/>
  <c r="S248" i="72"/>
  <c r="S247" i="72"/>
  <c r="S246" i="72"/>
  <c r="S245" i="72"/>
  <c r="S244" i="72"/>
  <c r="S243" i="72"/>
  <c r="S242" i="72"/>
  <c r="S241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2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8" i="72"/>
  <c r="S207" i="72"/>
  <c r="S206" i="72"/>
  <c r="S205" i="72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8" i="72"/>
  <c r="S187" i="72"/>
  <c r="S186" i="72"/>
  <c r="S185" i="72"/>
  <c r="S184" i="72"/>
  <c r="S183" i="72"/>
  <c r="S182" i="72"/>
  <c r="S181" i="72"/>
  <c r="S180" i="72"/>
  <c r="S179" i="72"/>
  <c r="S178" i="72"/>
  <c r="S177" i="72"/>
  <c r="S176" i="72"/>
  <c r="S175" i="72"/>
  <c r="S174" i="72"/>
  <c r="S173" i="72"/>
  <c r="S172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7" i="72"/>
  <c r="S156" i="72"/>
  <c r="S155" i="72"/>
  <c r="S154" i="72"/>
  <c r="S153" i="72"/>
  <c r="S152" i="72"/>
  <c r="S151" i="72"/>
  <c r="S150" i="72"/>
  <c r="S149" i="72"/>
  <c r="S148" i="72"/>
  <c r="S147" i="72"/>
  <c r="S146" i="72"/>
  <c r="S145" i="72"/>
  <c r="S144" i="72"/>
  <c r="S143" i="72"/>
  <c r="S142" i="72"/>
  <c r="S141" i="72"/>
  <c r="S140" i="72"/>
  <c r="S139" i="72"/>
  <c r="S138" i="72"/>
  <c r="S137" i="72"/>
  <c r="S136" i="72"/>
  <c r="S135" i="72"/>
  <c r="S134" i="72"/>
  <c r="S133" i="72"/>
  <c r="S132" i="72"/>
  <c r="S131" i="72"/>
  <c r="S130" i="72"/>
  <c r="S129" i="72"/>
  <c r="S128" i="72"/>
  <c r="S127" i="72"/>
  <c r="S126" i="72"/>
  <c r="S125" i="72"/>
  <c r="S124" i="72"/>
  <c r="S123" i="72"/>
  <c r="S122" i="72"/>
  <c r="S121" i="72"/>
  <c r="S120" i="72"/>
  <c r="S119" i="72"/>
  <c r="S118" i="72"/>
  <c r="S117" i="72"/>
  <c r="S116" i="72"/>
  <c r="S115" i="72"/>
  <c r="S114" i="72"/>
  <c r="S113" i="72"/>
  <c r="S112" i="72"/>
  <c r="S111" i="72"/>
  <c r="S110" i="72"/>
  <c r="S109" i="72"/>
  <c r="S108" i="72"/>
  <c r="S107" i="72"/>
  <c r="S106" i="72"/>
  <c r="S105" i="72"/>
  <c r="S104" i="72"/>
  <c r="S103" i="72"/>
  <c r="S102" i="72"/>
  <c r="S101" i="72"/>
  <c r="S100" i="72"/>
  <c r="S99" i="72"/>
  <c r="S98" i="72"/>
  <c r="S97" i="72"/>
  <c r="S96" i="72"/>
  <c r="S95" i="72"/>
  <c r="S94" i="72"/>
  <c r="S93" i="72"/>
  <c r="S92" i="72"/>
  <c r="S91" i="72"/>
  <c r="S90" i="72"/>
  <c r="S89" i="72"/>
  <c r="S88" i="72"/>
  <c r="S87" i="72"/>
  <c r="S86" i="72"/>
  <c r="S85" i="72"/>
  <c r="S84" i="72"/>
  <c r="S83" i="72"/>
  <c r="S82" i="72"/>
  <c r="S81" i="72"/>
  <c r="S80" i="72"/>
  <c r="S79" i="72"/>
  <c r="S78" i="72"/>
  <c r="S77" i="72"/>
  <c r="S76" i="72"/>
  <c r="S75" i="72"/>
  <c r="S74" i="72"/>
  <c r="S73" i="72"/>
  <c r="S72" i="72"/>
  <c r="S71" i="72"/>
  <c r="S70" i="72"/>
  <c r="S69" i="72"/>
  <c r="S68" i="72"/>
  <c r="S67" i="72"/>
  <c r="S66" i="72"/>
  <c r="S65" i="72"/>
  <c r="S64" i="72"/>
  <c r="S63" i="72"/>
  <c r="S62" i="72"/>
  <c r="S61" i="72"/>
  <c r="S60" i="72"/>
  <c r="S59" i="72"/>
  <c r="S58" i="72"/>
  <c r="S57" i="72"/>
  <c r="S56" i="72"/>
  <c r="S12" i="72"/>
  <c r="S35" i="72"/>
  <c r="S21" i="72"/>
  <c r="S9" i="72"/>
  <c r="S8" i="72"/>
  <c r="S7" i="72"/>
  <c r="S55" i="72"/>
  <c r="S54" i="72"/>
  <c r="S20" i="72"/>
  <c r="S51" i="72"/>
  <c r="S53" i="72"/>
  <c r="S50" i="72"/>
  <c r="S52" i="72"/>
  <c r="S49" i="72"/>
  <c r="S48" i="72"/>
  <c r="S47" i="72"/>
  <c r="S46" i="72"/>
  <c r="S45" i="72"/>
  <c r="S44" i="72"/>
  <c r="S43" i="72"/>
  <c r="S42" i="72"/>
  <c r="S41" i="72"/>
  <c r="S40" i="72"/>
  <c r="S39" i="72"/>
  <c r="S38" i="72"/>
  <c r="S37" i="72"/>
  <c r="S36" i="72"/>
  <c r="S34" i="72"/>
  <c r="S33" i="72"/>
  <c r="S32" i="72"/>
  <c r="S31" i="72"/>
  <c r="S30" i="72"/>
  <c r="S29" i="72"/>
  <c r="S28" i="72"/>
  <c r="S27" i="72"/>
  <c r="S26" i="72"/>
  <c r="S25" i="72"/>
  <c r="S24" i="72"/>
  <c r="S23" i="72"/>
  <c r="S22" i="72"/>
  <c r="S16" i="72"/>
  <c r="S15" i="72"/>
  <c r="S14" i="72"/>
  <c r="S19" i="72"/>
  <c r="S13" i="72"/>
  <c r="S18" i="72"/>
  <c r="S17" i="72"/>
  <c r="M378" i="72"/>
  <c r="J378" i="72"/>
  <c r="M377" i="72"/>
  <c r="J377" i="72"/>
  <c r="M376" i="72"/>
  <c r="J376" i="72"/>
  <c r="M375" i="72"/>
  <c r="J375" i="72"/>
  <c r="M374" i="72"/>
  <c r="J374" i="72"/>
  <c r="M373" i="72"/>
  <c r="J373" i="72"/>
  <c r="M372" i="72"/>
  <c r="J372" i="72"/>
  <c r="M371" i="72"/>
  <c r="J371" i="72"/>
  <c r="M370" i="72"/>
  <c r="J370" i="72"/>
  <c r="M369" i="72"/>
  <c r="J369" i="72"/>
  <c r="M368" i="72"/>
  <c r="J368" i="72"/>
  <c r="M367" i="72"/>
  <c r="J367" i="72"/>
  <c r="M366" i="72"/>
  <c r="J366" i="72"/>
  <c r="M365" i="72"/>
  <c r="J365" i="72"/>
  <c r="M364" i="72"/>
  <c r="J364" i="72"/>
  <c r="M363" i="72"/>
  <c r="J363" i="72"/>
  <c r="M362" i="72"/>
  <c r="J362" i="72"/>
  <c r="M361" i="72"/>
  <c r="J361" i="72"/>
  <c r="M360" i="72"/>
  <c r="J360" i="72"/>
  <c r="M359" i="72"/>
  <c r="J359" i="72"/>
  <c r="M358" i="72"/>
  <c r="J358" i="72"/>
  <c r="M357" i="72"/>
  <c r="J357" i="72"/>
  <c r="M356" i="72"/>
  <c r="J356" i="72"/>
  <c r="M355" i="72"/>
  <c r="J355" i="72"/>
  <c r="M354" i="72"/>
  <c r="J354" i="72"/>
  <c r="M353" i="72"/>
  <c r="J353" i="72"/>
  <c r="M352" i="72"/>
  <c r="J352" i="72"/>
  <c r="M351" i="72"/>
  <c r="J351" i="72"/>
  <c r="M350" i="72"/>
  <c r="J350" i="72"/>
  <c r="M349" i="72"/>
  <c r="J349" i="72"/>
  <c r="M348" i="72"/>
  <c r="J348" i="72"/>
  <c r="M347" i="72"/>
  <c r="J347" i="72"/>
  <c r="M346" i="72"/>
  <c r="J346" i="72"/>
  <c r="M345" i="72"/>
  <c r="J345" i="72"/>
  <c r="M344" i="72"/>
  <c r="J344" i="72"/>
  <c r="M343" i="72"/>
  <c r="J343" i="72"/>
  <c r="M342" i="72"/>
  <c r="J342" i="72"/>
  <c r="M341" i="72"/>
  <c r="J341" i="72"/>
  <c r="M340" i="72"/>
  <c r="J340" i="72"/>
  <c r="M339" i="72"/>
  <c r="J339" i="72"/>
  <c r="M338" i="72"/>
  <c r="J338" i="72"/>
  <c r="M337" i="72"/>
  <c r="J337" i="72"/>
  <c r="M336" i="72"/>
  <c r="J336" i="72"/>
  <c r="M335" i="72"/>
  <c r="J335" i="72"/>
  <c r="M334" i="72"/>
  <c r="J334" i="72"/>
  <c r="M333" i="72"/>
  <c r="J333" i="72"/>
  <c r="M332" i="72"/>
  <c r="J332" i="72"/>
  <c r="M331" i="72"/>
  <c r="J331" i="72"/>
  <c r="M330" i="72"/>
  <c r="J330" i="72"/>
  <c r="M329" i="72"/>
  <c r="J329" i="72"/>
  <c r="M328" i="72"/>
  <c r="J328" i="72"/>
  <c r="M327" i="72"/>
  <c r="J327" i="72"/>
  <c r="M326" i="72"/>
  <c r="J326" i="72"/>
  <c r="M325" i="72"/>
  <c r="J325" i="72"/>
  <c r="M324" i="72"/>
  <c r="J324" i="72"/>
  <c r="M323" i="72"/>
  <c r="J323" i="72"/>
  <c r="M322" i="72"/>
  <c r="J322" i="72"/>
  <c r="M321" i="72"/>
  <c r="J321" i="72"/>
  <c r="M320" i="72"/>
  <c r="J320" i="72"/>
  <c r="M319" i="72"/>
  <c r="J319" i="72"/>
  <c r="M318" i="72"/>
  <c r="J318" i="72"/>
  <c r="M317" i="72"/>
  <c r="J317" i="72"/>
  <c r="M316" i="72"/>
  <c r="J316" i="72"/>
  <c r="M315" i="72"/>
  <c r="J315" i="72"/>
  <c r="M314" i="72"/>
  <c r="J314" i="72"/>
  <c r="M313" i="72"/>
  <c r="J313" i="72"/>
  <c r="M312" i="72"/>
  <c r="J312" i="72"/>
  <c r="M311" i="72"/>
  <c r="J311" i="72"/>
  <c r="M310" i="72"/>
  <c r="J310" i="72"/>
  <c r="M309" i="72"/>
  <c r="J309" i="72"/>
  <c r="M308" i="72"/>
  <c r="J308" i="72"/>
  <c r="M307" i="72"/>
  <c r="J307" i="72"/>
  <c r="M306" i="72"/>
  <c r="J306" i="72"/>
  <c r="M305" i="72"/>
  <c r="J305" i="72"/>
  <c r="M304" i="72"/>
  <c r="J304" i="72"/>
  <c r="M303" i="72"/>
  <c r="J303" i="72"/>
  <c r="M302" i="72"/>
  <c r="J302" i="72"/>
  <c r="M301" i="72"/>
  <c r="J301" i="72"/>
  <c r="M300" i="72"/>
  <c r="J300" i="72"/>
  <c r="M299" i="72"/>
  <c r="J299" i="72"/>
  <c r="M298" i="72"/>
  <c r="J298" i="72"/>
  <c r="M297" i="72"/>
  <c r="J297" i="72"/>
  <c r="M296" i="72"/>
  <c r="J296" i="72"/>
  <c r="M295" i="72"/>
  <c r="J295" i="72"/>
  <c r="M294" i="72"/>
  <c r="J294" i="72"/>
  <c r="M293" i="72"/>
  <c r="J293" i="72"/>
  <c r="M292" i="72"/>
  <c r="J292" i="72"/>
  <c r="M291" i="72"/>
  <c r="J291" i="72"/>
  <c r="M290" i="72"/>
  <c r="J290" i="72"/>
  <c r="M289" i="72"/>
  <c r="J289" i="72"/>
  <c r="M288" i="72"/>
  <c r="J288" i="72"/>
  <c r="M287" i="72"/>
  <c r="J287" i="72"/>
  <c r="M286" i="72"/>
  <c r="J286" i="72"/>
  <c r="M285" i="72"/>
  <c r="J285" i="72"/>
  <c r="M284" i="72"/>
  <c r="J284" i="72"/>
  <c r="M283" i="72"/>
  <c r="J283" i="72"/>
  <c r="M282" i="72"/>
  <c r="J282" i="72"/>
  <c r="M281" i="72"/>
  <c r="J281" i="72"/>
  <c r="M280" i="72"/>
  <c r="J280" i="72"/>
  <c r="M279" i="72"/>
  <c r="J279" i="72"/>
  <c r="M278" i="72"/>
  <c r="J278" i="72"/>
  <c r="M277" i="72"/>
  <c r="J277" i="72"/>
  <c r="M276" i="72"/>
  <c r="J276" i="72"/>
  <c r="M275" i="72"/>
  <c r="J275" i="72"/>
  <c r="M274" i="72"/>
  <c r="J274" i="72"/>
  <c r="M273" i="72"/>
  <c r="J273" i="72"/>
  <c r="M272" i="72"/>
  <c r="J272" i="72"/>
  <c r="M271" i="72"/>
  <c r="J271" i="72"/>
  <c r="M270" i="72"/>
  <c r="J270" i="72"/>
  <c r="M269" i="72"/>
  <c r="J269" i="72"/>
  <c r="M268" i="72"/>
  <c r="J268" i="72"/>
  <c r="M267" i="72"/>
  <c r="J267" i="72"/>
  <c r="M266" i="72"/>
  <c r="J266" i="72"/>
  <c r="M265" i="72"/>
  <c r="J265" i="72"/>
  <c r="M264" i="72"/>
  <c r="J264" i="72"/>
  <c r="M263" i="72"/>
  <c r="J263" i="72"/>
  <c r="M262" i="72"/>
  <c r="J262" i="72"/>
  <c r="M261" i="72"/>
  <c r="J261" i="72"/>
  <c r="M260" i="72"/>
  <c r="J260" i="72"/>
  <c r="M259" i="72"/>
  <c r="J259" i="72"/>
  <c r="M258" i="72"/>
  <c r="J258" i="72"/>
  <c r="M257" i="72"/>
  <c r="J257" i="72"/>
  <c r="M256" i="72"/>
  <c r="J256" i="72"/>
  <c r="M255" i="72"/>
  <c r="J255" i="72"/>
  <c r="M254" i="72"/>
  <c r="J254" i="72"/>
  <c r="M253" i="72"/>
  <c r="J253" i="72"/>
  <c r="M252" i="72"/>
  <c r="J252" i="72"/>
  <c r="M251" i="72"/>
  <c r="J251" i="72"/>
  <c r="M250" i="72"/>
  <c r="J250" i="72"/>
  <c r="M249" i="72"/>
  <c r="J249" i="72"/>
  <c r="M248" i="72"/>
  <c r="J248" i="72"/>
  <c r="M247" i="72"/>
  <c r="J247" i="72"/>
  <c r="M246" i="72"/>
  <c r="J246" i="72"/>
  <c r="M245" i="72"/>
  <c r="J245" i="72"/>
  <c r="M244" i="72"/>
  <c r="J244" i="72"/>
  <c r="M243" i="72"/>
  <c r="J243" i="72"/>
  <c r="M242" i="72"/>
  <c r="J242" i="72"/>
  <c r="M241" i="72"/>
  <c r="J241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2" i="72"/>
  <c r="J222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8" i="72"/>
  <c r="J208" i="72"/>
  <c r="M207" i="72"/>
  <c r="J207" i="72"/>
  <c r="M206" i="72"/>
  <c r="J206" i="72"/>
  <c r="M205" i="72"/>
  <c r="J205" i="72"/>
  <c r="M204" i="72"/>
  <c r="J204" i="72"/>
  <c r="M203" i="72"/>
  <c r="J203" i="72"/>
  <c r="M202" i="72"/>
  <c r="J202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8" i="72"/>
  <c r="J188" i="72"/>
  <c r="M187" i="72"/>
  <c r="J187" i="72"/>
  <c r="M186" i="72"/>
  <c r="J186" i="72"/>
  <c r="M185" i="72"/>
  <c r="J185" i="72"/>
  <c r="M184" i="72"/>
  <c r="J184" i="72"/>
  <c r="M183" i="72"/>
  <c r="J183" i="72"/>
  <c r="M182" i="72"/>
  <c r="J182" i="72"/>
  <c r="M181" i="72"/>
  <c r="J181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8" i="72"/>
  <c r="J148" i="72"/>
  <c r="M147" i="72"/>
  <c r="J147" i="72"/>
  <c r="M146" i="72"/>
  <c r="J146" i="72"/>
  <c r="M145" i="72"/>
  <c r="J145" i="72"/>
  <c r="M144" i="72"/>
  <c r="J144" i="72"/>
  <c r="M143" i="72"/>
  <c r="J143" i="72"/>
  <c r="M142" i="72"/>
  <c r="J142" i="72"/>
  <c r="M141" i="72"/>
  <c r="J141" i="72"/>
  <c r="M140" i="72"/>
  <c r="J140" i="72"/>
  <c r="M139" i="72"/>
  <c r="J139" i="72"/>
  <c r="M138" i="72"/>
  <c r="J138" i="72"/>
  <c r="M137" i="72"/>
  <c r="J137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12" i="72"/>
  <c r="J112" i="72"/>
  <c r="M111" i="72"/>
  <c r="J111" i="72"/>
  <c r="M110" i="72"/>
  <c r="J110" i="72"/>
  <c r="M109" i="72"/>
  <c r="J109" i="72"/>
  <c r="M108" i="72"/>
  <c r="J108" i="72"/>
  <c r="M107" i="72"/>
  <c r="J107" i="72"/>
  <c r="M106" i="72"/>
  <c r="J106" i="72"/>
  <c r="M105" i="72"/>
  <c r="J105" i="72"/>
  <c r="M104" i="72"/>
  <c r="J104" i="72"/>
  <c r="M103" i="72"/>
  <c r="J103" i="72"/>
  <c r="M102" i="72"/>
  <c r="J102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8" i="72"/>
  <c r="J78" i="72"/>
  <c r="M77" i="72"/>
  <c r="J77" i="72"/>
  <c r="M76" i="72"/>
  <c r="J76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5" i="72"/>
  <c r="J65" i="72"/>
  <c r="M64" i="72"/>
  <c r="J64" i="72"/>
  <c r="M63" i="72"/>
  <c r="J63" i="72"/>
  <c r="M62" i="72"/>
  <c r="J62" i="72"/>
  <c r="M61" i="72"/>
  <c r="J61" i="72"/>
  <c r="M60" i="72"/>
  <c r="J60" i="72"/>
  <c r="M59" i="72"/>
  <c r="J59" i="72"/>
  <c r="M58" i="72"/>
  <c r="J58" i="72"/>
  <c r="M57" i="72"/>
  <c r="J57" i="72"/>
  <c r="M56" i="72"/>
  <c r="J56" i="72"/>
  <c r="M12" i="72"/>
  <c r="J12" i="72"/>
  <c r="M35" i="72"/>
  <c r="J35" i="72"/>
  <c r="M21" i="72"/>
  <c r="J21" i="72"/>
  <c r="M9" i="72"/>
  <c r="J9" i="72"/>
  <c r="M8" i="72"/>
  <c r="J8" i="72"/>
  <c r="M7" i="72"/>
  <c r="J7" i="72"/>
  <c r="M55" i="72"/>
  <c r="J55" i="72"/>
  <c r="M54" i="72"/>
  <c r="J54" i="72"/>
  <c r="M20" i="72"/>
  <c r="J20" i="72"/>
  <c r="M51" i="72"/>
  <c r="J51" i="72"/>
  <c r="M53" i="72"/>
  <c r="J53" i="72"/>
  <c r="M50" i="72"/>
  <c r="J50" i="72"/>
  <c r="M52" i="72"/>
  <c r="J52" i="72"/>
  <c r="M49" i="72"/>
  <c r="J49" i="72"/>
  <c r="M48" i="72"/>
  <c r="J48" i="72"/>
  <c r="M47" i="72"/>
  <c r="J47" i="72"/>
  <c r="M46" i="72"/>
  <c r="J46" i="72"/>
  <c r="M45" i="72"/>
  <c r="J45" i="72"/>
  <c r="M44" i="72"/>
  <c r="J44" i="72"/>
  <c r="M43" i="72"/>
  <c r="J43" i="72"/>
  <c r="M42" i="72"/>
  <c r="J42" i="72"/>
  <c r="M41" i="72"/>
  <c r="J41" i="72"/>
  <c r="M40" i="72"/>
  <c r="J40" i="72"/>
  <c r="M39" i="72"/>
  <c r="J39" i="72"/>
  <c r="M38" i="72"/>
  <c r="J38" i="72"/>
  <c r="M37" i="72"/>
  <c r="J37" i="72"/>
  <c r="M36" i="72"/>
  <c r="J36" i="72"/>
  <c r="M34" i="72"/>
  <c r="J34" i="72"/>
  <c r="M33" i="72"/>
  <c r="J33" i="72"/>
  <c r="M32" i="72"/>
  <c r="J32" i="72"/>
  <c r="M31" i="72"/>
  <c r="J31" i="72"/>
  <c r="M30" i="72"/>
  <c r="J30" i="72"/>
  <c r="M29" i="72"/>
  <c r="J29" i="72"/>
  <c r="M28" i="72"/>
  <c r="J28" i="72"/>
  <c r="M27" i="72"/>
  <c r="J27" i="72"/>
  <c r="M26" i="72"/>
  <c r="J26" i="72"/>
  <c r="M25" i="72"/>
  <c r="J25" i="72"/>
  <c r="M24" i="72"/>
  <c r="J24" i="72"/>
  <c r="M23" i="72"/>
  <c r="J23" i="72"/>
  <c r="M22" i="72"/>
  <c r="J22" i="72"/>
  <c r="M16" i="72"/>
  <c r="J16" i="72"/>
  <c r="M15" i="72"/>
  <c r="J15" i="72"/>
  <c r="M14" i="72"/>
  <c r="J14" i="72"/>
  <c r="M19" i="72"/>
  <c r="J19" i="72"/>
  <c r="M13" i="72"/>
  <c r="J13" i="72"/>
  <c r="M18" i="72"/>
  <c r="J18" i="72"/>
  <c r="M324" i="71"/>
  <c r="M323" i="71"/>
  <c r="M322" i="71"/>
  <c r="M321" i="71"/>
  <c r="M320" i="71"/>
  <c r="M319" i="71"/>
  <c r="M318" i="71"/>
  <c r="M317" i="71"/>
  <c r="M316" i="71"/>
  <c r="M315" i="71"/>
  <c r="M314" i="71"/>
  <c r="M313" i="71"/>
  <c r="M312" i="71"/>
  <c r="M311" i="71"/>
  <c r="M310" i="71"/>
  <c r="M309" i="71"/>
  <c r="M308" i="71"/>
  <c r="M307" i="71"/>
  <c r="M306" i="71"/>
  <c r="M305" i="71"/>
  <c r="M304" i="71"/>
  <c r="M303" i="71"/>
  <c r="M302" i="71"/>
  <c r="M301" i="71"/>
  <c r="M300" i="71"/>
  <c r="M299" i="71"/>
  <c r="M298" i="71"/>
  <c r="M297" i="71"/>
  <c r="M296" i="71"/>
  <c r="M295" i="71"/>
  <c r="M294" i="71"/>
  <c r="M293" i="71"/>
  <c r="M292" i="71"/>
  <c r="M291" i="71"/>
  <c r="M290" i="71"/>
  <c r="M289" i="71"/>
  <c r="M288" i="71"/>
  <c r="M287" i="71"/>
  <c r="M286" i="71"/>
  <c r="M285" i="71"/>
  <c r="M284" i="71"/>
  <c r="M283" i="71"/>
  <c r="M282" i="71"/>
  <c r="M281" i="71"/>
  <c r="M280" i="71"/>
  <c r="M279" i="71"/>
  <c r="M278" i="71"/>
  <c r="M277" i="71"/>
  <c r="M276" i="71"/>
  <c r="M275" i="71"/>
  <c r="M274" i="71"/>
  <c r="M273" i="71"/>
  <c r="M272" i="71"/>
  <c r="M271" i="71"/>
  <c r="M270" i="71"/>
  <c r="M269" i="71"/>
  <c r="M268" i="71"/>
  <c r="M267" i="71"/>
  <c r="M266" i="71"/>
  <c r="M265" i="71"/>
  <c r="M264" i="71"/>
  <c r="M263" i="71"/>
  <c r="M262" i="71"/>
  <c r="M261" i="71"/>
  <c r="M260" i="71"/>
  <c r="M259" i="71"/>
  <c r="M258" i="71"/>
  <c r="M257" i="71"/>
  <c r="M256" i="71"/>
  <c r="M255" i="71"/>
  <c r="M254" i="71"/>
  <c r="M253" i="71"/>
  <c r="M252" i="71"/>
  <c r="M251" i="71"/>
  <c r="M250" i="71"/>
  <c r="M249" i="71"/>
  <c r="M248" i="71"/>
  <c r="M247" i="71"/>
  <c r="M246" i="71"/>
  <c r="M245" i="71"/>
  <c r="M244" i="71"/>
  <c r="M243" i="71"/>
  <c r="M242" i="71"/>
  <c r="M241" i="71"/>
  <c r="M240" i="71"/>
  <c r="M239" i="71"/>
  <c r="M238" i="71"/>
  <c r="M237" i="71"/>
  <c r="M236" i="71"/>
  <c r="M235" i="71"/>
  <c r="M234" i="71"/>
  <c r="M233" i="71"/>
  <c r="M232" i="71"/>
  <c r="M231" i="71"/>
  <c r="M230" i="71"/>
  <c r="M229" i="71"/>
  <c r="M228" i="71"/>
  <c r="M227" i="71"/>
  <c r="M226" i="71"/>
  <c r="M225" i="71"/>
  <c r="M224" i="71"/>
  <c r="M223" i="71"/>
  <c r="M222" i="71"/>
  <c r="M221" i="71"/>
  <c r="M220" i="71"/>
  <c r="M219" i="71"/>
  <c r="M218" i="71"/>
  <c r="M217" i="71"/>
  <c r="M216" i="71"/>
  <c r="M215" i="71"/>
  <c r="M214" i="71"/>
  <c r="M213" i="71"/>
  <c r="M212" i="71"/>
  <c r="M211" i="71"/>
  <c r="M210" i="71"/>
  <c r="M209" i="71"/>
  <c r="M208" i="71"/>
  <c r="M207" i="71"/>
  <c r="M206" i="71"/>
  <c r="M205" i="71"/>
  <c r="M204" i="71"/>
  <c r="M203" i="71"/>
  <c r="M202" i="71"/>
  <c r="M201" i="71"/>
  <c r="M200" i="71"/>
  <c r="M199" i="71"/>
  <c r="M198" i="71"/>
  <c r="M197" i="71"/>
  <c r="M196" i="71"/>
  <c r="M195" i="71"/>
  <c r="M194" i="71"/>
  <c r="M193" i="71"/>
  <c r="M192" i="71"/>
  <c r="M191" i="71"/>
  <c r="M190" i="71"/>
  <c r="M189" i="71"/>
  <c r="M188" i="71"/>
  <c r="M187" i="71"/>
  <c r="M186" i="71"/>
  <c r="M185" i="71"/>
  <c r="M184" i="71"/>
  <c r="M183" i="71"/>
  <c r="M182" i="71"/>
  <c r="M181" i="71"/>
  <c r="M180" i="71"/>
  <c r="M179" i="71"/>
  <c r="M178" i="71"/>
  <c r="M177" i="71"/>
  <c r="M176" i="71"/>
  <c r="M175" i="71"/>
  <c r="M174" i="71"/>
  <c r="M173" i="71"/>
  <c r="M172" i="71"/>
  <c r="M171" i="71"/>
  <c r="M170" i="71"/>
  <c r="M169" i="71"/>
  <c r="M168" i="71"/>
  <c r="M167" i="71"/>
  <c r="M166" i="71"/>
  <c r="M165" i="71"/>
  <c r="M164" i="71"/>
  <c r="M163" i="71"/>
  <c r="M162" i="71"/>
  <c r="M161" i="71"/>
  <c r="M160" i="71"/>
  <c r="M159" i="71"/>
  <c r="M158" i="71"/>
  <c r="M157" i="71"/>
  <c r="M156" i="71"/>
  <c r="M155" i="71"/>
  <c r="M154" i="71"/>
  <c r="M153" i="71"/>
  <c r="M152" i="71"/>
  <c r="M151" i="71"/>
  <c r="M150" i="71"/>
  <c r="M149" i="71"/>
  <c r="M148" i="71"/>
  <c r="M147" i="71"/>
  <c r="M146" i="71"/>
  <c r="M145" i="71"/>
  <c r="M144" i="71"/>
  <c r="M143" i="71"/>
  <c r="M142" i="71"/>
  <c r="M141" i="71"/>
  <c r="M140" i="71"/>
  <c r="M139" i="71"/>
  <c r="M138" i="71"/>
  <c r="M137" i="71"/>
  <c r="M136" i="71"/>
  <c r="M135" i="71"/>
  <c r="M134" i="71"/>
  <c r="M133" i="71"/>
  <c r="M132" i="71"/>
  <c r="M131" i="71"/>
  <c r="M130" i="71"/>
  <c r="M129" i="71"/>
  <c r="M128" i="71"/>
  <c r="M127" i="71"/>
  <c r="M126" i="71"/>
  <c r="M125" i="71"/>
  <c r="M124" i="71"/>
  <c r="M123" i="71"/>
  <c r="M122" i="71"/>
  <c r="M121" i="71"/>
  <c r="M120" i="71"/>
  <c r="M119" i="71"/>
  <c r="M118" i="71"/>
  <c r="M117" i="71"/>
  <c r="M116" i="71"/>
  <c r="M115" i="71"/>
  <c r="M114" i="71"/>
  <c r="M113" i="71"/>
  <c r="M112" i="71"/>
  <c r="M111" i="71"/>
  <c r="M110" i="71"/>
  <c r="M109" i="71"/>
  <c r="M108" i="71"/>
  <c r="M107" i="71"/>
  <c r="M106" i="71"/>
  <c r="M105" i="71"/>
  <c r="M104" i="71"/>
  <c r="M103" i="71"/>
  <c r="M102" i="71"/>
  <c r="M101" i="71"/>
  <c r="M100" i="71"/>
  <c r="M99" i="71"/>
  <c r="M98" i="71"/>
  <c r="M97" i="71"/>
  <c r="M96" i="71"/>
  <c r="M95" i="71"/>
  <c r="M94" i="71"/>
  <c r="M93" i="71"/>
  <c r="M92" i="71"/>
  <c r="M91" i="71"/>
  <c r="M90" i="71"/>
  <c r="M89" i="71"/>
  <c r="M88" i="71"/>
  <c r="M87" i="71"/>
  <c r="M86" i="71"/>
  <c r="M85" i="71"/>
  <c r="M84" i="71"/>
  <c r="M83" i="71"/>
  <c r="M82" i="71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54" i="71"/>
  <c r="M53" i="71"/>
  <c r="M52" i="71"/>
  <c r="M51" i="71"/>
  <c r="M50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36" i="71"/>
  <c r="M35" i="71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9" i="71"/>
  <c r="J324" i="71"/>
  <c r="J323" i="71"/>
  <c r="J322" i="71"/>
  <c r="J321" i="71"/>
  <c r="J320" i="71"/>
  <c r="J319" i="71"/>
  <c r="J318" i="71"/>
  <c r="J317" i="71"/>
  <c r="J316" i="71"/>
  <c r="J315" i="71"/>
  <c r="J314" i="71"/>
  <c r="J313" i="71"/>
  <c r="J312" i="71"/>
  <c r="J311" i="71"/>
  <c r="J310" i="71"/>
  <c r="J309" i="71"/>
  <c r="J308" i="71"/>
  <c r="J307" i="71"/>
  <c r="J306" i="71"/>
  <c r="J305" i="71"/>
  <c r="J304" i="71"/>
  <c r="J303" i="71"/>
  <c r="J302" i="71"/>
  <c r="J301" i="71"/>
  <c r="J300" i="71"/>
  <c r="J299" i="71"/>
  <c r="J298" i="71"/>
  <c r="J297" i="71"/>
  <c r="J296" i="71"/>
  <c r="J295" i="71"/>
  <c r="J294" i="71"/>
  <c r="J293" i="71"/>
  <c r="J292" i="71"/>
  <c r="J291" i="71"/>
  <c r="J290" i="71"/>
  <c r="J289" i="71"/>
  <c r="J288" i="71"/>
  <c r="J287" i="71"/>
  <c r="J286" i="71"/>
  <c r="J285" i="71"/>
  <c r="J284" i="71"/>
  <c r="J283" i="71"/>
  <c r="J282" i="71"/>
  <c r="J281" i="71"/>
  <c r="J280" i="71"/>
  <c r="J279" i="71"/>
  <c r="J278" i="71"/>
  <c r="J277" i="71"/>
  <c r="J276" i="71"/>
  <c r="J275" i="71"/>
  <c r="J274" i="71"/>
  <c r="J273" i="71"/>
  <c r="J272" i="71"/>
  <c r="J271" i="71"/>
  <c r="J270" i="71"/>
  <c r="J269" i="71"/>
  <c r="J268" i="71"/>
  <c r="J267" i="71"/>
  <c r="J266" i="71"/>
  <c r="J265" i="71"/>
  <c r="J264" i="71"/>
  <c r="J263" i="71"/>
  <c r="J262" i="71"/>
  <c r="J261" i="71"/>
  <c r="J260" i="71"/>
  <c r="J259" i="71"/>
  <c r="J258" i="71"/>
  <c r="J257" i="71"/>
  <c r="J256" i="71"/>
  <c r="J255" i="71"/>
  <c r="J254" i="71"/>
  <c r="J253" i="71"/>
  <c r="J252" i="71"/>
  <c r="J251" i="71"/>
  <c r="J250" i="71"/>
  <c r="J249" i="71"/>
  <c r="J248" i="71"/>
  <c r="J247" i="71"/>
  <c r="J246" i="71"/>
  <c r="J245" i="71"/>
  <c r="J244" i="71"/>
  <c r="J243" i="71"/>
  <c r="J242" i="71"/>
  <c r="J241" i="71"/>
  <c r="J240" i="71"/>
  <c r="J239" i="71"/>
  <c r="J238" i="71"/>
  <c r="J237" i="71"/>
  <c r="J236" i="71"/>
  <c r="J235" i="71"/>
  <c r="J234" i="71"/>
  <c r="J233" i="71"/>
  <c r="J232" i="71"/>
  <c r="J231" i="71"/>
  <c r="J230" i="71"/>
  <c r="J229" i="71"/>
  <c r="J228" i="71"/>
  <c r="J227" i="71"/>
  <c r="J226" i="71"/>
  <c r="J225" i="71"/>
  <c r="J224" i="71"/>
  <c r="J223" i="71"/>
  <c r="J222" i="71"/>
  <c r="J221" i="71"/>
  <c r="J220" i="71"/>
  <c r="J219" i="71"/>
  <c r="J218" i="71"/>
  <c r="J217" i="71"/>
  <c r="J216" i="71"/>
  <c r="J215" i="71"/>
  <c r="J214" i="71"/>
  <c r="J213" i="71"/>
  <c r="J212" i="71"/>
  <c r="J211" i="71"/>
  <c r="J210" i="71"/>
  <c r="J209" i="71"/>
  <c r="J208" i="71"/>
  <c r="J207" i="71"/>
  <c r="J206" i="71"/>
  <c r="J205" i="71"/>
  <c r="J204" i="71"/>
  <c r="J203" i="71"/>
  <c r="J202" i="71"/>
  <c r="J201" i="71"/>
  <c r="J200" i="71"/>
  <c r="J199" i="71"/>
  <c r="J198" i="71"/>
  <c r="J197" i="71"/>
  <c r="J196" i="71"/>
  <c r="J195" i="71"/>
  <c r="J194" i="71"/>
  <c r="J193" i="71"/>
  <c r="J192" i="71"/>
  <c r="J191" i="71"/>
  <c r="J190" i="71"/>
  <c r="J189" i="71"/>
  <c r="J188" i="71"/>
  <c r="J187" i="71"/>
  <c r="J186" i="71"/>
  <c r="J185" i="71"/>
  <c r="J184" i="71"/>
  <c r="J183" i="71"/>
  <c r="J182" i="71"/>
  <c r="J181" i="71"/>
  <c r="J180" i="71"/>
  <c r="J179" i="71"/>
  <c r="J178" i="71"/>
  <c r="J177" i="71"/>
  <c r="J176" i="71"/>
  <c r="J175" i="71"/>
  <c r="J174" i="71"/>
  <c r="J173" i="71"/>
  <c r="J172" i="71"/>
  <c r="J171" i="71"/>
  <c r="J170" i="71"/>
  <c r="J169" i="71"/>
  <c r="J168" i="71"/>
  <c r="J167" i="71"/>
  <c r="J166" i="71"/>
  <c r="J165" i="71"/>
  <c r="J164" i="71"/>
  <c r="J163" i="71"/>
  <c r="J162" i="71"/>
  <c r="J161" i="71"/>
  <c r="J160" i="71"/>
  <c r="J159" i="71"/>
  <c r="J158" i="71"/>
  <c r="J157" i="71"/>
  <c r="J156" i="71"/>
  <c r="J155" i="71"/>
  <c r="J154" i="71"/>
  <c r="J153" i="71"/>
  <c r="J152" i="71"/>
  <c r="J151" i="71"/>
  <c r="J150" i="71"/>
  <c r="J149" i="71"/>
  <c r="J148" i="71"/>
  <c r="J147" i="71"/>
  <c r="J146" i="71"/>
  <c r="J145" i="71"/>
  <c r="J144" i="71"/>
  <c r="J143" i="71"/>
  <c r="J142" i="71"/>
  <c r="J141" i="71"/>
  <c r="J140" i="71"/>
  <c r="J139" i="71"/>
  <c r="J138" i="71"/>
  <c r="J137" i="71"/>
  <c r="J136" i="71"/>
  <c r="J135" i="71"/>
  <c r="J134" i="71"/>
  <c r="J133" i="71"/>
  <c r="J132" i="71"/>
  <c r="J131" i="71"/>
  <c r="J130" i="71"/>
  <c r="J129" i="71"/>
  <c r="J128" i="71"/>
  <c r="J127" i="71"/>
  <c r="J126" i="71"/>
  <c r="J125" i="71"/>
  <c r="J124" i="71"/>
  <c r="J123" i="71"/>
  <c r="J122" i="71"/>
  <c r="J121" i="71"/>
  <c r="J120" i="71"/>
  <c r="J119" i="71"/>
  <c r="J118" i="71"/>
  <c r="J117" i="71"/>
  <c r="J116" i="71"/>
  <c r="J115" i="71"/>
  <c r="J114" i="71"/>
  <c r="J113" i="71"/>
  <c r="J112" i="71"/>
  <c r="J111" i="71"/>
  <c r="J110" i="71"/>
  <c r="J109" i="71"/>
  <c r="J108" i="71"/>
  <c r="J107" i="71"/>
  <c r="J106" i="71"/>
  <c r="J105" i="71"/>
  <c r="J104" i="71"/>
  <c r="J103" i="71"/>
  <c r="J102" i="71"/>
  <c r="J101" i="71"/>
  <c r="J100" i="71"/>
  <c r="J99" i="71"/>
  <c r="J98" i="71"/>
  <c r="J97" i="71"/>
  <c r="J96" i="71"/>
  <c r="J95" i="71"/>
  <c r="J94" i="71"/>
  <c r="J93" i="71"/>
  <c r="J92" i="71"/>
  <c r="J91" i="71"/>
  <c r="J90" i="71"/>
  <c r="J89" i="71"/>
  <c r="J88" i="71"/>
  <c r="J87" i="71"/>
  <c r="J86" i="71"/>
  <c r="J85" i="71"/>
  <c r="J84" i="71"/>
  <c r="J83" i="71"/>
  <c r="J82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36" i="71"/>
  <c r="J35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X2" i="79" l="1"/>
  <c r="J2" i="79"/>
  <c r="X6" i="77"/>
  <c r="X3" i="77" s="1"/>
  <c r="AC2" i="79"/>
  <c r="AB6" i="78"/>
  <c r="AB3" i="78" s="1"/>
  <c r="AA3" i="78"/>
  <c r="AB6" i="77"/>
  <c r="V6" i="74"/>
  <c r="V3" i="74" s="1"/>
  <c r="X324" i="71"/>
  <c r="T324" i="71"/>
  <c r="U324" i="71" s="1"/>
  <c r="V324" i="71" s="1"/>
  <c r="X323" i="71"/>
  <c r="T323" i="71"/>
  <c r="U323" i="71" s="1"/>
  <c r="X322" i="71"/>
  <c r="Y322" i="71" s="1"/>
  <c r="T322" i="71"/>
  <c r="X321" i="71"/>
  <c r="Y321" i="71" s="1"/>
  <c r="T321" i="71"/>
  <c r="X320" i="71"/>
  <c r="T320" i="71"/>
  <c r="U320" i="71" s="1"/>
  <c r="V320" i="71" s="1"/>
  <c r="X319" i="71"/>
  <c r="Y319" i="71" s="1"/>
  <c r="T319" i="71"/>
  <c r="U319" i="71" s="1"/>
  <c r="X318" i="71"/>
  <c r="T318" i="71"/>
  <c r="U318" i="71" s="1"/>
  <c r="X317" i="71"/>
  <c r="Y317" i="71" s="1"/>
  <c r="T317" i="71"/>
  <c r="X316" i="71"/>
  <c r="T316" i="71"/>
  <c r="U316" i="71" s="1"/>
  <c r="X315" i="71"/>
  <c r="Y315" i="71" s="1"/>
  <c r="T315" i="71"/>
  <c r="X314" i="71"/>
  <c r="Y314" i="71" s="1"/>
  <c r="T314" i="71"/>
  <c r="U314" i="71" s="1"/>
  <c r="X313" i="71"/>
  <c r="T313" i="71"/>
  <c r="X312" i="71"/>
  <c r="T312" i="71"/>
  <c r="X311" i="71"/>
  <c r="Y311" i="71" s="1"/>
  <c r="Z311" i="71" s="1"/>
  <c r="T311" i="71"/>
  <c r="X310" i="71"/>
  <c r="Y310" i="71" s="1"/>
  <c r="T310" i="71"/>
  <c r="U310" i="71" s="1"/>
  <c r="X309" i="71"/>
  <c r="Y309" i="71" s="1"/>
  <c r="T309" i="71"/>
  <c r="X308" i="71"/>
  <c r="T308" i="71"/>
  <c r="X307" i="71"/>
  <c r="T307" i="71"/>
  <c r="U307" i="71" s="1"/>
  <c r="V307" i="71" s="1"/>
  <c r="X306" i="71"/>
  <c r="Y306" i="71" s="1"/>
  <c r="Z306" i="71" s="1"/>
  <c r="T306" i="71"/>
  <c r="Y305" i="71"/>
  <c r="X305" i="71"/>
  <c r="T305" i="71"/>
  <c r="X304" i="71"/>
  <c r="T304" i="71"/>
  <c r="U304" i="71" s="1"/>
  <c r="V304" i="71" s="1"/>
  <c r="X303" i="71"/>
  <c r="Y303" i="71" s="1"/>
  <c r="Z303" i="71" s="1"/>
  <c r="T303" i="71"/>
  <c r="X302" i="71"/>
  <c r="Y302" i="71" s="1"/>
  <c r="T302" i="71"/>
  <c r="U302" i="71" s="1"/>
  <c r="X301" i="71"/>
  <c r="Y301" i="71" s="1"/>
  <c r="T301" i="71"/>
  <c r="X300" i="71"/>
  <c r="T300" i="71"/>
  <c r="U300" i="71" s="1"/>
  <c r="X299" i="71"/>
  <c r="Y299" i="71" s="1"/>
  <c r="T299" i="71"/>
  <c r="U299" i="71" s="1"/>
  <c r="X298" i="71"/>
  <c r="T298" i="71"/>
  <c r="U298" i="71" s="1"/>
  <c r="X297" i="71"/>
  <c r="Y297" i="71" s="1"/>
  <c r="T297" i="71"/>
  <c r="X296" i="71"/>
  <c r="T296" i="71"/>
  <c r="U296" i="71" s="1"/>
  <c r="X295" i="71"/>
  <c r="Y295" i="71" s="1"/>
  <c r="T295" i="71"/>
  <c r="X294" i="71"/>
  <c r="Y294" i="71" s="1"/>
  <c r="T294" i="71"/>
  <c r="U294" i="71" s="1"/>
  <c r="X293" i="71"/>
  <c r="Y293" i="71" s="1"/>
  <c r="T293" i="71"/>
  <c r="X292" i="71"/>
  <c r="T292" i="71"/>
  <c r="X291" i="71"/>
  <c r="T291" i="71"/>
  <c r="U291" i="71" s="1"/>
  <c r="V291" i="71" s="1"/>
  <c r="X290" i="71"/>
  <c r="Y290" i="71" s="1"/>
  <c r="T290" i="71"/>
  <c r="U290" i="71" s="1"/>
  <c r="X289" i="71"/>
  <c r="Y289" i="71" s="1"/>
  <c r="T289" i="71"/>
  <c r="X288" i="71"/>
  <c r="T288" i="71"/>
  <c r="U288" i="71" s="1"/>
  <c r="X287" i="71"/>
  <c r="Y287" i="71" s="1"/>
  <c r="T287" i="71"/>
  <c r="U287" i="71" s="1"/>
  <c r="X286" i="71"/>
  <c r="Y286" i="71" s="1"/>
  <c r="T286" i="71"/>
  <c r="U286" i="71" s="1"/>
  <c r="X285" i="71"/>
  <c r="T285" i="71"/>
  <c r="X284" i="71"/>
  <c r="T284" i="71"/>
  <c r="X283" i="71"/>
  <c r="Y283" i="71" s="1"/>
  <c r="Z283" i="71" s="1"/>
  <c r="AA283" i="71" s="1"/>
  <c r="U283" i="71"/>
  <c r="V283" i="71" s="1"/>
  <c r="T283" i="71"/>
  <c r="X282" i="71"/>
  <c r="Y282" i="71" s="1"/>
  <c r="T282" i="71"/>
  <c r="U282" i="71" s="1"/>
  <c r="X281" i="71"/>
  <c r="T281" i="71"/>
  <c r="X280" i="71"/>
  <c r="T280" i="71"/>
  <c r="U280" i="71" s="1"/>
  <c r="V280" i="71" s="1"/>
  <c r="X279" i="71"/>
  <c r="Y279" i="71" s="1"/>
  <c r="T279" i="71"/>
  <c r="U279" i="71" s="1"/>
  <c r="V279" i="71" s="1"/>
  <c r="X278" i="71"/>
  <c r="Y278" i="71" s="1"/>
  <c r="T278" i="71"/>
  <c r="U278" i="71" s="1"/>
  <c r="X277" i="71"/>
  <c r="T277" i="71"/>
  <c r="X276" i="71"/>
  <c r="T276" i="71"/>
  <c r="X275" i="71"/>
  <c r="T275" i="71"/>
  <c r="U275" i="71" s="1"/>
  <c r="V275" i="71" s="1"/>
  <c r="X274" i="71"/>
  <c r="Y274" i="71" s="1"/>
  <c r="T274" i="71"/>
  <c r="U274" i="71" s="1"/>
  <c r="X273" i="71"/>
  <c r="T273" i="71"/>
  <c r="X272" i="71"/>
  <c r="T272" i="71"/>
  <c r="U272" i="71" s="1"/>
  <c r="X271" i="71"/>
  <c r="T271" i="71"/>
  <c r="U271" i="71" s="1"/>
  <c r="V271" i="71" s="1"/>
  <c r="X270" i="71"/>
  <c r="Y270" i="71" s="1"/>
  <c r="T270" i="71"/>
  <c r="U270" i="71" s="1"/>
  <c r="X269" i="71"/>
  <c r="T269" i="71"/>
  <c r="X268" i="71"/>
  <c r="T268" i="71"/>
  <c r="X267" i="71"/>
  <c r="Y267" i="71" s="1"/>
  <c r="Z267" i="71" s="1"/>
  <c r="AA267" i="71" s="1"/>
  <c r="T267" i="71"/>
  <c r="U267" i="71" s="1"/>
  <c r="V267" i="71" s="1"/>
  <c r="X266" i="71"/>
  <c r="Y266" i="71" s="1"/>
  <c r="T266" i="71"/>
  <c r="U266" i="71" s="1"/>
  <c r="X265" i="71"/>
  <c r="T265" i="71"/>
  <c r="X264" i="71"/>
  <c r="T264" i="71"/>
  <c r="U264" i="71" s="1"/>
  <c r="V264" i="71" s="1"/>
  <c r="X263" i="71"/>
  <c r="Y263" i="71" s="1"/>
  <c r="Z263" i="71" s="1"/>
  <c r="AA263" i="71" s="1"/>
  <c r="T263" i="71"/>
  <c r="X262" i="71"/>
  <c r="T262" i="71"/>
  <c r="U262" i="71" s="1"/>
  <c r="X261" i="71"/>
  <c r="T261" i="71"/>
  <c r="U261" i="71" s="1"/>
  <c r="X260" i="71"/>
  <c r="Y260" i="71" s="1"/>
  <c r="T260" i="71"/>
  <c r="U260" i="71" s="1"/>
  <c r="V260" i="71" s="1"/>
  <c r="X259" i="71"/>
  <c r="Y259" i="71" s="1"/>
  <c r="T259" i="71"/>
  <c r="X258" i="71"/>
  <c r="Y258" i="71" s="1"/>
  <c r="T258" i="71"/>
  <c r="X257" i="71"/>
  <c r="T257" i="71"/>
  <c r="U257" i="71" s="1"/>
  <c r="X256" i="71"/>
  <c r="Y256" i="71" s="1"/>
  <c r="T256" i="71"/>
  <c r="Y255" i="71"/>
  <c r="X255" i="71"/>
  <c r="T255" i="71"/>
  <c r="X254" i="71"/>
  <c r="V254" i="71"/>
  <c r="T254" i="71"/>
  <c r="U254" i="71" s="1"/>
  <c r="X253" i="71"/>
  <c r="Y253" i="71" s="1"/>
  <c r="T253" i="71"/>
  <c r="U253" i="71" s="1"/>
  <c r="V253" i="71" s="1"/>
  <c r="X252" i="71"/>
  <c r="Y252" i="71" s="1"/>
  <c r="Z252" i="71" s="1"/>
  <c r="T252" i="71"/>
  <c r="U252" i="71" s="1"/>
  <c r="X251" i="71"/>
  <c r="T251" i="71"/>
  <c r="X250" i="71"/>
  <c r="T250" i="71"/>
  <c r="U250" i="71" s="1"/>
  <c r="X249" i="71"/>
  <c r="Y249" i="71" s="1"/>
  <c r="T249" i="71"/>
  <c r="U249" i="71" s="1"/>
  <c r="X248" i="71"/>
  <c r="T248" i="71"/>
  <c r="X247" i="71"/>
  <c r="Y247" i="71" s="1"/>
  <c r="T247" i="71"/>
  <c r="X246" i="71"/>
  <c r="T246" i="71"/>
  <c r="U246" i="71" s="1"/>
  <c r="X245" i="71"/>
  <c r="Y245" i="71" s="1"/>
  <c r="T245" i="71"/>
  <c r="U245" i="71" s="1"/>
  <c r="V245" i="71" s="1"/>
  <c r="X244" i="71"/>
  <c r="Y244" i="71" s="1"/>
  <c r="T244" i="71"/>
  <c r="U244" i="71" s="1"/>
  <c r="X243" i="71"/>
  <c r="T243" i="71"/>
  <c r="X242" i="71"/>
  <c r="T242" i="71"/>
  <c r="U242" i="71" s="1"/>
  <c r="X241" i="71"/>
  <c r="Y241" i="71" s="1"/>
  <c r="T241" i="71"/>
  <c r="U241" i="71" s="1"/>
  <c r="V241" i="71" s="1"/>
  <c r="X240" i="71"/>
  <c r="T240" i="71"/>
  <c r="X239" i="71"/>
  <c r="Y239" i="71" s="1"/>
  <c r="T239" i="71"/>
  <c r="X238" i="71"/>
  <c r="T238" i="71"/>
  <c r="X237" i="71"/>
  <c r="Y237" i="71" s="1"/>
  <c r="T237" i="71"/>
  <c r="U237" i="71" s="1"/>
  <c r="V237" i="71" s="1"/>
  <c r="X236" i="71"/>
  <c r="T236" i="71"/>
  <c r="U236" i="71" s="1"/>
  <c r="X235" i="71"/>
  <c r="T235" i="71"/>
  <c r="X234" i="71"/>
  <c r="T234" i="71"/>
  <c r="U234" i="71" s="1"/>
  <c r="X233" i="71"/>
  <c r="Y233" i="71" s="1"/>
  <c r="T233" i="71"/>
  <c r="U233" i="71" s="1"/>
  <c r="X232" i="71"/>
  <c r="Y232" i="71" s="1"/>
  <c r="Z232" i="71" s="1"/>
  <c r="T232" i="71"/>
  <c r="X231" i="71"/>
  <c r="Y231" i="71" s="1"/>
  <c r="T231" i="71"/>
  <c r="X230" i="71"/>
  <c r="T230" i="71"/>
  <c r="X229" i="71"/>
  <c r="T229" i="71"/>
  <c r="U229" i="71" s="1"/>
  <c r="V229" i="71" s="1"/>
  <c r="X228" i="71"/>
  <c r="Y228" i="71" s="1"/>
  <c r="T228" i="71"/>
  <c r="U228" i="71" s="1"/>
  <c r="X227" i="71"/>
  <c r="T227" i="71"/>
  <c r="X226" i="71"/>
  <c r="T226" i="71"/>
  <c r="X225" i="71"/>
  <c r="Y225" i="71" s="1"/>
  <c r="T225" i="71"/>
  <c r="X224" i="71"/>
  <c r="Y224" i="71" s="1"/>
  <c r="T224" i="71"/>
  <c r="X223" i="71"/>
  <c r="Y223" i="71" s="1"/>
  <c r="T223" i="71"/>
  <c r="X222" i="71"/>
  <c r="T222" i="71"/>
  <c r="U222" i="71" s="1"/>
  <c r="X221" i="71"/>
  <c r="Y221" i="71" s="1"/>
  <c r="T221" i="71"/>
  <c r="U221" i="71" s="1"/>
  <c r="X220" i="71"/>
  <c r="U220" i="71"/>
  <c r="T220" i="71"/>
  <c r="X219" i="71"/>
  <c r="Y219" i="71" s="1"/>
  <c r="T219" i="71"/>
  <c r="X218" i="71"/>
  <c r="T218" i="71"/>
  <c r="U218" i="71" s="1"/>
  <c r="X217" i="71"/>
  <c r="T217" i="71"/>
  <c r="X216" i="71"/>
  <c r="Y216" i="71" s="1"/>
  <c r="T216" i="71"/>
  <c r="U216" i="71" s="1"/>
  <c r="X215" i="71"/>
  <c r="Y215" i="71" s="1"/>
  <c r="T215" i="71"/>
  <c r="X214" i="71"/>
  <c r="T214" i="71"/>
  <c r="X213" i="71"/>
  <c r="T213" i="71"/>
  <c r="X212" i="71"/>
  <c r="T212" i="71"/>
  <c r="U212" i="71" s="1"/>
  <c r="X211" i="71"/>
  <c r="Y211" i="71" s="1"/>
  <c r="T211" i="71"/>
  <c r="X210" i="71"/>
  <c r="T210" i="71"/>
  <c r="X209" i="71"/>
  <c r="Y209" i="71" s="1"/>
  <c r="T209" i="71"/>
  <c r="U209" i="71" s="1"/>
  <c r="V209" i="71" s="1"/>
  <c r="X208" i="71"/>
  <c r="T208" i="71"/>
  <c r="X207" i="71"/>
  <c r="Y207" i="71" s="1"/>
  <c r="T207" i="71"/>
  <c r="X206" i="71"/>
  <c r="T206" i="71"/>
  <c r="U206" i="71" s="1"/>
  <c r="V206" i="71" s="1"/>
  <c r="X205" i="71"/>
  <c r="T205" i="71"/>
  <c r="X204" i="71"/>
  <c r="T204" i="71"/>
  <c r="U204" i="71" s="1"/>
  <c r="X203" i="71"/>
  <c r="Y203" i="71" s="1"/>
  <c r="T203" i="71"/>
  <c r="X202" i="71"/>
  <c r="T202" i="71"/>
  <c r="X201" i="71"/>
  <c r="Y201" i="71" s="1"/>
  <c r="T201" i="71"/>
  <c r="X200" i="71"/>
  <c r="Y200" i="71" s="1"/>
  <c r="T200" i="71"/>
  <c r="U200" i="71" s="1"/>
  <c r="X199" i="71"/>
  <c r="T199" i="71"/>
  <c r="X198" i="71"/>
  <c r="T198" i="71"/>
  <c r="X197" i="71"/>
  <c r="T197" i="71"/>
  <c r="U197" i="71" s="1"/>
  <c r="V197" i="71" s="1"/>
  <c r="X196" i="71"/>
  <c r="Y196" i="71" s="1"/>
  <c r="T196" i="71"/>
  <c r="U196" i="71" s="1"/>
  <c r="X195" i="71"/>
  <c r="Y195" i="71" s="1"/>
  <c r="T195" i="71"/>
  <c r="X194" i="71"/>
  <c r="T194" i="71"/>
  <c r="U194" i="71" s="1"/>
  <c r="X193" i="71"/>
  <c r="Y193" i="71" s="1"/>
  <c r="T193" i="71"/>
  <c r="U193" i="71" s="1"/>
  <c r="X192" i="71"/>
  <c r="Y192" i="71" s="1"/>
  <c r="T192" i="71"/>
  <c r="X191" i="71"/>
  <c r="Y191" i="71" s="1"/>
  <c r="T191" i="71"/>
  <c r="X190" i="71"/>
  <c r="T190" i="71"/>
  <c r="U190" i="71" s="1"/>
  <c r="V190" i="71" s="1"/>
  <c r="X189" i="71"/>
  <c r="Y189" i="71" s="1"/>
  <c r="T189" i="71"/>
  <c r="U189" i="71" s="1"/>
  <c r="X188" i="71"/>
  <c r="T188" i="71"/>
  <c r="U188" i="71" s="1"/>
  <c r="X187" i="71"/>
  <c r="Y187" i="71" s="1"/>
  <c r="T187" i="71"/>
  <c r="X186" i="71"/>
  <c r="T186" i="71"/>
  <c r="U186" i="71" s="1"/>
  <c r="X185" i="71"/>
  <c r="T185" i="71"/>
  <c r="X184" i="71"/>
  <c r="Y184" i="71" s="1"/>
  <c r="T184" i="71"/>
  <c r="U184" i="71" s="1"/>
  <c r="X183" i="71"/>
  <c r="T183" i="71"/>
  <c r="X182" i="71"/>
  <c r="T182" i="71"/>
  <c r="X181" i="71"/>
  <c r="T181" i="71"/>
  <c r="U181" i="71" s="1"/>
  <c r="X180" i="71"/>
  <c r="T180" i="71"/>
  <c r="U180" i="71" s="1"/>
  <c r="X179" i="71"/>
  <c r="T179" i="71"/>
  <c r="X178" i="71"/>
  <c r="T178" i="71"/>
  <c r="X177" i="71"/>
  <c r="Y177" i="71" s="1"/>
  <c r="T177" i="71"/>
  <c r="X176" i="71"/>
  <c r="Y176" i="71" s="1"/>
  <c r="Z176" i="71" s="1"/>
  <c r="T176" i="71"/>
  <c r="U176" i="71" s="1"/>
  <c r="X175" i="71"/>
  <c r="Y175" i="71" s="1"/>
  <c r="T175" i="71"/>
  <c r="X174" i="71"/>
  <c r="T174" i="71"/>
  <c r="X173" i="71"/>
  <c r="T173" i="71"/>
  <c r="U173" i="71" s="1"/>
  <c r="V173" i="71" s="1"/>
  <c r="X172" i="71"/>
  <c r="Y172" i="71" s="1"/>
  <c r="Z172" i="71" s="1"/>
  <c r="T172" i="71"/>
  <c r="X171" i="71"/>
  <c r="Y171" i="71" s="1"/>
  <c r="T171" i="71"/>
  <c r="X170" i="71"/>
  <c r="T170" i="71"/>
  <c r="U170" i="71" s="1"/>
  <c r="V170" i="71" s="1"/>
  <c r="X169" i="71"/>
  <c r="Y169" i="71" s="1"/>
  <c r="Z169" i="71" s="1"/>
  <c r="T169" i="71"/>
  <c r="U169" i="71" s="1"/>
  <c r="X168" i="71"/>
  <c r="Y168" i="71" s="1"/>
  <c r="T168" i="71"/>
  <c r="X167" i="71"/>
  <c r="T167" i="71"/>
  <c r="X166" i="71"/>
  <c r="T166" i="71"/>
  <c r="X165" i="71"/>
  <c r="Y165" i="71" s="1"/>
  <c r="Z165" i="71" s="1"/>
  <c r="AA165" i="71" s="1"/>
  <c r="T165" i="71"/>
  <c r="U165" i="71" s="1"/>
  <c r="V165" i="71" s="1"/>
  <c r="X164" i="71"/>
  <c r="Y164" i="71" s="1"/>
  <c r="T164" i="71"/>
  <c r="X163" i="71"/>
  <c r="T163" i="71"/>
  <c r="X162" i="71"/>
  <c r="T162" i="71"/>
  <c r="U162" i="71" s="1"/>
  <c r="V162" i="71" s="1"/>
  <c r="X161" i="71"/>
  <c r="Y161" i="71" s="1"/>
  <c r="T161" i="71"/>
  <c r="U161" i="71" s="1"/>
  <c r="V161" i="71" s="1"/>
  <c r="X160" i="71"/>
  <c r="Y160" i="71" s="1"/>
  <c r="T160" i="71"/>
  <c r="X159" i="71"/>
  <c r="T159" i="71"/>
  <c r="X158" i="71"/>
  <c r="T158" i="71"/>
  <c r="X157" i="71"/>
  <c r="Y157" i="71" s="1"/>
  <c r="Z157" i="71" s="1"/>
  <c r="AA157" i="71" s="1"/>
  <c r="T157" i="71"/>
  <c r="U157" i="71" s="1"/>
  <c r="V157" i="71" s="1"/>
  <c r="X156" i="71"/>
  <c r="Y156" i="71" s="1"/>
  <c r="T156" i="71"/>
  <c r="X155" i="71"/>
  <c r="T155" i="71"/>
  <c r="X154" i="71"/>
  <c r="T154" i="71"/>
  <c r="U154" i="71" s="1"/>
  <c r="X153" i="71"/>
  <c r="Y153" i="71" s="1"/>
  <c r="T153" i="71"/>
  <c r="U153" i="71" s="1"/>
  <c r="V153" i="71" s="1"/>
  <c r="Y152" i="71"/>
  <c r="X152" i="71"/>
  <c r="T152" i="71"/>
  <c r="X151" i="71"/>
  <c r="T151" i="71"/>
  <c r="X150" i="71"/>
  <c r="T150" i="71"/>
  <c r="X149" i="71"/>
  <c r="Y149" i="71" s="1"/>
  <c r="Z149" i="71" s="1"/>
  <c r="AA149" i="71" s="1"/>
  <c r="U149" i="71"/>
  <c r="V149" i="71" s="1"/>
  <c r="T149" i="71"/>
  <c r="X148" i="71"/>
  <c r="Y148" i="71" s="1"/>
  <c r="T148" i="71"/>
  <c r="X147" i="71"/>
  <c r="T147" i="71"/>
  <c r="X146" i="71"/>
  <c r="T146" i="71"/>
  <c r="U146" i="71" s="1"/>
  <c r="X145" i="71"/>
  <c r="Y145" i="71" s="1"/>
  <c r="T145" i="71"/>
  <c r="U145" i="71" s="1"/>
  <c r="V145" i="71" s="1"/>
  <c r="X144" i="71"/>
  <c r="Y144" i="71" s="1"/>
  <c r="T144" i="71"/>
  <c r="X143" i="71"/>
  <c r="T143" i="71"/>
  <c r="X142" i="71"/>
  <c r="T142" i="71"/>
  <c r="X141" i="71"/>
  <c r="Y141" i="71" s="1"/>
  <c r="Z141" i="71" s="1"/>
  <c r="AA141" i="71" s="1"/>
  <c r="T141" i="71"/>
  <c r="U141" i="71" s="1"/>
  <c r="V141" i="71" s="1"/>
  <c r="X140" i="71"/>
  <c r="Y140" i="71" s="1"/>
  <c r="T140" i="71"/>
  <c r="X139" i="71"/>
  <c r="T139" i="71"/>
  <c r="X138" i="71"/>
  <c r="T138" i="71"/>
  <c r="X137" i="71"/>
  <c r="Y137" i="71" s="1"/>
  <c r="T137" i="71"/>
  <c r="U137" i="71" s="1"/>
  <c r="V137" i="71" s="1"/>
  <c r="X136" i="71"/>
  <c r="Y136" i="71" s="1"/>
  <c r="T136" i="71"/>
  <c r="X135" i="71"/>
  <c r="T135" i="71"/>
  <c r="X134" i="71"/>
  <c r="T134" i="71"/>
  <c r="X133" i="71"/>
  <c r="Y133" i="71" s="1"/>
  <c r="Z133" i="71" s="1"/>
  <c r="AA133" i="71" s="1"/>
  <c r="T133" i="71"/>
  <c r="U133" i="71" s="1"/>
  <c r="V133" i="71" s="1"/>
  <c r="X132" i="71"/>
  <c r="Y132" i="71" s="1"/>
  <c r="T132" i="71"/>
  <c r="X131" i="71"/>
  <c r="T131" i="71"/>
  <c r="X130" i="71"/>
  <c r="T130" i="71"/>
  <c r="U130" i="71" s="1"/>
  <c r="V130" i="71" s="1"/>
  <c r="X129" i="71"/>
  <c r="Y129" i="71" s="1"/>
  <c r="T129" i="71"/>
  <c r="U129" i="71" s="1"/>
  <c r="V129" i="71" s="1"/>
  <c r="X128" i="71"/>
  <c r="Y128" i="71" s="1"/>
  <c r="T128" i="71"/>
  <c r="X127" i="71"/>
  <c r="Y127" i="71" s="1"/>
  <c r="T127" i="71"/>
  <c r="U127" i="71" s="1"/>
  <c r="X126" i="71"/>
  <c r="Y126" i="71" s="1"/>
  <c r="T126" i="71"/>
  <c r="U126" i="71" s="1"/>
  <c r="V126" i="71" s="1"/>
  <c r="Y125" i="71"/>
  <c r="X125" i="71"/>
  <c r="T125" i="71"/>
  <c r="X124" i="71"/>
  <c r="U124" i="71"/>
  <c r="T124" i="71"/>
  <c r="X123" i="71"/>
  <c r="T123" i="71"/>
  <c r="U123" i="71" s="1"/>
  <c r="X122" i="71"/>
  <c r="Y122" i="71" s="1"/>
  <c r="T122" i="71"/>
  <c r="U122" i="71" s="1"/>
  <c r="V122" i="71" s="1"/>
  <c r="X121" i="71"/>
  <c r="Y121" i="71" s="1"/>
  <c r="T121" i="71"/>
  <c r="X120" i="71"/>
  <c r="Y120" i="71" s="1"/>
  <c r="T120" i="71"/>
  <c r="X119" i="71"/>
  <c r="Y119" i="71" s="1"/>
  <c r="T119" i="71"/>
  <c r="U119" i="71" s="1"/>
  <c r="X118" i="71"/>
  <c r="T118" i="71"/>
  <c r="U118" i="71" s="1"/>
  <c r="V118" i="71" s="1"/>
  <c r="X117" i="71"/>
  <c r="Y117" i="71" s="1"/>
  <c r="Z117" i="71" s="1"/>
  <c r="T117" i="71"/>
  <c r="X116" i="71"/>
  <c r="Y116" i="71" s="1"/>
  <c r="T116" i="71"/>
  <c r="U116" i="71" s="1"/>
  <c r="X115" i="71"/>
  <c r="T115" i="71"/>
  <c r="X114" i="71"/>
  <c r="T114" i="71"/>
  <c r="U114" i="71" s="1"/>
  <c r="V114" i="71" s="1"/>
  <c r="X113" i="71"/>
  <c r="T113" i="71"/>
  <c r="U113" i="71" s="1"/>
  <c r="V113" i="71" s="1"/>
  <c r="X112" i="71"/>
  <c r="T112" i="71"/>
  <c r="X111" i="71"/>
  <c r="Y111" i="71" s="1"/>
  <c r="T111" i="71"/>
  <c r="U111" i="71" s="1"/>
  <c r="X110" i="71"/>
  <c r="T110" i="71"/>
  <c r="U110" i="71" s="1"/>
  <c r="X109" i="71"/>
  <c r="Y109" i="71" s="1"/>
  <c r="T109" i="71"/>
  <c r="U109" i="71" s="1"/>
  <c r="V109" i="71" s="1"/>
  <c r="X108" i="71"/>
  <c r="T108" i="71"/>
  <c r="U108" i="71" s="1"/>
  <c r="X107" i="71"/>
  <c r="T107" i="71"/>
  <c r="X106" i="71"/>
  <c r="Y106" i="71" s="1"/>
  <c r="T106" i="71"/>
  <c r="U106" i="71" s="1"/>
  <c r="X105" i="71"/>
  <c r="Y105" i="71" s="1"/>
  <c r="T105" i="71"/>
  <c r="U105" i="71" s="1"/>
  <c r="V105" i="71" s="1"/>
  <c r="X104" i="71"/>
  <c r="Y104" i="71" s="1"/>
  <c r="T104" i="71"/>
  <c r="X103" i="71"/>
  <c r="T103" i="71"/>
  <c r="U103" i="71" s="1"/>
  <c r="X102" i="71"/>
  <c r="T102" i="71"/>
  <c r="U102" i="71" s="1"/>
  <c r="X101" i="71"/>
  <c r="T101" i="71"/>
  <c r="U101" i="71" s="1"/>
  <c r="V101" i="71" s="1"/>
  <c r="X100" i="71"/>
  <c r="Y100" i="71" s="1"/>
  <c r="T100" i="71"/>
  <c r="X99" i="71"/>
  <c r="Y99" i="71" s="1"/>
  <c r="T99" i="71"/>
  <c r="X98" i="71"/>
  <c r="T98" i="71"/>
  <c r="U98" i="71" s="1"/>
  <c r="X97" i="71"/>
  <c r="T97" i="71"/>
  <c r="U97" i="71" s="1"/>
  <c r="V97" i="71" s="1"/>
  <c r="X96" i="71"/>
  <c r="Y96" i="71" s="1"/>
  <c r="Z96" i="71" s="1"/>
  <c r="AA96" i="71" s="1"/>
  <c r="T96" i="71"/>
  <c r="U96" i="71" s="1"/>
  <c r="X95" i="71"/>
  <c r="Y95" i="71" s="1"/>
  <c r="T95" i="71"/>
  <c r="X94" i="71"/>
  <c r="T94" i="71"/>
  <c r="X93" i="71"/>
  <c r="Y93" i="71" s="1"/>
  <c r="T93" i="71"/>
  <c r="U93" i="71" s="1"/>
  <c r="V93" i="71" s="1"/>
  <c r="X92" i="71"/>
  <c r="Y92" i="71" s="1"/>
  <c r="T92" i="71"/>
  <c r="U92" i="71" s="1"/>
  <c r="V92" i="71" s="1"/>
  <c r="X91" i="71"/>
  <c r="T91" i="71"/>
  <c r="X90" i="71"/>
  <c r="Y90" i="71" s="1"/>
  <c r="T90" i="71"/>
  <c r="U90" i="71" s="1"/>
  <c r="X89" i="71"/>
  <c r="Y89" i="71" s="1"/>
  <c r="T89" i="71"/>
  <c r="U89" i="71" s="1"/>
  <c r="V89" i="71" s="1"/>
  <c r="X88" i="71"/>
  <c r="Y88" i="71" s="1"/>
  <c r="T88" i="71"/>
  <c r="X87" i="71"/>
  <c r="T87" i="71"/>
  <c r="U87" i="71" s="1"/>
  <c r="X86" i="71"/>
  <c r="T86" i="71"/>
  <c r="U86" i="71" s="1"/>
  <c r="X85" i="71"/>
  <c r="Y85" i="71" s="1"/>
  <c r="T85" i="71"/>
  <c r="U85" i="71" s="1"/>
  <c r="V85" i="71" s="1"/>
  <c r="X84" i="71"/>
  <c r="Y84" i="71" s="1"/>
  <c r="T84" i="71"/>
  <c r="X83" i="71"/>
  <c r="Y83" i="71" s="1"/>
  <c r="Z83" i="71" s="1"/>
  <c r="T83" i="71"/>
  <c r="X82" i="71"/>
  <c r="T82" i="71"/>
  <c r="X81" i="71"/>
  <c r="T81" i="71"/>
  <c r="U81" i="71" s="1"/>
  <c r="V81" i="71" s="1"/>
  <c r="Y80" i="71"/>
  <c r="Z80" i="71" s="1"/>
  <c r="X80" i="71"/>
  <c r="T80" i="71"/>
  <c r="U80" i="71" s="1"/>
  <c r="V80" i="71" s="1"/>
  <c r="X79" i="71"/>
  <c r="Y79" i="71" s="1"/>
  <c r="T79" i="71"/>
  <c r="X78" i="71"/>
  <c r="T78" i="71"/>
  <c r="U78" i="71" s="1"/>
  <c r="X77" i="71"/>
  <c r="Y77" i="71" s="1"/>
  <c r="U77" i="71"/>
  <c r="V77" i="71" s="1"/>
  <c r="T77" i="71"/>
  <c r="X76" i="71"/>
  <c r="Y76" i="71" s="1"/>
  <c r="T76" i="71"/>
  <c r="X75" i="71"/>
  <c r="T75" i="71"/>
  <c r="X74" i="71"/>
  <c r="T74" i="71"/>
  <c r="U74" i="71" s="1"/>
  <c r="V74" i="71" s="1"/>
  <c r="X73" i="71"/>
  <c r="Y73" i="71" s="1"/>
  <c r="T73" i="71"/>
  <c r="U73" i="71" s="1"/>
  <c r="V73" i="71" s="1"/>
  <c r="X72" i="71"/>
  <c r="Y72" i="71" s="1"/>
  <c r="T72" i="71"/>
  <c r="X71" i="71"/>
  <c r="T71" i="71"/>
  <c r="X70" i="71"/>
  <c r="T70" i="71"/>
  <c r="U70" i="71" s="1"/>
  <c r="X69" i="71"/>
  <c r="Y69" i="71" s="1"/>
  <c r="T69" i="71"/>
  <c r="U69" i="71" s="1"/>
  <c r="V69" i="71" s="1"/>
  <c r="X68" i="71"/>
  <c r="Y68" i="71" s="1"/>
  <c r="T68" i="71"/>
  <c r="X67" i="71"/>
  <c r="T67" i="71"/>
  <c r="X66" i="71"/>
  <c r="T66" i="71"/>
  <c r="U66" i="71" s="1"/>
  <c r="V66" i="71" s="1"/>
  <c r="X65" i="71"/>
  <c r="Y65" i="71" s="1"/>
  <c r="Z65" i="71" s="1"/>
  <c r="T65" i="71"/>
  <c r="U65" i="71" s="1"/>
  <c r="V65" i="71" s="1"/>
  <c r="X64" i="71"/>
  <c r="Y64" i="71" s="1"/>
  <c r="T64" i="71"/>
  <c r="X63" i="71"/>
  <c r="T63" i="71"/>
  <c r="X62" i="71"/>
  <c r="T62" i="71"/>
  <c r="U62" i="71" s="1"/>
  <c r="X61" i="71"/>
  <c r="Y61" i="71" s="1"/>
  <c r="T61" i="71"/>
  <c r="U61" i="71" s="1"/>
  <c r="V61" i="71" s="1"/>
  <c r="X60" i="71"/>
  <c r="Y60" i="71" s="1"/>
  <c r="T60" i="71"/>
  <c r="X59" i="71"/>
  <c r="T59" i="71"/>
  <c r="X58" i="71"/>
  <c r="T58" i="71"/>
  <c r="U58" i="71" s="1"/>
  <c r="V58" i="71" s="1"/>
  <c r="X57" i="71"/>
  <c r="Y57" i="71" s="1"/>
  <c r="T57" i="71"/>
  <c r="U57" i="71" s="1"/>
  <c r="V57" i="71" s="1"/>
  <c r="X56" i="71"/>
  <c r="Y56" i="71" s="1"/>
  <c r="T56" i="71"/>
  <c r="X55" i="71"/>
  <c r="T55" i="71"/>
  <c r="X54" i="71"/>
  <c r="T54" i="71"/>
  <c r="U54" i="71" s="1"/>
  <c r="Z53" i="71"/>
  <c r="X53" i="71"/>
  <c r="Y53" i="71" s="1"/>
  <c r="T53" i="71"/>
  <c r="U53" i="71" s="1"/>
  <c r="V53" i="71" s="1"/>
  <c r="X52" i="71"/>
  <c r="Y52" i="71" s="1"/>
  <c r="T52" i="71"/>
  <c r="X51" i="71"/>
  <c r="T51" i="71"/>
  <c r="X50" i="71"/>
  <c r="T50" i="71"/>
  <c r="U50" i="71" s="1"/>
  <c r="V50" i="71" s="1"/>
  <c r="X49" i="71"/>
  <c r="Y49" i="71" s="1"/>
  <c r="Z49" i="71" s="1"/>
  <c r="T49" i="71"/>
  <c r="U49" i="71" s="1"/>
  <c r="V49" i="71" s="1"/>
  <c r="X48" i="71"/>
  <c r="Y48" i="71" s="1"/>
  <c r="T48" i="71"/>
  <c r="X47" i="71"/>
  <c r="T47" i="71"/>
  <c r="X46" i="71"/>
  <c r="T46" i="71"/>
  <c r="U46" i="71" s="1"/>
  <c r="X45" i="71"/>
  <c r="Y45" i="71" s="1"/>
  <c r="T45" i="71"/>
  <c r="U45" i="71" s="1"/>
  <c r="V45" i="71" s="1"/>
  <c r="X44" i="71"/>
  <c r="Y44" i="71" s="1"/>
  <c r="T44" i="71"/>
  <c r="U44" i="71" s="1"/>
  <c r="X43" i="71"/>
  <c r="Y43" i="71" s="1"/>
  <c r="T43" i="71"/>
  <c r="X42" i="71"/>
  <c r="T42" i="71"/>
  <c r="U42" i="71" s="1"/>
  <c r="V42" i="71" s="1"/>
  <c r="X41" i="71"/>
  <c r="T41" i="71"/>
  <c r="U41" i="71" s="1"/>
  <c r="V41" i="71" s="1"/>
  <c r="X40" i="71"/>
  <c r="Y40" i="71" s="1"/>
  <c r="U40" i="71"/>
  <c r="T40" i="71"/>
  <c r="X39" i="71"/>
  <c r="Y39" i="71" s="1"/>
  <c r="T39" i="71"/>
  <c r="X38" i="71"/>
  <c r="T38" i="71"/>
  <c r="U38" i="71" s="1"/>
  <c r="V38" i="71" s="1"/>
  <c r="X37" i="71"/>
  <c r="Y37" i="71" s="1"/>
  <c r="T37" i="71"/>
  <c r="U37" i="71" s="1"/>
  <c r="X36" i="71"/>
  <c r="Y36" i="71" s="1"/>
  <c r="Z36" i="71" s="1"/>
  <c r="T36" i="71"/>
  <c r="U36" i="71" s="1"/>
  <c r="X35" i="71"/>
  <c r="Y35" i="71" s="1"/>
  <c r="T35" i="71"/>
  <c r="X34" i="71"/>
  <c r="T34" i="71"/>
  <c r="U34" i="71" s="1"/>
  <c r="V34" i="71" s="1"/>
  <c r="X33" i="71"/>
  <c r="T33" i="71"/>
  <c r="U33" i="71" s="1"/>
  <c r="V33" i="71" s="1"/>
  <c r="X32" i="71"/>
  <c r="Y32" i="71" s="1"/>
  <c r="T32" i="71"/>
  <c r="U32" i="71" s="1"/>
  <c r="X31" i="71"/>
  <c r="Y31" i="71" s="1"/>
  <c r="T31" i="71"/>
  <c r="X30" i="71"/>
  <c r="T30" i="71"/>
  <c r="U30" i="71" s="1"/>
  <c r="V30" i="71" s="1"/>
  <c r="X29" i="71"/>
  <c r="Y29" i="71" s="1"/>
  <c r="T29" i="71"/>
  <c r="U29" i="71" s="1"/>
  <c r="X28" i="71"/>
  <c r="Y28" i="71" s="1"/>
  <c r="Z28" i="71" s="1"/>
  <c r="T28" i="71"/>
  <c r="U28" i="71" s="1"/>
  <c r="X27" i="71"/>
  <c r="Y27" i="71" s="1"/>
  <c r="T27" i="71"/>
  <c r="X26" i="71"/>
  <c r="T26" i="71"/>
  <c r="U26" i="71" s="1"/>
  <c r="V26" i="71" s="1"/>
  <c r="X25" i="71"/>
  <c r="T25" i="71"/>
  <c r="U25" i="71" s="1"/>
  <c r="V25" i="71" s="1"/>
  <c r="X24" i="71"/>
  <c r="Y24" i="71" s="1"/>
  <c r="T24" i="71"/>
  <c r="U24" i="71" s="1"/>
  <c r="X23" i="71"/>
  <c r="Y23" i="71" s="1"/>
  <c r="T23" i="71"/>
  <c r="X22" i="71"/>
  <c r="T22" i="71"/>
  <c r="U22" i="71" s="1"/>
  <c r="V22" i="71" s="1"/>
  <c r="X21" i="71"/>
  <c r="Y21" i="71" s="1"/>
  <c r="T21" i="71"/>
  <c r="U21" i="71" s="1"/>
  <c r="X20" i="71"/>
  <c r="Y20" i="71" s="1"/>
  <c r="T20" i="71"/>
  <c r="U20" i="71" s="1"/>
  <c r="X19" i="71"/>
  <c r="Y19" i="71" s="1"/>
  <c r="T19" i="71"/>
  <c r="X18" i="71"/>
  <c r="T18" i="71"/>
  <c r="U18" i="71" s="1"/>
  <c r="V18" i="71" s="1"/>
  <c r="X17" i="71"/>
  <c r="T17" i="71"/>
  <c r="U17" i="71" s="1"/>
  <c r="V17" i="71" s="1"/>
  <c r="X16" i="71"/>
  <c r="Y16" i="71" s="1"/>
  <c r="T16" i="71"/>
  <c r="U16" i="71" s="1"/>
  <c r="X15" i="71"/>
  <c r="Y15" i="71" s="1"/>
  <c r="T15" i="71"/>
  <c r="X14" i="71"/>
  <c r="T14" i="71"/>
  <c r="U14" i="71" s="1"/>
  <c r="V14" i="71" s="1"/>
  <c r="X13" i="71"/>
  <c r="Y13" i="71" s="1"/>
  <c r="T13" i="71"/>
  <c r="U13" i="71" s="1"/>
  <c r="X12" i="71"/>
  <c r="Y12" i="71" s="1"/>
  <c r="Z12" i="71" s="1"/>
  <c r="T12" i="71"/>
  <c r="U12" i="71" s="1"/>
  <c r="X11" i="71"/>
  <c r="Y11" i="71" s="1"/>
  <c r="T11" i="71"/>
  <c r="X10" i="71"/>
  <c r="T10" i="71"/>
  <c r="U10" i="71" s="1"/>
  <c r="X9" i="71"/>
  <c r="T9" i="71"/>
  <c r="U9" i="71" s="1"/>
  <c r="V9" i="71" s="1"/>
  <c r="AC6" i="78" l="1"/>
  <c r="AC3" i="78" s="1"/>
  <c r="Z85" i="71"/>
  <c r="AA85" i="71" s="1"/>
  <c r="V242" i="71"/>
  <c r="Z260" i="71"/>
  <c r="AA260" i="71" s="1"/>
  <c r="V222" i="71"/>
  <c r="Y205" i="71"/>
  <c r="Z205" i="71" s="1"/>
  <c r="AA205" i="71" s="1"/>
  <c r="Z216" i="71"/>
  <c r="Y113" i="71"/>
  <c r="Z113" i="71" s="1"/>
  <c r="AA113" i="71" s="1"/>
  <c r="U138" i="71"/>
  <c r="V138" i="71" s="1"/>
  <c r="V169" i="71"/>
  <c r="U210" i="71"/>
  <c r="V210" i="71" s="1"/>
  <c r="U213" i="71"/>
  <c r="V213" i="71" s="1"/>
  <c r="V233" i="71"/>
  <c r="U276" i="71"/>
  <c r="V276" i="71" s="1"/>
  <c r="U303" i="71"/>
  <c r="V303" i="71" s="1"/>
  <c r="Z92" i="71"/>
  <c r="AA92" i="71" s="1"/>
  <c r="V146" i="71"/>
  <c r="Z319" i="71"/>
  <c r="Z29" i="71"/>
  <c r="AA29" i="71" s="1"/>
  <c r="Z13" i="71"/>
  <c r="AA13" i="71" s="1"/>
  <c r="V110" i="71"/>
  <c r="V111" i="71"/>
  <c r="Z196" i="71"/>
  <c r="AA196" i="71" s="1"/>
  <c r="Y212" i="71"/>
  <c r="Z212" i="71" s="1"/>
  <c r="AA212" i="71" s="1"/>
  <c r="AB3" i="77"/>
  <c r="AC6" i="77"/>
  <c r="AC3" i="77" s="1"/>
  <c r="Z299" i="71"/>
  <c r="AA299" i="71" s="1"/>
  <c r="V62" i="71"/>
  <c r="Z122" i="71"/>
  <c r="AA122" i="71" s="1"/>
  <c r="Z153" i="71"/>
  <c r="AA153" i="71" s="1"/>
  <c r="V154" i="71"/>
  <c r="V193" i="71"/>
  <c r="Z200" i="71"/>
  <c r="AA200" i="71" s="1"/>
  <c r="Z224" i="71"/>
  <c r="Z244" i="71"/>
  <c r="AA244" i="71" s="1"/>
  <c r="Z279" i="71"/>
  <c r="AA279" i="71" s="1"/>
  <c r="V287" i="71"/>
  <c r="V288" i="71"/>
  <c r="Z290" i="71"/>
  <c r="V300" i="71"/>
  <c r="AA303" i="71"/>
  <c r="Z322" i="71"/>
  <c r="V323" i="71"/>
  <c r="V272" i="71"/>
  <c r="Z21" i="71"/>
  <c r="AA21" i="71" s="1"/>
  <c r="Z37" i="71"/>
  <c r="AA37" i="71" s="1"/>
  <c r="V96" i="71"/>
  <c r="Z109" i="71"/>
  <c r="AA109" i="71" s="1"/>
  <c r="V119" i="71"/>
  <c r="Z145" i="71"/>
  <c r="AA145" i="71" s="1"/>
  <c r="Z168" i="71"/>
  <c r="AA168" i="71" s="1"/>
  <c r="U178" i="71"/>
  <c r="V178" i="71" s="1"/>
  <c r="V181" i="71"/>
  <c r="V194" i="71"/>
  <c r="Z209" i="71"/>
  <c r="AA209" i="71" s="1"/>
  <c r="Z245" i="71"/>
  <c r="AA245" i="71" s="1"/>
  <c r="Z253" i="71"/>
  <c r="Y275" i="71"/>
  <c r="Z275" i="71" s="1"/>
  <c r="AA275" i="71" s="1"/>
  <c r="Y33" i="71"/>
  <c r="V308" i="71"/>
  <c r="U308" i="71"/>
  <c r="U315" i="71"/>
  <c r="V315" i="71" s="1"/>
  <c r="U82" i="71"/>
  <c r="V82" i="71"/>
  <c r="Y101" i="71"/>
  <c r="Z101" i="71" s="1"/>
  <c r="AA101" i="71" s="1"/>
  <c r="U150" i="71"/>
  <c r="V150" i="71" s="1"/>
  <c r="Y173" i="71"/>
  <c r="Z173" i="71" s="1"/>
  <c r="V177" i="71"/>
  <c r="U177" i="71"/>
  <c r="U225" i="71"/>
  <c r="V225" i="71" s="1"/>
  <c r="U230" i="71"/>
  <c r="V230" i="71" s="1"/>
  <c r="Z287" i="71"/>
  <c r="AA287" i="71" s="1"/>
  <c r="V13" i="71"/>
  <c r="V29" i="71"/>
  <c r="U172" i="71"/>
  <c r="V172" i="71" s="1"/>
  <c r="Y179" i="71"/>
  <c r="U238" i="71"/>
  <c r="V238" i="71" s="1"/>
  <c r="Y298" i="71"/>
  <c r="Z298" i="71" s="1"/>
  <c r="AA298" i="71" s="1"/>
  <c r="Y9" i="71"/>
  <c r="Z9" i="71" s="1"/>
  <c r="V21" i="71"/>
  <c r="Y25" i="71"/>
  <c r="V37" i="71"/>
  <c r="Y41" i="71"/>
  <c r="Z41" i="71" s="1"/>
  <c r="V46" i="71"/>
  <c r="Z69" i="71"/>
  <c r="AA69" i="71" s="1"/>
  <c r="V78" i="71"/>
  <c r="AA80" i="71"/>
  <c r="U117" i="71"/>
  <c r="V117" i="71" s="1"/>
  <c r="Z129" i="71"/>
  <c r="AA129" i="71" s="1"/>
  <c r="U158" i="71"/>
  <c r="V158" i="71" s="1"/>
  <c r="Z161" i="71"/>
  <c r="AA161" i="71" s="1"/>
  <c r="AA169" i="71"/>
  <c r="U174" i="71"/>
  <c r="V174" i="71" s="1"/>
  <c r="Z177" i="71"/>
  <c r="U205" i="71"/>
  <c r="V205" i="71" s="1"/>
  <c r="Y17" i="71"/>
  <c r="Z17" i="71" s="1"/>
  <c r="Y114" i="71"/>
  <c r="U142" i="71"/>
  <c r="V142" i="71" s="1"/>
  <c r="U134" i="71"/>
  <c r="V134" i="71" s="1"/>
  <c r="Z137" i="71"/>
  <c r="AA137" i="71" s="1"/>
  <c r="U166" i="71"/>
  <c r="V166" i="71" s="1"/>
  <c r="AA177" i="71"/>
  <c r="Y180" i="71"/>
  <c r="Z180" i="71" s="1"/>
  <c r="Y185" i="71"/>
  <c r="Z185" i="71" s="1"/>
  <c r="AA193" i="71"/>
  <c r="Z193" i="71"/>
  <c r="U202" i="71"/>
  <c r="V202" i="71" s="1"/>
  <c r="Z217" i="71"/>
  <c r="Y217" i="71"/>
  <c r="Y181" i="71"/>
  <c r="Z181" i="71" s="1"/>
  <c r="Y188" i="71"/>
  <c r="U198" i="71"/>
  <c r="V198" i="71" s="1"/>
  <c r="U201" i="71"/>
  <c r="V201" i="71" s="1"/>
  <c r="U214" i="71"/>
  <c r="V214" i="71" s="1"/>
  <c r="Y220" i="71"/>
  <c r="Z220" i="71" s="1"/>
  <c r="Y248" i="71"/>
  <c r="Z248" i="71" s="1"/>
  <c r="Z294" i="71"/>
  <c r="AA294" i="71" s="1"/>
  <c r="V296" i="71"/>
  <c r="V299" i="71"/>
  <c r="U312" i="71"/>
  <c r="V312" i="71" s="1"/>
  <c r="Z315" i="71"/>
  <c r="AA315" i="71" s="1"/>
  <c r="Z45" i="71"/>
  <c r="AA45" i="71" s="1"/>
  <c r="V54" i="71"/>
  <c r="Z61" i="71"/>
  <c r="AA61" i="71" s="1"/>
  <c r="V70" i="71"/>
  <c r="Z77" i="71"/>
  <c r="V98" i="71"/>
  <c r="Z99" i="71"/>
  <c r="AA99" i="71" s="1"/>
  <c r="Z184" i="71"/>
  <c r="AA184" i="71" s="1"/>
  <c r="V186" i="71"/>
  <c r="V189" i="71"/>
  <c r="Z189" i="71"/>
  <c r="AA189" i="71" s="1"/>
  <c r="Z201" i="71"/>
  <c r="AA201" i="71" s="1"/>
  <c r="Y208" i="71"/>
  <c r="Z208" i="71" s="1"/>
  <c r="AA208" i="71" s="1"/>
  <c r="V216" i="71"/>
  <c r="V218" i="71"/>
  <c r="V221" i="71"/>
  <c r="Z221" i="71"/>
  <c r="AA221" i="71" s="1"/>
  <c r="U226" i="71"/>
  <c r="V226" i="71" s="1"/>
  <c r="Y240" i="71"/>
  <c r="Z240" i="71" s="1"/>
  <c r="AA240" i="71" s="1"/>
  <c r="V249" i="71"/>
  <c r="V250" i="71"/>
  <c r="V257" i="71"/>
  <c r="Z258" i="71"/>
  <c r="AA258" i="71" s="1"/>
  <c r="U268" i="71"/>
  <c r="V268" i="71" s="1"/>
  <c r="U284" i="71"/>
  <c r="V284" i="71" s="1"/>
  <c r="Y291" i="71"/>
  <c r="Z291" i="71" s="1"/>
  <c r="U295" i="71"/>
  <c r="V295" i="71" s="1"/>
  <c r="Z302" i="71"/>
  <c r="AA302" i="71" s="1"/>
  <c r="U306" i="71"/>
  <c r="V306" i="71" s="1"/>
  <c r="Z310" i="71"/>
  <c r="AA310" i="71" s="1"/>
  <c r="Y318" i="71"/>
  <c r="Z318" i="71" s="1"/>
  <c r="AA319" i="71"/>
  <c r="AA172" i="71"/>
  <c r="V176" i="71"/>
  <c r="U182" i="71"/>
  <c r="V182" i="71" s="1"/>
  <c r="U185" i="71"/>
  <c r="V185" i="71" s="1"/>
  <c r="Z192" i="71"/>
  <c r="AA192" i="71" s="1"/>
  <c r="Y197" i="71"/>
  <c r="Z197" i="71" s="1"/>
  <c r="Y204" i="71"/>
  <c r="Z204" i="71" s="1"/>
  <c r="Y213" i="71"/>
  <c r="U217" i="71"/>
  <c r="V217" i="71" s="1"/>
  <c r="Z228" i="71"/>
  <c r="AA228" i="71" s="1"/>
  <c r="Y229" i="71"/>
  <c r="Y236" i="71"/>
  <c r="Z236" i="71" s="1"/>
  <c r="AA236" i="71" s="1"/>
  <c r="AA253" i="71"/>
  <c r="Y271" i="71"/>
  <c r="Z271" i="71" s="1"/>
  <c r="AA271" i="71" s="1"/>
  <c r="U292" i="71"/>
  <c r="V292" i="71" s="1"/>
  <c r="Z295" i="71"/>
  <c r="AA295" i="71" s="1"/>
  <c r="Y307" i="71"/>
  <c r="U311" i="71"/>
  <c r="V311" i="71" s="1"/>
  <c r="Z314" i="71"/>
  <c r="AA314" i="71" s="1"/>
  <c r="V316" i="71"/>
  <c r="V319" i="71"/>
  <c r="Z215" i="71"/>
  <c r="AA215" i="71" s="1"/>
  <c r="Y183" i="71"/>
  <c r="Z183" i="71" s="1"/>
  <c r="AA183" i="71" s="1"/>
  <c r="V188" i="71"/>
  <c r="U192" i="71"/>
  <c r="V192" i="71" s="1"/>
  <c r="Z195" i="71"/>
  <c r="AA195" i="71" s="1"/>
  <c r="Y199" i="71"/>
  <c r="Z199" i="71" s="1"/>
  <c r="AA199" i="71" s="1"/>
  <c r="V204" i="71"/>
  <c r="U208" i="71"/>
  <c r="V208" i="71" s="1"/>
  <c r="Z211" i="71"/>
  <c r="AA211" i="71" s="1"/>
  <c r="AA216" i="71"/>
  <c r="V220" i="71"/>
  <c r="V234" i="71"/>
  <c r="Z237" i="71"/>
  <c r="AA237" i="71" s="1"/>
  <c r="V246" i="71"/>
  <c r="Z289" i="71"/>
  <c r="V298" i="71"/>
  <c r="Z305" i="71"/>
  <c r="AA305" i="71" s="1"/>
  <c r="Y313" i="71"/>
  <c r="Z313" i="71" s="1"/>
  <c r="AA313" i="71" s="1"/>
  <c r="V318" i="71"/>
  <c r="U322" i="71"/>
  <c r="V322" i="71" s="1"/>
  <c r="AA290" i="71"/>
  <c r="V294" i="71"/>
  <c r="Z301" i="71"/>
  <c r="AA306" i="71"/>
  <c r="V310" i="71"/>
  <c r="Y10" i="71"/>
  <c r="U15" i="71"/>
  <c r="V15" i="71" s="1"/>
  <c r="U23" i="71"/>
  <c r="V23" i="71" s="1"/>
  <c r="Y34" i="71"/>
  <c r="Z44" i="71"/>
  <c r="AA44" i="71" s="1"/>
  <c r="U68" i="71"/>
  <c r="V68" i="71" s="1"/>
  <c r="Z76" i="71"/>
  <c r="AA76" i="71" s="1"/>
  <c r="Y97" i="71"/>
  <c r="Z97" i="71" s="1"/>
  <c r="U269" i="71"/>
  <c r="V269" i="71" s="1"/>
  <c r="U285" i="71"/>
  <c r="V285" i="71" s="1"/>
  <c r="V12" i="71"/>
  <c r="Z15" i="71"/>
  <c r="AA15" i="71" s="1"/>
  <c r="V20" i="71"/>
  <c r="Z20" i="71"/>
  <c r="AA20" i="71" s="1"/>
  <c r="Z23" i="71"/>
  <c r="AA23" i="71" s="1"/>
  <c r="V28" i="71"/>
  <c r="Z31" i="71"/>
  <c r="AA31" i="71" s="1"/>
  <c r="V36" i="71"/>
  <c r="Z39" i="71"/>
  <c r="V44" i="71"/>
  <c r="Z48" i="71"/>
  <c r="AA48" i="71" s="1"/>
  <c r="AA53" i="71"/>
  <c r="U56" i="71"/>
  <c r="V56" i="71" s="1"/>
  <c r="Y59" i="71"/>
  <c r="Z64" i="71"/>
  <c r="AA64" i="71" s="1"/>
  <c r="U72" i="71"/>
  <c r="V72" i="71" s="1"/>
  <c r="Y75" i="71"/>
  <c r="Y91" i="71"/>
  <c r="Z104" i="71"/>
  <c r="AA104" i="71" s="1"/>
  <c r="AA12" i="71"/>
  <c r="AA28" i="71"/>
  <c r="U31" i="71"/>
  <c r="V31" i="71" s="1"/>
  <c r="AA36" i="71"/>
  <c r="U39" i="71"/>
  <c r="V39" i="71" s="1"/>
  <c r="AA49" i="71"/>
  <c r="U52" i="71"/>
  <c r="V52" i="71" s="1"/>
  <c r="Y55" i="71"/>
  <c r="AA65" i="71"/>
  <c r="U120" i="71"/>
  <c r="V120" i="71" s="1"/>
  <c r="U11" i="71"/>
  <c r="V11" i="71" s="1"/>
  <c r="Y14" i="71"/>
  <c r="Z14" i="71" s="1"/>
  <c r="U19" i="71"/>
  <c r="V19" i="71" s="1"/>
  <c r="Y22" i="71"/>
  <c r="U27" i="71"/>
  <c r="V27" i="71" s="1"/>
  <c r="Y30" i="71"/>
  <c r="Z30" i="71" s="1"/>
  <c r="U35" i="71"/>
  <c r="V35" i="71" s="1"/>
  <c r="Y38" i="71"/>
  <c r="AA39" i="71"/>
  <c r="U43" i="71"/>
  <c r="V43" i="71" s="1"/>
  <c r="Y47" i="71"/>
  <c r="Z47" i="71" s="1"/>
  <c r="Z52" i="71"/>
  <c r="AA52" i="71" s="1"/>
  <c r="U60" i="71"/>
  <c r="V60" i="71" s="1"/>
  <c r="Y63" i="71"/>
  <c r="Z68" i="71"/>
  <c r="AA68" i="71" s="1"/>
  <c r="U76" i="71"/>
  <c r="V76" i="71" s="1"/>
  <c r="Y86" i="71"/>
  <c r="U88" i="71"/>
  <c r="V88" i="71" s="1"/>
  <c r="Y107" i="71"/>
  <c r="Y135" i="71"/>
  <c r="Y143" i="71"/>
  <c r="Z143" i="71" s="1"/>
  <c r="Y151" i="71"/>
  <c r="Y159" i="71"/>
  <c r="Z159" i="71" s="1"/>
  <c r="Y167" i="71"/>
  <c r="Y18" i="71"/>
  <c r="Y26" i="71"/>
  <c r="Z26" i="71" s="1"/>
  <c r="Y42" i="71"/>
  <c r="Z60" i="71"/>
  <c r="AA60" i="71" s="1"/>
  <c r="Y71" i="71"/>
  <c r="Z71" i="71" s="1"/>
  <c r="AA83" i="71"/>
  <c r="Z88" i="71"/>
  <c r="AA88" i="71" s="1"/>
  <c r="Z95" i="71"/>
  <c r="AA95" i="71" s="1"/>
  <c r="U99" i="71"/>
  <c r="V99" i="71" s="1"/>
  <c r="U256" i="71"/>
  <c r="V256" i="71" s="1"/>
  <c r="V10" i="71"/>
  <c r="Z11" i="71"/>
  <c r="AA11" i="71" s="1"/>
  <c r="V16" i="71"/>
  <c r="Z16" i="71"/>
  <c r="AA16" i="71" s="1"/>
  <c r="Z19" i="71"/>
  <c r="AA19" i="71" s="1"/>
  <c r="V24" i="71"/>
  <c r="Z24" i="71"/>
  <c r="AA24" i="71" s="1"/>
  <c r="Z27" i="71"/>
  <c r="AA27" i="71" s="1"/>
  <c r="V32" i="71"/>
  <c r="Z32" i="71"/>
  <c r="AA32" i="71" s="1"/>
  <c r="Z35" i="71"/>
  <c r="AA35" i="71" s="1"/>
  <c r="V40" i="71"/>
  <c r="Z40" i="71"/>
  <c r="AA40" i="71" s="1"/>
  <c r="Z43" i="71"/>
  <c r="AA43" i="71" s="1"/>
  <c r="U48" i="71"/>
  <c r="V48" i="71" s="1"/>
  <c r="Y51" i="71"/>
  <c r="Z51" i="71" s="1"/>
  <c r="Z56" i="71"/>
  <c r="AA56" i="71" s="1"/>
  <c r="Z57" i="71"/>
  <c r="AA57" i="71" s="1"/>
  <c r="U64" i="71"/>
  <c r="V64" i="71" s="1"/>
  <c r="Y67" i="71"/>
  <c r="Z72" i="71"/>
  <c r="AA72" i="71" s="1"/>
  <c r="Z73" i="71"/>
  <c r="AA73" i="71" s="1"/>
  <c r="AA77" i="71"/>
  <c r="Z79" i="71"/>
  <c r="AA79" i="71" s="1"/>
  <c r="Y81" i="71"/>
  <c r="U83" i="71"/>
  <c r="V83" i="71" s="1"/>
  <c r="U94" i="71"/>
  <c r="V94" i="71" s="1"/>
  <c r="Y102" i="71"/>
  <c r="Z102" i="71" s="1"/>
  <c r="U104" i="71"/>
  <c r="V104" i="71" s="1"/>
  <c r="U112" i="71"/>
  <c r="V112" i="71" s="1"/>
  <c r="U115" i="71"/>
  <c r="V115" i="71" s="1"/>
  <c r="Y110" i="71"/>
  <c r="Z110" i="71" s="1"/>
  <c r="Y115" i="71"/>
  <c r="Z115" i="71" s="1"/>
  <c r="Z125" i="71"/>
  <c r="AA125" i="71" s="1"/>
  <c r="U240" i="71"/>
  <c r="V240" i="71" s="1"/>
  <c r="Y243" i="71"/>
  <c r="Z243" i="71" s="1"/>
  <c r="Y46" i="71"/>
  <c r="U47" i="71"/>
  <c r="V47" i="71" s="1"/>
  <c r="Y50" i="71"/>
  <c r="U51" i="71"/>
  <c r="V51" i="71" s="1"/>
  <c r="Y54" i="71"/>
  <c r="Z54" i="71" s="1"/>
  <c r="U55" i="71"/>
  <c r="V55" i="71" s="1"/>
  <c r="Y58" i="71"/>
  <c r="U59" i="71"/>
  <c r="V59" i="71" s="1"/>
  <c r="Y62" i="71"/>
  <c r="Z62" i="71" s="1"/>
  <c r="U63" i="71"/>
  <c r="V63" i="71" s="1"/>
  <c r="Y66" i="71"/>
  <c r="Z66" i="71" s="1"/>
  <c r="U67" i="71"/>
  <c r="V67" i="71" s="1"/>
  <c r="Y70" i="71"/>
  <c r="Z70" i="71" s="1"/>
  <c r="U71" i="71"/>
  <c r="V71" i="71" s="1"/>
  <c r="Y74" i="71"/>
  <c r="U75" i="71"/>
  <c r="V75" i="71" s="1"/>
  <c r="Y78" i="71"/>
  <c r="U79" i="71"/>
  <c r="V79" i="71" s="1"/>
  <c r="Y82" i="71"/>
  <c r="U84" i="71"/>
  <c r="V84" i="71" s="1"/>
  <c r="Z84" i="71"/>
  <c r="AA84" i="71" s="1"/>
  <c r="Y87" i="71"/>
  <c r="V90" i="71"/>
  <c r="Z93" i="71"/>
  <c r="AA93" i="71" s="1"/>
  <c r="U95" i="71"/>
  <c r="V95" i="71" s="1"/>
  <c r="Y98" i="71"/>
  <c r="Z98" i="71" s="1"/>
  <c r="U100" i="71"/>
  <c r="V100" i="71" s="1"/>
  <c r="Z100" i="71"/>
  <c r="AA100" i="71" s="1"/>
  <c r="Y103" i="71"/>
  <c r="Z103" i="71" s="1"/>
  <c r="V106" i="71"/>
  <c r="Y108" i="71"/>
  <c r="Z108" i="71" s="1"/>
  <c r="Y112" i="71"/>
  <c r="Z116" i="71"/>
  <c r="AA116" i="71" s="1"/>
  <c r="Y118" i="71"/>
  <c r="Z118" i="71" s="1"/>
  <c r="Z120" i="71"/>
  <c r="AA120" i="71" s="1"/>
  <c r="Y131" i="71"/>
  <c r="Y139" i="71"/>
  <c r="Z139" i="71" s="1"/>
  <c r="Y147" i="71"/>
  <c r="Y155" i="71"/>
  <c r="Z155" i="71" s="1"/>
  <c r="Y163" i="71"/>
  <c r="Y174" i="71"/>
  <c r="U179" i="71"/>
  <c r="V179" i="71" s="1"/>
  <c r="Y190" i="71"/>
  <c r="U195" i="71"/>
  <c r="V195" i="71" s="1"/>
  <c r="Y206" i="71"/>
  <c r="U211" i="71"/>
  <c r="V211" i="71" s="1"/>
  <c r="U224" i="71"/>
  <c r="V224" i="71" s="1"/>
  <c r="Y227" i="71"/>
  <c r="V86" i="71"/>
  <c r="V87" i="71"/>
  <c r="Z89" i="71"/>
  <c r="AA89" i="71" s="1"/>
  <c r="Z90" i="71"/>
  <c r="AA90" i="71" s="1"/>
  <c r="U91" i="71"/>
  <c r="V91" i="71" s="1"/>
  <c r="Y94" i="71"/>
  <c r="Z94" i="71" s="1"/>
  <c r="V102" i="71"/>
  <c r="V103" i="71"/>
  <c r="Z105" i="71"/>
  <c r="AA105" i="71" s="1"/>
  <c r="Z106" i="71"/>
  <c r="AA106" i="71" s="1"/>
  <c r="U107" i="71"/>
  <c r="V107" i="71" s="1"/>
  <c r="AA117" i="71"/>
  <c r="Y123" i="71"/>
  <c r="U125" i="71"/>
  <c r="V125" i="71" s="1"/>
  <c r="V116" i="71"/>
  <c r="Z119" i="71"/>
  <c r="AA119" i="71" s="1"/>
  <c r="Y130" i="71"/>
  <c r="Y134" i="71"/>
  <c r="Z134" i="71" s="1"/>
  <c r="Y138" i="71"/>
  <c r="Y142" i="71"/>
  <c r="Y146" i="71"/>
  <c r="Y150" i="71"/>
  <c r="Z150" i="71" s="1"/>
  <c r="Y154" i="71"/>
  <c r="Z154" i="71" s="1"/>
  <c r="Y158" i="71"/>
  <c r="Y162" i="71"/>
  <c r="Y166" i="71"/>
  <c r="Z166" i="71" s="1"/>
  <c r="Y170" i="71"/>
  <c r="U175" i="71"/>
  <c r="V175" i="71" s="1"/>
  <c r="Y186" i="71"/>
  <c r="Z186" i="71" s="1"/>
  <c r="U191" i="71"/>
  <c r="V191" i="71" s="1"/>
  <c r="Y202" i="71"/>
  <c r="Z202" i="71" s="1"/>
  <c r="U207" i="71"/>
  <c r="V207" i="71" s="1"/>
  <c r="Y218" i="71"/>
  <c r="Z233" i="71"/>
  <c r="AA233" i="71" s="1"/>
  <c r="Z249" i="71"/>
  <c r="AA249" i="71" s="1"/>
  <c r="U121" i="71"/>
  <c r="V121" i="71" s="1"/>
  <c r="Z121" i="71"/>
  <c r="AA121" i="71" s="1"/>
  <c r="Y124" i="71"/>
  <c r="V127" i="71"/>
  <c r="Z128" i="71"/>
  <c r="AA128" i="71" s="1"/>
  <c r="Z132" i="71"/>
  <c r="AA132" i="71" s="1"/>
  <c r="Z136" i="71"/>
  <c r="AA136" i="71" s="1"/>
  <c r="Z140" i="71"/>
  <c r="AA140" i="71" s="1"/>
  <c r="Z144" i="71"/>
  <c r="AA144" i="71" s="1"/>
  <c r="Z148" i="71"/>
  <c r="AA148" i="71" s="1"/>
  <c r="Z152" i="71"/>
  <c r="AA152" i="71" s="1"/>
  <c r="Z156" i="71"/>
  <c r="AA156" i="71" s="1"/>
  <c r="Z160" i="71"/>
  <c r="AA160" i="71" s="1"/>
  <c r="Z164" i="71"/>
  <c r="AA164" i="71" s="1"/>
  <c r="U171" i="71"/>
  <c r="V171" i="71" s="1"/>
  <c r="Z175" i="71"/>
  <c r="AA175" i="71" s="1"/>
  <c r="Y182" i="71"/>
  <c r="Z182" i="71" s="1"/>
  <c r="V184" i="71"/>
  <c r="U187" i="71"/>
  <c r="V187" i="71" s="1"/>
  <c r="Z191" i="71"/>
  <c r="Y198" i="71"/>
  <c r="Z198" i="71" s="1"/>
  <c r="V200" i="71"/>
  <c r="U203" i="71"/>
  <c r="V203" i="71" s="1"/>
  <c r="Z207" i="71"/>
  <c r="AA207" i="71" s="1"/>
  <c r="Y214" i="71"/>
  <c r="Z214" i="71" s="1"/>
  <c r="U219" i="71"/>
  <c r="V219" i="71" s="1"/>
  <c r="U232" i="71"/>
  <c r="V232" i="71" s="1"/>
  <c r="Y235" i="71"/>
  <c r="U248" i="71"/>
  <c r="V248" i="71" s="1"/>
  <c r="Y251" i="71"/>
  <c r="V108" i="71"/>
  <c r="Z111" i="71"/>
  <c r="AA111" i="71" s="1"/>
  <c r="V123" i="71"/>
  <c r="V124" i="71"/>
  <c r="Z126" i="71"/>
  <c r="AA126" i="71" s="1"/>
  <c r="Z127" i="71"/>
  <c r="AA127" i="71" s="1"/>
  <c r="U128" i="71"/>
  <c r="V128" i="71" s="1"/>
  <c r="U131" i="71"/>
  <c r="V131" i="71" s="1"/>
  <c r="U132" i="71"/>
  <c r="V132" i="71" s="1"/>
  <c r="U135" i="71"/>
  <c r="V135" i="71" s="1"/>
  <c r="U136" i="71"/>
  <c r="V136" i="71" s="1"/>
  <c r="U139" i="71"/>
  <c r="V139" i="71" s="1"/>
  <c r="U140" i="71"/>
  <c r="V140" i="71" s="1"/>
  <c r="U143" i="71"/>
  <c r="V143" i="71" s="1"/>
  <c r="U144" i="71"/>
  <c r="V144" i="71" s="1"/>
  <c r="U147" i="71"/>
  <c r="V147" i="71" s="1"/>
  <c r="U148" i="71"/>
  <c r="V148" i="71" s="1"/>
  <c r="U151" i="71"/>
  <c r="V151" i="71" s="1"/>
  <c r="U152" i="71"/>
  <c r="V152" i="71" s="1"/>
  <c r="U155" i="71"/>
  <c r="V155" i="71" s="1"/>
  <c r="U156" i="71"/>
  <c r="V156" i="71" s="1"/>
  <c r="U159" i="71"/>
  <c r="V159" i="71" s="1"/>
  <c r="U160" i="71"/>
  <c r="V160" i="71" s="1"/>
  <c r="U163" i="71"/>
  <c r="V163" i="71" s="1"/>
  <c r="U164" i="71"/>
  <c r="V164" i="71" s="1"/>
  <c r="U167" i="71"/>
  <c r="V167" i="71" s="1"/>
  <c r="U168" i="71"/>
  <c r="V168" i="71" s="1"/>
  <c r="Z171" i="71"/>
  <c r="AA171" i="71" s="1"/>
  <c r="AA176" i="71"/>
  <c r="Y178" i="71"/>
  <c r="Z178" i="71" s="1"/>
  <c r="V180" i="71"/>
  <c r="U183" i="71"/>
  <c r="V183" i="71" s="1"/>
  <c r="Z187" i="71"/>
  <c r="AA187" i="71" s="1"/>
  <c r="AA191" i="71"/>
  <c r="Y194" i="71"/>
  <c r="V196" i="71"/>
  <c r="U199" i="71"/>
  <c r="V199" i="71" s="1"/>
  <c r="Z203" i="71"/>
  <c r="AA203" i="71" s="1"/>
  <c r="Y210" i="71"/>
  <c r="Z210" i="71" s="1"/>
  <c r="V212" i="71"/>
  <c r="U215" i="71"/>
  <c r="V215" i="71" s="1"/>
  <c r="Z219" i="71"/>
  <c r="AA219" i="71" s="1"/>
  <c r="Z225" i="71"/>
  <c r="AA225" i="71" s="1"/>
  <c r="Z241" i="71"/>
  <c r="AA241" i="71" s="1"/>
  <c r="U223" i="71"/>
  <c r="V223" i="71" s="1"/>
  <c r="Y226" i="71"/>
  <c r="Z226" i="71" s="1"/>
  <c r="U231" i="71"/>
  <c r="V231" i="71" s="1"/>
  <c r="Y234" i="71"/>
  <c r="Z234" i="71" s="1"/>
  <c r="U239" i="71"/>
  <c r="V239" i="71" s="1"/>
  <c r="Y242" i="71"/>
  <c r="U247" i="71"/>
  <c r="V247" i="71" s="1"/>
  <c r="Y250" i="71"/>
  <c r="AA252" i="71"/>
  <c r="U255" i="71"/>
  <c r="V255" i="71" s="1"/>
  <c r="Y261" i="71"/>
  <c r="Z261" i="71" s="1"/>
  <c r="U263" i="71"/>
  <c r="V263" i="71" s="1"/>
  <c r="U265" i="71"/>
  <c r="V265" i="71" s="1"/>
  <c r="U281" i="71"/>
  <c r="V281" i="71" s="1"/>
  <c r="Y320" i="71"/>
  <c r="Z223" i="71"/>
  <c r="AA223" i="71" s="1"/>
  <c r="V228" i="71"/>
  <c r="Z231" i="71"/>
  <c r="AA231" i="71" s="1"/>
  <c r="V236" i="71"/>
  <c r="Z239" i="71"/>
  <c r="AA239" i="71" s="1"/>
  <c r="V244" i="71"/>
  <c r="Z247" i="71"/>
  <c r="V252" i="71"/>
  <c r="Z255" i="71"/>
  <c r="AA255" i="71" s="1"/>
  <c r="Z256" i="71"/>
  <c r="AA256" i="71" s="1"/>
  <c r="U258" i="71"/>
  <c r="V258" i="71" s="1"/>
  <c r="U277" i="71"/>
  <c r="V277" i="71" s="1"/>
  <c r="Y296" i="71"/>
  <c r="Z296" i="71" s="1"/>
  <c r="U301" i="71"/>
  <c r="V301" i="71" s="1"/>
  <c r="Y222" i="71"/>
  <c r="AA224" i="71"/>
  <c r="U227" i="71"/>
  <c r="V227" i="71" s="1"/>
  <c r="Y230" i="71"/>
  <c r="Z230" i="71" s="1"/>
  <c r="AA232" i="71"/>
  <c r="U235" i="71"/>
  <c r="V235" i="71" s="1"/>
  <c r="Y238" i="71"/>
  <c r="U243" i="71"/>
  <c r="V243" i="71" s="1"/>
  <c r="Y246" i="71"/>
  <c r="AA247" i="71"/>
  <c r="U251" i="71"/>
  <c r="V251" i="71" s="1"/>
  <c r="Y254" i="71"/>
  <c r="U273" i="71"/>
  <c r="V273" i="71" s="1"/>
  <c r="AA289" i="71"/>
  <c r="Y292" i="71"/>
  <c r="Z292" i="71" s="1"/>
  <c r="U297" i="71"/>
  <c r="V297" i="71" s="1"/>
  <c r="Y308" i="71"/>
  <c r="Y316" i="71"/>
  <c r="Z316" i="71" s="1"/>
  <c r="U321" i="71"/>
  <c r="V321" i="71" s="1"/>
  <c r="Y257" i="71"/>
  <c r="U259" i="71"/>
  <c r="V259" i="71" s="1"/>
  <c r="Z259" i="71"/>
  <c r="AA259" i="71" s="1"/>
  <c r="Y262" i="71"/>
  <c r="Z262" i="71" s="1"/>
  <c r="Y264" i="71"/>
  <c r="Z264" i="71" s="1"/>
  <c r="Y265" i="71"/>
  <c r="Y268" i="71"/>
  <c r="Z268" i="71" s="1"/>
  <c r="Y269" i="71"/>
  <c r="Y272" i="71"/>
  <c r="Z272" i="71" s="1"/>
  <c r="Y273" i="71"/>
  <c r="Z273" i="71" s="1"/>
  <c r="Z276" i="71"/>
  <c r="Y276" i="71"/>
  <c r="Y277" i="71"/>
  <c r="Z277" i="71" s="1"/>
  <c r="Y280" i="71"/>
  <c r="Z280" i="71" s="1"/>
  <c r="Y281" i="71"/>
  <c r="Y284" i="71"/>
  <c r="Z284" i="71" s="1"/>
  <c r="Y285" i="71"/>
  <c r="Y288" i="71"/>
  <c r="Z288" i="71" s="1"/>
  <c r="V290" i="71"/>
  <c r="U293" i="71"/>
  <c r="V293" i="71" s="1"/>
  <c r="Z297" i="71"/>
  <c r="AA297" i="71" s="1"/>
  <c r="AA301" i="71"/>
  <c r="Y304" i="71"/>
  <c r="U309" i="71"/>
  <c r="V309" i="71" s="1"/>
  <c r="AA311" i="71"/>
  <c r="Y312" i="71"/>
  <c r="Z312" i="71" s="1"/>
  <c r="V314" i="71"/>
  <c r="U317" i="71"/>
  <c r="V317" i="71" s="1"/>
  <c r="Z321" i="71"/>
  <c r="AA321" i="71" s="1"/>
  <c r="V261" i="71"/>
  <c r="V262" i="71"/>
  <c r="V266" i="71"/>
  <c r="Z266" i="71"/>
  <c r="AA266" i="71" s="1"/>
  <c r="V270" i="71"/>
  <c r="Z270" i="71"/>
  <c r="AA270" i="71" s="1"/>
  <c r="V274" i="71"/>
  <c r="Z274" i="71"/>
  <c r="AA274" i="71" s="1"/>
  <c r="V278" i="71"/>
  <c r="Z278" i="71"/>
  <c r="AA278" i="71" s="1"/>
  <c r="V282" i="71"/>
  <c r="Z282" i="71"/>
  <c r="AA282" i="71" s="1"/>
  <c r="V286" i="71"/>
  <c r="Z286" i="71"/>
  <c r="AA286" i="71" s="1"/>
  <c r="U289" i="71"/>
  <c r="V289" i="71" s="1"/>
  <c r="Z293" i="71"/>
  <c r="AA293" i="71" s="1"/>
  <c r="Y300" i="71"/>
  <c r="V302" i="71"/>
  <c r="U305" i="71"/>
  <c r="V305" i="71" s="1"/>
  <c r="Z309" i="71"/>
  <c r="AA309" i="71" s="1"/>
  <c r="U313" i="71"/>
  <c r="V313" i="71" s="1"/>
  <c r="Z317" i="71"/>
  <c r="AA317" i="71" s="1"/>
  <c r="AA322" i="71"/>
  <c r="Y324" i="71"/>
  <c r="Z324" i="71" s="1"/>
  <c r="Y323" i="71"/>
  <c r="Z323" i="71" s="1"/>
  <c r="C175" i="64"/>
  <c r="B175" i="64"/>
  <c r="A175" i="64"/>
  <c r="AA248" i="71" l="1"/>
  <c r="Z307" i="71"/>
  <c r="AA307" i="71" s="1"/>
  <c r="Z213" i="71"/>
  <c r="AA213" i="71" s="1"/>
  <c r="AA318" i="71"/>
  <c r="Z188" i="71"/>
  <c r="AA188" i="71" s="1"/>
  <c r="AA217" i="71"/>
  <c r="AA180" i="71"/>
  <c r="AA41" i="71"/>
  <c r="Z179" i="71"/>
  <c r="AA179" i="71" s="1"/>
  <c r="AA173" i="71"/>
  <c r="AA220" i="71"/>
  <c r="AA17" i="71"/>
  <c r="Z229" i="71"/>
  <c r="AA229" i="71" s="1"/>
  <c r="AA204" i="71"/>
  <c r="AA197" i="71"/>
  <c r="AA291" i="71"/>
  <c r="AA181" i="71"/>
  <c r="AA185" i="71"/>
  <c r="Z114" i="71"/>
  <c r="AA114" i="71" s="1"/>
  <c r="Z25" i="71"/>
  <c r="AA25" i="71" s="1"/>
  <c r="AA9" i="71"/>
  <c r="Z33" i="71"/>
  <c r="AA33" i="71" s="1"/>
  <c r="Z194" i="71"/>
  <c r="AA194" i="71" s="1"/>
  <c r="Z138" i="71"/>
  <c r="AA138" i="71" s="1"/>
  <c r="Z206" i="71"/>
  <c r="AA206" i="71" s="1"/>
  <c r="AA103" i="71"/>
  <c r="AA66" i="71"/>
  <c r="Z42" i="71"/>
  <c r="AA42" i="71" s="1"/>
  <c r="Z86" i="71"/>
  <c r="AA86" i="71" s="1"/>
  <c r="Z74" i="71"/>
  <c r="AA74" i="71" s="1"/>
  <c r="Z75" i="71"/>
  <c r="AA75" i="71" s="1"/>
  <c r="Z112" i="71"/>
  <c r="AA112" i="71" s="1"/>
  <c r="Z50" i="71"/>
  <c r="AA50" i="71" s="1"/>
  <c r="Z34" i="71"/>
  <c r="AA34" i="71" s="1"/>
  <c r="Z10" i="71"/>
  <c r="AA10" i="71" s="1"/>
  <c r="AA226" i="71"/>
  <c r="AA210" i="71"/>
  <c r="AA178" i="71"/>
  <c r="AA115" i="71"/>
  <c r="AA71" i="71"/>
  <c r="AA143" i="71"/>
  <c r="AA277" i="71"/>
  <c r="AA273" i="71"/>
  <c r="Z285" i="71"/>
  <c r="AA285" i="71" s="1"/>
  <c r="Z269" i="71"/>
  <c r="AA269" i="71" s="1"/>
  <c r="Z250" i="71"/>
  <c r="AA250" i="71" s="1"/>
  <c r="Z170" i="71"/>
  <c r="AA170" i="71" s="1"/>
  <c r="Z158" i="71"/>
  <c r="AA158" i="71" s="1"/>
  <c r="Z142" i="71"/>
  <c r="AA142" i="71" s="1"/>
  <c r="Z123" i="71"/>
  <c r="AA123" i="71" s="1"/>
  <c r="Z227" i="71"/>
  <c r="AA227" i="71" s="1"/>
  <c r="Z190" i="71"/>
  <c r="AA190" i="71" s="1"/>
  <c r="Z163" i="71"/>
  <c r="AA163" i="71" s="1"/>
  <c r="Z147" i="71"/>
  <c r="AA147" i="71" s="1"/>
  <c r="Z131" i="71"/>
  <c r="AA131" i="71" s="1"/>
  <c r="AA118" i="71"/>
  <c r="AA108" i="71"/>
  <c r="Z67" i="71"/>
  <c r="AA67" i="71" s="1"/>
  <c r="Z18" i="71"/>
  <c r="AA18" i="71" s="1"/>
  <c r="Z58" i="71"/>
  <c r="AA58" i="71" s="1"/>
  <c r="Z38" i="71"/>
  <c r="AA38" i="71" s="1"/>
  <c r="Z22" i="71"/>
  <c r="AA22" i="71" s="1"/>
  <c r="Z55" i="71"/>
  <c r="AA55" i="71" s="1"/>
  <c r="Z91" i="71"/>
  <c r="AA91" i="71" s="1"/>
  <c r="Z59" i="71"/>
  <c r="AA59" i="71" s="1"/>
  <c r="Z257" i="71"/>
  <c r="AA257" i="71" s="1"/>
  <c r="AA230" i="71"/>
  <c r="AA214" i="71"/>
  <c r="AA186" i="71"/>
  <c r="AA154" i="71"/>
  <c r="AA98" i="71"/>
  <c r="AA243" i="71"/>
  <c r="AA159" i="71"/>
  <c r="Z304" i="71"/>
  <c r="AA304" i="71" s="1"/>
  <c r="AA262" i="71"/>
  <c r="Z246" i="71"/>
  <c r="AA246" i="71" s="1"/>
  <c r="AA323" i="71"/>
  <c r="AA324" i="71"/>
  <c r="Z300" i="71"/>
  <c r="AA300" i="71" s="1"/>
  <c r="AA312" i="71"/>
  <c r="AA288" i="71"/>
  <c r="AA284" i="71"/>
  <c r="AA280" i="71"/>
  <c r="AA276" i="71"/>
  <c r="AA272" i="71"/>
  <c r="AA268" i="71"/>
  <c r="AA264" i="71"/>
  <c r="AA316" i="71"/>
  <c r="Z308" i="71"/>
  <c r="AA308" i="71" s="1"/>
  <c r="AA292" i="71"/>
  <c r="Z281" i="71"/>
  <c r="AA281" i="71" s="1"/>
  <c r="Z265" i="71"/>
  <c r="AA265" i="71" s="1"/>
  <c r="Z254" i="71"/>
  <c r="AA254" i="71" s="1"/>
  <c r="Z238" i="71"/>
  <c r="AA238" i="71" s="1"/>
  <c r="Z222" i="71"/>
  <c r="AA222" i="71" s="1"/>
  <c r="AA296" i="71"/>
  <c r="Z320" i="71"/>
  <c r="AA320" i="71" s="1"/>
  <c r="AA261" i="71"/>
  <c r="Z242" i="71"/>
  <c r="AA242" i="71" s="1"/>
  <c r="AA234" i="71"/>
  <c r="Z251" i="71"/>
  <c r="AA251" i="71" s="1"/>
  <c r="Z235" i="71"/>
  <c r="AA235" i="71" s="1"/>
  <c r="AA198" i="71"/>
  <c r="AA182" i="71"/>
  <c r="Z218" i="71"/>
  <c r="AA218" i="71" s="1"/>
  <c r="AA202" i="71"/>
  <c r="AA166" i="71"/>
  <c r="Z162" i="71"/>
  <c r="AA162" i="71" s="1"/>
  <c r="AA150" i="71"/>
  <c r="Z146" i="71"/>
  <c r="AA146" i="71" s="1"/>
  <c r="AA134" i="71"/>
  <c r="Z130" i="71"/>
  <c r="AA130" i="71" s="1"/>
  <c r="AA94" i="71"/>
  <c r="Z174" i="71"/>
  <c r="AA174" i="71" s="1"/>
  <c r="AA155" i="71"/>
  <c r="AA139" i="71"/>
  <c r="Z124" i="71"/>
  <c r="AA124" i="71" s="1"/>
  <c r="AA70" i="71"/>
  <c r="AA62" i="71"/>
  <c r="AA54" i="71"/>
  <c r="AA110" i="71"/>
  <c r="Z82" i="71"/>
  <c r="AA82" i="71" s="1"/>
  <c r="AA102" i="71"/>
  <c r="Z81" i="71"/>
  <c r="AA81" i="71" s="1"/>
  <c r="Z78" i="71"/>
  <c r="AA78" i="71" s="1"/>
  <c r="AA51" i="71"/>
  <c r="Z46" i="71"/>
  <c r="AA46" i="71" s="1"/>
  <c r="AA26" i="71"/>
  <c r="Z167" i="71"/>
  <c r="AA167" i="71" s="1"/>
  <c r="Z151" i="71"/>
  <c r="AA151" i="71" s="1"/>
  <c r="Z135" i="71"/>
  <c r="AA135" i="71" s="1"/>
  <c r="Z107" i="71"/>
  <c r="AA107" i="71" s="1"/>
  <c r="Z63" i="71"/>
  <c r="AA63" i="71" s="1"/>
  <c r="AA47" i="71"/>
  <c r="AA30" i="71"/>
  <c r="AA14" i="71"/>
  <c r="Z87" i="71"/>
  <c r="AA87" i="71" s="1"/>
  <c r="AA97" i="71"/>
  <c r="B14" i="73"/>
  <c r="B13" i="73"/>
  <c r="B11" i="73"/>
  <c r="AC378" i="72" a="1"/>
  <c r="AC378" i="72" s="1"/>
  <c r="N378" i="72"/>
  <c r="B378" i="72"/>
  <c r="A378" i="72"/>
  <c r="AC377" i="72" a="1"/>
  <c r="AC377" i="72" s="1"/>
  <c r="N377" i="72"/>
  <c r="B377" i="72"/>
  <c r="A377" i="72"/>
  <c r="AC376" i="72" a="1"/>
  <c r="AC376" i="72" s="1"/>
  <c r="N376" i="72"/>
  <c r="B376" i="72"/>
  <c r="A376" i="72"/>
  <c r="AC375" i="72" a="1"/>
  <c r="AC375" i="72" s="1"/>
  <c r="N375" i="72"/>
  <c r="B375" i="72"/>
  <c r="A375" i="72"/>
  <c r="AC374" i="72" a="1"/>
  <c r="AC374" i="72" s="1"/>
  <c r="N374" i="72"/>
  <c r="B374" i="72"/>
  <c r="A374" i="72"/>
  <c r="AC373" i="72" a="1"/>
  <c r="AC373" i="72" s="1"/>
  <c r="N373" i="72"/>
  <c r="B373" i="72"/>
  <c r="A373" i="72"/>
  <c r="AC372" i="72" a="1"/>
  <c r="AC372" i="72" s="1"/>
  <c r="N372" i="72"/>
  <c r="B372" i="72"/>
  <c r="A372" i="72"/>
  <c r="AC371" i="72" a="1"/>
  <c r="AC371" i="72" s="1"/>
  <c r="N371" i="72"/>
  <c r="B371" i="72"/>
  <c r="A371" i="72"/>
  <c r="AC370" i="72" a="1"/>
  <c r="AC370" i="72" s="1"/>
  <c r="N370" i="72"/>
  <c r="B370" i="72"/>
  <c r="A370" i="72"/>
  <c r="AC369" i="72" a="1"/>
  <c r="AC369" i="72" s="1"/>
  <c r="N369" i="72"/>
  <c r="B369" i="72"/>
  <c r="A369" i="72"/>
  <c r="AC368" i="72" a="1"/>
  <c r="AC368" i="72" s="1"/>
  <c r="N368" i="72"/>
  <c r="B368" i="72"/>
  <c r="A368" i="72"/>
  <c r="AC367" i="72" a="1"/>
  <c r="AC367" i="72" s="1"/>
  <c r="N367" i="72"/>
  <c r="B367" i="72"/>
  <c r="A367" i="72"/>
  <c r="AC366" i="72" a="1"/>
  <c r="AC366" i="72" s="1"/>
  <c r="N366" i="72"/>
  <c r="B366" i="72"/>
  <c r="A366" i="72"/>
  <c r="AC365" i="72" a="1"/>
  <c r="AC365" i="72" s="1"/>
  <c r="N365" i="72"/>
  <c r="B365" i="72"/>
  <c r="A365" i="72"/>
  <c r="AC364" i="72" a="1"/>
  <c r="AC364" i="72" s="1"/>
  <c r="N364" i="72"/>
  <c r="B364" i="72"/>
  <c r="A364" i="72"/>
  <c r="AC363" i="72" a="1"/>
  <c r="AC363" i="72" s="1"/>
  <c r="N363" i="72"/>
  <c r="B363" i="72"/>
  <c r="A363" i="72"/>
  <c r="AC362" i="72" a="1"/>
  <c r="AC362" i="72" s="1"/>
  <c r="N362" i="72"/>
  <c r="B362" i="72"/>
  <c r="A362" i="72"/>
  <c r="AC361" i="72" a="1"/>
  <c r="AC361" i="72" s="1"/>
  <c r="N361" i="72"/>
  <c r="B361" i="72"/>
  <c r="A361" i="72"/>
  <c r="AC360" i="72" a="1"/>
  <c r="AC360" i="72" s="1"/>
  <c r="N360" i="72"/>
  <c r="B360" i="72"/>
  <c r="A360" i="72"/>
  <c r="AC359" i="72" a="1"/>
  <c r="AC359" i="72" s="1"/>
  <c r="N359" i="72"/>
  <c r="B359" i="72"/>
  <c r="A359" i="72"/>
  <c r="AC358" i="72" a="1"/>
  <c r="AC358" i="72" s="1"/>
  <c r="N358" i="72"/>
  <c r="B358" i="72"/>
  <c r="A358" i="72"/>
  <c r="AC357" i="72" a="1"/>
  <c r="AC357" i="72" s="1"/>
  <c r="N357" i="72"/>
  <c r="B357" i="72"/>
  <c r="A357" i="72"/>
  <c r="AC356" i="72" a="1"/>
  <c r="AC356" i="72" s="1"/>
  <c r="N356" i="72"/>
  <c r="B356" i="72"/>
  <c r="A356" i="72"/>
  <c r="AC355" i="72" a="1"/>
  <c r="AC355" i="72" s="1"/>
  <c r="N355" i="72"/>
  <c r="B355" i="72"/>
  <c r="A355" i="72"/>
  <c r="AC354" i="72" a="1"/>
  <c r="AC354" i="72" s="1"/>
  <c r="N354" i="72"/>
  <c r="B354" i="72"/>
  <c r="A354" i="72"/>
  <c r="AC353" i="72" a="1"/>
  <c r="AC353" i="72" s="1"/>
  <c r="N353" i="72"/>
  <c r="B353" i="72"/>
  <c r="A353" i="72"/>
  <c r="AC352" i="72" a="1"/>
  <c r="AC352" i="72" s="1"/>
  <c r="N352" i="72"/>
  <c r="B352" i="72"/>
  <c r="A352" i="72"/>
  <c r="AC351" i="72" a="1"/>
  <c r="AC351" i="72" s="1"/>
  <c r="N351" i="72"/>
  <c r="B351" i="72"/>
  <c r="A351" i="72"/>
  <c r="AC350" i="72" a="1"/>
  <c r="AC350" i="72" s="1"/>
  <c r="N350" i="72"/>
  <c r="B350" i="72"/>
  <c r="A350" i="72"/>
  <c r="AC349" i="72" a="1"/>
  <c r="AC349" i="72" s="1"/>
  <c r="N349" i="72"/>
  <c r="B349" i="72"/>
  <c r="A349" i="72"/>
  <c r="AC348" i="72" a="1"/>
  <c r="AC348" i="72" s="1"/>
  <c r="N348" i="72"/>
  <c r="B348" i="72"/>
  <c r="A348" i="72"/>
  <c r="AC347" i="72" a="1"/>
  <c r="AC347" i="72" s="1"/>
  <c r="N347" i="72"/>
  <c r="B347" i="72"/>
  <c r="A347" i="72"/>
  <c r="AC346" i="72" a="1"/>
  <c r="AC346" i="72" s="1"/>
  <c r="N346" i="72"/>
  <c r="B346" i="72"/>
  <c r="A346" i="72"/>
  <c r="AC345" i="72" a="1"/>
  <c r="AC345" i="72" s="1"/>
  <c r="N345" i="72"/>
  <c r="B345" i="72"/>
  <c r="A345" i="72"/>
  <c r="AC344" i="72" a="1"/>
  <c r="AC344" i="72" s="1"/>
  <c r="N344" i="72"/>
  <c r="B344" i="72"/>
  <c r="A344" i="72"/>
  <c r="AC343" i="72" a="1"/>
  <c r="AC343" i="72" s="1"/>
  <c r="N343" i="72"/>
  <c r="B343" i="72"/>
  <c r="A343" i="72"/>
  <c r="AC342" i="72" a="1"/>
  <c r="AC342" i="72" s="1"/>
  <c r="N342" i="72"/>
  <c r="B342" i="72"/>
  <c r="A342" i="72"/>
  <c r="AC341" i="72" a="1"/>
  <c r="AC341" i="72" s="1"/>
  <c r="N341" i="72"/>
  <c r="B341" i="72"/>
  <c r="A341" i="72"/>
  <c r="AC340" i="72" a="1"/>
  <c r="AC340" i="72" s="1"/>
  <c r="N340" i="72"/>
  <c r="B340" i="72"/>
  <c r="A340" i="72"/>
  <c r="AC339" i="72" a="1"/>
  <c r="AC339" i="72" s="1"/>
  <c r="N339" i="72"/>
  <c r="B339" i="72"/>
  <c r="A339" i="72"/>
  <c r="AC338" i="72" a="1"/>
  <c r="AC338" i="72" s="1"/>
  <c r="N338" i="72"/>
  <c r="B338" i="72"/>
  <c r="A338" i="72"/>
  <c r="AC337" i="72" a="1"/>
  <c r="AC337" i="72" s="1"/>
  <c r="N337" i="72"/>
  <c r="B337" i="72"/>
  <c r="A337" i="72"/>
  <c r="AC336" i="72" a="1"/>
  <c r="AC336" i="72" s="1"/>
  <c r="N336" i="72"/>
  <c r="B336" i="72"/>
  <c r="A336" i="72"/>
  <c r="AC335" i="72" a="1"/>
  <c r="AC335" i="72" s="1"/>
  <c r="N335" i="72"/>
  <c r="B335" i="72"/>
  <c r="A335" i="72"/>
  <c r="AC334" i="72" a="1"/>
  <c r="AC334" i="72" s="1"/>
  <c r="N334" i="72"/>
  <c r="B334" i="72"/>
  <c r="A334" i="72"/>
  <c r="AC333" i="72" a="1"/>
  <c r="AC333" i="72" s="1"/>
  <c r="N333" i="72"/>
  <c r="B333" i="72"/>
  <c r="A333" i="72"/>
  <c r="AC332" i="72" a="1"/>
  <c r="AC332" i="72" s="1"/>
  <c r="N332" i="72"/>
  <c r="B332" i="72"/>
  <c r="A332" i="72"/>
  <c r="AC331" i="72" a="1"/>
  <c r="AC331" i="72" s="1"/>
  <c r="N331" i="72"/>
  <c r="B331" i="72"/>
  <c r="A331" i="72"/>
  <c r="AC330" i="72" a="1"/>
  <c r="AC330" i="72" s="1"/>
  <c r="N330" i="72"/>
  <c r="B330" i="72"/>
  <c r="A330" i="72"/>
  <c r="AC329" i="72" a="1"/>
  <c r="AC329" i="72" s="1"/>
  <c r="N329" i="72"/>
  <c r="B329" i="72"/>
  <c r="A329" i="72"/>
  <c r="AC328" i="72" a="1"/>
  <c r="AC328" i="72" s="1"/>
  <c r="N328" i="72"/>
  <c r="B328" i="72"/>
  <c r="A328" i="72"/>
  <c r="AC327" i="72" a="1"/>
  <c r="AC327" i="72" s="1"/>
  <c r="N327" i="72"/>
  <c r="B327" i="72"/>
  <c r="A327" i="72"/>
  <c r="AC326" i="72" a="1"/>
  <c r="AC326" i="72" s="1"/>
  <c r="N326" i="72"/>
  <c r="B326" i="72"/>
  <c r="A326" i="72"/>
  <c r="AC325" i="72" a="1"/>
  <c r="AC325" i="72" s="1"/>
  <c r="N325" i="72"/>
  <c r="B325" i="72"/>
  <c r="A325" i="72"/>
  <c r="AC324" i="72" a="1"/>
  <c r="AC324" i="72" s="1"/>
  <c r="N324" i="72"/>
  <c r="B324" i="72"/>
  <c r="A324" i="72"/>
  <c r="AC323" i="72" a="1"/>
  <c r="AC323" i="72" s="1"/>
  <c r="N323" i="72"/>
  <c r="B323" i="72"/>
  <c r="A323" i="72"/>
  <c r="AC322" i="72" a="1"/>
  <c r="AC322" i="72" s="1"/>
  <c r="N322" i="72"/>
  <c r="B322" i="72"/>
  <c r="A322" i="72"/>
  <c r="AC321" i="72" a="1"/>
  <c r="AC321" i="72" s="1"/>
  <c r="N321" i="72"/>
  <c r="B321" i="72"/>
  <c r="A321" i="72"/>
  <c r="AC320" i="72" a="1"/>
  <c r="AC320" i="72" s="1"/>
  <c r="N320" i="72"/>
  <c r="B320" i="72"/>
  <c r="A320" i="72"/>
  <c r="AC319" i="72" a="1"/>
  <c r="AC319" i="72" s="1"/>
  <c r="N319" i="72"/>
  <c r="B319" i="72"/>
  <c r="A319" i="72"/>
  <c r="AC318" i="72" a="1"/>
  <c r="AC318" i="72" s="1"/>
  <c r="N318" i="72"/>
  <c r="B318" i="72"/>
  <c r="A318" i="72"/>
  <c r="AC317" i="72" a="1"/>
  <c r="AC317" i="72" s="1"/>
  <c r="N317" i="72"/>
  <c r="B317" i="72"/>
  <c r="A317" i="72"/>
  <c r="AC316" i="72" a="1"/>
  <c r="AC316" i="72" s="1"/>
  <c r="N316" i="72"/>
  <c r="B316" i="72"/>
  <c r="A316" i="72"/>
  <c r="AC315" i="72" a="1"/>
  <c r="AC315" i="72" s="1"/>
  <c r="N315" i="72"/>
  <c r="B315" i="72"/>
  <c r="A315" i="72"/>
  <c r="AC314" i="72" a="1"/>
  <c r="AC314" i="72" s="1"/>
  <c r="N314" i="72"/>
  <c r="B314" i="72"/>
  <c r="A314" i="72"/>
  <c r="AC313" i="72" a="1"/>
  <c r="AC313" i="72" s="1"/>
  <c r="N313" i="72"/>
  <c r="B313" i="72"/>
  <c r="A313" i="72"/>
  <c r="AC312" i="72" a="1"/>
  <c r="AC312" i="72" s="1"/>
  <c r="N312" i="72"/>
  <c r="B312" i="72"/>
  <c r="A312" i="72"/>
  <c r="AC311" i="72" a="1"/>
  <c r="AC311" i="72" s="1"/>
  <c r="N311" i="72"/>
  <c r="B311" i="72"/>
  <c r="A311" i="72"/>
  <c r="AC310" i="72" a="1"/>
  <c r="AC310" i="72" s="1"/>
  <c r="N310" i="72"/>
  <c r="B310" i="72"/>
  <c r="A310" i="72"/>
  <c r="AC309" i="72" a="1"/>
  <c r="AC309" i="72" s="1"/>
  <c r="N309" i="72"/>
  <c r="B309" i="72"/>
  <c r="A309" i="72"/>
  <c r="AC308" i="72" a="1"/>
  <c r="AC308" i="72" s="1"/>
  <c r="N308" i="72"/>
  <c r="B308" i="72"/>
  <c r="A308" i="72"/>
  <c r="AC307" i="72" a="1"/>
  <c r="AC307" i="72" s="1"/>
  <c r="N307" i="72"/>
  <c r="B307" i="72"/>
  <c r="A307" i="72"/>
  <c r="AC306" i="72" a="1"/>
  <c r="AC306" i="72" s="1"/>
  <c r="N306" i="72"/>
  <c r="B306" i="72"/>
  <c r="A306" i="72"/>
  <c r="AC305" i="72" a="1"/>
  <c r="AC305" i="72" s="1"/>
  <c r="N305" i="72"/>
  <c r="B305" i="72"/>
  <c r="A305" i="72"/>
  <c r="AC304" i="72" a="1"/>
  <c r="AC304" i="72" s="1"/>
  <c r="N304" i="72"/>
  <c r="B304" i="72"/>
  <c r="A304" i="72"/>
  <c r="AC303" i="72" a="1"/>
  <c r="AC303" i="72" s="1"/>
  <c r="N303" i="72"/>
  <c r="B303" i="72"/>
  <c r="A303" i="72"/>
  <c r="AC302" i="72" a="1"/>
  <c r="AC302" i="72" s="1"/>
  <c r="N302" i="72"/>
  <c r="B302" i="72"/>
  <c r="A302" i="72"/>
  <c r="AC301" i="72" a="1"/>
  <c r="AC301" i="72" s="1"/>
  <c r="N301" i="72"/>
  <c r="B301" i="72"/>
  <c r="A301" i="72"/>
  <c r="AC300" i="72" a="1"/>
  <c r="AC300" i="72" s="1"/>
  <c r="N300" i="72"/>
  <c r="B300" i="72"/>
  <c r="A300" i="72"/>
  <c r="AC299" i="72" a="1"/>
  <c r="AC299" i="72" s="1"/>
  <c r="N299" i="72"/>
  <c r="B299" i="72"/>
  <c r="A299" i="72"/>
  <c r="AC298" i="72" a="1"/>
  <c r="AC298" i="72" s="1"/>
  <c r="N298" i="72"/>
  <c r="B298" i="72"/>
  <c r="A298" i="72"/>
  <c r="AC297" i="72" a="1"/>
  <c r="AC297" i="72" s="1"/>
  <c r="N297" i="72"/>
  <c r="B297" i="72"/>
  <c r="A297" i="72"/>
  <c r="AC296" i="72" a="1"/>
  <c r="AC296" i="72" s="1"/>
  <c r="N296" i="72"/>
  <c r="B296" i="72"/>
  <c r="A296" i="72"/>
  <c r="AC295" i="72" a="1"/>
  <c r="AC295" i="72" s="1"/>
  <c r="N295" i="72"/>
  <c r="B295" i="72"/>
  <c r="A295" i="72"/>
  <c r="AC294" i="72" a="1"/>
  <c r="AC294" i="72" s="1"/>
  <c r="N294" i="72"/>
  <c r="B294" i="72"/>
  <c r="A294" i="72"/>
  <c r="AC293" i="72" a="1"/>
  <c r="AC293" i="72" s="1"/>
  <c r="N293" i="72"/>
  <c r="B293" i="72"/>
  <c r="A293" i="72"/>
  <c r="AC292" i="72" a="1"/>
  <c r="AC292" i="72" s="1"/>
  <c r="N292" i="72"/>
  <c r="B292" i="72"/>
  <c r="A292" i="72"/>
  <c r="AC291" i="72" a="1"/>
  <c r="AC291" i="72" s="1"/>
  <c r="N291" i="72"/>
  <c r="B291" i="72"/>
  <c r="A291" i="72"/>
  <c r="AC290" i="72" a="1"/>
  <c r="AC290" i="72" s="1"/>
  <c r="N290" i="72"/>
  <c r="B290" i="72"/>
  <c r="A290" i="72"/>
  <c r="AC289" i="72" a="1"/>
  <c r="AC289" i="72" s="1"/>
  <c r="N289" i="72"/>
  <c r="B289" i="72"/>
  <c r="A289" i="72"/>
  <c r="AC288" i="72" a="1"/>
  <c r="AC288" i="72" s="1"/>
  <c r="N288" i="72"/>
  <c r="B288" i="72"/>
  <c r="A288" i="72"/>
  <c r="AC287" i="72" a="1"/>
  <c r="AC287" i="72" s="1"/>
  <c r="N287" i="72"/>
  <c r="B287" i="72"/>
  <c r="A287" i="72"/>
  <c r="AC286" i="72" a="1"/>
  <c r="AC286" i="72" s="1"/>
  <c r="N286" i="72"/>
  <c r="B286" i="72"/>
  <c r="A286" i="72"/>
  <c r="AC285" i="72" a="1"/>
  <c r="AC285" i="72" s="1"/>
  <c r="N285" i="72"/>
  <c r="B285" i="72"/>
  <c r="A285" i="72"/>
  <c r="AC284" i="72" a="1"/>
  <c r="AC284" i="72" s="1"/>
  <c r="N284" i="72"/>
  <c r="B284" i="72"/>
  <c r="A284" i="72"/>
  <c r="AC283" i="72" a="1"/>
  <c r="AC283" i="72" s="1"/>
  <c r="N283" i="72"/>
  <c r="B283" i="72"/>
  <c r="A283" i="72"/>
  <c r="AC282" i="72" a="1"/>
  <c r="AC282" i="72" s="1"/>
  <c r="N282" i="72"/>
  <c r="B282" i="72"/>
  <c r="A282" i="72"/>
  <c r="AC281" i="72" a="1"/>
  <c r="AC281" i="72" s="1"/>
  <c r="N281" i="72"/>
  <c r="B281" i="72"/>
  <c r="A281" i="72"/>
  <c r="AC280" i="72" a="1"/>
  <c r="AC280" i="72" s="1"/>
  <c r="N280" i="72"/>
  <c r="B280" i="72"/>
  <c r="A280" i="72"/>
  <c r="AC279" i="72" a="1"/>
  <c r="AC279" i="72" s="1"/>
  <c r="N279" i="72"/>
  <c r="B279" i="72"/>
  <c r="A279" i="72"/>
  <c r="AC278" i="72" a="1"/>
  <c r="AC278" i="72" s="1"/>
  <c r="N278" i="72"/>
  <c r="B278" i="72"/>
  <c r="A278" i="72"/>
  <c r="AC277" i="72" a="1"/>
  <c r="AC277" i="72" s="1"/>
  <c r="N277" i="72"/>
  <c r="B277" i="72"/>
  <c r="A277" i="72"/>
  <c r="AC276" i="72" a="1"/>
  <c r="AC276" i="72" s="1"/>
  <c r="N276" i="72"/>
  <c r="B276" i="72"/>
  <c r="A276" i="72"/>
  <c r="AC275" i="72" a="1"/>
  <c r="AC275" i="72" s="1"/>
  <c r="N275" i="72"/>
  <c r="B275" i="72"/>
  <c r="A275" i="72"/>
  <c r="AC274" i="72" a="1"/>
  <c r="AC274" i="72" s="1"/>
  <c r="N274" i="72"/>
  <c r="B274" i="72"/>
  <c r="A274" i="72"/>
  <c r="AC273" i="72" a="1"/>
  <c r="AC273" i="72" s="1"/>
  <c r="N273" i="72"/>
  <c r="B273" i="72"/>
  <c r="A273" i="72"/>
  <c r="AC272" i="72" a="1"/>
  <c r="AC272" i="72" s="1"/>
  <c r="N272" i="72"/>
  <c r="B272" i="72"/>
  <c r="A272" i="72"/>
  <c r="AC271" i="72" a="1"/>
  <c r="AC271" i="72" s="1"/>
  <c r="N271" i="72"/>
  <c r="B271" i="72"/>
  <c r="A271" i="72"/>
  <c r="AC270" i="72" a="1"/>
  <c r="AC270" i="72" s="1"/>
  <c r="N270" i="72"/>
  <c r="B270" i="72"/>
  <c r="A270" i="72"/>
  <c r="AC269" i="72" a="1"/>
  <c r="AC269" i="72" s="1"/>
  <c r="N269" i="72"/>
  <c r="B269" i="72"/>
  <c r="A269" i="72"/>
  <c r="AC268" i="72" a="1"/>
  <c r="AC268" i="72" s="1"/>
  <c r="N268" i="72"/>
  <c r="B268" i="72"/>
  <c r="A268" i="72"/>
  <c r="AC267" i="72" a="1"/>
  <c r="AC267" i="72" s="1"/>
  <c r="N267" i="72"/>
  <c r="B267" i="72"/>
  <c r="A267" i="72"/>
  <c r="AC266" i="72" a="1"/>
  <c r="AC266" i="72" s="1"/>
  <c r="N266" i="72"/>
  <c r="B266" i="72"/>
  <c r="A266" i="72"/>
  <c r="AC265" i="72" a="1"/>
  <c r="AC265" i="72" s="1"/>
  <c r="N265" i="72"/>
  <c r="B265" i="72"/>
  <c r="A265" i="72"/>
  <c r="AC264" i="72" a="1"/>
  <c r="AC264" i="72" s="1"/>
  <c r="N264" i="72"/>
  <c r="B264" i="72"/>
  <c r="A264" i="72"/>
  <c r="AC263" i="72" a="1"/>
  <c r="AC263" i="72" s="1"/>
  <c r="N263" i="72"/>
  <c r="B263" i="72"/>
  <c r="A263" i="72"/>
  <c r="AC262" i="72" a="1"/>
  <c r="AC262" i="72" s="1"/>
  <c r="N262" i="72"/>
  <c r="B262" i="72"/>
  <c r="A262" i="72"/>
  <c r="AC261" i="72" a="1"/>
  <c r="AC261" i="72" s="1"/>
  <c r="N261" i="72"/>
  <c r="B261" i="72"/>
  <c r="A261" i="72"/>
  <c r="AC260" i="72" a="1"/>
  <c r="AC260" i="72" s="1"/>
  <c r="N260" i="72"/>
  <c r="B260" i="72"/>
  <c r="A260" i="72"/>
  <c r="AC259" i="72" a="1"/>
  <c r="AC259" i="72" s="1"/>
  <c r="N259" i="72"/>
  <c r="B259" i="72"/>
  <c r="A259" i="72"/>
  <c r="AC258" i="72" a="1"/>
  <c r="AC258" i="72" s="1"/>
  <c r="N258" i="72"/>
  <c r="B258" i="72"/>
  <c r="A258" i="72"/>
  <c r="AC257" i="72" a="1"/>
  <c r="AC257" i="72" s="1"/>
  <c r="N257" i="72"/>
  <c r="B257" i="72"/>
  <c r="A257" i="72"/>
  <c r="AC256" i="72" a="1"/>
  <c r="AC256" i="72" s="1"/>
  <c r="N256" i="72"/>
  <c r="B256" i="72"/>
  <c r="A256" i="72"/>
  <c r="AC255" i="72" a="1"/>
  <c r="AC255" i="72" s="1"/>
  <c r="N255" i="72"/>
  <c r="B255" i="72"/>
  <c r="A255" i="72"/>
  <c r="AC254" i="72" a="1"/>
  <c r="AC254" i="72" s="1"/>
  <c r="N254" i="72"/>
  <c r="B254" i="72"/>
  <c r="A254" i="72"/>
  <c r="AC253" i="72" a="1"/>
  <c r="AC253" i="72" s="1"/>
  <c r="N253" i="72"/>
  <c r="B253" i="72"/>
  <c r="A253" i="72"/>
  <c r="AC252" i="72" a="1"/>
  <c r="AC252" i="72" s="1"/>
  <c r="N252" i="72"/>
  <c r="B252" i="72"/>
  <c r="A252" i="72"/>
  <c r="AC251" i="72" a="1"/>
  <c r="AC251" i="72" s="1"/>
  <c r="N251" i="72"/>
  <c r="B251" i="72"/>
  <c r="A251" i="72"/>
  <c r="AC250" i="72" a="1"/>
  <c r="AC250" i="72" s="1"/>
  <c r="N250" i="72"/>
  <c r="B250" i="72"/>
  <c r="A250" i="72"/>
  <c r="AC249" i="72" a="1"/>
  <c r="AC249" i="72" s="1"/>
  <c r="N249" i="72"/>
  <c r="B249" i="72"/>
  <c r="A249" i="72"/>
  <c r="AC248" i="72" a="1"/>
  <c r="AC248" i="72" s="1"/>
  <c r="N248" i="72"/>
  <c r="B248" i="72"/>
  <c r="A248" i="72"/>
  <c r="AC247" i="72" a="1"/>
  <c r="AC247" i="72" s="1"/>
  <c r="N247" i="72"/>
  <c r="B247" i="72"/>
  <c r="A247" i="72"/>
  <c r="AC246" i="72" a="1"/>
  <c r="AC246" i="72" s="1"/>
  <c r="N246" i="72"/>
  <c r="B246" i="72"/>
  <c r="A246" i="72"/>
  <c r="AC245" i="72" a="1"/>
  <c r="AC245" i="72" s="1"/>
  <c r="N245" i="72"/>
  <c r="B245" i="72"/>
  <c r="A245" i="72"/>
  <c r="AC244" i="72" a="1"/>
  <c r="AC244" i="72" s="1"/>
  <c r="N244" i="72"/>
  <c r="B244" i="72"/>
  <c r="A244" i="72"/>
  <c r="AC243" i="72" a="1"/>
  <c r="AC243" i="72" s="1"/>
  <c r="N243" i="72"/>
  <c r="B243" i="72"/>
  <c r="A243" i="72"/>
  <c r="AC242" i="72" a="1"/>
  <c r="AC242" i="72" s="1"/>
  <c r="N242" i="72"/>
  <c r="B242" i="72"/>
  <c r="A242" i="72"/>
  <c r="AC241" i="72" a="1"/>
  <c r="AC241" i="72" s="1"/>
  <c r="N241" i="72"/>
  <c r="B241" i="72"/>
  <c r="A241" i="72"/>
  <c r="AC240" i="72" a="1"/>
  <c r="AC240" i="72" s="1"/>
  <c r="N240" i="72"/>
  <c r="B240" i="72"/>
  <c r="A240" i="72"/>
  <c r="AC239" i="72" a="1"/>
  <c r="AC239" i="72" s="1"/>
  <c r="N239" i="72"/>
  <c r="B239" i="72"/>
  <c r="A239" i="72"/>
  <c r="AC238" i="72" a="1"/>
  <c r="AC238" i="72" s="1"/>
  <c r="N238" i="72"/>
  <c r="B238" i="72"/>
  <c r="A238" i="72"/>
  <c r="AC237" i="72" a="1"/>
  <c r="AC237" i="72" s="1"/>
  <c r="N237" i="72"/>
  <c r="B237" i="72"/>
  <c r="A237" i="72"/>
  <c r="AC236" i="72" a="1"/>
  <c r="AC236" i="72" s="1"/>
  <c r="N236" i="72"/>
  <c r="B236" i="72"/>
  <c r="A236" i="72"/>
  <c r="AC235" i="72" a="1"/>
  <c r="AC235" i="72" s="1"/>
  <c r="N235" i="72"/>
  <c r="B235" i="72"/>
  <c r="A235" i="72"/>
  <c r="AC234" i="72" a="1"/>
  <c r="AC234" i="72" s="1"/>
  <c r="N234" i="72"/>
  <c r="B234" i="72"/>
  <c r="A234" i="72"/>
  <c r="AC233" i="72" a="1"/>
  <c r="AC233" i="72" s="1"/>
  <c r="N233" i="72"/>
  <c r="B233" i="72"/>
  <c r="A233" i="72"/>
  <c r="AC232" i="72" a="1"/>
  <c r="AC232" i="72" s="1"/>
  <c r="N232" i="72"/>
  <c r="B232" i="72"/>
  <c r="A232" i="72"/>
  <c r="AC231" i="72" a="1"/>
  <c r="AC231" i="72" s="1"/>
  <c r="N231" i="72"/>
  <c r="B231" i="72"/>
  <c r="A231" i="72"/>
  <c r="AC230" i="72" a="1"/>
  <c r="AC230" i="72" s="1"/>
  <c r="N230" i="72"/>
  <c r="B230" i="72"/>
  <c r="A230" i="72"/>
  <c r="AC229" i="72" a="1"/>
  <c r="AC229" i="72" s="1"/>
  <c r="N229" i="72"/>
  <c r="B229" i="72"/>
  <c r="A229" i="72"/>
  <c r="AC228" i="72" a="1"/>
  <c r="AC228" i="72" s="1"/>
  <c r="N228" i="72"/>
  <c r="B228" i="72"/>
  <c r="A228" i="72"/>
  <c r="AC227" i="72" a="1"/>
  <c r="AC227" i="72" s="1"/>
  <c r="N227" i="72"/>
  <c r="B227" i="72"/>
  <c r="A227" i="72"/>
  <c r="AC226" i="72" a="1"/>
  <c r="AC226" i="72" s="1"/>
  <c r="N226" i="72"/>
  <c r="B226" i="72"/>
  <c r="A226" i="72"/>
  <c r="AC225" i="72" a="1"/>
  <c r="AC225" i="72" s="1"/>
  <c r="N225" i="72"/>
  <c r="B225" i="72"/>
  <c r="A225" i="72"/>
  <c r="AC224" i="72" a="1"/>
  <c r="AC224" i="72" s="1"/>
  <c r="N224" i="72"/>
  <c r="B224" i="72"/>
  <c r="A224" i="72"/>
  <c r="AC223" i="72" a="1"/>
  <c r="AC223" i="72" s="1"/>
  <c r="N223" i="72"/>
  <c r="B223" i="72"/>
  <c r="A223" i="72"/>
  <c r="AC222" i="72" a="1"/>
  <c r="AC222" i="72" s="1"/>
  <c r="N222" i="72"/>
  <c r="B222" i="72"/>
  <c r="A222" i="72"/>
  <c r="AC221" i="72" a="1"/>
  <c r="AC221" i="72" s="1"/>
  <c r="N221" i="72"/>
  <c r="B221" i="72"/>
  <c r="A221" i="72"/>
  <c r="AC220" i="72" a="1"/>
  <c r="AC220" i="72" s="1"/>
  <c r="N220" i="72"/>
  <c r="B220" i="72"/>
  <c r="A220" i="72"/>
  <c r="AC219" i="72" a="1"/>
  <c r="AC219" i="72" s="1"/>
  <c r="N219" i="72"/>
  <c r="B219" i="72"/>
  <c r="A219" i="72"/>
  <c r="AC218" i="72" a="1"/>
  <c r="AC218" i="72" s="1"/>
  <c r="N218" i="72"/>
  <c r="B218" i="72"/>
  <c r="A218" i="72"/>
  <c r="AC217" i="72" a="1"/>
  <c r="AC217" i="72" s="1"/>
  <c r="N217" i="72"/>
  <c r="B217" i="72"/>
  <c r="A217" i="72"/>
  <c r="AC216" i="72" a="1"/>
  <c r="AC216" i="72" s="1"/>
  <c r="N216" i="72"/>
  <c r="B216" i="72"/>
  <c r="A216" i="72"/>
  <c r="AC215" i="72" a="1"/>
  <c r="AC215" i="72" s="1"/>
  <c r="N215" i="72"/>
  <c r="B215" i="72"/>
  <c r="A215" i="72"/>
  <c r="AC214" i="72" a="1"/>
  <c r="AC214" i="72" s="1"/>
  <c r="N214" i="72"/>
  <c r="B214" i="72"/>
  <c r="A214" i="72"/>
  <c r="AC213" i="72" a="1"/>
  <c r="AC213" i="72" s="1"/>
  <c r="N213" i="72"/>
  <c r="B213" i="72"/>
  <c r="A213" i="72"/>
  <c r="AC212" i="72" a="1"/>
  <c r="AC212" i="72" s="1"/>
  <c r="N212" i="72"/>
  <c r="B212" i="72"/>
  <c r="A212" i="72"/>
  <c r="AC211" i="72" a="1"/>
  <c r="AC211" i="72" s="1"/>
  <c r="N211" i="72"/>
  <c r="B211" i="72"/>
  <c r="A211" i="72"/>
  <c r="AC210" i="72" a="1"/>
  <c r="AC210" i="72" s="1"/>
  <c r="N210" i="72"/>
  <c r="B210" i="72"/>
  <c r="A210" i="72"/>
  <c r="AC209" i="72" a="1"/>
  <c r="AC209" i="72" s="1"/>
  <c r="N209" i="72"/>
  <c r="B209" i="72"/>
  <c r="A209" i="72"/>
  <c r="AC208" i="72" a="1"/>
  <c r="AC208" i="72" s="1"/>
  <c r="N208" i="72"/>
  <c r="B208" i="72"/>
  <c r="A208" i="72"/>
  <c r="AC207" i="72" a="1"/>
  <c r="AC207" i="72" s="1"/>
  <c r="N207" i="72"/>
  <c r="B207" i="72"/>
  <c r="A207" i="72"/>
  <c r="AC206" i="72" a="1"/>
  <c r="AC206" i="72" s="1"/>
  <c r="N206" i="72"/>
  <c r="B206" i="72"/>
  <c r="A206" i="72"/>
  <c r="AC205" i="72" a="1"/>
  <c r="AC205" i="72" s="1"/>
  <c r="N205" i="72"/>
  <c r="B205" i="72"/>
  <c r="A205" i="72"/>
  <c r="AC204" i="72" a="1"/>
  <c r="AC204" i="72" s="1"/>
  <c r="N204" i="72"/>
  <c r="B204" i="72"/>
  <c r="A204" i="72"/>
  <c r="AC203" i="72" a="1"/>
  <c r="AC203" i="72" s="1"/>
  <c r="N203" i="72"/>
  <c r="B203" i="72"/>
  <c r="A203" i="72"/>
  <c r="AC202" i="72" a="1"/>
  <c r="AC202" i="72" s="1"/>
  <c r="N202" i="72"/>
  <c r="B202" i="72"/>
  <c r="A202" i="72"/>
  <c r="AC201" i="72" a="1"/>
  <c r="AC201" i="72" s="1"/>
  <c r="N201" i="72"/>
  <c r="B201" i="72"/>
  <c r="A201" i="72"/>
  <c r="AC200" i="72" a="1"/>
  <c r="AC200" i="72" s="1"/>
  <c r="N200" i="72"/>
  <c r="B200" i="72"/>
  <c r="A200" i="72"/>
  <c r="AC199" i="72" a="1"/>
  <c r="AC199" i="72" s="1"/>
  <c r="N199" i="72"/>
  <c r="B199" i="72"/>
  <c r="A199" i="72"/>
  <c r="AC198" i="72" a="1"/>
  <c r="AC198" i="72" s="1"/>
  <c r="N198" i="72"/>
  <c r="B198" i="72"/>
  <c r="A198" i="72"/>
  <c r="AC197" i="72" a="1"/>
  <c r="AC197" i="72" s="1"/>
  <c r="N197" i="72"/>
  <c r="B197" i="72"/>
  <c r="A197" i="72"/>
  <c r="AC196" i="72" a="1"/>
  <c r="AC196" i="72" s="1"/>
  <c r="N196" i="72"/>
  <c r="B196" i="72"/>
  <c r="A196" i="72"/>
  <c r="AC195" i="72" a="1"/>
  <c r="AC195" i="72" s="1"/>
  <c r="N195" i="72"/>
  <c r="B195" i="72"/>
  <c r="A195" i="72"/>
  <c r="AC194" i="72" a="1"/>
  <c r="AC194" i="72" s="1"/>
  <c r="N194" i="72"/>
  <c r="B194" i="72"/>
  <c r="A194" i="72"/>
  <c r="AC193" i="72" a="1"/>
  <c r="AC193" i="72" s="1"/>
  <c r="N193" i="72"/>
  <c r="B193" i="72"/>
  <c r="A193" i="72"/>
  <c r="AC192" i="72" a="1"/>
  <c r="AC192" i="72" s="1"/>
  <c r="N192" i="72"/>
  <c r="B192" i="72"/>
  <c r="A192" i="72"/>
  <c r="AC191" i="72" a="1"/>
  <c r="AC191" i="72" s="1"/>
  <c r="N191" i="72"/>
  <c r="B191" i="72"/>
  <c r="A191" i="72"/>
  <c r="AC190" i="72" a="1"/>
  <c r="AC190" i="72" s="1"/>
  <c r="N190" i="72"/>
  <c r="B190" i="72"/>
  <c r="A190" i="72"/>
  <c r="AC189" i="72" a="1"/>
  <c r="AC189" i="72" s="1"/>
  <c r="N189" i="72"/>
  <c r="B189" i="72"/>
  <c r="A189" i="72"/>
  <c r="AC188" i="72" a="1"/>
  <c r="AC188" i="72" s="1"/>
  <c r="N188" i="72"/>
  <c r="B188" i="72"/>
  <c r="A188" i="72"/>
  <c r="AC187" i="72" a="1"/>
  <c r="AC187" i="72" s="1"/>
  <c r="N187" i="72"/>
  <c r="B187" i="72"/>
  <c r="A187" i="72"/>
  <c r="AC186" i="72" a="1"/>
  <c r="AC186" i="72" s="1"/>
  <c r="N186" i="72"/>
  <c r="B186" i="72"/>
  <c r="A186" i="72"/>
  <c r="AC185" i="72" a="1"/>
  <c r="AC185" i="72" s="1"/>
  <c r="N185" i="72"/>
  <c r="B185" i="72"/>
  <c r="A185" i="72"/>
  <c r="AC184" i="72" a="1"/>
  <c r="AC184" i="72" s="1"/>
  <c r="N184" i="72"/>
  <c r="B184" i="72"/>
  <c r="A184" i="72"/>
  <c r="AC183" i="72" a="1"/>
  <c r="AC183" i="72" s="1"/>
  <c r="N183" i="72"/>
  <c r="B183" i="72"/>
  <c r="A183" i="72"/>
  <c r="AC182" i="72" a="1"/>
  <c r="AC182" i="72" s="1"/>
  <c r="N182" i="72"/>
  <c r="B182" i="72"/>
  <c r="A182" i="72"/>
  <c r="AC181" i="72" a="1"/>
  <c r="AC181" i="72" s="1"/>
  <c r="N181" i="72"/>
  <c r="B181" i="72"/>
  <c r="A181" i="72"/>
  <c r="AC180" i="72" a="1"/>
  <c r="AC180" i="72" s="1"/>
  <c r="N180" i="72"/>
  <c r="B180" i="72"/>
  <c r="A180" i="72"/>
  <c r="AC179" i="72" a="1"/>
  <c r="AC179" i="72" s="1"/>
  <c r="N179" i="72"/>
  <c r="B179" i="72"/>
  <c r="A179" i="72"/>
  <c r="AC178" i="72" a="1"/>
  <c r="AC178" i="72" s="1"/>
  <c r="N178" i="72"/>
  <c r="B178" i="72"/>
  <c r="A178" i="72"/>
  <c r="AC177" i="72" a="1"/>
  <c r="AC177" i="72" s="1"/>
  <c r="N177" i="72"/>
  <c r="B177" i="72"/>
  <c r="A177" i="72"/>
  <c r="AC176" i="72" a="1"/>
  <c r="AC176" i="72" s="1"/>
  <c r="N176" i="72"/>
  <c r="B176" i="72"/>
  <c r="A176" i="72"/>
  <c r="AC175" i="72" a="1"/>
  <c r="AC175" i="72" s="1"/>
  <c r="N175" i="72"/>
  <c r="B175" i="72"/>
  <c r="A175" i="72"/>
  <c r="AC174" i="72" a="1"/>
  <c r="AC174" i="72" s="1"/>
  <c r="N174" i="72"/>
  <c r="B174" i="72"/>
  <c r="A174" i="72"/>
  <c r="AC173" i="72" a="1"/>
  <c r="AC173" i="72" s="1"/>
  <c r="N173" i="72"/>
  <c r="B173" i="72"/>
  <c r="A173" i="72"/>
  <c r="AC172" i="72" a="1"/>
  <c r="AC172" i="72" s="1"/>
  <c r="N172" i="72"/>
  <c r="B172" i="72"/>
  <c r="A172" i="72"/>
  <c r="AC171" i="72" a="1"/>
  <c r="AC171" i="72" s="1"/>
  <c r="N171" i="72"/>
  <c r="B171" i="72"/>
  <c r="A171" i="72"/>
  <c r="AC170" i="72" a="1"/>
  <c r="AC170" i="72" s="1"/>
  <c r="N170" i="72"/>
  <c r="B170" i="72"/>
  <c r="A170" i="72"/>
  <c r="AC169" i="72" a="1"/>
  <c r="AC169" i="72" s="1"/>
  <c r="N169" i="72"/>
  <c r="B169" i="72"/>
  <c r="A169" i="72"/>
  <c r="AC168" i="72" a="1"/>
  <c r="AC168" i="72" s="1"/>
  <c r="N168" i="72"/>
  <c r="B168" i="72"/>
  <c r="A168" i="72"/>
  <c r="AC167" i="72" a="1"/>
  <c r="AC167" i="72" s="1"/>
  <c r="N167" i="72"/>
  <c r="B167" i="72"/>
  <c r="A167" i="72"/>
  <c r="AC166" i="72" a="1"/>
  <c r="AC166" i="72" s="1"/>
  <c r="N166" i="72"/>
  <c r="B166" i="72"/>
  <c r="A166" i="72"/>
  <c r="AC165" i="72" a="1"/>
  <c r="AC165" i="72" s="1"/>
  <c r="N165" i="72"/>
  <c r="B165" i="72"/>
  <c r="A165" i="72"/>
  <c r="AC164" i="72" a="1"/>
  <c r="AC164" i="72" s="1"/>
  <c r="N164" i="72"/>
  <c r="B164" i="72"/>
  <c r="A164" i="72"/>
  <c r="AC163" i="72" a="1"/>
  <c r="AC163" i="72" s="1"/>
  <c r="N163" i="72"/>
  <c r="B163" i="72"/>
  <c r="A163" i="72"/>
  <c r="AC162" i="72" a="1"/>
  <c r="AC162" i="72" s="1"/>
  <c r="N162" i="72"/>
  <c r="B162" i="72"/>
  <c r="A162" i="72"/>
  <c r="AC161" i="72" a="1"/>
  <c r="AC161" i="72" s="1"/>
  <c r="N161" i="72"/>
  <c r="B161" i="72"/>
  <c r="A161" i="72"/>
  <c r="AC160" i="72" a="1"/>
  <c r="AC160" i="72" s="1"/>
  <c r="N160" i="72"/>
  <c r="B160" i="72"/>
  <c r="A160" i="72"/>
  <c r="AC159" i="72" a="1"/>
  <c r="AC159" i="72" s="1"/>
  <c r="N159" i="72"/>
  <c r="B159" i="72"/>
  <c r="A159" i="72"/>
  <c r="AC158" i="72" a="1"/>
  <c r="AC158" i="72" s="1"/>
  <c r="N158" i="72"/>
  <c r="B158" i="72"/>
  <c r="A158" i="72"/>
  <c r="AC157" i="72" a="1"/>
  <c r="AC157" i="72" s="1"/>
  <c r="N157" i="72"/>
  <c r="B157" i="72"/>
  <c r="A157" i="72"/>
  <c r="AC156" i="72" a="1"/>
  <c r="AC156" i="72" s="1"/>
  <c r="N156" i="72"/>
  <c r="B156" i="72"/>
  <c r="A156" i="72"/>
  <c r="AC155" i="72" a="1"/>
  <c r="AC155" i="72" s="1"/>
  <c r="N155" i="72"/>
  <c r="B155" i="72"/>
  <c r="A155" i="72"/>
  <c r="AC154" i="72" a="1"/>
  <c r="AC154" i="72" s="1"/>
  <c r="N154" i="72"/>
  <c r="B154" i="72"/>
  <c r="A154" i="72"/>
  <c r="AC153" i="72" a="1"/>
  <c r="AC153" i="72" s="1"/>
  <c r="N153" i="72"/>
  <c r="B153" i="72"/>
  <c r="A153" i="72"/>
  <c r="AC152" i="72" a="1"/>
  <c r="AC152" i="72" s="1"/>
  <c r="N152" i="72"/>
  <c r="B152" i="72"/>
  <c r="A152" i="72"/>
  <c r="AC151" i="72" a="1"/>
  <c r="AC151" i="72" s="1"/>
  <c r="N151" i="72"/>
  <c r="B151" i="72"/>
  <c r="A151" i="72"/>
  <c r="AC150" i="72" a="1"/>
  <c r="AC150" i="72" s="1"/>
  <c r="N150" i="72"/>
  <c r="B150" i="72"/>
  <c r="A150" i="72"/>
  <c r="AC149" i="72" a="1"/>
  <c r="AC149" i="72" s="1"/>
  <c r="N149" i="72"/>
  <c r="B149" i="72"/>
  <c r="A149" i="72"/>
  <c r="AC148" i="72" a="1"/>
  <c r="AC148" i="72" s="1"/>
  <c r="N148" i="72"/>
  <c r="B148" i="72"/>
  <c r="A148" i="72"/>
  <c r="AC147" i="72" a="1"/>
  <c r="AC147" i="72" s="1"/>
  <c r="N147" i="72"/>
  <c r="B147" i="72"/>
  <c r="A147" i="72"/>
  <c r="AC146" i="72" a="1"/>
  <c r="AC146" i="72" s="1"/>
  <c r="N146" i="72"/>
  <c r="B146" i="72"/>
  <c r="A146" i="72"/>
  <c r="AC145" i="72" a="1"/>
  <c r="AC145" i="72" s="1"/>
  <c r="N145" i="72"/>
  <c r="B145" i="72"/>
  <c r="A145" i="72"/>
  <c r="AC144" i="72" a="1"/>
  <c r="AC144" i="72" s="1"/>
  <c r="N144" i="72"/>
  <c r="B144" i="72"/>
  <c r="A144" i="72"/>
  <c r="AC143" i="72" a="1"/>
  <c r="AC143" i="72" s="1"/>
  <c r="N143" i="72"/>
  <c r="B143" i="72"/>
  <c r="A143" i="72"/>
  <c r="AC142" i="72" a="1"/>
  <c r="AC142" i="72" s="1"/>
  <c r="N142" i="72"/>
  <c r="B142" i="72"/>
  <c r="A142" i="72"/>
  <c r="AC141" i="72" a="1"/>
  <c r="AC141" i="72" s="1"/>
  <c r="N141" i="72"/>
  <c r="B141" i="72"/>
  <c r="A141" i="72"/>
  <c r="AC140" i="72" a="1"/>
  <c r="AC140" i="72" s="1"/>
  <c r="N140" i="72"/>
  <c r="B140" i="72"/>
  <c r="A140" i="72"/>
  <c r="AC139" i="72" a="1"/>
  <c r="AC139" i="72" s="1"/>
  <c r="N139" i="72"/>
  <c r="B139" i="72"/>
  <c r="A139" i="72"/>
  <c r="AC138" i="72" a="1"/>
  <c r="AC138" i="72" s="1"/>
  <c r="N138" i="72"/>
  <c r="B138" i="72"/>
  <c r="A138" i="72"/>
  <c r="AC137" i="72" a="1"/>
  <c r="AC137" i="72" s="1"/>
  <c r="N137" i="72"/>
  <c r="B137" i="72"/>
  <c r="A137" i="72"/>
  <c r="AC136" i="72" a="1"/>
  <c r="AC136" i="72" s="1"/>
  <c r="N136" i="72"/>
  <c r="B136" i="72"/>
  <c r="A136" i="72"/>
  <c r="AC135" i="72" a="1"/>
  <c r="AC135" i="72" s="1"/>
  <c r="N135" i="72"/>
  <c r="B135" i="72"/>
  <c r="A135" i="72"/>
  <c r="AC134" i="72" a="1"/>
  <c r="AC134" i="72" s="1"/>
  <c r="N134" i="72"/>
  <c r="B134" i="72"/>
  <c r="A134" i="72"/>
  <c r="AC133" i="72" a="1"/>
  <c r="AC133" i="72" s="1"/>
  <c r="N133" i="72"/>
  <c r="B133" i="72"/>
  <c r="A133" i="72"/>
  <c r="AC132" i="72" a="1"/>
  <c r="AC132" i="72" s="1"/>
  <c r="N132" i="72"/>
  <c r="B132" i="72"/>
  <c r="A132" i="72"/>
  <c r="AC131" i="72" a="1"/>
  <c r="AC131" i="72" s="1"/>
  <c r="N131" i="72"/>
  <c r="B131" i="72"/>
  <c r="A131" i="72"/>
  <c r="AC130" i="72" a="1"/>
  <c r="AC130" i="72" s="1"/>
  <c r="N130" i="72"/>
  <c r="B130" i="72"/>
  <c r="A130" i="72"/>
  <c r="AC129" i="72" a="1"/>
  <c r="AC129" i="72" s="1"/>
  <c r="N129" i="72"/>
  <c r="B129" i="72"/>
  <c r="A129" i="72"/>
  <c r="AC128" i="72" a="1"/>
  <c r="AC128" i="72" s="1"/>
  <c r="N128" i="72"/>
  <c r="B128" i="72"/>
  <c r="A128" i="72"/>
  <c r="AC127" i="72" a="1"/>
  <c r="AC127" i="72" s="1"/>
  <c r="N127" i="72"/>
  <c r="B127" i="72"/>
  <c r="A127" i="72"/>
  <c r="AC126" i="72" a="1"/>
  <c r="AC126" i="72" s="1"/>
  <c r="N126" i="72"/>
  <c r="B126" i="72"/>
  <c r="A126" i="72"/>
  <c r="AC125" i="72" a="1"/>
  <c r="AC125" i="72" s="1"/>
  <c r="N125" i="72"/>
  <c r="B125" i="72"/>
  <c r="A125" i="72"/>
  <c r="AC124" i="72" a="1"/>
  <c r="AC124" i="72" s="1"/>
  <c r="N124" i="72"/>
  <c r="B124" i="72"/>
  <c r="A124" i="72"/>
  <c r="AC123" i="72" a="1"/>
  <c r="AC123" i="72" s="1"/>
  <c r="N123" i="72"/>
  <c r="B123" i="72"/>
  <c r="A123" i="72"/>
  <c r="AC122" i="72" a="1"/>
  <c r="AC122" i="72" s="1"/>
  <c r="N122" i="72"/>
  <c r="B122" i="72"/>
  <c r="A122" i="72"/>
  <c r="AC121" i="72" a="1"/>
  <c r="AC121" i="72" s="1"/>
  <c r="N121" i="72"/>
  <c r="B121" i="72"/>
  <c r="A121" i="72"/>
  <c r="AC120" i="72" a="1"/>
  <c r="AC120" i="72" s="1"/>
  <c r="N120" i="72"/>
  <c r="B120" i="72"/>
  <c r="A120" i="72"/>
  <c r="AC119" i="72" a="1"/>
  <c r="AC119" i="72" s="1"/>
  <c r="N119" i="72"/>
  <c r="B119" i="72"/>
  <c r="A119" i="72"/>
  <c r="AC118" i="72" a="1"/>
  <c r="AC118" i="72" s="1"/>
  <c r="N118" i="72"/>
  <c r="B118" i="72"/>
  <c r="A118" i="72"/>
  <c r="AC117" i="72" a="1"/>
  <c r="AC117" i="72" s="1"/>
  <c r="N117" i="72"/>
  <c r="B117" i="72"/>
  <c r="A117" i="72"/>
  <c r="AC116" i="72" a="1"/>
  <c r="AC116" i="72" s="1"/>
  <c r="N116" i="72"/>
  <c r="B116" i="72"/>
  <c r="A116" i="72"/>
  <c r="AC115" i="72" a="1"/>
  <c r="AC115" i="72" s="1"/>
  <c r="N115" i="72"/>
  <c r="B115" i="72"/>
  <c r="A115" i="72"/>
  <c r="AC114" i="72" a="1"/>
  <c r="AC114" i="72" s="1"/>
  <c r="N114" i="72"/>
  <c r="B114" i="72"/>
  <c r="A114" i="72"/>
  <c r="AC113" i="72" a="1"/>
  <c r="AC113" i="72" s="1"/>
  <c r="N113" i="72"/>
  <c r="B113" i="72"/>
  <c r="A113" i="72"/>
  <c r="AC112" i="72" a="1"/>
  <c r="AC112" i="72" s="1"/>
  <c r="N112" i="72"/>
  <c r="B112" i="72"/>
  <c r="A112" i="72"/>
  <c r="AC111" i="72" a="1"/>
  <c r="AC111" i="72" s="1"/>
  <c r="N111" i="72"/>
  <c r="B111" i="72"/>
  <c r="A111" i="72"/>
  <c r="AC110" i="72" a="1"/>
  <c r="AC110" i="72" s="1"/>
  <c r="N110" i="72"/>
  <c r="B110" i="72"/>
  <c r="A110" i="72"/>
  <c r="AC109" i="72" a="1"/>
  <c r="AC109" i="72" s="1"/>
  <c r="N109" i="72"/>
  <c r="B109" i="72"/>
  <c r="A109" i="72"/>
  <c r="AC108" i="72" a="1"/>
  <c r="AC108" i="72" s="1"/>
  <c r="N108" i="72"/>
  <c r="B108" i="72"/>
  <c r="A108" i="72"/>
  <c r="AC107" i="72" a="1"/>
  <c r="AC107" i="72" s="1"/>
  <c r="N107" i="72"/>
  <c r="B107" i="72"/>
  <c r="A107" i="72"/>
  <c r="AC106" i="72" a="1"/>
  <c r="AC106" i="72" s="1"/>
  <c r="N106" i="72"/>
  <c r="B106" i="72"/>
  <c r="A106" i="72"/>
  <c r="AC105" i="72" a="1"/>
  <c r="AC105" i="72" s="1"/>
  <c r="N105" i="72"/>
  <c r="B105" i="72"/>
  <c r="A105" i="72"/>
  <c r="AC104" i="72" a="1"/>
  <c r="AC104" i="72" s="1"/>
  <c r="N104" i="72"/>
  <c r="B104" i="72"/>
  <c r="A104" i="72"/>
  <c r="N103" i="72"/>
  <c r="B103" i="72"/>
  <c r="A103" i="72"/>
  <c r="N102" i="72"/>
  <c r="B102" i="72"/>
  <c r="A102" i="72"/>
  <c r="N101" i="72"/>
  <c r="B101" i="72"/>
  <c r="A101" i="72"/>
  <c r="N100" i="72"/>
  <c r="B100" i="72"/>
  <c r="A100" i="72"/>
  <c r="N99" i="72"/>
  <c r="B99" i="72"/>
  <c r="A99" i="72"/>
  <c r="AC99" i="72" s="1" a="1"/>
  <c r="AC99" i="72" s="1"/>
  <c r="N98" i="72"/>
  <c r="B98" i="72"/>
  <c r="A98" i="72"/>
  <c r="N97" i="72"/>
  <c r="B97" i="72"/>
  <c r="A97" i="72"/>
  <c r="N96" i="72"/>
  <c r="B96" i="72"/>
  <c r="A96" i="72"/>
  <c r="N95" i="72"/>
  <c r="B95" i="72"/>
  <c r="A95" i="72"/>
  <c r="AC95" i="72" s="1" a="1"/>
  <c r="AC95" i="72" s="1"/>
  <c r="N94" i="72"/>
  <c r="B94" i="72"/>
  <c r="A94" i="72"/>
  <c r="N93" i="72"/>
  <c r="B93" i="72"/>
  <c r="A93" i="72"/>
  <c r="AC93" i="72" s="1" a="1"/>
  <c r="AC93" i="72" s="1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N81" i="72"/>
  <c r="B81" i="72"/>
  <c r="A81" i="72"/>
  <c r="N80" i="72"/>
  <c r="B80" i="72"/>
  <c r="A80" i="72"/>
  <c r="N79" i="72"/>
  <c r="B79" i="72"/>
  <c r="A79" i="72"/>
  <c r="N78" i="72"/>
  <c r="B78" i="72"/>
  <c r="A78" i="72"/>
  <c r="AC78" i="72" s="1" a="1"/>
  <c r="AC78" i="72" s="1"/>
  <c r="N77" i="72"/>
  <c r="B77" i="72"/>
  <c r="A77" i="72"/>
  <c r="N76" i="72"/>
  <c r="B76" i="72"/>
  <c r="A76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5" i="72"/>
  <c r="B65" i="72"/>
  <c r="A65" i="72"/>
  <c r="N64" i="72"/>
  <c r="B64" i="72"/>
  <c r="A64" i="72"/>
  <c r="N63" i="72"/>
  <c r="B63" i="72"/>
  <c r="A63" i="72"/>
  <c r="N62" i="72"/>
  <c r="B62" i="72"/>
  <c r="A62" i="72"/>
  <c r="N61" i="72"/>
  <c r="B61" i="72"/>
  <c r="A61" i="72"/>
  <c r="N60" i="72"/>
  <c r="B60" i="72"/>
  <c r="A60" i="72"/>
  <c r="N59" i="72"/>
  <c r="B59" i="72"/>
  <c r="A59" i="72"/>
  <c r="N58" i="72"/>
  <c r="B58" i="72"/>
  <c r="A58" i="72"/>
  <c r="N57" i="72"/>
  <c r="B57" i="72"/>
  <c r="A57" i="72"/>
  <c r="N56" i="72"/>
  <c r="B56" i="72"/>
  <c r="A56" i="72"/>
  <c r="N12" i="72"/>
  <c r="B12" i="72"/>
  <c r="A12" i="72"/>
  <c r="N35" i="72"/>
  <c r="B35" i="72"/>
  <c r="A35" i="72"/>
  <c r="N21" i="72"/>
  <c r="B21" i="72"/>
  <c r="A21" i="72"/>
  <c r="N9" i="72"/>
  <c r="B9" i="72"/>
  <c r="A9" i="72"/>
  <c r="N8" i="72"/>
  <c r="B8" i="72"/>
  <c r="A8" i="72"/>
  <c r="N7" i="72"/>
  <c r="B7" i="72"/>
  <c r="A7" i="72"/>
  <c r="N55" i="72"/>
  <c r="B55" i="72"/>
  <c r="A55" i="72"/>
  <c r="N54" i="72"/>
  <c r="B54" i="72"/>
  <c r="A54" i="72"/>
  <c r="N20" i="72"/>
  <c r="B20" i="72"/>
  <c r="A20" i="72"/>
  <c r="N51" i="72"/>
  <c r="B51" i="72"/>
  <c r="A51" i="72"/>
  <c r="N53" i="72"/>
  <c r="B53" i="72"/>
  <c r="A53" i="72"/>
  <c r="N50" i="72"/>
  <c r="B50" i="72"/>
  <c r="A50" i="72"/>
  <c r="N52" i="72"/>
  <c r="B52" i="72"/>
  <c r="A52" i="72"/>
  <c r="N49" i="72"/>
  <c r="B49" i="72"/>
  <c r="A49" i="72"/>
  <c r="N48" i="72"/>
  <c r="B48" i="72"/>
  <c r="A48" i="72"/>
  <c r="N47" i="72"/>
  <c r="B47" i="72"/>
  <c r="A47" i="72"/>
  <c r="N46" i="72"/>
  <c r="B46" i="72"/>
  <c r="A46" i="72"/>
  <c r="N45" i="72"/>
  <c r="B45" i="72"/>
  <c r="A45" i="72"/>
  <c r="N44" i="72"/>
  <c r="B44" i="72"/>
  <c r="A44" i="72"/>
  <c r="N43" i="72"/>
  <c r="B43" i="72"/>
  <c r="A43" i="72"/>
  <c r="N42" i="72"/>
  <c r="B42" i="72"/>
  <c r="A42" i="72"/>
  <c r="N41" i="72"/>
  <c r="B41" i="72"/>
  <c r="A41" i="72"/>
  <c r="N40" i="72"/>
  <c r="B40" i="72"/>
  <c r="A40" i="72"/>
  <c r="N39" i="72"/>
  <c r="B39" i="72"/>
  <c r="A39" i="72"/>
  <c r="N38" i="72"/>
  <c r="B38" i="72"/>
  <c r="A38" i="72"/>
  <c r="N37" i="72"/>
  <c r="B37" i="72"/>
  <c r="A37" i="72"/>
  <c r="N36" i="72"/>
  <c r="B36" i="72"/>
  <c r="A36" i="72"/>
  <c r="N34" i="72"/>
  <c r="B34" i="72"/>
  <c r="A34" i="72"/>
  <c r="N33" i="72"/>
  <c r="B33" i="72"/>
  <c r="A33" i="72"/>
  <c r="N32" i="72"/>
  <c r="B32" i="72"/>
  <c r="A32" i="72"/>
  <c r="N31" i="72"/>
  <c r="B31" i="72"/>
  <c r="A31" i="72"/>
  <c r="N30" i="72"/>
  <c r="B30" i="72"/>
  <c r="A30" i="72"/>
  <c r="N29" i="72"/>
  <c r="B29" i="72"/>
  <c r="A29" i="72"/>
  <c r="N28" i="72"/>
  <c r="B28" i="72"/>
  <c r="A28" i="72"/>
  <c r="N27" i="72"/>
  <c r="B27" i="72"/>
  <c r="A27" i="72"/>
  <c r="N26" i="72"/>
  <c r="B26" i="72"/>
  <c r="A26" i="72"/>
  <c r="N25" i="72"/>
  <c r="B25" i="72"/>
  <c r="A25" i="72"/>
  <c r="N24" i="72"/>
  <c r="B24" i="72"/>
  <c r="A24" i="72"/>
  <c r="N23" i="72"/>
  <c r="B23" i="72"/>
  <c r="A23" i="72"/>
  <c r="N22" i="72"/>
  <c r="B22" i="72"/>
  <c r="A22" i="72"/>
  <c r="N16" i="72"/>
  <c r="B16" i="72"/>
  <c r="A16" i="72"/>
  <c r="N15" i="72"/>
  <c r="B15" i="72"/>
  <c r="A15" i="72"/>
  <c r="N14" i="72"/>
  <c r="B14" i="72"/>
  <c r="A14" i="72"/>
  <c r="N19" i="72"/>
  <c r="B19" i="72"/>
  <c r="A19" i="72"/>
  <c r="N13" i="72"/>
  <c r="B13" i="72"/>
  <c r="A13" i="72"/>
  <c r="N18" i="72"/>
  <c r="B18" i="72"/>
  <c r="A18" i="72"/>
  <c r="L6" i="72"/>
  <c r="G25" i="68" s="1"/>
  <c r="G24" i="68" s="1"/>
  <c r="K6" i="72"/>
  <c r="F25" i="68" s="1"/>
  <c r="L3" i="72"/>
  <c r="K3" i="72"/>
  <c r="AC324" i="71" a="1"/>
  <c r="AC324" i="71" s="1"/>
  <c r="N324" i="71"/>
  <c r="B324" i="71"/>
  <c r="A324" i="71"/>
  <c r="AC323" i="71" a="1"/>
  <c r="AC323" i="71" s="1"/>
  <c r="N323" i="71"/>
  <c r="B323" i="71"/>
  <c r="A323" i="71"/>
  <c r="AC322" i="71" a="1"/>
  <c r="AC322" i="71" s="1"/>
  <c r="N322" i="71"/>
  <c r="B322" i="71"/>
  <c r="A322" i="71"/>
  <c r="AC321" i="71" a="1"/>
  <c r="AC321" i="71" s="1"/>
  <c r="N321" i="71"/>
  <c r="B321" i="71"/>
  <c r="A321" i="71"/>
  <c r="AC320" i="71" a="1"/>
  <c r="AC320" i="71" s="1"/>
  <c r="N320" i="71"/>
  <c r="B320" i="71"/>
  <c r="A320" i="71"/>
  <c r="AC319" i="71" a="1"/>
  <c r="AC319" i="71" s="1"/>
  <c r="N319" i="71"/>
  <c r="B319" i="71"/>
  <c r="A319" i="71"/>
  <c r="AC318" i="71" a="1"/>
  <c r="AC318" i="71" s="1"/>
  <c r="N318" i="71"/>
  <c r="B318" i="71"/>
  <c r="A318" i="71"/>
  <c r="AC317" i="71" a="1"/>
  <c r="AC317" i="71" s="1"/>
  <c r="N317" i="71"/>
  <c r="B317" i="71"/>
  <c r="A317" i="71"/>
  <c r="AC316" i="71" a="1"/>
  <c r="AC316" i="71" s="1"/>
  <c r="N316" i="71"/>
  <c r="B316" i="71"/>
  <c r="A316" i="71"/>
  <c r="AC315" i="71" a="1"/>
  <c r="AC315" i="71" s="1"/>
  <c r="N315" i="71"/>
  <c r="B315" i="71"/>
  <c r="A315" i="71"/>
  <c r="AC314" i="71" a="1"/>
  <c r="AC314" i="71" s="1"/>
  <c r="N314" i="71"/>
  <c r="B314" i="71"/>
  <c r="A314" i="71"/>
  <c r="AC313" i="71" a="1"/>
  <c r="AC313" i="71" s="1"/>
  <c r="N313" i="71"/>
  <c r="B313" i="71"/>
  <c r="A313" i="71"/>
  <c r="AC312" i="71" a="1"/>
  <c r="AC312" i="71" s="1"/>
  <c r="N312" i="71"/>
  <c r="B312" i="71"/>
  <c r="A312" i="71"/>
  <c r="AC311" i="71" a="1"/>
  <c r="AC311" i="71" s="1"/>
  <c r="N311" i="71"/>
  <c r="B311" i="71"/>
  <c r="A311" i="71"/>
  <c r="AC310" i="71" a="1"/>
  <c r="AC310" i="71" s="1"/>
  <c r="N310" i="71"/>
  <c r="B310" i="71"/>
  <c r="A310" i="71"/>
  <c r="AC309" i="71" a="1"/>
  <c r="AC309" i="71" s="1"/>
  <c r="N309" i="71"/>
  <c r="B309" i="71"/>
  <c r="A309" i="71"/>
  <c r="AC308" i="71" a="1"/>
  <c r="AC308" i="71" s="1"/>
  <c r="N308" i="71"/>
  <c r="B308" i="71"/>
  <c r="A308" i="71"/>
  <c r="AC307" i="71" a="1"/>
  <c r="AC307" i="71" s="1"/>
  <c r="N307" i="71"/>
  <c r="B307" i="71"/>
  <c r="A307" i="71"/>
  <c r="AC306" i="71" a="1"/>
  <c r="AC306" i="71" s="1"/>
  <c r="N306" i="71"/>
  <c r="B306" i="71"/>
  <c r="A306" i="71"/>
  <c r="AC305" i="71" a="1"/>
  <c r="AC305" i="71" s="1"/>
  <c r="N305" i="71"/>
  <c r="B305" i="71"/>
  <c r="A305" i="71"/>
  <c r="AC304" i="71" a="1"/>
  <c r="AC304" i="71" s="1"/>
  <c r="N304" i="71"/>
  <c r="B304" i="71"/>
  <c r="A304" i="71"/>
  <c r="AC303" i="71" a="1"/>
  <c r="AC303" i="71" s="1"/>
  <c r="N303" i="71"/>
  <c r="B303" i="71"/>
  <c r="A303" i="71"/>
  <c r="AC302" i="71" a="1"/>
  <c r="AC302" i="71" s="1"/>
  <c r="N302" i="71"/>
  <c r="B302" i="71"/>
  <c r="A302" i="71"/>
  <c r="AC301" i="71" a="1"/>
  <c r="AC301" i="71" s="1"/>
  <c r="N301" i="71"/>
  <c r="B301" i="71"/>
  <c r="A301" i="71"/>
  <c r="AC300" i="71" a="1"/>
  <c r="AC300" i="71" s="1"/>
  <c r="N300" i="71"/>
  <c r="B300" i="71"/>
  <c r="A300" i="71"/>
  <c r="AC299" i="71" a="1"/>
  <c r="AC299" i="71" s="1"/>
  <c r="N299" i="71"/>
  <c r="B299" i="71"/>
  <c r="A299" i="71"/>
  <c r="AC298" i="71" a="1"/>
  <c r="AC298" i="71" s="1"/>
  <c r="N298" i="71"/>
  <c r="B298" i="71"/>
  <c r="A298" i="71"/>
  <c r="AC297" i="71" a="1"/>
  <c r="AC297" i="71" s="1"/>
  <c r="N297" i="71"/>
  <c r="B297" i="71"/>
  <c r="A297" i="71"/>
  <c r="AC296" i="71" a="1"/>
  <c r="AC296" i="71" s="1"/>
  <c r="N296" i="71"/>
  <c r="B296" i="71"/>
  <c r="A296" i="71"/>
  <c r="AC295" i="71" a="1"/>
  <c r="AC295" i="71" s="1"/>
  <c r="N295" i="71"/>
  <c r="B295" i="71"/>
  <c r="A295" i="71"/>
  <c r="AC294" i="71" a="1"/>
  <c r="AC294" i="71" s="1"/>
  <c r="N294" i="71"/>
  <c r="B294" i="71"/>
  <c r="A294" i="71"/>
  <c r="AC293" i="71" a="1"/>
  <c r="AC293" i="71" s="1"/>
  <c r="N293" i="71"/>
  <c r="B293" i="71"/>
  <c r="A293" i="71"/>
  <c r="AC292" i="71" a="1"/>
  <c r="AC292" i="71" s="1"/>
  <c r="N292" i="71"/>
  <c r="B292" i="71"/>
  <c r="A292" i="71"/>
  <c r="AC291" i="71" a="1"/>
  <c r="AC291" i="71" s="1"/>
  <c r="N291" i="71"/>
  <c r="B291" i="71"/>
  <c r="A291" i="71"/>
  <c r="AC290" i="71" a="1"/>
  <c r="AC290" i="71" s="1"/>
  <c r="N290" i="71"/>
  <c r="B290" i="71"/>
  <c r="A290" i="71"/>
  <c r="AC289" i="71" a="1"/>
  <c r="AC289" i="71" s="1"/>
  <c r="N289" i="71"/>
  <c r="B289" i="71"/>
  <c r="A289" i="71"/>
  <c r="AC288" i="71" a="1"/>
  <c r="AC288" i="71" s="1"/>
  <c r="N288" i="71"/>
  <c r="B288" i="71"/>
  <c r="A288" i="71"/>
  <c r="AC287" i="71" a="1"/>
  <c r="AC287" i="71" s="1"/>
  <c r="N287" i="71"/>
  <c r="B287" i="71"/>
  <c r="A287" i="71"/>
  <c r="AC286" i="71" a="1"/>
  <c r="AC286" i="71" s="1"/>
  <c r="N286" i="71"/>
  <c r="B286" i="71"/>
  <c r="A286" i="71"/>
  <c r="AC285" i="71" a="1"/>
  <c r="AC285" i="71" s="1"/>
  <c r="N285" i="71"/>
  <c r="B285" i="71"/>
  <c r="A285" i="71"/>
  <c r="AC284" i="71" a="1"/>
  <c r="AC284" i="71" s="1"/>
  <c r="N284" i="71"/>
  <c r="B284" i="71"/>
  <c r="A284" i="71"/>
  <c r="AC283" i="71" a="1"/>
  <c r="AC283" i="71" s="1"/>
  <c r="N283" i="71"/>
  <c r="B283" i="71"/>
  <c r="A283" i="71"/>
  <c r="AC282" i="71" a="1"/>
  <c r="AC282" i="71" s="1"/>
  <c r="N282" i="71"/>
  <c r="B282" i="71"/>
  <c r="A282" i="71"/>
  <c r="AC281" i="71" a="1"/>
  <c r="AC281" i="71" s="1"/>
  <c r="N281" i="71"/>
  <c r="B281" i="71"/>
  <c r="A281" i="71"/>
  <c r="AC280" i="71" a="1"/>
  <c r="AC280" i="71" s="1"/>
  <c r="N280" i="71"/>
  <c r="B280" i="71"/>
  <c r="A280" i="71"/>
  <c r="AC279" i="71" a="1"/>
  <c r="AC279" i="71" s="1"/>
  <c r="N279" i="71"/>
  <c r="B279" i="71"/>
  <c r="A279" i="71"/>
  <c r="AC278" i="71" a="1"/>
  <c r="AC278" i="71" s="1"/>
  <c r="N278" i="71"/>
  <c r="B278" i="71"/>
  <c r="A278" i="71"/>
  <c r="AC277" i="71" a="1"/>
  <c r="AC277" i="71" s="1"/>
  <c r="N277" i="71"/>
  <c r="B277" i="71"/>
  <c r="A277" i="71"/>
  <c r="AC276" i="71" a="1"/>
  <c r="AC276" i="71" s="1"/>
  <c r="N276" i="71"/>
  <c r="B276" i="71"/>
  <c r="A276" i="71"/>
  <c r="AC275" i="71" a="1"/>
  <c r="AC275" i="71" s="1"/>
  <c r="N275" i="71"/>
  <c r="B275" i="71"/>
  <c r="A275" i="71"/>
  <c r="AC274" i="71" a="1"/>
  <c r="AC274" i="71" s="1"/>
  <c r="N274" i="71"/>
  <c r="B274" i="71"/>
  <c r="A274" i="71"/>
  <c r="AC273" i="71" a="1"/>
  <c r="AC273" i="71" s="1"/>
  <c r="N273" i="71"/>
  <c r="B273" i="71"/>
  <c r="A273" i="71"/>
  <c r="AC272" i="71" a="1"/>
  <c r="AC272" i="71" s="1"/>
  <c r="N272" i="71"/>
  <c r="B272" i="71"/>
  <c r="A272" i="71"/>
  <c r="AC271" i="71" a="1"/>
  <c r="AC271" i="71" s="1"/>
  <c r="N271" i="71"/>
  <c r="B271" i="71"/>
  <c r="A271" i="71"/>
  <c r="AC270" i="71" a="1"/>
  <c r="AC270" i="71" s="1"/>
  <c r="N270" i="71"/>
  <c r="B270" i="71"/>
  <c r="A270" i="71"/>
  <c r="AC269" i="71" a="1"/>
  <c r="AC269" i="71" s="1"/>
  <c r="N269" i="71"/>
  <c r="B269" i="71"/>
  <c r="A269" i="71"/>
  <c r="AC268" i="71" a="1"/>
  <c r="AC268" i="71" s="1"/>
  <c r="N268" i="71"/>
  <c r="B268" i="71"/>
  <c r="A268" i="71"/>
  <c r="AC267" i="71" a="1"/>
  <c r="AC267" i="71" s="1"/>
  <c r="N267" i="71"/>
  <c r="B267" i="71"/>
  <c r="A267" i="71"/>
  <c r="AC266" i="71" a="1"/>
  <c r="AC266" i="71" s="1"/>
  <c r="N266" i="71"/>
  <c r="B266" i="71"/>
  <c r="A266" i="71"/>
  <c r="AC265" i="71" a="1"/>
  <c r="AC265" i="71" s="1"/>
  <c r="N265" i="71"/>
  <c r="B265" i="71"/>
  <c r="A265" i="71"/>
  <c r="AC264" i="71" a="1"/>
  <c r="AC264" i="71" s="1"/>
  <c r="N264" i="71"/>
  <c r="B264" i="71"/>
  <c r="A264" i="71"/>
  <c r="AC263" i="71" a="1"/>
  <c r="AC263" i="71" s="1"/>
  <c r="N263" i="71"/>
  <c r="B263" i="71"/>
  <c r="A263" i="71"/>
  <c r="AC262" i="71" a="1"/>
  <c r="AC262" i="71" s="1"/>
  <c r="N262" i="71"/>
  <c r="B262" i="71"/>
  <c r="A262" i="71"/>
  <c r="AC261" i="71" a="1"/>
  <c r="AC261" i="71" s="1"/>
  <c r="N261" i="71"/>
  <c r="B261" i="71"/>
  <c r="A261" i="71"/>
  <c r="AC260" i="71" a="1"/>
  <c r="AC260" i="71" s="1"/>
  <c r="N260" i="71"/>
  <c r="B260" i="71"/>
  <c r="A260" i="71"/>
  <c r="AC259" i="71" a="1"/>
  <c r="AC259" i="71" s="1"/>
  <c r="N259" i="71"/>
  <c r="B259" i="71"/>
  <c r="A259" i="71"/>
  <c r="AC258" i="71" a="1"/>
  <c r="AC258" i="71" s="1"/>
  <c r="N258" i="71"/>
  <c r="B258" i="71"/>
  <c r="A258" i="71"/>
  <c r="AC257" i="71" a="1"/>
  <c r="AC257" i="71" s="1"/>
  <c r="N257" i="71"/>
  <c r="B257" i="71"/>
  <c r="A257" i="71"/>
  <c r="AC256" i="71" a="1"/>
  <c r="AC256" i="71" s="1"/>
  <c r="N256" i="71"/>
  <c r="B256" i="71"/>
  <c r="A256" i="71"/>
  <c r="AC255" i="71" a="1"/>
  <c r="AC255" i="71" s="1"/>
  <c r="N255" i="71"/>
  <c r="B255" i="71"/>
  <c r="A255" i="71"/>
  <c r="AC254" i="71" a="1"/>
  <c r="AC254" i="71" s="1"/>
  <c r="N254" i="71"/>
  <c r="B254" i="71"/>
  <c r="A254" i="71"/>
  <c r="AC253" i="71" a="1"/>
  <c r="AC253" i="71" s="1"/>
  <c r="N253" i="71"/>
  <c r="B253" i="71"/>
  <c r="A253" i="71"/>
  <c r="AC252" i="71" a="1"/>
  <c r="AC252" i="71" s="1"/>
  <c r="N252" i="71"/>
  <c r="B252" i="71"/>
  <c r="A252" i="71"/>
  <c r="AC251" i="71" a="1"/>
  <c r="AC251" i="71" s="1"/>
  <c r="N251" i="71"/>
  <c r="B251" i="71"/>
  <c r="A251" i="71"/>
  <c r="AC250" i="71" a="1"/>
  <c r="AC250" i="71" s="1"/>
  <c r="N250" i="71"/>
  <c r="B250" i="71"/>
  <c r="A250" i="71"/>
  <c r="AC249" i="71" a="1"/>
  <c r="AC249" i="71" s="1"/>
  <c r="N249" i="71"/>
  <c r="B249" i="71"/>
  <c r="A249" i="71"/>
  <c r="AC248" i="71" a="1"/>
  <c r="AC248" i="71" s="1"/>
  <c r="N248" i="71"/>
  <c r="B248" i="71"/>
  <c r="A248" i="71"/>
  <c r="AC247" i="71" a="1"/>
  <c r="AC247" i="71" s="1"/>
  <c r="N247" i="71"/>
  <c r="B247" i="71"/>
  <c r="A247" i="71"/>
  <c r="AC246" i="71" a="1"/>
  <c r="AC246" i="71" s="1"/>
  <c r="N246" i="71"/>
  <c r="B246" i="71"/>
  <c r="A246" i="71"/>
  <c r="AC245" i="71" a="1"/>
  <c r="AC245" i="71" s="1"/>
  <c r="N245" i="71"/>
  <c r="B245" i="71"/>
  <c r="A245" i="71"/>
  <c r="AC244" i="71" a="1"/>
  <c r="AC244" i="71" s="1"/>
  <c r="N244" i="71"/>
  <c r="B244" i="71"/>
  <c r="A244" i="71"/>
  <c r="AC243" i="71" a="1"/>
  <c r="AC243" i="71" s="1"/>
  <c r="N243" i="71"/>
  <c r="B243" i="71"/>
  <c r="A243" i="71"/>
  <c r="AC242" i="71" a="1"/>
  <c r="AC242" i="71" s="1"/>
  <c r="N242" i="71"/>
  <c r="B242" i="71"/>
  <c r="A242" i="71"/>
  <c r="AC241" i="71" a="1"/>
  <c r="AC241" i="71" s="1"/>
  <c r="N241" i="71"/>
  <c r="B241" i="71"/>
  <c r="A241" i="71"/>
  <c r="AC240" i="71" a="1"/>
  <c r="AC240" i="71" s="1"/>
  <c r="N240" i="71"/>
  <c r="B240" i="71"/>
  <c r="A240" i="71"/>
  <c r="AC239" i="71" a="1"/>
  <c r="AC239" i="71" s="1"/>
  <c r="N239" i="71"/>
  <c r="B239" i="71"/>
  <c r="A239" i="71"/>
  <c r="AC238" i="71" a="1"/>
  <c r="AC238" i="71" s="1"/>
  <c r="N238" i="71"/>
  <c r="B238" i="71"/>
  <c r="A238" i="71"/>
  <c r="AC237" i="71" a="1"/>
  <c r="AC237" i="71" s="1"/>
  <c r="N237" i="71"/>
  <c r="B237" i="71"/>
  <c r="A237" i="71"/>
  <c r="AC236" i="71" a="1"/>
  <c r="AC236" i="71" s="1"/>
  <c r="N236" i="71"/>
  <c r="B236" i="71"/>
  <c r="A236" i="71"/>
  <c r="AC235" i="71" a="1"/>
  <c r="AC235" i="71" s="1"/>
  <c r="N235" i="71"/>
  <c r="B235" i="71"/>
  <c r="A235" i="71"/>
  <c r="AC234" i="71" a="1"/>
  <c r="AC234" i="71" s="1"/>
  <c r="N234" i="71"/>
  <c r="B234" i="71"/>
  <c r="A234" i="71"/>
  <c r="AC233" i="71" a="1"/>
  <c r="AC233" i="71" s="1"/>
  <c r="N233" i="71"/>
  <c r="B233" i="71"/>
  <c r="A233" i="71"/>
  <c r="AC232" i="71" a="1"/>
  <c r="AC232" i="71" s="1"/>
  <c r="N232" i="71"/>
  <c r="B232" i="71"/>
  <c r="A232" i="71"/>
  <c r="AC231" i="71" a="1"/>
  <c r="AC231" i="71" s="1"/>
  <c r="N231" i="71"/>
  <c r="B231" i="71"/>
  <c r="A231" i="71"/>
  <c r="AC230" i="71" a="1"/>
  <c r="AC230" i="71" s="1"/>
  <c r="N230" i="71"/>
  <c r="B230" i="71"/>
  <c r="A230" i="71"/>
  <c r="AC229" i="71" a="1"/>
  <c r="AC229" i="71" s="1"/>
  <c r="N229" i="71"/>
  <c r="B229" i="71"/>
  <c r="A229" i="71"/>
  <c r="AC228" i="71" a="1"/>
  <c r="AC228" i="71" s="1"/>
  <c r="N228" i="71"/>
  <c r="B228" i="71"/>
  <c r="A228" i="71"/>
  <c r="AC227" i="71" a="1"/>
  <c r="AC227" i="71" s="1"/>
  <c r="N227" i="71"/>
  <c r="B227" i="71"/>
  <c r="A227" i="71"/>
  <c r="AC226" i="71" a="1"/>
  <c r="AC226" i="71" s="1"/>
  <c r="N226" i="71"/>
  <c r="B226" i="71"/>
  <c r="A226" i="71"/>
  <c r="AC225" i="71" a="1"/>
  <c r="AC225" i="71" s="1"/>
  <c r="N225" i="71"/>
  <c r="B225" i="71"/>
  <c r="A225" i="71"/>
  <c r="AC224" i="71" a="1"/>
  <c r="AC224" i="71" s="1"/>
  <c r="N224" i="71"/>
  <c r="B224" i="71"/>
  <c r="A224" i="71"/>
  <c r="AC223" i="71" a="1"/>
  <c r="AC223" i="71" s="1"/>
  <c r="N223" i="71"/>
  <c r="B223" i="71"/>
  <c r="A223" i="71"/>
  <c r="AC222" i="71" a="1"/>
  <c r="AC222" i="71" s="1"/>
  <c r="N222" i="71"/>
  <c r="B222" i="71"/>
  <c r="A222" i="71"/>
  <c r="AC221" i="71" a="1"/>
  <c r="AC221" i="71" s="1"/>
  <c r="N221" i="71"/>
  <c r="B221" i="71"/>
  <c r="A221" i="71"/>
  <c r="AC220" i="71" a="1"/>
  <c r="AC220" i="71" s="1"/>
  <c r="N220" i="71"/>
  <c r="B220" i="71"/>
  <c r="A220" i="71"/>
  <c r="AC219" i="71" a="1"/>
  <c r="AC219" i="71" s="1"/>
  <c r="N219" i="71"/>
  <c r="B219" i="71"/>
  <c r="A219" i="71"/>
  <c r="AC218" i="71" a="1"/>
  <c r="AC218" i="71" s="1"/>
  <c r="N218" i="71"/>
  <c r="B218" i="71"/>
  <c r="A218" i="71"/>
  <c r="AC217" i="71" a="1"/>
  <c r="AC217" i="71" s="1"/>
  <c r="N217" i="71"/>
  <c r="B217" i="71"/>
  <c r="A217" i="71"/>
  <c r="AC216" i="71" a="1"/>
  <c r="AC216" i="71" s="1"/>
  <c r="N216" i="71"/>
  <c r="B216" i="71"/>
  <c r="A216" i="71"/>
  <c r="AC215" i="71" a="1"/>
  <c r="AC215" i="71" s="1"/>
  <c r="N215" i="71"/>
  <c r="B215" i="71"/>
  <c r="A215" i="71"/>
  <c r="AC214" i="71" a="1"/>
  <c r="AC214" i="71" s="1"/>
  <c r="N214" i="71"/>
  <c r="B214" i="71"/>
  <c r="A214" i="71"/>
  <c r="AC213" i="71" a="1"/>
  <c r="AC213" i="71" s="1"/>
  <c r="N213" i="71"/>
  <c r="B213" i="71"/>
  <c r="A213" i="71"/>
  <c r="AC212" i="71" a="1"/>
  <c r="AC212" i="71" s="1"/>
  <c r="N212" i="71"/>
  <c r="B212" i="71"/>
  <c r="A212" i="71"/>
  <c r="AC211" i="71" a="1"/>
  <c r="AC211" i="71" s="1"/>
  <c r="N211" i="71"/>
  <c r="B211" i="71"/>
  <c r="A211" i="71"/>
  <c r="AC210" i="71" a="1"/>
  <c r="AC210" i="71" s="1"/>
  <c r="N210" i="71"/>
  <c r="B210" i="71"/>
  <c r="A210" i="71"/>
  <c r="AC209" i="71" a="1"/>
  <c r="AC209" i="71" s="1"/>
  <c r="N209" i="71"/>
  <c r="B209" i="71"/>
  <c r="A209" i="71"/>
  <c r="AC208" i="71" a="1"/>
  <c r="AC208" i="71" s="1"/>
  <c r="N208" i="71"/>
  <c r="B208" i="71"/>
  <c r="A208" i="71"/>
  <c r="AC207" i="71" a="1"/>
  <c r="AC207" i="71" s="1"/>
  <c r="N207" i="71"/>
  <c r="B207" i="71"/>
  <c r="A207" i="71"/>
  <c r="AC206" i="71" a="1"/>
  <c r="AC206" i="71" s="1"/>
  <c r="N206" i="71"/>
  <c r="B206" i="71"/>
  <c r="A206" i="71"/>
  <c r="AC205" i="71" a="1"/>
  <c r="AC205" i="71" s="1"/>
  <c r="N205" i="71"/>
  <c r="B205" i="71"/>
  <c r="A205" i="71"/>
  <c r="AC204" i="71" a="1"/>
  <c r="AC204" i="71" s="1"/>
  <c r="N204" i="71"/>
  <c r="B204" i="71"/>
  <c r="A204" i="71"/>
  <c r="AC203" i="71" a="1"/>
  <c r="AC203" i="71" s="1"/>
  <c r="N203" i="71"/>
  <c r="B203" i="71"/>
  <c r="A203" i="71"/>
  <c r="AC202" i="71" a="1"/>
  <c r="AC202" i="71" s="1"/>
  <c r="N202" i="71"/>
  <c r="B202" i="71"/>
  <c r="A202" i="71"/>
  <c r="AC201" i="71" a="1"/>
  <c r="AC201" i="71" s="1"/>
  <c r="N201" i="71"/>
  <c r="B201" i="71"/>
  <c r="A201" i="71"/>
  <c r="AC200" i="71" a="1"/>
  <c r="AC200" i="71" s="1"/>
  <c r="N200" i="71"/>
  <c r="B200" i="71"/>
  <c r="A200" i="71"/>
  <c r="AC199" i="71" a="1"/>
  <c r="AC199" i="71" s="1"/>
  <c r="N199" i="71"/>
  <c r="B199" i="71"/>
  <c r="A199" i="71"/>
  <c r="AC198" i="71" a="1"/>
  <c r="AC198" i="71" s="1"/>
  <c r="N198" i="71"/>
  <c r="B198" i="71"/>
  <c r="A198" i="71"/>
  <c r="AC197" i="71" a="1"/>
  <c r="AC197" i="71" s="1"/>
  <c r="N197" i="71"/>
  <c r="B197" i="71"/>
  <c r="A197" i="71"/>
  <c r="AC196" i="71" a="1"/>
  <c r="AC196" i="71" s="1"/>
  <c r="N196" i="71"/>
  <c r="B196" i="71"/>
  <c r="A196" i="71"/>
  <c r="AC195" i="71" a="1"/>
  <c r="AC195" i="71" s="1"/>
  <c r="N195" i="71"/>
  <c r="B195" i="71"/>
  <c r="A195" i="71"/>
  <c r="AC194" i="71" a="1"/>
  <c r="AC194" i="71" s="1"/>
  <c r="N194" i="71"/>
  <c r="B194" i="71"/>
  <c r="A194" i="71"/>
  <c r="AC193" i="71" a="1"/>
  <c r="AC193" i="71" s="1"/>
  <c r="N193" i="71"/>
  <c r="B193" i="71"/>
  <c r="A193" i="71"/>
  <c r="AC192" i="71" a="1"/>
  <c r="AC192" i="71" s="1"/>
  <c r="N192" i="71"/>
  <c r="B192" i="71"/>
  <c r="A192" i="71"/>
  <c r="AC191" i="71" a="1"/>
  <c r="AC191" i="71" s="1"/>
  <c r="N191" i="71"/>
  <c r="B191" i="71"/>
  <c r="A191" i="71"/>
  <c r="AC190" i="71" a="1"/>
  <c r="AC190" i="71" s="1"/>
  <c r="N190" i="71"/>
  <c r="B190" i="71"/>
  <c r="A190" i="71"/>
  <c r="AC189" i="71" a="1"/>
  <c r="AC189" i="71" s="1"/>
  <c r="N189" i="71"/>
  <c r="B189" i="71"/>
  <c r="A189" i="71"/>
  <c r="AC188" i="71" a="1"/>
  <c r="AC188" i="71" s="1"/>
  <c r="N188" i="71"/>
  <c r="B188" i="71"/>
  <c r="A188" i="71"/>
  <c r="AC187" i="71" a="1"/>
  <c r="AC187" i="71" s="1"/>
  <c r="N187" i="71"/>
  <c r="B187" i="71"/>
  <c r="A187" i="71"/>
  <c r="AC186" i="71" a="1"/>
  <c r="AC186" i="71" s="1"/>
  <c r="N186" i="71"/>
  <c r="B186" i="71"/>
  <c r="A186" i="71"/>
  <c r="AC185" i="71" a="1"/>
  <c r="AC185" i="71" s="1"/>
  <c r="N185" i="71"/>
  <c r="B185" i="71"/>
  <c r="A185" i="71"/>
  <c r="AC184" i="71" a="1"/>
  <c r="AC184" i="71" s="1"/>
  <c r="N184" i="71"/>
  <c r="B184" i="71"/>
  <c r="A184" i="71"/>
  <c r="AC183" i="71" a="1"/>
  <c r="AC183" i="71" s="1"/>
  <c r="N183" i="71"/>
  <c r="B183" i="71"/>
  <c r="A183" i="71"/>
  <c r="AC182" i="71" a="1"/>
  <c r="AC182" i="71" s="1"/>
  <c r="N182" i="71"/>
  <c r="B182" i="71"/>
  <c r="A182" i="71"/>
  <c r="AC181" i="71" a="1"/>
  <c r="AC181" i="71" s="1"/>
  <c r="N181" i="71"/>
  <c r="B181" i="71"/>
  <c r="A181" i="71"/>
  <c r="AC180" i="71" a="1"/>
  <c r="AC180" i="71" s="1"/>
  <c r="N180" i="71"/>
  <c r="B180" i="71"/>
  <c r="A180" i="71"/>
  <c r="AC179" i="71" a="1"/>
  <c r="AC179" i="71" s="1"/>
  <c r="N179" i="71"/>
  <c r="B179" i="71"/>
  <c r="A179" i="71"/>
  <c r="AC178" i="71" a="1"/>
  <c r="AC178" i="71" s="1"/>
  <c r="N178" i="71"/>
  <c r="B178" i="71"/>
  <c r="A178" i="71"/>
  <c r="AC177" i="71" a="1"/>
  <c r="AC177" i="71" s="1"/>
  <c r="N177" i="71"/>
  <c r="B177" i="71"/>
  <c r="A177" i="71"/>
  <c r="AC176" i="71" a="1"/>
  <c r="AC176" i="71" s="1"/>
  <c r="N176" i="71"/>
  <c r="B176" i="71"/>
  <c r="A176" i="71"/>
  <c r="AC175" i="71" a="1"/>
  <c r="AC175" i="71" s="1"/>
  <c r="N175" i="71"/>
  <c r="B175" i="71"/>
  <c r="A175" i="71"/>
  <c r="AC174" i="71" a="1"/>
  <c r="AC174" i="71" s="1"/>
  <c r="N174" i="71"/>
  <c r="B174" i="71"/>
  <c r="A174" i="71"/>
  <c r="AC173" i="71" a="1"/>
  <c r="AC173" i="71" s="1"/>
  <c r="N173" i="71"/>
  <c r="B173" i="71"/>
  <c r="A173" i="71"/>
  <c r="AC172" i="71" a="1"/>
  <c r="AC172" i="71" s="1"/>
  <c r="N172" i="71"/>
  <c r="B172" i="71"/>
  <c r="A172" i="71"/>
  <c r="AC171" i="71" a="1"/>
  <c r="AC171" i="71" s="1"/>
  <c r="N171" i="71"/>
  <c r="B171" i="71"/>
  <c r="A171" i="71"/>
  <c r="AC170" i="71" a="1"/>
  <c r="AC170" i="71" s="1"/>
  <c r="N170" i="71"/>
  <c r="B170" i="71"/>
  <c r="A170" i="71"/>
  <c r="AC169" i="71" a="1"/>
  <c r="AC169" i="71" s="1"/>
  <c r="N169" i="71"/>
  <c r="B169" i="71"/>
  <c r="A169" i="71"/>
  <c r="AC168" i="71" a="1"/>
  <c r="AC168" i="71" s="1"/>
  <c r="N168" i="71"/>
  <c r="B168" i="71"/>
  <c r="A168" i="71"/>
  <c r="AC167" i="71" a="1"/>
  <c r="AC167" i="71" s="1"/>
  <c r="N167" i="71"/>
  <c r="B167" i="71"/>
  <c r="A167" i="71"/>
  <c r="AC166" i="71" a="1"/>
  <c r="AC166" i="71" s="1"/>
  <c r="N166" i="71"/>
  <c r="B166" i="71"/>
  <c r="A166" i="71"/>
  <c r="AC165" i="71" a="1"/>
  <c r="AC165" i="71" s="1"/>
  <c r="N165" i="71"/>
  <c r="B165" i="71"/>
  <c r="A165" i="71"/>
  <c r="AC164" i="71" a="1"/>
  <c r="AC164" i="71" s="1"/>
  <c r="N164" i="71"/>
  <c r="B164" i="71"/>
  <c r="A164" i="71"/>
  <c r="AC163" i="71" a="1"/>
  <c r="AC163" i="71" s="1"/>
  <c r="N163" i="71"/>
  <c r="B163" i="71"/>
  <c r="A163" i="71"/>
  <c r="AC162" i="71" a="1"/>
  <c r="AC162" i="71" s="1"/>
  <c r="N162" i="71"/>
  <c r="B162" i="71"/>
  <c r="A162" i="71"/>
  <c r="AC161" i="71" a="1"/>
  <c r="AC161" i="71" s="1"/>
  <c r="N161" i="71"/>
  <c r="B161" i="71"/>
  <c r="A161" i="71"/>
  <c r="AC160" i="71" a="1"/>
  <c r="AC160" i="71" s="1"/>
  <c r="N160" i="71"/>
  <c r="B160" i="71"/>
  <c r="A160" i="71"/>
  <c r="AC159" i="71" a="1"/>
  <c r="AC159" i="71" s="1"/>
  <c r="N159" i="71"/>
  <c r="B159" i="71"/>
  <c r="A159" i="71"/>
  <c r="AC158" i="71" a="1"/>
  <c r="AC158" i="71" s="1"/>
  <c r="N158" i="71"/>
  <c r="B158" i="71"/>
  <c r="A158" i="71"/>
  <c r="AC157" i="71" a="1"/>
  <c r="AC157" i="71" s="1"/>
  <c r="N157" i="71"/>
  <c r="B157" i="71"/>
  <c r="A157" i="71"/>
  <c r="AC156" i="71" a="1"/>
  <c r="AC156" i="71" s="1"/>
  <c r="N156" i="71"/>
  <c r="B156" i="71"/>
  <c r="A156" i="71"/>
  <c r="AC155" i="71" a="1"/>
  <c r="AC155" i="71" s="1"/>
  <c r="N155" i="71"/>
  <c r="B155" i="71"/>
  <c r="A155" i="71"/>
  <c r="AC154" i="71" a="1"/>
  <c r="AC154" i="71" s="1"/>
  <c r="N154" i="71"/>
  <c r="B154" i="71"/>
  <c r="A154" i="71"/>
  <c r="AC153" i="71" a="1"/>
  <c r="AC153" i="71" s="1"/>
  <c r="N153" i="71"/>
  <c r="B153" i="71"/>
  <c r="A153" i="71"/>
  <c r="AC152" i="71" a="1"/>
  <c r="AC152" i="71" s="1"/>
  <c r="N152" i="71"/>
  <c r="B152" i="71"/>
  <c r="A152" i="71"/>
  <c r="AC151" i="71" a="1"/>
  <c r="AC151" i="71" s="1"/>
  <c r="N151" i="71"/>
  <c r="B151" i="71"/>
  <c r="A151" i="71"/>
  <c r="AC150" i="71" a="1"/>
  <c r="AC150" i="71" s="1"/>
  <c r="N150" i="71"/>
  <c r="B150" i="71"/>
  <c r="A150" i="71"/>
  <c r="AC149" i="71" a="1"/>
  <c r="AC149" i="71" s="1"/>
  <c r="N149" i="71"/>
  <c r="B149" i="71"/>
  <c r="A149" i="71"/>
  <c r="AC148" i="71" a="1"/>
  <c r="AC148" i="71" s="1"/>
  <c r="N148" i="71"/>
  <c r="B148" i="71"/>
  <c r="A148" i="71"/>
  <c r="AC147" i="71" a="1"/>
  <c r="AC147" i="71" s="1"/>
  <c r="N147" i="71"/>
  <c r="B147" i="71"/>
  <c r="A147" i="71"/>
  <c r="AC146" i="71" a="1"/>
  <c r="AC146" i="71" s="1"/>
  <c r="N146" i="71"/>
  <c r="B146" i="71"/>
  <c r="A146" i="71"/>
  <c r="AC145" i="71" a="1"/>
  <c r="AC145" i="71" s="1"/>
  <c r="N145" i="71"/>
  <c r="B145" i="71"/>
  <c r="A145" i="71"/>
  <c r="AC144" i="71" a="1"/>
  <c r="AC144" i="71" s="1"/>
  <c r="N144" i="71"/>
  <c r="B144" i="71"/>
  <c r="A144" i="71"/>
  <c r="AC143" i="71" a="1"/>
  <c r="AC143" i="71" s="1"/>
  <c r="N143" i="71"/>
  <c r="B143" i="71"/>
  <c r="A143" i="71"/>
  <c r="AC142" i="71" a="1"/>
  <c r="AC142" i="71" s="1"/>
  <c r="N142" i="71"/>
  <c r="B142" i="71"/>
  <c r="A142" i="71"/>
  <c r="AC141" i="71" a="1"/>
  <c r="AC141" i="71" s="1"/>
  <c r="N141" i="71"/>
  <c r="B141" i="71"/>
  <c r="A141" i="71"/>
  <c r="AC140" i="71" a="1"/>
  <c r="AC140" i="71" s="1"/>
  <c r="N140" i="71"/>
  <c r="B140" i="71"/>
  <c r="A140" i="71"/>
  <c r="AC139" i="71" a="1"/>
  <c r="AC139" i="71" s="1"/>
  <c r="N139" i="71"/>
  <c r="B139" i="71"/>
  <c r="A139" i="71"/>
  <c r="AC138" i="71" a="1"/>
  <c r="AC138" i="71" s="1"/>
  <c r="N138" i="71"/>
  <c r="B138" i="71"/>
  <c r="A138" i="71"/>
  <c r="AC137" i="71" a="1"/>
  <c r="AC137" i="71" s="1"/>
  <c r="N137" i="71"/>
  <c r="B137" i="71"/>
  <c r="A137" i="71"/>
  <c r="AC136" i="71" a="1"/>
  <c r="AC136" i="71" s="1"/>
  <c r="N136" i="71"/>
  <c r="B136" i="71"/>
  <c r="A136" i="71"/>
  <c r="AC135" i="71" a="1"/>
  <c r="AC135" i="71" s="1"/>
  <c r="N135" i="71"/>
  <c r="B135" i="71"/>
  <c r="A135" i="71"/>
  <c r="AC134" i="71" a="1"/>
  <c r="AC134" i="71" s="1"/>
  <c r="N134" i="71"/>
  <c r="B134" i="71"/>
  <c r="A134" i="71"/>
  <c r="AC133" i="71" a="1"/>
  <c r="AC133" i="71" s="1"/>
  <c r="N133" i="71"/>
  <c r="B133" i="71"/>
  <c r="A133" i="71"/>
  <c r="AC132" i="71" a="1"/>
  <c r="AC132" i="71" s="1"/>
  <c r="N132" i="71"/>
  <c r="B132" i="71"/>
  <c r="A132" i="71"/>
  <c r="AC131" i="71" a="1"/>
  <c r="AC131" i="71" s="1"/>
  <c r="N131" i="71"/>
  <c r="B131" i="71"/>
  <c r="A131" i="71"/>
  <c r="AC130" i="71" a="1"/>
  <c r="AC130" i="71" s="1"/>
  <c r="N130" i="71"/>
  <c r="B130" i="71"/>
  <c r="A130" i="71"/>
  <c r="AC129" i="71" a="1"/>
  <c r="AC129" i="71" s="1"/>
  <c r="N129" i="71"/>
  <c r="B129" i="71"/>
  <c r="A129" i="71"/>
  <c r="AC128" i="71" a="1"/>
  <c r="AC128" i="71" s="1"/>
  <c r="N128" i="71"/>
  <c r="B128" i="71"/>
  <c r="A128" i="71"/>
  <c r="AC127" i="71" a="1"/>
  <c r="AC127" i="71" s="1"/>
  <c r="N127" i="71"/>
  <c r="B127" i="71"/>
  <c r="A127" i="71"/>
  <c r="AC126" i="71" a="1"/>
  <c r="AC126" i="71" s="1"/>
  <c r="N126" i="71"/>
  <c r="B126" i="71"/>
  <c r="A126" i="71"/>
  <c r="AC125" i="71" a="1"/>
  <c r="AC125" i="71" s="1"/>
  <c r="N125" i="71"/>
  <c r="B125" i="71"/>
  <c r="A125" i="71"/>
  <c r="AC124" i="71" a="1"/>
  <c r="AC124" i="71" s="1"/>
  <c r="N124" i="71"/>
  <c r="B124" i="71"/>
  <c r="A124" i="71"/>
  <c r="AC123" i="71" a="1"/>
  <c r="AC123" i="71" s="1"/>
  <c r="N123" i="71"/>
  <c r="B123" i="71"/>
  <c r="A123" i="71"/>
  <c r="AC122" i="71" a="1"/>
  <c r="AC122" i="71" s="1"/>
  <c r="N122" i="71"/>
  <c r="B122" i="71"/>
  <c r="A122" i="71"/>
  <c r="AC121" i="71" a="1"/>
  <c r="AC121" i="71" s="1"/>
  <c r="N121" i="71"/>
  <c r="B121" i="71"/>
  <c r="A121" i="71"/>
  <c r="AC120" i="71" a="1"/>
  <c r="AC120" i="71" s="1"/>
  <c r="N120" i="71"/>
  <c r="B120" i="71"/>
  <c r="A120" i="71"/>
  <c r="AC119" i="71" a="1"/>
  <c r="AC119" i="71" s="1"/>
  <c r="N119" i="71"/>
  <c r="B119" i="71"/>
  <c r="A119" i="71"/>
  <c r="AC118" i="71" a="1"/>
  <c r="AC118" i="71" s="1"/>
  <c r="N118" i="71"/>
  <c r="B118" i="71"/>
  <c r="A118" i="71"/>
  <c r="AC117" i="71" a="1"/>
  <c r="AC117" i="71" s="1"/>
  <c r="N117" i="71"/>
  <c r="B117" i="71"/>
  <c r="A117" i="71"/>
  <c r="AC116" i="71" a="1"/>
  <c r="AC116" i="71" s="1"/>
  <c r="N116" i="71"/>
  <c r="B116" i="71"/>
  <c r="A116" i="71"/>
  <c r="AC115" i="71" a="1"/>
  <c r="AC115" i="71" s="1"/>
  <c r="N115" i="71"/>
  <c r="B115" i="71"/>
  <c r="A115" i="71"/>
  <c r="AC114" i="71" a="1"/>
  <c r="AC114" i="71" s="1"/>
  <c r="N114" i="71"/>
  <c r="B114" i="71"/>
  <c r="A114" i="71"/>
  <c r="AC113" i="71" a="1"/>
  <c r="AC113" i="71" s="1"/>
  <c r="N113" i="71"/>
  <c r="B113" i="71"/>
  <c r="A113" i="71"/>
  <c r="AC112" i="71" a="1"/>
  <c r="AC112" i="71" s="1"/>
  <c r="N112" i="71"/>
  <c r="B112" i="71"/>
  <c r="A112" i="71"/>
  <c r="AC111" i="71" a="1"/>
  <c r="AC111" i="71" s="1"/>
  <c r="N111" i="71"/>
  <c r="B111" i="71"/>
  <c r="A111" i="71"/>
  <c r="AC110" i="71" a="1"/>
  <c r="AC110" i="71" s="1"/>
  <c r="N110" i="71"/>
  <c r="B110" i="71"/>
  <c r="A110" i="71"/>
  <c r="AC109" i="71" a="1"/>
  <c r="AC109" i="71" s="1"/>
  <c r="N109" i="71"/>
  <c r="B109" i="71"/>
  <c r="A109" i="71"/>
  <c r="AC108" i="71" a="1"/>
  <c r="AC108" i="71" s="1"/>
  <c r="N108" i="71"/>
  <c r="B108" i="71"/>
  <c r="A108" i="71"/>
  <c r="AC107" i="71" a="1"/>
  <c r="AC107" i="71" s="1"/>
  <c r="N107" i="71"/>
  <c r="B107" i="71"/>
  <c r="A107" i="71"/>
  <c r="AC106" i="71" a="1"/>
  <c r="AC106" i="71" s="1"/>
  <c r="N106" i="71"/>
  <c r="B106" i="71"/>
  <c r="A106" i="71"/>
  <c r="AC105" i="71" a="1"/>
  <c r="AC105" i="71" s="1"/>
  <c r="N105" i="71"/>
  <c r="B105" i="71"/>
  <c r="A105" i="71"/>
  <c r="AC104" i="71" a="1"/>
  <c r="AC104" i="71" s="1"/>
  <c r="N104" i="71"/>
  <c r="B104" i="71"/>
  <c r="A104" i="71"/>
  <c r="AC103" i="71" a="1"/>
  <c r="AC103" i="71" s="1"/>
  <c r="N103" i="71"/>
  <c r="B103" i="71"/>
  <c r="A103" i="71"/>
  <c r="AC102" i="71" a="1"/>
  <c r="AC102" i="71" s="1"/>
  <c r="N102" i="71"/>
  <c r="B102" i="71"/>
  <c r="A102" i="71"/>
  <c r="AC101" i="71" a="1"/>
  <c r="AC101" i="71" s="1"/>
  <c r="N101" i="71"/>
  <c r="B101" i="71"/>
  <c r="A101" i="71"/>
  <c r="AC100" i="71" a="1"/>
  <c r="AC100" i="71" s="1"/>
  <c r="N100" i="71"/>
  <c r="B100" i="71"/>
  <c r="A100" i="71"/>
  <c r="AC99" i="71" a="1"/>
  <c r="AC99" i="71" s="1"/>
  <c r="N99" i="71"/>
  <c r="B99" i="71"/>
  <c r="A99" i="71"/>
  <c r="AC98" i="71" a="1"/>
  <c r="AC98" i="71" s="1"/>
  <c r="N98" i="71"/>
  <c r="B98" i="71"/>
  <c r="A98" i="71"/>
  <c r="AC97" i="71" a="1"/>
  <c r="AC97" i="71" s="1"/>
  <c r="N97" i="71"/>
  <c r="B97" i="71"/>
  <c r="A97" i="71"/>
  <c r="AC96" i="71" a="1"/>
  <c r="AC96" i="71" s="1"/>
  <c r="N96" i="71"/>
  <c r="B96" i="71"/>
  <c r="A96" i="71"/>
  <c r="AC95" i="71" a="1"/>
  <c r="AC95" i="71" s="1"/>
  <c r="N95" i="71"/>
  <c r="B95" i="71"/>
  <c r="A95" i="71"/>
  <c r="AC94" i="71" a="1"/>
  <c r="AC94" i="71" s="1"/>
  <c r="N94" i="71"/>
  <c r="B94" i="71"/>
  <c r="A94" i="71"/>
  <c r="AC93" i="71" a="1"/>
  <c r="AC93" i="71" s="1"/>
  <c r="N93" i="71"/>
  <c r="B93" i="71"/>
  <c r="A93" i="71"/>
  <c r="AC92" i="71" a="1"/>
  <c r="AC92" i="71" s="1"/>
  <c r="N92" i="71"/>
  <c r="B92" i="71"/>
  <c r="A92" i="71"/>
  <c r="AC91" i="71" a="1"/>
  <c r="AC91" i="71" s="1"/>
  <c r="N91" i="71"/>
  <c r="B91" i="71"/>
  <c r="A91" i="71"/>
  <c r="AC90" i="71" a="1"/>
  <c r="AC90" i="71" s="1"/>
  <c r="N90" i="71"/>
  <c r="B90" i="71"/>
  <c r="A90" i="71"/>
  <c r="AC89" i="71" a="1"/>
  <c r="AC89" i="71" s="1"/>
  <c r="N89" i="71"/>
  <c r="B89" i="71"/>
  <c r="A89" i="71"/>
  <c r="AC88" i="71" a="1"/>
  <c r="AC88" i="71" s="1"/>
  <c r="N88" i="71"/>
  <c r="B88" i="71"/>
  <c r="A88" i="71"/>
  <c r="AC87" i="71" a="1"/>
  <c r="AC87" i="71" s="1"/>
  <c r="N87" i="71"/>
  <c r="B87" i="71"/>
  <c r="A87" i="71"/>
  <c r="AC86" i="71" a="1"/>
  <c r="AC86" i="71" s="1"/>
  <c r="N86" i="71"/>
  <c r="B86" i="71"/>
  <c r="A86" i="71"/>
  <c r="AC85" i="71" a="1"/>
  <c r="AC85" i="71" s="1"/>
  <c r="N85" i="71"/>
  <c r="B85" i="71"/>
  <c r="A85" i="71"/>
  <c r="AC84" i="71" a="1"/>
  <c r="AC84" i="71" s="1"/>
  <c r="N84" i="71"/>
  <c r="B84" i="71"/>
  <c r="A84" i="71"/>
  <c r="AC83" i="71" a="1"/>
  <c r="AC83" i="71" s="1"/>
  <c r="N83" i="71"/>
  <c r="B83" i="71"/>
  <c r="A83" i="71"/>
  <c r="AC82" i="71" a="1"/>
  <c r="AC82" i="71" s="1"/>
  <c r="N82" i="71"/>
  <c r="B82" i="71"/>
  <c r="A82" i="71"/>
  <c r="AC81" i="71" a="1"/>
  <c r="AC81" i="71" s="1"/>
  <c r="N81" i="71"/>
  <c r="B81" i="71"/>
  <c r="A81" i="71"/>
  <c r="AC80" i="71" a="1"/>
  <c r="AC80" i="71" s="1"/>
  <c r="N80" i="71"/>
  <c r="B80" i="71"/>
  <c r="A80" i="71"/>
  <c r="AC79" i="71" a="1"/>
  <c r="AC79" i="71" s="1"/>
  <c r="N79" i="71"/>
  <c r="B79" i="71"/>
  <c r="A79" i="71"/>
  <c r="AC78" i="71" a="1"/>
  <c r="AC78" i="71" s="1"/>
  <c r="N78" i="71"/>
  <c r="B78" i="71"/>
  <c r="A78" i="71"/>
  <c r="AC77" i="71" a="1"/>
  <c r="AC77" i="71" s="1"/>
  <c r="N77" i="71"/>
  <c r="B77" i="71"/>
  <c r="A77" i="71"/>
  <c r="AC76" i="71" a="1"/>
  <c r="AC76" i="71" s="1"/>
  <c r="N76" i="71"/>
  <c r="B76" i="71"/>
  <c r="A76" i="71"/>
  <c r="AC75" i="71" a="1"/>
  <c r="AC75" i="71" s="1"/>
  <c r="N75" i="71"/>
  <c r="B75" i="71"/>
  <c r="A75" i="71"/>
  <c r="AC74" i="71" a="1"/>
  <c r="AC74" i="71" s="1"/>
  <c r="N74" i="71"/>
  <c r="B74" i="71"/>
  <c r="A74" i="71"/>
  <c r="AC73" i="71" a="1"/>
  <c r="AC73" i="71" s="1"/>
  <c r="N73" i="71"/>
  <c r="B73" i="71"/>
  <c r="A73" i="71"/>
  <c r="AC72" i="71" a="1"/>
  <c r="AC72" i="71" s="1"/>
  <c r="N72" i="71"/>
  <c r="B72" i="71"/>
  <c r="A72" i="71"/>
  <c r="AC71" i="71" a="1"/>
  <c r="AC71" i="71" s="1"/>
  <c r="N71" i="71"/>
  <c r="B71" i="71"/>
  <c r="A71" i="71"/>
  <c r="AC70" i="71" a="1"/>
  <c r="AC70" i="71" s="1"/>
  <c r="N70" i="71"/>
  <c r="B70" i="71"/>
  <c r="A70" i="71"/>
  <c r="AC69" i="71" a="1"/>
  <c r="AC69" i="71" s="1"/>
  <c r="N69" i="71"/>
  <c r="B69" i="71"/>
  <c r="A69" i="71"/>
  <c r="AC68" i="71" a="1"/>
  <c r="AC68" i="71" s="1"/>
  <c r="N68" i="71"/>
  <c r="B68" i="71"/>
  <c r="A68" i="71"/>
  <c r="AC67" i="71" a="1"/>
  <c r="AC67" i="71" s="1"/>
  <c r="N67" i="71"/>
  <c r="B67" i="71"/>
  <c r="A67" i="71"/>
  <c r="AC66" i="71" a="1"/>
  <c r="AC66" i="71" s="1"/>
  <c r="N66" i="71"/>
  <c r="B66" i="71"/>
  <c r="A66" i="71"/>
  <c r="AC65" i="71" a="1"/>
  <c r="AC65" i="71" s="1"/>
  <c r="N65" i="71"/>
  <c r="B65" i="71"/>
  <c r="A65" i="71"/>
  <c r="AC64" i="71" a="1"/>
  <c r="AC64" i="71" s="1"/>
  <c r="N64" i="71"/>
  <c r="B64" i="71"/>
  <c r="A64" i="71"/>
  <c r="AC63" i="71" a="1"/>
  <c r="AC63" i="71" s="1"/>
  <c r="N63" i="71"/>
  <c r="B63" i="71"/>
  <c r="A63" i="71"/>
  <c r="AC62" i="71" a="1"/>
  <c r="AC62" i="71" s="1"/>
  <c r="N62" i="71"/>
  <c r="B62" i="71"/>
  <c r="A62" i="71"/>
  <c r="AC61" i="71" a="1"/>
  <c r="AC61" i="71" s="1"/>
  <c r="N61" i="71"/>
  <c r="B61" i="71"/>
  <c r="A61" i="71"/>
  <c r="AC60" i="71" a="1"/>
  <c r="AC60" i="71" s="1"/>
  <c r="N60" i="71"/>
  <c r="B60" i="71"/>
  <c r="A60" i="71"/>
  <c r="AC59" i="71" a="1"/>
  <c r="AC59" i="71" s="1"/>
  <c r="N59" i="71"/>
  <c r="B59" i="71"/>
  <c r="A59" i="71"/>
  <c r="AC58" i="71" a="1"/>
  <c r="AC58" i="71" s="1"/>
  <c r="N58" i="71"/>
  <c r="B58" i="71"/>
  <c r="A58" i="71"/>
  <c r="AC57" i="71" a="1"/>
  <c r="AC57" i="71" s="1"/>
  <c r="N57" i="71"/>
  <c r="B57" i="71"/>
  <c r="A57" i="71"/>
  <c r="AC56" i="71" a="1"/>
  <c r="AC56" i="71" s="1"/>
  <c r="N56" i="71"/>
  <c r="B56" i="71"/>
  <c r="A56" i="71"/>
  <c r="AC55" i="71" a="1"/>
  <c r="AC55" i="71" s="1"/>
  <c r="N55" i="71"/>
  <c r="B55" i="71"/>
  <c r="A55" i="71"/>
  <c r="AC54" i="71" a="1"/>
  <c r="AC54" i="71" s="1"/>
  <c r="N54" i="71"/>
  <c r="B54" i="71"/>
  <c r="A54" i="71"/>
  <c r="AC53" i="71" a="1"/>
  <c r="AC53" i="71" s="1"/>
  <c r="N53" i="71"/>
  <c r="B53" i="71"/>
  <c r="A53" i="71"/>
  <c r="AC52" i="71" a="1"/>
  <c r="AC52" i="71" s="1"/>
  <c r="N52" i="71"/>
  <c r="B52" i="71"/>
  <c r="A52" i="71"/>
  <c r="AC51" i="71" a="1"/>
  <c r="AC51" i="71" s="1"/>
  <c r="N51" i="71"/>
  <c r="B51" i="71"/>
  <c r="A51" i="71"/>
  <c r="AC50" i="71" a="1"/>
  <c r="AC50" i="71" s="1"/>
  <c r="N50" i="71"/>
  <c r="B50" i="71"/>
  <c r="A50" i="71"/>
  <c r="AC49" i="71" a="1"/>
  <c r="AC49" i="71" s="1"/>
  <c r="N49" i="71"/>
  <c r="B49" i="71"/>
  <c r="A49" i="71"/>
  <c r="AC48" i="71" a="1"/>
  <c r="AC48" i="71" s="1"/>
  <c r="N48" i="71"/>
  <c r="B48" i="71"/>
  <c r="A48" i="71"/>
  <c r="AC47" i="71" a="1"/>
  <c r="AC47" i="71" s="1"/>
  <c r="N47" i="71"/>
  <c r="B47" i="71"/>
  <c r="A47" i="71"/>
  <c r="AC46" i="71" a="1"/>
  <c r="AC46" i="71" s="1"/>
  <c r="N46" i="71"/>
  <c r="B46" i="71"/>
  <c r="A46" i="71"/>
  <c r="AC45" i="71" a="1"/>
  <c r="AC45" i="71" s="1"/>
  <c r="N45" i="71"/>
  <c r="B45" i="71"/>
  <c r="A45" i="71"/>
  <c r="AC44" i="71" a="1"/>
  <c r="AC44" i="71" s="1"/>
  <c r="N44" i="71"/>
  <c r="B44" i="71"/>
  <c r="A44" i="71"/>
  <c r="AC43" i="71" a="1"/>
  <c r="AC43" i="71" s="1"/>
  <c r="N43" i="71"/>
  <c r="B43" i="71"/>
  <c r="A43" i="71"/>
  <c r="AC42" i="71" a="1"/>
  <c r="AC42" i="71" s="1"/>
  <c r="N42" i="71"/>
  <c r="B42" i="71"/>
  <c r="A42" i="71"/>
  <c r="AC41" i="71" a="1"/>
  <c r="AC41" i="71" s="1"/>
  <c r="N41" i="71"/>
  <c r="B41" i="71"/>
  <c r="A41" i="71"/>
  <c r="AC40" i="71" a="1"/>
  <c r="AC40" i="71" s="1"/>
  <c r="N40" i="71"/>
  <c r="B40" i="71"/>
  <c r="A40" i="71"/>
  <c r="AC39" i="71" a="1"/>
  <c r="AC39" i="71" s="1"/>
  <c r="N39" i="71"/>
  <c r="B39" i="71"/>
  <c r="A39" i="71"/>
  <c r="AC38" i="71" a="1"/>
  <c r="AC38" i="71" s="1"/>
  <c r="N38" i="71"/>
  <c r="B38" i="71"/>
  <c r="A38" i="71"/>
  <c r="AC37" i="71" a="1"/>
  <c r="AC37" i="71" s="1"/>
  <c r="N37" i="71"/>
  <c r="B37" i="71"/>
  <c r="A37" i="71"/>
  <c r="AC36" i="71" a="1"/>
  <c r="AC36" i="71" s="1"/>
  <c r="N36" i="71"/>
  <c r="B36" i="71"/>
  <c r="A36" i="71"/>
  <c r="AC35" i="71" a="1"/>
  <c r="AC35" i="71" s="1"/>
  <c r="N35" i="71"/>
  <c r="B35" i="71"/>
  <c r="A35" i="71"/>
  <c r="AC34" i="71" a="1"/>
  <c r="AC34" i="71" s="1"/>
  <c r="N34" i="71"/>
  <c r="B34" i="71"/>
  <c r="A34" i="71"/>
  <c r="AC33" i="71" a="1"/>
  <c r="AC33" i="71" s="1"/>
  <c r="N33" i="71"/>
  <c r="B33" i="71"/>
  <c r="A33" i="71"/>
  <c r="AC32" i="71" a="1"/>
  <c r="AC32" i="71" s="1"/>
  <c r="N32" i="71"/>
  <c r="B32" i="71"/>
  <c r="A32" i="71"/>
  <c r="AC31" i="71" a="1"/>
  <c r="AC31" i="71" s="1"/>
  <c r="N31" i="71"/>
  <c r="B31" i="71"/>
  <c r="A31" i="71"/>
  <c r="AC30" i="71" a="1"/>
  <c r="AC30" i="71" s="1"/>
  <c r="N30" i="71"/>
  <c r="B30" i="71"/>
  <c r="A30" i="71"/>
  <c r="AC29" i="71" a="1"/>
  <c r="AC29" i="71" s="1"/>
  <c r="N29" i="71"/>
  <c r="B29" i="71"/>
  <c r="A29" i="71"/>
  <c r="AC28" i="71" a="1"/>
  <c r="AC28" i="71" s="1"/>
  <c r="N28" i="71"/>
  <c r="B28" i="71"/>
  <c r="A28" i="71"/>
  <c r="AC27" i="71" a="1"/>
  <c r="AC27" i="71" s="1"/>
  <c r="N27" i="71"/>
  <c r="B27" i="71"/>
  <c r="A27" i="71"/>
  <c r="AC26" i="71" a="1"/>
  <c r="AC26" i="71" s="1"/>
  <c r="N26" i="71"/>
  <c r="B26" i="71"/>
  <c r="A26" i="71"/>
  <c r="AC25" i="71" a="1"/>
  <c r="AC25" i="71" s="1"/>
  <c r="N25" i="71"/>
  <c r="B25" i="71"/>
  <c r="A25" i="71"/>
  <c r="AC24" i="71" a="1"/>
  <c r="AC24" i="71" s="1"/>
  <c r="N24" i="71"/>
  <c r="B24" i="71"/>
  <c r="A24" i="71"/>
  <c r="AC23" i="71" a="1"/>
  <c r="AC23" i="71" s="1"/>
  <c r="N23" i="71"/>
  <c r="B23" i="71"/>
  <c r="A23" i="71"/>
  <c r="AC22" i="71" a="1"/>
  <c r="AC22" i="71" s="1"/>
  <c r="N22" i="71"/>
  <c r="B22" i="71"/>
  <c r="A22" i="71"/>
  <c r="AC21" i="71" a="1"/>
  <c r="AC21" i="71" s="1"/>
  <c r="N21" i="71"/>
  <c r="B21" i="71"/>
  <c r="A21" i="71"/>
  <c r="AC20" i="71" a="1"/>
  <c r="AC20" i="71" s="1"/>
  <c r="N20" i="71"/>
  <c r="B20" i="71"/>
  <c r="A20" i="71"/>
  <c r="AC19" i="71" a="1"/>
  <c r="AC19" i="71" s="1"/>
  <c r="N19" i="71"/>
  <c r="B19" i="71"/>
  <c r="A19" i="71"/>
  <c r="AC18" i="71" a="1"/>
  <c r="AC18" i="71" s="1"/>
  <c r="N18" i="71"/>
  <c r="B18" i="71"/>
  <c r="A18" i="71"/>
  <c r="AC17" i="71" a="1"/>
  <c r="AC17" i="71" s="1"/>
  <c r="N17" i="71"/>
  <c r="B17" i="71"/>
  <c r="A17" i="71"/>
  <c r="AC16" i="71" a="1"/>
  <c r="AC16" i="71" s="1"/>
  <c r="N16" i="71"/>
  <c r="B16" i="71"/>
  <c r="A16" i="71"/>
  <c r="AC15" i="71" a="1"/>
  <c r="AC15" i="71" s="1"/>
  <c r="N15" i="71"/>
  <c r="B15" i="71"/>
  <c r="A15" i="71"/>
  <c r="AC14" i="71" a="1"/>
  <c r="AC14" i="71" s="1"/>
  <c r="N14" i="71"/>
  <c r="B14" i="71"/>
  <c r="A14" i="71"/>
  <c r="AC13" i="71" a="1"/>
  <c r="AC13" i="71" s="1"/>
  <c r="N13" i="71"/>
  <c r="B13" i="71"/>
  <c r="A13" i="71"/>
  <c r="AC12" i="71" a="1"/>
  <c r="AC12" i="71" s="1"/>
  <c r="N12" i="71"/>
  <c r="B12" i="71"/>
  <c r="A12" i="71"/>
  <c r="AC11" i="71" a="1"/>
  <c r="AC11" i="71" s="1"/>
  <c r="N11" i="71"/>
  <c r="B11" i="71"/>
  <c r="A11" i="71"/>
  <c r="AC10" i="71" a="1"/>
  <c r="AC10" i="71" s="1"/>
  <c r="N10" i="71"/>
  <c r="B10" i="71"/>
  <c r="A10" i="71"/>
  <c r="AC9" i="71" a="1"/>
  <c r="AC9" i="71" s="1"/>
  <c r="N9" i="71"/>
  <c r="B9" i="71"/>
  <c r="A9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Q23" i="70" l="1"/>
  <c r="AC19" i="72" a="1"/>
  <c r="AC19" i="72" s="1"/>
  <c r="AC26" i="72" a="1"/>
  <c r="AC26" i="72" s="1"/>
  <c r="AC18" i="72" a="1"/>
  <c r="AC18" i="72" s="1"/>
  <c r="AC9" i="72" a="1"/>
  <c r="AC9" i="72" s="1"/>
  <c r="AC12" i="72" a="1"/>
  <c r="AC12" i="72" s="1"/>
  <c r="AC36" i="72" a="1"/>
  <c r="AC36" i="72" s="1"/>
  <c r="X107" i="72"/>
  <c r="T107" i="72"/>
  <c r="U107" i="72" s="1"/>
  <c r="V107" i="72" s="1"/>
  <c r="X111" i="72"/>
  <c r="T111" i="72"/>
  <c r="U111" i="72" s="1"/>
  <c r="V111" i="72" s="1"/>
  <c r="X115" i="72"/>
  <c r="T115" i="72"/>
  <c r="U115" i="72" s="1"/>
  <c r="V115" i="72" s="1"/>
  <c r="X119" i="72"/>
  <c r="T119" i="72"/>
  <c r="U119" i="72" s="1"/>
  <c r="V119" i="72" s="1"/>
  <c r="X123" i="72"/>
  <c r="T123" i="72"/>
  <c r="U123" i="72" s="1"/>
  <c r="V123" i="72" s="1"/>
  <c r="X127" i="72"/>
  <c r="T127" i="72"/>
  <c r="U127" i="72" s="1"/>
  <c r="V127" i="72" s="1"/>
  <c r="X131" i="72"/>
  <c r="T131" i="72"/>
  <c r="U131" i="72" s="1"/>
  <c r="V131" i="72" s="1"/>
  <c r="X135" i="72"/>
  <c r="T135" i="72"/>
  <c r="U135" i="72" s="1"/>
  <c r="V135" i="72" s="1"/>
  <c r="T139" i="72"/>
  <c r="U139" i="72" s="1"/>
  <c r="V139" i="72" s="1"/>
  <c r="X139" i="72"/>
  <c r="X143" i="72"/>
  <c r="T143" i="72"/>
  <c r="U143" i="72" s="1"/>
  <c r="V143" i="72" s="1"/>
  <c r="X147" i="72"/>
  <c r="T147" i="72"/>
  <c r="U147" i="72" s="1"/>
  <c r="V147" i="72" s="1"/>
  <c r="X151" i="72"/>
  <c r="T151" i="72"/>
  <c r="U151" i="72" s="1"/>
  <c r="V151" i="72" s="1"/>
  <c r="T155" i="72"/>
  <c r="U155" i="72" s="1"/>
  <c r="V155" i="72" s="1"/>
  <c r="X155" i="72"/>
  <c r="X159" i="72"/>
  <c r="T159" i="72"/>
  <c r="U159" i="72" s="1"/>
  <c r="V159" i="72" s="1"/>
  <c r="T163" i="72"/>
  <c r="U163" i="72" s="1"/>
  <c r="V163" i="72" s="1"/>
  <c r="X163" i="72"/>
  <c r="X167" i="72"/>
  <c r="T167" i="72"/>
  <c r="U167" i="72" s="1"/>
  <c r="X171" i="72"/>
  <c r="T171" i="72"/>
  <c r="U171" i="72" s="1"/>
  <c r="X175" i="72"/>
  <c r="T175" i="72"/>
  <c r="U175" i="72" s="1"/>
  <c r="T179" i="72"/>
  <c r="U179" i="72" s="1"/>
  <c r="V179" i="72" s="1"/>
  <c r="X179" i="72"/>
  <c r="X183" i="72"/>
  <c r="T183" i="72"/>
  <c r="U183" i="72" s="1"/>
  <c r="V183" i="72" s="1"/>
  <c r="T187" i="72"/>
  <c r="U187" i="72" s="1"/>
  <c r="V187" i="72" s="1"/>
  <c r="X187" i="72"/>
  <c r="X191" i="72"/>
  <c r="T191" i="72"/>
  <c r="U191" i="72" s="1"/>
  <c r="V191" i="72" s="1"/>
  <c r="X195" i="72"/>
  <c r="T195" i="72"/>
  <c r="U195" i="72" s="1"/>
  <c r="V195" i="72" s="1"/>
  <c r="X199" i="72"/>
  <c r="T199" i="72"/>
  <c r="U199" i="72" s="1"/>
  <c r="V199" i="72" s="1"/>
  <c r="X203" i="72"/>
  <c r="T203" i="72"/>
  <c r="U203" i="72" s="1"/>
  <c r="T207" i="72"/>
  <c r="U207" i="72" s="1"/>
  <c r="X207" i="72"/>
  <c r="X211" i="72"/>
  <c r="T211" i="72"/>
  <c r="X215" i="72"/>
  <c r="T215" i="72"/>
  <c r="U215" i="72" s="1"/>
  <c r="T219" i="72"/>
  <c r="U219" i="72" s="1"/>
  <c r="X219" i="72"/>
  <c r="T223" i="72"/>
  <c r="U223" i="72" s="1"/>
  <c r="X223" i="72"/>
  <c r="X227" i="72"/>
  <c r="T227" i="72"/>
  <c r="U227" i="72" s="1"/>
  <c r="X231" i="72"/>
  <c r="T231" i="72"/>
  <c r="T235" i="72"/>
  <c r="X235" i="72"/>
  <c r="X239" i="72"/>
  <c r="T239" i="72"/>
  <c r="U239" i="72" s="1"/>
  <c r="X243" i="72"/>
  <c r="T243" i="72"/>
  <c r="X247" i="72"/>
  <c r="T247" i="72"/>
  <c r="X251" i="72"/>
  <c r="T251" i="72"/>
  <c r="U251" i="72" s="1"/>
  <c r="X255" i="72"/>
  <c r="T255" i="72"/>
  <c r="U255" i="72" s="1"/>
  <c r="T259" i="72"/>
  <c r="U259" i="72" s="1"/>
  <c r="X259" i="72"/>
  <c r="T263" i="72"/>
  <c r="U263" i="72" s="1"/>
  <c r="X263" i="72"/>
  <c r="X267" i="72"/>
  <c r="T267" i="72"/>
  <c r="U267" i="72" s="1"/>
  <c r="X271" i="72"/>
  <c r="T271" i="72"/>
  <c r="U271" i="72" s="1"/>
  <c r="T275" i="72"/>
  <c r="U275" i="72" s="1"/>
  <c r="X275" i="72"/>
  <c r="T279" i="72"/>
  <c r="U279" i="72" s="1"/>
  <c r="X279" i="72"/>
  <c r="X283" i="72"/>
  <c r="T283" i="72"/>
  <c r="U283" i="72" s="1"/>
  <c r="X287" i="72"/>
  <c r="T287" i="72"/>
  <c r="U287" i="72" s="1"/>
  <c r="V287" i="72" s="1"/>
  <c r="X291" i="72"/>
  <c r="T291" i="72"/>
  <c r="T295" i="72"/>
  <c r="U295" i="72" s="1"/>
  <c r="X295" i="72"/>
  <c r="X299" i="72"/>
  <c r="T299" i="72"/>
  <c r="U299" i="72" s="1"/>
  <c r="T303" i="72"/>
  <c r="X303" i="72"/>
  <c r="X307" i="72"/>
  <c r="T307" i="72"/>
  <c r="X311" i="72"/>
  <c r="T311" i="72"/>
  <c r="U311" i="72" s="1"/>
  <c r="X315" i="72"/>
  <c r="T315" i="72"/>
  <c r="U315" i="72" s="1"/>
  <c r="T319" i="72"/>
  <c r="X319" i="72"/>
  <c r="T323" i="72"/>
  <c r="U323" i="72" s="1"/>
  <c r="X323" i="72"/>
  <c r="T327" i="72"/>
  <c r="U327" i="72" s="1"/>
  <c r="X327" i="72"/>
  <c r="T331" i="72"/>
  <c r="U331" i="72" s="1"/>
  <c r="X331" i="72"/>
  <c r="X335" i="72"/>
  <c r="T335" i="72"/>
  <c r="U335" i="72" s="1"/>
  <c r="T339" i="72"/>
  <c r="U339" i="72" s="1"/>
  <c r="V339" i="72" s="1"/>
  <c r="X339" i="72"/>
  <c r="X343" i="72"/>
  <c r="T343" i="72"/>
  <c r="U343" i="72" s="1"/>
  <c r="T347" i="72"/>
  <c r="U347" i="72" s="1"/>
  <c r="V347" i="72" s="1"/>
  <c r="X347" i="72"/>
  <c r="X351" i="72"/>
  <c r="T351" i="72"/>
  <c r="U351" i="72" s="1"/>
  <c r="V351" i="72" s="1"/>
  <c r="T355" i="72"/>
  <c r="U355" i="72" s="1"/>
  <c r="V355" i="72" s="1"/>
  <c r="X355" i="72"/>
  <c r="X359" i="72"/>
  <c r="T359" i="72"/>
  <c r="U359" i="72" s="1"/>
  <c r="V359" i="72" s="1"/>
  <c r="T363" i="72"/>
  <c r="U363" i="72" s="1"/>
  <c r="V363" i="72" s="1"/>
  <c r="X363" i="72"/>
  <c r="X367" i="72"/>
  <c r="T367" i="72"/>
  <c r="U367" i="72" s="1"/>
  <c r="T371" i="72"/>
  <c r="U371" i="72" s="1"/>
  <c r="X371" i="72"/>
  <c r="X375" i="72"/>
  <c r="T375" i="72"/>
  <c r="U375" i="72" s="1"/>
  <c r="T18" i="72"/>
  <c r="U18" i="72" s="1"/>
  <c r="X18" i="72"/>
  <c r="T19" i="72"/>
  <c r="U19" i="72" s="1"/>
  <c r="X19" i="72"/>
  <c r="X15" i="72"/>
  <c r="T15" i="72"/>
  <c r="U15" i="72" s="1"/>
  <c r="X22" i="72"/>
  <c r="T22" i="72"/>
  <c r="U22" i="72" s="1"/>
  <c r="T24" i="72"/>
  <c r="U24" i="72" s="1"/>
  <c r="X24" i="72"/>
  <c r="T26" i="72"/>
  <c r="U26" i="72" s="1"/>
  <c r="X26" i="72"/>
  <c r="X28" i="72"/>
  <c r="Y28" i="72" s="1"/>
  <c r="T28" i="72"/>
  <c r="U28" i="72" s="1"/>
  <c r="T30" i="72"/>
  <c r="U30" i="72" s="1"/>
  <c r="X30" i="72"/>
  <c r="T32" i="72"/>
  <c r="U32" i="72" s="1"/>
  <c r="X32" i="72"/>
  <c r="X34" i="72"/>
  <c r="T34" i="72"/>
  <c r="U34" i="72" s="1"/>
  <c r="X37" i="72"/>
  <c r="Y37" i="72" s="1"/>
  <c r="T37" i="72"/>
  <c r="U37" i="72" s="1"/>
  <c r="X39" i="72"/>
  <c r="T39" i="72"/>
  <c r="U39" i="72" s="1"/>
  <c r="T41" i="72"/>
  <c r="U41" i="72" s="1"/>
  <c r="X41" i="72"/>
  <c r="X43" i="72"/>
  <c r="T43" i="72"/>
  <c r="U43" i="72" s="1"/>
  <c r="T45" i="72"/>
  <c r="U45" i="72" s="1"/>
  <c r="X45" i="72"/>
  <c r="Y45" i="72" s="1"/>
  <c r="X47" i="72"/>
  <c r="T47" i="72"/>
  <c r="U47" i="72" s="1"/>
  <c r="T49" i="72"/>
  <c r="U49" i="72" s="1"/>
  <c r="V49" i="72" s="1"/>
  <c r="X49" i="72"/>
  <c r="T50" i="72"/>
  <c r="U50" i="72" s="1"/>
  <c r="X50" i="72"/>
  <c r="T51" i="72"/>
  <c r="U51" i="72" s="1"/>
  <c r="V51" i="72" s="1"/>
  <c r="X51" i="72"/>
  <c r="Y51" i="72" s="1"/>
  <c r="T54" i="72"/>
  <c r="U54" i="72" s="1"/>
  <c r="X54" i="72"/>
  <c r="T7" i="72"/>
  <c r="U7" i="72" s="1"/>
  <c r="V7" i="72" s="1"/>
  <c r="X7" i="72"/>
  <c r="X9" i="72"/>
  <c r="T9" i="72"/>
  <c r="U9" i="72" s="1"/>
  <c r="T21" i="72"/>
  <c r="U21" i="72" s="1"/>
  <c r="V21" i="72" s="1"/>
  <c r="X21" i="72"/>
  <c r="X12" i="72"/>
  <c r="T12" i="72"/>
  <c r="U12" i="72" s="1"/>
  <c r="T57" i="72"/>
  <c r="U57" i="72" s="1"/>
  <c r="X57" i="72"/>
  <c r="X59" i="72"/>
  <c r="T59" i="72"/>
  <c r="U59" i="72" s="1"/>
  <c r="T61" i="72"/>
  <c r="U61" i="72" s="1"/>
  <c r="V61" i="72" s="1"/>
  <c r="X61" i="72"/>
  <c r="X63" i="72"/>
  <c r="T63" i="72"/>
  <c r="U63" i="72" s="1"/>
  <c r="T65" i="72"/>
  <c r="U65" i="72" s="1"/>
  <c r="V65" i="72" s="1"/>
  <c r="X65" i="72"/>
  <c r="X67" i="72"/>
  <c r="T67" i="72"/>
  <c r="X69" i="72"/>
  <c r="T69" i="72"/>
  <c r="U69" i="72" s="1"/>
  <c r="V69" i="72" s="1"/>
  <c r="T71" i="72"/>
  <c r="U71" i="72" s="1"/>
  <c r="X71" i="72"/>
  <c r="T73" i="72"/>
  <c r="U73" i="72" s="1"/>
  <c r="V73" i="72" s="1"/>
  <c r="X73" i="72"/>
  <c r="X75" i="72"/>
  <c r="T75" i="72"/>
  <c r="T77" i="72"/>
  <c r="X77" i="72"/>
  <c r="X79" i="72"/>
  <c r="T79" i="72"/>
  <c r="U79" i="72" s="1"/>
  <c r="T81" i="72"/>
  <c r="X81" i="72"/>
  <c r="X83" i="72"/>
  <c r="T83" i="72"/>
  <c r="X85" i="72"/>
  <c r="Y85" i="72" s="1"/>
  <c r="T85" i="72"/>
  <c r="U85" i="72" s="1"/>
  <c r="T87" i="72"/>
  <c r="U87" i="72" s="1"/>
  <c r="X87" i="72"/>
  <c r="X89" i="72"/>
  <c r="T89" i="72"/>
  <c r="U89" i="72" s="1"/>
  <c r="V89" i="72" s="1"/>
  <c r="X91" i="72"/>
  <c r="T91" i="72"/>
  <c r="X93" i="72"/>
  <c r="T93" i="72"/>
  <c r="U93" i="72" s="1"/>
  <c r="V93" i="72" s="1"/>
  <c r="X95" i="72"/>
  <c r="Y95" i="72" s="1"/>
  <c r="Z95" i="72" s="1"/>
  <c r="AA95" i="72" s="1"/>
  <c r="T95" i="72"/>
  <c r="U95" i="72" s="1"/>
  <c r="V95" i="72" s="1"/>
  <c r="T97" i="72"/>
  <c r="X97" i="72"/>
  <c r="T99" i="72"/>
  <c r="U99" i="72" s="1"/>
  <c r="V99" i="72" s="1"/>
  <c r="X99" i="72"/>
  <c r="T101" i="72"/>
  <c r="U101" i="72" s="1"/>
  <c r="V101" i="72" s="1"/>
  <c r="X101" i="72"/>
  <c r="Y101" i="72" s="1"/>
  <c r="X103" i="72"/>
  <c r="T103" i="72"/>
  <c r="U103" i="72" s="1"/>
  <c r="V103" i="72" s="1"/>
  <c r="X106" i="72"/>
  <c r="T106" i="72"/>
  <c r="U106" i="72" s="1"/>
  <c r="X110" i="72"/>
  <c r="T110" i="72"/>
  <c r="U110" i="72" s="1"/>
  <c r="X114" i="72"/>
  <c r="T114" i="72"/>
  <c r="X118" i="72"/>
  <c r="T118" i="72"/>
  <c r="U118" i="72" s="1"/>
  <c r="X122" i="72"/>
  <c r="T122" i="72"/>
  <c r="U122" i="72" s="1"/>
  <c r="X126" i="72"/>
  <c r="T126" i="72"/>
  <c r="U126" i="72" s="1"/>
  <c r="X130" i="72"/>
  <c r="T130" i="72"/>
  <c r="T134" i="72"/>
  <c r="U134" i="72" s="1"/>
  <c r="V134" i="72" s="1"/>
  <c r="X134" i="72"/>
  <c r="T138" i="72"/>
  <c r="U138" i="72" s="1"/>
  <c r="V138" i="72" s="1"/>
  <c r="X138" i="72"/>
  <c r="T142" i="72"/>
  <c r="X142" i="72"/>
  <c r="T146" i="72"/>
  <c r="U146" i="72" s="1"/>
  <c r="X146" i="72"/>
  <c r="T150" i="72"/>
  <c r="U150" i="72" s="1"/>
  <c r="V150" i="72" s="1"/>
  <c r="X150" i="72"/>
  <c r="T154" i="72"/>
  <c r="U154" i="72" s="1"/>
  <c r="V154" i="72" s="1"/>
  <c r="X154" i="72"/>
  <c r="T158" i="72"/>
  <c r="U158" i="72" s="1"/>
  <c r="V158" i="72" s="1"/>
  <c r="X158" i="72"/>
  <c r="X162" i="72"/>
  <c r="T162" i="72"/>
  <c r="U162" i="72" s="1"/>
  <c r="V162" i="72" s="1"/>
  <c r="T166" i="72"/>
  <c r="U166" i="72" s="1"/>
  <c r="X166" i="72"/>
  <c r="T170" i="72"/>
  <c r="U170" i="72" s="1"/>
  <c r="X170" i="72"/>
  <c r="T174" i="72"/>
  <c r="X174" i="72"/>
  <c r="X178" i="72"/>
  <c r="T178" i="72"/>
  <c r="T182" i="72"/>
  <c r="U182" i="72" s="1"/>
  <c r="V182" i="72" s="1"/>
  <c r="X182" i="72"/>
  <c r="X186" i="72"/>
  <c r="T186" i="72"/>
  <c r="U186" i="72" s="1"/>
  <c r="V186" i="72" s="1"/>
  <c r="T190" i="72"/>
  <c r="X190" i="72"/>
  <c r="X194" i="72"/>
  <c r="T194" i="72"/>
  <c r="T198" i="72"/>
  <c r="U198" i="72" s="1"/>
  <c r="V198" i="72" s="1"/>
  <c r="X198" i="72"/>
  <c r="X202" i="72"/>
  <c r="T202" i="72"/>
  <c r="U202" i="72" s="1"/>
  <c r="X206" i="72"/>
  <c r="T206" i="72"/>
  <c r="U206" i="72" s="1"/>
  <c r="V206" i="72" s="1"/>
  <c r="X210" i="72"/>
  <c r="T210" i="72"/>
  <c r="X214" i="72"/>
  <c r="T214" i="72"/>
  <c r="U214" i="72" s="1"/>
  <c r="V214" i="72" s="1"/>
  <c r="X218" i="72"/>
  <c r="T218" i="72"/>
  <c r="U218" i="72" s="1"/>
  <c r="T222" i="72"/>
  <c r="U222" i="72" s="1"/>
  <c r="V222" i="72" s="1"/>
  <c r="X222" i="72"/>
  <c r="T226" i="72"/>
  <c r="U226" i="72" s="1"/>
  <c r="X226" i="72"/>
  <c r="T230" i="72"/>
  <c r="U230" i="72" s="1"/>
  <c r="V230" i="72" s="1"/>
  <c r="X230" i="72"/>
  <c r="T234" i="72"/>
  <c r="U234" i="72" s="1"/>
  <c r="X234" i="72"/>
  <c r="T238" i="72"/>
  <c r="U238" i="72" s="1"/>
  <c r="V238" i="72" s="1"/>
  <c r="X238" i="72"/>
  <c r="X242" i="72"/>
  <c r="T242" i="72"/>
  <c r="U242" i="72" s="1"/>
  <c r="V242" i="72" s="1"/>
  <c r="T246" i="72"/>
  <c r="U246" i="72" s="1"/>
  <c r="X246" i="72"/>
  <c r="T250" i="72"/>
  <c r="U250" i="72" s="1"/>
  <c r="X250" i="72"/>
  <c r="T254" i="72"/>
  <c r="X254" i="72"/>
  <c r="T258" i="72"/>
  <c r="U258" i="72" s="1"/>
  <c r="X258" i="72"/>
  <c r="T262" i="72"/>
  <c r="U262" i="72" s="1"/>
  <c r="X262" i="72"/>
  <c r="T266" i="72"/>
  <c r="U266" i="72" s="1"/>
  <c r="X266" i="72"/>
  <c r="T270" i="72"/>
  <c r="X270" i="72"/>
  <c r="X274" i="72"/>
  <c r="T274" i="72"/>
  <c r="X278" i="72"/>
  <c r="T278" i="72"/>
  <c r="U278" i="72" s="1"/>
  <c r="X282" i="72"/>
  <c r="T282" i="72"/>
  <c r="U282" i="72" s="1"/>
  <c r="V282" i="72" s="1"/>
  <c r="T286" i="72"/>
  <c r="U286" i="72" s="1"/>
  <c r="V286" i="72" s="1"/>
  <c r="X286" i="72"/>
  <c r="T290" i="72"/>
  <c r="U290" i="72" s="1"/>
  <c r="V290" i="72" s="1"/>
  <c r="X290" i="72"/>
  <c r="T294" i="72"/>
  <c r="U294" i="72" s="1"/>
  <c r="V294" i="72" s="1"/>
  <c r="X294" i="72"/>
  <c r="X298" i="72"/>
  <c r="T298" i="72"/>
  <c r="U298" i="72" s="1"/>
  <c r="X302" i="72"/>
  <c r="T302" i="72"/>
  <c r="U302" i="72" s="1"/>
  <c r="X306" i="72"/>
  <c r="T306" i="72"/>
  <c r="T310" i="72"/>
  <c r="U310" i="72" s="1"/>
  <c r="V310" i="72" s="1"/>
  <c r="X310" i="72"/>
  <c r="T314" i="72"/>
  <c r="U314" i="72" s="1"/>
  <c r="V314" i="72" s="1"/>
  <c r="X314" i="72"/>
  <c r="T318" i="72"/>
  <c r="U318" i="72" s="1"/>
  <c r="V318" i="72" s="1"/>
  <c r="X318" i="72"/>
  <c r="X322" i="72"/>
  <c r="T322" i="72"/>
  <c r="U322" i="72" s="1"/>
  <c r="V322" i="72" s="1"/>
  <c r="X326" i="72"/>
  <c r="T326" i="72"/>
  <c r="U326" i="72" s="1"/>
  <c r="T330" i="72"/>
  <c r="U330" i="72" s="1"/>
  <c r="X330" i="72"/>
  <c r="X334" i="72"/>
  <c r="Y334" i="72" s="1"/>
  <c r="T334" i="72"/>
  <c r="U334" i="72" s="1"/>
  <c r="V334" i="72" s="1"/>
  <c r="T338" i="72"/>
  <c r="U338" i="72" s="1"/>
  <c r="V338" i="72" s="1"/>
  <c r="X338" i="72"/>
  <c r="X342" i="72"/>
  <c r="T342" i="72"/>
  <c r="U342" i="72" s="1"/>
  <c r="V342" i="72" s="1"/>
  <c r="T346" i="72"/>
  <c r="U346" i="72" s="1"/>
  <c r="V346" i="72" s="1"/>
  <c r="X346" i="72"/>
  <c r="X350" i="72"/>
  <c r="T350" i="72"/>
  <c r="U350" i="72" s="1"/>
  <c r="T354" i="72"/>
  <c r="U354" i="72" s="1"/>
  <c r="V354" i="72" s="1"/>
  <c r="X354" i="72"/>
  <c r="X358" i="72"/>
  <c r="T358" i="72"/>
  <c r="U358" i="72" s="1"/>
  <c r="V358" i="72" s="1"/>
  <c r="T362" i="72"/>
  <c r="U362" i="72" s="1"/>
  <c r="V362" i="72" s="1"/>
  <c r="X362" i="72"/>
  <c r="X366" i="72"/>
  <c r="T366" i="72"/>
  <c r="U366" i="72" s="1"/>
  <c r="V366" i="72" s="1"/>
  <c r="T370" i="72"/>
  <c r="U370" i="72" s="1"/>
  <c r="V370" i="72" s="1"/>
  <c r="X370" i="72"/>
  <c r="Y370" i="72" s="1"/>
  <c r="X374" i="72"/>
  <c r="T374" i="72"/>
  <c r="U374" i="72" s="1"/>
  <c r="V374" i="72" s="1"/>
  <c r="T378" i="72"/>
  <c r="U378" i="72" s="1"/>
  <c r="V378" i="72" s="1"/>
  <c r="X378" i="72"/>
  <c r="T105" i="72"/>
  <c r="X105" i="72"/>
  <c r="Y105" i="72" s="1"/>
  <c r="T109" i="72"/>
  <c r="U109" i="72" s="1"/>
  <c r="X109" i="72"/>
  <c r="T113" i="72"/>
  <c r="U113" i="72" s="1"/>
  <c r="V113" i="72" s="1"/>
  <c r="X113" i="72"/>
  <c r="T117" i="72"/>
  <c r="U117" i="72" s="1"/>
  <c r="X117" i="72"/>
  <c r="Y117" i="72" s="1"/>
  <c r="T121" i="72"/>
  <c r="U121" i="72" s="1"/>
  <c r="V121" i="72" s="1"/>
  <c r="X121" i="72"/>
  <c r="Y121" i="72" s="1"/>
  <c r="T125" i="72"/>
  <c r="U125" i="72" s="1"/>
  <c r="V125" i="72" s="1"/>
  <c r="X125" i="72"/>
  <c r="T129" i="72"/>
  <c r="U129" i="72" s="1"/>
  <c r="X129" i="72"/>
  <c r="T133" i="72"/>
  <c r="U133" i="72" s="1"/>
  <c r="V133" i="72" s="1"/>
  <c r="X133" i="72"/>
  <c r="Y133" i="72" s="1"/>
  <c r="T137" i="72"/>
  <c r="X137" i="72"/>
  <c r="T141" i="72"/>
  <c r="U141" i="72" s="1"/>
  <c r="X141" i="72"/>
  <c r="T145" i="72"/>
  <c r="U145" i="72" s="1"/>
  <c r="V145" i="72" s="1"/>
  <c r="X145" i="72"/>
  <c r="T149" i="72"/>
  <c r="U149" i="72" s="1"/>
  <c r="V149" i="72" s="1"/>
  <c r="X149" i="72"/>
  <c r="T153" i="72"/>
  <c r="U153" i="72" s="1"/>
  <c r="V153" i="72" s="1"/>
  <c r="X153" i="72"/>
  <c r="T157" i="72"/>
  <c r="U157" i="72" s="1"/>
  <c r="X157" i="72"/>
  <c r="X161" i="72"/>
  <c r="T161" i="72"/>
  <c r="T165" i="72"/>
  <c r="U165" i="72" s="1"/>
  <c r="X165" i="72"/>
  <c r="Y165" i="72" s="1"/>
  <c r="T169" i="72"/>
  <c r="X169" i="72"/>
  <c r="X173" i="72"/>
  <c r="T173" i="72"/>
  <c r="X177" i="72"/>
  <c r="T177" i="72"/>
  <c r="U177" i="72" s="1"/>
  <c r="T181" i="72"/>
  <c r="X181" i="72"/>
  <c r="Y181" i="72" s="1"/>
  <c r="X185" i="72"/>
  <c r="T185" i="72"/>
  <c r="U185" i="72" s="1"/>
  <c r="T189" i="72"/>
  <c r="U189" i="72" s="1"/>
  <c r="X189" i="72"/>
  <c r="T193" i="72"/>
  <c r="X193" i="72"/>
  <c r="T197" i="72"/>
  <c r="X197" i="72"/>
  <c r="T201" i="72"/>
  <c r="X201" i="72"/>
  <c r="T377" i="72"/>
  <c r="U377" i="72" s="1"/>
  <c r="X377" i="72"/>
  <c r="X205" i="72"/>
  <c r="T205" i="72"/>
  <c r="U205" i="72" s="1"/>
  <c r="T209" i="72"/>
  <c r="X209" i="72"/>
  <c r="X213" i="72"/>
  <c r="T213" i="72"/>
  <c r="U213" i="72" s="1"/>
  <c r="V213" i="72" s="1"/>
  <c r="X217" i="72"/>
  <c r="T217" i="72"/>
  <c r="U217" i="72" s="1"/>
  <c r="V217" i="72" s="1"/>
  <c r="X221" i="72"/>
  <c r="T221" i="72"/>
  <c r="U221" i="72" s="1"/>
  <c r="V221" i="72" s="1"/>
  <c r="T225" i="72"/>
  <c r="U225" i="72" s="1"/>
  <c r="V225" i="72" s="1"/>
  <c r="X225" i="72"/>
  <c r="T229" i="72"/>
  <c r="U229" i="72" s="1"/>
  <c r="X229" i="72"/>
  <c r="T233" i="72"/>
  <c r="U233" i="72" s="1"/>
  <c r="V233" i="72" s="1"/>
  <c r="X233" i="72"/>
  <c r="T237" i="72"/>
  <c r="U237" i="72" s="1"/>
  <c r="V237" i="72" s="1"/>
  <c r="X237" i="72"/>
  <c r="X241" i="72"/>
  <c r="T241" i="72"/>
  <c r="U241" i="72" s="1"/>
  <c r="V241" i="72" s="1"/>
  <c r="T245" i="72"/>
  <c r="U245" i="72" s="1"/>
  <c r="V245" i="72" s="1"/>
  <c r="X245" i="72"/>
  <c r="Y245" i="72" s="1"/>
  <c r="T249" i="72"/>
  <c r="U249" i="72" s="1"/>
  <c r="V249" i="72" s="1"/>
  <c r="X249" i="72"/>
  <c r="T253" i="72"/>
  <c r="U253" i="72" s="1"/>
  <c r="X253" i="72"/>
  <c r="Y253" i="72" s="1"/>
  <c r="T257" i="72"/>
  <c r="U257" i="72" s="1"/>
  <c r="V257" i="72" s="1"/>
  <c r="X257" i="72"/>
  <c r="T261" i="72"/>
  <c r="X261" i="72"/>
  <c r="T265" i="72"/>
  <c r="U265" i="72" s="1"/>
  <c r="V265" i="72" s="1"/>
  <c r="X265" i="72"/>
  <c r="T269" i="72"/>
  <c r="U269" i="72" s="1"/>
  <c r="V269" i="72" s="1"/>
  <c r="X269" i="72"/>
  <c r="T273" i="72"/>
  <c r="X273" i="72"/>
  <c r="X277" i="72"/>
  <c r="Y277" i="72" s="1"/>
  <c r="T277" i="72"/>
  <c r="U277" i="72" s="1"/>
  <c r="T281" i="72"/>
  <c r="X281" i="72"/>
  <c r="T285" i="72"/>
  <c r="U285" i="72" s="1"/>
  <c r="X285" i="72"/>
  <c r="T289" i="72"/>
  <c r="U289" i="72" s="1"/>
  <c r="X289" i="72"/>
  <c r="T293" i="72"/>
  <c r="X293" i="72"/>
  <c r="X297" i="72"/>
  <c r="T297" i="72"/>
  <c r="U297" i="72" s="1"/>
  <c r="V297" i="72" s="1"/>
  <c r="X301" i="72"/>
  <c r="T301" i="72"/>
  <c r="U301" i="72" s="1"/>
  <c r="V301" i="72" s="1"/>
  <c r="X305" i="72"/>
  <c r="Y305" i="72" s="1"/>
  <c r="T305" i="72"/>
  <c r="U305" i="72" s="1"/>
  <c r="V305" i="72" s="1"/>
  <c r="T309" i="72"/>
  <c r="U309" i="72" s="1"/>
  <c r="V309" i="72" s="1"/>
  <c r="X309" i="72"/>
  <c r="T313" i="72"/>
  <c r="U313" i="72" s="1"/>
  <c r="V313" i="72" s="1"/>
  <c r="X313" i="72"/>
  <c r="Y313" i="72" s="1"/>
  <c r="T317" i="72"/>
  <c r="X317" i="72"/>
  <c r="X321" i="72"/>
  <c r="T321" i="72"/>
  <c r="U321" i="72" s="1"/>
  <c r="V321" i="72" s="1"/>
  <c r="X325" i="72"/>
  <c r="T325" i="72"/>
  <c r="T329" i="72"/>
  <c r="U329" i="72" s="1"/>
  <c r="V329" i="72" s="1"/>
  <c r="X329" i="72"/>
  <c r="X333" i="72"/>
  <c r="Y333" i="72" s="1"/>
  <c r="T333" i="72"/>
  <c r="X337" i="72"/>
  <c r="T337" i="72"/>
  <c r="X341" i="72"/>
  <c r="T341" i="72"/>
  <c r="U341" i="72" s="1"/>
  <c r="V341" i="72" s="1"/>
  <c r="T345" i="72"/>
  <c r="U345" i="72" s="1"/>
  <c r="V345" i="72" s="1"/>
  <c r="X345" i="72"/>
  <c r="X349" i="72"/>
  <c r="T349" i="72"/>
  <c r="X353" i="72"/>
  <c r="T353" i="72"/>
  <c r="X357" i="72"/>
  <c r="T357" i="72"/>
  <c r="U357" i="72" s="1"/>
  <c r="V357" i="72" s="1"/>
  <c r="T361" i="72"/>
  <c r="U361" i="72" s="1"/>
  <c r="V361" i="72" s="1"/>
  <c r="X361" i="72"/>
  <c r="X365" i="72"/>
  <c r="T365" i="72"/>
  <c r="X369" i="72"/>
  <c r="T369" i="72"/>
  <c r="X373" i="72"/>
  <c r="T373" i="72"/>
  <c r="U373" i="72" s="1"/>
  <c r="V373" i="72" s="1"/>
  <c r="X17" i="72"/>
  <c r="T17" i="72"/>
  <c r="T13" i="72"/>
  <c r="U13" i="72" s="1"/>
  <c r="V13" i="72" s="1"/>
  <c r="X13" i="72"/>
  <c r="T14" i="72"/>
  <c r="X14" i="72"/>
  <c r="X16" i="72"/>
  <c r="T16" i="72"/>
  <c r="U16" i="72" s="1"/>
  <c r="V16" i="72" s="1"/>
  <c r="X23" i="72"/>
  <c r="T23" i="72"/>
  <c r="T25" i="72"/>
  <c r="U25" i="72" s="1"/>
  <c r="V25" i="72" s="1"/>
  <c r="X25" i="72"/>
  <c r="T27" i="72"/>
  <c r="X27" i="72"/>
  <c r="X29" i="72"/>
  <c r="T29" i="72"/>
  <c r="U29" i="72" s="1"/>
  <c r="V29" i="72" s="1"/>
  <c r="X31" i="72"/>
  <c r="T31" i="72"/>
  <c r="T33" i="72"/>
  <c r="U33" i="72" s="1"/>
  <c r="V33" i="72" s="1"/>
  <c r="X33" i="72"/>
  <c r="T36" i="72"/>
  <c r="X36" i="72"/>
  <c r="X38" i="72"/>
  <c r="T38" i="72"/>
  <c r="U38" i="72" s="1"/>
  <c r="V38" i="72" s="1"/>
  <c r="X40" i="72"/>
  <c r="T40" i="72"/>
  <c r="T42" i="72"/>
  <c r="U42" i="72" s="1"/>
  <c r="V42" i="72" s="1"/>
  <c r="X42" i="72"/>
  <c r="T44" i="72"/>
  <c r="X44" i="72"/>
  <c r="T46" i="72"/>
  <c r="U46" i="72" s="1"/>
  <c r="X46" i="72"/>
  <c r="T48" i="72"/>
  <c r="U48" i="72" s="1"/>
  <c r="X48" i="72"/>
  <c r="T52" i="72"/>
  <c r="U52" i="72" s="1"/>
  <c r="V52" i="72" s="1"/>
  <c r="X52" i="72"/>
  <c r="T53" i="72"/>
  <c r="X53" i="72"/>
  <c r="T20" i="72"/>
  <c r="U20" i="72" s="1"/>
  <c r="X20" i="72"/>
  <c r="T55" i="72"/>
  <c r="U55" i="72" s="1"/>
  <c r="X55" i="72"/>
  <c r="T8" i="72"/>
  <c r="U8" i="72" s="1"/>
  <c r="V8" i="72" s="1"/>
  <c r="X8" i="72"/>
  <c r="T35" i="72"/>
  <c r="U35" i="72" s="1"/>
  <c r="V35" i="72" s="1"/>
  <c r="X35" i="72"/>
  <c r="T56" i="72"/>
  <c r="U56" i="72" s="1"/>
  <c r="X56" i="72"/>
  <c r="T58" i="72"/>
  <c r="U58" i="72" s="1"/>
  <c r="V58" i="72" s="1"/>
  <c r="X58" i="72"/>
  <c r="T60" i="72"/>
  <c r="X60" i="72"/>
  <c r="T62" i="72"/>
  <c r="U62" i="72" s="1"/>
  <c r="V62" i="72" s="1"/>
  <c r="X62" i="72"/>
  <c r="T64" i="72"/>
  <c r="U64" i="72" s="1"/>
  <c r="X64" i="72"/>
  <c r="T66" i="72"/>
  <c r="U66" i="72" s="1"/>
  <c r="V66" i="72" s="1"/>
  <c r="X66" i="72"/>
  <c r="T68" i="72"/>
  <c r="U68" i="72" s="1"/>
  <c r="X68" i="72"/>
  <c r="T70" i="72"/>
  <c r="U70" i="72" s="1"/>
  <c r="V70" i="72" s="1"/>
  <c r="X70" i="72"/>
  <c r="T72" i="72"/>
  <c r="U72" i="72" s="1"/>
  <c r="X72" i="72"/>
  <c r="X74" i="72"/>
  <c r="T74" i="72"/>
  <c r="U74" i="72" s="1"/>
  <c r="V74" i="72" s="1"/>
  <c r="T76" i="72"/>
  <c r="U76" i="72" s="1"/>
  <c r="X76" i="72"/>
  <c r="X78" i="72"/>
  <c r="T78" i="72"/>
  <c r="U78" i="72" s="1"/>
  <c r="V78" i="72" s="1"/>
  <c r="T80" i="72"/>
  <c r="U80" i="72" s="1"/>
  <c r="X80" i="72"/>
  <c r="X82" i="72"/>
  <c r="T82" i="72"/>
  <c r="U82" i="72" s="1"/>
  <c r="V82" i="72" s="1"/>
  <c r="T84" i="72"/>
  <c r="U84" i="72" s="1"/>
  <c r="X84" i="72"/>
  <c r="X86" i="72"/>
  <c r="T86" i="72"/>
  <c r="U86" i="72" s="1"/>
  <c r="V86" i="72" s="1"/>
  <c r="X88" i="72"/>
  <c r="T88" i="72"/>
  <c r="X90" i="72"/>
  <c r="T90" i="72"/>
  <c r="U90" i="72" s="1"/>
  <c r="V90" i="72" s="1"/>
  <c r="X92" i="72"/>
  <c r="T92" i="72"/>
  <c r="U92" i="72" s="1"/>
  <c r="X94" i="72"/>
  <c r="T94" i="72"/>
  <c r="T96" i="72"/>
  <c r="U96" i="72" s="1"/>
  <c r="V96" i="72" s="1"/>
  <c r="X96" i="72"/>
  <c r="X98" i="72"/>
  <c r="T98" i="72"/>
  <c r="U98" i="72" s="1"/>
  <c r="X100" i="72"/>
  <c r="Y100" i="72" s="1"/>
  <c r="T100" i="72"/>
  <c r="U100" i="72" s="1"/>
  <c r="V100" i="72" s="1"/>
  <c r="X102" i="72"/>
  <c r="T102" i="72"/>
  <c r="T104" i="72"/>
  <c r="U104" i="72" s="1"/>
  <c r="X104" i="72"/>
  <c r="Y104" i="72" s="1"/>
  <c r="T108" i="72"/>
  <c r="U108" i="72" s="1"/>
  <c r="X108" i="72"/>
  <c r="T112" i="72"/>
  <c r="X112" i="72"/>
  <c r="Y112" i="72" s="1"/>
  <c r="T116" i="72"/>
  <c r="U116" i="72" s="1"/>
  <c r="X116" i="72"/>
  <c r="Y116" i="72" s="1"/>
  <c r="T120" i="72"/>
  <c r="U120" i="72" s="1"/>
  <c r="X120" i="72"/>
  <c r="T124" i="72"/>
  <c r="U124" i="72" s="1"/>
  <c r="X124" i="72"/>
  <c r="Y124" i="72" s="1"/>
  <c r="T128" i="72"/>
  <c r="X128" i="72"/>
  <c r="Y128" i="72" s="1"/>
  <c r="T132" i="72"/>
  <c r="U132" i="72" s="1"/>
  <c r="X132" i="72"/>
  <c r="T136" i="72"/>
  <c r="U136" i="72" s="1"/>
  <c r="X136" i="72"/>
  <c r="T140" i="72"/>
  <c r="U140" i="72" s="1"/>
  <c r="X140" i="72"/>
  <c r="Y140" i="72" s="1"/>
  <c r="T144" i="72"/>
  <c r="X144" i="72"/>
  <c r="T148" i="72"/>
  <c r="U148" i="72" s="1"/>
  <c r="X148" i="72"/>
  <c r="T152" i="72"/>
  <c r="U152" i="72" s="1"/>
  <c r="X152" i="72"/>
  <c r="Y152" i="72" s="1"/>
  <c r="T156" i="72"/>
  <c r="U156" i="72" s="1"/>
  <c r="X156" i="72"/>
  <c r="Y156" i="72" s="1"/>
  <c r="T160" i="72"/>
  <c r="X160" i="72"/>
  <c r="X164" i="72"/>
  <c r="T164" i="72"/>
  <c r="U164" i="72" s="1"/>
  <c r="T168" i="72"/>
  <c r="U168" i="72" s="1"/>
  <c r="X168" i="72"/>
  <c r="X172" i="72"/>
  <c r="T172" i="72"/>
  <c r="U172" i="72" s="1"/>
  <c r="X176" i="72"/>
  <c r="T176" i="72"/>
  <c r="U176" i="72" s="1"/>
  <c r="V176" i="72" s="1"/>
  <c r="X180" i="72"/>
  <c r="T180" i="72"/>
  <c r="U180" i="72" s="1"/>
  <c r="T184" i="72"/>
  <c r="U184" i="72" s="1"/>
  <c r="X184" i="72"/>
  <c r="X188" i="72"/>
  <c r="T188" i="72"/>
  <c r="U188" i="72" s="1"/>
  <c r="T192" i="72"/>
  <c r="X192" i="72"/>
  <c r="X196" i="72"/>
  <c r="T196" i="72"/>
  <c r="U196" i="72" s="1"/>
  <c r="T200" i="72"/>
  <c r="U200" i="72" s="1"/>
  <c r="X200" i="72"/>
  <c r="X204" i="72"/>
  <c r="T204" i="72"/>
  <c r="U204" i="72" s="1"/>
  <c r="T208" i="72"/>
  <c r="U208" i="72" s="1"/>
  <c r="V208" i="72" s="1"/>
  <c r="X208" i="72"/>
  <c r="X212" i="72"/>
  <c r="T212" i="72"/>
  <c r="U212" i="72" s="1"/>
  <c r="T216" i="72"/>
  <c r="U216" i="72" s="1"/>
  <c r="X216" i="72"/>
  <c r="Y216" i="72" s="1"/>
  <c r="X220" i="72"/>
  <c r="Y220" i="72" s="1"/>
  <c r="T220" i="72"/>
  <c r="U220" i="72" s="1"/>
  <c r="T224" i="72"/>
  <c r="X224" i="72"/>
  <c r="Y224" i="72" s="1"/>
  <c r="T228" i="72"/>
  <c r="U228" i="72" s="1"/>
  <c r="X228" i="72"/>
  <c r="T232" i="72"/>
  <c r="U232" i="72" s="1"/>
  <c r="X232" i="72"/>
  <c r="Y232" i="72" s="1"/>
  <c r="T236" i="72"/>
  <c r="U236" i="72" s="1"/>
  <c r="X236" i="72"/>
  <c r="T240" i="72"/>
  <c r="X240" i="72"/>
  <c r="Y240" i="72" s="1"/>
  <c r="X244" i="72"/>
  <c r="Y244" i="72" s="1"/>
  <c r="T244" i="72"/>
  <c r="U244" i="72" s="1"/>
  <c r="T248" i="72"/>
  <c r="U248" i="72" s="1"/>
  <c r="X248" i="72"/>
  <c r="Y248" i="72" s="1"/>
  <c r="T252" i="72"/>
  <c r="U252" i="72" s="1"/>
  <c r="X252" i="72"/>
  <c r="T256" i="72"/>
  <c r="X256" i="72"/>
  <c r="Y256" i="72" s="1"/>
  <c r="T260" i="72"/>
  <c r="U260" i="72" s="1"/>
  <c r="X260" i="72"/>
  <c r="T264" i="72"/>
  <c r="U264" i="72" s="1"/>
  <c r="X264" i="72"/>
  <c r="Y264" i="72" s="1"/>
  <c r="T268" i="72"/>
  <c r="U268" i="72" s="1"/>
  <c r="X268" i="72"/>
  <c r="T272" i="72"/>
  <c r="U272" i="72" s="1"/>
  <c r="V272" i="72" s="1"/>
  <c r="X272" i="72"/>
  <c r="X276" i="72"/>
  <c r="Y276" i="72" s="1"/>
  <c r="Z276" i="72" s="1"/>
  <c r="AA276" i="72" s="1"/>
  <c r="T276" i="72"/>
  <c r="U276" i="72" s="1"/>
  <c r="T280" i="72"/>
  <c r="U280" i="72" s="1"/>
  <c r="X280" i="72"/>
  <c r="X284" i="72"/>
  <c r="T284" i="72"/>
  <c r="U284" i="72" s="1"/>
  <c r="V284" i="72" s="1"/>
  <c r="T288" i="72"/>
  <c r="X288" i="72"/>
  <c r="Y288" i="72" s="1"/>
  <c r="Z288" i="72" s="1"/>
  <c r="AA288" i="72" s="1"/>
  <c r="X292" i="72"/>
  <c r="T292" i="72"/>
  <c r="U292" i="72" s="1"/>
  <c r="T296" i="72"/>
  <c r="U296" i="72" s="1"/>
  <c r="X296" i="72"/>
  <c r="Y296" i="72" s="1"/>
  <c r="X300" i="72"/>
  <c r="Y300" i="72" s="1"/>
  <c r="T300" i="72"/>
  <c r="U300" i="72" s="1"/>
  <c r="X304" i="72"/>
  <c r="T304" i="72"/>
  <c r="X308" i="72"/>
  <c r="Y308" i="72" s="1"/>
  <c r="T308" i="72"/>
  <c r="U308" i="72" s="1"/>
  <c r="X312" i="72"/>
  <c r="T312" i="72"/>
  <c r="U312" i="72" s="1"/>
  <c r="V312" i="72" s="1"/>
  <c r="X316" i="72"/>
  <c r="T316" i="72"/>
  <c r="U316" i="72" s="1"/>
  <c r="T320" i="72"/>
  <c r="U320" i="72" s="1"/>
  <c r="V320" i="72" s="1"/>
  <c r="X320" i="72"/>
  <c r="T324" i="72"/>
  <c r="U324" i="72" s="1"/>
  <c r="X324" i="72"/>
  <c r="X328" i="72"/>
  <c r="T328" i="72"/>
  <c r="U328" i="72" s="1"/>
  <c r="V328" i="72" s="1"/>
  <c r="T332" i="72"/>
  <c r="U332" i="72" s="1"/>
  <c r="V332" i="72" s="1"/>
  <c r="X332" i="72"/>
  <c r="X336" i="72"/>
  <c r="T336" i="72"/>
  <c r="U336" i="72" s="1"/>
  <c r="V336" i="72" s="1"/>
  <c r="X340" i="72"/>
  <c r="T340" i="72"/>
  <c r="U340" i="72" s="1"/>
  <c r="V340" i="72" s="1"/>
  <c r="T344" i="72"/>
  <c r="U344" i="72" s="1"/>
  <c r="V344" i="72" s="1"/>
  <c r="X344" i="72"/>
  <c r="X348" i="72"/>
  <c r="T348" i="72"/>
  <c r="U348" i="72" s="1"/>
  <c r="V348" i="72" s="1"/>
  <c r="X352" i="72"/>
  <c r="T352" i="72"/>
  <c r="U352" i="72" s="1"/>
  <c r="V352" i="72" s="1"/>
  <c r="X356" i="72"/>
  <c r="T356" i="72"/>
  <c r="U356" i="72" s="1"/>
  <c r="V356" i="72" s="1"/>
  <c r="T360" i="72"/>
  <c r="U360" i="72" s="1"/>
  <c r="V360" i="72" s="1"/>
  <c r="X360" i="72"/>
  <c r="T364" i="72"/>
  <c r="U364" i="72" s="1"/>
  <c r="V364" i="72" s="1"/>
  <c r="X364" i="72"/>
  <c r="X368" i="72"/>
  <c r="T368" i="72"/>
  <c r="U368" i="72" s="1"/>
  <c r="V368" i="72" s="1"/>
  <c r="X372" i="72"/>
  <c r="T372" i="72"/>
  <c r="U372" i="72" s="1"/>
  <c r="V372" i="72" s="1"/>
  <c r="T376" i="72"/>
  <c r="U376" i="72" s="1"/>
  <c r="V376" i="72" s="1"/>
  <c r="X376" i="72"/>
  <c r="J7" i="68"/>
  <c r="F24" i="68"/>
  <c r="N7" i="68" s="1"/>
  <c r="D14" i="73"/>
  <c r="E14" i="73" s="1"/>
  <c r="B7" i="73"/>
  <c r="J6" i="71"/>
  <c r="M6" i="71"/>
  <c r="AC94" i="72" a="1"/>
  <c r="AC94" i="72" s="1"/>
  <c r="AC27" i="72" a="1"/>
  <c r="AC27" i="72" s="1"/>
  <c r="AC28" i="72" a="1"/>
  <c r="AC28" i="72" s="1"/>
  <c r="AC37" i="72" a="1"/>
  <c r="AC37" i="72" s="1"/>
  <c r="AC56" i="72" a="1"/>
  <c r="AC56" i="72" s="1"/>
  <c r="AC58" i="72" a="1"/>
  <c r="AC58" i="72" s="1"/>
  <c r="AC74" i="72" a="1"/>
  <c r="AC74" i="72" s="1"/>
  <c r="AC76" i="72" a="1"/>
  <c r="AC76" i="72" s="1"/>
  <c r="AC79" i="72" a="1"/>
  <c r="AC79" i="72" s="1"/>
  <c r="AC85" i="72" a="1"/>
  <c r="AC85" i="72" s="1"/>
  <c r="AC96" i="72" a="1"/>
  <c r="AC96" i="72" s="1"/>
  <c r="AC103" i="72" a="1"/>
  <c r="AC103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I46" i="70"/>
  <c r="AC14" i="72" a="1"/>
  <c r="AC14" i="72" s="1"/>
  <c r="AC24" i="72" a="1"/>
  <c r="AC24" i="72" s="1"/>
  <c r="AC41" i="72" a="1"/>
  <c r="AC41" i="72" s="1"/>
  <c r="AC43" i="72" a="1"/>
  <c r="AC43" i="72" s="1"/>
  <c r="AC47" i="72" a="1"/>
  <c r="AC47" i="72" s="1"/>
  <c r="AC51" i="72" a="1"/>
  <c r="AC51" i="72" s="1"/>
  <c r="AC7" i="72" a="1"/>
  <c r="AC7" i="72" s="1"/>
  <c r="AC81" i="72" a="1"/>
  <c r="AC81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2" i="70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M25" i="70"/>
  <c r="H29" i="70"/>
  <c r="M18" i="70"/>
  <c r="I29" i="70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48" i="72" a="1"/>
  <c r="AC48" i="72" s="1"/>
  <c r="AC53" i="72" a="1"/>
  <c r="AC53" i="72" s="1"/>
  <c r="T25" i="70"/>
  <c r="AC70" i="72" a="1"/>
  <c r="AC70" i="72" s="1"/>
  <c r="AC77" i="72" a="1"/>
  <c r="AC77" i="72" s="1"/>
  <c r="AC89" i="72" a="1"/>
  <c r="AC89" i="72" s="1"/>
  <c r="T20" i="70"/>
  <c r="U29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C32" i="72" a="1"/>
  <c r="AC32" i="72" s="1"/>
  <c r="AC39" i="72" a="1"/>
  <c r="AC39" i="72" s="1"/>
  <c r="AC44" i="72" a="1"/>
  <c r="AC44" i="72" s="1"/>
  <c r="AC49" i="72" a="1"/>
  <c r="AC49" i="72" s="1"/>
  <c r="AC54" i="72" a="1"/>
  <c r="AC54" i="72" s="1"/>
  <c r="AC66" i="72" a="1"/>
  <c r="AC66" i="72" s="1"/>
  <c r="AC67" i="72" a="1"/>
  <c r="AC67" i="72" s="1"/>
  <c r="AC68" i="72" a="1"/>
  <c r="AC68" i="72" s="1"/>
  <c r="AC69" i="72" a="1"/>
  <c r="AC69" i="72" s="1"/>
  <c r="AC82" i="72" a="1"/>
  <c r="AC82" i="72" s="1"/>
  <c r="AC91" i="72" a="1"/>
  <c r="AC91" i="72" s="1"/>
  <c r="AC92" i="72" a="1"/>
  <c r="AC92" i="72" s="1"/>
  <c r="M6" i="72"/>
  <c r="AC15" i="72" a="1"/>
  <c r="AC15" i="72" s="1"/>
  <c r="U14" i="70"/>
  <c r="AC34" i="72" a="1"/>
  <c r="AC34" i="72" s="1"/>
  <c r="AC40" i="72" a="1"/>
  <c r="AC40" i="72" s="1"/>
  <c r="AC45" i="72" a="1"/>
  <c r="AC45" i="72" s="1"/>
  <c r="AC50" i="72" a="1"/>
  <c r="AC50" i="72" s="1"/>
  <c r="AC55" i="72" a="1"/>
  <c r="AC55" i="72" s="1"/>
  <c r="AC21" i="72" a="1"/>
  <c r="AC21" i="72" s="1"/>
  <c r="AC60" i="72" a="1"/>
  <c r="AC60" i="72" s="1"/>
  <c r="AC61" i="72" a="1"/>
  <c r="AC61" i="72" s="1"/>
  <c r="AC62" i="72" a="1"/>
  <c r="AC62" i="72" s="1"/>
  <c r="AC63" i="72" a="1"/>
  <c r="AC63" i="72" s="1"/>
  <c r="AC71" i="72" a="1"/>
  <c r="AC71" i="72" s="1"/>
  <c r="Y35" i="70"/>
  <c r="AC86" i="72" a="1"/>
  <c r="AC86" i="72" s="1"/>
  <c r="AC73" i="72" a="1"/>
  <c r="AC73" i="72" s="1"/>
  <c r="U8" i="70"/>
  <c r="T13" i="70"/>
  <c r="AC17" i="72" a="1"/>
  <c r="AC17" i="72" s="1"/>
  <c r="AC22" i="72" a="1"/>
  <c r="AC22" i="72" s="1"/>
  <c r="AC23" i="72" a="1"/>
  <c r="AC23" i="72" s="1"/>
  <c r="AC30" i="72" a="1"/>
  <c r="AC30" i="72" s="1"/>
  <c r="AC31" i="72" a="1"/>
  <c r="AC31" i="72" s="1"/>
  <c r="AC13" i="72" a="1"/>
  <c r="AC13" i="72" s="1"/>
  <c r="AC16" i="72" a="1"/>
  <c r="AC16" i="72" s="1"/>
  <c r="AC25" i="72" a="1"/>
  <c r="AC25" i="72" s="1"/>
  <c r="AC29" i="72" a="1"/>
  <c r="AC29" i="72" s="1"/>
  <c r="AC33" i="72" a="1"/>
  <c r="AC33" i="72" s="1"/>
  <c r="AC38" i="72" a="1"/>
  <c r="AC38" i="72" s="1"/>
  <c r="AC42" i="72" a="1"/>
  <c r="AC42" i="72" s="1"/>
  <c r="AC46" i="72" a="1"/>
  <c r="AC46" i="72" s="1"/>
  <c r="AC52" i="72" a="1"/>
  <c r="AC52" i="72" s="1"/>
  <c r="AC20" i="72" a="1"/>
  <c r="AC20" i="72" s="1"/>
  <c r="AC8" i="72" a="1"/>
  <c r="AC8" i="72" s="1"/>
  <c r="AC35" i="72" a="1"/>
  <c r="AC35" i="72" s="1"/>
  <c r="AC57" i="72" a="1"/>
  <c r="AC57" i="72" s="1"/>
  <c r="AC65" i="72" a="1"/>
  <c r="AC65" i="72" s="1"/>
  <c r="AC72" i="72" a="1"/>
  <c r="AC72" i="72" s="1"/>
  <c r="AC75" i="72" a="1"/>
  <c r="AC75" i="72" s="1"/>
  <c r="AC83" i="72" a="1"/>
  <c r="AC83" i="72" s="1"/>
  <c r="AC87" i="72" a="1"/>
  <c r="AC87" i="72" s="1"/>
  <c r="AC88" i="72" a="1"/>
  <c r="AC88" i="72" s="1"/>
  <c r="AC90" i="72" a="1"/>
  <c r="AC90" i="72" s="1"/>
  <c r="AC100" i="72" a="1"/>
  <c r="AC100" i="72" s="1"/>
  <c r="AC101" i="72" a="1"/>
  <c r="AC101" i="72" s="1"/>
  <c r="AC102" i="72" a="1"/>
  <c r="AC102" i="72" s="1"/>
  <c r="Y14" i="70"/>
  <c r="H16" i="73"/>
  <c r="H20" i="73" s="1"/>
  <c r="U40" i="70"/>
  <c r="U25" i="70"/>
  <c r="U30" i="70"/>
  <c r="AC80" i="72" a="1"/>
  <c r="AC80" i="72" s="1"/>
  <c r="T45" i="70"/>
  <c r="AC59" i="72" a="1"/>
  <c r="AC59" i="72" s="1"/>
  <c r="AC64" i="72" a="1"/>
  <c r="AC64" i="72" s="1"/>
  <c r="T34" i="70"/>
  <c r="AC84" i="72" a="1"/>
  <c r="AC84" i="72" s="1"/>
  <c r="AC97" i="72" a="1"/>
  <c r="AC97" i="72" s="1"/>
  <c r="T44" i="70"/>
  <c r="AC98" i="72" a="1"/>
  <c r="AC98" i="72" s="1"/>
  <c r="M23" i="70"/>
  <c r="I25" i="70"/>
  <c r="M29" i="70"/>
  <c r="H25" i="68"/>
  <c r="H24" i="68" s="1"/>
  <c r="T23" i="70" l="1"/>
  <c r="T22" i="70" s="1"/>
  <c r="H12" i="68"/>
  <c r="H26" i="69"/>
  <c r="Q24" i="70"/>
  <c r="H18" i="69"/>
  <c r="P24" i="70"/>
  <c r="H15" i="68"/>
  <c r="R24" i="70"/>
  <c r="S43" i="70"/>
  <c r="P28" i="70"/>
  <c r="S28" i="70"/>
  <c r="Y372" i="72"/>
  <c r="Z372" i="72" s="1"/>
  <c r="Y336" i="72"/>
  <c r="Z336" i="72" s="1"/>
  <c r="Z308" i="72"/>
  <c r="AA308" i="72" s="1"/>
  <c r="U288" i="72"/>
  <c r="V288" i="72" s="1"/>
  <c r="U224" i="72"/>
  <c r="V224" i="72" s="1"/>
  <c r="Z216" i="72"/>
  <c r="AA216" i="72" s="1"/>
  <c r="U160" i="72"/>
  <c r="V160" i="72" s="1"/>
  <c r="Y136" i="72"/>
  <c r="Z136" i="72" s="1"/>
  <c r="AA136" i="72" s="1"/>
  <c r="U112" i="72"/>
  <c r="V112" i="72" s="1"/>
  <c r="U88" i="72"/>
  <c r="V88" i="72" s="1"/>
  <c r="U60" i="72"/>
  <c r="V60" i="72" s="1"/>
  <c r="Y20" i="72"/>
  <c r="U44" i="72"/>
  <c r="V44" i="72" s="1"/>
  <c r="U36" i="72"/>
  <c r="V36" i="72" s="1"/>
  <c r="U27" i="72"/>
  <c r="V27" i="72" s="1"/>
  <c r="U14" i="72"/>
  <c r="V14" i="72" s="1"/>
  <c r="U281" i="72"/>
  <c r="V281" i="72" s="1"/>
  <c r="Y273" i="72"/>
  <c r="Z273" i="72" s="1"/>
  <c r="AA273" i="72" s="1"/>
  <c r="Y265" i="72"/>
  <c r="Z265" i="72" s="1"/>
  <c r="Y189" i="72"/>
  <c r="Z189" i="72" s="1"/>
  <c r="AA189" i="72" s="1"/>
  <c r="U161" i="72"/>
  <c r="V161" i="72" s="1"/>
  <c r="U137" i="72"/>
  <c r="V137" i="72" s="1"/>
  <c r="U105" i="72"/>
  <c r="V105" i="72" s="1"/>
  <c r="U306" i="72"/>
  <c r="V306" i="72" s="1"/>
  <c r="Y302" i="72"/>
  <c r="Z302" i="72" s="1"/>
  <c r="AA302" i="72" s="1"/>
  <c r="U274" i="72"/>
  <c r="V274" i="72" s="1"/>
  <c r="U194" i="72"/>
  <c r="V194" i="72" s="1"/>
  <c r="U174" i="72"/>
  <c r="V174" i="72" s="1"/>
  <c r="Y146" i="72"/>
  <c r="Z146" i="72" s="1"/>
  <c r="AA146" i="72" s="1"/>
  <c r="Y352" i="72"/>
  <c r="Z352" i="72" s="1"/>
  <c r="AA352" i="72" s="1"/>
  <c r="Y340" i="72"/>
  <c r="Z340" i="72" s="1"/>
  <c r="Z244" i="72"/>
  <c r="AA244" i="72" s="1"/>
  <c r="Y176" i="72"/>
  <c r="Z176" i="72" s="1"/>
  <c r="U144" i="72"/>
  <c r="V144" i="72" s="1"/>
  <c r="Z116" i="72"/>
  <c r="AA116" i="72" s="1"/>
  <c r="U197" i="72"/>
  <c r="V197" i="72" s="1"/>
  <c r="U169" i="72"/>
  <c r="V169" i="72" s="1"/>
  <c r="Y109" i="72"/>
  <c r="Z109" i="72" s="1"/>
  <c r="Z334" i="72"/>
  <c r="AA334" i="72" s="1"/>
  <c r="U254" i="72"/>
  <c r="V254" i="72" s="1"/>
  <c r="Y226" i="72"/>
  <c r="Z226" i="72" s="1"/>
  <c r="U178" i="72"/>
  <c r="V178" i="72" s="1"/>
  <c r="Y356" i="72"/>
  <c r="Z356" i="72" s="1"/>
  <c r="Y304" i="72"/>
  <c r="Z304" i="72" s="1"/>
  <c r="AA304" i="72" s="1"/>
  <c r="Y292" i="72"/>
  <c r="Z292" i="72" s="1"/>
  <c r="AA292" i="72" s="1"/>
  <c r="Y260" i="72"/>
  <c r="Z260" i="72" s="1"/>
  <c r="Z232" i="72"/>
  <c r="AA232" i="72" s="1"/>
  <c r="U192" i="72"/>
  <c r="V192" i="72" s="1"/>
  <c r="Y184" i="72"/>
  <c r="Z184" i="72" s="1"/>
  <c r="Y148" i="72"/>
  <c r="Z148" i="72" s="1"/>
  <c r="AA148" i="72" s="1"/>
  <c r="U128" i="72"/>
  <c r="V128" i="72" s="1"/>
  <c r="U102" i="72"/>
  <c r="V102" i="72" s="1"/>
  <c r="Y64" i="72"/>
  <c r="Z64" i="72" s="1"/>
  <c r="Y35" i="72"/>
  <c r="Y48" i="72"/>
  <c r="Z48" i="72" s="1"/>
  <c r="AA48" i="72" s="1"/>
  <c r="Y373" i="72"/>
  <c r="Z373" i="72" s="1"/>
  <c r="Y365" i="72"/>
  <c r="Z365" i="72" s="1"/>
  <c r="Y357" i="72"/>
  <c r="Z357" i="72" s="1"/>
  <c r="AA357" i="72" s="1"/>
  <c r="Y349" i="72"/>
  <c r="Z349" i="72" s="1"/>
  <c r="Y341" i="72"/>
  <c r="Z341" i="72" s="1"/>
  <c r="Z333" i="72"/>
  <c r="AA333" i="72" s="1"/>
  <c r="Y325" i="72"/>
  <c r="Z325" i="72" s="1"/>
  <c r="U317" i="72"/>
  <c r="V317" i="72" s="1"/>
  <c r="Y301" i="72"/>
  <c r="Z301" i="72" s="1"/>
  <c r="U293" i="72"/>
  <c r="V293" i="72" s="1"/>
  <c r="U181" i="72"/>
  <c r="V181" i="72" s="1"/>
  <c r="U173" i="72"/>
  <c r="V173" i="72" s="1"/>
  <c r="Y354" i="72"/>
  <c r="Z354" i="72" s="1"/>
  <c r="Y350" i="72"/>
  <c r="Z350" i="72" s="1"/>
  <c r="Y258" i="72"/>
  <c r="Z258" i="72" s="1"/>
  <c r="AA258" i="72" s="1"/>
  <c r="U210" i="72"/>
  <c r="V210" i="72" s="1"/>
  <c r="Y206" i="72"/>
  <c r="Z206" i="72" s="1"/>
  <c r="AA206" i="72" s="1"/>
  <c r="U256" i="72"/>
  <c r="V256" i="72" s="1"/>
  <c r="U94" i="72"/>
  <c r="V94" i="72" s="1"/>
  <c r="Y80" i="72"/>
  <c r="Z80" i="72" s="1"/>
  <c r="Y62" i="72"/>
  <c r="Y46" i="72"/>
  <c r="Y285" i="72"/>
  <c r="Z285" i="72" s="1"/>
  <c r="Y141" i="72"/>
  <c r="Y338" i="72"/>
  <c r="Z338" i="72" s="1"/>
  <c r="AA338" i="72" s="1"/>
  <c r="Y368" i="72"/>
  <c r="Z368" i="72" s="1"/>
  <c r="AA368" i="72" s="1"/>
  <c r="U240" i="72"/>
  <c r="V240" i="72" s="1"/>
  <c r="Y200" i="72"/>
  <c r="Z152" i="72"/>
  <c r="AA152" i="72" s="1"/>
  <c r="Y132" i="72"/>
  <c r="Z132" i="72" s="1"/>
  <c r="AA132" i="72" s="1"/>
  <c r="Y70" i="72"/>
  <c r="Z70" i="72" s="1"/>
  <c r="Y56" i="72"/>
  <c r="U53" i="72"/>
  <c r="V53" i="72" s="1"/>
  <c r="U40" i="72"/>
  <c r="V40" i="72" s="1"/>
  <c r="U31" i="72"/>
  <c r="V31" i="72" s="1"/>
  <c r="U23" i="72"/>
  <c r="V23" i="72" s="1"/>
  <c r="U17" i="72"/>
  <c r="V17" i="72" s="1"/>
  <c r="U261" i="72"/>
  <c r="V261" i="72" s="1"/>
  <c r="Z253" i="72"/>
  <c r="AA253" i="72" s="1"/>
  <c r="Z245" i="72"/>
  <c r="AA245" i="72" s="1"/>
  <c r="Y237" i="72"/>
  <c r="Z237" i="72" s="1"/>
  <c r="Y217" i="72"/>
  <c r="U209" i="72"/>
  <c r="V209" i="72" s="1"/>
  <c r="U201" i="72"/>
  <c r="V201" i="72" s="1"/>
  <c r="Y157" i="72"/>
  <c r="Z157" i="72" s="1"/>
  <c r="Y125" i="72"/>
  <c r="Z370" i="72"/>
  <c r="AA370" i="72" s="1"/>
  <c r="Y366" i="72"/>
  <c r="Y290" i="72"/>
  <c r="Z290" i="72" s="1"/>
  <c r="U270" i="72"/>
  <c r="V270" i="72" s="1"/>
  <c r="U190" i="72"/>
  <c r="V190" i="72" s="1"/>
  <c r="U142" i="72"/>
  <c r="V142" i="72" s="1"/>
  <c r="Z101" i="72"/>
  <c r="AA101" i="72" s="1"/>
  <c r="Y75" i="72"/>
  <c r="Z75" i="72" s="1"/>
  <c r="Y61" i="72"/>
  <c r="Z61" i="72" s="1"/>
  <c r="AA61" i="72" s="1"/>
  <c r="Z45" i="72"/>
  <c r="AA45" i="72" s="1"/>
  <c r="Y15" i="72"/>
  <c r="Z15" i="72" s="1"/>
  <c r="Y371" i="72"/>
  <c r="Y376" i="72"/>
  <c r="Z376" i="72" s="1"/>
  <c r="Y364" i="72"/>
  <c r="Y360" i="72"/>
  <c r="Z360" i="72" s="1"/>
  <c r="Y344" i="72"/>
  <c r="Y332" i="72"/>
  <c r="Z332" i="72" s="1"/>
  <c r="Y328" i="72"/>
  <c r="V324" i="72"/>
  <c r="V316" i="72"/>
  <c r="Y312" i="72"/>
  <c r="V300" i="72"/>
  <c r="Z296" i="72"/>
  <c r="AA296" i="72" s="1"/>
  <c r="Y280" i="72"/>
  <c r="Z280" i="72" s="1"/>
  <c r="Z264" i="72"/>
  <c r="AA264" i="72" s="1"/>
  <c r="V260" i="72"/>
  <c r="Y252" i="72"/>
  <c r="Z252" i="72" s="1"/>
  <c r="AA252" i="72" s="1"/>
  <c r="Z248" i="72"/>
  <c r="AA248" i="72" s="1"/>
  <c r="V228" i="72"/>
  <c r="V220" i="72"/>
  <c r="V216" i="72"/>
  <c r="Y212" i="72"/>
  <c r="Z212" i="72" s="1"/>
  <c r="AA212" i="72" s="1"/>
  <c r="V204" i="72"/>
  <c r="V200" i="72"/>
  <c r="Y196" i="72"/>
  <c r="V188" i="72"/>
  <c r="Y180" i="72"/>
  <c r="Z180" i="72" s="1"/>
  <c r="V172" i="72"/>
  <c r="Y168" i="72"/>
  <c r="Z168" i="72" s="1"/>
  <c r="AA168" i="72" s="1"/>
  <c r="Y164" i="72"/>
  <c r="V148" i="72"/>
  <c r="V132" i="72"/>
  <c r="Y120" i="72"/>
  <c r="Z120" i="72" s="1"/>
  <c r="AA120" i="72" s="1"/>
  <c r="V116" i="72"/>
  <c r="Z104" i="72"/>
  <c r="AA104" i="72" s="1"/>
  <c r="Y102" i="72"/>
  <c r="Z102" i="72" s="1"/>
  <c r="V98" i="72"/>
  <c r="Y96" i="72"/>
  <c r="Z96" i="72" s="1"/>
  <c r="Y94" i="72"/>
  <c r="Y86" i="72"/>
  <c r="V80" i="72"/>
  <c r="Y78" i="72"/>
  <c r="Z78" i="72" s="1"/>
  <c r="Y72" i="72"/>
  <c r="Z72" i="72" s="1"/>
  <c r="AA72" i="72" s="1"/>
  <c r="Y55" i="72"/>
  <c r="V20" i="72"/>
  <c r="V46" i="72"/>
  <c r="Y40" i="72"/>
  <c r="Z40" i="72" s="1"/>
  <c r="Y38" i="72"/>
  <c r="Z38" i="72" s="1"/>
  <c r="Y29" i="72"/>
  <c r="Z29" i="72" s="1"/>
  <c r="Y23" i="72"/>
  <c r="Z23" i="72" s="1"/>
  <c r="Y16" i="72"/>
  <c r="Z16" i="72" s="1"/>
  <c r="U369" i="72"/>
  <c r="V369" i="72" s="1"/>
  <c r="Y361" i="72"/>
  <c r="Z361" i="72" s="1"/>
  <c r="AA361" i="72" s="1"/>
  <c r="U353" i="72"/>
  <c r="V353" i="72" s="1"/>
  <c r="Y345" i="72"/>
  <c r="Z345" i="72" s="1"/>
  <c r="AA345" i="72" s="1"/>
  <c r="U337" i="72"/>
  <c r="V337" i="72" s="1"/>
  <c r="Y329" i="72"/>
  <c r="Z329" i="72" s="1"/>
  <c r="AA329" i="72" s="1"/>
  <c r="Z313" i="72"/>
  <c r="AA313" i="72" s="1"/>
  <c r="V277" i="72"/>
  <c r="U273" i="72"/>
  <c r="V273" i="72" s="1"/>
  <c r="Y257" i="72"/>
  <c r="V253" i="72"/>
  <c r="Y229" i="72"/>
  <c r="Z229" i="72" s="1"/>
  <c r="AA229" i="72" s="1"/>
  <c r="V205" i="72"/>
  <c r="Y377" i="72"/>
  <c r="Z377" i="72" s="1"/>
  <c r="AA377" i="72" s="1"/>
  <c r="Y193" i="72"/>
  <c r="Z193" i="72" s="1"/>
  <c r="AA193" i="72" s="1"/>
  <c r="Y185" i="72"/>
  <c r="Z185" i="72" s="1"/>
  <c r="AA185" i="72" s="1"/>
  <c r="V177" i="72"/>
  <c r="Y173" i="72"/>
  <c r="Z173" i="72" s="1"/>
  <c r="AA173" i="72" s="1"/>
  <c r="Y161" i="72"/>
  <c r="Z161" i="72" s="1"/>
  <c r="V157" i="72"/>
  <c r="Y145" i="72"/>
  <c r="Z145" i="72" s="1"/>
  <c r="AA145" i="72" s="1"/>
  <c r="V141" i="72"/>
  <c r="Y129" i="72"/>
  <c r="Z129" i="72" s="1"/>
  <c r="AA129" i="72" s="1"/>
  <c r="Y113" i="72"/>
  <c r="Z113" i="72" s="1"/>
  <c r="AA113" i="72" s="1"/>
  <c r="V109" i="72"/>
  <c r="V326" i="72"/>
  <c r="Y322" i="72"/>
  <c r="Z322" i="72" s="1"/>
  <c r="Y310" i="72"/>
  <c r="Z310" i="72" s="1"/>
  <c r="Y306" i="72"/>
  <c r="Z306" i="72" s="1"/>
  <c r="Y294" i="72"/>
  <c r="Z294" i="72" s="1"/>
  <c r="AA294" i="72" s="1"/>
  <c r="V278" i="72"/>
  <c r="Y274" i="72"/>
  <c r="Z274" i="72" s="1"/>
  <c r="AA274" i="72" s="1"/>
  <c r="Y262" i="72"/>
  <c r="Z262" i="72" s="1"/>
  <c r="V258" i="72"/>
  <c r="Y246" i="72"/>
  <c r="Y242" i="72"/>
  <c r="Z242" i="72" s="1"/>
  <c r="Y230" i="72"/>
  <c r="Z230" i="72" s="1"/>
  <c r="AA230" i="72" s="1"/>
  <c r="V226" i="72"/>
  <c r="Y210" i="72"/>
  <c r="Z210" i="72" s="1"/>
  <c r="AA210" i="72" s="1"/>
  <c r="Y198" i="72"/>
  <c r="Z198" i="72" s="1"/>
  <c r="AA198" i="72" s="1"/>
  <c r="Y194" i="72"/>
  <c r="Z194" i="72" s="1"/>
  <c r="AA194" i="72" s="1"/>
  <c r="Y182" i="72"/>
  <c r="Z182" i="72" s="1"/>
  <c r="AA182" i="72" s="1"/>
  <c r="Y178" i="72"/>
  <c r="Z178" i="72" s="1"/>
  <c r="Y166" i="72"/>
  <c r="Z166" i="72" s="1"/>
  <c r="AA166" i="72" s="1"/>
  <c r="Y162" i="72"/>
  <c r="Z162" i="72" s="1"/>
  <c r="AA162" i="72" s="1"/>
  <c r="Y150" i="72"/>
  <c r="Z150" i="72" s="1"/>
  <c r="AA150" i="72" s="1"/>
  <c r="V146" i="72"/>
  <c r="Y134" i="72"/>
  <c r="Z134" i="72" s="1"/>
  <c r="AA134" i="72" s="1"/>
  <c r="Y130" i="72"/>
  <c r="Z130" i="72" s="1"/>
  <c r="V118" i="72"/>
  <c r="Y114" i="72"/>
  <c r="Y103" i="72"/>
  <c r="Z103" i="72" s="1"/>
  <c r="AA103" i="72" s="1"/>
  <c r="Y97" i="72"/>
  <c r="Z97" i="72" s="1"/>
  <c r="AA97" i="72" s="1"/>
  <c r="Y91" i="72"/>
  <c r="Z91" i="72" s="1"/>
  <c r="Y87" i="72"/>
  <c r="Z85" i="72"/>
  <c r="AA85" i="72" s="1"/>
  <c r="Y81" i="72"/>
  <c r="U77" i="72"/>
  <c r="V77" i="72" s="1"/>
  <c r="Y73" i="72"/>
  <c r="Z73" i="72" s="1"/>
  <c r="AA73" i="72" s="1"/>
  <c r="U67" i="72"/>
  <c r="V67" i="72" s="1"/>
  <c r="V63" i="72"/>
  <c r="Y12" i="72"/>
  <c r="V9" i="72"/>
  <c r="Z51" i="72"/>
  <c r="AA51" i="72" s="1"/>
  <c r="Y47" i="72"/>
  <c r="Z47" i="72" s="1"/>
  <c r="V45" i="72"/>
  <c r="V39" i="72"/>
  <c r="Y32" i="72"/>
  <c r="Z32" i="72" s="1"/>
  <c r="Y30" i="72"/>
  <c r="Z28" i="72"/>
  <c r="AA28" i="72" s="1"/>
  <c r="Y24" i="72"/>
  <c r="Z24" i="72" s="1"/>
  <c r="AA24" i="72" s="1"/>
  <c r="V22" i="72"/>
  <c r="V375" i="72"/>
  <c r="V371" i="72"/>
  <c r="V343" i="72"/>
  <c r="V327" i="72"/>
  <c r="V323" i="72"/>
  <c r="Y311" i="72"/>
  <c r="Z311" i="72" s="1"/>
  <c r="AA311" i="72" s="1"/>
  <c r="Y307" i="72"/>
  <c r="Y295" i="72"/>
  <c r="Z295" i="72" s="1"/>
  <c r="AA295" i="72" s="1"/>
  <c r="Y291" i="72"/>
  <c r="V283" i="72"/>
  <c r="Y279" i="72"/>
  <c r="V275" i="72"/>
  <c r="V267" i="72"/>
  <c r="V263" i="72"/>
  <c r="V251" i="72"/>
  <c r="Y247" i="72"/>
  <c r="Z247" i="72" s="1"/>
  <c r="Y243" i="72"/>
  <c r="Z243" i="72" s="1"/>
  <c r="Y235" i="72"/>
  <c r="Z235" i="72" s="1"/>
  <c r="Y231" i="72"/>
  <c r="Y211" i="72"/>
  <c r="Z211" i="72" s="1"/>
  <c r="AA211" i="72" s="1"/>
  <c r="Y195" i="72"/>
  <c r="V167" i="72"/>
  <c r="Y155" i="72"/>
  <c r="Z155" i="72" s="1"/>
  <c r="AA155" i="72" s="1"/>
  <c r="Y151" i="72"/>
  <c r="Z151" i="72" s="1"/>
  <c r="AA151" i="72" s="1"/>
  <c r="Y139" i="72"/>
  <c r="Z139" i="72" s="1"/>
  <c r="AA139" i="72" s="1"/>
  <c r="Y135" i="72"/>
  <c r="Z135" i="72" s="1"/>
  <c r="AA135" i="72" s="1"/>
  <c r="Y119" i="72"/>
  <c r="Z119" i="72" s="1"/>
  <c r="AA119" i="72" s="1"/>
  <c r="Y110" i="72"/>
  <c r="Y83" i="72"/>
  <c r="Z83" i="72" s="1"/>
  <c r="V71" i="72"/>
  <c r="V50" i="72"/>
  <c r="Z37" i="72"/>
  <c r="AA37" i="72" s="1"/>
  <c r="Y367" i="72"/>
  <c r="Z367" i="72" s="1"/>
  <c r="AA367" i="72" s="1"/>
  <c r="Y355" i="72"/>
  <c r="Z355" i="72" s="1"/>
  <c r="AA355" i="72" s="1"/>
  <c r="Y351" i="72"/>
  <c r="Z351" i="72" s="1"/>
  <c r="Y335" i="72"/>
  <c r="Z335" i="72" s="1"/>
  <c r="AA335" i="72" s="1"/>
  <c r="Y327" i="72"/>
  <c r="Z327" i="72" s="1"/>
  <c r="AA327" i="72" s="1"/>
  <c r="Y323" i="72"/>
  <c r="Z323" i="72" s="1"/>
  <c r="Y287" i="72"/>
  <c r="Z287" i="72" s="1"/>
  <c r="AA287" i="72" s="1"/>
  <c r="Y275" i="72"/>
  <c r="Z275" i="72" s="1"/>
  <c r="AA275" i="72" s="1"/>
  <c r="Y263" i="72"/>
  <c r="Z263" i="72" s="1"/>
  <c r="V259" i="72"/>
  <c r="Y227" i="72"/>
  <c r="Z227" i="72" s="1"/>
  <c r="V215" i="72"/>
  <c r="Y191" i="72"/>
  <c r="Z191" i="72" s="1"/>
  <c r="AA191" i="72" s="1"/>
  <c r="Y179" i="72"/>
  <c r="Z179" i="72" s="1"/>
  <c r="Y175" i="72"/>
  <c r="Z175" i="72" s="1"/>
  <c r="AA175" i="72" s="1"/>
  <c r="Y163" i="72"/>
  <c r="Z163" i="72" s="1"/>
  <c r="AA163" i="72" s="1"/>
  <c r="Y147" i="72"/>
  <c r="Z147" i="72" s="1"/>
  <c r="AA147" i="72" s="1"/>
  <c r="Y131" i="72"/>
  <c r="Z131" i="72" s="1"/>
  <c r="AA131" i="72" s="1"/>
  <c r="Y115" i="72"/>
  <c r="Z115" i="72" s="1"/>
  <c r="AA115" i="72" s="1"/>
  <c r="Y348" i="72"/>
  <c r="Z348" i="72" s="1"/>
  <c r="Y316" i="72"/>
  <c r="Z316" i="72" s="1"/>
  <c r="Z300" i="72"/>
  <c r="AA300" i="72" s="1"/>
  <c r="V296" i="72"/>
  <c r="Y284" i="72"/>
  <c r="Z284" i="72" s="1"/>
  <c r="V280" i="72"/>
  <c r="Y268" i="72"/>
  <c r="Z268" i="72" s="1"/>
  <c r="AA268" i="72" s="1"/>
  <c r="V264" i="72"/>
  <c r="Z256" i="72"/>
  <c r="AA256" i="72" s="1"/>
  <c r="V248" i="72"/>
  <c r="Y236" i="72"/>
  <c r="Z236" i="72" s="1"/>
  <c r="V232" i="72"/>
  <c r="Y188" i="72"/>
  <c r="V184" i="72"/>
  <c r="V168" i="72"/>
  <c r="Z156" i="72"/>
  <c r="AA156" i="72" s="1"/>
  <c r="V152" i="72"/>
  <c r="Z140" i="72"/>
  <c r="AA140" i="72" s="1"/>
  <c r="V136" i="72"/>
  <c r="Z124" i="72"/>
  <c r="AA124" i="72" s="1"/>
  <c r="V120" i="72"/>
  <c r="Y108" i="72"/>
  <c r="Z108" i="72" s="1"/>
  <c r="V104" i="72"/>
  <c r="Y98" i="72"/>
  <c r="Z98" i="72" s="1"/>
  <c r="AA98" i="72" s="1"/>
  <c r="V92" i="72"/>
  <c r="Y88" i="72"/>
  <c r="Y84" i="72"/>
  <c r="Z84" i="72" s="1"/>
  <c r="Y76" i="72"/>
  <c r="V72" i="72"/>
  <c r="Y68" i="72"/>
  <c r="Z68" i="72" s="1"/>
  <c r="AA68" i="72" s="1"/>
  <c r="Y66" i="72"/>
  <c r="V64" i="72"/>
  <c r="Y60" i="72"/>
  <c r="Z60" i="72" s="1"/>
  <c r="AA60" i="72" s="1"/>
  <c r="Y58" i="72"/>
  <c r="Z58" i="72" s="1"/>
  <c r="V56" i="72"/>
  <c r="Y8" i="72"/>
  <c r="V55" i="72"/>
  <c r="Y53" i="72"/>
  <c r="Z53" i="72" s="1"/>
  <c r="AA53" i="72" s="1"/>
  <c r="Y52" i="72"/>
  <c r="Z52" i="72" s="1"/>
  <c r="V48" i="72"/>
  <c r="Y44" i="72"/>
  <c r="Z44" i="72" s="1"/>
  <c r="AA44" i="72" s="1"/>
  <c r="Y42" i="72"/>
  <c r="Z42" i="72" s="1"/>
  <c r="Y33" i="72"/>
  <c r="Y31" i="72"/>
  <c r="Y25" i="72"/>
  <c r="Y14" i="72"/>
  <c r="Z14" i="72" s="1"/>
  <c r="Y13" i="72"/>
  <c r="Y17" i="72"/>
  <c r="Y369" i="72"/>
  <c r="Z369" i="72" s="1"/>
  <c r="AA369" i="72" s="1"/>
  <c r="Y353" i="72"/>
  <c r="Z353" i="72" s="1"/>
  <c r="AA353" i="72" s="1"/>
  <c r="Y337" i="72"/>
  <c r="Z337" i="72" s="1"/>
  <c r="AA337" i="72" s="1"/>
  <c r="Y321" i="72"/>
  <c r="Z321" i="72" s="1"/>
  <c r="Z305" i="72"/>
  <c r="AA305" i="72" s="1"/>
  <c r="Y297" i="72"/>
  <c r="Z297" i="72" s="1"/>
  <c r="AA297" i="72" s="1"/>
  <c r="Y289" i="72"/>
  <c r="Z289" i="72" s="1"/>
  <c r="AA289" i="72" s="1"/>
  <c r="V285" i="72"/>
  <c r="Y269" i="72"/>
  <c r="Z269" i="72" s="1"/>
  <c r="AA269" i="72" s="1"/>
  <c r="Y249" i="72"/>
  <c r="Z249" i="72" s="1"/>
  <c r="AA249" i="72" s="1"/>
  <c r="Y233" i="72"/>
  <c r="Z233" i="72" s="1"/>
  <c r="V229" i="72"/>
  <c r="Y221" i="72"/>
  <c r="Z221" i="72" s="1"/>
  <c r="AA221" i="72" s="1"/>
  <c r="Y213" i="72"/>
  <c r="V377" i="72"/>
  <c r="V189" i="72"/>
  <c r="Y177" i="72"/>
  <c r="Z177" i="72" s="1"/>
  <c r="Y169" i="72"/>
  <c r="Z169" i="72" s="1"/>
  <c r="Z165" i="72"/>
  <c r="AA165" i="72" s="1"/>
  <c r="Y149" i="72"/>
  <c r="Z149" i="72" s="1"/>
  <c r="Z133" i="72"/>
  <c r="AA133" i="72" s="1"/>
  <c r="V129" i="72"/>
  <c r="Z117" i="72"/>
  <c r="AA117" i="72" s="1"/>
  <c r="Y378" i="72"/>
  <c r="Z378" i="72" s="1"/>
  <c r="AA378" i="72" s="1"/>
  <c r="Y374" i="72"/>
  <c r="Z374" i="72" s="1"/>
  <c r="AA374" i="72" s="1"/>
  <c r="Y362" i="72"/>
  <c r="Y358" i="72"/>
  <c r="Z358" i="72" s="1"/>
  <c r="Y346" i="72"/>
  <c r="Z346" i="72" s="1"/>
  <c r="AA346" i="72" s="1"/>
  <c r="Y342" i="72"/>
  <c r="Z342" i="72" s="1"/>
  <c r="Y330" i="72"/>
  <c r="Y326" i="72"/>
  <c r="Z326" i="72" s="1"/>
  <c r="AA326" i="72" s="1"/>
  <c r="Y314" i="72"/>
  <c r="Z314" i="72" s="1"/>
  <c r="V298" i="72"/>
  <c r="Y278" i="72"/>
  <c r="Z278" i="72" s="1"/>
  <c r="AA278" i="72" s="1"/>
  <c r="Y266" i="72"/>
  <c r="V262" i="72"/>
  <c r="Y250" i="72"/>
  <c r="Z250" i="72" s="1"/>
  <c r="AA250" i="72" s="1"/>
  <c r="V246" i="72"/>
  <c r="Y234" i="72"/>
  <c r="Z234" i="72" s="1"/>
  <c r="V218" i="72"/>
  <c r="Y214" i="72"/>
  <c r="Z214" i="72" s="1"/>
  <c r="V202" i="72"/>
  <c r="Y170" i="72"/>
  <c r="V166" i="72"/>
  <c r="Y154" i="72"/>
  <c r="Z154" i="72" s="1"/>
  <c r="AA154" i="72" s="1"/>
  <c r="Y138" i="72"/>
  <c r="Z138" i="72" s="1"/>
  <c r="V122" i="72"/>
  <c r="Y118" i="72"/>
  <c r="Z118" i="72" s="1"/>
  <c r="V106" i="72"/>
  <c r="U97" i="72"/>
  <c r="V97" i="72" s="1"/>
  <c r="Y93" i="72"/>
  <c r="Z93" i="72" s="1"/>
  <c r="AA93" i="72" s="1"/>
  <c r="V87" i="72"/>
  <c r="Y79" i="72"/>
  <c r="Z79" i="72" s="1"/>
  <c r="Y67" i="72"/>
  <c r="Z67" i="72" s="1"/>
  <c r="Y63" i="72"/>
  <c r="Z63" i="72" s="1"/>
  <c r="V59" i="72"/>
  <c r="Y57" i="72"/>
  <c r="Z57" i="72" s="1"/>
  <c r="Y9" i="72"/>
  <c r="Y54" i="72"/>
  <c r="Z54" i="72" s="1"/>
  <c r="Y49" i="72"/>
  <c r="Z49" i="72" s="1"/>
  <c r="AA49" i="72" s="1"/>
  <c r="V43" i="72"/>
  <c r="Y41" i="72"/>
  <c r="Z41" i="72" s="1"/>
  <c r="Y39" i="72"/>
  <c r="V34" i="72"/>
  <c r="V30" i="72"/>
  <c r="Y26" i="72"/>
  <c r="Z26" i="72" s="1"/>
  <c r="Y22" i="72"/>
  <c r="Y19" i="72"/>
  <c r="Z19" i="72" s="1"/>
  <c r="Y18" i="72"/>
  <c r="Z18" i="72" s="1"/>
  <c r="AA18" i="72" s="1"/>
  <c r="Y375" i="72"/>
  <c r="Z375" i="72" s="1"/>
  <c r="Y363" i="72"/>
  <c r="Z363" i="72" s="1"/>
  <c r="Y359" i="72"/>
  <c r="Z359" i="72" s="1"/>
  <c r="AA359" i="72" s="1"/>
  <c r="Y347" i="72"/>
  <c r="Z347" i="72" s="1"/>
  <c r="AA347" i="72" s="1"/>
  <c r="Y343" i="72"/>
  <c r="Z343" i="72" s="1"/>
  <c r="AA343" i="72" s="1"/>
  <c r="Y331" i="72"/>
  <c r="Z331" i="72" s="1"/>
  <c r="AA331" i="72" s="1"/>
  <c r="U319" i="72"/>
  <c r="V319" i="72" s="1"/>
  <c r="V315" i="72"/>
  <c r="U303" i="72"/>
  <c r="V303" i="72" s="1"/>
  <c r="V299" i="72"/>
  <c r="V295" i="72"/>
  <c r="Y283" i="72"/>
  <c r="Z283" i="72" s="1"/>
  <c r="V279" i="72"/>
  <c r="V271" i="72"/>
  <c r="Y267" i="72"/>
  <c r="Z267" i="72" s="1"/>
  <c r="V255" i="72"/>
  <c r="Y251" i="72"/>
  <c r="Z251" i="72" s="1"/>
  <c r="U247" i="72"/>
  <c r="V247" i="72" s="1"/>
  <c r="V239" i="72"/>
  <c r="U231" i="72"/>
  <c r="V231" i="72" s="1"/>
  <c r="Y223" i="72"/>
  <c r="Y219" i="72"/>
  <c r="Y215" i="72"/>
  <c r="Z215" i="72" s="1"/>
  <c r="Y207" i="72"/>
  <c r="V203" i="72"/>
  <c r="Y199" i="72"/>
  <c r="Z199" i="72" s="1"/>
  <c r="AA199" i="72" s="1"/>
  <c r="Y187" i="72"/>
  <c r="Z187" i="72" s="1"/>
  <c r="Y183" i="72"/>
  <c r="V171" i="72"/>
  <c r="Y167" i="72"/>
  <c r="Z167" i="72" s="1"/>
  <c r="AA167" i="72" s="1"/>
  <c r="Y123" i="72"/>
  <c r="Z123" i="72" s="1"/>
  <c r="AA123" i="72" s="1"/>
  <c r="Y107" i="72"/>
  <c r="Z107" i="72" s="1"/>
  <c r="AA107" i="72" s="1"/>
  <c r="Y126" i="72"/>
  <c r="V79" i="72"/>
  <c r="V12" i="72"/>
  <c r="Y7" i="72"/>
  <c r="Z7" i="72" s="1"/>
  <c r="AA7" i="72" s="1"/>
  <c r="V47" i="72"/>
  <c r="Y339" i="72"/>
  <c r="Z339" i="72" s="1"/>
  <c r="AA339" i="72" s="1"/>
  <c r="V311" i="72"/>
  <c r="Y159" i="72"/>
  <c r="Z159" i="72" s="1"/>
  <c r="Y324" i="72"/>
  <c r="Z324" i="72" s="1"/>
  <c r="Y320" i="72"/>
  <c r="Z320" i="72" s="1"/>
  <c r="V308" i="72"/>
  <c r="U304" i="72"/>
  <c r="V304" i="72" s="1"/>
  <c r="V292" i="72"/>
  <c r="V276" i="72"/>
  <c r="Y272" i="72"/>
  <c r="Z272" i="72" s="1"/>
  <c r="V268" i="72"/>
  <c r="V252" i="72"/>
  <c r="V244" i="72"/>
  <c r="Z240" i="72"/>
  <c r="AA240" i="72" s="1"/>
  <c r="V236" i="72"/>
  <c r="Y228" i="72"/>
  <c r="Z228" i="72" s="1"/>
  <c r="AA228" i="72" s="1"/>
  <c r="Z224" i="72"/>
  <c r="AA224" i="72" s="1"/>
  <c r="Z220" i="72"/>
  <c r="AA220" i="72" s="1"/>
  <c r="V212" i="72"/>
  <c r="Y208" i="72"/>
  <c r="Z208" i="72" s="1"/>
  <c r="AA208" i="72" s="1"/>
  <c r="Y204" i="72"/>
  <c r="Z204" i="72" s="1"/>
  <c r="V196" i="72"/>
  <c r="Y192" i="72"/>
  <c r="Z192" i="72" s="1"/>
  <c r="V180" i="72"/>
  <c r="Y172" i="72"/>
  <c r="Z172" i="72" s="1"/>
  <c r="AA172" i="72" s="1"/>
  <c r="V164" i="72"/>
  <c r="Y160" i="72"/>
  <c r="Z160" i="72" s="1"/>
  <c r="V156" i="72"/>
  <c r="Y144" i="72"/>
  <c r="Z144" i="72" s="1"/>
  <c r="V140" i="72"/>
  <c r="Z128" i="72"/>
  <c r="AA128" i="72" s="1"/>
  <c r="V124" i="72"/>
  <c r="Z112" i="72"/>
  <c r="AA112" i="72" s="1"/>
  <c r="V108" i="72"/>
  <c r="Z100" i="72"/>
  <c r="AA100" i="72" s="1"/>
  <c r="Y92" i="72"/>
  <c r="Z92" i="72" s="1"/>
  <c r="AA92" i="72" s="1"/>
  <c r="Y90" i="72"/>
  <c r="V84" i="72"/>
  <c r="Y82" i="72"/>
  <c r="Z82" i="72" s="1"/>
  <c r="V76" i="72"/>
  <c r="Y74" i="72"/>
  <c r="V68" i="72"/>
  <c r="Y36" i="72"/>
  <c r="Z36" i="72" s="1"/>
  <c r="Y27" i="72"/>
  <c r="U365" i="72"/>
  <c r="V365" i="72" s="1"/>
  <c r="U349" i="72"/>
  <c r="V349" i="72" s="1"/>
  <c r="U333" i="72"/>
  <c r="V333" i="72" s="1"/>
  <c r="U325" i="72"/>
  <c r="V325" i="72" s="1"/>
  <c r="Y317" i="72"/>
  <c r="Z317" i="72" s="1"/>
  <c r="Y309" i="72"/>
  <c r="Z309" i="72" s="1"/>
  <c r="AA309" i="72" s="1"/>
  <c r="Y293" i="72"/>
  <c r="Z293" i="72" s="1"/>
  <c r="V289" i="72"/>
  <c r="Y281" i="72"/>
  <c r="Z281" i="72" s="1"/>
  <c r="AA281" i="72" s="1"/>
  <c r="Z277" i="72"/>
  <c r="AA277" i="72" s="1"/>
  <c r="Y261" i="72"/>
  <c r="Z261" i="72" s="1"/>
  <c r="AA261" i="72" s="1"/>
  <c r="Y241" i="72"/>
  <c r="Z241" i="72" s="1"/>
  <c r="Y225" i="72"/>
  <c r="Z225" i="72" s="1"/>
  <c r="AA225" i="72" s="1"/>
  <c r="Y209" i="72"/>
  <c r="Z209" i="72" s="1"/>
  <c r="Y205" i="72"/>
  <c r="Z205" i="72" s="1"/>
  <c r="Y201" i="72"/>
  <c r="Z201" i="72" s="1"/>
  <c r="Y197" i="72"/>
  <c r="Z197" i="72" s="1"/>
  <c r="U193" i="72"/>
  <c r="V193" i="72" s="1"/>
  <c r="V185" i="72"/>
  <c r="Z181" i="72"/>
  <c r="AA181" i="72" s="1"/>
  <c r="V165" i="72"/>
  <c r="Y153" i="72"/>
  <c r="Z153" i="72" s="1"/>
  <c r="Y137" i="72"/>
  <c r="Z137" i="72" s="1"/>
  <c r="Z121" i="72"/>
  <c r="AA121" i="72" s="1"/>
  <c r="V117" i="72"/>
  <c r="Z105" i="72"/>
  <c r="AA105" i="72" s="1"/>
  <c r="V350" i="72"/>
  <c r="V330" i="72"/>
  <c r="Y318" i="72"/>
  <c r="Z318" i="72" s="1"/>
  <c r="AA318" i="72" s="1"/>
  <c r="V302" i="72"/>
  <c r="Y298" i="72"/>
  <c r="Z298" i="72" s="1"/>
  <c r="AA298" i="72" s="1"/>
  <c r="Y286" i="72"/>
  <c r="Y282" i="72"/>
  <c r="Z282" i="72" s="1"/>
  <c r="AA282" i="72" s="1"/>
  <c r="Y270" i="72"/>
  <c r="Z270" i="72" s="1"/>
  <c r="V266" i="72"/>
  <c r="Y254" i="72"/>
  <c r="Z254" i="72" s="1"/>
  <c r="AA254" i="72" s="1"/>
  <c r="V250" i="72"/>
  <c r="Y238" i="72"/>
  <c r="Z238" i="72" s="1"/>
  <c r="V234" i="72"/>
  <c r="Y222" i="72"/>
  <c r="Z222" i="72" s="1"/>
  <c r="AA222" i="72" s="1"/>
  <c r="Y218" i="72"/>
  <c r="Z218" i="72" s="1"/>
  <c r="Y202" i="72"/>
  <c r="Z202" i="72" s="1"/>
  <c r="Y190" i="72"/>
  <c r="Z190" i="72" s="1"/>
  <c r="Y186" i="72"/>
  <c r="Z186" i="72" s="1"/>
  <c r="AA186" i="72" s="1"/>
  <c r="Y174" i="72"/>
  <c r="Z174" i="72" s="1"/>
  <c r="AA174" i="72" s="1"/>
  <c r="V170" i="72"/>
  <c r="Y158" i="72"/>
  <c r="Z158" i="72" s="1"/>
  <c r="AA158" i="72" s="1"/>
  <c r="Y142" i="72"/>
  <c r="U130" i="72"/>
  <c r="V130" i="72" s="1"/>
  <c r="V126" i="72"/>
  <c r="Y122" i="72"/>
  <c r="Z122" i="72" s="1"/>
  <c r="U114" i="72"/>
  <c r="V114" i="72" s="1"/>
  <c r="V110" i="72"/>
  <c r="Y106" i="72"/>
  <c r="Z106" i="72" s="1"/>
  <c r="Y99" i="72"/>
  <c r="Z99" i="72" s="1"/>
  <c r="AA99" i="72" s="1"/>
  <c r="U91" i="72"/>
  <c r="V91" i="72" s="1"/>
  <c r="Y89" i="72"/>
  <c r="Z89" i="72" s="1"/>
  <c r="V85" i="72"/>
  <c r="U83" i="72"/>
  <c r="V83" i="72" s="1"/>
  <c r="U81" i="72"/>
  <c r="V81" i="72" s="1"/>
  <c r="Y77" i="72"/>
  <c r="Z77" i="72" s="1"/>
  <c r="U75" i="72"/>
  <c r="V75" i="72" s="1"/>
  <c r="Y71" i="72"/>
  <c r="Y69" i="72"/>
  <c r="Z69" i="72" s="1"/>
  <c r="Y65" i="72"/>
  <c r="Z65" i="72" s="1"/>
  <c r="AA65" i="72" s="1"/>
  <c r="Y59" i="72"/>
  <c r="Z59" i="72" s="1"/>
  <c r="V57" i="72"/>
  <c r="Y21" i="72"/>
  <c r="Z21" i="72" s="1"/>
  <c r="AA21" i="72" s="1"/>
  <c r="V54" i="72"/>
  <c r="Y50" i="72"/>
  <c r="Z50" i="72" s="1"/>
  <c r="Y43" i="72"/>
  <c r="Z43" i="72" s="1"/>
  <c r="V41" i="72"/>
  <c r="V37" i="72"/>
  <c r="Y34" i="72"/>
  <c r="Z34" i="72" s="1"/>
  <c r="V32" i="72"/>
  <c r="V28" i="72"/>
  <c r="V26" i="72"/>
  <c r="V24" i="72"/>
  <c r="V15" i="72"/>
  <c r="V19" i="72"/>
  <c r="V18" i="72"/>
  <c r="V367" i="72"/>
  <c r="V335" i="72"/>
  <c r="V331" i="72"/>
  <c r="Y319" i="72"/>
  <c r="Z319" i="72" s="1"/>
  <c r="AA319" i="72" s="1"/>
  <c r="Y315" i="72"/>
  <c r="U307" i="72"/>
  <c r="V307" i="72" s="1"/>
  <c r="Y303" i="72"/>
  <c r="Z303" i="72" s="1"/>
  <c r="Y299" i="72"/>
  <c r="Z299" i="72" s="1"/>
  <c r="U291" i="72"/>
  <c r="V291" i="72" s="1"/>
  <c r="Y271" i="72"/>
  <c r="Z271" i="72" s="1"/>
  <c r="Y259" i="72"/>
  <c r="Z259" i="72" s="1"/>
  <c r="Y255" i="72"/>
  <c r="Z255" i="72" s="1"/>
  <c r="U243" i="72"/>
  <c r="V243" i="72" s="1"/>
  <c r="Y239" i="72"/>
  <c r="U235" i="72"/>
  <c r="V235" i="72" s="1"/>
  <c r="V227" i="72"/>
  <c r="V223" i="72"/>
  <c r="V219" i="72"/>
  <c r="U211" i="72"/>
  <c r="V211" i="72" s="1"/>
  <c r="V207" i="72"/>
  <c r="Y203" i="72"/>
  <c r="Z203" i="72" s="1"/>
  <c r="V175" i="72"/>
  <c r="Y171" i="72"/>
  <c r="Y143" i="72"/>
  <c r="Z143" i="72" s="1"/>
  <c r="AA143" i="72" s="1"/>
  <c r="Y127" i="72"/>
  <c r="Z127" i="72" s="1"/>
  <c r="AA127" i="72" s="1"/>
  <c r="Y111" i="72"/>
  <c r="Z111" i="72" s="1"/>
  <c r="AA111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Z9" i="70"/>
  <c r="Z8" i="70"/>
  <c r="U35" i="70"/>
  <c r="U44" i="70"/>
  <c r="D10" i="73"/>
  <c r="T16" i="70"/>
  <c r="T15" i="70" s="1"/>
  <c r="U28" i="70"/>
  <c r="T36" i="70"/>
  <c r="T32" i="70" s="1"/>
  <c r="Y13" i="70"/>
  <c r="Y11" i="70" s="1"/>
  <c r="U9" i="70"/>
  <c r="U7" i="70" s="1"/>
  <c r="D7" i="73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AC6" i="72"/>
  <c r="Y26" i="70"/>
  <c r="Y25" i="70"/>
  <c r="Y19" i="70"/>
  <c r="Y20" i="70"/>
  <c r="Z36" i="70"/>
  <c r="Z30" i="70"/>
  <c r="T6" i="72"/>
  <c r="T6" i="71"/>
  <c r="U6" i="71"/>
  <c r="N29" i="70"/>
  <c r="U23" i="70" l="1"/>
  <c r="U22" i="70" s="1"/>
  <c r="Y23" i="70"/>
  <c r="Y22" i="70" s="1"/>
  <c r="T3" i="72"/>
  <c r="T3" i="71"/>
  <c r="H6" i="73"/>
  <c r="U43" i="70"/>
  <c r="Z171" i="72"/>
  <c r="AA171" i="72" s="1"/>
  <c r="AA259" i="72"/>
  <c r="AA299" i="72"/>
  <c r="AA34" i="72"/>
  <c r="AA43" i="72"/>
  <c r="AA59" i="72"/>
  <c r="AA190" i="72"/>
  <c r="AA238" i="72"/>
  <c r="AA137" i="72"/>
  <c r="AA209" i="72"/>
  <c r="AA241" i="72"/>
  <c r="AA317" i="72"/>
  <c r="AA82" i="72"/>
  <c r="Z90" i="72"/>
  <c r="AA90" i="72" s="1"/>
  <c r="AA160" i="72"/>
  <c r="AA320" i="72"/>
  <c r="AA159" i="72"/>
  <c r="AA215" i="72"/>
  <c r="Z223" i="72"/>
  <c r="AA223" i="72" s="1"/>
  <c r="AA363" i="72"/>
  <c r="Z22" i="72"/>
  <c r="AA22" i="72" s="1"/>
  <c r="AA41" i="72"/>
  <c r="AA57" i="72"/>
  <c r="AA63" i="72"/>
  <c r="AA314" i="72"/>
  <c r="Z330" i="72"/>
  <c r="AA330" i="72" s="1"/>
  <c r="Z362" i="72"/>
  <c r="AA362" i="72" s="1"/>
  <c r="AA177" i="72"/>
  <c r="Z17" i="72"/>
  <c r="AA14" i="72"/>
  <c r="Z31" i="72"/>
  <c r="AA31" i="72" s="1"/>
  <c r="AA52" i="72"/>
  <c r="AA58" i="72"/>
  <c r="AA316" i="72"/>
  <c r="AA227" i="72"/>
  <c r="AA323" i="72"/>
  <c r="AA83" i="72"/>
  <c r="Z30" i="72"/>
  <c r="AA30" i="72" s="1"/>
  <c r="AA130" i="72"/>
  <c r="AA178" i="72"/>
  <c r="AA242" i="72"/>
  <c r="AA306" i="72"/>
  <c r="Z257" i="72"/>
  <c r="AA257" i="72" s="1"/>
  <c r="AA23" i="72"/>
  <c r="AA38" i="72"/>
  <c r="Z94" i="72"/>
  <c r="AA94" i="72" s="1"/>
  <c r="AA102" i="72"/>
  <c r="AA75" i="72"/>
  <c r="AA157" i="72"/>
  <c r="AA70" i="72"/>
  <c r="Z141" i="72"/>
  <c r="AA141" i="72" s="1"/>
  <c r="Z46" i="72"/>
  <c r="AA46" i="72" s="1"/>
  <c r="AA80" i="72"/>
  <c r="AA350" i="72"/>
  <c r="AA349" i="72"/>
  <c r="AA365" i="72"/>
  <c r="AA64" i="72"/>
  <c r="AA184" i="72"/>
  <c r="AA356" i="72"/>
  <c r="AA226" i="72"/>
  <c r="Z20" i="72"/>
  <c r="AA20" i="72" s="1"/>
  <c r="AA336" i="72"/>
  <c r="AA218" i="72"/>
  <c r="AA321" i="72"/>
  <c r="AA77" i="72"/>
  <c r="AA293" i="72"/>
  <c r="AA36" i="72"/>
  <c r="AA144" i="72"/>
  <c r="AA204" i="72"/>
  <c r="AA187" i="72"/>
  <c r="AA267" i="72"/>
  <c r="AA283" i="72"/>
  <c r="AA54" i="72"/>
  <c r="AA79" i="72"/>
  <c r="AA234" i="72"/>
  <c r="AA84" i="72"/>
  <c r="AA108" i="72"/>
  <c r="AA236" i="72"/>
  <c r="AA235" i="72"/>
  <c r="AA247" i="72"/>
  <c r="AA322" i="72"/>
  <c r="AA161" i="72"/>
  <c r="AA332" i="72"/>
  <c r="AA360" i="72"/>
  <c r="AA376" i="72"/>
  <c r="AA15" i="72"/>
  <c r="AA290" i="72"/>
  <c r="AA237" i="72"/>
  <c r="AA69" i="72"/>
  <c r="AA201" i="72"/>
  <c r="AA42" i="72"/>
  <c r="AA91" i="72"/>
  <c r="AA203" i="72"/>
  <c r="Z239" i="72"/>
  <c r="AA239" i="72" s="1"/>
  <c r="AA255" i="72"/>
  <c r="AA271" i="72"/>
  <c r="AA303" i="72"/>
  <c r="Z315" i="72"/>
  <c r="AA315" i="72" s="1"/>
  <c r="AA50" i="72"/>
  <c r="Z71" i="72"/>
  <c r="AA71" i="72" s="1"/>
  <c r="AA89" i="72"/>
  <c r="AA106" i="72"/>
  <c r="AA122" i="72"/>
  <c r="Z142" i="72"/>
  <c r="AA142" i="72" s="1"/>
  <c r="AA202" i="72"/>
  <c r="AA270" i="72"/>
  <c r="Z286" i="72"/>
  <c r="AA286" i="72" s="1"/>
  <c r="AA153" i="72"/>
  <c r="AA197" i="72"/>
  <c r="AA205" i="72"/>
  <c r="Z27" i="72"/>
  <c r="AA27" i="72" s="1"/>
  <c r="Z74" i="72"/>
  <c r="AA74" i="72" s="1"/>
  <c r="AA192" i="72"/>
  <c r="AA272" i="72"/>
  <c r="AA324" i="72"/>
  <c r="Z126" i="72"/>
  <c r="AA126" i="72" s="1"/>
  <c r="Z183" i="72"/>
  <c r="AA183" i="72" s="1"/>
  <c r="Z207" i="72"/>
  <c r="AA207" i="72" s="1"/>
  <c r="Z219" i="72"/>
  <c r="AA219" i="72" s="1"/>
  <c r="AA251" i="72"/>
  <c r="AA375" i="72"/>
  <c r="AA19" i="72"/>
  <c r="AA26" i="72"/>
  <c r="Z39" i="72"/>
  <c r="AA39" i="72" s="1"/>
  <c r="Z9" i="72"/>
  <c r="AA9" i="72" s="1"/>
  <c r="AA67" i="72"/>
  <c r="AA118" i="72"/>
  <c r="AA138" i="72"/>
  <c r="Z170" i="72"/>
  <c r="AA170" i="72" s="1"/>
  <c r="AA214" i="72"/>
  <c r="Z266" i="72"/>
  <c r="AA266" i="72" s="1"/>
  <c r="AA342" i="72"/>
  <c r="AA358" i="72"/>
  <c r="AA149" i="72"/>
  <c r="AA169" i="72"/>
  <c r="Z213" i="72"/>
  <c r="AA213" i="72" s="1"/>
  <c r="AA233" i="72"/>
  <c r="Z13" i="72"/>
  <c r="Z25" i="72"/>
  <c r="AA25" i="72" s="1"/>
  <c r="Z33" i="72"/>
  <c r="AA33" i="72" s="1"/>
  <c r="Z8" i="72"/>
  <c r="AA8" i="72" s="1"/>
  <c r="Z66" i="72"/>
  <c r="AA66" i="72" s="1"/>
  <c r="Z76" i="72"/>
  <c r="AA76" i="72" s="1"/>
  <c r="Z88" i="72"/>
  <c r="AA88" i="72" s="1"/>
  <c r="Z188" i="72"/>
  <c r="AA188" i="72" s="1"/>
  <c r="AA284" i="72"/>
  <c r="AA348" i="72"/>
  <c r="AA179" i="72"/>
  <c r="AA263" i="72"/>
  <c r="AA351" i="72"/>
  <c r="Z110" i="72"/>
  <c r="AA110" i="72" s="1"/>
  <c r="Z195" i="72"/>
  <c r="AA195" i="72" s="1"/>
  <c r="Z231" i="72"/>
  <c r="AA231" i="72" s="1"/>
  <c r="AA243" i="72"/>
  <c r="Z279" i="72"/>
  <c r="AA279" i="72" s="1"/>
  <c r="Z291" i="72"/>
  <c r="AA291" i="72" s="1"/>
  <c r="Z307" i="72"/>
  <c r="AA307" i="72" s="1"/>
  <c r="AA32" i="72"/>
  <c r="AA47" i="72"/>
  <c r="Z12" i="72"/>
  <c r="AA12" i="72" s="1"/>
  <c r="Z81" i="72"/>
  <c r="AA81" i="72" s="1"/>
  <c r="Z87" i="72"/>
  <c r="AA87" i="72" s="1"/>
  <c r="Z114" i="72"/>
  <c r="AA114" i="72" s="1"/>
  <c r="Z246" i="72"/>
  <c r="AA246" i="72" s="1"/>
  <c r="AA262" i="72"/>
  <c r="AA310" i="72"/>
  <c r="AA16" i="72"/>
  <c r="AA29" i="72"/>
  <c r="AA40" i="72"/>
  <c r="Z55" i="72"/>
  <c r="AA55" i="72" s="1"/>
  <c r="AA78" i="72"/>
  <c r="Z86" i="72"/>
  <c r="AA86" i="72" s="1"/>
  <c r="AA96" i="72"/>
  <c r="Z164" i="72"/>
  <c r="AA164" i="72" s="1"/>
  <c r="AA180" i="72"/>
  <c r="Z196" i="72"/>
  <c r="AA196" i="72" s="1"/>
  <c r="AA280" i="72"/>
  <c r="Z312" i="72"/>
  <c r="AA312" i="72" s="1"/>
  <c r="Z328" i="72"/>
  <c r="AA328" i="72" s="1"/>
  <c r="Z344" i="72"/>
  <c r="AA344" i="72" s="1"/>
  <c r="Z364" i="72"/>
  <c r="AA364" i="72" s="1"/>
  <c r="Z371" i="72"/>
  <c r="AA371" i="72" s="1"/>
  <c r="Z366" i="72"/>
  <c r="AA366" i="72" s="1"/>
  <c r="Z125" i="72"/>
  <c r="AA125" i="72" s="1"/>
  <c r="Z217" i="72"/>
  <c r="AA217" i="72" s="1"/>
  <c r="Z56" i="72"/>
  <c r="AA56" i="72" s="1"/>
  <c r="Z200" i="72"/>
  <c r="AA200" i="72" s="1"/>
  <c r="AA285" i="72"/>
  <c r="Z62" i="72"/>
  <c r="AA62" i="72" s="1"/>
  <c r="AA354" i="72"/>
  <c r="AA301" i="72"/>
  <c r="AA325" i="72"/>
  <c r="AA341" i="72"/>
  <c r="AA373" i="72"/>
  <c r="Z35" i="72"/>
  <c r="AA35" i="72" s="1"/>
  <c r="AA260" i="72"/>
  <c r="AA109" i="72"/>
  <c r="AA176" i="72"/>
  <c r="AA340" i="72"/>
  <c r="AA265" i="72"/>
  <c r="AA372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J9" i="73" s="1"/>
  <c r="Z16" i="70"/>
  <c r="Z15" i="70" s="1"/>
  <c r="Z19" i="70"/>
  <c r="E10" i="73"/>
  <c r="Z7" i="70"/>
  <c r="Z25" i="70"/>
  <c r="Z24" i="70" s="1"/>
  <c r="T28" i="70"/>
  <c r="T6" i="70" s="1"/>
  <c r="C9" i="73"/>
  <c r="C6" i="73"/>
  <c r="B5" i="73"/>
  <c r="Y6" i="71"/>
  <c r="H9" i="73"/>
  <c r="U6" i="72"/>
  <c r="U3" i="72" s="1"/>
  <c r="Y6" i="72"/>
  <c r="U3" i="71"/>
  <c r="V6" i="71"/>
  <c r="V3" i="71" s="1"/>
  <c r="AA13" i="72" l="1"/>
  <c r="Z23" i="70"/>
  <c r="Z22" i="70" s="1"/>
  <c r="AA17" i="72"/>
  <c r="Z13" i="70"/>
  <c r="Z11" i="70" s="1"/>
  <c r="Y28" i="70"/>
  <c r="U6" i="70"/>
  <c r="Z45" i="70"/>
  <c r="Z43" i="70" s="1"/>
  <c r="Y32" i="70"/>
  <c r="E6" i="73"/>
  <c r="D5" i="73"/>
  <c r="E5" i="73" s="1"/>
  <c r="Z32" i="70"/>
  <c r="Z20" i="70"/>
  <c r="Z17" i="70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Y6" i="70" l="1"/>
  <c r="Z6" i="70"/>
  <c r="K6" i="73"/>
  <c r="J5" i="73"/>
  <c r="K5" i="73" s="1"/>
  <c r="AA6" i="72"/>
  <c r="AA3" i="72" s="1"/>
  <c r="Z3" i="71"/>
  <c r="I5" i="73" s="1"/>
  <c r="AA6" i="71"/>
  <c r="AA3" i="71" s="1"/>
  <c r="H18" i="73" l="1"/>
  <c r="D13" i="56" l="1"/>
  <c r="D11" i="56"/>
  <c r="D14" i="56"/>
  <c r="B12" i="56" l="1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11" i="70"/>
  <c r="H17" i="70"/>
  <c r="M37" i="70"/>
  <c r="K43" i="70"/>
  <c r="D37" i="70"/>
  <c r="H11" i="70"/>
  <c r="F17" i="70"/>
  <c r="H7" i="70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M11" i="70"/>
  <c r="M28" i="70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M24" i="70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N22" i="70"/>
  <c r="N28" i="70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H7" i="56"/>
  <c r="H8" i="56"/>
  <c r="M43" i="70"/>
  <c r="M6" i="70" s="1"/>
  <c r="Y3" i="72"/>
  <c r="N24" i="70"/>
  <c r="N11" i="70"/>
  <c r="N17" i="70"/>
  <c r="H6" i="56" l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J10" i="56"/>
  <c r="D12" i="56"/>
  <c r="D10" i="56"/>
  <c r="D7" i="56"/>
  <c r="J12" i="56" l="1"/>
  <c r="K12" i="56" s="1"/>
  <c r="K13" i="56"/>
  <c r="K11" i="56"/>
  <c r="D8" i="56"/>
  <c r="D6" i="56" s="1"/>
  <c r="K10" i="56"/>
  <c r="J9" i="56"/>
  <c r="J7" i="56" l="1"/>
  <c r="K9" i="56"/>
  <c r="Y3" i="71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<sst xmlns="http://schemas.openxmlformats.org/spreadsheetml/2006/main" count="2125" uniqueCount="800">
  <si>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</si>
  <si>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</si>
  <si>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</si>
  <si>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</si>
  <si>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</si>
  <si>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</si>
  <si>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</si>
  <si>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</si>
  <si>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</si>
  <si>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</si>
  <si>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</si>
  <si>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</si>
  <si>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</si>
  <si>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</si>
  <si>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</si>
  <si>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</si>
  <si>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</si>
  <si>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</si>
  <si>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</si>
  <si>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</si>
  <si>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</si>
  <si>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</si>
  <si>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</si>
  <si>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</si>
  <si>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</si>
  <si>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</si>
  <si>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</si>
  <si>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</si>
  <si>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</si>
  <si>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</si>
  <si>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</si>
  <si>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</si>
  <si>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</si>
  <si>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</si>
  <si>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</si>
  <si>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</si>
  <si>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</si>
  <si>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</si>
  <si>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</si>
  <si>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</si>
  <si>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</si>
  <si>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</si>
  <si>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</si>
  <si>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</si>
  <si>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</si>
  <si>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</si>
  <si>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</si>
  <si>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</si>
  <si>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</si>
  <si>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</si>
  <si>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</si>
  <si>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</si>
  <si>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</si>
  <si>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</si>
  <si>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</si>
  <si>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</si>
  <si>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</si>
  <si>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</si>
  <si>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</si>
  <si>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</si>
  <si>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</si>
  <si>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</si>
  <si>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</si>
  <si>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</si>
  <si>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</si>
  <si>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</si>
  <si>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</si>
  <si>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</si>
  <si>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</si>
  <si>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</si>
  <si>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</si>
  <si>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</si>
  <si>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</si>
  <si>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</si>
  <si>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</si>
  <si>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</si>
  <si>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</si>
  <si>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</si>
  <si>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</si>
  <si>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</si>
  <si>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</si>
  <si>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</si>
  <si>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</si>
  <si>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</si>
  <si>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</si>
  <si>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</si>
  <si>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</si>
  <si>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</si>
  <si>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</si>
  <si>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</si>
  <si>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</si>
  <si>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</si>
  <si>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</si>
  <si>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</si>
  <si>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</si>
  <si>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</si>
  <si>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</si>
  <si>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</si>
  <si>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</si>
  <si>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</si>
  <si>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</si>
  <si>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</si>
  <si>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</si>
  <si>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</si>
  <si>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</si>
  <si>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</si>
  <si>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</si>
  <si>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</si>
  <si>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</si>
  <si>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</si>
  <si>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</si>
  <si>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</si>
  <si>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</si>
  <si>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</si>
  <si>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</si>
  <si>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</si>
  <si>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</si>
  <si>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</si>
  <si>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</si>
  <si>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</si>
  <si>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</si>
  <si>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</si>
  <si>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</si>
  <si>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</si>
  <si>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</si>
  <si>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</si>
  <si>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</si>
  <si>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</si>
  <si>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</si>
  <si>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</si>
  <si>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</si>
  <si>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</si>
  <si>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</si>
  <si>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</si>
  <si>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</si>
  <si>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</si>
  <si>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</si>
  <si>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</si>
  <si>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</si>
  <si>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</si>
  <si>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</si>
  <si>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</si>
  <si>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</si>
  <si>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</si>
  <si>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</si>
  <si>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</si>
  <si>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</si>
  <si>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</si>
  <si>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</si>
  <si>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</si>
  <si>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</si>
  <si>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</si>
  <si>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</si>
  <si>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</si>
  <si>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</si>
  <si>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</si>
  <si>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</si>
  <si>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</si>
  <si>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</si>
  <si>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</si>
  <si>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</si>
  <si>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</si>
  <si>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</si>
  <si>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</si>
  <si>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</si>
  <si>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</si>
  <si>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</si>
  <si>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</si>
  <si>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</si>
  <si>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</si>
  <si>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</si>
  <si>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</si>
  <si>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</si>
  <si>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</si>
  <si>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</si>
  <si>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</si>
  <si>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</si>
  <si>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</si>
  <si>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</si>
  <si>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</si>
  <si>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</si>
  <si>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</si>
  <si>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</si>
  <si>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</si>
  <si>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</si>
  <si>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</si>
  <si>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</si>
  <si>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</si>
  <si>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</si>
  <si>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</si>
  <si>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</si>
  <si>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</si>
  <si>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</si>
  <si>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</si>
  <si>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</si>
  <si>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</si>
  <si>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</si>
  <si>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</si>
  <si>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</si>
  <si>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</si>
  <si>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</si>
  <si>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</si>
  <si>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</si>
  <si>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</si>
  <si>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</si>
  <si>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</si>
  <si>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</si>
  <si>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</si>
  <si>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</si>
  <si>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</si>
  <si>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</si>
  <si>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</si>
  <si>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</si>
  <si>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</si>
  <si>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</si>
  <si>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</si>
  <si>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</si>
  <si>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</si>
  <si>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</si>
  <si>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</si>
  <si>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</si>
  <si>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</si>
  <si>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</si>
  <si>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</si>
  <si>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</si>
  <si>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</si>
  <si>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</si>
  <si>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</si>
  <si>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</si>
  <si>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</si>
  <si>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</si>
  <si>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</si>
  <si>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</si>
  <si>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</si>
  <si>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</si>
  <si>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</si>
  <si>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</si>
  <si>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</si>
  <si>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</si>
  <si>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</si>
  <si>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</si>
  <si>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</si>
  <si>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</si>
  <si>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</si>
  <si>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</si>
  <si>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</si>
  <si>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</si>
  <si>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</si>
  <si>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</si>
  <si>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</si>
  <si>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</si>
  <si>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</si>
  <si>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</si>
  <si>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</si>
  <si>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</si>
  <si>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</si>
  <si>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</si>
  <si>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</si>
  <si>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</si>
  <si>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</si>
  <si>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</si>
  <si>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</si>
  <si>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</si>
  <si>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</si>
  <si>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</si>
  <si>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</si>
  <si>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</si>
  <si>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</si>
  <si>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</si>
  <si>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</si>
  <si>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</si>
  <si>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</si>
  <si>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</si>
  <si>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</si>
  <si>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</si>
  <si>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</si>
  <si>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</si>
  <si>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</si>
  <si>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</si>
  <si>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</si>
  <si>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</si>
  <si>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</si>
  <si>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</si>
  <si>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</si>
  <si>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</si>
  <si>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</si>
  <si>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</si>
  <si>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</si>
  <si>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</si>
  <si>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</si>
  <si>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</si>
  <si>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</si>
  <si>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</si>
  <si>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</si>
  <si>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</si>
  <si>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</si>
  <si>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</si>
  <si>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</si>
  <si>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</si>
  <si>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</si>
  <si>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</si>
  <si>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</si>
  <si>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</si>
  <si>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</si>
  <si>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</si>
  <si>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</si>
  <si>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</si>
  <si>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</si>
  <si>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</si>
  <si>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</si>
  <si>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</si>
  <si>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</si>
  <si>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</si>
  <si>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</si>
  <si>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</si>
  <si>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</si>
  <si>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</si>
  <si>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</si>
  <si>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</si>
  <si>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</si>
  <si>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</si>
  <si>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</si>
  <si>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</si>
  <si>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</si>
  <si>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</si>
  <si>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</si>
  <si>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</si>
  <si>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</si>
  <si>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</si>
  <si>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</si>
  <si>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</si>
  <si>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</si>
  <si>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</si>
  <si>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</si>
  <si>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</si>
  <si>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</si>
  <si>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</si>
  <si>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</si>
  <si>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</si>
  <si>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</si>
  <si>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</si>
  <si>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</si>
  <si>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</si>
  <si>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</si>
  <si>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</si>
  <si>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</si>
  <si>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</si>
  <si>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</si>
  <si>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</si>
  <si>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</si>
  <si>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</si>
  <si>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</si>
  <si>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</si>
  <si>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</si>
  <si>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</si>
  <si>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</si>
  <si>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</si>
  <si>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</si>
  <si>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</si>
  <si>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</si>
  <si>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</si>
  <si>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</si>
  <si>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</si>
  <si>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</si>
  <si>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</si>
  <si>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</si>
  <si>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</si>
  <si>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</si>
  <si>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</si>
  <si>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</si>
  <si>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</si>
  <si>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</si>
  <si>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</si>
  <si>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</si>
  <si>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</si>
  <si>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</si>
  <si>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</si>
  <si>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</si>
  <si>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</si>
  <si>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</si>
  <si>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</si>
  <si>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</si>
  <si>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</si>
  <si>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</si>
  <si>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</si>
  <si>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</si>
  <si>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</si>
  <si>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</si>
  <si>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</si>
  <si>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</si>
  <si>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</si>
  <si>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</si>
  <si>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</si>
  <si>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</si>
  <si>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</si>
  <si>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</si>
  <si>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</si>
  <si>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</si>
  <si>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</si>
  <si>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</si>
  <si>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</si>
  <si>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</si>
  <si>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</si>
  <si>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</si>
  <si>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</si>
  <si>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</si>
  <si>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</si>
  <si>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</si>
  <si>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</si>
  <si>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</si>
  <si>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</si>
  <si>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</si>
  <si>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</si>
  <si>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</si>
  <si>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</si>
  <si>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</si>
  <si>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</si>
  <si>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</si>
  <si>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</si>
  <si>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</si>
  <si>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</si>
  <si>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</si>
  <si>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</si>
  <si>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</si>
  <si>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</si>
  <si>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</si>
  <si>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</si>
  <si>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</si>
  <si>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</si>
  <si>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</si>
  <si>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</si>
  <si>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</si>
  <si>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</si>
  <si>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</si>
  <si>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</si>
  <si>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</si>
  <si>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</si>
  <si>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</si>
  <si>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</si>
  <si>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</si>
  <si>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</si>
  <si>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</si>
  <si>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</si>
  <si>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</si>
  <si>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</si>
  <si>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</si>
  <si>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</si>
  <si>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</si>
  <si>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</si>
  <si>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</si>
  <si>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</si>
  <si>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</si>
  <si>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</si>
  <si>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</si>
  <si>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</si>
  <si>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</si>
  <si>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</si>
  <si>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</si>
  <si>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</si>
  <si>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</si>
  <si>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</si>
  <si>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</si>
  <si>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</si>
  <si>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</si>
  <si>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</si>
  <si>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</si>
  <si>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</si>
  <si>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</si>
  <si>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</si>
  <si>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</si>
  <si>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</si>
  <si>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</si>
  <si>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</si>
  <si>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</si>
  <si>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</si>
  <si>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</si>
  <si>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</si>
  <si>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</si>
  <si>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</si>
  <si>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</si>
  <si>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</si>
  <si>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</si>
  <si>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</si>
  <si>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</si>
  <si>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</si>
  <si>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</si>
  <si>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</si>
  <si>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</si>
  <si>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</si>
  <si>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</si>
  <si>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</si>
  <si>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</si>
  <si>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</si>
  <si>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</si>
  <si>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</si>
  <si>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</si>
  <si>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</si>
  <si>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</si>
  <si>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</si>
  <si>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</si>
  <si>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</si>
  <si>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</si>
  <si>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</si>
  <si>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</si>
  <si>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</si>
  <si>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</si>
  <si>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</si>
  <si>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</si>
  <si>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</si>
  <si>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</si>
  <si>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</si>
  <si>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</si>
  <si>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</si>
  <si>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</si>
  <si>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</si>
  <si>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</si>
  <si>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</si>
  <si>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</si>
  <si>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</si>
  <si>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</si>
  <si>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</si>
  <si>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</si>
  <si>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</si>
  <si>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</si>
  <si>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</si>
  <si>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</si>
  <si>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</si>
  <si>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</si>
  <si>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</si>
  <si>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</si>
  <si>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</si>
  <si>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</si>
  <si>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</si>
  <si>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</si>
  <si>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</si>
  <si>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</si>
  <si>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</si>
  <si>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</si>
  <si>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</si>
  <si>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</si>
  <si>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</si>
  <si>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</si>
  <si>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</si>
  <si>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</si>
  <si>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</si>
  <si>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</si>
  <si>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</si>
  <si>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</si>
  <si>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</si>
  <si>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</si>
  <si>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</si>
  <si>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</si>
  <si>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</si>
  <si>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</si>
  <si>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</si>
  <si>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</si>
  <si>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</si>
  <si>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</si>
  <si>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</si>
  <si>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</si>
  <si>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</si>
  <si>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</si>
  <si>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</si>
  <si>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</si>
  <si>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</si>
  <si>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</si>
  <si>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</si>
  <si>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</si>
  <si>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</si>
  <si>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</si>
  <si>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</si>
  <si>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</si>
  <si>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</si>
  <si>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</si>
  <si>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</si>
  <si>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자동
입력</t>
    <phoneticPr fontId="2" type="noConversion"/>
  </si>
  <si>
    <t>2회추경</t>
  </si>
  <si>
    <t>한중일 국제스포츠 교류 지원</t>
    <phoneticPr fontId="2" type="noConversion"/>
  </si>
  <si>
    <t>체육과</t>
    <phoneticPr fontId="2" type="noConversion"/>
  </si>
  <si>
    <t>경기체육과학센터 지정 운영</t>
    <phoneticPr fontId="2" type="noConversion"/>
  </si>
  <si>
    <t>체육과</t>
    <phoneticPr fontId="2" type="noConversion"/>
  </si>
  <si>
    <r>
      <t xml:space="preserve">지역사회 체육역량 강화 프로그램 지원
</t>
    </r>
    <r>
      <rPr>
        <sz val="9"/>
        <color rgb="FF000000"/>
        <rFont val="맑은 고딕"/>
        <family val="3"/>
        <charset val="129"/>
        <scheme val="minor"/>
      </rPr>
      <t xml:space="preserve"> (지역사회 특화, 우수 생활체육 프로그램 지원)</t>
    </r>
    <phoneticPr fontId="2" type="noConversion"/>
  </si>
  <si>
    <r>
      <t xml:space="preserve">경기도립 체육시설 개보수
</t>
    </r>
    <r>
      <rPr>
        <sz val="9"/>
        <color rgb="FF000000"/>
        <rFont val="맑은 고딕"/>
        <family val="3"/>
        <charset val="129"/>
        <scheme val="minor"/>
      </rPr>
      <t xml:space="preserve">   (선수합숙소 화재예방시설 보강 등)</t>
    </r>
    <phoneticPr fontId="2" type="noConversion"/>
  </si>
  <si>
    <t>체육과</t>
    <phoneticPr fontId="2" type="noConversion"/>
  </si>
  <si>
    <t>스포츠산업 전시 마케팅 지원</t>
    <phoneticPr fontId="2" type="noConversion"/>
  </si>
  <si>
    <r>
      <t xml:space="preserve">장애인체육 직장운동부 운영 지원
 </t>
    </r>
    <r>
      <rPr>
        <sz val="9"/>
        <color rgb="FF000000"/>
        <rFont val="맑은 고딕"/>
        <family val="3"/>
        <charset val="129"/>
        <scheme val="minor"/>
      </rPr>
      <t xml:space="preserve">  (직장운동부 훈련비, 대회출전비 등)</t>
    </r>
    <phoneticPr fontId="2" type="noConversion"/>
  </si>
  <si>
    <t>체육과</t>
    <phoneticPr fontId="2" type="noConversion"/>
  </si>
  <si>
    <r>
      <t xml:space="preserve">장애인생활체육 보급 및 활성화 지원
 </t>
    </r>
    <r>
      <rPr>
        <sz val="9"/>
        <color rgb="FF000000"/>
        <rFont val="맑은 고딕"/>
        <family val="3"/>
        <charset val="129"/>
        <scheme val="minor"/>
      </rPr>
      <t xml:space="preserve">  (장애인스포츠교실 운영 등)</t>
    </r>
    <phoneticPr fontId="2" type="noConversion"/>
  </si>
  <si>
    <r>
      <t xml:space="preserve">비인지 종목 및 글로벌 유망선수 육성
   </t>
    </r>
    <r>
      <rPr>
        <sz val="9"/>
        <color rgb="FF000000"/>
        <rFont val="맑은 고딕"/>
        <family val="3"/>
        <charset val="129"/>
        <scheme val="minor"/>
      </rPr>
      <t>(봅슬레이, 컬링 등)</t>
    </r>
    <phoneticPr fontId="2" type="noConversion"/>
  </si>
  <si>
    <t>체육과</t>
    <phoneticPr fontId="2" type="noConversion"/>
  </si>
  <si>
    <r>
      <t xml:space="preserve">우수 전문체육인 경쟁력 지원
  </t>
    </r>
    <r>
      <rPr>
        <sz val="9"/>
        <color rgb="FF000000"/>
        <rFont val="맑은 고딕"/>
        <family val="3"/>
        <charset val="129"/>
        <scheme val="minor"/>
      </rPr>
      <t xml:space="preserve"> (시군 직장운동부 창단 지원 등)</t>
    </r>
    <phoneticPr fontId="2" type="noConversion"/>
  </si>
  <si>
    <t>체육과</t>
    <phoneticPr fontId="2" type="noConversion"/>
  </si>
  <si>
    <t>재능 나눔 생활체육복지 추진</t>
    <phoneticPr fontId="2" type="noConversion"/>
  </si>
  <si>
    <t>체육과</t>
    <phoneticPr fontId="2" type="noConversion"/>
  </si>
  <si>
    <t>경기도 대표 스포츠 이벤트 발굴 및 운영</t>
    <phoneticPr fontId="2" type="noConversion"/>
  </si>
  <si>
    <t>찾아가는 생활체육 현장지도 활동강화</t>
    <phoneticPr fontId="2" type="noConversion"/>
  </si>
  <si>
    <t>자동
입력</t>
    <phoneticPr fontId="2" type="noConversion"/>
  </si>
  <si>
    <t>예산안의 세부사업명 및
부기명과 동일하게 입력하세요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</si>
  <si>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</si>
  <si>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</si>
  <si>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</si>
  <si>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</si>
  <si>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</si>
  <si>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</si>
  <si>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도 비</t>
    <phoneticPr fontId="2" type="noConversion"/>
  </si>
  <si>
    <t>국비 등</t>
    <phoneticPr fontId="2" type="noConversion"/>
  </si>
  <si>
    <t>국비 등</t>
    <phoneticPr fontId="2" type="noConversion"/>
  </si>
  <si>
    <t>검증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</si>
  <si>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</si>
  <si>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</si>
  <si>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</si>
  <si>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증액</t>
    <phoneticPr fontId="2" type="noConversion"/>
  </si>
  <si>
    <t>감액</t>
    <phoneticPr fontId="2" type="noConversion"/>
  </si>
  <si>
    <t>위원회
부서별 정렬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</si>
  <si>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</si>
  <si>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</si>
  <si>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</si>
  <si>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</si>
  <si>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t>국도비
등
여부</t>
    <phoneticPr fontId="2" type="noConversion"/>
  </si>
  <si>
    <t>국도비
등
여부</t>
    <phoneticPr fontId="2" type="noConversion"/>
  </si>
  <si>
    <t>비고(부대의견)</t>
    <phoneticPr fontId="6" type="noConversion"/>
  </si>
  <si>
    <t>비고(부대의견)</t>
    <phoneticPr fontId="6" type="noConversion"/>
  </si>
  <si>
    <t>동의대상</t>
    <phoneticPr fontId="2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</si>
  <si>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</si>
  <si>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</si>
  <si>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예결위 예산안
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</si>
  <si>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</si>
  <si>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상임위 예산안
조정액(나)</t>
    <phoneticPr fontId="6" type="noConversion"/>
  </si>
  <si>
    <t>예산안
(가)</t>
    <phoneticPr fontId="6" type="noConversion"/>
  </si>
  <si>
    <t>세부사업명 및 부기명</t>
    <phoneticPr fontId="2" type="noConversion"/>
  </si>
  <si>
    <t>예산안
페이지</t>
    <phoneticPr fontId="6" type="noConversion"/>
  </si>
  <si>
    <t>예산안
페이지</t>
    <phoneticPr fontId="6" type="noConversion"/>
  </si>
  <si>
    <t>편성
구분</t>
    <phoneticPr fontId="2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</si>
  <si>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</si>
  <si>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</si>
  <si>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</si>
  <si>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실국명</t>
    <phoneticPr fontId="6" type="noConversion"/>
  </si>
  <si>
    <t>위원회명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</si>
  <si>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</si>
  <si>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</si>
  <si>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</si>
  <si>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t>□ 기금</t>
    <phoneticPr fontId="6" type="noConversion"/>
  </si>
  <si>
    <t>2015년도 경기도 체육진흥기금</t>
    <phoneticPr fontId="6" type="noConversion"/>
  </si>
  <si>
    <t>예산안의 세부사업명 및
부기명과 동일하게 입력하세요</t>
    <phoneticPr fontId="2" type="noConversion"/>
  </si>
  <si>
    <t>국비 등</t>
    <phoneticPr fontId="2" type="noConversion"/>
  </si>
  <si>
    <t>감액</t>
    <phoneticPr fontId="2" type="noConversion"/>
  </si>
  <si>
    <t>재원</t>
    <phoneticPr fontId="6" type="noConversion"/>
  </si>
  <si>
    <t>세부사업명 및 부기명</t>
    <phoneticPr fontId="2" type="noConversion"/>
  </si>
  <si>
    <t>예산안
페이지</t>
    <phoneticPr fontId="6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</si>
  <si>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</si>
  <si>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</si>
  <si>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</si>
  <si>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</si>
  <si>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</si>
  <si>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</si>
  <si>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</si>
  <si>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</si>
  <si>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제2회 추경 
예산안 조정액(라)</t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</si>
  <si>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</si>
  <si>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</si>
  <si>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</si>
  <si>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제2회 추경
예산안
(가)</t>
    <phoneticPr fontId="6" type="noConversion"/>
  </si>
  <si>
    <t>제2회 추경
예산안
(가)</t>
    <phoneticPr fontId="6" type="noConversion"/>
  </si>
  <si>
    <t>국비내시 변경(2014.11.20)</t>
    <phoneticPr fontId="2" type="noConversion"/>
  </si>
  <si>
    <t>전통한옥 체험 프로그램 운영지원</t>
    <phoneticPr fontId="2" type="noConversion"/>
  </si>
  <si>
    <t>신규</t>
  </si>
  <si>
    <t>관광과</t>
    <phoneticPr fontId="2" type="noConversion"/>
  </si>
  <si>
    <t>관광과</t>
    <phoneticPr fontId="2" type="noConversion"/>
  </si>
  <si>
    <t>산업관광 육성사업</t>
  </si>
  <si>
    <t>국비내시 변경(2014.11.20)</t>
    <phoneticPr fontId="2" type="noConversion"/>
  </si>
  <si>
    <t>예산안의 사업명과 동일하게 입력하세요</t>
    <phoneticPr fontId="2" type="noConversion"/>
  </si>
  <si>
    <t>검증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</si>
  <si>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</si>
  <si>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</si>
  <si>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</si>
  <si>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</si>
  <si>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</si>
  <si>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</si>
  <si>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사업명</t>
    <phoneticPr fontId="2" type="noConversion"/>
  </si>
  <si>
    <t>부서명</t>
    <phoneticPr fontId="6" type="noConversion"/>
  </si>
  <si>
    <t>(단위 : 천원)</t>
    <phoneticPr fontId="6" type="noConversion"/>
  </si>
  <si>
    <t>세입 = 세출</t>
    <phoneticPr fontId="2" type="noConversion"/>
  </si>
  <si>
    <t>□세입예산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</si>
  <si>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</si>
  <si>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전통한옥 체험프로그램 운영지원(기금/지원)</t>
    <phoneticPr fontId="2" type="noConversion"/>
  </si>
  <si>
    <t>관광과</t>
    <phoneticPr fontId="2" type="noConversion"/>
  </si>
  <si>
    <t>산업관광 인프라구축 및 콘텐츠개발</t>
  </si>
  <si>
    <t>관광과</t>
    <phoneticPr fontId="2" type="noConversion"/>
  </si>
  <si>
    <t>자동
입력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</si>
  <si>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</si>
  <si>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</si>
  <si>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</si>
  <si>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</si>
  <si>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증액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</si>
  <si>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</si>
  <si>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</si>
  <si>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상임위 재원별 증감액</t>
    <phoneticPr fontId="6" type="noConversion"/>
  </si>
  <si>
    <t>국도비
등
여부</t>
    <phoneticPr fontId="2" type="noConversion"/>
  </si>
  <si>
    <t>비고(부대의견)</t>
    <phoneticPr fontId="6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</si>
  <si>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</si>
  <si>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</si>
  <si>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</si>
  <si>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</si>
  <si>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제2회 추경
예산안
(가)</t>
    <phoneticPr fontId="6" type="noConversion"/>
  </si>
  <si>
    <t>□세출예산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</si>
  <si>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</si>
  <si>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여성가족교육협력위원회</t>
    <phoneticPr fontId="2" type="noConversion"/>
  </si>
  <si>
    <t>도시환경위원회</t>
    <phoneticPr fontId="2" type="noConversion"/>
  </si>
  <si>
    <t>도시환경위원회</t>
    <phoneticPr fontId="2" type="noConversion"/>
  </si>
  <si>
    <t>건설교통위원회</t>
    <phoneticPr fontId="2" type="noConversion"/>
  </si>
  <si>
    <t>보건복지위원회</t>
    <phoneticPr fontId="2" type="noConversion"/>
  </si>
  <si>
    <t>농정해양위원회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</si>
  <si>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</si>
  <si>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</si>
  <si>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안전행정위원회</t>
    <phoneticPr fontId="2" type="noConversion"/>
  </si>
  <si>
    <t>경제과학기술위원회</t>
    <phoneticPr fontId="2" type="noConversion"/>
  </si>
  <si>
    <t>경제과학기술위원회</t>
    <phoneticPr fontId="2" type="noConversion"/>
  </si>
  <si>
    <t>기획재정위원회</t>
    <phoneticPr fontId="2" type="noConversion"/>
  </si>
  <si>
    <t>기획재정위원회</t>
    <phoneticPr fontId="2" type="noConversion"/>
  </si>
  <si>
    <t>의회운영위원회</t>
    <phoneticPr fontId="2" type="noConversion"/>
  </si>
  <si>
    <t>의회운영위원회</t>
    <phoneticPr fontId="2" type="noConversion"/>
  </si>
  <si>
    <t>합    계</t>
    <phoneticPr fontId="6" type="noConversion"/>
  </si>
  <si>
    <t>도 비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</si>
  <si>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</si>
  <si>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</si>
  <si>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</si>
  <si>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</si>
  <si>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</si>
  <si>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</si>
  <si>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</si>
  <si>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</si>
  <si>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</si>
  <si>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</si>
  <si>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</si>
  <si>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세출</t>
    <phoneticPr fontId="2" type="noConversion"/>
  </si>
  <si>
    <t>세입</t>
    <phoneticPr fontId="2" type="noConversion"/>
  </si>
  <si>
    <t>위원회 및 실국명</t>
    <phoneticPr fontId="2" type="noConversion"/>
  </si>
  <si>
    <t>2014년도 제2회 추경 경기도 일반회계 세입 세출 총괄표</t>
    <phoneticPr fontId="6" type="noConversion"/>
  </si>
  <si>
    <t>경기문화재단 운영</t>
    <phoneticPr fontId="2" type="noConversion"/>
  </si>
  <si>
    <t>찾아가는 예술활동</t>
    <phoneticPr fontId="2" type="noConversion"/>
  </si>
  <si>
    <t>2015 경기국악 페스티벌 등</t>
    <phoneticPr fontId="2" type="noConversion"/>
  </si>
  <si>
    <t>문화융합형 청년 창작소 조성 지원</t>
    <phoneticPr fontId="2" type="noConversion"/>
  </si>
  <si>
    <t>산업단지 및 폐산업시설 문화재생 사업
(자체지원)</t>
    <phoneticPr fontId="2" type="noConversion"/>
  </si>
  <si>
    <t>마을공동체 문화공간 조성</t>
    <phoneticPr fontId="2" type="noConversion"/>
  </si>
  <si>
    <t>경기문화재단 북부사무소 운영(보조금)(3)</t>
    <phoneticPr fontId="2" type="noConversion"/>
  </si>
  <si>
    <t>빅데이터 활용 문화행사등 영향도 분석</t>
    <phoneticPr fontId="2" type="noConversion"/>
  </si>
  <si>
    <t>생활체육 육성</t>
    <phoneticPr fontId="2" type="noConversion"/>
  </si>
  <si>
    <t>생활체육프로그램보급</t>
    <phoneticPr fontId="2" type="noConversion"/>
  </si>
  <si>
    <t>주민공동체 생활체육 클럽 육성</t>
    <phoneticPr fontId="2" type="noConversion"/>
  </si>
  <si>
    <t>도단위 생활체육대회 개최
 (생체연합회)</t>
    <phoneticPr fontId="2" type="noConversion"/>
  </si>
  <si>
    <t>체육진흥</t>
    <phoneticPr fontId="2" type="noConversion"/>
  </si>
  <si>
    <t>경기도장애인체육회 사무처 운영</t>
    <phoneticPr fontId="2" type="noConversion"/>
  </si>
  <si>
    <t>전국장애학생체육대회 참가</t>
    <phoneticPr fontId="2" type="noConversion"/>
  </si>
  <si>
    <t>장애인 가맹경기단체</t>
    <phoneticPr fontId="2" type="noConversion"/>
  </si>
  <si>
    <t>장애인 체육인력 육성</t>
    <phoneticPr fontId="2" type="noConversion"/>
  </si>
  <si>
    <t>장애인 생활체육클럽 운영</t>
    <phoneticPr fontId="2" type="noConversion"/>
  </si>
  <si>
    <t>전국 생활체육대축전 장애인 참가</t>
    <phoneticPr fontId="2" type="noConversion"/>
  </si>
  <si>
    <t>경기도검도회관 운영</t>
    <phoneticPr fontId="2" type="noConversion"/>
  </si>
  <si>
    <t>문화재위원회 운영</t>
    <phoneticPr fontId="2" type="noConversion"/>
  </si>
  <si>
    <t>세계유산 남한산성 역사문화명소화</t>
    <phoneticPr fontId="2" type="noConversion"/>
  </si>
  <si>
    <t>김포 통진면 관아지 복원 타당성 및 활용방안 연구용역</t>
    <phoneticPr fontId="2" type="noConversion"/>
  </si>
  <si>
    <t>경기콘텐츠진흥원 운영</t>
    <phoneticPr fontId="2" type="noConversion"/>
  </si>
  <si>
    <t>디지털 만화유통지원 플랫폼 구축</t>
    <phoneticPr fontId="2" type="noConversion"/>
  </si>
  <si>
    <t>만화규장각</t>
    <phoneticPr fontId="2" type="noConversion"/>
  </si>
  <si>
    <t>부천국제판타스틱 영화제</t>
    <phoneticPr fontId="2" type="noConversion"/>
  </si>
  <si>
    <t>경기관광공사 운영</t>
    <phoneticPr fontId="2" type="noConversion"/>
  </si>
  <si>
    <t>한국도자재단 운영</t>
    <phoneticPr fontId="2" type="noConversion"/>
  </si>
  <si>
    <t>2015 경기세계도자비엔날레 개최</t>
    <phoneticPr fontId="2" type="noConversion"/>
  </si>
  <si>
    <t xml:space="preserve">중화권 주요거점도시 관광로드쇼 추진 </t>
    <phoneticPr fontId="2" type="noConversion"/>
  </si>
  <si>
    <t>가족캠핑대회 개최</t>
    <phoneticPr fontId="2" type="noConversion"/>
  </si>
  <si>
    <t>우수관광자원 기획홍보 및 프로그램 운영</t>
    <phoneticPr fontId="2" type="noConversion"/>
  </si>
  <si>
    <t>2015 경기항공전 개최</t>
    <phoneticPr fontId="2" type="noConversion"/>
  </si>
  <si>
    <t>경기관광포털 외국어서비스 강화</t>
    <phoneticPr fontId="2" type="noConversion"/>
  </si>
  <si>
    <t>관광안내소 신설 및 개보수(기금/지원)</t>
    <phoneticPr fontId="2" type="noConversion"/>
  </si>
  <si>
    <t>경기인형 연극제 및 초중고 연극인 지원</t>
    <phoneticPr fontId="2" type="noConversion"/>
  </si>
  <si>
    <t>동두천 락 페스티벌</t>
    <phoneticPr fontId="2" type="noConversion"/>
  </si>
  <si>
    <t>행주 참게 축제</t>
    <phoneticPr fontId="2" type="noConversion"/>
  </si>
  <si>
    <t>도단위 예술단체 문예진흥</t>
    <phoneticPr fontId="2" type="noConversion"/>
  </si>
  <si>
    <t>경기도 문화의전당 운영</t>
    <phoneticPr fontId="2" type="noConversion"/>
  </si>
  <si>
    <t>세계 유명 연주자 초청 공연</t>
    <phoneticPr fontId="2" type="noConversion"/>
  </si>
  <si>
    <t xml:space="preserve">문화예술 나눔 공동체 </t>
    <phoneticPr fontId="2" type="noConversion"/>
  </si>
  <si>
    <t>경기도 생활체육대축전 개최지</t>
    <phoneticPr fontId="2" type="noConversion"/>
  </si>
  <si>
    <t>생활문화동호회 지원</t>
    <phoneticPr fontId="2" type="noConversion"/>
  </si>
  <si>
    <t>관광과</t>
    <phoneticPr fontId="2" type="noConversion"/>
  </si>
  <si>
    <t>관광안내체계구축지원</t>
    <phoneticPr fontId="2" type="noConversion"/>
  </si>
  <si>
    <t>국비내시 (2014.11.20)</t>
    <phoneticPr fontId="2" type="noConversion"/>
  </si>
  <si>
    <t>문화관광해설사 육성</t>
    <phoneticPr fontId="2" type="noConversion"/>
  </si>
  <si>
    <t>국비내시(기금)(2014.11.20)</t>
    <phoneticPr fontId="2" type="noConversion"/>
  </si>
  <si>
    <t>국비내시(2014.11.20)</t>
    <phoneticPr fontId="2" type="noConversion"/>
  </si>
  <si>
    <t>문화정책과</t>
    <phoneticPr fontId="2" type="noConversion"/>
  </si>
  <si>
    <t>향교, 서원 활성화</t>
    <phoneticPr fontId="2" type="noConversion"/>
  </si>
  <si>
    <t>종무과</t>
    <phoneticPr fontId="2" type="noConversion"/>
  </si>
  <si>
    <t>체육과</t>
    <phoneticPr fontId="2" type="noConversion"/>
  </si>
  <si>
    <t>문화유산과</t>
    <phoneticPr fontId="2" type="noConversion"/>
  </si>
  <si>
    <t>콘텐츠산업과</t>
    <phoneticPr fontId="2" type="noConversion"/>
  </si>
  <si>
    <t>관광과</t>
    <phoneticPr fontId="2" type="noConversion"/>
  </si>
  <si>
    <t>아마추어 연극제 개최</t>
    <phoneticPr fontId="2" type="noConversion"/>
  </si>
  <si>
    <t>문화관광해설사 운영(기금/지원)</t>
    <phoneticPr fontId="2" type="noConversion"/>
  </si>
  <si>
    <t>다국어 관광안내지도 제작(기금/지원)</t>
    <phoneticPr fontId="2" type="noConversion"/>
  </si>
  <si>
    <t>문화정책과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</si>
</sst>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</cellStyleXfs>
  <cellXfs count="364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4" fillId="0" borderId="46" xfId="0" applyNumberFormat="1" applyFont="1" applyBorder="1" applyAlignment="1" applyProtection="1">
      <alignment horizontal="left" vertical="center" wrapText="1"/>
      <protection locked="0"/>
    </xf>
    <xf numFmtId="3" fontId="98" fillId="57" borderId="46" xfId="0" applyNumberFormat="1" applyFont="1" applyFill="1" applyBorder="1" applyAlignment="1">
      <alignment horizontal="right" vertical="center"/>
    </xf>
    <xf numFmtId="0" fontId="98" fillId="57" borderId="46" xfId="0" applyFont="1" applyFill="1" applyBorder="1" applyAlignment="1">
      <alignment horizontal="justify" vertical="center"/>
    </xf>
    <xf numFmtId="176" fontId="4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46" xfId="0" applyNumberFormat="1" applyFont="1" applyFill="1" applyBorder="1" applyAlignment="1" applyProtection="1">
      <alignment vertical="center" wrapText="1"/>
      <protection locked="0"/>
    </xf>
    <xf numFmtId="176" fontId="4" fillId="0" borderId="46" xfId="0" applyNumberFormat="1" applyFont="1" applyBorder="1" applyAlignment="1">
      <alignment vertical="center" wrapText="1"/>
    </xf>
    <xf numFmtId="176" fontId="4" fillId="0" borderId="54" xfId="0" applyNumberFormat="1" applyFont="1" applyBorder="1" applyAlignment="1" applyProtection="1">
      <alignment horizontal="left" vertical="center" wrapText="1"/>
      <protection locked="0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3" fontId="98" fillId="57" borderId="54" xfId="0" applyNumberFormat="1" applyFont="1" applyFill="1" applyBorder="1" applyAlignment="1">
      <alignment horizontal="right" vertical="center"/>
    </xf>
    <xf numFmtId="0" fontId="98" fillId="57" borderId="54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vertical="center" wrapText="1"/>
      <protection locked="0"/>
    </xf>
    <xf numFmtId="176" fontId="4" fillId="0" borderId="54" xfId="0" applyNumberFormat="1" applyFont="1" applyBorder="1" applyAlignment="1">
      <alignment vertical="center" wrapText="1"/>
    </xf>
    <xf numFmtId="3" fontId="98" fillId="57" borderId="43" xfId="0" applyNumberFormat="1" applyFont="1" applyFill="1" applyBorder="1" applyAlignment="1">
      <alignment horizontal="right" vertical="center"/>
    </xf>
    <xf numFmtId="0" fontId="98" fillId="57" borderId="43" xfId="0" applyFont="1" applyFill="1" applyBorder="1" applyAlignment="1">
      <alignment horizontal="justify" vertical="center" wrapText="1"/>
    </xf>
    <xf numFmtId="0" fontId="98" fillId="57" borderId="43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vertical="center" wrapText="1"/>
      <protection locked="0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11" xfId="0" applyNumberFormat="1" applyFont="1" applyBorder="1" applyAlignment="1">
      <alignment horizontal="center" vertical="center" wrapText="1"/>
    </xf>
    <xf numFmtId="176" fontId="4" fillId="0" borderId="48" xfId="1" applyNumberFormat="1" applyFont="1" applyBorder="1" applyAlignment="1">
      <alignment horizontal="center" vertical="center" shrinkToFit="1"/>
    </xf>
    <xf numFmtId="176" fontId="7" fillId="0" borderId="48" xfId="0" applyNumberFormat="1" applyFont="1" applyBorder="1" applyAlignment="1">
      <alignment horizontal="center" vertical="center" shrinkToFit="1"/>
    </xf>
    <xf numFmtId="176" fontId="4" fillId="0" borderId="48" xfId="0" applyNumberFormat="1" applyFont="1" applyFill="1" applyBorder="1" applyAlignment="1">
      <alignment horizontal="center" vertical="center" shrinkToFit="1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8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4" fillId="0" borderId="48" xfId="0" applyNumberFormat="1" applyFont="1" applyBorder="1" applyAlignment="1" applyProtection="1">
      <alignment horizontal="left" vertical="center" wrapText="1"/>
      <protection locked="0"/>
    </xf>
    <xf numFmtId="176" fontId="4" fillId="0" borderId="48" xfId="1" applyNumberFormat="1" applyFont="1" applyFill="1" applyBorder="1" applyAlignment="1">
      <alignment horizontal="center" vertical="center" shrinkToFit="1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5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Fill="1" applyBorder="1" applyAlignment="1">
      <alignment horizontal="right" vertical="center"/>
    </xf>
    <xf numFmtId="176" fontId="7" fillId="0" borderId="11" xfId="0" applyNumberFormat="1" applyFont="1" applyBorder="1" applyAlignment="1">
      <alignment horizontal="center" vertical="center"/>
    </xf>
    <xf numFmtId="176" fontId="100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98" fillId="57" borderId="43" xfId="0" applyNumberFormat="1" applyFont="1" applyFill="1" applyBorder="1" applyAlignment="1">
      <alignment horizontal="right" vertical="center"/>
    </xf>
    <xf numFmtId="0" fontId="98" fillId="57" borderId="45" xfId="0" applyFont="1" applyFill="1" applyBorder="1" applyAlignment="1">
      <alignment horizontal="justify" vertical="center"/>
    </xf>
    <xf numFmtId="3" fontId="101" fillId="57" borderId="43" xfId="0" applyNumberFormat="1" applyFont="1" applyFill="1" applyBorder="1" applyAlignment="1">
      <alignment horizontal="right" vertical="center" indent="1"/>
    </xf>
    <xf numFmtId="176" fontId="3" fillId="0" borderId="54" xfId="0" applyNumberFormat="1" applyFont="1" applyBorder="1" applyAlignment="1">
      <alignment vertical="center" wrapText="1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4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68" fillId="0" borderId="54" xfId="0" applyNumberFormat="1" applyFont="1" applyBorder="1" applyAlignment="1">
      <alignment horizontal="center" vertical="center" shrinkToFit="1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>
      <alignment vertical="center" wrapText="1"/>
    </xf>
    <xf numFmtId="0" fontId="98" fillId="57" borderId="48" xfId="0" applyFont="1" applyFill="1" applyBorder="1" applyAlignment="1">
      <alignment horizontal="justify" vertical="center"/>
    </xf>
    <xf numFmtId="3" fontId="98" fillId="57" borderId="48" xfId="0" applyNumberFormat="1" applyFont="1" applyFill="1" applyBorder="1" applyAlignment="1">
      <alignment horizontal="right" vertical="center"/>
    </xf>
    <xf numFmtId="176" fontId="71" fillId="54" borderId="14" xfId="1" applyNumberFormat="1" applyFont="1" applyFill="1" applyBorder="1" applyAlignment="1">
      <alignment horizontal="center" vertical="center"/>
    </xf>
    <xf numFmtId="176" fontId="71" fillId="54" borderId="16" xfId="1" applyNumberFormat="1" applyFont="1" applyFill="1" applyBorder="1" applyAlignment="1">
      <alignment horizontal="center" vertical="center"/>
    </xf>
    <xf numFmtId="176" fontId="71" fillId="54" borderId="15" xfId="1" applyNumberFormat="1" applyFont="1" applyFill="1" applyBorder="1" applyAlignment="1">
      <alignment horizontal="center" vertical="center"/>
    </xf>
    <xf numFmtId="176" fontId="71" fillId="55" borderId="14" xfId="1" applyNumberFormat="1" applyFont="1" applyFill="1" applyBorder="1" applyAlignment="1">
      <alignment horizontal="center" vertical="center"/>
    </xf>
    <xf numFmtId="176" fontId="71" fillId="55" borderId="16" xfId="1" applyNumberFormat="1" applyFont="1" applyFill="1" applyBorder="1" applyAlignment="1">
      <alignment horizontal="center" vertical="center"/>
    </xf>
    <xf numFmtId="176" fontId="71" fillId="55" borderId="15" xfId="1" applyNumberFormat="1" applyFont="1" applyFill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4" xfId="0" applyNumberFormat="1" applyFont="1" applyFill="1" applyBorder="1" applyAlignment="1">
      <alignment horizontal="center" vertical="center"/>
    </xf>
    <xf numFmtId="176" fontId="96" fillId="51" borderId="16" xfId="0" applyNumberFormat="1" applyFont="1" applyFill="1" applyBorder="1" applyAlignment="1">
      <alignment horizontal="center" vertical="center"/>
    </xf>
    <xf numFmtId="176" fontId="96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2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45;&#51076;&#50948;%20&#48143;%20&#50696;&#44208;&#50948;%20&#44228;&#49688;&#51312;&#51221;(1128)-ver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9345;&#51076;&#50948;%20&#48143;%20&#50696;&#44208;&#50948;%20&#44228;&#49688;&#51312;&#51221;(&#50696;&#44208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15년일입 (입력)"/>
      <sheetName val="15년일출 (입력)"/>
      <sheetName val="체육진흥기금"/>
      <sheetName val="2추 한류월드(특별)"/>
      <sheetName val="15년 한류월드(특별)"/>
      <sheetName val="15년일출 (의원님 수정)"/>
      <sheetName val="15년일출(삭감)"/>
      <sheetName val="15년일출 (증감현황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7">
          <cell r="C7" t="str">
            <v>문화정책과</v>
          </cell>
        </row>
        <row r="63">
          <cell r="A63" t="str">
            <v/>
          </cell>
          <cell r="B63" t="str">
            <v/>
          </cell>
          <cell r="C63">
            <v>0</v>
          </cell>
        </row>
        <row r="65">
          <cell r="A65" t="str">
            <v/>
          </cell>
          <cell r="B65" t="str">
            <v/>
          </cell>
          <cell r="C65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T6">
            <v>580000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72" bestFit="1" customWidth="1"/>
    <col min="2" max="2" width="20.375" style="172" bestFit="1" customWidth="1"/>
    <col min="3" max="3" width="18.625" style="172" bestFit="1" customWidth="1"/>
    <col min="4" max="4" width="2.375" style="172" customWidth="1"/>
    <col min="5" max="5" width="18.625" style="172" bestFit="1" customWidth="1"/>
    <col min="6" max="6" width="29" style="172" bestFit="1" customWidth="1"/>
    <col min="7" max="7" width="20.375" style="172" bestFit="1" customWidth="1"/>
    <col min="8" max="8" width="8.5" style="181" bestFit="1" customWidth="1"/>
    <col min="9" max="9" width="8.5" style="182" bestFit="1" customWidth="1"/>
    <col min="10" max="16384" width="9" style="172"/>
  </cols>
  <sheetData>
    <row r="1" spans="1:15" ht="35.25" customHeight="1">
      <c r="A1" s="171" t="s">
        <v>518</v>
      </c>
      <c r="B1" s="171" t="s">
        <v>517</v>
      </c>
      <c r="C1" s="171" t="s">
        <v>516</v>
      </c>
      <c r="E1" s="173" t="s">
        <v>405</v>
      </c>
      <c r="F1" s="173" t="s">
        <v>519</v>
      </c>
      <c r="G1" s="173" t="s">
        <v>404</v>
      </c>
      <c r="H1" s="174" t="s">
        <v>138</v>
      </c>
      <c r="I1" s="173" t="s">
        <v>515</v>
      </c>
      <c r="K1" s="172" t="s">
        <v>534</v>
      </c>
      <c r="L1" s="172" t="s">
        <v>535</v>
      </c>
      <c r="N1" s="172" t="s">
        <v>554</v>
      </c>
      <c r="O1" s="172" t="s">
        <v>555</v>
      </c>
    </row>
    <row r="2" spans="1:15">
      <c r="A2" s="175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6" t="str">
        <f t="shared" ref="B2:B33" si="0">G2</f>
        <v>의회운영위원회</v>
      </c>
      <c r="C2" s="175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7" t="s">
        <v>62</v>
      </c>
      <c r="F2" s="178" t="s">
        <v>62</v>
      </c>
      <c r="G2" s="177" t="s">
        <v>18</v>
      </c>
      <c r="H2" s="179">
        <v>1</v>
      </c>
      <c r="I2" s="180" t="s">
        <v>140</v>
      </c>
      <c r="K2" s="172" t="s">
        <v>538</v>
      </c>
      <c r="L2" s="172" t="s">
        <v>538</v>
      </c>
      <c r="N2" s="172" t="s">
        <v>554</v>
      </c>
      <c r="O2" s="172" t="s">
        <v>555</v>
      </c>
    </row>
    <row r="3" spans="1:15">
      <c r="A3" s="175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6" t="str">
        <f t="shared" si="0"/>
        <v>의회운영위원회</v>
      </c>
      <c r="C3" s="175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7" t="s">
        <v>121</v>
      </c>
      <c r="F3" s="178" t="s">
        <v>277</v>
      </c>
      <c r="G3" s="177" t="s">
        <v>18</v>
      </c>
      <c r="H3" s="179">
        <v>2</v>
      </c>
      <c r="I3" s="180" t="s">
        <v>145</v>
      </c>
      <c r="K3" s="172" t="s">
        <v>60</v>
      </c>
      <c r="L3" s="172" t="s">
        <v>60</v>
      </c>
      <c r="N3" s="172" t="s">
        <v>553</v>
      </c>
      <c r="O3" s="172" t="s">
        <v>556</v>
      </c>
    </row>
    <row r="4" spans="1:15">
      <c r="A4" s="175" t="str">
        <f t="shared" si="1"/>
        <v>홍보담당관</v>
      </c>
      <c r="B4" s="176" t="str">
        <f t="shared" si="0"/>
        <v>의회운영위원회</v>
      </c>
      <c r="C4" s="175" t="str">
        <f t="shared" si="2"/>
        <v>대변인</v>
      </c>
      <c r="E4" s="177" t="s">
        <v>121</v>
      </c>
      <c r="F4" s="178" t="s">
        <v>279</v>
      </c>
      <c r="G4" s="177" t="s">
        <v>18</v>
      </c>
      <c r="H4" s="179">
        <v>3</v>
      </c>
      <c r="I4" s="180" t="s">
        <v>147</v>
      </c>
      <c r="K4" s="172" t="s">
        <v>531</v>
      </c>
      <c r="L4" s="172" t="s">
        <v>536</v>
      </c>
      <c r="O4" s="172" t="s">
        <v>554</v>
      </c>
    </row>
    <row r="5" spans="1:15">
      <c r="A5" s="175" t="str">
        <f t="shared" si="1"/>
        <v>소통담당관</v>
      </c>
      <c r="B5" s="176" t="str">
        <f t="shared" si="0"/>
        <v>의회운영위원회</v>
      </c>
      <c r="C5" s="175" t="str">
        <f t="shared" si="2"/>
        <v>대변인</v>
      </c>
      <c r="E5" s="177" t="s">
        <v>121</v>
      </c>
      <c r="F5" s="178" t="s">
        <v>281</v>
      </c>
      <c r="G5" s="177" t="s">
        <v>18</v>
      </c>
      <c r="H5" s="179">
        <v>4</v>
      </c>
      <c r="I5" s="180" t="s">
        <v>149</v>
      </c>
      <c r="K5" s="172" t="s">
        <v>532</v>
      </c>
      <c r="L5" s="172" t="s">
        <v>532</v>
      </c>
      <c r="O5" s="172" t="s">
        <v>553</v>
      </c>
    </row>
    <row r="6" spans="1:15">
      <c r="A6" s="175" t="str">
        <f t="shared" si="1"/>
        <v>대외협력담당관</v>
      </c>
      <c r="B6" s="176" t="str">
        <f t="shared" si="0"/>
        <v>의회운영위원회</v>
      </c>
      <c r="C6" s="175" t="str">
        <f t="shared" si="2"/>
        <v>대외협력담당관</v>
      </c>
      <c r="E6" s="177" t="s">
        <v>115</v>
      </c>
      <c r="F6" s="178" t="s">
        <v>115</v>
      </c>
      <c r="G6" s="177" t="s">
        <v>18</v>
      </c>
      <c r="H6" s="179">
        <v>5</v>
      </c>
      <c r="I6" s="180" t="s">
        <v>158</v>
      </c>
      <c r="K6" s="172" t="s">
        <v>537</v>
      </c>
      <c r="L6" s="172" t="s">
        <v>533</v>
      </c>
    </row>
    <row r="7" spans="1:15">
      <c r="A7" s="175" t="str">
        <f t="shared" si="1"/>
        <v>서울사무소</v>
      </c>
      <c r="B7" s="176" t="str">
        <f t="shared" si="0"/>
        <v>의회운영위원회</v>
      </c>
      <c r="C7" s="175" t="str">
        <f t="shared" si="2"/>
        <v>대외협력담당관</v>
      </c>
      <c r="E7" s="177" t="s">
        <v>115</v>
      </c>
      <c r="F7" s="178" t="s">
        <v>317</v>
      </c>
      <c r="G7" s="177" t="s">
        <v>18</v>
      </c>
      <c r="H7" s="179">
        <v>6</v>
      </c>
      <c r="I7" s="180" t="s">
        <v>160</v>
      </c>
      <c r="K7" s="172" t="s">
        <v>533</v>
      </c>
    </row>
    <row r="8" spans="1:15">
      <c r="A8" s="175" t="str">
        <f t="shared" si="1"/>
        <v>감사총괄담당관</v>
      </c>
      <c r="B8" s="176" t="str">
        <f t="shared" si="0"/>
        <v>기획재정위원회</v>
      </c>
      <c r="C8" s="175" t="str">
        <f t="shared" si="2"/>
        <v>감사관</v>
      </c>
      <c r="E8" s="177" t="s">
        <v>120</v>
      </c>
      <c r="F8" s="178" t="s">
        <v>139</v>
      </c>
      <c r="G8" s="177" t="s">
        <v>19</v>
      </c>
      <c r="H8" s="179">
        <v>7</v>
      </c>
      <c r="I8" s="180" t="s">
        <v>170</v>
      </c>
    </row>
    <row r="9" spans="1:15">
      <c r="A9" s="175" t="str">
        <f t="shared" si="1"/>
        <v>조사담당관</v>
      </c>
      <c r="B9" s="176" t="str">
        <f t="shared" si="0"/>
        <v>기획재정위원회</v>
      </c>
      <c r="C9" s="175" t="str">
        <f t="shared" si="2"/>
        <v>감사관</v>
      </c>
      <c r="E9" s="177" t="s">
        <v>120</v>
      </c>
      <c r="F9" s="178" t="s">
        <v>141</v>
      </c>
      <c r="G9" s="177" t="s">
        <v>19</v>
      </c>
      <c r="H9" s="179">
        <v>8</v>
      </c>
      <c r="I9" s="180" t="s">
        <v>172</v>
      </c>
    </row>
    <row r="10" spans="1:15">
      <c r="A10" s="175" t="str">
        <f t="shared" si="1"/>
        <v>감사담당관</v>
      </c>
      <c r="B10" s="176" t="str">
        <f t="shared" si="0"/>
        <v>기획재정위원회</v>
      </c>
      <c r="C10" s="175" t="str">
        <f t="shared" si="2"/>
        <v>감사관</v>
      </c>
      <c r="E10" s="177" t="s">
        <v>120</v>
      </c>
      <c r="F10" s="178" t="s">
        <v>142</v>
      </c>
      <c r="G10" s="177" t="s">
        <v>19</v>
      </c>
      <c r="H10" s="179">
        <v>9</v>
      </c>
      <c r="I10" s="180" t="s">
        <v>174</v>
      </c>
    </row>
    <row r="11" spans="1:15">
      <c r="A11" s="175" t="str">
        <f t="shared" si="1"/>
        <v>계약심사담당관</v>
      </c>
      <c r="B11" s="176" t="str">
        <f t="shared" si="0"/>
        <v>기획재정위원회</v>
      </c>
      <c r="C11" s="175" t="str">
        <f t="shared" si="2"/>
        <v>감사관</v>
      </c>
      <c r="E11" s="177" t="s">
        <v>120</v>
      </c>
      <c r="F11" s="178" t="s">
        <v>143</v>
      </c>
      <c r="G11" s="177" t="s">
        <v>19</v>
      </c>
      <c r="H11" s="179">
        <v>10</v>
      </c>
      <c r="I11" s="180" t="s">
        <v>176</v>
      </c>
    </row>
    <row r="12" spans="1:15">
      <c r="A12" s="175" t="str">
        <f t="shared" si="1"/>
        <v>기획담당관</v>
      </c>
      <c r="B12" s="176" t="str">
        <f t="shared" si="0"/>
        <v>기획재정위원회</v>
      </c>
      <c r="C12" s="175" t="str">
        <f t="shared" si="2"/>
        <v>기획조정실</v>
      </c>
      <c r="E12" s="177" t="s">
        <v>107</v>
      </c>
      <c r="F12" s="178" t="s">
        <v>144</v>
      </c>
      <c r="G12" s="177" t="s">
        <v>19</v>
      </c>
      <c r="H12" s="179">
        <v>11</v>
      </c>
      <c r="I12" s="180" t="s">
        <v>183</v>
      </c>
    </row>
    <row r="13" spans="1:15">
      <c r="A13" s="175" t="str">
        <f t="shared" si="1"/>
        <v>미래전략담당관</v>
      </c>
      <c r="B13" s="176" t="str">
        <f t="shared" si="0"/>
        <v>기획재정위원회</v>
      </c>
      <c r="C13" s="175" t="str">
        <f t="shared" si="2"/>
        <v>기획조정실</v>
      </c>
      <c r="E13" s="177" t="s">
        <v>107</v>
      </c>
      <c r="F13" s="178" t="s">
        <v>146</v>
      </c>
      <c r="G13" s="177" t="s">
        <v>19</v>
      </c>
      <c r="H13" s="179">
        <v>12</v>
      </c>
      <c r="I13" s="180" t="s">
        <v>185</v>
      </c>
    </row>
    <row r="14" spans="1:15">
      <c r="A14" s="175" t="str">
        <f t="shared" si="1"/>
        <v>예산담당관</v>
      </c>
      <c r="B14" s="176" t="str">
        <f t="shared" si="0"/>
        <v>기획재정위원회</v>
      </c>
      <c r="C14" s="175" t="str">
        <f t="shared" si="2"/>
        <v>기획조정실</v>
      </c>
      <c r="E14" s="177" t="s">
        <v>107</v>
      </c>
      <c r="F14" s="178" t="s">
        <v>148</v>
      </c>
      <c r="G14" s="177" t="s">
        <v>19</v>
      </c>
      <c r="H14" s="179">
        <v>13</v>
      </c>
      <c r="I14" s="180" t="s">
        <v>187</v>
      </c>
    </row>
    <row r="15" spans="1:15">
      <c r="A15" s="175" t="str">
        <f t="shared" si="1"/>
        <v>평가담당관</v>
      </c>
      <c r="B15" s="176" t="str">
        <f t="shared" si="0"/>
        <v>기획재정위원회</v>
      </c>
      <c r="C15" s="175" t="str">
        <f t="shared" si="2"/>
        <v>기획조정실</v>
      </c>
      <c r="E15" s="177" t="s">
        <v>107</v>
      </c>
      <c r="F15" s="178" t="s">
        <v>150</v>
      </c>
      <c r="G15" s="177" t="s">
        <v>19</v>
      </c>
      <c r="H15" s="179">
        <v>14</v>
      </c>
      <c r="I15" s="180" t="s">
        <v>428</v>
      </c>
    </row>
    <row r="16" spans="1:15">
      <c r="A16" s="175" t="str">
        <f t="shared" si="1"/>
        <v>법무담당관</v>
      </c>
      <c r="B16" s="176" t="str">
        <f t="shared" si="0"/>
        <v>기획재정위원회</v>
      </c>
      <c r="C16" s="175" t="str">
        <f t="shared" si="2"/>
        <v>기획조정실</v>
      </c>
      <c r="E16" s="177" t="s">
        <v>107</v>
      </c>
      <c r="F16" s="178" t="s">
        <v>151</v>
      </c>
      <c r="G16" s="177" t="s">
        <v>19</v>
      </c>
      <c r="H16" s="179">
        <v>15</v>
      </c>
      <c r="I16" s="180" t="s">
        <v>429</v>
      </c>
    </row>
    <row r="17" spans="1:9">
      <c r="A17" s="175" t="str">
        <f t="shared" si="1"/>
        <v>규제개혁추진단</v>
      </c>
      <c r="B17" s="176" t="str">
        <f t="shared" si="0"/>
        <v>기획재정위원회</v>
      </c>
      <c r="C17" s="175" t="str">
        <f t="shared" si="2"/>
        <v>기획조정실</v>
      </c>
      <c r="E17" s="177" t="s">
        <v>107</v>
      </c>
      <c r="F17" s="178" t="s">
        <v>152</v>
      </c>
      <c r="G17" s="177" t="s">
        <v>19</v>
      </c>
      <c r="H17" s="179">
        <v>16</v>
      </c>
      <c r="I17" s="180" t="s">
        <v>430</v>
      </c>
    </row>
    <row r="18" spans="1:9">
      <c r="A18" s="175" t="str">
        <f t="shared" si="1"/>
        <v>따복공동체지원단</v>
      </c>
      <c r="B18" s="176" t="str">
        <f t="shared" si="0"/>
        <v>기획재정위원회</v>
      </c>
      <c r="C18" s="175" t="str">
        <f t="shared" si="2"/>
        <v>기획조정실</v>
      </c>
      <c r="E18" s="177" t="s">
        <v>107</v>
      </c>
      <c r="F18" s="178" t="s">
        <v>153</v>
      </c>
      <c r="G18" s="177" t="s">
        <v>19</v>
      </c>
      <c r="H18" s="179">
        <v>17</v>
      </c>
      <c r="I18" s="180" t="s">
        <v>431</v>
      </c>
    </row>
    <row r="19" spans="1:9">
      <c r="A19" s="175" t="str">
        <f t="shared" si="1"/>
        <v>정보기획담당관</v>
      </c>
      <c r="B19" s="176" t="str">
        <f t="shared" si="0"/>
        <v>기획재정위원회</v>
      </c>
      <c r="C19" s="175" t="str">
        <f t="shared" si="2"/>
        <v>기획조정실</v>
      </c>
      <c r="E19" s="177" t="s">
        <v>107</v>
      </c>
      <c r="F19" s="178" t="s">
        <v>154</v>
      </c>
      <c r="G19" s="177" t="s">
        <v>19</v>
      </c>
      <c r="H19" s="179">
        <v>18</v>
      </c>
      <c r="I19" s="180" t="s">
        <v>432</v>
      </c>
    </row>
    <row r="20" spans="1:9">
      <c r="A20" s="175" t="str">
        <f t="shared" si="1"/>
        <v>정보통신보안담당관</v>
      </c>
      <c r="B20" s="176" t="str">
        <f t="shared" si="0"/>
        <v>기획재정위원회</v>
      </c>
      <c r="C20" s="175" t="str">
        <f t="shared" si="2"/>
        <v>기획조정실</v>
      </c>
      <c r="E20" s="177" t="s">
        <v>107</v>
      </c>
      <c r="F20" s="178" t="s">
        <v>155</v>
      </c>
      <c r="G20" s="177" t="s">
        <v>19</v>
      </c>
      <c r="H20" s="179">
        <v>19</v>
      </c>
      <c r="I20" s="180" t="s">
        <v>433</v>
      </c>
    </row>
    <row r="21" spans="1:9">
      <c r="A21" s="175" t="str">
        <f t="shared" si="1"/>
        <v>빅데이터담당관</v>
      </c>
      <c r="B21" s="176" t="str">
        <f t="shared" si="0"/>
        <v>기획재정위원회</v>
      </c>
      <c r="C21" s="175" t="str">
        <f t="shared" si="2"/>
        <v>기획조정실</v>
      </c>
      <c r="E21" s="177" t="s">
        <v>107</v>
      </c>
      <c r="F21" s="178" t="s">
        <v>156</v>
      </c>
      <c r="G21" s="177" t="s">
        <v>19</v>
      </c>
      <c r="H21" s="179">
        <v>20</v>
      </c>
      <c r="I21" s="180" t="s">
        <v>434</v>
      </c>
    </row>
    <row r="22" spans="1:9">
      <c r="A22" s="175" t="str">
        <f t="shared" si="1"/>
        <v>기획예산담당관</v>
      </c>
      <c r="B22" s="176" t="str">
        <f t="shared" si="0"/>
        <v>기획재정위원회</v>
      </c>
      <c r="C22" s="175" t="str">
        <f t="shared" si="2"/>
        <v>균형발전기획실</v>
      </c>
      <c r="E22" s="177" t="s">
        <v>319</v>
      </c>
      <c r="F22" s="178" t="s">
        <v>320</v>
      </c>
      <c r="G22" s="177" t="s">
        <v>19</v>
      </c>
      <c r="H22" s="179">
        <v>21</v>
      </c>
      <c r="I22" s="180" t="s">
        <v>189</v>
      </c>
    </row>
    <row r="23" spans="1:9">
      <c r="A23" s="175" t="str">
        <f t="shared" si="1"/>
        <v>균형발전담당관</v>
      </c>
      <c r="B23" s="176" t="str">
        <f t="shared" si="0"/>
        <v>기획재정위원회</v>
      </c>
      <c r="C23" s="175" t="str">
        <f t="shared" si="2"/>
        <v>균형발전기획실</v>
      </c>
      <c r="E23" s="177" t="s">
        <v>319</v>
      </c>
      <c r="F23" s="178" t="s">
        <v>322</v>
      </c>
      <c r="G23" s="177" t="s">
        <v>19</v>
      </c>
      <c r="H23" s="179">
        <v>22</v>
      </c>
      <c r="I23" s="180" t="s">
        <v>191</v>
      </c>
    </row>
    <row r="24" spans="1:9">
      <c r="A24" s="175" t="str">
        <f t="shared" si="1"/>
        <v>통일기반조성담당관</v>
      </c>
      <c r="B24" s="176" t="str">
        <f t="shared" si="0"/>
        <v>기획재정위원회</v>
      </c>
      <c r="C24" s="175" t="str">
        <f t="shared" si="2"/>
        <v>균형발전기획실</v>
      </c>
      <c r="E24" s="177" t="s">
        <v>319</v>
      </c>
      <c r="F24" s="178" t="s">
        <v>326</v>
      </c>
      <c r="G24" s="177" t="s">
        <v>19</v>
      </c>
      <c r="H24" s="179">
        <v>23</v>
      </c>
      <c r="I24" s="180" t="s">
        <v>193</v>
      </c>
    </row>
    <row r="25" spans="1:9">
      <c r="A25" s="175" t="str">
        <f t="shared" si="1"/>
        <v>DMZ정책담당관</v>
      </c>
      <c r="B25" s="176" t="str">
        <f t="shared" si="0"/>
        <v>기획재정위원회</v>
      </c>
      <c r="C25" s="175" t="str">
        <f t="shared" si="2"/>
        <v>균형발전기획실</v>
      </c>
      <c r="E25" s="177" t="s">
        <v>319</v>
      </c>
      <c r="F25" s="178" t="s">
        <v>328</v>
      </c>
      <c r="G25" s="177" t="s">
        <v>19</v>
      </c>
      <c r="H25" s="179">
        <v>24</v>
      </c>
      <c r="I25" s="180" t="s">
        <v>195</v>
      </c>
    </row>
    <row r="26" spans="1:9">
      <c r="A26" s="175" t="str">
        <f t="shared" si="1"/>
        <v>군관협력담당관</v>
      </c>
      <c r="B26" s="176" t="str">
        <f t="shared" si="0"/>
        <v>기획재정위원회</v>
      </c>
      <c r="C26" s="175" t="str">
        <f t="shared" si="2"/>
        <v>균형발전기획실</v>
      </c>
      <c r="E26" s="177" t="s">
        <v>319</v>
      </c>
      <c r="F26" s="178" t="s">
        <v>332</v>
      </c>
      <c r="G26" s="177" t="s">
        <v>19</v>
      </c>
      <c r="H26" s="179">
        <v>25</v>
      </c>
      <c r="I26" s="180" t="s">
        <v>197</v>
      </c>
    </row>
    <row r="27" spans="1:9">
      <c r="A27" s="175" t="str">
        <f t="shared" si="1"/>
        <v>경제정책과</v>
      </c>
      <c r="B27" s="176" t="str">
        <f t="shared" si="0"/>
        <v>경제과학기술위원회</v>
      </c>
      <c r="C27" s="175" t="str">
        <f t="shared" si="2"/>
        <v>경제실</v>
      </c>
      <c r="E27" s="177" t="s">
        <v>334</v>
      </c>
      <c r="F27" s="178" t="s">
        <v>335</v>
      </c>
      <c r="G27" s="177" t="s">
        <v>10</v>
      </c>
      <c r="H27" s="179">
        <v>26</v>
      </c>
      <c r="I27" s="180" t="s">
        <v>200</v>
      </c>
    </row>
    <row r="28" spans="1:9">
      <c r="A28" s="175" t="str">
        <f t="shared" si="1"/>
        <v>일자리정책과</v>
      </c>
      <c r="B28" s="176" t="str">
        <f t="shared" si="0"/>
        <v>경제과학기술위원회</v>
      </c>
      <c r="C28" s="175" t="str">
        <f t="shared" si="2"/>
        <v>경제실</v>
      </c>
      <c r="E28" s="177" t="s">
        <v>334</v>
      </c>
      <c r="F28" s="178" t="s">
        <v>337</v>
      </c>
      <c r="G28" s="177" t="s">
        <v>10</v>
      </c>
      <c r="H28" s="179">
        <v>27</v>
      </c>
      <c r="I28" s="180" t="s">
        <v>202</v>
      </c>
    </row>
    <row r="29" spans="1:9">
      <c r="A29" s="175" t="str">
        <f t="shared" si="1"/>
        <v>경기일자리센터</v>
      </c>
      <c r="B29" s="176" t="str">
        <f t="shared" si="0"/>
        <v>경제과학기술위원회</v>
      </c>
      <c r="C29" s="175" t="str">
        <f t="shared" si="2"/>
        <v>경제실</v>
      </c>
      <c r="E29" s="177" t="s">
        <v>334</v>
      </c>
      <c r="F29" s="178" t="s">
        <v>339</v>
      </c>
      <c r="G29" s="177" t="s">
        <v>10</v>
      </c>
      <c r="H29" s="179">
        <v>28</v>
      </c>
      <c r="I29" s="180" t="s">
        <v>204</v>
      </c>
    </row>
    <row r="30" spans="1:9">
      <c r="A30" s="175" t="str">
        <f t="shared" si="1"/>
        <v>사회적경제과</v>
      </c>
      <c r="B30" s="176" t="str">
        <f t="shared" si="0"/>
        <v>경제과학기술위원회</v>
      </c>
      <c r="C30" s="175" t="str">
        <f t="shared" si="2"/>
        <v>경제실</v>
      </c>
      <c r="E30" s="177" t="s">
        <v>334</v>
      </c>
      <c r="F30" s="178" t="s">
        <v>341</v>
      </c>
      <c r="G30" s="177" t="s">
        <v>10</v>
      </c>
      <c r="H30" s="179">
        <v>29</v>
      </c>
      <c r="I30" s="180" t="s">
        <v>205</v>
      </c>
    </row>
    <row r="31" spans="1:9">
      <c r="A31" s="175" t="str">
        <f t="shared" si="1"/>
        <v>기업지원과</v>
      </c>
      <c r="B31" s="176" t="str">
        <f t="shared" si="0"/>
        <v>경제과학기술위원회</v>
      </c>
      <c r="C31" s="175" t="str">
        <f t="shared" si="2"/>
        <v>경제실</v>
      </c>
      <c r="E31" s="177" t="s">
        <v>334</v>
      </c>
      <c r="F31" s="178" t="s">
        <v>343</v>
      </c>
      <c r="G31" s="177" t="s">
        <v>10</v>
      </c>
      <c r="H31" s="179">
        <v>30</v>
      </c>
      <c r="I31" s="180" t="s">
        <v>207</v>
      </c>
    </row>
    <row r="32" spans="1:9">
      <c r="A32" s="175" t="str">
        <f t="shared" si="1"/>
        <v>산업정책과</v>
      </c>
      <c r="B32" s="176" t="str">
        <f t="shared" si="0"/>
        <v>경제과학기술위원회</v>
      </c>
      <c r="C32" s="175" t="str">
        <f t="shared" si="2"/>
        <v>경제실</v>
      </c>
      <c r="E32" s="177" t="s">
        <v>334</v>
      </c>
      <c r="F32" s="178" t="s">
        <v>345</v>
      </c>
      <c r="G32" s="177" t="s">
        <v>10</v>
      </c>
      <c r="H32" s="179">
        <v>31</v>
      </c>
      <c r="I32" s="180" t="s">
        <v>209</v>
      </c>
    </row>
    <row r="33" spans="1:9">
      <c r="A33" s="175" t="str">
        <f t="shared" si="1"/>
        <v>특화산업과</v>
      </c>
      <c r="B33" s="176" t="str">
        <f t="shared" si="0"/>
        <v>경제과학기술위원회</v>
      </c>
      <c r="C33" s="175" t="str">
        <f t="shared" si="2"/>
        <v>경제실</v>
      </c>
      <c r="E33" s="177" t="s">
        <v>334</v>
      </c>
      <c r="F33" s="178" t="s">
        <v>347</v>
      </c>
      <c r="G33" s="177" t="s">
        <v>10</v>
      </c>
      <c r="H33" s="179">
        <v>32</v>
      </c>
      <c r="I33" s="180" t="s">
        <v>435</v>
      </c>
    </row>
    <row r="34" spans="1:9">
      <c r="A34" s="175" t="str">
        <f t="shared" si="1"/>
        <v>과학기술과</v>
      </c>
      <c r="B34" s="176" t="str">
        <f t="shared" ref="B34:B65" si="3">G34</f>
        <v>경제과학기술위원회</v>
      </c>
      <c r="C34" s="175" t="str">
        <f t="shared" si="2"/>
        <v>경제실</v>
      </c>
      <c r="E34" s="177" t="s">
        <v>334</v>
      </c>
      <c r="F34" s="178" t="s">
        <v>349</v>
      </c>
      <c r="G34" s="177" t="s">
        <v>10</v>
      </c>
      <c r="H34" s="179">
        <v>33</v>
      </c>
      <c r="I34" s="180" t="s">
        <v>436</v>
      </c>
    </row>
    <row r="35" spans="1:9">
      <c r="A35" s="175" t="str">
        <f t="shared" si="1"/>
        <v>외교정책과</v>
      </c>
      <c r="B35" s="176" t="str">
        <f t="shared" si="3"/>
        <v>경제과학기술위원회</v>
      </c>
      <c r="C35" s="175" t="str">
        <f t="shared" si="2"/>
        <v>경제실</v>
      </c>
      <c r="E35" s="177" t="s">
        <v>334</v>
      </c>
      <c r="F35" s="178" t="s">
        <v>350</v>
      </c>
      <c r="G35" s="177" t="s">
        <v>10</v>
      </c>
      <c r="H35" s="179">
        <v>34</v>
      </c>
      <c r="I35" s="180" t="s">
        <v>437</v>
      </c>
    </row>
    <row r="36" spans="1:9">
      <c r="A36" s="175" t="str">
        <f t="shared" si="1"/>
        <v>국제통상과</v>
      </c>
      <c r="B36" s="176" t="str">
        <f t="shared" si="3"/>
        <v>경제과학기술위원회</v>
      </c>
      <c r="C36" s="175" t="str">
        <f t="shared" si="2"/>
        <v>경제실</v>
      </c>
      <c r="E36" s="177" t="s">
        <v>334</v>
      </c>
      <c r="F36" s="178" t="s">
        <v>351</v>
      </c>
      <c r="G36" s="177" t="s">
        <v>10</v>
      </c>
      <c r="H36" s="179">
        <v>35</v>
      </c>
      <c r="I36" s="180" t="s">
        <v>438</v>
      </c>
    </row>
    <row r="37" spans="1:9">
      <c r="A37" s="175" t="str">
        <f t="shared" si="1"/>
        <v>투자진흥과</v>
      </c>
      <c r="B37" s="176" t="str">
        <f t="shared" si="3"/>
        <v>경제과학기술위원회</v>
      </c>
      <c r="C37" s="175" t="str">
        <f t="shared" si="2"/>
        <v>경제실</v>
      </c>
      <c r="E37" s="177" t="s">
        <v>334</v>
      </c>
      <c r="F37" s="178" t="s">
        <v>352</v>
      </c>
      <c r="G37" s="177" t="s">
        <v>10</v>
      </c>
      <c r="H37" s="179">
        <v>36</v>
      </c>
      <c r="I37" s="180" t="s">
        <v>439</v>
      </c>
    </row>
    <row r="38" spans="1:9">
      <c r="A38" s="175" t="str">
        <f t="shared" si="1"/>
        <v>기술학교</v>
      </c>
      <c r="B38" s="176" t="str">
        <f t="shared" si="3"/>
        <v>경제과학기술위원회</v>
      </c>
      <c r="C38" s="175" t="str">
        <f t="shared" si="2"/>
        <v>경제실</v>
      </c>
      <c r="E38" s="177" t="s">
        <v>334</v>
      </c>
      <c r="F38" s="178" t="s">
        <v>353</v>
      </c>
      <c r="G38" s="177" t="s">
        <v>10</v>
      </c>
      <c r="H38" s="179">
        <v>37</v>
      </c>
      <c r="I38" s="180" t="s">
        <v>440</v>
      </c>
    </row>
    <row r="39" spans="1:9">
      <c r="A39" s="175" t="str">
        <f t="shared" si="1"/>
        <v>총무과</v>
      </c>
      <c r="B39" s="176" t="str">
        <f t="shared" si="3"/>
        <v>안전행정위원회</v>
      </c>
      <c r="C39" s="175" t="str">
        <f t="shared" si="2"/>
        <v>자치행정국</v>
      </c>
      <c r="E39" s="177" t="s">
        <v>109</v>
      </c>
      <c r="F39" s="178" t="s">
        <v>169</v>
      </c>
      <c r="G39" s="177" t="s">
        <v>61</v>
      </c>
      <c r="H39" s="179">
        <v>38</v>
      </c>
      <c r="I39" s="180" t="s">
        <v>212</v>
      </c>
    </row>
    <row r="40" spans="1:9">
      <c r="A40" s="175" t="str">
        <f t="shared" si="1"/>
        <v>자치행정과</v>
      </c>
      <c r="B40" s="176" t="str">
        <f t="shared" si="3"/>
        <v>안전행정위원회</v>
      </c>
      <c r="C40" s="175" t="str">
        <f t="shared" si="2"/>
        <v>자치행정국</v>
      </c>
      <c r="E40" s="177" t="s">
        <v>109</v>
      </c>
      <c r="F40" s="178" t="s">
        <v>171</v>
      </c>
      <c r="G40" s="177" t="s">
        <v>61</v>
      </c>
      <c r="H40" s="179">
        <v>39</v>
      </c>
      <c r="I40" s="180" t="s">
        <v>214</v>
      </c>
    </row>
    <row r="41" spans="1:9">
      <c r="A41" s="175" t="str">
        <f t="shared" si="1"/>
        <v>인사과</v>
      </c>
      <c r="B41" s="176" t="str">
        <f t="shared" si="3"/>
        <v>안전행정위원회</v>
      </c>
      <c r="C41" s="175" t="str">
        <f t="shared" si="2"/>
        <v>자치행정국</v>
      </c>
      <c r="E41" s="177" t="s">
        <v>109</v>
      </c>
      <c r="F41" s="178" t="s">
        <v>173</v>
      </c>
      <c r="G41" s="177" t="s">
        <v>61</v>
      </c>
      <c r="H41" s="179">
        <v>40</v>
      </c>
      <c r="I41" s="180" t="s">
        <v>216</v>
      </c>
    </row>
    <row r="42" spans="1:9">
      <c r="A42" s="175" t="str">
        <f t="shared" si="1"/>
        <v>언제나민원실</v>
      </c>
      <c r="B42" s="176" t="str">
        <f t="shared" si="3"/>
        <v>안전행정위원회</v>
      </c>
      <c r="C42" s="175" t="str">
        <f t="shared" si="2"/>
        <v>자치행정국</v>
      </c>
      <c r="E42" s="177" t="s">
        <v>109</v>
      </c>
      <c r="F42" s="178" t="s">
        <v>175</v>
      </c>
      <c r="G42" s="177" t="s">
        <v>61</v>
      </c>
      <c r="H42" s="179">
        <v>41</v>
      </c>
      <c r="I42" s="180" t="s">
        <v>441</v>
      </c>
    </row>
    <row r="43" spans="1:9">
      <c r="A43" s="175" t="str">
        <f t="shared" si="1"/>
        <v>세정과</v>
      </c>
      <c r="B43" s="176" t="str">
        <f t="shared" si="3"/>
        <v>안전행정위원회</v>
      </c>
      <c r="C43" s="175" t="str">
        <f t="shared" si="2"/>
        <v>자치행정국</v>
      </c>
      <c r="E43" s="177" t="s">
        <v>109</v>
      </c>
      <c r="F43" s="178" t="s">
        <v>177</v>
      </c>
      <c r="G43" s="177" t="s">
        <v>61</v>
      </c>
      <c r="H43" s="179">
        <v>42</v>
      </c>
      <c r="I43" s="180" t="s">
        <v>442</v>
      </c>
    </row>
    <row r="44" spans="1:9">
      <c r="A44" s="175" t="str">
        <f t="shared" si="1"/>
        <v>세원관리과</v>
      </c>
      <c r="B44" s="176" t="str">
        <f t="shared" si="3"/>
        <v>안전행정위원회</v>
      </c>
      <c r="C44" s="175" t="str">
        <f t="shared" si="2"/>
        <v>자치행정국</v>
      </c>
      <c r="E44" s="177" t="s">
        <v>109</v>
      </c>
      <c r="F44" s="178" t="s">
        <v>178</v>
      </c>
      <c r="G44" s="177" t="s">
        <v>61</v>
      </c>
      <c r="H44" s="179">
        <v>43</v>
      </c>
      <c r="I44" s="180" t="s">
        <v>443</v>
      </c>
    </row>
    <row r="45" spans="1:9">
      <c r="A45" s="175" t="str">
        <f t="shared" si="1"/>
        <v>회계과</v>
      </c>
      <c r="B45" s="176" t="str">
        <f t="shared" si="3"/>
        <v>안전행정위원회</v>
      </c>
      <c r="C45" s="175" t="str">
        <f t="shared" si="2"/>
        <v>자치행정국</v>
      </c>
      <c r="E45" s="177" t="s">
        <v>109</v>
      </c>
      <c r="F45" s="178" t="s">
        <v>179</v>
      </c>
      <c r="G45" s="177" t="s">
        <v>61</v>
      </c>
      <c r="H45" s="179">
        <v>44</v>
      </c>
      <c r="I45" s="180" t="s">
        <v>444</v>
      </c>
    </row>
    <row r="46" spans="1:9">
      <c r="A46" s="175" t="str">
        <f t="shared" si="1"/>
        <v>특별사법경찰단</v>
      </c>
      <c r="B46" s="176" t="str">
        <f t="shared" si="3"/>
        <v>안전행정위원회</v>
      </c>
      <c r="C46" s="175" t="str">
        <f t="shared" si="2"/>
        <v>자치행정국</v>
      </c>
      <c r="E46" s="177" t="s">
        <v>109</v>
      </c>
      <c r="F46" s="178" t="s">
        <v>180</v>
      </c>
      <c r="G46" s="177" t="s">
        <v>61</v>
      </c>
      <c r="H46" s="179">
        <v>45</v>
      </c>
      <c r="I46" s="180" t="s">
        <v>445</v>
      </c>
    </row>
    <row r="47" spans="1:9">
      <c r="A47" s="175" t="str">
        <f t="shared" si="1"/>
        <v>소방행정과</v>
      </c>
      <c r="B47" s="176" t="str">
        <f t="shared" si="3"/>
        <v>안전행정위원회</v>
      </c>
      <c r="C47" s="175" t="str">
        <f t="shared" si="2"/>
        <v>재난안전본부</v>
      </c>
      <c r="E47" s="177" t="s">
        <v>217</v>
      </c>
      <c r="F47" s="178" t="s">
        <v>218</v>
      </c>
      <c r="G47" s="177" t="s">
        <v>61</v>
      </c>
      <c r="H47" s="179">
        <v>46</v>
      </c>
      <c r="I47" s="180" t="s">
        <v>219</v>
      </c>
    </row>
    <row r="48" spans="1:9">
      <c r="A48" s="175" t="str">
        <f t="shared" si="1"/>
        <v>재난안전과</v>
      </c>
      <c r="B48" s="176" t="str">
        <f t="shared" si="3"/>
        <v>안전행정위원회</v>
      </c>
      <c r="C48" s="175" t="str">
        <f t="shared" si="2"/>
        <v>재난안전본부</v>
      </c>
      <c r="E48" s="177" t="s">
        <v>217</v>
      </c>
      <c r="F48" s="178" t="s">
        <v>220</v>
      </c>
      <c r="G48" s="177" t="s">
        <v>61</v>
      </c>
      <c r="H48" s="179">
        <v>47</v>
      </c>
      <c r="I48" s="180" t="s">
        <v>221</v>
      </c>
    </row>
    <row r="49" spans="1:9">
      <c r="A49" s="175" t="str">
        <f t="shared" si="1"/>
        <v>재난대응과</v>
      </c>
      <c r="B49" s="176" t="str">
        <f t="shared" si="3"/>
        <v>안전행정위원회</v>
      </c>
      <c r="C49" s="175" t="str">
        <f t="shared" si="2"/>
        <v>재난안전본부</v>
      </c>
      <c r="E49" s="177" t="s">
        <v>217</v>
      </c>
      <c r="F49" s="178" t="s">
        <v>222</v>
      </c>
      <c r="G49" s="177" t="s">
        <v>61</v>
      </c>
      <c r="H49" s="179">
        <v>48</v>
      </c>
      <c r="I49" s="180" t="s">
        <v>223</v>
      </c>
    </row>
    <row r="50" spans="1:9">
      <c r="A50" s="175" t="str">
        <f t="shared" si="1"/>
        <v>재난종합지휘센터</v>
      </c>
      <c r="B50" s="176" t="str">
        <f t="shared" si="3"/>
        <v>안전행정위원회</v>
      </c>
      <c r="C50" s="175" t="str">
        <f t="shared" si="2"/>
        <v>재난안전본부</v>
      </c>
      <c r="E50" s="177" t="s">
        <v>217</v>
      </c>
      <c r="F50" s="178" t="s">
        <v>224</v>
      </c>
      <c r="G50" s="177" t="s">
        <v>61</v>
      </c>
      <c r="H50" s="179">
        <v>49</v>
      </c>
      <c r="I50" s="180" t="s">
        <v>225</v>
      </c>
    </row>
    <row r="51" spans="1:9">
      <c r="A51" s="175" t="str">
        <f t="shared" si="1"/>
        <v>안전교육훈련담당관</v>
      </c>
      <c r="B51" s="176" t="str">
        <f t="shared" si="3"/>
        <v>안전행정위원회</v>
      </c>
      <c r="C51" s="175" t="str">
        <f t="shared" si="2"/>
        <v>재난안전본부</v>
      </c>
      <c r="E51" s="177" t="s">
        <v>217</v>
      </c>
      <c r="F51" s="178" t="s">
        <v>226</v>
      </c>
      <c r="G51" s="177" t="s">
        <v>61</v>
      </c>
      <c r="H51" s="179">
        <v>50</v>
      </c>
      <c r="I51" s="180" t="s">
        <v>227</v>
      </c>
    </row>
    <row r="52" spans="1:9">
      <c r="A52" s="175" t="str">
        <f t="shared" si="1"/>
        <v>청문감사담당관</v>
      </c>
      <c r="B52" s="176" t="str">
        <f t="shared" si="3"/>
        <v>안전행정위원회</v>
      </c>
      <c r="C52" s="175" t="str">
        <f t="shared" si="2"/>
        <v>재난안전본부</v>
      </c>
      <c r="E52" s="177" t="s">
        <v>217</v>
      </c>
      <c r="F52" s="178" t="s">
        <v>228</v>
      </c>
      <c r="G52" s="177" t="s">
        <v>61</v>
      </c>
      <c r="H52" s="179">
        <v>51</v>
      </c>
      <c r="I52" s="180" t="s">
        <v>229</v>
      </c>
    </row>
    <row r="53" spans="1:9">
      <c r="A53" s="175" t="str">
        <f t="shared" si="1"/>
        <v>특수대응단</v>
      </c>
      <c r="B53" s="176" t="str">
        <f t="shared" si="3"/>
        <v>안전행정위원회</v>
      </c>
      <c r="C53" s="175" t="str">
        <f t="shared" si="2"/>
        <v>재난안전본부</v>
      </c>
      <c r="E53" s="177" t="s">
        <v>217</v>
      </c>
      <c r="F53" s="178" t="s">
        <v>230</v>
      </c>
      <c r="G53" s="177" t="s">
        <v>61</v>
      </c>
      <c r="H53" s="179">
        <v>52</v>
      </c>
      <c r="I53" s="180" t="s">
        <v>231</v>
      </c>
    </row>
    <row r="54" spans="1:9">
      <c r="A54" s="175" t="str">
        <f t="shared" si="1"/>
        <v>안전기획과</v>
      </c>
      <c r="B54" s="176" t="str">
        <f t="shared" si="3"/>
        <v>안전행정위원회</v>
      </c>
      <c r="C54" s="175" t="str">
        <f t="shared" si="2"/>
        <v>재난안전본부</v>
      </c>
      <c r="E54" s="177" t="s">
        <v>217</v>
      </c>
      <c r="F54" s="178" t="s">
        <v>232</v>
      </c>
      <c r="G54" s="177" t="s">
        <v>61</v>
      </c>
      <c r="H54" s="179">
        <v>53</v>
      </c>
      <c r="I54" s="180" t="s">
        <v>233</v>
      </c>
    </row>
    <row r="55" spans="1:9">
      <c r="A55" s="175" t="str">
        <f t="shared" si="1"/>
        <v>재난대책과</v>
      </c>
      <c r="B55" s="176" t="str">
        <f t="shared" si="3"/>
        <v>안전행정위원회</v>
      </c>
      <c r="C55" s="175" t="str">
        <f t="shared" si="2"/>
        <v>재난안전본부</v>
      </c>
      <c r="E55" s="177" t="s">
        <v>217</v>
      </c>
      <c r="F55" s="178" t="s">
        <v>234</v>
      </c>
      <c r="G55" s="177" t="s">
        <v>61</v>
      </c>
      <c r="H55" s="179">
        <v>54</v>
      </c>
      <c r="I55" s="180" t="s">
        <v>235</v>
      </c>
    </row>
    <row r="56" spans="1:9">
      <c r="A56" s="175" t="str">
        <f t="shared" si="1"/>
        <v>기동안전점검단</v>
      </c>
      <c r="B56" s="176" t="str">
        <f t="shared" si="3"/>
        <v>안전행정위원회</v>
      </c>
      <c r="C56" s="175" t="str">
        <f t="shared" si="2"/>
        <v>재난안전본부</v>
      </c>
      <c r="E56" s="177" t="s">
        <v>217</v>
      </c>
      <c r="F56" s="178" t="s">
        <v>236</v>
      </c>
      <c r="G56" s="177" t="s">
        <v>61</v>
      </c>
      <c r="H56" s="179">
        <v>55</v>
      </c>
      <c r="I56" s="180" t="s">
        <v>237</v>
      </c>
    </row>
    <row r="57" spans="1:9">
      <c r="A57" s="175" t="str">
        <f t="shared" si="1"/>
        <v>소방행정기획과</v>
      </c>
      <c r="B57" s="176" t="str">
        <f t="shared" si="3"/>
        <v>안전행정위원회</v>
      </c>
      <c r="C57" s="175" t="str">
        <f t="shared" si="2"/>
        <v>재난안전본부</v>
      </c>
      <c r="E57" s="177" t="s">
        <v>122</v>
      </c>
      <c r="F57" s="178" t="s">
        <v>238</v>
      </c>
      <c r="G57" s="177" t="s">
        <v>61</v>
      </c>
      <c r="H57" s="179">
        <v>56</v>
      </c>
      <c r="I57" s="180" t="s">
        <v>239</v>
      </c>
    </row>
    <row r="58" spans="1:9">
      <c r="A58" s="175" t="str">
        <f t="shared" si="1"/>
        <v>특수대응단(북부)</v>
      </c>
      <c r="B58" s="176" t="str">
        <f t="shared" si="3"/>
        <v>안전행정위원회</v>
      </c>
      <c r="C58" s="175" t="str">
        <f t="shared" si="2"/>
        <v>재난안전본부</v>
      </c>
      <c r="E58" s="177" t="s">
        <v>122</v>
      </c>
      <c r="F58" s="178" t="s">
        <v>230</v>
      </c>
      <c r="G58" s="177" t="s">
        <v>61</v>
      </c>
      <c r="H58" s="179">
        <v>57</v>
      </c>
      <c r="I58" s="180" t="s">
        <v>240</v>
      </c>
    </row>
    <row r="59" spans="1:9">
      <c r="A59" s="175" t="str">
        <f t="shared" si="1"/>
        <v>소방학교</v>
      </c>
      <c r="B59" s="176" t="str">
        <f t="shared" si="3"/>
        <v>안전행정위원회</v>
      </c>
      <c r="C59" s="175" t="str">
        <f t="shared" si="2"/>
        <v>재난안전본부</v>
      </c>
      <c r="E59" s="177" t="s">
        <v>127</v>
      </c>
      <c r="F59" s="178" t="s">
        <v>241</v>
      </c>
      <c r="G59" s="177" t="s">
        <v>61</v>
      </c>
      <c r="H59" s="179">
        <v>58</v>
      </c>
      <c r="I59" s="180" t="s">
        <v>276</v>
      </c>
    </row>
    <row r="60" spans="1:9">
      <c r="A60" s="175" t="str">
        <f t="shared" si="1"/>
        <v>수원소방서</v>
      </c>
      <c r="B60" s="176" t="str">
        <f t="shared" si="3"/>
        <v>안전행정위원회</v>
      </c>
      <c r="C60" s="175" t="str">
        <f t="shared" si="2"/>
        <v>재난안전본부</v>
      </c>
      <c r="E60" s="177" t="s">
        <v>128</v>
      </c>
      <c r="F60" s="178" t="s">
        <v>242</v>
      </c>
      <c r="G60" s="177" t="s">
        <v>61</v>
      </c>
      <c r="H60" s="179">
        <v>59</v>
      </c>
      <c r="I60" s="180" t="s">
        <v>278</v>
      </c>
    </row>
    <row r="61" spans="1:9">
      <c r="A61" s="175" t="str">
        <f t="shared" si="1"/>
        <v>성남소방서</v>
      </c>
      <c r="B61" s="176" t="str">
        <f t="shared" si="3"/>
        <v>안전행정위원회</v>
      </c>
      <c r="C61" s="175" t="str">
        <f t="shared" si="2"/>
        <v>재난안전본부</v>
      </c>
      <c r="E61" s="177" t="s">
        <v>128</v>
      </c>
      <c r="F61" s="178" t="s">
        <v>243</v>
      </c>
      <c r="G61" s="177" t="s">
        <v>61</v>
      </c>
      <c r="H61" s="179">
        <v>60</v>
      </c>
      <c r="I61" s="180" t="s">
        <v>280</v>
      </c>
    </row>
    <row r="62" spans="1:9">
      <c r="A62" s="175" t="str">
        <f t="shared" si="1"/>
        <v>분당소방서</v>
      </c>
      <c r="B62" s="176" t="str">
        <f t="shared" si="3"/>
        <v>안전행정위원회</v>
      </c>
      <c r="C62" s="175" t="str">
        <f t="shared" si="2"/>
        <v>재난안전본부</v>
      </c>
      <c r="E62" s="177" t="s">
        <v>128</v>
      </c>
      <c r="F62" s="178" t="s">
        <v>244</v>
      </c>
      <c r="G62" s="177" t="s">
        <v>61</v>
      </c>
      <c r="H62" s="179">
        <v>61</v>
      </c>
      <c r="I62" s="180" t="s">
        <v>282</v>
      </c>
    </row>
    <row r="63" spans="1:9">
      <c r="A63" s="175" t="str">
        <f t="shared" si="1"/>
        <v>부천소방서</v>
      </c>
      <c r="B63" s="176" t="str">
        <f t="shared" si="3"/>
        <v>안전행정위원회</v>
      </c>
      <c r="C63" s="175" t="str">
        <f t="shared" si="2"/>
        <v>재난안전본부</v>
      </c>
      <c r="E63" s="177" t="s">
        <v>128</v>
      </c>
      <c r="F63" s="178" t="s">
        <v>245</v>
      </c>
      <c r="G63" s="177" t="s">
        <v>61</v>
      </c>
      <c r="H63" s="179">
        <v>62</v>
      </c>
      <c r="I63" s="180" t="s">
        <v>446</v>
      </c>
    </row>
    <row r="64" spans="1:9">
      <c r="A64" s="175" t="str">
        <f t="shared" si="1"/>
        <v>안양소방서</v>
      </c>
      <c r="B64" s="176" t="str">
        <f t="shared" si="3"/>
        <v>안전행정위원회</v>
      </c>
      <c r="C64" s="175" t="str">
        <f t="shared" si="2"/>
        <v>재난안전본부</v>
      </c>
      <c r="E64" s="177" t="s">
        <v>128</v>
      </c>
      <c r="F64" s="178" t="s">
        <v>246</v>
      </c>
      <c r="G64" s="177" t="s">
        <v>61</v>
      </c>
      <c r="H64" s="179">
        <v>63</v>
      </c>
      <c r="I64" s="180" t="s">
        <v>447</v>
      </c>
    </row>
    <row r="65" spans="1:9">
      <c r="A65" s="175" t="str">
        <f t="shared" si="1"/>
        <v>안산소방서</v>
      </c>
      <c r="B65" s="176" t="str">
        <f t="shared" si="3"/>
        <v>안전행정위원회</v>
      </c>
      <c r="C65" s="175" t="str">
        <f t="shared" si="2"/>
        <v>재난안전본부</v>
      </c>
      <c r="E65" s="177" t="s">
        <v>128</v>
      </c>
      <c r="F65" s="178" t="s">
        <v>247</v>
      </c>
      <c r="G65" s="177" t="s">
        <v>61</v>
      </c>
      <c r="H65" s="179">
        <v>64</v>
      </c>
      <c r="I65" s="180" t="s">
        <v>448</v>
      </c>
    </row>
    <row r="66" spans="1:9">
      <c r="A66" s="175" t="str">
        <f t="shared" si="1"/>
        <v>용인소방서</v>
      </c>
      <c r="B66" s="176" t="str">
        <f t="shared" ref="B66:B97" si="4">G66</f>
        <v>안전행정위원회</v>
      </c>
      <c r="C66" s="175" t="str">
        <f t="shared" si="2"/>
        <v>재난안전본부</v>
      </c>
      <c r="E66" s="177" t="s">
        <v>128</v>
      </c>
      <c r="F66" s="178" t="s">
        <v>248</v>
      </c>
      <c r="G66" s="177" t="s">
        <v>61</v>
      </c>
      <c r="H66" s="179">
        <v>65</v>
      </c>
      <c r="I66" s="180" t="s">
        <v>449</v>
      </c>
    </row>
    <row r="67" spans="1:9">
      <c r="A67" s="175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6" t="str">
        <f t="shared" si="4"/>
        <v>안전행정위원회</v>
      </c>
      <c r="C67" s="175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7" t="s">
        <v>128</v>
      </c>
      <c r="F67" s="178" t="s">
        <v>249</v>
      </c>
      <c r="G67" s="177" t="s">
        <v>61</v>
      </c>
      <c r="H67" s="179">
        <v>66</v>
      </c>
      <c r="I67" s="180" t="s">
        <v>450</v>
      </c>
    </row>
    <row r="68" spans="1:9">
      <c r="A68" s="175" t="str">
        <f t="shared" si="5"/>
        <v>송탄소방서</v>
      </c>
      <c r="B68" s="176" t="str">
        <f t="shared" si="4"/>
        <v>안전행정위원회</v>
      </c>
      <c r="C68" s="175" t="str">
        <f t="shared" si="6"/>
        <v>재난안전본부</v>
      </c>
      <c r="E68" s="177" t="s">
        <v>128</v>
      </c>
      <c r="F68" s="178" t="s">
        <v>250</v>
      </c>
      <c r="G68" s="177" t="s">
        <v>61</v>
      </c>
      <c r="H68" s="179">
        <v>67</v>
      </c>
      <c r="I68" s="180" t="s">
        <v>451</v>
      </c>
    </row>
    <row r="69" spans="1:9">
      <c r="A69" s="175" t="str">
        <f t="shared" si="5"/>
        <v>광명소방서</v>
      </c>
      <c r="B69" s="176" t="str">
        <f t="shared" si="4"/>
        <v>안전행정위원회</v>
      </c>
      <c r="C69" s="175" t="str">
        <f t="shared" si="6"/>
        <v>재난안전본부</v>
      </c>
      <c r="E69" s="177" t="s">
        <v>128</v>
      </c>
      <c r="F69" s="178" t="s">
        <v>251</v>
      </c>
      <c r="G69" s="177" t="s">
        <v>61</v>
      </c>
      <c r="H69" s="179">
        <v>68</v>
      </c>
      <c r="I69" s="180" t="s">
        <v>452</v>
      </c>
    </row>
    <row r="70" spans="1:9">
      <c r="A70" s="175" t="str">
        <f t="shared" si="5"/>
        <v>시흥소방서</v>
      </c>
      <c r="B70" s="176" t="str">
        <f t="shared" si="4"/>
        <v>안전행정위원회</v>
      </c>
      <c r="C70" s="175" t="str">
        <f t="shared" si="6"/>
        <v>재난안전본부</v>
      </c>
      <c r="E70" s="177" t="s">
        <v>128</v>
      </c>
      <c r="F70" s="178" t="s">
        <v>252</v>
      </c>
      <c r="G70" s="177" t="s">
        <v>61</v>
      </c>
      <c r="H70" s="179">
        <v>69</v>
      </c>
      <c r="I70" s="180" t="s">
        <v>453</v>
      </c>
    </row>
    <row r="71" spans="1:9">
      <c r="A71" s="175" t="str">
        <f t="shared" si="5"/>
        <v>군포소방서</v>
      </c>
      <c r="B71" s="176" t="str">
        <f t="shared" si="4"/>
        <v>안전행정위원회</v>
      </c>
      <c r="C71" s="175" t="str">
        <f t="shared" si="6"/>
        <v>재난안전본부</v>
      </c>
      <c r="E71" s="177" t="s">
        <v>128</v>
      </c>
      <c r="F71" s="178" t="s">
        <v>253</v>
      </c>
      <c r="G71" s="177" t="s">
        <v>61</v>
      </c>
      <c r="H71" s="179">
        <v>70</v>
      </c>
      <c r="I71" s="180" t="s">
        <v>454</v>
      </c>
    </row>
    <row r="72" spans="1:9">
      <c r="A72" s="175" t="str">
        <f t="shared" si="5"/>
        <v>화성소방서</v>
      </c>
      <c r="B72" s="176" t="str">
        <f t="shared" si="4"/>
        <v>안전행정위원회</v>
      </c>
      <c r="C72" s="175" t="str">
        <f t="shared" si="6"/>
        <v>재난안전본부</v>
      </c>
      <c r="E72" s="177" t="s">
        <v>128</v>
      </c>
      <c r="F72" s="178" t="s">
        <v>254</v>
      </c>
      <c r="G72" s="177" t="s">
        <v>61</v>
      </c>
      <c r="H72" s="179">
        <v>71</v>
      </c>
      <c r="I72" s="180" t="s">
        <v>455</v>
      </c>
    </row>
    <row r="73" spans="1:9">
      <c r="A73" s="175" t="str">
        <f t="shared" si="5"/>
        <v>이천소방서</v>
      </c>
      <c r="B73" s="176" t="str">
        <f t="shared" si="4"/>
        <v>안전행정위원회</v>
      </c>
      <c r="C73" s="175" t="str">
        <f t="shared" si="6"/>
        <v>재난안전본부</v>
      </c>
      <c r="E73" s="177" t="s">
        <v>128</v>
      </c>
      <c r="F73" s="178" t="s">
        <v>255</v>
      </c>
      <c r="G73" s="177" t="s">
        <v>61</v>
      </c>
      <c r="H73" s="179">
        <v>72</v>
      </c>
      <c r="I73" s="180" t="s">
        <v>456</v>
      </c>
    </row>
    <row r="74" spans="1:9">
      <c r="A74" s="175" t="str">
        <f t="shared" si="5"/>
        <v>김포소방서</v>
      </c>
      <c r="B74" s="176" t="str">
        <f t="shared" si="4"/>
        <v>안전행정위원회</v>
      </c>
      <c r="C74" s="175" t="str">
        <f t="shared" si="6"/>
        <v>재난안전본부</v>
      </c>
      <c r="E74" s="177" t="s">
        <v>128</v>
      </c>
      <c r="F74" s="178" t="s">
        <v>256</v>
      </c>
      <c r="G74" s="177" t="s">
        <v>61</v>
      </c>
      <c r="H74" s="179">
        <v>73</v>
      </c>
      <c r="I74" s="180" t="s">
        <v>457</v>
      </c>
    </row>
    <row r="75" spans="1:9">
      <c r="A75" s="175" t="str">
        <f t="shared" si="5"/>
        <v>광주소방서</v>
      </c>
      <c r="B75" s="176" t="str">
        <f t="shared" si="4"/>
        <v>안전행정위원회</v>
      </c>
      <c r="C75" s="175" t="str">
        <f t="shared" si="6"/>
        <v>재난안전본부</v>
      </c>
      <c r="E75" s="177" t="s">
        <v>128</v>
      </c>
      <c r="F75" s="178" t="s">
        <v>257</v>
      </c>
      <c r="G75" s="177" t="s">
        <v>61</v>
      </c>
      <c r="H75" s="179">
        <v>74</v>
      </c>
      <c r="I75" s="180" t="s">
        <v>458</v>
      </c>
    </row>
    <row r="76" spans="1:9">
      <c r="A76" s="175" t="str">
        <f t="shared" si="5"/>
        <v>안성소방서</v>
      </c>
      <c r="B76" s="176" t="str">
        <f t="shared" si="4"/>
        <v>안전행정위원회</v>
      </c>
      <c r="C76" s="175" t="str">
        <f t="shared" si="6"/>
        <v>재난안전본부</v>
      </c>
      <c r="E76" s="177" t="s">
        <v>128</v>
      </c>
      <c r="F76" s="178" t="s">
        <v>258</v>
      </c>
      <c r="G76" s="177" t="s">
        <v>61</v>
      </c>
      <c r="H76" s="179">
        <v>75</v>
      </c>
      <c r="I76" s="180" t="s">
        <v>459</v>
      </c>
    </row>
    <row r="77" spans="1:9">
      <c r="A77" s="175" t="str">
        <f t="shared" si="5"/>
        <v>하남소방서</v>
      </c>
      <c r="B77" s="176" t="str">
        <f t="shared" si="4"/>
        <v>안전행정위원회</v>
      </c>
      <c r="C77" s="175" t="str">
        <f t="shared" si="6"/>
        <v>재난안전본부</v>
      </c>
      <c r="E77" s="177" t="s">
        <v>128</v>
      </c>
      <c r="F77" s="178" t="s">
        <v>259</v>
      </c>
      <c r="G77" s="177" t="s">
        <v>61</v>
      </c>
      <c r="H77" s="179">
        <v>76</v>
      </c>
      <c r="I77" s="180" t="s">
        <v>460</v>
      </c>
    </row>
    <row r="78" spans="1:9">
      <c r="A78" s="175" t="str">
        <f t="shared" si="5"/>
        <v>의왕소방서</v>
      </c>
      <c r="B78" s="176" t="str">
        <f t="shared" si="4"/>
        <v>안전행정위원회</v>
      </c>
      <c r="C78" s="175" t="str">
        <f t="shared" si="6"/>
        <v>재난안전본부</v>
      </c>
      <c r="E78" s="177" t="s">
        <v>128</v>
      </c>
      <c r="F78" s="178" t="s">
        <v>260</v>
      </c>
      <c r="G78" s="177" t="s">
        <v>61</v>
      </c>
      <c r="H78" s="179">
        <v>77</v>
      </c>
      <c r="I78" s="180" t="s">
        <v>461</v>
      </c>
    </row>
    <row r="79" spans="1:9">
      <c r="A79" s="175" t="str">
        <f t="shared" si="5"/>
        <v>오산소방서</v>
      </c>
      <c r="B79" s="176" t="str">
        <f t="shared" si="4"/>
        <v>안전행정위원회</v>
      </c>
      <c r="C79" s="175" t="str">
        <f t="shared" si="6"/>
        <v>재난안전본부</v>
      </c>
      <c r="E79" s="177" t="s">
        <v>128</v>
      </c>
      <c r="F79" s="178" t="s">
        <v>261</v>
      </c>
      <c r="G79" s="177" t="s">
        <v>61</v>
      </c>
      <c r="H79" s="179">
        <v>78</v>
      </c>
      <c r="I79" s="180" t="s">
        <v>462</v>
      </c>
    </row>
    <row r="80" spans="1:9">
      <c r="A80" s="175" t="str">
        <f t="shared" si="5"/>
        <v>여주소방서</v>
      </c>
      <c r="B80" s="176" t="str">
        <f t="shared" si="4"/>
        <v>안전행정위원회</v>
      </c>
      <c r="C80" s="175" t="str">
        <f t="shared" si="6"/>
        <v>재난안전본부</v>
      </c>
      <c r="E80" s="177" t="s">
        <v>128</v>
      </c>
      <c r="F80" s="178" t="s">
        <v>262</v>
      </c>
      <c r="G80" s="177" t="s">
        <v>61</v>
      </c>
      <c r="H80" s="179">
        <v>79</v>
      </c>
      <c r="I80" s="180" t="s">
        <v>463</v>
      </c>
    </row>
    <row r="81" spans="1:9">
      <c r="A81" s="175" t="str">
        <f t="shared" si="5"/>
        <v>양평소방서</v>
      </c>
      <c r="B81" s="176" t="str">
        <f t="shared" si="4"/>
        <v>안전행정위원회</v>
      </c>
      <c r="C81" s="175" t="str">
        <f t="shared" si="6"/>
        <v>재난안전본부</v>
      </c>
      <c r="E81" s="177" t="s">
        <v>128</v>
      </c>
      <c r="F81" s="178" t="s">
        <v>263</v>
      </c>
      <c r="G81" s="177" t="s">
        <v>61</v>
      </c>
      <c r="H81" s="179">
        <v>80</v>
      </c>
      <c r="I81" s="180" t="s">
        <v>464</v>
      </c>
    </row>
    <row r="82" spans="1:9">
      <c r="A82" s="175" t="str">
        <f t="shared" si="5"/>
        <v>과천소방서</v>
      </c>
      <c r="B82" s="176" t="str">
        <f t="shared" si="4"/>
        <v>안전행정위원회</v>
      </c>
      <c r="C82" s="175" t="str">
        <f t="shared" si="6"/>
        <v>재난안전본부</v>
      </c>
      <c r="E82" s="177" t="s">
        <v>128</v>
      </c>
      <c r="F82" s="178" t="s">
        <v>264</v>
      </c>
      <c r="G82" s="177" t="s">
        <v>61</v>
      </c>
      <c r="H82" s="179">
        <v>81</v>
      </c>
      <c r="I82" s="180" t="s">
        <v>465</v>
      </c>
    </row>
    <row r="83" spans="1:9">
      <c r="A83" s="175" t="str">
        <f t="shared" si="5"/>
        <v>고양소방서</v>
      </c>
      <c r="B83" s="176" t="str">
        <f t="shared" si="4"/>
        <v>안전행정위원회</v>
      </c>
      <c r="C83" s="175" t="str">
        <f t="shared" si="6"/>
        <v>재난안전본부</v>
      </c>
      <c r="E83" s="177" t="s">
        <v>128</v>
      </c>
      <c r="F83" s="178" t="s">
        <v>265</v>
      </c>
      <c r="G83" s="177" t="s">
        <v>61</v>
      </c>
      <c r="H83" s="179">
        <v>82</v>
      </c>
      <c r="I83" s="180" t="s">
        <v>466</v>
      </c>
    </row>
    <row r="84" spans="1:9">
      <c r="A84" s="175" t="str">
        <f t="shared" si="5"/>
        <v>일산소방서</v>
      </c>
      <c r="B84" s="176" t="str">
        <f t="shared" si="4"/>
        <v>안전행정위원회</v>
      </c>
      <c r="C84" s="175" t="str">
        <f t="shared" si="6"/>
        <v>재난안전본부</v>
      </c>
      <c r="E84" s="177" t="s">
        <v>128</v>
      </c>
      <c r="F84" s="178" t="s">
        <v>266</v>
      </c>
      <c r="G84" s="177" t="s">
        <v>61</v>
      </c>
      <c r="H84" s="179">
        <v>83</v>
      </c>
      <c r="I84" s="180" t="s">
        <v>467</v>
      </c>
    </row>
    <row r="85" spans="1:9">
      <c r="A85" s="175" t="str">
        <f t="shared" si="5"/>
        <v>의정부소방서</v>
      </c>
      <c r="B85" s="176" t="str">
        <f t="shared" si="4"/>
        <v>안전행정위원회</v>
      </c>
      <c r="C85" s="175" t="str">
        <f t="shared" si="6"/>
        <v>재난안전본부</v>
      </c>
      <c r="E85" s="177" t="s">
        <v>128</v>
      </c>
      <c r="F85" s="178" t="s">
        <v>267</v>
      </c>
      <c r="G85" s="177" t="s">
        <v>61</v>
      </c>
      <c r="H85" s="179">
        <v>84</v>
      </c>
      <c r="I85" s="180" t="s">
        <v>468</v>
      </c>
    </row>
    <row r="86" spans="1:9">
      <c r="A86" s="175" t="str">
        <f t="shared" si="5"/>
        <v>남양주소방서</v>
      </c>
      <c r="B86" s="176" t="str">
        <f t="shared" si="4"/>
        <v>안전행정위원회</v>
      </c>
      <c r="C86" s="175" t="str">
        <f t="shared" si="6"/>
        <v>재난안전본부</v>
      </c>
      <c r="E86" s="177" t="s">
        <v>128</v>
      </c>
      <c r="F86" s="178" t="s">
        <v>268</v>
      </c>
      <c r="G86" s="177" t="s">
        <v>61</v>
      </c>
      <c r="H86" s="179">
        <v>85</v>
      </c>
      <c r="I86" s="180" t="s">
        <v>469</v>
      </c>
    </row>
    <row r="87" spans="1:9">
      <c r="A87" s="175" t="str">
        <f t="shared" si="5"/>
        <v>파주소방서</v>
      </c>
      <c r="B87" s="176" t="str">
        <f t="shared" si="4"/>
        <v>안전행정위원회</v>
      </c>
      <c r="C87" s="175" t="str">
        <f t="shared" si="6"/>
        <v>재난안전본부</v>
      </c>
      <c r="E87" s="177" t="s">
        <v>128</v>
      </c>
      <c r="F87" s="178" t="s">
        <v>269</v>
      </c>
      <c r="G87" s="177" t="s">
        <v>61</v>
      </c>
      <c r="H87" s="179">
        <v>86</v>
      </c>
      <c r="I87" s="180" t="s">
        <v>470</v>
      </c>
    </row>
    <row r="88" spans="1:9">
      <c r="A88" s="175" t="str">
        <f t="shared" si="5"/>
        <v>구리소방서</v>
      </c>
      <c r="B88" s="176" t="str">
        <f t="shared" si="4"/>
        <v>안전행정위원회</v>
      </c>
      <c r="C88" s="175" t="str">
        <f t="shared" si="6"/>
        <v>재난안전본부</v>
      </c>
      <c r="E88" s="177" t="s">
        <v>128</v>
      </c>
      <c r="F88" s="178" t="s">
        <v>270</v>
      </c>
      <c r="G88" s="177" t="s">
        <v>61</v>
      </c>
      <c r="H88" s="179">
        <v>87</v>
      </c>
      <c r="I88" s="180" t="s">
        <v>471</v>
      </c>
    </row>
    <row r="89" spans="1:9">
      <c r="A89" s="175" t="str">
        <f t="shared" si="5"/>
        <v>포천소방서</v>
      </c>
      <c r="B89" s="176" t="str">
        <f t="shared" si="4"/>
        <v>안전행정위원회</v>
      </c>
      <c r="C89" s="175" t="str">
        <f t="shared" si="6"/>
        <v>재난안전본부</v>
      </c>
      <c r="E89" s="177" t="s">
        <v>128</v>
      </c>
      <c r="F89" s="178" t="s">
        <v>271</v>
      </c>
      <c r="G89" s="177" t="s">
        <v>61</v>
      </c>
      <c r="H89" s="179">
        <v>88</v>
      </c>
      <c r="I89" s="180" t="s">
        <v>472</v>
      </c>
    </row>
    <row r="90" spans="1:9">
      <c r="A90" s="175" t="str">
        <f t="shared" si="5"/>
        <v>양주소방서</v>
      </c>
      <c r="B90" s="176" t="str">
        <f t="shared" si="4"/>
        <v>안전행정위원회</v>
      </c>
      <c r="C90" s="175" t="str">
        <f t="shared" si="6"/>
        <v>재난안전본부</v>
      </c>
      <c r="E90" s="177" t="s">
        <v>128</v>
      </c>
      <c r="F90" s="178" t="s">
        <v>272</v>
      </c>
      <c r="G90" s="177" t="s">
        <v>61</v>
      </c>
      <c r="H90" s="179">
        <v>89</v>
      </c>
      <c r="I90" s="180" t="s">
        <v>473</v>
      </c>
    </row>
    <row r="91" spans="1:9">
      <c r="A91" s="175" t="str">
        <f t="shared" si="5"/>
        <v>동두천소방서</v>
      </c>
      <c r="B91" s="176" t="str">
        <f t="shared" si="4"/>
        <v>안전행정위원회</v>
      </c>
      <c r="C91" s="175" t="str">
        <f t="shared" si="6"/>
        <v>재난안전본부</v>
      </c>
      <c r="E91" s="177" t="s">
        <v>128</v>
      </c>
      <c r="F91" s="178" t="s">
        <v>273</v>
      </c>
      <c r="G91" s="177" t="s">
        <v>61</v>
      </c>
      <c r="H91" s="179">
        <v>90</v>
      </c>
      <c r="I91" s="180" t="s">
        <v>474</v>
      </c>
    </row>
    <row r="92" spans="1:9">
      <c r="A92" s="175" t="str">
        <f t="shared" si="5"/>
        <v>가평소방서</v>
      </c>
      <c r="B92" s="176" t="str">
        <f t="shared" si="4"/>
        <v>안전행정위원회</v>
      </c>
      <c r="C92" s="175" t="str">
        <f t="shared" si="6"/>
        <v>재난안전본부</v>
      </c>
      <c r="E92" s="177" t="s">
        <v>128</v>
      </c>
      <c r="F92" s="178" t="s">
        <v>274</v>
      </c>
      <c r="G92" s="177" t="s">
        <v>61</v>
      </c>
      <c r="H92" s="179">
        <v>91</v>
      </c>
      <c r="I92" s="180" t="s">
        <v>475</v>
      </c>
    </row>
    <row r="93" spans="1:9">
      <c r="A93" s="175" t="str">
        <f t="shared" si="5"/>
        <v>연천소방서</v>
      </c>
      <c r="B93" s="176" t="str">
        <f t="shared" si="4"/>
        <v>안전행정위원회</v>
      </c>
      <c r="C93" s="175" t="str">
        <f t="shared" si="6"/>
        <v>재난안전본부</v>
      </c>
      <c r="E93" s="177" t="s">
        <v>128</v>
      </c>
      <c r="F93" s="178" t="s">
        <v>275</v>
      </c>
      <c r="G93" s="177" t="s">
        <v>61</v>
      </c>
      <c r="H93" s="179">
        <v>92</v>
      </c>
      <c r="I93" s="180" t="s">
        <v>476</v>
      </c>
    </row>
    <row r="94" spans="1:9">
      <c r="A94" s="175" t="str">
        <f t="shared" si="5"/>
        <v>행정관리담당관</v>
      </c>
      <c r="B94" s="176" t="str">
        <f t="shared" si="4"/>
        <v>안전행정위원회</v>
      </c>
      <c r="C94" s="175" t="str">
        <f t="shared" si="6"/>
        <v>균형발전기획실</v>
      </c>
      <c r="E94" s="177" t="s">
        <v>319</v>
      </c>
      <c r="F94" s="178" t="s">
        <v>324</v>
      </c>
      <c r="G94" s="177" t="s">
        <v>61</v>
      </c>
      <c r="H94" s="179">
        <v>93</v>
      </c>
      <c r="I94" s="180" t="s">
        <v>284</v>
      </c>
    </row>
    <row r="95" spans="1:9">
      <c r="A95" s="175" t="str">
        <f t="shared" si="5"/>
        <v>비상기획담당관</v>
      </c>
      <c r="B95" s="176" t="str">
        <f t="shared" si="4"/>
        <v>안전행정위원회</v>
      </c>
      <c r="C95" s="175" t="str">
        <f t="shared" si="6"/>
        <v>균형발전기획실</v>
      </c>
      <c r="E95" s="177" t="s">
        <v>319</v>
      </c>
      <c r="F95" s="178" t="s">
        <v>330</v>
      </c>
      <c r="G95" s="177" t="s">
        <v>61</v>
      </c>
      <c r="H95" s="179">
        <v>94</v>
      </c>
      <c r="I95" s="180" t="s">
        <v>286</v>
      </c>
    </row>
    <row r="96" spans="1:9">
      <c r="A96" s="175" t="str">
        <f t="shared" si="5"/>
        <v>인재개발원</v>
      </c>
      <c r="B96" s="176" t="str">
        <f t="shared" si="4"/>
        <v>안전행정위원회</v>
      </c>
      <c r="C96" s="175" t="str">
        <f t="shared" si="6"/>
        <v>인재개발원</v>
      </c>
      <c r="E96" s="177" t="s">
        <v>124</v>
      </c>
      <c r="F96" s="178" t="s">
        <v>387</v>
      </c>
      <c r="G96" s="177" t="s">
        <v>61</v>
      </c>
      <c r="H96" s="179">
        <v>95</v>
      </c>
      <c r="I96" s="180" t="s">
        <v>292</v>
      </c>
    </row>
    <row r="97" spans="1:9">
      <c r="A97" s="175" t="str">
        <f t="shared" si="5"/>
        <v>문화정책과</v>
      </c>
      <c r="B97" s="176" t="str">
        <f t="shared" si="4"/>
        <v>문화체육관광위원회</v>
      </c>
      <c r="C97" s="175" t="str">
        <f t="shared" si="6"/>
        <v>문화체육관광국</v>
      </c>
      <c r="E97" s="177" t="s">
        <v>110</v>
      </c>
      <c r="F97" s="178" t="s">
        <v>188</v>
      </c>
      <c r="G97" s="177" t="s">
        <v>14</v>
      </c>
      <c r="H97" s="179">
        <v>96</v>
      </c>
      <c r="I97" s="180" t="s">
        <v>298</v>
      </c>
    </row>
    <row r="98" spans="1:9">
      <c r="A98" s="175" t="str">
        <f t="shared" si="5"/>
        <v>종무과</v>
      </c>
      <c r="B98" s="176" t="str">
        <f t="shared" ref="B98:B129" si="7">G98</f>
        <v>문화체육관광위원회</v>
      </c>
      <c r="C98" s="175" t="str">
        <f t="shared" si="6"/>
        <v>문화체육관광국</v>
      </c>
      <c r="E98" s="177" t="s">
        <v>110</v>
      </c>
      <c r="F98" s="178" t="s">
        <v>190</v>
      </c>
      <c r="G98" s="177" t="s">
        <v>14</v>
      </c>
      <c r="H98" s="179">
        <v>97</v>
      </c>
      <c r="I98" s="180" t="s">
        <v>300</v>
      </c>
    </row>
    <row r="99" spans="1:9">
      <c r="A99" s="175" t="str">
        <f t="shared" si="5"/>
        <v>체육과</v>
      </c>
      <c r="B99" s="176" t="str">
        <f t="shared" si="7"/>
        <v>문화체육관광위원회</v>
      </c>
      <c r="C99" s="175" t="str">
        <f t="shared" si="6"/>
        <v>문화체육관광국</v>
      </c>
      <c r="E99" s="177" t="s">
        <v>110</v>
      </c>
      <c r="F99" s="178" t="s">
        <v>192</v>
      </c>
      <c r="G99" s="177" t="s">
        <v>14</v>
      </c>
      <c r="H99" s="179">
        <v>98</v>
      </c>
      <c r="I99" s="180" t="s">
        <v>302</v>
      </c>
    </row>
    <row r="100" spans="1:9">
      <c r="A100" s="175" t="str">
        <f t="shared" si="5"/>
        <v>문화유산과</v>
      </c>
      <c r="B100" s="176" t="str">
        <f t="shared" si="7"/>
        <v>문화체육관광위원회</v>
      </c>
      <c r="C100" s="175" t="str">
        <f t="shared" si="6"/>
        <v>문화체육관광국</v>
      </c>
      <c r="E100" s="177" t="s">
        <v>110</v>
      </c>
      <c r="F100" s="178" t="s">
        <v>194</v>
      </c>
      <c r="G100" s="177" t="s">
        <v>14</v>
      </c>
      <c r="H100" s="179">
        <v>99</v>
      </c>
      <c r="I100" s="180" t="s">
        <v>304</v>
      </c>
    </row>
    <row r="101" spans="1:9">
      <c r="A101" s="175" t="str">
        <f t="shared" si="5"/>
        <v>콘텐츠산업과</v>
      </c>
      <c r="B101" s="176" t="str">
        <f t="shared" si="7"/>
        <v>문화체육관광위원회</v>
      </c>
      <c r="C101" s="175" t="str">
        <f t="shared" si="6"/>
        <v>문화체육관광국</v>
      </c>
      <c r="E101" s="177" t="s">
        <v>110</v>
      </c>
      <c r="F101" s="178" t="s">
        <v>196</v>
      </c>
      <c r="G101" s="177" t="s">
        <v>14</v>
      </c>
      <c r="H101" s="179">
        <v>100</v>
      </c>
      <c r="I101" s="180" t="s">
        <v>306</v>
      </c>
    </row>
    <row r="102" spans="1:9">
      <c r="A102" s="175" t="str">
        <f t="shared" si="5"/>
        <v>관광과</v>
      </c>
      <c r="B102" s="176" t="str">
        <f t="shared" si="7"/>
        <v>문화체육관광위원회</v>
      </c>
      <c r="C102" s="175" t="str">
        <f t="shared" si="6"/>
        <v>문화체육관광국</v>
      </c>
      <c r="E102" s="177" t="s">
        <v>110</v>
      </c>
      <c r="F102" s="178" t="s">
        <v>198</v>
      </c>
      <c r="G102" s="177" t="s">
        <v>14</v>
      </c>
      <c r="H102" s="179">
        <v>101</v>
      </c>
      <c r="I102" s="180" t="s">
        <v>308</v>
      </c>
    </row>
    <row r="103" spans="1:9">
      <c r="A103" s="175" t="str">
        <f t="shared" si="5"/>
        <v>농업정책과</v>
      </c>
      <c r="B103" s="176" t="str">
        <f t="shared" si="7"/>
        <v>농정해양위원회</v>
      </c>
      <c r="C103" s="175" t="str">
        <f t="shared" si="6"/>
        <v>농정해양국</v>
      </c>
      <c r="E103" s="177" t="s">
        <v>65</v>
      </c>
      <c r="F103" s="178" t="s">
        <v>199</v>
      </c>
      <c r="G103" s="177" t="s">
        <v>64</v>
      </c>
      <c r="H103" s="179">
        <v>102</v>
      </c>
      <c r="I103" s="180" t="s">
        <v>309</v>
      </c>
    </row>
    <row r="104" spans="1:9">
      <c r="A104" s="175" t="str">
        <f t="shared" si="5"/>
        <v>해양항만정책과</v>
      </c>
      <c r="B104" s="176" t="str">
        <f t="shared" si="7"/>
        <v>농정해양위원회</v>
      </c>
      <c r="C104" s="175" t="str">
        <f t="shared" si="6"/>
        <v>농정해양국</v>
      </c>
      <c r="E104" s="177" t="s">
        <v>65</v>
      </c>
      <c r="F104" s="178" t="s">
        <v>201</v>
      </c>
      <c r="G104" s="177" t="s">
        <v>64</v>
      </c>
      <c r="H104" s="179">
        <v>103</v>
      </c>
      <c r="I104" s="180" t="s">
        <v>310</v>
      </c>
    </row>
    <row r="105" spans="1:9">
      <c r="A105" s="175" t="str">
        <f t="shared" si="5"/>
        <v>농식품유통과</v>
      </c>
      <c r="B105" s="176" t="str">
        <f t="shared" si="7"/>
        <v>농정해양위원회</v>
      </c>
      <c r="C105" s="175" t="str">
        <f t="shared" si="6"/>
        <v>농정해양국</v>
      </c>
      <c r="E105" s="177" t="s">
        <v>65</v>
      </c>
      <c r="F105" s="178" t="s">
        <v>203</v>
      </c>
      <c r="G105" s="177" t="s">
        <v>64</v>
      </c>
      <c r="H105" s="179">
        <v>104</v>
      </c>
      <c r="I105" s="180" t="s">
        <v>312</v>
      </c>
    </row>
    <row r="106" spans="1:9">
      <c r="A106" s="175" t="str">
        <f t="shared" si="5"/>
        <v>친환경농업과</v>
      </c>
      <c r="B106" s="176" t="str">
        <f t="shared" si="7"/>
        <v>농정해양위원회</v>
      </c>
      <c r="C106" s="175" t="str">
        <f t="shared" si="6"/>
        <v>농정해양국</v>
      </c>
      <c r="E106" s="177" t="s">
        <v>65</v>
      </c>
      <c r="F106" s="178" t="s">
        <v>66</v>
      </c>
      <c r="G106" s="177" t="s">
        <v>64</v>
      </c>
      <c r="H106" s="179">
        <v>105</v>
      </c>
      <c r="I106" s="180" t="s">
        <v>314</v>
      </c>
    </row>
    <row r="107" spans="1:9">
      <c r="A107" s="175" t="str">
        <f t="shared" si="5"/>
        <v>수산과</v>
      </c>
      <c r="B107" s="176" t="str">
        <f t="shared" si="7"/>
        <v>농정해양위원회</v>
      </c>
      <c r="C107" s="175" t="str">
        <f t="shared" si="6"/>
        <v>농정해양국</v>
      </c>
      <c r="E107" s="177" t="s">
        <v>65</v>
      </c>
      <c r="F107" s="178" t="s">
        <v>206</v>
      </c>
      <c r="G107" s="177" t="s">
        <v>64</v>
      </c>
      <c r="H107" s="179">
        <v>106</v>
      </c>
      <c r="I107" s="180" t="s">
        <v>315</v>
      </c>
    </row>
    <row r="108" spans="1:9">
      <c r="A108" s="175" t="str">
        <f t="shared" si="5"/>
        <v>해양수산자원연구소</v>
      </c>
      <c r="B108" s="176" t="str">
        <f t="shared" si="7"/>
        <v>농정해양위원회</v>
      </c>
      <c r="C108" s="175" t="str">
        <f t="shared" si="6"/>
        <v>농정해양국</v>
      </c>
      <c r="E108" s="177" t="s">
        <v>65</v>
      </c>
      <c r="F108" s="178" t="s">
        <v>208</v>
      </c>
      <c r="G108" s="177" t="s">
        <v>64</v>
      </c>
      <c r="H108" s="179">
        <v>107</v>
      </c>
      <c r="I108" s="180" t="s">
        <v>477</v>
      </c>
    </row>
    <row r="109" spans="1:9">
      <c r="A109" s="175" t="str">
        <f t="shared" si="5"/>
        <v>축산정책과</v>
      </c>
      <c r="B109" s="176" t="str">
        <f t="shared" si="7"/>
        <v>농정해양위원회</v>
      </c>
      <c r="C109" s="175" t="str">
        <f t="shared" si="6"/>
        <v>축산산림국</v>
      </c>
      <c r="E109" s="177" t="s">
        <v>67</v>
      </c>
      <c r="F109" s="178" t="s">
        <v>354</v>
      </c>
      <c r="G109" s="177" t="s">
        <v>64</v>
      </c>
      <c r="H109" s="179">
        <v>108</v>
      </c>
      <c r="I109" s="180" t="s">
        <v>316</v>
      </c>
    </row>
    <row r="110" spans="1:9">
      <c r="A110" s="175" t="str">
        <f t="shared" si="5"/>
        <v>동물방역위생과</v>
      </c>
      <c r="B110" s="176" t="str">
        <f t="shared" si="7"/>
        <v>농정해양위원회</v>
      </c>
      <c r="C110" s="175" t="str">
        <f t="shared" si="6"/>
        <v>축산산림국</v>
      </c>
      <c r="E110" s="177" t="s">
        <v>67</v>
      </c>
      <c r="F110" s="178" t="s">
        <v>68</v>
      </c>
      <c r="G110" s="177" t="s">
        <v>64</v>
      </c>
      <c r="H110" s="179">
        <v>109</v>
      </c>
      <c r="I110" s="180" t="s">
        <v>318</v>
      </c>
    </row>
    <row r="111" spans="1:9">
      <c r="A111" s="175" t="str">
        <f t="shared" si="5"/>
        <v>산림과</v>
      </c>
      <c r="B111" s="176" t="str">
        <f t="shared" si="7"/>
        <v>농정해양위원회</v>
      </c>
      <c r="C111" s="175" t="str">
        <f t="shared" si="6"/>
        <v>축산산림국</v>
      </c>
      <c r="E111" s="177" t="s">
        <v>67</v>
      </c>
      <c r="F111" s="178" t="s">
        <v>357</v>
      </c>
      <c r="G111" s="177" t="s">
        <v>64</v>
      </c>
      <c r="H111" s="179">
        <v>110</v>
      </c>
      <c r="I111" s="180" t="s">
        <v>478</v>
      </c>
    </row>
    <row r="112" spans="1:9">
      <c r="A112" s="175" t="str">
        <f t="shared" si="5"/>
        <v>축산위생연구소</v>
      </c>
      <c r="B112" s="176" t="str">
        <f t="shared" si="7"/>
        <v>농정해양위원회</v>
      </c>
      <c r="C112" s="175" t="str">
        <f t="shared" si="6"/>
        <v>축산산림국</v>
      </c>
      <c r="E112" s="177" t="s">
        <v>67</v>
      </c>
      <c r="F112" s="178" t="s">
        <v>359</v>
      </c>
      <c r="G112" s="177" t="s">
        <v>64</v>
      </c>
      <c r="H112" s="179">
        <v>111</v>
      </c>
      <c r="I112" s="180" t="s">
        <v>479</v>
      </c>
    </row>
    <row r="113" spans="1:9">
      <c r="A113" s="175" t="str">
        <f t="shared" si="5"/>
        <v>북부축산위생연구소</v>
      </c>
      <c r="B113" s="176" t="str">
        <f t="shared" si="7"/>
        <v>농정해양위원회</v>
      </c>
      <c r="C113" s="175" t="str">
        <f t="shared" si="6"/>
        <v>축산산림국</v>
      </c>
      <c r="E113" s="177" t="s">
        <v>67</v>
      </c>
      <c r="F113" s="178" t="s">
        <v>360</v>
      </c>
      <c r="G113" s="177" t="s">
        <v>64</v>
      </c>
      <c r="H113" s="179">
        <v>112</v>
      </c>
      <c r="I113" s="180" t="s">
        <v>480</v>
      </c>
    </row>
    <row r="114" spans="1:9">
      <c r="A114" s="175" t="str">
        <f t="shared" si="5"/>
        <v>산림환경연구소</v>
      </c>
      <c r="B114" s="176" t="str">
        <f t="shared" si="7"/>
        <v>농정해양위원회</v>
      </c>
      <c r="C114" s="175" t="str">
        <f t="shared" si="6"/>
        <v>축산산림국</v>
      </c>
      <c r="E114" s="177" t="s">
        <v>67</v>
      </c>
      <c r="F114" s="178" t="s">
        <v>361</v>
      </c>
      <c r="G114" s="177" t="s">
        <v>64</v>
      </c>
      <c r="H114" s="179">
        <v>113</v>
      </c>
      <c r="I114" s="180" t="s">
        <v>481</v>
      </c>
    </row>
    <row r="115" spans="1:9">
      <c r="A115" s="175" t="str">
        <f t="shared" si="5"/>
        <v>농업기술원(총무과)</v>
      </c>
      <c r="B115" s="176" t="str">
        <f t="shared" si="7"/>
        <v>농정해양위원회</v>
      </c>
      <c r="C115" s="175" t="str">
        <f t="shared" si="6"/>
        <v>농업기술원</v>
      </c>
      <c r="E115" s="177" t="s">
        <v>123</v>
      </c>
      <c r="F115" s="178" t="s">
        <v>381</v>
      </c>
      <c r="G115" s="177" t="s">
        <v>64</v>
      </c>
      <c r="H115" s="179">
        <v>114</v>
      </c>
      <c r="I115" s="180" t="s">
        <v>321</v>
      </c>
    </row>
    <row r="116" spans="1:9">
      <c r="A116" s="175" t="str">
        <f t="shared" si="5"/>
        <v>작물연구과</v>
      </c>
      <c r="B116" s="176" t="str">
        <f t="shared" si="7"/>
        <v>농정해양위원회</v>
      </c>
      <c r="C116" s="175" t="str">
        <f t="shared" si="6"/>
        <v>농업기술원</v>
      </c>
      <c r="E116" s="177" t="s">
        <v>123</v>
      </c>
      <c r="F116" s="178" t="s">
        <v>410</v>
      </c>
      <c r="G116" s="177" t="s">
        <v>64</v>
      </c>
      <c r="H116" s="179">
        <v>115</v>
      </c>
      <c r="I116" s="180" t="s">
        <v>323</v>
      </c>
    </row>
    <row r="117" spans="1:9">
      <c r="A117" s="175" t="str">
        <f t="shared" si="5"/>
        <v>원예연구과</v>
      </c>
      <c r="B117" s="176" t="str">
        <f t="shared" si="7"/>
        <v>농정해양위원회</v>
      </c>
      <c r="C117" s="175" t="str">
        <f t="shared" si="6"/>
        <v>농업기술원</v>
      </c>
      <c r="E117" s="177" t="s">
        <v>123</v>
      </c>
      <c r="F117" s="178" t="s">
        <v>411</v>
      </c>
      <c r="G117" s="177" t="s">
        <v>64</v>
      </c>
      <c r="H117" s="179">
        <v>116</v>
      </c>
      <c r="I117" s="180" t="s">
        <v>325</v>
      </c>
    </row>
    <row r="118" spans="1:9">
      <c r="A118" s="175" t="str">
        <f t="shared" si="5"/>
        <v>환경농업연구과</v>
      </c>
      <c r="B118" s="176" t="str">
        <f t="shared" si="7"/>
        <v>농정해양위원회</v>
      </c>
      <c r="C118" s="175" t="str">
        <f t="shared" si="6"/>
        <v>농업기술원</v>
      </c>
      <c r="E118" s="177" t="s">
        <v>123</v>
      </c>
      <c r="F118" s="178" t="s">
        <v>412</v>
      </c>
      <c r="G118" s="177" t="s">
        <v>64</v>
      </c>
      <c r="H118" s="179">
        <v>117</v>
      </c>
      <c r="I118" s="180" t="s">
        <v>327</v>
      </c>
    </row>
    <row r="119" spans="1:9">
      <c r="A119" s="175" t="str">
        <f t="shared" si="5"/>
        <v>지원기획과</v>
      </c>
      <c r="B119" s="176" t="str">
        <f t="shared" si="7"/>
        <v>농정해양위원회</v>
      </c>
      <c r="C119" s="175" t="str">
        <f t="shared" si="6"/>
        <v>농업기술원</v>
      </c>
      <c r="E119" s="177" t="s">
        <v>123</v>
      </c>
      <c r="F119" s="178" t="s">
        <v>413</v>
      </c>
      <c r="G119" s="177" t="s">
        <v>64</v>
      </c>
      <c r="H119" s="179">
        <v>118</v>
      </c>
      <c r="I119" s="180" t="s">
        <v>329</v>
      </c>
    </row>
    <row r="120" spans="1:9">
      <c r="A120" s="175" t="str">
        <f t="shared" si="5"/>
        <v>기술보급과</v>
      </c>
      <c r="B120" s="176" t="str">
        <f t="shared" si="7"/>
        <v>농정해양위원회</v>
      </c>
      <c r="C120" s="175" t="str">
        <f t="shared" si="6"/>
        <v>농업기술원</v>
      </c>
      <c r="E120" s="177" t="s">
        <v>123</v>
      </c>
      <c r="F120" s="178" t="s">
        <v>414</v>
      </c>
      <c r="G120" s="177" t="s">
        <v>64</v>
      </c>
      <c r="H120" s="179">
        <v>119</v>
      </c>
      <c r="I120" s="180" t="s">
        <v>331</v>
      </c>
    </row>
    <row r="121" spans="1:9">
      <c r="A121" s="175" t="str">
        <f t="shared" si="5"/>
        <v>농촌자원과</v>
      </c>
      <c r="B121" s="176" t="str">
        <f t="shared" si="7"/>
        <v>농정해양위원회</v>
      </c>
      <c r="C121" s="175" t="str">
        <f t="shared" si="6"/>
        <v>농업기술원</v>
      </c>
      <c r="E121" s="177" t="s">
        <v>123</v>
      </c>
      <c r="F121" s="178" t="s">
        <v>415</v>
      </c>
      <c r="G121" s="177" t="s">
        <v>64</v>
      </c>
      <c r="H121" s="179">
        <v>120</v>
      </c>
      <c r="I121" s="180" t="s">
        <v>333</v>
      </c>
    </row>
    <row r="122" spans="1:9">
      <c r="A122" s="175" t="str">
        <f t="shared" si="5"/>
        <v>종자관리소</v>
      </c>
      <c r="B122" s="176" t="str">
        <f t="shared" si="7"/>
        <v>농정해양위원회</v>
      </c>
      <c r="C122" s="175" t="str">
        <f t="shared" si="6"/>
        <v>농업기술원</v>
      </c>
      <c r="E122" s="177" t="s">
        <v>123</v>
      </c>
      <c r="F122" s="178" t="s">
        <v>416</v>
      </c>
      <c r="G122" s="177" t="s">
        <v>64</v>
      </c>
      <c r="H122" s="179">
        <v>121</v>
      </c>
      <c r="I122" s="180" t="s">
        <v>482</v>
      </c>
    </row>
    <row r="123" spans="1:9">
      <c r="A123" s="175" t="str">
        <f t="shared" si="5"/>
        <v>버섯연구소</v>
      </c>
      <c r="B123" s="176" t="str">
        <f t="shared" si="7"/>
        <v>농정해양위원회</v>
      </c>
      <c r="C123" s="175" t="str">
        <f t="shared" si="6"/>
        <v>농업기술원</v>
      </c>
      <c r="E123" s="177" t="s">
        <v>123</v>
      </c>
      <c r="F123" s="178" t="s">
        <v>417</v>
      </c>
      <c r="G123" s="177" t="s">
        <v>64</v>
      </c>
      <c r="H123" s="179">
        <v>122</v>
      </c>
      <c r="I123" s="180" t="s">
        <v>483</v>
      </c>
    </row>
    <row r="124" spans="1:9">
      <c r="A124" s="175" t="str">
        <f t="shared" si="5"/>
        <v>소득자원연구소</v>
      </c>
      <c r="B124" s="176" t="str">
        <f t="shared" si="7"/>
        <v>농정해양위원회</v>
      </c>
      <c r="C124" s="175" t="str">
        <f t="shared" si="6"/>
        <v>농업기술원</v>
      </c>
      <c r="E124" s="177" t="s">
        <v>123</v>
      </c>
      <c r="F124" s="178" t="s">
        <v>418</v>
      </c>
      <c r="G124" s="177" t="s">
        <v>64</v>
      </c>
      <c r="H124" s="179">
        <v>123</v>
      </c>
      <c r="I124" s="180" t="s">
        <v>484</v>
      </c>
    </row>
    <row r="125" spans="1:9">
      <c r="A125" s="175" t="str">
        <f t="shared" si="5"/>
        <v>선인장다육식물연구소</v>
      </c>
      <c r="B125" s="176" t="str">
        <f t="shared" si="7"/>
        <v>농정해양위원회</v>
      </c>
      <c r="C125" s="175" t="str">
        <f t="shared" si="6"/>
        <v>농업기술원</v>
      </c>
      <c r="E125" s="177" t="s">
        <v>123</v>
      </c>
      <c r="F125" s="178" t="s">
        <v>419</v>
      </c>
      <c r="G125" s="177" t="s">
        <v>64</v>
      </c>
      <c r="H125" s="179">
        <v>124</v>
      </c>
      <c r="I125" s="180" t="s">
        <v>485</v>
      </c>
    </row>
    <row r="126" spans="1:9">
      <c r="A126" s="175" t="str">
        <f t="shared" si="5"/>
        <v>무한돌봄복지과</v>
      </c>
      <c r="B126" s="176" t="str">
        <f t="shared" si="7"/>
        <v>보건복지위원회</v>
      </c>
      <c r="C126" s="175" t="str">
        <f t="shared" si="6"/>
        <v>보건복지국</v>
      </c>
      <c r="E126" s="177" t="s">
        <v>111</v>
      </c>
      <c r="F126" s="178" t="s">
        <v>283</v>
      </c>
      <c r="G126" s="177" t="s">
        <v>406</v>
      </c>
      <c r="H126" s="179">
        <v>125</v>
      </c>
      <c r="I126" s="180" t="s">
        <v>336</v>
      </c>
    </row>
    <row r="127" spans="1:9">
      <c r="A127" s="175" t="str">
        <f t="shared" si="5"/>
        <v>사회적일자리과</v>
      </c>
      <c r="B127" s="176" t="str">
        <f t="shared" si="7"/>
        <v>보건복지위원회</v>
      </c>
      <c r="C127" s="175" t="str">
        <f t="shared" si="6"/>
        <v>보건복지국</v>
      </c>
      <c r="E127" s="177" t="s">
        <v>111</v>
      </c>
      <c r="F127" s="178" t="s">
        <v>285</v>
      </c>
      <c r="G127" s="177" t="s">
        <v>406</v>
      </c>
      <c r="H127" s="179">
        <v>126</v>
      </c>
      <c r="I127" s="180" t="s">
        <v>338</v>
      </c>
    </row>
    <row r="128" spans="1:9">
      <c r="A128" s="175" t="str">
        <f t="shared" si="5"/>
        <v>노인복지과</v>
      </c>
      <c r="B128" s="176" t="str">
        <f t="shared" si="7"/>
        <v>보건복지위원회</v>
      </c>
      <c r="C128" s="175" t="str">
        <f t="shared" si="6"/>
        <v>보건복지국</v>
      </c>
      <c r="E128" s="177" t="s">
        <v>111</v>
      </c>
      <c r="F128" s="178" t="s">
        <v>287</v>
      </c>
      <c r="G128" s="177" t="s">
        <v>406</v>
      </c>
      <c r="H128" s="179">
        <v>127</v>
      </c>
      <c r="I128" s="180" t="s">
        <v>340</v>
      </c>
    </row>
    <row r="129" spans="1:9">
      <c r="A129" s="175" t="str">
        <f t="shared" si="5"/>
        <v>장애인복지과</v>
      </c>
      <c r="B129" s="176" t="str">
        <f t="shared" si="7"/>
        <v>보건복지위원회</v>
      </c>
      <c r="C129" s="175" t="str">
        <f t="shared" si="6"/>
        <v>보건복지국</v>
      </c>
      <c r="E129" s="177" t="s">
        <v>111</v>
      </c>
      <c r="F129" s="178" t="s">
        <v>82</v>
      </c>
      <c r="G129" s="177" t="s">
        <v>406</v>
      </c>
      <c r="H129" s="179">
        <v>128</v>
      </c>
      <c r="I129" s="180" t="s">
        <v>342</v>
      </c>
    </row>
    <row r="130" spans="1:9">
      <c r="A130" s="175" t="str">
        <f t="shared" si="5"/>
        <v>보건정책과</v>
      </c>
      <c r="B130" s="176" t="str">
        <f t="shared" ref="B130:B161" si="8">G130</f>
        <v>보건복지위원회</v>
      </c>
      <c r="C130" s="175" t="str">
        <f t="shared" si="6"/>
        <v>보건복지국</v>
      </c>
      <c r="E130" s="177" t="s">
        <v>111</v>
      </c>
      <c r="F130" s="178" t="s">
        <v>288</v>
      </c>
      <c r="G130" s="177" t="s">
        <v>406</v>
      </c>
      <c r="H130" s="179">
        <v>129</v>
      </c>
      <c r="I130" s="180" t="s">
        <v>344</v>
      </c>
    </row>
    <row r="131" spans="1:9">
      <c r="A131" s="175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6" t="str">
        <f t="shared" si="8"/>
        <v>보건복지위원회</v>
      </c>
      <c r="C131" s="175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7" t="s">
        <v>111</v>
      </c>
      <c r="F131" s="178" t="s">
        <v>289</v>
      </c>
      <c r="G131" s="177" t="s">
        <v>406</v>
      </c>
      <c r="H131" s="179">
        <v>130</v>
      </c>
      <c r="I131" s="180" t="s">
        <v>346</v>
      </c>
    </row>
    <row r="132" spans="1:9">
      <c r="A132" s="175" t="str">
        <f t="shared" si="9"/>
        <v>식품안전과</v>
      </c>
      <c r="B132" s="176" t="str">
        <f t="shared" si="8"/>
        <v>보건복지위원회</v>
      </c>
      <c r="C132" s="175" t="str">
        <f t="shared" si="10"/>
        <v>보건복지국</v>
      </c>
      <c r="E132" s="177" t="s">
        <v>111</v>
      </c>
      <c r="F132" s="178" t="s">
        <v>290</v>
      </c>
      <c r="G132" s="177" t="s">
        <v>406</v>
      </c>
      <c r="H132" s="179">
        <v>131</v>
      </c>
      <c r="I132" s="180" t="s">
        <v>348</v>
      </c>
    </row>
    <row r="133" spans="1:9">
      <c r="A133" s="175" t="str">
        <f t="shared" si="9"/>
        <v>사회복지담당관</v>
      </c>
      <c r="B133" s="176" t="str">
        <f t="shared" si="8"/>
        <v>보건복지위원회</v>
      </c>
      <c r="C133" s="175" t="str">
        <f t="shared" si="10"/>
        <v>복지여성실</v>
      </c>
      <c r="E133" s="177" t="s">
        <v>70</v>
      </c>
      <c r="F133" s="178" t="s">
        <v>83</v>
      </c>
      <c r="G133" s="177" t="s">
        <v>406</v>
      </c>
      <c r="H133" s="179">
        <v>132</v>
      </c>
      <c r="I133" s="180" t="s">
        <v>355</v>
      </c>
    </row>
    <row r="134" spans="1:9">
      <c r="A134" s="175" t="str">
        <f t="shared" si="9"/>
        <v>보건위생담당관</v>
      </c>
      <c r="B134" s="176" t="str">
        <f t="shared" si="8"/>
        <v>보건복지위원회</v>
      </c>
      <c r="C134" s="175" t="str">
        <f t="shared" si="10"/>
        <v>복지여성실</v>
      </c>
      <c r="E134" s="177" t="s">
        <v>70</v>
      </c>
      <c r="F134" s="178" t="s">
        <v>313</v>
      </c>
      <c r="G134" s="177" t="s">
        <v>406</v>
      </c>
      <c r="H134" s="179">
        <v>133</v>
      </c>
      <c r="I134" s="180" t="s">
        <v>356</v>
      </c>
    </row>
    <row r="135" spans="1:9">
      <c r="A135" s="175" t="str">
        <f t="shared" si="9"/>
        <v>보건환경연구원(총무과)</v>
      </c>
      <c r="B135" s="176" t="str">
        <f t="shared" si="8"/>
        <v>보건복지위원회</v>
      </c>
      <c r="C135" s="175" t="str">
        <f t="shared" si="10"/>
        <v>보건환경연구원</v>
      </c>
      <c r="E135" s="177" t="s">
        <v>125</v>
      </c>
      <c r="F135" s="178" t="s">
        <v>390</v>
      </c>
      <c r="G135" s="177" t="s">
        <v>406</v>
      </c>
      <c r="H135" s="179">
        <v>134</v>
      </c>
      <c r="I135" s="180" t="s">
        <v>364</v>
      </c>
    </row>
    <row r="136" spans="1:9">
      <c r="A136" s="175" t="str">
        <f t="shared" si="9"/>
        <v>보건연구부</v>
      </c>
      <c r="B136" s="176" t="str">
        <f t="shared" si="8"/>
        <v>보건복지위원회</v>
      </c>
      <c r="C136" s="175" t="str">
        <f t="shared" si="10"/>
        <v>보건환경연구원</v>
      </c>
      <c r="E136" s="177" t="s">
        <v>125</v>
      </c>
      <c r="F136" s="178" t="s">
        <v>407</v>
      </c>
      <c r="G136" s="177" t="s">
        <v>406</v>
      </c>
      <c r="H136" s="179">
        <v>135</v>
      </c>
      <c r="I136" s="180" t="s">
        <v>366</v>
      </c>
    </row>
    <row r="137" spans="1:9">
      <c r="A137" s="219" t="str">
        <f t="shared" si="9"/>
        <v>북부지원</v>
      </c>
      <c r="B137" s="220" t="str">
        <f t="shared" si="8"/>
        <v>보건복지위원회</v>
      </c>
      <c r="C137" s="219" t="str">
        <f t="shared" si="10"/>
        <v>보건환경연구원</v>
      </c>
      <c r="D137" s="221"/>
      <c r="E137" s="222" t="s">
        <v>125</v>
      </c>
      <c r="F137" s="223" t="s">
        <v>408</v>
      </c>
      <c r="G137" s="222" t="s">
        <v>406</v>
      </c>
      <c r="H137" s="224">
        <v>136</v>
      </c>
      <c r="I137" s="225" t="s">
        <v>368</v>
      </c>
    </row>
    <row r="138" spans="1:9">
      <c r="A138" s="175" t="str">
        <f t="shared" si="9"/>
        <v>수원농산물검사소</v>
      </c>
      <c r="B138" s="176" t="str">
        <f t="shared" si="8"/>
        <v>보건복지위원회</v>
      </c>
      <c r="C138" s="175" t="str">
        <f t="shared" si="10"/>
        <v>보건환경연구원</v>
      </c>
      <c r="E138" s="177" t="s">
        <v>125</v>
      </c>
      <c r="F138" s="178" t="s">
        <v>409</v>
      </c>
      <c r="G138" s="177" t="s">
        <v>406</v>
      </c>
      <c r="H138" s="179">
        <v>137</v>
      </c>
      <c r="I138" s="180" t="s">
        <v>370</v>
      </c>
    </row>
    <row r="139" spans="1:9">
      <c r="A139" s="175" t="str">
        <f t="shared" si="9"/>
        <v>철도물류정책과</v>
      </c>
      <c r="B139" s="176" t="str">
        <f t="shared" si="8"/>
        <v>건설교통위원회</v>
      </c>
      <c r="C139" s="175" t="str">
        <f t="shared" si="10"/>
        <v>철도국</v>
      </c>
      <c r="E139" s="177" t="s">
        <v>210</v>
      </c>
      <c r="F139" s="178" t="s">
        <v>211</v>
      </c>
      <c r="G139" s="177" t="s">
        <v>11</v>
      </c>
      <c r="H139" s="179">
        <v>138</v>
      </c>
      <c r="I139" s="180" t="s">
        <v>374</v>
      </c>
    </row>
    <row r="140" spans="1:9">
      <c r="A140" s="175" t="str">
        <f t="shared" si="9"/>
        <v>광역도시철도과</v>
      </c>
      <c r="B140" s="176" t="str">
        <f t="shared" si="8"/>
        <v>건설교통위원회</v>
      </c>
      <c r="C140" s="175" t="str">
        <f t="shared" si="10"/>
        <v>철도국</v>
      </c>
      <c r="E140" s="177" t="s">
        <v>210</v>
      </c>
      <c r="F140" s="178" t="s">
        <v>213</v>
      </c>
      <c r="G140" s="177" t="s">
        <v>11</v>
      </c>
      <c r="H140" s="179">
        <v>139</v>
      </c>
      <c r="I140" s="180" t="s">
        <v>376</v>
      </c>
    </row>
    <row r="141" spans="1:9">
      <c r="A141" s="175" t="str">
        <f t="shared" si="9"/>
        <v>철도건설과</v>
      </c>
      <c r="B141" s="176" t="str">
        <f t="shared" si="8"/>
        <v>건설교통위원회</v>
      </c>
      <c r="C141" s="175" t="str">
        <f t="shared" si="10"/>
        <v>철도국</v>
      </c>
      <c r="E141" s="177" t="s">
        <v>210</v>
      </c>
      <c r="F141" s="178" t="s">
        <v>215</v>
      </c>
      <c r="G141" s="177" t="s">
        <v>11</v>
      </c>
      <c r="H141" s="179">
        <v>140</v>
      </c>
      <c r="I141" s="180" t="s">
        <v>378</v>
      </c>
    </row>
    <row r="142" spans="1:9">
      <c r="A142" s="175" t="str">
        <f t="shared" si="9"/>
        <v>교통정책과</v>
      </c>
      <c r="B142" s="176" t="str">
        <f t="shared" si="8"/>
        <v>건설교통위원회</v>
      </c>
      <c r="C142" s="175" t="str">
        <f t="shared" si="10"/>
        <v>교통국</v>
      </c>
      <c r="E142" s="177" t="s">
        <v>362</v>
      </c>
      <c r="F142" s="178" t="s">
        <v>363</v>
      </c>
      <c r="G142" s="177" t="s">
        <v>11</v>
      </c>
      <c r="H142" s="179">
        <v>141</v>
      </c>
      <c r="I142" s="180" t="s">
        <v>382</v>
      </c>
    </row>
    <row r="143" spans="1:9">
      <c r="A143" s="175" t="str">
        <f t="shared" si="9"/>
        <v>버스정책과</v>
      </c>
      <c r="B143" s="176" t="str">
        <f t="shared" si="8"/>
        <v>건설교통위원회</v>
      </c>
      <c r="C143" s="175" t="str">
        <f t="shared" si="10"/>
        <v>교통국</v>
      </c>
      <c r="E143" s="177" t="s">
        <v>362</v>
      </c>
      <c r="F143" s="178" t="s">
        <v>365</v>
      </c>
      <c r="G143" s="177" t="s">
        <v>11</v>
      </c>
      <c r="H143" s="179">
        <v>142</v>
      </c>
      <c r="I143" s="180" t="s">
        <v>383</v>
      </c>
    </row>
    <row r="144" spans="1:9">
      <c r="A144" s="175" t="str">
        <f t="shared" si="9"/>
        <v>굿모닝버스추진단</v>
      </c>
      <c r="B144" s="176" t="str">
        <f t="shared" si="8"/>
        <v>건설교통위원회</v>
      </c>
      <c r="C144" s="175" t="str">
        <f t="shared" si="10"/>
        <v>교통국</v>
      </c>
      <c r="E144" s="177" t="s">
        <v>362</v>
      </c>
      <c r="F144" s="178" t="s">
        <v>367</v>
      </c>
      <c r="G144" s="177" t="s">
        <v>11</v>
      </c>
      <c r="H144" s="179">
        <v>143</v>
      </c>
      <c r="I144" s="180" t="s">
        <v>384</v>
      </c>
    </row>
    <row r="145" spans="1:9">
      <c r="A145" s="175" t="str">
        <f t="shared" si="9"/>
        <v>택시정책과</v>
      </c>
      <c r="B145" s="176" t="str">
        <f t="shared" si="8"/>
        <v>건설교통위원회</v>
      </c>
      <c r="C145" s="175" t="str">
        <f t="shared" si="10"/>
        <v>교통국</v>
      </c>
      <c r="E145" s="177" t="s">
        <v>362</v>
      </c>
      <c r="F145" s="178" t="s">
        <v>369</v>
      </c>
      <c r="G145" s="177" t="s">
        <v>11</v>
      </c>
      <c r="H145" s="179">
        <v>144</v>
      </c>
      <c r="I145" s="180" t="s">
        <v>385</v>
      </c>
    </row>
    <row r="146" spans="1:9">
      <c r="A146" s="175" t="str">
        <f t="shared" si="9"/>
        <v>교통정보센터</v>
      </c>
      <c r="B146" s="176" t="str">
        <f t="shared" si="8"/>
        <v>건설교통위원회</v>
      </c>
      <c r="C146" s="175" t="str">
        <f t="shared" si="10"/>
        <v>교통국</v>
      </c>
      <c r="E146" s="177" t="s">
        <v>362</v>
      </c>
      <c r="F146" s="178" t="s">
        <v>371</v>
      </c>
      <c r="G146" s="177" t="s">
        <v>11</v>
      </c>
      <c r="H146" s="179">
        <v>145</v>
      </c>
      <c r="I146" s="180" t="s">
        <v>386</v>
      </c>
    </row>
    <row r="147" spans="1:9">
      <c r="A147" s="175" t="str">
        <f t="shared" si="9"/>
        <v>건설안전과</v>
      </c>
      <c r="B147" s="176" t="str">
        <f t="shared" si="8"/>
        <v>건설교통위원회</v>
      </c>
      <c r="C147" s="175" t="str">
        <f t="shared" si="10"/>
        <v>건설국</v>
      </c>
      <c r="E147" s="177" t="s">
        <v>372</v>
      </c>
      <c r="F147" s="178" t="s">
        <v>373</v>
      </c>
      <c r="G147" s="177" t="s">
        <v>11</v>
      </c>
      <c r="H147" s="179">
        <v>146</v>
      </c>
      <c r="I147" s="180" t="s">
        <v>388</v>
      </c>
    </row>
    <row r="148" spans="1:9">
      <c r="A148" s="175" t="str">
        <f t="shared" si="9"/>
        <v>도로정책과</v>
      </c>
      <c r="B148" s="176" t="str">
        <f t="shared" si="8"/>
        <v>건설교통위원회</v>
      </c>
      <c r="C148" s="175" t="str">
        <f t="shared" si="10"/>
        <v>건설국</v>
      </c>
      <c r="E148" s="177" t="s">
        <v>372</v>
      </c>
      <c r="F148" s="178" t="s">
        <v>375</v>
      </c>
      <c r="G148" s="177" t="s">
        <v>11</v>
      </c>
      <c r="H148" s="179">
        <v>147</v>
      </c>
      <c r="I148" s="180" t="s">
        <v>486</v>
      </c>
    </row>
    <row r="149" spans="1:9">
      <c r="A149" s="175" t="str">
        <f t="shared" si="9"/>
        <v>하천과</v>
      </c>
      <c r="B149" s="176" t="str">
        <f t="shared" si="8"/>
        <v>건설교통위원회</v>
      </c>
      <c r="C149" s="175" t="str">
        <f t="shared" si="10"/>
        <v>건설국</v>
      </c>
      <c r="E149" s="177" t="s">
        <v>372</v>
      </c>
      <c r="F149" s="178" t="s">
        <v>377</v>
      </c>
      <c r="G149" s="177" t="s">
        <v>11</v>
      </c>
      <c r="H149" s="179">
        <v>148</v>
      </c>
      <c r="I149" s="180" t="s">
        <v>487</v>
      </c>
    </row>
    <row r="150" spans="1:9">
      <c r="A150" s="175" t="str">
        <f t="shared" si="9"/>
        <v>건설기술과</v>
      </c>
      <c r="B150" s="176" t="str">
        <f t="shared" si="8"/>
        <v>건설교통위원회</v>
      </c>
      <c r="C150" s="175" t="str">
        <f t="shared" si="10"/>
        <v>건설국</v>
      </c>
      <c r="E150" s="177" t="s">
        <v>372</v>
      </c>
      <c r="F150" s="178" t="s">
        <v>379</v>
      </c>
      <c r="G150" s="177" t="s">
        <v>11</v>
      </c>
      <c r="H150" s="179">
        <v>149</v>
      </c>
      <c r="I150" s="180" t="s">
        <v>488</v>
      </c>
    </row>
    <row r="151" spans="1:9">
      <c r="A151" s="175" t="str">
        <f t="shared" si="9"/>
        <v>관리과</v>
      </c>
      <c r="B151" s="176" t="str">
        <f t="shared" si="8"/>
        <v>건설교통위원회</v>
      </c>
      <c r="C151" s="175" t="str">
        <f t="shared" si="10"/>
        <v>건설본부</v>
      </c>
      <c r="E151" s="177" t="s">
        <v>126</v>
      </c>
      <c r="F151" s="178" t="s">
        <v>420</v>
      </c>
      <c r="G151" s="177" t="s">
        <v>11</v>
      </c>
      <c r="H151" s="179">
        <v>150</v>
      </c>
      <c r="I151" s="180" t="s">
        <v>391</v>
      </c>
    </row>
    <row r="152" spans="1:9">
      <c r="A152" s="175" t="str">
        <f t="shared" si="9"/>
        <v>도로건설과</v>
      </c>
      <c r="B152" s="176" t="str">
        <f t="shared" si="8"/>
        <v>건설교통위원회</v>
      </c>
      <c r="C152" s="175" t="str">
        <f t="shared" si="10"/>
        <v>건설본부</v>
      </c>
      <c r="E152" s="177" t="s">
        <v>126</v>
      </c>
      <c r="F152" s="178" t="s">
        <v>421</v>
      </c>
      <c r="G152" s="177" t="s">
        <v>11</v>
      </c>
      <c r="H152" s="179">
        <v>151</v>
      </c>
      <c r="I152" s="180" t="s">
        <v>392</v>
      </c>
    </row>
    <row r="153" spans="1:9">
      <c r="A153" s="175" t="str">
        <f t="shared" si="9"/>
        <v>북부도로과</v>
      </c>
      <c r="B153" s="176" t="str">
        <f t="shared" si="8"/>
        <v>건설교통위원회</v>
      </c>
      <c r="C153" s="175" t="str">
        <f t="shared" si="10"/>
        <v>건설본부</v>
      </c>
      <c r="E153" s="177" t="s">
        <v>126</v>
      </c>
      <c r="F153" s="178" t="s">
        <v>422</v>
      </c>
      <c r="G153" s="177" t="s">
        <v>11</v>
      </c>
      <c r="H153" s="179">
        <v>152</v>
      </c>
      <c r="I153" s="180" t="s">
        <v>393</v>
      </c>
    </row>
    <row r="154" spans="1:9">
      <c r="A154" s="175" t="str">
        <f t="shared" si="9"/>
        <v>건축시설과</v>
      </c>
      <c r="B154" s="176" t="str">
        <f t="shared" si="8"/>
        <v>건설교통위원회</v>
      </c>
      <c r="C154" s="175" t="str">
        <f t="shared" si="10"/>
        <v>건설본부</v>
      </c>
      <c r="E154" s="177" t="s">
        <v>126</v>
      </c>
      <c r="F154" s="178" t="s">
        <v>423</v>
      </c>
      <c r="G154" s="177" t="s">
        <v>11</v>
      </c>
      <c r="H154" s="179">
        <v>153</v>
      </c>
      <c r="I154" s="180" t="s">
        <v>394</v>
      </c>
    </row>
    <row r="155" spans="1:9">
      <c r="A155" s="175" t="str">
        <f t="shared" si="9"/>
        <v>신청사건립추진단</v>
      </c>
      <c r="B155" s="176" t="str">
        <f t="shared" si="8"/>
        <v>건설교통위원회</v>
      </c>
      <c r="C155" s="175" t="str">
        <f t="shared" si="10"/>
        <v>건설본부</v>
      </c>
      <c r="E155" s="177" t="s">
        <v>126</v>
      </c>
      <c r="F155" s="178" t="s">
        <v>424</v>
      </c>
      <c r="G155" s="177" t="s">
        <v>11</v>
      </c>
      <c r="H155" s="179">
        <v>154</v>
      </c>
      <c r="I155" s="180" t="s">
        <v>395</v>
      </c>
    </row>
    <row r="156" spans="1:9">
      <c r="A156" s="175" t="str">
        <f t="shared" si="9"/>
        <v>지역정책과</v>
      </c>
      <c r="B156" s="176" t="str">
        <f t="shared" si="8"/>
        <v>도시환경위원회</v>
      </c>
      <c r="C156" s="175" t="str">
        <f t="shared" si="10"/>
        <v>도시주택실</v>
      </c>
      <c r="E156" s="177" t="s">
        <v>108</v>
      </c>
      <c r="F156" s="178" t="s">
        <v>157</v>
      </c>
      <c r="G156" s="177" t="s">
        <v>12</v>
      </c>
      <c r="H156" s="179">
        <v>155</v>
      </c>
      <c r="I156" s="180" t="s">
        <v>397</v>
      </c>
    </row>
    <row r="157" spans="1:9">
      <c r="A157" s="175" t="str">
        <f t="shared" si="9"/>
        <v>도시정책과</v>
      </c>
      <c r="B157" s="176" t="str">
        <f t="shared" si="8"/>
        <v>도시환경위원회</v>
      </c>
      <c r="C157" s="175" t="str">
        <f t="shared" si="10"/>
        <v>도시주택실</v>
      </c>
      <c r="E157" s="177" t="s">
        <v>108</v>
      </c>
      <c r="F157" s="178" t="s">
        <v>159</v>
      </c>
      <c r="G157" s="177" t="s">
        <v>12</v>
      </c>
      <c r="H157" s="179">
        <v>156</v>
      </c>
      <c r="I157" s="180" t="s">
        <v>489</v>
      </c>
    </row>
    <row r="158" spans="1:9">
      <c r="A158" s="175" t="str">
        <f t="shared" si="9"/>
        <v>도시주택과</v>
      </c>
      <c r="B158" s="176" t="str">
        <f t="shared" si="8"/>
        <v>도시환경위원회</v>
      </c>
      <c r="C158" s="175" t="str">
        <f t="shared" si="10"/>
        <v>도시주택실</v>
      </c>
      <c r="E158" s="177" t="s">
        <v>108</v>
      </c>
      <c r="F158" s="178" t="s">
        <v>161</v>
      </c>
      <c r="G158" s="177" t="s">
        <v>12</v>
      </c>
      <c r="H158" s="179">
        <v>157</v>
      </c>
      <c r="I158" s="180" t="s">
        <v>490</v>
      </c>
    </row>
    <row r="159" spans="1:9">
      <c r="A159" s="175" t="str">
        <f t="shared" si="9"/>
        <v>주택정책과</v>
      </c>
      <c r="B159" s="176" t="str">
        <f t="shared" si="8"/>
        <v>도시환경위원회</v>
      </c>
      <c r="C159" s="175" t="str">
        <f t="shared" si="10"/>
        <v>도시주택실</v>
      </c>
      <c r="E159" s="177" t="s">
        <v>108</v>
      </c>
      <c r="F159" s="178" t="s">
        <v>162</v>
      </c>
      <c r="G159" s="177" t="s">
        <v>12</v>
      </c>
      <c r="H159" s="179">
        <v>158</v>
      </c>
      <c r="I159" s="180" t="s">
        <v>491</v>
      </c>
    </row>
    <row r="160" spans="1:9">
      <c r="A160" s="175" t="str">
        <f t="shared" si="9"/>
        <v>건축디자인과</v>
      </c>
      <c r="B160" s="176" t="str">
        <f t="shared" si="8"/>
        <v>도시환경위원회</v>
      </c>
      <c r="C160" s="175" t="str">
        <f t="shared" si="10"/>
        <v>도시주택실</v>
      </c>
      <c r="E160" s="177" t="s">
        <v>108</v>
      </c>
      <c r="F160" s="178" t="s">
        <v>163</v>
      </c>
      <c r="G160" s="177" t="s">
        <v>12</v>
      </c>
      <c r="H160" s="179">
        <v>159</v>
      </c>
      <c r="I160" s="180" t="s">
        <v>492</v>
      </c>
    </row>
    <row r="161" spans="1:9">
      <c r="A161" s="175" t="str">
        <f t="shared" si="9"/>
        <v>공공택지과</v>
      </c>
      <c r="B161" s="176" t="str">
        <f t="shared" si="8"/>
        <v>도시환경위원회</v>
      </c>
      <c r="C161" s="175" t="str">
        <f t="shared" si="10"/>
        <v>도시주택실</v>
      </c>
      <c r="E161" s="177" t="s">
        <v>108</v>
      </c>
      <c r="F161" s="178" t="s">
        <v>164</v>
      </c>
      <c r="G161" s="177" t="s">
        <v>12</v>
      </c>
      <c r="H161" s="179">
        <v>160</v>
      </c>
      <c r="I161" s="180" t="s">
        <v>493</v>
      </c>
    </row>
    <row r="162" spans="1:9">
      <c r="A162" s="175" t="str">
        <f t="shared" si="9"/>
        <v>토지정보과</v>
      </c>
      <c r="B162" s="176" t="str">
        <f t="shared" ref="B162:B188" si="11">G162</f>
        <v>도시환경위원회</v>
      </c>
      <c r="C162" s="175" t="str">
        <f t="shared" si="10"/>
        <v>도시주택실</v>
      </c>
      <c r="E162" s="177" t="s">
        <v>108</v>
      </c>
      <c r="F162" s="178" t="s">
        <v>165</v>
      </c>
      <c r="G162" s="177" t="s">
        <v>12</v>
      </c>
      <c r="H162" s="179">
        <v>161</v>
      </c>
      <c r="I162" s="180" t="s">
        <v>494</v>
      </c>
    </row>
    <row r="163" spans="1:9">
      <c r="A163" s="175" t="str">
        <f t="shared" si="9"/>
        <v>도시개발과</v>
      </c>
      <c r="B163" s="176" t="str">
        <f t="shared" si="11"/>
        <v>도시환경위원회</v>
      </c>
      <c r="C163" s="175" t="str">
        <f t="shared" si="10"/>
        <v>도시주택실</v>
      </c>
      <c r="E163" s="177" t="s">
        <v>108</v>
      </c>
      <c r="F163" s="178" t="s">
        <v>166</v>
      </c>
      <c r="G163" s="177" t="s">
        <v>12</v>
      </c>
      <c r="H163" s="179">
        <v>162</v>
      </c>
      <c r="I163" s="180" t="s">
        <v>495</v>
      </c>
    </row>
    <row r="164" spans="1:9">
      <c r="A164" s="175" t="str">
        <f t="shared" si="9"/>
        <v>도시재생과</v>
      </c>
      <c r="B164" s="176" t="str">
        <f t="shared" si="11"/>
        <v>도시환경위원회</v>
      </c>
      <c r="C164" s="175" t="str">
        <f t="shared" si="10"/>
        <v>도시주택실</v>
      </c>
      <c r="E164" s="177" t="s">
        <v>108</v>
      </c>
      <c r="F164" s="178" t="s">
        <v>167</v>
      </c>
      <c r="G164" s="177" t="s">
        <v>12</v>
      </c>
      <c r="H164" s="179">
        <v>163</v>
      </c>
      <c r="I164" s="180" t="s">
        <v>496</v>
      </c>
    </row>
    <row r="165" spans="1:9">
      <c r="A165" s="175" t="str">
        <f t="shared" si="9"/>
        <v>도시계획상임기획단</v>
      </c>
      <c r="B165" s="176" t="str">
        <f t="shared" si="11"/>
        <v>도시환경위원회</v>
      </c>
      <c r="C165" s="175" t="str">
        <f t="shared" si="10"/>
        <v>도시주택실</v>
      </c>
      <c r="E165" s="177" t="s">
        <v>108</v>
      </c>
      <c r="F165" s="178" t="s">
        <v>168</v>
      </c>
      <c r="G165" s="177" t="s">
        <v>12</v>
      </c>
      <c r="H165" s="179">
        <v>164</v>
      </c>
      <c r="I165" s="180" t="s">
        <v>497</v>
      </c>
    </row>
    <row r="166" spans="1:9">
      <c r="A166" s="175" t="str">
        <f t="shared" si="9"/>
        <v>환경정책과</v>
      </c>
      <c r="B166" s="176" t="str">
        <f t="shared" si="11"/>
        <v>도시환경위원회</v>
      </c>
      <c r="C166" s="175" t="str">
        <f t="shared" si="10"/>
        <v>환경국</v>
      </c>
      <c r="E166" s="177" t="s">
        <v>112</v>
      </c>
      <c r="F166" s="178" t="s">
        <v>291</v>
      </c>
      <c r="G166" s="177" t="s">
        <v>12</v>
      </c>
      <c r="H166" s="179">
        <v>165</v>
      </c>
      <c r="I166" s="180" t="s">
        <v>399</v>
      </c>
    </row>
    <row r="167" spans="1:9">
      <c r="A167" s="175" t="str">
        <f t="shared" si="9"/>
        <v>기후대기과</v>
      </c>
      <c r="B167" s="176" t="str">
        <f t="shared" si="11"/>
        <v>도시환경위원회</v>
      </c>
      <c r="C167" s="175" t="str">
        <f t="shared" si="10"/>
        <v>환경국</v>
      </c>
      <c r="E167" s="177" t="s">
        <v>112</v>
      </c>
      <c r="F167" s="178" t="s">
        <v>293</v>
      </c>
      <c r="G167" s="177" t="s">
        <v>12</v>
      </c>
      <c r="H167" s="179">
        <v>166</v>
      </c>
      <c r="I167" s="180" t="s">
        <v>400</v>
      </c>
    </row>
    <row r="168" spans="1:9">
      <c r="A168" s="175" t="str">
        <f t="shared" si="9"/>
        <v>환경안전관리과</v>
      </c>
      <c r="B168" s="176" t="str">
        <f t="shared" si="11"/>
        <v>도시환경위원회</v>
      </c>
      <c r="C168" s="175" t="str">
        <f t="shared" si="10"/>
        <v>환경국</v>
      </c>
      <c r="E168" s="177" t="s">
        <v>112</v>
      </c>
      <c r="F168" s="178" t="s">
        <v>294</v>
      </c>
      <c r="G168" s="177" t="s">
        <v>12</v>
      </c>
      <c r="H168" s="179">
        <v>167</v>
      </c>
      <c r="I168" s="180" t="s">
        <v>401</v>
      </c>
    </row>
    <row r="169" spans="1:9">
      <c r="A169" s="175" t="str">
        <f t="shared" si="9"/>
        <v>자원순환과</v>
      </c>
      <c r="B169" s="176" t="str">
        <f t="shared" si="11"/>
        <v>도시환경위원회</v>
      </c>
      <c r="C169" s="175" t="str">
        <f t="shared" si="10"/>
        <v>환경국</v>
      </c>
      <c r="E169" s="177" t="s">
        <v>112</v>
      </c>
      <c r="F169" s="178" t="s">
        <v>295</v>
      </c>
      <c r="G169" s="177" t="s">
        <v>12</v>
      </c>
      <c r="H169" s="179">
        <v>168</v>
      </c>
      <c r="I169" s="180" t="s">
        <v>402</v>
      </c>
    </row>
    <row r="170" spans="1:9">
      <c r="A170" s="175" t="str">
        <f t="shared" si="9"/>
        <v>북부환경관리과</v>
      </c>
      <c r="B170" s="176" t="str">
        <f t="shared" si="11"/>
        <v>도시환경위원회</v>
      </c>
      <c r="C170" s="175" t="str">
        <f t="shared" si="10"/>
        <v>환경국</v>
      </c>
      <c r="E170" s="177" t="s">
        <v>112</v>
      </c>
      <c r="F170" s="178" t="s">
        <v>296</v>
      </c>
      <c r="G170" s="177" t="s">
        <v>12</v>
      </c>
      <c r="H170" s="179">
        <v>169</v>
      </c>
      <c r="I170" s="180" t="s">
        <v>403</v>
      </c>
    </row>
    <row r="171" spans="1:9">
      <c r="A171" s="175" t="str">
        <f t="shared" si="9"/>
        <v>공단환경관리사업소</v>
      </c>
      <c r="B171" s="176" t="str">
        <f t="shared" si="11"/>
        <v>도시환경위원회</v>
      </c>
      <c r="C171" s="175" t="str">
        <f t="shared" si="10"/>
        <v>환경국</v>
      </c>
      <c r="E171" s="177" t="s">
        <v>112</v>
      </c>
      <c r="F171" s="178" t="s">
        <v>297</v>
      </c>
      <c r="G171" s="177" t="s">
        <v>12</v>
      </c>
      <c r="H171" s="179">
        <v>170</v>
      </c>
      <c r="I171" s="180" t="s">
        <v>498</v>
      </c>
    </row>
    <row r="172" spans="1:9">
      <c r="A172" s="175" t="str">
        <f t="shared" si="9"/>
        <v>공원녹지과</v>
      </c>
      <c r="B172" s="176" t="str">
        <f t="shared" si="11"/>
        <v>도시환경위원회</v>
      </c>
      <c r="C172" s="175" t="str">
        <f t="shared" si="10"/>
        <v>축산산림국</v>
      </c>
      <c r="E172" s="177" t="s">
        <v>67</v>
      </c>
      <c r="F172" s="178" t="s">
        <v>358</v>
      </c>
      <c r="G172" s="177" t="s">
        <v>12</v>
      </c>
      <c r="H172" s="179">
        <v>171</v>
      </c>
      <c r="I172" s="180" t="s">
        <v>499</v>
      </c>
    </row>
    <row r="173" spans="1:9">
      <c r="A173" s="175" t="str">
        <f t="shared" si="9"/>
        <v>대기연구부</v>
      </c>
      <c r="B173" s="176" t="str">
        <f t="shared" si="11"/>
        <v>도시환경위원회</v>
      </c>
      <c r="C173" s="175" t="str">
        <f t="shared" si="10"/>
        <v>보건환경연구원</v>
      </c>
      <c r="E173" s="177" t="s">
        <v>125</v>
      </c>
      <c r="F173" s="178" t="s">
        <v>425</v>
      </c>
      <c r="G173" s="177" t="s">
        <v>12</v>
      </c>
      <c r="H173" s="179">
        <v>172</v>
      </c>
      <c r="I173" s="180" t="s">
        <v>500</v>
      </c>
    </row>
    <row r="174" spans="1:9">
      <c r="A174" s="175" t="str">
        <f t="shared" si="9"/>
        <v>수질연구부</v>
      </c>
      <c r="B174" s="176" t="str">
        <f t="shared" si="11"/>
        <v>도시환경위원회</v>
      </c>
      <c r="C174" s="175" t="str">
        <f t="shared" si="10"/>
        <v>보건환경연구원</v>
      </c>
      <c r="E174" s="177" t="s">
        <v>125</v>
      </c>
      <c r="F174" s="178" t="s">
        <v>426</v>
      </c>
      <c r="G174" s="177" t="s">
        <v>12</v>
      </c>
      <c r="H174" s="179">
        <v>173</v>
      </c>
      <c r="I174" s="180" t="s">
        <v>501</v>
      </c>
    </row>
    <row r="175" spans="1:9">
      <c r="A175" s="219" t="str">
        <f t="shared" si="9"/>
        <v>북부지원</v>
      </c>
      <c r="B175" s="220" t="str">
        <f t="shared" ref="B175" si="12">G175</f>
        <v>도시환경위원회</v>
      </c>
      <c r="C175" s="219" t="str">
        <f t="shared" si="10"/>
        <v>보건환경연구원</v>
      </c>
      <c r="D175" s="221"/>
      <c r="E175" s="222" t="s">
        <v>125</v>
      </c>
      <c r="F175" s="223" t="s">
        <v>408</v>
      </c>
      <c r="G175" s="222" t="s">
        <v>12</v>
      </c>
      <c r="H175" s="224" t="s">
        <v>564</v>
      </c>
      <c r="I175" s="225">
        <v>2903</v>
      </c>
    </row>
    <row r="176" spans="1:9">
      <c r="A176" s="175" t="str">
        <f t="shared" si="9"/>
        <v>수자원본부</v>
      </c>
      <c r="B176" s="176" t="str">
        <f t="shared" si="11"/>
        <v>도시환경위원회</v>
      </c>
      <c r="C176" s="175" t="str">
        <f t="shared" si="10"/>
        <v>수자원본부</v>
      </c>
      <c r="E176" s="177" t="s">
        <v>396</v>
      </c>
      <c r="F176" s="178" t="s">
        <v>396</v>
      </c>
      <c r="G176" s="177" t="s">
        <v>12</v>
      </c>
      <c r="H176" s="179">
        <v>174</v>
      </c>
      <c r="I176" s="180" t="s">
        <v>502</v>
      </c>
    </row>
    <row r="177" spans="1:9">
      <c r="A177" s="175" t="str">
        <f t="shared" si="9"/>
        <v>교육정책과</v>
      </c>
      <c r="B177" s="176" t="str">
        <f t="shared" si="11"/>
        <v>여성가족교육협력위원회</v>
      </c>
      <c r="C177" s="175" t="str">
        <f t="shared" si="10"/>
        <v>교육협력국</v>
      </c>
      <c r="E177" s="177" t="s">
        <v>181</v>
      </c>
      <c r="F177" s="178" t="s">
        <v>182</v>
      </c>
      <c r="G177" s="177" t="s">
        <v>427</v>
      </c>
      <c r="H177" s="179">
        <v>175</v>
      </c>
      <c r="I177" s="180" t="s">
        <v>503</v>
      </c>
    </row>
    <row r="178" spans="1:9">
      <c r="A178" s="175" t="str">
        <f t="shared" si="9"/>
        <v>교육협력과</v>
      </c>
      <c r="B178" s="176" t="str">
        <f t="shared" si="11"/>
        <v>여성가족교육협력위원회</v>
      </c>
      <c r="C178" s="175" t="str">
        <f t="shared" si="10"/>
        <v>교육협력국</v>
      </c>
      <c r="E178" s="177" t="s">
        <v>181</v>
      </c>
      <c r="F178" s="178" t="s">
        <v>184</v>
      </c>
      <c r="G178" s="177" t="s">
        <v>427</v>
      </c>
      <c r="H178" s="179">
        <v>176</v>
      </c>
      <c r="I178" s="180" t="s">
        <v>504</v>
      </c>
    </row>
    <row r="179" spans="1:9">
      <c r="A179" s="175" t="str">
        <f t="shared" si="9"/>
        <v>도서관정책과</v>
      </c>
      <c r="B179" s="176" t="str">
        <f t="shared" si="11"/>
        <v>여성가족교육협력위원회</v>
      </c>
      <c r="C179" s="175" t="str">
        <f t="shared" si="10"/>
        <v>교육협력국</v>
      </c>
      <c r="E179" s="177" t="s">
        <v>181</v>
      </c>
      <c r="F179" s="178" t="s">
        <v>186</v>
      </c>
      <c r="G179" s="177" t="s">
        <v>427</v>
      </c>
      <c r="H179" s="179">
        <v>177</v>
      </c>
      <c r="I179" s="180" t="s">
        <v>505</v>
      </c>
    </row>
    <row r="180" spans="1:9">
      <c r="A180" s="175" t="str">
        <f t="shared" si="9"/>
        <v>여성가족과</v>
      </c>
      <c r="B180" s="176" t="str">
        <f t="shared" si="11"/>
        <v>여성가족교육협력위원회</v>
      </c>
      <c r="C180" s="175" t="str">
        <f t="shared" si="10"/>
        <v>여성가족국</v>
      </c>
      <c r="E180" s="177" t="s">
        <v>113</v>
      </c>
      <c r="F180" s="178" t="s">
        <v>86</v>
      </c>
      <c r="G180" s="177" t="s">
        <v>427</v>
      </c>
      <c r="H180" s="179">
        <v>178</v>
      </c>
      <c r="I180" s="180" t="s">
        <v>506</v>
      </c>
    </row>
    <row r="181" spans="1:9">
      <c r="A181" s="175" t="str">
        <f t="shared" si="9"/>
        <v>보육정책과</v>
      </c>
      <c r="B181" s="176" t="str">
        <f t="shared" si="11"/>
        <v>여성가족교육협력위원회</v>
      </c>
      <c r="C181" s="175" t="str">
        <f t="shared" si="10"/>
        <v>여성가족국</v>
      </c>
      <c r="E181" s="177" t="s">
        <v>113</v>
      </c>
      <c r="F181" s="178" t="s">
        <v>299</v>
      </c>
      <c r="G181" s="177" t="s">
        <v>427</v>
      </c>
      <c r="H181" s="179">
        <v>179</v>
      </c>
      <c r="I181" s="180" t="s">
        <v>507</v>
      </c>
    </row>
    <row r="182" spans="1:9">
      <c r="A182" s="175" t="str">
        <f t="shared" si="9"/>
        <v>아동청소년과</v>
      </c>
      <c r="B182" s="176" t="str">
        <f t="shared" si="11"/>
        <v>여성가족교육협력위원회</v>
      </c>
      <c r="C182" s="175" t="str">
        <f t="shared" si="10"/>
        <v>여성가족국</v>
      </c>
      <c r="E182" s="177" t="s">
        <v>113</v>
      </c>
      <c r="F182" s="178" t="s">
        <v>301</v>
      </c>
      <c r="G182" s="177" t="s">
        <v>427</v>
      </c>
      <c r="H182" s="179">
        <v>180</v>
      </c>
      <c r="I182" s="180" t="s">
        <v>508</v>
      </c>
    </row>
    <row r="183" spans="1:9">
      <c r="A183" s="175" t="str">
        <f t="shared" si="9"/>
        <v>다문화가족과</v>
      </c>
      <c r="B183" s="176" t="str">
        <f t="shared" si="11"/>
        <v>여성가족교육협력위원회</v>
      </c>
      <c r="C183" s="175" t="str">
        <f t="shared" si="10"/>
        <v>여성가족국</v>
      </c>
      <c r="E183" s="177" t="s">
        <v>113</v>
      </c>
      <c r="F183" s="178" t="s">
        <v>303</v>
      </c>
      <c r="G183" s="177" t="s">
        <v>427</v>
      </c>
      <c r="H183" s="179">
        <v>181</v>
      </c>
      <c r="I183" s="180" t="s">
        <v>509</v>
      </c>
    </row>
    <row r="184" spans="1:9">
      <c r="A184" s="175" t="str">
        <f t="shared" si="9"/>
        <v>여성비전센터</v>
      </c>
      <c r="B184" s="176" t="str">
        <f t="shared" si="11"/>
        <v>여성가족교육협력위원회</v>
      </c>
      <c r="C184" s="175" t="str">
        <f t="shared" si="10"/>
        <v>여성가족국</v>
      </c>
      <c r="E184" s="177" t="s">
        <v>113</v>
      </c>
      <c r="F184" s="178" t="s">
        <v>305</v>
      </c>
      <c r="G184" s="177" t="s">
        <v>427</v>
      </c>
      <c r="H184" s="179">
        <v>182</v>
      </c>
      <c r="I184" s="180" t="s">
        <v>510</v>
      </c>
    </row>
    <row r="185" spans="1:9">
      <c r="A185" s="175" t="str">
        <f t="shared" si="9"/>
        <v>여성능력개발센터</v>
      </c>
      <c r="B185" s="176" t="str">
        <f t="shared" si="11"/>
        <v>여성가족교육협력위원회</v>
      </c>
      <c r="C185" s="175" t="str">
        <f t="shared" si="10"/>
        <v>여성가족국</v>
      </c>
      <c r="E185" s="177" t="s">
        <v>113</v>
      </c>
      <c r="F185" s="178" t="s">
        <v>307</v>
      </c>
      <c r="G185" s="177" t="s">
        <v>427</v>
      </c>
      <c r="H185" s="179">
        <v>183</v>
      </c>
      <c r="I185" s="180" t="s">
        <v>511</v>
      </c>
    </row>
    <row r="186" spans="1:9">
      <c r="A186" s="175" t="str">
        <f t="shared" si="9"/>
        <v>가족여성담당관</v>
      </c>
      <c r="B186" s="176" t="str">
        <f t="shared" si="11"/>
        <v>여성가족교육협력위원회</v>
      </c>
      <c r="C186" s="175" t="str">
        <f t="shared" si="10"/>
        <v>복지여성실</v>
      </c>
      <c r="E186" s="177" t="s">
        <v>70</v>
      </c>
      <c r="F186" s="178" t="s">
        <v>85</v>
      </c>
      <c r="G186" s="177" t="s">
        <v>427</v>
      </c>
      <c r="H186" s="179">
        <v>184</v>
      </c>
      <c r="I186" s="180" t="s">
        <v>512</v>
      </c>
    </row>
    <row r="187" spans="1:9">
      <c r="A187" s="175" t="str">
        <f t="shared" si="9"/>
        <v>보육청소년담당관</v>
      </c>
      <c r="B187" s="176" t="str">
        <f t="shared" si="11"/>
        <v>여성가족교육협력위원회</v>
      </c>
      <c r="C187" s="175" t="str">
        <f t="shared" si="10"/>
        <v>복지여성실</v>
      </c>
      <c r="E187" s="177" t="s">
        <v>70</v>
      </c>
      <c r="F187" s="178" t="s">
        <v>311</v>
      </c>
      <c r="G187" s="177" t="s">
        <v>427</v>
      </c>
      <c r="H187" s="179">
        <v>185</v>
      </c>
      <c r="I187" s="180" t="s">
        <v>513</v>
      </c>
    </row>
    <row r="188" spans="1:9">
      <c r="A188" s="175" t="str">
        <f t="shared" si="9"/>
        <v>북부여성비전센터</v>
      </c>
      <c r="B188" s="176" t="str">
        <f t="shared" si="11"/>
        <v>여성가족교육협력위원회</v>
      </c>
      <c r="C188" s="175" t="str">
        <f t="shared" si="10"/>
        <v>복지여성실</v>
      </c>
      <c r="E188" s="177" t="s">
        <v>70</v>
      </c>
      <c r="F188" s="177" t="s">
        <v>71</v>
      </c>
      <c r="G188" s="177" t="s">
        <v>427</v>
      </c>
      <c r="H188" s="179">
        <v>186</v>
      </c>
      <c r="I188" s="180" t="s">
        <v>514</v>
      </c>
    </row>
  </sheetData>
  <phoneticPr fontId="2" type="noConversion"/>
  <conditionalFormatting sqref="H1:I1 A1 C1">
    <cfRule type="containsText" dxfId="24" priority="5" operator="containsText" text="@@">
      <formula>NOT(ISERROR(SEARCH("@@",A1)))</formula>
    </cfRule>
  </conditionalFormatting>
  <conditionalFormatting sqref="B1">
    <cfRule type="containsText" dxfId="23" priority="4" operator="containsText" text="@@">
      <formula>NOT(ISERROR(SEARCH("@@",B1)))</formula>
    </cfRule>
  </conditionalFormatting>
  <conditionalFormatting sqref="F1">
    <cfRule type="containsText" dxfId="22" priority="3" operator="containsText" text="@@">
      <formula>NOT(ISERROR(SEARCH("@@",F1)))</formula>
    </cfRule>
  </conditionalFormatting>
  <conditionalFormatting sqref="E1">
    <cfRule type="containsText" dxfId="21" priority="2" operator="containsText" text="@@">
      <formula>NOT(ISERROR(SEARCH("@@",E1)))</formula>
    </cfRule>
  </conditionalFormatting>
  <conditionalFormatting sqref="G1">
    <cfRule type="containsText" dxfId="2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561</v>
      </c>
      <c r="B1" s="286"/>
      <c r="C1" s="286"/>
      <c r="D1" s="286"/>
      <c r="E1" s="286"/>
      <c r="F1" s="54"/>
      <c r="G1" s="287" t="s">
        <v>562</v>
      </c>
      <c r="H1" s="287"/>
      <c r="I1" s="288">
        <v>124682800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>
        <f>SUM(B6,B9)</f>
        <v>0</v>
      </c>
      <c r="C5" s="36" t="str">
        <f>IF(B5='15년일입'!U3,"OK","@@")</f>
        <v>@@</v>
      </c>
      <c r="D5" s="41">
        <f>SUM(D6,D9)</f>
        <v>580000</v>
      </c>
      <c r="E5" s="36" t="str">
        <f>IF(D5='15년일출'!U3,"OK","@@")</f>
        <v>@@</v>
      </c>
      <c r="F5" s="31"/>
      <c r="G5" s="36" t="s">
        <v>92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91</v>
      </c>
      <c r="B6" s="40">
        <f>SUM(B7:B8)</f>
        <v>0</v>
      </c>
      <c r="C6" s="32" t="str">
        <f>IF(B6='15년일입'!U6,"OK","@@")</f>
        <v>OK</v>
      </c>
      <c r="D6" s="40">
        <f>SUM(D7:D8)</f>
        <v>0</v>
      </c>
      <c r="E6" s="32" t="str">
        <f>IF($D$6='15년일출'!$U$6,"OK","@@")</f>
        <v>OK</v>
      </c>
      <c r="G6" s="32" t="s">
        <v>91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559</v>
      </c>
      <c r="B7" s="51">
        <f>SUMIFS('15년일입'!$U$7:$U$946,'15년일입'!$S$7:$S$946,"도비")</f>
        <v>0</v>
      </c>
      <c r="C7" s="50"/>
      <c r="D7" s="51">
        <f>SUMIFS('15년일출'!$U$11:$U$1000,'15년일출'!$S$11:$S$1000,"도비")</f>
        <v>0</v>
      </c>
      <c r="E7" s="50"/>
      <c r="G7" s="50" t="s">
        <v>90</v>
      </c>
      <c r="H7" s="51">
        <f>SUMIFS('15년일입'!$Z$7:$Z$946,'15년일입'!$X$7:$X$946,"도비")</f>
        <v>0</v>
      </c>
      <c r="I7" s="50"/>
      <c r="J7" s="51">
        <f>SUMIFS('15년일출'!$Z$11:$Z$1000,'15년일출'!$X$11:$X$1000,"도비")</f>
        <v>0</v>
      </c>
      <c r="K7" s="50"/>
    </row>
    <row r="8" spans="1:11" s="44" customFormat="1" ht="27.95" customHeight="1">
      <c r="A8" s="50" t="s">
        <v>89</v>
      </c>
      <c r="B8" s="51">
        <f>SUMIFS('15년일입'!$U$7:$U$946,'15년일입'!$S$7:$S$946,"국비")+SUMIFS('15년일입'!$U$7:$U$946,'15년일입'!$S$7:$S$946,"광특")+SUMIFS('15년일입'!$U$7:$U$946,'15년일입'!$S$7:$S$946,"기금")+SUMIFS('15년일입'!$U$7:$U$946,'15년일입'!$S$7:$S$946,"분권")+SUMIFS('15년일입'!$U$7:$U$946,'15년일입'!$S$7:$S$946,"특교")</f>
        <v>0</v>
      </c>
      <c r="C8" s="50"/>
      <c r="D8" s="51">
        <f>SUMIFS('15년일출'!$U$11:$U$1000,'15년일출'!$S$11:$S$1000,"국비")+SUMIFS('15년일출'!$U$11:$U$1000,'15년일출'!$S$11:$S$1000,"광특")+SUMIFS('15년일출'!$U$11:$U$1000,'15년일출'!$S$11:$S$1000,"기금")+SUMIFS('15년일출'!$U$11:$U$1000,'15년일출'!$S$11:$S$1000,"분권")+SUMIFS('15년일출'!$U$11:$U$1000,'15년일출'!$S$11:$S$1000,"특교")</f>
        <v>0</v>
      </c>
      <c r="E8" s="50"/>
      <c r="G8" s="50" t="s">
        <v>89</v>
      </c>
      <c r="H8" s="51">
        <f>SUMIFS('15년일입'!$Z$7:$Z$946,'15년일입'!$X$7:$X$946,"국비")+SUMIFS('15년일입'!$Z$7:$Z$946,'15년일입'!$X$7:$X$946,"광특")+SUMIFS('15년일입'!$Z$7:$Z$946,'15년일입'!$X$7:$X$946,"기금")+SUMIFS('15년일입'!$Z$7:$Z$946,'15년일입'!$X$7:$X$946,"분권")+SUMIFS('15년일입'!$Z$7:$Z$946,'15년일입'!$X$7:$X$946,"특교")</f>
        <v>0</v>
      </c>
      <c r="I8" s="50"/>
      <c r="J8" s="51">
        <f>SUMIFS('15년일출'!$Z$11:$Z$1000,'15년일출'!$X$11:$X$1000,"국비")+SUMIFS('15년일출'!$Z$11:$Z$1000,'15년일출'!$X$11:$X$1000,"광특")+SUMIFS('15년일출'!$Z$11:$Z$1000,'15년일출'!$X$11:$X$1000,"기금")+SUMIFS('15년일출'!$Z$11:$Z$1000,'15년일출'!$X$11:$X$1000,"분권")+SUMIFS('15년일출'!$Z$11:$Z$1000,'15년일출'!$X$11:$X$1000,"특교")</f>
        <v>0</v>
      </c>
      <c r="K8" s="50"/>
    </row>
    <row r="9" spans="1:11" ht="27.95" customHeight="1">
      <c r="A9" s="32" t="s">
        <v>84</v>
      </c>
      <c r="B9" s="40">
        <f>SUM(B10:B14)</f>
        <v>0</v>
      </c>
      <c r="C9" s="32" t="str">
        <f>IF(B9='15년일입'!T6,"OK","@@")</f>
        <v>@@</v>
      </c>
      <c r="D9" s="40">
        <f>SUM(D10:D14)</f>
        <v>580000</v>
      </c>
      <c r="E9" s="32" t="str">
        <f>IF(B9=D9,"OK","@@")</f>
        <v>@@</v>
      </c>
      <c r="G9" s="32" t="s">
        <v>84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SUMIFS('15년일입'!$T$7:$T$946,'15년일입'!$S$7:$S$946,'15년검증'!$A10)</f>
        <v>0</v>
      </c>
      <c r="C10" s="33"/>
      <c r="D10" s="43">
        <f>SUMIFS('15년일출'!$T$11:$T$1000,'15년일출'!$S$11:$S$1000,'15년검증'!$A10)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SUMIFS('15년일입'!$Y$7:$Y$946,'15년일입'!$X$7:$X$946,'15년검증'!$A10)</f>
        <v>0</v>
      </c>
      <c r="I10" s="33"/>
      <c r="J10" s="43">
        <f>SUMIFS('15년일출'!$Y$11:$Y$1000,'15년일출'!$X$11:$X$1000,'15년검증'!$A10)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80</v>
      </c>
      <c r="B11" s="43">
        <f>SUMIFS('15년일입'!$T$7:$T$946,'15년일입'!$S$7:$S$946,'15년검증'!$A11)</f>
        <v>0</v>
      </c>
      <c r="C11" s="33"/>
      <c r="D11" s="43">
        <f>SUMIFS('15년일출'!$T$11:$T$1000,'15년일출'!$S$11:$S$1000,'15년검증'!$A11)</f>
        <v>0</v>
      </c>
      <c r="E11" s="33" t="str">
        <f t="shared" si="0"/>
        <v>OK</v>
      </c>
      <c r="G11" s="42" t="s">
        <v>80</v>
      </c>
      <c r="H11" s="43">
        <f>SUMIFS('15년일입'!$Y$7:$Y$946,'15년일입'!$X$7:$X$946,'15년검증'!$A11)</f>
        <v>0</v>
      </c>
      <c r="I11" s="33"/>
      <c r="J11" s="43">
        <f>SUMIFS('15년일출'!$Y$11:$Y$1000,'15년일출'!$X$11:$X$1000,'15년검증'!$A11)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SUMIFS('15년일입'!$T$7:$T$946,'15년일입'!$S$7:$S$946,'15년검증'!$A12)</f>
        <v>0</v>
      </c>
      <c r="C12" s="33"/>
      <c r="D12" s="43">
        <f>SUMIFS('15년일출'!$T$11:$T$1000,'15년일출'!$S$11:$S$1000,'15년검증'!$A12)</f>
        <v>580000</v>
      </c>
      <c r="E12" s="33" t="str">
        <f t="shared" si="0"/>
        <v>@@</v>
      </c>
      <c r="G12" s="42" t="s">
        <v>73</v>
      </c>
      <c r="H12" s="43">
        <f>SUMIFS('15년일입'!$Y$7:$Y$946,'15년일입'!$X$7:$X$946,'15년검증'!$A12)</f>
        <v>0</v>
      </c>
      <c r="I12" s="33"/>
      <c r="J12" s="43">
        <f>SUMIFS('15년일출'!$Y$11:$Y$1000,'15년일출'!$X$11:$X$1000,'15년검증'!$A12)</f>
        <v>0</v>
      </c>
      <c r="K12" s="33" t="str">
        <f t="shared" si="1"/>
        <v>OK</v>
      </c>
    </row>
    <row r="13" spans="1:11" ht="27.95" customHeight="1">
      <c r="A13" s="42" t="s">
        <v>81</v>
      </c>
      <c r="B13" s="43">
        <f>SUMIFS('15년일입'!$T$7:$T$946,'15년일입'!$S$7:$S$946,'15년검증'!$A13)</f>
        <v>0</v>
      </c>
      <c r="C13" s="33"/>
      <c r="D13" s="43">
        <f>SUMIFS('15년일출'!$T$11:$T$1000,'15년일출'!$S$11:$S$1000,'15년검증'!$A13)</f>
        <v>0</v>
      </c>
      <c r="E13" s="33" t="str">
        <f t="shared" si="0"/>
        <v>OK</v>
      </c>
      <c r="G13" s="42" t="s">
        <v>81</v>
      </c>
      <c r="H13" s="43">
        <f>SUMIFS('15년일입'!$Y$7:$Y$946,'15년일입'!$X$7:$X$946,'15년검증'!$A13)</f>
        <v>0</v>
      </c>
      <c r="I13" s="33"/>
      <c r="J13" s="43">
        <f>SUMIFS('15년일출'!$Y$11:$Y$1000,'15년일출'!$X$11:$X$1000,'15년검증'!$A13)</f>
        <v>0</v>
      </c>
      <c r="K13" s="33" t="str">
        <f t="shared" si="1"/>
        <v>OK</v>
      </c>
    </row>
    <row r="14" spans="1:11" ht="27.95" customHeight="1">
      <c r="A14" s="42" t="s">
        <v>533</v>
      </c>
      <c r="B14" s="43">
        <f>SUMIFS('15년일입'!$T$7:$T$946,'15년일입'!$S$7:$S$946,'15년검증'!$A14)</f>
        <v>0</v>
      </c>
      <c r="C14" s="33"/>
      <c r="D14" s="43">
        <f>SUMIFS('15년일출'!$T$11:$T$1000,'15년일출'!$S$11:$S$1000,'15년검증'!$A14)</f>
        <v>0</v>
      </c>
      <c r="E14" s="33" t="str">
        <f t="shared" si="0"/>
        <v>OK</v>
      </c>
      <c r="G14" s="42" t="s">
        <v>533</v>
      </c>
      <c r="H14" s="43">
        <f>SUMIFS('15년일입'!$Y$7:$Y$946,'15년일입'!$X$7:$X$946,'15년검증'!$A14)</f>
        <v>0</v>
      </c>
      <c r="I14" s="33"/>
      <c r="J14" s="43">
        <f>SUMIFS('15년일출'!$Y$11:$Y$1000,'15년일출'!$X$11:$X$1000,'15년검증'!$A14)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INDEX('15년일출'!Z11:Z1000,MATCH("*예비비*",'15년일출'!F11:F1000,0))</f>
        <v>#N/A</v>
      </c>
      <c r="I16" s="281"/>
      <c r="J16" s="281"/>
      <c r="K16" s="282"/>
    </row>
    <row r="17" spans="1:11" ht="27.95" customHeight="1"/>
    <row r="18" spans="1:11" ht="27.95" customHeight="1">
      <c r="F18" s="45"/>
      <c r="H18" s="280">
        <f>H5-J5</f>
        <v>0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I1+H16</f>
        <v>#N/A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557</v>
      </c>
      <c r="B1" s="286"/>
      <c r="C1" s="286"/>
      <c r="D1" s="286"/>
      <c r="E1" s="286"/>
      <c r="F1" s="54"/>
      <c r="G1" s="287" t="s">
        <v>540</v>
      </c>
      <c r="H1" s="287"/>
      <c r="I1" s="288">
        <v>22466366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 t="e">
        <f>SUM(B6,B9)</f>
        <v>#REF!</v>
      </c>
      <c r="C5" s="36" t="e">
        <f>IF(B5=#REF!,"OK","@@")</f>
        <v>#REF!</v>
      </c>
      <c r="D5" s="41" t="e">
        <f>SUM(D6,D9)</f>
        <v>#REF!</v>
      </c>
      <c r="E5" s="36" t="e">
        <f>IF(D5=#REF!,"OK","@@")</f>
        <v>#REF!</v>
      </c>
      <c r="F5" s="31"/>
      <c r="G5" s="36" t="s">
        <v>92</v>
      </c>
      <c r="H5" s="41" t="e">
        <f>SUM(H6,H9)</f>
        <v>#REF!</v>
      </c>
      <c r="I5" s="36" t="e">
        <f>IF(H5=#REF!,"OK","@@")</f>
        <v>#REF!</v>
      </c>
      <c r="J5" s="41" t="e">
        <f>SUM(J6,J9)</f>
        <v>#REF!</v>
      </c>
      <c r="K5" s="36" t="e">
        <f>IF(J5=#REF!,"OK","@@")</f>
        <v>#REF!</v>
      </c>
    </row>
    <row r="6" spans="1:11" ht="27.95" customHeight="1">
      <c r="A6" s="32" t="s">
        <v>91</v>
      </c>
      <c r="B6" s="40" t="e">
        <f>SUM(B7:B8)</f>
        <v>#REF!</v>
      </c>
      <c r="C6" s="32" t="e">
        <f>IF(B6=#REF!,"OK","@@")</f>
        <v>#REF!</v>
      </c>
      <c r="D6" s="40" t="e">
        <f>SUM(D7:D8)</f>
        <v>#REF!</v>
      </c>
      <c r="E6" s="32" t="e">
        <f>IF($D$6=#REF!,"OK","@@")</f>
        <v>#REF!</v>
      </c>
      <c r="G6" s="32" t="s">
        <v>91</v>
      </c>
      <c r="H6" s="40" t="e">
        <f>SUM(H7:H8)</f>
        <v>#REF!</v>
      </c>
      <c r="I6" s="32" t="e">
        <f>IF(H6=#REF!,"OK","@@")</f>
        <v>#REF!</v>
      </c>
      <c r="J6" s="40" t="e">
        <f>SUM(J7:J8)</f>
        <v>#REF!</v>
      </c>
      <c r="K6" s="32" t="e">
        <f>IF($J6=#REF!,"OK","@@")</f>
        <v>#REF!</v>
      </c>
    </row>
    <row r="7" spans="1:11" s="44" customFormat="1" ht="27.95" customHeight="1">
      <c r="A7" s="50" t="s">
        <v>559</v>
      </c>
      <c r="B7" s="51" t="e">
        <f>SUMIFS(#REF!,#REF!,"도비")</f>
        <v>#REF!</v>
      </c>
      <c r="C7" s="50"/>
      <c r="D7" s="51" t="e">
        <f>SUMIFS(#REF!,#REF!,"도비")</f>
        <v>#REF!</v>
      </c>
      <c r="E7" s="50"/>
      <c r="G7" s="50" t="s">
        <v>90</v>
      </c>
      <c r="H7" s="51" t="e">
        <f>SUMIFS(#REF!,#REF!,"도비")</f>
        <v>#REF!</v>
      </c>
      <c r="I7" s="50"/>
      <c r="J7" s="51" t="e">
        <f>SUMIFS(#REF!,#REF!,"도비")</f>
        <v>#REF!</v>
      </c>
      <c r="K7" s="50"/>
    </row>
    <row r="8" spans="1:11" s="44" customFormat="1" ht="27.95" customHeight="1">
      <c r="A8" s="50" t="s">
        <v>89</v>
      </c>
      <c r="B8" s="51" t="e">
        <f>SUMIFS(#REF!,#REF!,"국비")+SUMIFS(#REF!,#REF!,"광특")+SUMIFS(#REF!,#REF!,"기금")+SUMIFS(#REF!,#REF!,"분권")+SUMIFS(#REF!,#REF!,"특교")</f>
        <v>#REF!</v>
      </c>
      <c r="C8" s="50"/>
      <c r="D8" s="51" t="e">
        <f>SUMIFS(#REF!,#REF!,"국비")+SUMIFS(#REF!,#REF!,"광특")+SUMIFS(#REF!,#REF!,"기금")+SUMIFS(#REF!,#REF!,"분권")+SUMIFS(#REF!,#REF!,"특교")</f>
        <v>#REF!</v>
      </c>
      <c r="E8" s="50"/>
      <c r="G8" s="50" t="s">
        <v>89</v>
      </c>
      <c r="H8" s="51" t="e">
        <f>SUMIFS(#REF!,#REF!,"국비")+SUMIFS(#REF!,#REF!,"광특")+SUMIFS(#REF!,#REF!,"기금")+SUMIFS(#REF!,#REF!,"분권")+SUMIFS(#REF!,#REF!,"특교")</f>
        <v>#REF!</v>
      </c>
      <c r="I8" s="50"/>
      <c r="J8" s="51" t="e">
        <f>SUMIFS(#REF!,#REF!,"국비")+SUMIFS(#REF!,#REF!,"광특")+SUMIFS(#REF!,#REF!,"기금")+SUMIFS(#REF!,#REF!,"분권")+SUMIFS(#REF!,#REF!,"특교")</f>
        <v>#REF!</v>
      </c>
      <c r="K8" s="50"/>
    </row>
    <row r="9" spans="1:11" ht="27.95" customHeight="1">
      <c r="A9" s="32" t="s">
        <v>84</v>
      </c>
      <c r="B9" s="40" t="e">
        <f>SUM(B10:B14)</f>
        <v>#REF!</v>
      </c>
      <c r="C9" s="32" t="e">
        <f>IF(B9=#REF!,"OK","@@")</f>
        <v>#REF!</v>
      </c>
      <c r="D9" s="40" t="e">
        <f>SUM(D10:D14)</f>
        <v>#REF!</v>
      </c>
      <c r="E9" s="32" t="e">
        <f>IF(B9=D9,"OK","@@")</f>
        <v>#REF!</v>
      </c>
      <c r="G9" s="32" t="s">
        <v>84</v>
      </c>
      <c r="H9" s="40" t="e">
        <f>SUM(H10:H14)</f>
        <v>#REF!</v>
      </c>
      <c r="I9" s="32" t="e">
        <f>IF(H9=#REF!,"OK","@@")</f>
        <v>#REF!</v>
      </c>
      <c r="J9" s="40" t="e">
        <f>SUM(J10:J14)</f>
        <v>#REF!</v>
      </c>
      <c r="K9" s="32" t="e">
        <f>IF(H9=J9,"OK","@@")</f>
        <v>#REF!</v>
      </c>
    </row>
    <row r="10" spans="1:11" ht="27.95" customHeight="1">
      <c r="A10" s="42" t="s">
        <v>60</v>
      </c>
      <c r="B10" s="43" t="e">
        <f>SUMIFS(#REF!,#REF!,'2추검증'!$A10)</f>
        <v>#REF!</v>
      </c>
      <c r="C10" s="33"/>
      <c r="D10" s="43" t="e">
        <f>SUMIFS(#REF!,#REF!,'2추검증'!$A10)</f>
        <v>#REF!</v>
      </c>
      <c r="E10" s="33" t="e">
        <f t="shared" ref="E10:E14" si="0">IF(B10=D10,"OK","@@")</f>
        <v>#REF!</v>
      </c>
      <c r="G10" s="42" t="s">
        <v>60</v>
      </c>
      <c r="H10" s="43" t="e">
        <f>SUMIFS(#REF!,#REF!,'2추검증'!$A10)</f>
        <v>#REF!</v>
      </c>
      <c r="I10" s="33"/>
      <c r="J10" s="43" t="e">
        <f>SUMIFS(#REF!,#REF!,'2추검증'!$A10)</f>
        <v>#REF!</v>
      </c>
      <c r="K10" s="33" t="e">
        <f t="shared" ref="K10:K14" si="1">IF(H10=J10,"OK","@@")</f>
        <v>#REF!</v>
      </c>
    </row>
    <row r="11" spans="1:11" ht="27.95" customHeight="1">
      <c r="A11" s="42" t="s">
        <v>80</v>
      </c>
      <c r="B11" s="43" t="e">
        <f>SUMIFS(#REF!,#REF!,'2추검증'!$A11)</f>
        <v>#REF!</v>
      </c>
      <c r="C11" s="33"/>
      <c r="D11" s="43" t="e">
        <f>SUMIFS(#REF!,#REF!,'2추검증'!$A11)</f>
        <v>#REF!</v>
      </c>
      <c r="E11" s="33" t="e">
        <f t="shared" si="0"/>
        <v>#REF!</v>
      </c>
      <c r="G11" s="42" t="s">
        <v>80</v>
      </c>
      <c r="H11" s="43" t="e">
        <f>SUMIFS(#REF!,#REF!,'2추검증'!$A11)</f>
        <v>#REF!</v>
      </c>
      <c r="I11" s="33"/>
      <c r="J11" s="43" t="e">
        <f>SUMIFS(#REF!,#REF!,'2추검증'!$A11)</f>
        <v>#REF!</v>
      </c>
      <c r="K11" s="33" t="e">
        <f t="shared" si="1"/>
        <v>#REF!</v>
      </c>
    </row>
    <row r="12" spans="1:11" ht="27.95" customHeight="1">
      <c r="A12" s="42" t="s">
        <v>73</v>
      </c>
      <c r="B12" s="43" t="e">
        <f>SUMIFS(#REF!,#REF!,'2추검증'!$A12)</f>
        <v>#REF!</v>
      </c>
      <c r="C12" s="33"/>
      <c r="D12" s="43" t="e">
        <f>SUMIFS(#REF!,#REF!,'2추검증'!$A12)</f>
        <v>#REF!</v>
      </c>
      <c r="E12" s="33" t="e">
        <f t="shared" si="0"/>
        <v>#REF!</v>
      </c>
      <c r="G12" s="42" t="s">
        <v>73</v>
      </c>
      <c r="H12" s="43" t="e">
        <f>SUMIFS(#REF!,#REF!,'2추검증'!$A12)</f>
        <v>#REF!</v>
      </c>
      <c r="I12" s="33"/>
      <c r="J12" s="43" t="e">
        <f>SUMIFS(#REF!,#REF!,'2추검증'!$A12)</f>
        <v>#REF!</v>
      </c>
      <c r="K12" s="33" t="e">
        <f t="shared" si="1"/>
        <v>#REF!</v>
      </c>
    </row>
    <row r="13" spans="1:11" ht="27.95" customHeight="1">
      <c r="A13" s="42" t="s">
        <v>81</v>
      </c>
      <c r="B13" s="43" t="e">
        <f>SUMIFS(#REF!,#REF!,'2추검증'!$A13)</f>
        <v>#REF!</v>
      </c>
      <c r="C13" s="33"/>
      <c r="D13" s="43" t="e">
        <f>SUMIFS(#REF!,#REF!,'2추검증'!$A13)</f>
        <v>#REF!</v>
      </c>
      <c r="E13" s="33" t="e">
        <f t="shared" si="0"/>
        <v>#REF!</v>
      </c>
      <c r="G13" s="42" t="s">
        <v>81</v>
      </c>
      <c r="H13" s="43" t="e">
        <f>SUMIFS(#REF!,#REF!,'2추검증'!$A13)</f>
        <v>#REF!</v>
      </c>
      <c r="I13" s="33"/>
      <c r="J13" s="43" t="e">
        <f>SUMIFS(#REF!,#REF!,'2추검증'!$A13)</f>
        <v>#REF!</v>
      </c>
      <c r="K13" s="33" t="e">
        <f t="shared" si="1"/>
        <v>#REF!</v>
      </c>
    </row>
    <row r="14" spans="1:11" ht="27.95" customHeight="1">
      <c r="A14" s="42" t="s">
        <v>541</v>
      </c>
      <c r="B14" s="43" t="e">
        <f>SUMIFS(#REF!,#REF!,'2추검증'!$A14)</f>
        <v>#REF!</v>
      </c>
      <c r="C14" s="33"/>
      <c r="D14" s="43" t="e">
        <f>SUMIFS(#REF!,#REF!,'2추검증'!$A14)</f>
        <v>#REF!</v>
      </c>
      <c r="E14" s="33" t="e">
        <f t="shared" si="0"/>
        <v>#REF!</v>
      </c>
      <c r="G14" s="42" t="s">
        <v>533</v>
      </c>
      <c r="H14" s="43" t="e">
        <f>SUMIFS(#REF!,#REF!,'2추검증'!$A14)</f>
        <v>#REF!</v>
      </c>
      <c r="I14" s="33"/>
      <c r="J14" s="43" t="e">
        <f>SUMIFS(#REF!,#REF!,'2추검증'!$A14)</f>
        <v>#REF!</v>
      </c>
      <c r="K14" s="33" t="e">
        <f t="shared" si="1"/>
        <v>#REF!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INDEX(#REF!,MATCH("*예비비*",#REF!,0))</f>
        <v>#REF!</v>
      </c>
      <c r="I16" s="281"/>
      <c r="J16" s="281"/>
      <c r="K16" s="282"/>
    </row>
    <row r="17" spans="1:11" ht="27.95" customHeight="1"/>
    <row r="18" spans="1:11" ht="27.95" customHeight="1">
      <c r="F18" s="45"/>
      <c r="H18" s="280" t="e">
        <f>H5-J5</f>
        <v>#REF!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I1-H16</f>
        <v>#REF!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545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545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95" t="s">
        <v>57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545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94" t="s">
        <v>58</v>
      </c>
      <c r="C33" s="294"/>
      <c r="D33" s="294"/>
      <c r="E33" s="294"/>
      <c r="F33" s="294"/>
      <c r="G33" s="294"/>
      <c r="H33" s="294"/>
      <c r="I33" s="29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545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94" t="s">
        <v>58</v>
      </c>
      <c r="C24" s="294"/>
      <c r="D24" s="294"/>
      <c r="E24" s="294"/>
      <c r="F24" s="294"/>
      <c r="G24" s="294"/>
      <c r="H24" s="294"/>
      <c r="I24" s="29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546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>
        <f>SUM(D7:E7)</f>
        <v>0</v>
      </c>
      <c r="F3" s="56" t="s">
        <v>131</v>
      </c>
      <c r="G3" s="56">
        <f>SUM(F7:G7)</f>
        <v>0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>
        <f>E25+D25</f>
        <v>0</v>
      </c>
      <c r="J7" s="123">
        <f>F25+G25</f>
        <v>0</v>
      </c>
      <c r="K7" s="124">
        <f>I7-J7</f>
        <v>0</v>
      </c>
      <c r="L7" s="125" t="s">
        <v>40</v>
      </c>
      <c r="M7" s="126">
        <f>D24+E24</f>
        <v>0</v>
      </c>
      <c r="N7" s="127">
        <f>F24+G24</f>
        <v>0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>
        <f>D7+E7</f>
        <v>0</v>
      </c>
      <c r="J8" s="131">
        <f>F7+G7</f>
        <v>0</v>
      </c>
      <c r="K8" s="132">
        <f>I8-J8</f>
        <v>0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>
        <f>SUMIFS('15년일입'!$K$7:$K$946,'15년일입'!$A$7:$A$946,'15년총괄표'!$B9)</f>
        <v>0</v>
      </c>
      <c r="E9" s="20">
        <f>SUMIFS('15년일입'!$L$7:$L$946,'15년일입'!$A$7:$A$946,'15년총괄표'!$B9)</f>
        <v>0</v>
      </c>
      <c r="F9" s="20">
        <f>SUMIFS('15년일출'!$K$11:$K$1000,'15년일출'!$A$11:$A$1000,'15년총괄표'!$B9)</f>
        <v>0</v>
      </c>
      <c r="G9" s="20">
        <f>SUMIFS('15년일출'!$L$11:$L$1000,'15년일출'!$A$11:$A$1000,'15년총괄표'!$B9)</f>
        <v>0</v>
      </c>
      <c r="H9" s="121">
        <f>C9+F9+G9</f>
        <v>0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>
        <f>SUMIFS('15년일입'!$K$7:$K$946,'15년일입'!$A$7:$A$946,'15년총괄표'!$B10)</f>
        <v>0</v>
      </c>
      <c r="E10" s="20">
        <f>SUMIFS('15년일입'!$L$7:$L$946,'15년일입'!$A$7:$A$946,'15년총괄표'!$B10)</f>
        <v>0</v>
      </c>
      <c r="F10" s="20">
        <f>SUMIFS('15년일출'!$K$11:$K$1000,'15년일출'!$A$11:$A$1000,'15년총괄표'!$B10)</f>
        <v>0</v>
      </c>
      <c r="G10" s="20">
        <f>SUMIFS('15년일출'!$L$11:$L$1000,'15년일출'!$A$11:$A$1000,'15년총괄표'!$B10)</f>
        <v>0</v>
      </c>
      <c r="H10" s="121">
        <f t="shared" ref="H10:H18" si="1">C10+F10+G10</f>
        <v>0</v>
      </c>
      <c r="I10" s="140" t="e">
        <f>#REF!+#REF!</f>
        <v>#REF!</v>
      </c>
      <c r="J10" s="141" t="e">
        <f>#REF!+#REF!</f>
        <v>#REF!</v>
      </c>
      <c r="K10" s="112"/>
      <c r="N10" s="142">
        <f>M7-N7</f>
        <v>0</v>
      </c>
    </row>
    <row r="11" spans="2:16" ht="45" customHeight="1">
      <c r="B11" s="137" t="s">
        <v>98</v>
      </c>
      <c r="C11" s="120"/>
      <c r="D11" s="20">
        <f>SUMIFS('15년일입'!$K$7:$K$946,'15년일입'!$A$7:$A$946,'15년총괄표'!$B11)</f>
        <v>0</v>
      </c>
      <c r="E11" s="20">
        <f>SUMIFS('15년일입'!$L$7:$L$946,'15년일입'!$A$7:$A$946,'15년총괄표'!$B11)</f>
        <v>0</v>
      </c>
      <c r="F11" s="20">
        <f>SUMIFS('15년일출'!$K$11:$K$1000,'15년일출'!$A$11:$A$1000,'15년총괄표'!$B11)</f>
        <v>0</v>
      </c>
      <c r="G11" s="20">
        <f>SUMIFS('15년일출'!$L$11:$L$1000,'15년일출'!$A$11:$A$1000,'15년총괄표'!$B11)</f>
        <v>0</v>
      </c>
      <c r="H11" s="121">
        <f t="shared" si="1"/>
        <v>0</v>
      </c>
      <c r="J11" s="143"/>
      <c r="K11" s="144"/>
    </row>
    <row r="12" spans="2:16" ht="45" customHeight="1">
      <c r="B12" s="137" t="s">
        <v>99</v>
      </c>
      <c r="C12" s="120"/>
      <c r="D12" s="20">
        <f>SUMIFS('15년일입'!$K$7:$K$946,'15년일입'!$A$7:$A$946,'15년총괄표'!$B12)</f>
        <v>0</v>
      </c>
      <c r="E12" s="20">
        <f>SUMIFS('15년일입'!$L$7:$L$946,'15년일입'!$A$7:$A$946,'15년총괄표'!$B12)</f>
        <v>0</v>
      </c>
      <c r="F12" s="20">
        <f>SUMIFS('15년일출'!$K$11:$K$1000,'15년일출'!$A$11:$A$1000,'15년총괄표'!$B12)</f>
        <v>0</v>
      </c>
      <c r="G12" s="20">
        <f>SUMIFS('15년일출'!$L$11:$L$1000,'15년일출'!$A$11:$A$1000,'15년총괄표'!$B12)</f>
        <v>0</v>
      </c>
      <c r="H12" s="121">
        <f t="shared" si="1"/>
        <v>0</v>
      </c>
      <c r="J12" s="145"/>
      <c r="L12" s="146"/>
      <c r="M12" s="146"/>
    </row>
    <row r="13" spans="2:16" ht="45" customHeight="1">
      <c r="B13" s="137" t="s">
        <v>100</v>
      </c>
      <c r="C13" s="120"/>
      <c r="D13" s="20">
        <f>SUMIFS('15년일입'!$K$7:$K$946,'15년일입'!$A$7:$A$946,'15년총괄표'!$B13)</f>
        <v>0</v>
      </c>
      <c r="E13" s="20">
        <f>SUMIFS('15년일입'!$L$7:$L$946,'15년일입'!$A$7:$A$946,'15년총괄표'!$B13)</f>
        <v>0</v>
      </c>
      <c r="F13" s="20">
        <f>SUMIFS('15년일출'!$K$11:$K$1000,'15년일출'!$A$11:$A$1000,'15년총괄표'!$B13)</f>
        <v>0</v>
      </c>
      <c r="G13" s="20">
        <f>SUMIFS('15년일출'!$L$11:$L$1000,'15년일출'!$A$11:$A$1000,'15년총괄표'!$B13)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>
        <f>SUMIFS('15년일입'!$K$7:$K$946,'15년일입'!$A$7:$A$946,'15년총괄표'!$B14)</f>
        <v>0</v>
      </c>
      <c r="E14" s="20">
        <f>SUMIFS('15년일입'!$L$7:$L$946,'15년일입'!$A$7:$A$946,'15년총괄표'!$B14)</f>
        <v>0</v>
      </c>
      <c r="F14" s="20">
        <f>SUMIFS('15년일출'!$K$11:$K$1000,'15년일출'!$A$11:$A$1000,'15년총괄표'!$B14)</f>
        <v>0</v>
      </c>
      <c r="G14" s="20">
        <f>SUMIFS('15년일출'!$L$11:$L$1000,'15년일출'!$A$11:$A$1000,'15년총괄표'!$B14)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>
        <f>N10-K7</f>
        <v>0</v>
      </c>
      <c r="O14" s="148"/>
      <c r="P14" s="148"/>
    </row>
    <row r="15" spans="2:16" s="149" customFormat="1" ht="45" customHeight="1">
      <c r="B15" s="137" t="s">
        <v>69</v>
      </c>
      <c r="C15" s="147"/>
      <c r="D15" s="20">
        <f>SUMIFS('15년일입'!$K$7:$K$946,'15년일입'!$A$7:$A$946,'15년총괄표'!$B15)</f>
        <v>0</v>
      </c>
      <c r="E15" s="20">
        <f>SUMIFS('15년일입'!$L$7:$L$946,'15년일입'!$A$7:$A$946,'15년총괄표'!$B15)</f>
        <v>0</v>
      </c>
      <c r="F15" s="20">
        <f>SUMIFS('15년일출'!$K$11:$K$1000,'15년일출'!$A$11:$A$1000,'15년총괄표'!$B15)</f>
        <v>0</v>
      </c>
      <c r="G15" s="20">
        <f>SUMIFS('15년일출'!$L$11:$L$1000,'15년일출'!$A$11:$A$1000,'15년총괄표'!$B15)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>
        <f>SUMIFS('15년일입'!$K$7:$K$946,'15년일입'!$A$7:$A$946,'15년총괄표'!$B16)</f>
        <v>0</v>
      </c>
      <c r="E16" s="20">
        <f>SUMIFS('15년일입'!$L$7:$L$946,'15년일입'!$A$7:$A$946,'15년총괄표'!$B16)</f>
        <v>0</v>
      </c>
      <c r="F16" s="20">
        <f>SUMIFS('15년일출'!$K$11:$K$1000,'15년일출'!$A$11:$A$1000,'15년총괄표'!$B16)</f>
        <v>0</v>
      </c>
      <c r="G16" s="20">
        <f>SUMIFS('15년일출'!$L$11:$L$1000,'15년일출'!$A$11:$A$1000,'15년총괄표'!$B16)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>
        <f>SUMIFS('15년일입'!$K$7:$K$946,'15년일입'!$A$7:$A$946,'15년총괄표'!$B17)</f>
        <v>0</v>
      </c>
      <c r="E17" s="20">
        <f>SUMIFS('15년일입'!$L$7:$L$946,'15년일입'!$A$7:$A$946,'15년총괄표'!$B17)</f>
        <v>0</v>
      </c>
      <c r="F17" s="20">
        <f>SUMIFS('15년일출'!$K$11:$K$1000,'15년일출'!$A$11:$A$1000,'15년총괄표'!$B17)</f>
        <v>0</v>
      </c>
      <c r="G17" s="20">
        <f>SUMIFS('15년일출'!$L$11:$L$1000,'15년일출'!$A$11:$A$1000,'15년총괄표'!$B17)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>
        <f>SUMIFS('15년일입'!$K$7:$K$946,'15년일입'!$A$7:$A$946,'15년총괄표'!$B18)</f>
        <v>0</v>
      </c>
      <c r="E18" s="21">
        <f>SUMIFS('15년일입'!$L$7:$L$946,'15년일입'!$A$7:$A$946,'15년총괄표'!$B18)</f>
        <v>0</v>
      </c>
      <c r="F18" s="21">
        <f>SUMIFS('15년일출'!$K$11:$K$1000,'15년일출'!$A$11:$A$1000,'15년총괄표'!$B18)</f>
        <v>0</v>
      </c>
      <c r="G18" s="21">
        <f>SUMIFS('15년일출'!$L$11:$L$1000,'15년일출'!$A$11:$A$1000,'15년총괄표'!$B18)</f>
        <v>0</v>
      </c>
      <c r="H18" s="156">
        <f t="shared" si="1"/>
        <v>0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>
        <f t="shared" si="2"/>
        <v>0</v>
      </c>
      <c r="E24" s="120">
        <f t="shared" si="2"/>
        <v>0</v>
      </c>
      <c r="F24" s="20">
        <f t="shared" si="2"/>
        <v>0</v>
      </c>
      <c r="G24" s="120">
        <f t="shared" si="2"/>
        <v>0</v>
      </c>
      <c r="H24" s="121">
        <f>SUM(H25:H26)</f>
        <v>0</v>
      </c>
      <c r="I24" s="112">
        <f>C24+D24+E24</f>
        <v>0</v>
      </c>
      <c r="J24" s="112">
        <f>I24-H24</f>
        <v>0</v>
      </c>
      <c r="K24" s="112" t="s">
        <v>50</v>
      </c>
    </row>
    <row r="25" spans="2:16" ht="45" customHeight="1">
      <c r="B25" s="119" t="s">
        <v>16</v>
      </c>
      <c r="C25" s="120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21">
        <f>C25+F25+G25</f>
        <v>0</v>
      </c>
      <c r="I25" s="112">
        <f>C25+D25+E25</f>
        <v>0</v>
      </c>
      <c r="J25" s="112">
        <f>I25-H25</f>
        <v>0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61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549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>
        <f>SUM(D7:E7)</f>
        <v>0</v>
      </c>
      <c r="F3" s="55"/>
      <c r="G3" s="55">
        <f>SUM(F7:G7)</f>
        <v>0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>
        <f>SUMIFS('15년일입'!$K$7:$K$946,'15년일입'!$B$7:$B$946,'15년총괄표(실국별)'!$B8)</f>
        <v>0</v>
      </c>
      <c r="E8" s="20">
        <f>SUMIFS('15년일입'!$L$7:$L$946,'15년일입'!$B$7:$B$946,'15년총괄표(실국별)'!$B8)</f>
        <v>0</v>
      </c>
      <c r="F8" s="20">
        <f>SUMIFS('15년일출'!$K$11:$K$1000,'15년일출'!$B$11:$B$1000,'15년총괄표(실국별)'!$B8)</f>
        <v>0</v>
      </c>
      <c r="G8" s="20">
        <f>SUMIFS('15년일출'!$L$11:$L$1000,'15년일출'!$B$11:$B$1000,'15년총괄표(실국별)'!$B8)</f>
        <v>0</v>
      </c>
      <c r="H8" s="121">
        <f>C8+F8+G8</f>
        <v>0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>
        <f>SUMIFS('15년일입'!$K$7:$K$946,'15년일입'!$B$7:$B$946,'15년총괄표(실국별)'!$B9)</f>
        <v>0</v>
      </c>
      <c r="E9" s="20">
        <f>SUMIFS('15년일입'!$L$7:$L$946,'15년일입'!$B$7:$B$946,'15년총괄표(실국별)'!$B9)</f>
        <v>0</v>
      </c>
      <c r="F9" s="20">
        <f>SUMIFS('15년일출'!$K$11:$K$1000,'15년일출'!$B$11:$B$1000,'15년총괄표(실국별)'!$B9)</f>
        <v>0</v>
      </c>
      <c r="G9" s="20">
        <f>SUMIFS('15년일출'!$L$11:$L$1000,'15년일출'!$B$11:$B$1000,'15년총괄표(실국별)'!$B9)</f>
        <v>0</v>
      </c>
      <c r="H9" s="121">
        <f t="shared" ref="H9:H33" si="1">C9+F9+G9</f>
        <v>0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>
        <f>SUMIFS('15년일입'!$K$7:$K$946,'15년일입'!$B$7:$B$946,'15년총괄표(실국별)'!$B10)</f>
        <v>0</v>
      </c>
      <c r="E10" s="20">
        <f>SUMIFS('15년일입'!$L$7:$L$946,'15년일입'!$B$7:$B$946,'15년총괄표(실국별)'!$B10)</f>
        <v>0</v>
      </c>
      <c r="F10" s="20">
        <f>SUMIFS('15년일출'!$K$11:$K$1000,'15년일출'!$B$11:$B$1000,'15년총괄표(실국별)'!$B10)</f>
        <v>0</v>
      </c>
      <c r="G10" s="20">
        <f>SUMIFS('15년일출'!$L$11:$L$1000,'15년일출'!$B$11:$B$1000,'15년총괄표(실국별)'!$B10)</f>
        <v>0</v>
      </c>
      <c r="H10" s="121">
        <f t="shared" si="1"/>
        <v>0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>
        <f>SUMIFS('15년일입'!$K$7:$K$946,'15년일입'!$B$7:$B$946,'15년총괄표(실국별)'!$B11)</f>
        <v>0</v>
      </c>
      <c r="E11" s="20">
        <f>SUMIFS('15년일입'!$L$7:$L$946,'15년일입'!$B$7:$B$946,'15년총괄표(실국별)'!$B11)</f>
        <v>0</v>
      </c>
      <c r="F11" s="20">
        <f>SUMIFS('15년일출'!$K$11:$K$1000,'15년일출'!$B$11:$B$1000,'15년총괄표(실국별)'!$B11)</f>
        <v>0</v>
      </c>
      <c r="G11" s="20">
        <f>SUMIFS('15년일출'!$L$11:$L$1000,'15년일출'!$B$11:$B$1000,'15년총괄표(실국별)'!$B11)</f>
        <v>0</v>
      </c>
      <c r="H11" s="121">
        <f t="shared" si="1"/>
        <v>0</v>
      </c>
      <c r="J11" s="143"/>
      <c r="K11" s="144"/>
    </row>
    <row r="12" spans="2:16" ht="38.25" customHeight="1">
      <c r="B12" s="137" t="s">
        <v>181</v>
      </c>
      <c r="C12" s="120"/>
      <c r="D12" s="20">
        <f>SUMIFS('15년일입'!$K$7:$K$946,'15년일입'!$B$7:$B$946,'15년총괄표(실국별)'!$B12)</f>
        <v>0</v>
      </c>
      <c r="E12" s="20">
        <f>SUMIFS('15년일입'!$L$7:$L$946,'15년일입'!$B$7:$B$946,'15년총괄표(실국별)'!$B12)</f>
        <v>0</v>
      </c>
      <c r="F12" s="20">
        <f>SUMIFS('15년일출'!$K$11:$K$1000,'15년일출'!$B$11:$B$1000,'15년총괄표(실국별)'!$B12)</f>
        <v>0</v>
      </c>
      <c r="G12" s="20">
        <f>SUMIFS('15년일출'!$L$11:$L$1000,'15년일출'!$B$11:$B$1000,'15년총괄표(실국별)'!$B12)</f>
        <v>0</v>
      </c>
      <c r="H12" s="121">
        <f t="shared" si="1"/>
        <v>0</v>
      </c>
      <c r="J12" s="145"/>
      <c r="L12" s="146"/>
      <c r="M12" s="146"/>
    </row>
    <row r="13" spans="2:16" ht="38.25" customHeight="1">
      <c r="B13" s="137" t="s">
        <v>110</v>
      </c>
      <c r="C13" s="120"/>
      <c r="D13" s="20">
        <f>SUMIFS('15년일입'!$K$7:$K$946,'15년일입'!$B$7:$B$946,'15년총괄표(실국별)'!$B13)</f>
        <v>0</v>
      </c>
      <c r="E13" s="20">
        <f>SUMIFS('15년일입'!$L$7:$L$946,'15년일입'!$B$7:$B$946,'15년총괄표(실국별)'!$B13)</f>
        <v>0</v>
      </c>
      <c r="F13" s="20">
        <f>SUMIFS('15년일출'!$K$11:$K$1000,'15년일출'!$B$11:$B$1000,'15년총괄표(실국별)'!$B13)</f>
        <v>0</v>
      </c>
      <c r="G13" s="20">
        <f>SUMIFS('15년일출'!$L$11:$L$1000,'15년일출'!$B$11:$B$1000,'15년총괄표(실국별)'!$B13)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>
        <f>SUMIFS('15년일입'!$K$7:$K$946,'15년일입'!$B$7:$B$946,'15년총괄표(실국별)'!$B14)</f>
        <v>0</v>
      </c>
      <c r="E14" s="20">
        <f>SUMIFS('15년일입'!$L$7:$L$946,'15년일입'!$B$7:$B$946,'15년총괄표(실국별)'!$B14)</f>
        <v>0</v>
      </c>
      <c r="F14" s="20">
        <f>SUMIFS('15년일출'!$K$11:$K$1000,'15년일출'!$B$11:$B$1000,'15년총괄표(실국별)'!$B14)</f>
        <v>0</v>
      </c>
      <c r="G14" s="20">
        <f>SUMIFS('15년일출'!$L$11:$L$1000,'15년일출'!$B$11:$B$1000,'15년총괄표(실국별)'!$B14)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>
        <f>SUMIFS('15년일입'!$K$7:$K$946,'15년일입'!$B$7:$B$946,'15년총괄표(실국별)'!$B15)</f>
        <v>0</v>
      </c>
      <c r="E15" s="20">
        <f>SUMIFS('15년일입'!$L$7:$L$946,'15년일입'!$B$7:$B$946,'15년총괄표(실국별)'!$B15)</f>
        <v>0</v>
      </c>
      <c r="F15" s="20">
        <f>SUMIFS('15년일출'!$K$11:$K$1000,'15년일출'!$B$11:$B$1000,'15년총괄표(실국별)'!$B15)</f>
        <v>0</v>
      </c>
      <c r="G15" s="20">
        <f>SUMIFS('15년일출'!$L$11:$L$1000,'15년일출'!$B$11:$B$1000,'15년총괄표(실국별)'!$B15)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>
        <f>SUMIFS('15년일입'!$K$7:$K$946,'15년일입'!$B$7:$B$946,'15년총괄표(실국별)'!$B16)</f>
        <v>0</v>
      </c>
      <c r="E16" s="20">
        <f>SUMIFS('15년일입'!$L$7:$L$946,'15년일입'!$B$7:$B$946,'15년총괄표(실국별)'!$B16)</f>
        <v>0</v>
      </c>
      <c r="F16" s="20">
        <f>SUMIFS('15년일출'!$K$11:$K$1000,'15년일출'!$B$11:$B$1000,'15년총괄표(실국별)'!$B16)</f>
        <v>0</v>
      </c>
      <c r="G16" s="20">
        <f>SUMIFS('15년일출'!$L$11:$L$1000,'15년일출'!$B$11:$B$1000,'15년총괄표(실국별)'!$B16)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>
        <f>SUMIFS('15년일입'!$K$7:$K$946,'15년일입'!$B$7:$B$946,'15년총괄표(실국별)'!$B17)</f>
        <v>0</v>
      </c>
      <c r="E17" s="20">
        <f>SUMIFS('15년일입'!$L$7:$L$946,'15년일입'!$B$7:$B$946,'15년총괄표(실국별)'!$B17)</f>
        <v>0</v>
      </c>
      <c r="F17" s="20">
        <f>SUMIFS('15년일출'!$K$11:$K$1000,'15년일출'!$B$11:$B$1000,'15년총괄표(실국별)'!$B17)</f>
        <v>0</v>
      </c>
      <c r="G17" s="20">
        <f>SUMIFS('15년일출'!$L$11:$L$1000,'15년일출'!$B$11:$B$1000,'15년총괄표(실국별)'!$B17)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>
        <f>SUMIFS('15년일입'!$K$7:$K$946,'15년일입'!$B$7:$B$946,'15년총괄표(실국별)'!$B18)</f>
        <v>0</v>
      </c>
      <c r="E18" s="20">
        <f>SUMIFS('15년일입'!$L$7:$L$946,'15년일입'!$B$7:$B$946,'15년총괄표(실국별)'!$B18)</f>
        <v>0</v>
      </c>
      <c r="F18" s="20">
        <f>SUMIFS('15년일출'!$K$11:$K$1000,'15년일출'!$B$11:$B$1000,'15년총괄표(실국별)'!$B18)</f>
        <v>0</v>
      </c>
      <c r="G18" s="20">
        <f>SUMIFS('15년일출'!$L$11:$L$1000,'15년일출'!$B$11:$B$1000,'15년총괄표(실국별)'!$B18)</f>
        <v>0</v>
      </c>
      <c r="H18" s="121">
        <f t="shared" si="1"/>
        <v>0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>
        <f>SUMIFS('15년일입'!$K$7:$K$946,'15년일입'!$B$7:$B$946,'15년총괄표(실국별)'!$B19)</f>
        <v>0</v>
      </c>
      <c r="E19" s="20">
        <f>SUMIFS('15년일입'!$L$7:$L$946,'15년일입'!$B$7:$B$946,'15년총괄표(실국별)'!$B19)</f>
        <v>0</v>
      </c>
      <c r="F19" s="20">
        <f>SUMIFS('15년일출'!$K$11:$K$1000,'15년일출'!$B$11:$B$1000,'15년총괄표(실국별)'!$B19)</f>
        <v>0</v>
      </c>
      <c r="G19" s="20">
        <f>SUMIFS('15년일출'!$L$11:$L$1000,'15년일출'!$B$11:$B$1000,'15년총괄표(실국별)'!$B19)</f>
        <v>0</v>
      </c>
      <c r="H19" s="121">
        <f t="shared" si="1"/>
        <v>0</v>
      </c>
      <c r="J19" s="143"/>
      <c r="K19" s="144"/>
    </row>
    <row r="20" spans="2:16" ht="38.25" customHeight="1">
      <c r="B20" s="137" t="s">
        <v>111</v>
      </c>
      <c r="C20" s="120"/>
      <c r="D20" s="20">
        <f>SUMIFS('15년일입'!$K$7:$K$946,'15년일입'!$B$7:$B$946,'15년총괄표(실국별)'!$B20)</f>
        <v>0</v>
      </c>
      <c r="E20" s="20">
        <f>SUMIFS('15년일입'!$L$7:$L$946,'15년일입'!$B$7:$B$946,'15년총괄표(실국별)'!$B20)</f>
        <v>0</v>
      </c>
      <c r="F20" s="20">
        <f>SUMIFS('15년일출'!$K$11:$K$1000,'15년일출'!$B$11:$B$1000,'15년총괄표(실국별)'!$B20)</f>
        <v>0</v>
      </c>
      <c r="G20" s="20">
        <f>SUMIFS('15년일출'!$L$11:$L$1000,'15년일출'!$B$11:$B$1000,'15년총괄표(실국별)'!$B20)</f>
        <v>0</v>
      </c>
      <c r="H20" s="121">
        <f t="shared" si="1"/>
        <v>0</v>
      </c>
      <c r="J20" s="145"/>
      <c r="L20" s="146"/>
      <c r="M20" s="146"/>
    </row>
    <row r="21" spans="2:16" ht="38.25" customHeight="1">
      <c r="B21" s="137" t="s">
        <v>112</v>
      </c>
      <c r="C21" s="120"/>
      <c r="D21" s="20">
        <f>SUMIFS('15년일입'!$K$7:$K$946,'15년일입'!$B$7:$B$946,'15년총괄표(실국별)'!$B21)</f>
        <v>0</v>
      </c>
      <c r="E21" s="20">
        <f>SUMIFS('15년일입'!$L$7:$L$946,'15년일입'!$B$7:$B$946,'15년총괄표(실국별)'!$B21)</f>
        <v>0</v>
      </c>
      <c r="F21" s="20">
        <f>SUMIFS('15년일출'!$K$11:$K$1000,'15년일출'!$B$11:$B$1000,'15년총괄표(실국별)'!$B21)</f>
        <v>0</v>
      </c>
      <c r="G21" s="20">
        <f>SUMIFS('15년일출'!$L$11:$L$1000,'15년일출'!$B$11:$B$1000,'15년총괄표(실국별)'!$B21)</f>
        <v>0</v>
      </c>
      <c r="H21" s="121">
        <f t="shared" si="1"/>
        <v>0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>
        <f>SUMIFS('15년일입'!$K$7:$K$946,'15년일입'!$B$7:$B$946,'15년총괄표(실국별)'!$B22)</f>
        <v>0</v>
      </c>
      <c r="E22" s="20">
        <f>SUMIFS('15년일입'!$L$7:$L$946,'15년일입'!$B$7:$B$946,'15년총괄표(실국별)'!$B22)</f>
        <v>0</v>
      </c>
      <c r="F22" s="20">
        <f>SUMIFS('15년일출'!$K$11:$K$1000,'15년일출'!$B$11:$B$1000,'15년총괄표(실국별)'!$B22)</f>
        <v>0</v>
      </c>
      <c r="G22" s="20">
        <f>SUMIFS('15년일출'!$L$11:$L$1000,'15년일출'!$B$11:$B$1000,'15년총괄표(실국별)'!$B22)</f>
        <v>0</v>
      </c>
      <c r="H22" s="121">
        <f t="shared" si="1"/>
        <v>0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>
        <f>SUMIFS('15년일입'!$K$7:$K$946,'15년일입'!$B$7:$B$946,'15년총괄표(실국별)'!$B23)</f>
        <v>0</v>
      </c>
      <c r="E23" s="20">
        <f>SUMIFS('15년일입'!$L$7:$L$946,'15년일입'!$B$7:$B$946,'15년총괄표(실국별)'!$B23)</f>
        <v>0</v>
      </c>
      <c r="F23" s="20">
        <f>SUMIFS('15년일출'!$K$11:$K$1000,'15년일출'!$B$11:$B$1000,'15년총괄표(실국별)'!$B23)</f>
        <v>0</v>
      </c>
      <c r="G23" s="20">
        <f>SUMIFS('15년일출'!$L$11:$L$1000,'15년일출'!$B$11:$B$1000,'15년총괄표(실국별)'!$B23)</f>
        <v>0</v>
      </c>
      <c r="H23" s="121">
        <f t="shared" si="1"/>
        <v>0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>
        <f>SUMIFS('15년일입'!$K$7:$K$946,'15년일입'!$B$7:$B$946,'15년총괄표(실국별)'!$B24)</f>
        <v>0</v>
      </c>
      <c r="E24" s="20">
        <f>SUMIFS('15년일입'!$L$7:$L$946,'15년일입'!$B$7:$B$946,'15년총괄표(실국별)'!$B24)</f>
        <v>0</v>
      </c>
      <c r="F24" s="20">
        <f>SUMIFS('15년일출'!$K$11:$K$1000,'15년일출'!$B$11:$B$1000,'15년총괄표(실국별)'!$B24)</f>
        <v>0</v>
      </c>
      <c r="G24" s="20">
        <f>SUMIFS('15년일출'!$L$11:$L$1000,'15년일출'!$B$11:$B$1000,'15년총괄표(실국별)'!$B24)</f>
        <v>0</v>
      </c>
      <c r="H24" s="121">
        <f t="shared" si="1"/>
        <v>0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>
        <f>SUMIFS('15년일입'!$K$7:$K$946,'15년일입'!$B$7:$B$946,'15년총괄표(실국별)'!$B25)</f>
        <v>0</v>
      </c>
      <c r="E25" s="20">
        <f>SUMIFS('15년일입'!$L$7:$L$946,'15년일입'!$B$7:$B$946,'15년총괄표(실국별)'!$B25)</f>
        <v>0</v>
      </c>
      <c r="F25" s="20">
        <f>SUMIFS('15년일출'!$K$11:$K$1000,'15년일출'!$B$11:$B$1000,'15년총괄표(실국별)'!$B25)</f>
        <v>0</v>
      </c>
      <c r="G25" s="20">
        <f>SUMIFS('15년일출'!$L$11:$L$1000,'15년일출'!$B$11:$B$1000,'15년총괄표(실국별)'!$B25)</f>
        <v>0</v>
      </c>
      <c r="H25" s="121">
        <f t="shared" si="1"/>
        <v>0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>
        <f>SUMIFS('15년일입'!$K$7:$K$946,'15년일입'!$B$7:$B$946,'15년총괄표(실국별)'!$B26)</f>
        <v>0</v>
      </c>
      <c r="E26" s="20">
        <f>SUMIFS('15년일입'!$L$7:$L$946,'15년일입'!$B$7:$B$946,'15년총괄표(실국별)'!$B26)</f>
        <v>0</v>
      </c>
      <c r="F26" s="20">
        <f>SUMIFS('15년일출'!$K$11:$K$1000,'15년일출'!$B$11:$B$1000,'15년총괄표(실국별)'!$B26)</f>
        <v>0</v>
      </c>
      <c r="G26" s="20">
        <f>SUMIFS('15년일출'!$L$11:$L$1000,'15년일출'!$B$11:$B$1000,'15년총괄표(실국별)'!$B26)</f>
        <v>0</v>
      </c>
      <c r="H26" s="121">
        <f t="shared" si="1"/>
        <v>0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>
        <f>SUMIFS('15년일입'!$K$7:$K$946,'15년일입'!$B$7:$B$946,'15년총괄표(실국별)'!$B27)</f>
        <v>0</v>
      </c>
      <c r="E27" s="20">
        <f>SUMIFS('15년일입'!$L$7:$L$946,'15년일입'!$B$7:$B$946,'15년총괄표(실국별)'!$B27)</f>
        <v>0</v>
      </c>
      <c r="F27" s="20">
        <f>SUMIFS('15년일출'!$K$11:$K$1000,'15년일출'!$B$11:$B$1000,'15년총괄표(실국별)'!$B27)</f>
        <v>0</v>
      </c>
      <c r="G27" s="20">
        <f>SUMIFS('15년일출'!$L$11:$L$1000,'15년일출'!$B$11:$B$1000,'15년총괄표(실국별)'!$B27)</f>
        <v>0</v>
      </c>
      <c r="H27" s="121">
        <f t="shared" si="1"/>
        <v>0</v>
      </c>
      <c r="J27" s="143"/>
      <c r="K27" s="144"/>
    </row>
    <row r="28" spans="2:16" ht="38.25" customHeight="1">
      <c r="B28" s="137" t="s">
        <v>319</v>
      </c>
      <c r="C28" s="120"/>
      <c r="D28" s="20">
        <f>SUMIFS('15년일입'!$K$7:$K$946,'15년일입'!$B$7:$B$946,'15년총괄표(실국별)'!$B28)</f>
        <v>0</v>
      </c>
      <c r="E28" s="20">
        <f>SUMIFS('15년일입'!$L$7:$L$946,'15년일입'!$B$7:$B$946,'15년총괄표(실국별)'!$B28)</f>
        <v>0</v>
      </c>
      <c r="F28" s="20">
        <f>SUMIFS('15년일출'!$K$11:$K$1000,'15년일출'!$B$11:$B$1000,'15년총괄표(실국별)'!$B28)</f>
        <v>0</v>
      </c>
      <c r="G28" s="20">
        <f>SUMIFS('15년일출'!$L$11:$L$1000,'15년일출'!$B$11:$B$1000,'15년총괄표(실국별)'!$B28)</f>
        <v>0</v>
      </c>
      <c r="H28" s="121">
        <f t="shared" si="1"/>
        <v>0</v>
      </c>
      <c r="J28" s="145"/>
      <c r="L28" s="146"/>
      <c r="M28" s="146"/>
    </row>
    <row r="29" spans="2:16" ht="38.25" customHeight="1">
      <c r="B29" s="137" t="s">
        <v>334</v>
      </c>
      <c r="C29" s="120"/>
      <c r="D29" s="20">
        <f>SUMIFS('15년일입'!$K$7:$K$946,'15년일입'!$B$7:$B$946,'15년총괄표(실국별)'!$B29)</f>
        <v>0</v>
      </c>
      <c r="E29" s="20">
        <f>SUMIFS('15년일입'!$L$7:$L$946,'15년일입'!$B$7:$B$946,'15년총괄표(실국별)'!$B29)</f>
        <v>0</v>
      </c>
      <c r="F29" s="20">
        <f>SUMIFS('15년일출'!$K$11:$K$1000,'15년일출'!$B$11:$B$1000,'15년총괄표(실국별)'!$B29)</f>
        <v>0</v>
      </c>
      <c r="G29" s="20">
        <f>SUMIFS('15년일출'!$L$11:$L$1000,'15년일출'!$B$11:$B$1000,'15년총괄표(실국별)'!$B29)</f>
        <v>0</v>
      </c>
      <c r="H29" s="121">
        <f t="shared" si="1"/>
        <v>0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>
        <f>SUMIFS('15년일입'!$K$7:$K$946,'15년일입'!$B$7:$B$946,'15년총괄표(실국별)'!$B30)</f>
        <v>0</v>
      </c>
      <c r="E30" s="20">
        <f>SUMIFS('15년일입'!$L$7:$L$946,'15년일입'!$B$7:$B$946,'15년총괄표(실국별)'!$B30)</f>
        <v>0</v>
      </c>
      <c r="F30" s="20">
        <f>SUMIFS('15년일출'!$K$11:$K$1000,'15년일출'!$B$11:$B$1000,'15년총괄표(실국별)'!$B30)</f>
        <v>0</v>
      </c>
      <c r="G30" s="20">
        <f>SUMIFS('15년일출'!$L$11:$L$1000,'15년일출'!$B$11:$B$1000,'15년총괄표(실국별)'!$B30)</f>
        <v>0</v>
      </c>
      <c r="H30" s="121">
        <f t="shared" si="1"/>
        <v>0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>
        <f>SUMIFS('15년일입'!$K$7:$K$946,'15년일입'!$B$7:$B$946,'15년총괄표(실국별)'!$B31)</f>
        <v>0</v>
      </c>
      <c r="E31" s="20">
        <f>SUMIFS('15년일입'!$L$7:$L$946,'15년일입'!$B$7:$B$946,'15년총괄표(실국별)'!$B31)</f>
        <v>0</v>
      </c>
      <c r="F31" s="20">
        <f>SUMIFS('15년일출'!$K$11:$K$1000,'15년일출'!$B$11:$B$1000,'15년총괄표(실국별)'!$B31)</f>
        <v>0</v>
      </c>
      <c r="G31" s="20">
        <f>SUMIFS('15년일출'!$L$11:$L$1000,'15년일출'!$B$11:$B$1000,'15년총괄표(실국별)'!$B31)</f>
        <v>0</v>
      </c>
      <c r="H31" s="121">
        <f t="shared" si="1"/>
        <v>0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>
        <f>SUMIFS('15년일입'!$K$7:$K$946,'15년일입'!$B$7:$B$946,'15년총괄표(실국별)'!$B32)</f>
        <v>0</v>
      </c>
      <c r="E32" s="20">
        <f>SUMIFS('15년일입'!$L$7:$L$946,'15년일입'!$B$7:$B$946,'15년총괄표(실국별)'!$B32)</f>
        <v>0</v>
      </c>
      <c r="F32" s="20">
        <f>SUMIFS('15년일출'!$K$11:$K$1000,'15년일출'!$B$11:$B$1000,'15년총괄표(실국별)'!$B32)</f>
        <v>0</v>
      </c>
      <c r="G32" s="20">
        <f>SUMIFS('15년일출'!$L$11:$L$1000,'15년일출'!$B$11:$B$1000,'15년총괄표(실국별)'!$B32)</f>
        <v>0</v>
      </c>
      <c r="H32" s="121">
        <f t="shared" si="1"/>
        <v>0</v>
      </c>
      <c r="J32" s="143"/>
      <c r="K32" s="144"/>
    </row>
    <row r="33" spans="2:16" ht="38.25" customHeight="1" thickBot="1">
      <c r="B33" s="154" t="s">
        <v>398</v>
      </c>
      <c r="C33" s="160"/>
      <c r="D33" s="21">
        <f>SUMIFS('15년일입'!$K$7:$K$946,'15년일입'!$B$7:$B$946,'15년총괄표(실국별)'!$B33)</f>
        <v>0</v>
      </c>
      <c r="E33" s="21">
        <f>SUMIFS('15년일입'!$L$7:$L$946,'15년일입'!$B$7:$B$946,'15년총괄표(실국별)'!$B33)</f>
        <v>0</v>
      </c>
      <c r="F33" s="21">
        <f>SUMIFS('15년일출'!$K$11:$K$1000,'15년일출'!$B$11:$B$1000,'15년총괄표(실국별)'!$B33)</f>
        <v>0</v>
      </c>
      <c r="G33" s="21">
        <f>SUMIFS('15년일출'!$L$11:$L$1000,'15년일출'!$B$11:$B$1000,'15년총괄표(실국별)'!$B33)</f>
        <v>0</v>
      </c>
      <c r="H33" s="156">
        <f t="shared" si="1"/>
        <v>0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7" si="2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2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2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2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2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2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2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2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2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2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2"/>
        <v>532996110</v>
      </c>
    </row>
    <row r="50" spans="2:5" ht="15">
      <c r="B50" s="164" t="s">
        <v>121</v>
      </c>
      <c r="C50" s="165">
        <v>9607826</v>
      </c>
      <c r="E50" s="166">
        <f t="shared" si="2"/>
        <v>9607826</v>
      </c>
    </row>
    <row r="51" spans="2:5" ht="15">
      <c r="B51" s="164" t="s">
        <v>115</v>
      </c>
      <c r="C51" s="165">
        <v>384069</v>
      </c>
      <c r="E51" s="166">
        <f t="shared" si="2"/>
        <v>384069</v>
      </c>
    </row>
    <row r="52" spans="2:5" ht="15">
      <c r="B52" s="164" t="s">
        <v>70</v>
      </c>
      <c r="C52" s="165">
        <v>1353512493</v>
      </c>
      <c r="E52" s="166">
        <f t="shared" si="2"/>
        <v>1353512493</v>
      </c>
    </row>
    <row r="53" spans="2:5" ht="15">
      <c r="B53" s="164" t="s">
        <v>105</v>
      </c>
      <c r="C53" s="165">
        <v>69450506</v>
      </c>
      <c r="E53" s="166">
        <f t="shared" si="2"/>
        <v>69450506</v>
      </c>
    </row>
    <row r="54" spans="2:5" ht="15">
      <c r="B54" s="164" t="s">
        <v>106</v>
      </c>
      <c r="C54" s="165">
        <v>173302168</v>
      </c>
      <c r="E54" s="166">
        <f t="shared" si="2"/>
        <v>173302168</v>
      </c>
    </row>
    <row r="55" spans="2:5" ht="15">
      <c r="B55" s="164" t="s">
        <v>116</v>
      </c>
      <c r="C55" s="165">
        <v>2325292998</v>
      </c>
      <c r="E55" s="166">
        <f t="shared" si="2"/>
        <v>2325292998</v>
      </c>
    </row>
    <row r="56" spans="2:5" ht="15">
      <c r="B56" s="164" t="s">
        <v>67</v>
      </c>
      <c r="C56" s="165">
        <v>193048941</v>
      </c>
      <c r="E56" s="166">
        <f t="shared" si="2"/>
        <v>193048941</v>
      </c>
    </row>
    <row r="57" spans="2:5" ht="15">
      <c r="B57" s="164" t="s">
        <v>117</v>
      </c>
      <c r="C57" s="165">
        <v>866196185</v>
      </c>
      <c r="E57" s="166">
        <f t="shared" si="2"/>
        <v>866196185</v>
      </c>
    </row>
    <row r="58" spans="2:5" ht="15">
      <c r="B58" s="164" t="s">
        <v>122</v>
      </c>
      <c r="C58" s="165">
        <v>1402108</v>
      </c>
      <c r="E58" s="166">
        <f t="shared" si="2"/>
        <v>1402108</v>
      </c>
    </row>
    <row r="59" spans="2:5" ht="15">
      <c r="B59" s="164" t="s">
        <v>62</v>
      </c>
      <c r="C59" s="165">
        <v>29930218</v>
      </c>
      <c r="E59" s="166">
        <f t="shared" si="2"/>
        <v>29930218</v>
      </c>
    </row>
    <row r="60" spans="2:5" ht="15">
      <c r="B60" s="164" t="s">
        <v>123</v>
      </c>
      <c r="C60" s="165">
        <v>39275302</v>
      </c>
      <c r="E60" s="166">
        <f t="shared" si="2"/>
        <v>39275302</v>
      </c>
    </row>
    <row r="61" spans="2:5" ht="15">
      <c r="B61" s="164" t="s">
        <v>124</v>
      </c>
      <c r="C61" s="165">
        <v>8910247</v>
      </c>
      <c r="E61" s="166">
        <f t="shared" si="2"/>
        <v>8910247</v>
      </c>
    </row>
    <row r="62" spans="2:5" ht="15">
      <c r="B62" s="164" t="s">
        <v>125</v>
      </c>
      <c r="C62" s="165">
        <v>9409184</v>
      </c>
      <c r="E62" s="166">
        <f t="shared" si="2"/>
        <v>9409184</v>
      </c>
    </row>
    <row r="63" spans="2:5" ht="15">
      <c r="B63" s="164" t="s">
        <v>119</v>
      </c>
      <c r="C63" s="165">
        <v>563921605</v>
      </c>
      <c r="E63" s="166">
        <f t="shared" si="2"/>
        <v>563921605</v>
      </c>
    </row>
    <row r="64" spans="2:5" ht="15">
      <c r="B64" s="164" t="s">
        <v>126</v>
      </c>
      <c r="C64" s="165">
        <v>246707189</v>
      </c>
      <c r="E64" s="166">
        <f t="shared" si="2"/>
        <v>246707189</v>
      </c>
    </row>
    <row r="65" spans="2:5" ht="15">
      <c r="B65" s="164" t="s">
        <v>127</v>
      </c>
      <c r="C65" s="165">
        <v>5137721</v>
      </c>
      <c r="E65" s="166">
        <f t="shared" si="2"/>
        <v>5137721</v>
      </c>
    </row>
    <row r="66" spans="2:5" ht="15">
      <c r="B66" s="164" t="s">
        <v>128</v>
      </c>
      <c r="C66" s="165">
        <v>53973769</v>
      </c>
      <c r="E66" s="166">
        <f t="shared" si="2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si="2"/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G27" sqref="G27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25" t="s">
        <v>550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</row>
    <row r="2" spans="1:26">
      <c r="H2" s="170" t="str">
        <f>IF(H6=T6,"OK","@@")</f>
        <v>@@</v>
      </c>
      <c r="I2" s="170"/>
      <c r="J2" s="170"/>
      <c r="K2" s="170"/>
      <c r="L2" s="170"/>
      <c r="M2" s="170" t="str">
        <f>IF(M6=Y6,"OK","@@")</f>
        <v>OK</v>
      </c>
      <c r="T2" s="170" t="str">
        <f>IF(T6=H6,"OK","@@")</f>
        <v>@@</v>
      </c>
      <c r="U2" s="170"/>
      <c r="V2" s="170"/>
      <c r="W2" s="170"/>
      <c r="X2" s="170"/>
      <c r="Y2" s="170" t="str">
        <f>IF(Y6=M6,"OK","@@")</f>
        <v>OK</v>
      </c>
      <c r="Z2" s="170"/>
    </row>
    <row r="3" spans="1:26" ht="18.75" customHeight="1">
      <c r="B3" s="326" t="s">
        <v>522</v>
      </c>
      <c r="C3" s="327"/>
      <c r="D3" s="332" t="s">
        <v>74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P3" s="332" t="s">
        <v>75</v>
      </c>
      <c r="Q3" s="332"/>
      <c r="R3" s="332"/>
      <c r="S3" s="332"/>
      <c r="T3" s="332"/>
      <c r="U3" s="332"/>
      <c r="V3" s="332"/>
      <c r="W3" s="332"/>
      <c r="X3" s="332"/>
      <c r="Y3" s="332"/>
      <c r="Z3" s="332"/>
    </row>
    <row r="4" spans="1:26" ht="27.75" customHeight="1">
      <c r="B4" s="328"/>
      <c r="C4" s="329"/>
      <c r="D4" s="333" t="s">
        <v>566</v>
      </c>
      <c r="E4" s="335" t="s">
        <v>567</v>
      </c>
      <c r="F4" s="336"/>
      <c r="G4" s="337" t="s">
        <v>568</v>
      </c>
      <c r="H4" s="339" t="s">
        <v>8</v>
      </c>
      <c r="I4" s="336"/>
      <c r="J4" s="343" t="s">
        <v>569</v>
      </c>
      <c r="K4" s="342"/>
      <c r="L4" s="340" t="s">
        <v>570</v>
      </c>
      <c r="M4" s="342" t="s">
        <v>79</v>
      </c>
      <c r="N4" s="342"/>
      <c r="P4" s="333" t="s">
        <v>566</v>
      </c>
      <c r="Q4" s="335" t="s">
        <v>567</v>
      </c>
      <c r="R4" s="336"/>
      <c r="S4" s="337" t="s">
        <v>568</v>
      </c>
      <c r="T4" s="339" t="s">
        <v>8</v>
      </c>
      <c r="U4" s="336"/>
      <c r="V4" s="343" t="s">
        <v>569</v>
      </c>
      <c r="W4" s="342"/>
      <c r="X4" s="340" t="s">
        <v>570</v>
      </c>
      <c r="Y4" s="342" t="s">
        <v>79</v>
      </c>
      <c r="Z4" s="342"/>
    </row>
    <row r="5" spans="1:26" ht="18.75" customHeight="1">
      <c r="B5" s="330"/>
      <c r="C5" s="331"/>
      <c r="D5" s="334"/>
      <c r="E5" s="102" t="s">
        <v>0</v>
      </c>
      <c r="F5" s="102" t="s">
        <v>1</v>
      </c>
      <c r="G5" s="338"/>
      <c r="H5" s="102" t="s">
        <v>3</v>
      </c>
      <c r="I5" s="102" t="s">
        <v>2</v>
      </c>
      <c r="J5" s="62" t="s">
        <v>0</v>
      </c>
      <c r="K5" s="62" t="s">
        <v>1</v>
      </c>
      <c r="L5" s="341"/>
      <c r="M5" s="62" t="s">
        <v>3</v>
      </c>
      <c r="N5" s="62" t="s">
        <v>2</v>
      </c>
      <c r="P5" s="334"/>
      <c r="Q5" s="226" t="s">
        <v>0</v>
      </c>
      <c r="R5" s="226" t="s">
        <v>1</v>
      </c>
      <c r="S5" s="338"/>
      <c r="T5" s="226" t="s">
        <v>3</v>
      </c>
      <c r="U5" s="226" t="s">
        <v>2</v>
      </c>
      <c r="V5" s="62" t="s">
        <v>0</v>
      </c>
      <c r="W5" s="62" t="s">
        <v>1</v>
      </c>
      <c r="X5" s="341"/>
      <c r="Y5" s="62" t="s">
        <v>3</v>
      </c>
      <c r="Z5" s="62" t="s">
        <v>2</v>
      </c>
    </row>
    <row r="6" spans="1:26">
      <c r="B6" s="346" t="s">
        <v>39</v>
      </c>
      <c r="C6" s="347"/>
      <c r="D6" s="99">
        <f>SUM(D7:D46)/2</f>
        <v>0</v>
      </c>
      <c r="E6" s="99">
        <f t="shared" ref="E6:N6" si="0">SUM(E7:E46)/2</f>
        <v>0</v>
      </c>
      <c r="F6" s="99">
        <f t="shared" si="0"/>
        <v>0</v>
      </c>
      <c r="G6" s="99">
        <f t="shared" si="0"/>
        <v>0</v>
      </c>
      <c r="H6" s="99">
        <f t="shared" si="0"/>
        <v>0</v>
      </c>
      <c r="I6" s="99">
        <f t="shared" si="0"/>
        <v>0</v>
      </c>
      <c r="J6" s="99">
        <f t="shared" si="0"/>
        <v>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0</v>
      </c>
      <c r="P6" s="99">
        <f>SUM(P7:P46)/2</f>
        <v>38843210</v>
      </c>
      <c r="Q6" s="99">
        <f t="shared" ref="Q6:Z6" si="1">SUM(Q7:Q46)/2</f>
        <v>-4432234</v>
      </c>
      <c r="R6" s="99">
        <f t="shared" si="1"/>
        <v>7590000</v>
      </c>
      <c r="S6" s="99">
        <f t="shared" si="1"/>
        <v>42000976</v>
      </c>
      <c r="T6" s="99">
        <f t="shared" si="1"/>
        <v>3157766</v>
      </c>
      <c r="U6" s="99">
        <f t="shared" si="1"/>
        <v>0</v>
      </c>
      <c r="V6" s="99">
        <f t="shared" si="1"/>
        <v>0</v>
      </c>
      <c r="W6" s="99">
        <f t="shared" si="1"/>
        <v>0</v>
      </c>
      <c r="X6" s="99">
        <f t="shared" si="1"/>
        <v>38843210</v>
      </c>
      <c r="Y6" s="99">
        <f t="shared" si="1"/>
        <v>0</v>
      </c>
      <c r="Z6" s="99">
        <f t="shared" si="1"/>
        <v>0</v>
      </c>
    </row>
    <row r="7" spans="1:26" ht="16.5" customHeight="1">
      <c r="A7" s="100"/>
      <c r="B7" s="344" t="s">
        <v>18</v>
      </c>
      <c r="C7" s="345"/>
      <c r="D7" s="93">
        <f>SUM(D8:D10)</f>
        <v>0</v>
      </c>
      <c r="E7" s="93">
        <f t="shared" ref="E7:N7" si="2">SUM(E8:E10)</f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P7" s="93">
        <f>SUM(P8:P10)</f>
        <v>0</v>
      </c>
      <c r="Q7" s="93">
        <f t="shared" ref="Q7:Z7" si="3">SUM(Q8:Q10)</f>
        <v>0</v>
      </c>
      <c r="R7" s="93">
        <f t="shared" si="3"/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</row>
    <row r="8" spans="1:26" ht="16.5" customHeight="1">
      <c r="A8" s="100" t="s">
        <v>523</v>
      </c>
      <c r="B8" s="94"/>
      <c r="C8" s="94" t="s">
        <v>62</v>
      </c>
      <c r="D8" s="95">
        <f>SUMIFS('15년일입'!$G$7:$G$946,'15년일입'!$A$7:$A$946,'15년위원회별'!$A8,'15년일입'!$B$7:$B$946,'15년위원회별'!$C8)</f>
        <v>0</v>
      </c>
      <c r="E8" s="95">
        <f>SUMIFS('15년일입'!$H$7:$H$946,'15년일입'!$A$7:$A$946,'15년위원회별'!$A8,'15년일입'!$B$7:$B$946,'15년위원회별'!$C8)</f>
        <v>0</v>
      </c>
      <c r="F8" s="95">
        <f>SUMIFS('15년일입'!$I$7:$I$946,'15년일입'!$A$7:$A$946,'15년위원회별'!$A8,'15년일입'!$B$7:$B$946,'15년위원회별'!$C8)</f>
        <v>0</v>
      </c>
      <c r="G8" s="95">
        <f>SUMIFS('15년일입'!$J$7:$J$946,'15년일입'!$A$7:$A$946,'15년위원회별'!$A8,'15년일입'!$B$7:$B$946,'15년위원회별'!$C8)</f>
        <v>0</v>
      </c>
      <c r="H8" s="95">
        <f>SUMIFS('15년일입'!$T$7:$T$946,'15년일입'!$A$7:$A$946,'15년위원회별'!$A8,'15년일입'!$B$7:$B$946,'15년위원회별'!$C8)</f>
        <v>0</v>
      </c>
      <c r="I8" s="95">
        <f>SUMIFS('15년일입'!$U$7:$U$946,'15년일입'!$A$7:$A$946,'15년위원회별'!$A8,'15년일입'!$B$7:$B$946,'15년위원회별'!$C8)</f>
        <v>0</v>
      </c>
      <c r="J8" s="95">
        <f>SUMIFS('15년일입'!$K$7:$K$946,'15년일입'!$A$7:$A$946,'15년위원회별'!$A8,'15년일입'!$B$7:$B$946,'15년위원회별'!$C8)</f>
        <v>0</v>
      </c>
      <c r="K8" s="95">
        <f>SUMIFS('15년일입'!$L$7:$L$946,'15년일입'!$A$7:$A$946,'15년위원회별'!$A8,'15년일입'!$B$7:$B$946,'15년위원회별'!$C8)</f>
        <v>0</v>
      </c>
      <c r="L8" s="95">
        <f>SUMIFS('15년일입'!$M$7:$M$946,'15년일입'!$A$7:$A$946,'15년위원회별'!$A8,'15년일입'!$B$7:$B$946,'15년위원회별'!$C8)</f>
        <v>0</v>
      </c>
      <c r="M8" s="95">
        <f>SUMIFS('15년일입'!$Y$7:$Y$946,'15년일입'!$A$7:$A$946,'15년위원회별'!$A8,'15년일입'!$B$7:$B$946,'15년위원회별'!$C8)</f>
        <v>0</v>
      </c>
      <c r="N8" s="95">
        <f>SUMIFS('15년일입'!$Z$7:$Z$946,'15년일입'!$A$7:$A$946,'15년위원회별'!$A8,'15년일입'!$B$7:$B$946,'15년위원회별'!$C8)</f>
        <v>0</v>
      </c>
      <c r="P8" s="95">
        <f>SUMIFS('15년일출'!$G$11:$G$1000,'15년일출'!$A$11:$A$1000,'15년위원회별'!$A8,'15년일출'!$B$11:$B$1000,'15년위원회별'!$C8)</f>
        <v>0</v>
      </c>
      <c r="Q8" s="95">
        <f>SUMIFS('15년일출'!$H$11:$H$1000,'15년일출'!$A$11:$A$1000,'15년위원회별'!$A8,'15년일출'!$B$11:$B$1000,'15년위원회별'!$C8)</f>
        <v>0</v>
      </c>
      <c r="R8" s="95">
        <f>SUMIFS('15년일출'!$I$11:$I$1000,'15년일출'!$A$11:$A$1000,'15년위원회별'!$A8,'15년일출'!$B$11:$B$1000,'15년위원회별'!$C8)</f>
        <v>0</v>
      </c>
      <c r="S8" s="95">
        <f>SUMIFS('15년일출'!$J$11:$J$1000,'15년일출'!$A$11:$A$1000,'15년위원회별'!$A8,'15년일출'!$B$11:$B$1000,'15년위원회별'!$C8)</f>
        <v>0</v>
      </c>
      <c r="T8" s="95">
        <f>SUMIFS('15년일출'!$T$11:$T$1000,'15년일출'!$A$11:$A$1000,'15년위원회별'!$A8,'15년일출'!$B$11:$B$1000,'15년위원회별'!$C8)</f>
        <v>0</v>
      </c>
      <c r="U8" s="95">
        <f>SUMIFS('15년일출'!$U$11:$U$1000,'15년일출'!$A$11:$A$1000,'15년위원회별'!$A8,'15년일출'!$B$11:$B$1000,'15년위원회별'!$C8)</f>
        <v>0</v>
      </c>
      <c r="V8" s="95">
        <f>SUMIFS('15년일출'!$K$11:$K$1000,'15년일출'!$A$11:$A$1000,'15년위원회별'!$A8,'15년일출'!$B$11:$B$1000,'15년위원회별'!$C8)</f>
        <v>0</v>
      </c>
      <c r="W8" s="95">
        <f>SUMIFS('15년일출'!$L$11:$L$1000,'15년일출'!$A$11:$A$1000,'15년위원회별'!$A8,'15년일출'!$B$11:$B$1000,'15년위원회별'!$C8)</f>
        <v>0</v>
      </c>
      <c r="X8" s="95">
        <f>SUMIFS('15년일출'!$M$11:$M$1000,'15년일출'!$A$11:$A$1000,'15년위원회별'!$A8,'15년일출'!$B$11:$B$1000,'15년위원회별'!$C8)</f>
        <v>0</v>
      </c>
      <c r="Y8" s="95">
        <f>SUMIFS('15년일출'!$Y$11:$Y$1000,'15년일출'!$A$11:$A$1000,'15년위원회별'!$A8,'15년일출'!$B$11:$B$1000,'15년위원회별'!$C8)</f>
        <v>0</v>
      </c>
      <c r="Z8" s="95">
        <f>SUMIFS('15년일출'!$Z$11:$Z$1000,'15년일출'!$A$11:$A$1000,'15년위원회별'!$A8,'15년일출'!$B$11:$B$1000,'15년위원회별'!$C8)</f>
        <v>0</v>
      </c>
    </row>
    <row r="9" spans="1:26" ht="16.5" customHeight="1">
      <c r="A9" s="100" t="s">
        <v>523</v>
      </c>
      <c r="B9" s="94"/>
      <c r="C9" s="94" t="s">
        <v>121</v>
      </c>
      <c r="D9" s="95">
        <f>SUMIFS('15년일입'!$G$7:$G$946,'15년일입'!$A$7:$A$946,'15년위원회별'!$A9,'15년일입'!$B$7:$B$946,'15년위원회별'!$C9)</f>
        <v>0</v>
      </c>
      <c r="E9" s="95">
        <f>SUMIFS('15년일입'!$H$7:$H$946,'15년일입'!$A$7:$A$946,'15년위원회별'!$A9,'15년일입'!$B$7:$B$946,'15년위원회별'!$C9)</f>
        <v>0</v>
      </c>
      <c r="F9" s="95">
        <f>SUMIFS('15년일입'!$I$7:$I$946,'15년일입'!$A$7:$A$946,'15년위원회별'!$A9,'15년일입'!$B$7:$B$946,'15년위원회별'!$C9)</f>
        <v>0</v>
      </c>
      <c r="G9" s="95">
        <f>SUMIFS('15년일입'!$J$7:$J$946,'15년일입'!$A$7:$A$946,'15년위원회별'!$A9,'15년일입'!$B$7:$B$946,'15년위원회별'!$C9)</f>
        <v>0</v>
      </c>
      <c r="H9" s="95">
        <f>SUMIFS('15년일입'!$T$7:$T$946,'15년일입'!$A$7:$A$946,'15년위원회별'!$A9,'15년일입'!$B$7:$B$946,'15년위원회별'!$C9)</f>
        <v>0</v>
      </c>
      <c r="I9" s="95">
        <f>SUMIFS('15년일입'!$U$7:$U$946,'15년일입'!$A$7:$A$946,'15년위원회별'!$A9,'15년일입'!$B$7:$B$946,'15년위원회별'!$C9)</f>
        <v>0</v>
      </c>
      <c r="J9" s="95">
        <f>SUMIFS('15년일입'!$K$7:$K$946,'15년일입'!$A$7:$A$946,'15년위원회별'!$A9,'15년일입'!$B$7:$B$946,'15년위원회별'!$C9)</f>
        <v>0</v>
      </c>
      <c r="K9" s="95">
        <f>SUMIFS('15년일입'!$L$7:$L$946,'15년일입'!$A$7:$A$946,'15년위원회별'!$A9,'15년일입'!$B$7:$B$946,'15년위원회별'!$C9)</f>
        <v>0</v>
      </c>
      <c r="L9" s="95">
        <f>SUMIFS('15년일입'!$M$7:$M$946,'15년일입'!$A$7:$A$946,'15년위원회별'!$A9,'15년일입'!$B$7:$B$946,'15년위원회별'!$C9)</f>
        <v>0</v>
      </c>
      <c r="M9" s="95">
        <f>SUMIFS('15년일입'!$Y$7:$Y$946,'15년일입'!$A$7:$A$946,'15년위원회별'!$A9,'15년일입'!$B$7:$B$946,'15년위원회별'!$C9)</f>
        <v>0</v>
      </c>
      <c r="N9" s="95">
        <f>SUMIFS('15년일입'!$Z$7:$Z$946,'15년일입'!$A$7:$A$946,'15년위원회별'!$A9,'15년일입'!$B$7:$B$946,'15년위원회별'!$C9)</f>
        <v>0</v>
      </c>
      <c r="P9" s="95">
        <f>SUMIFS('15년일출'!$G$11:$G$1000,'15년일출'!$A$11:$A$1000,'15년위원회별'!$A9,'15년일출'!$B$11:$B$1000,'15년위원회별'!$C9)</f>
        <v>0</v>
      </c>
      <c r="Q9" s="95">
        <f>SUMIFS('15년일출'!$H$11:$H$1000,'15년일출'!$A$11:$A$1000,'15년위원회별'!$A9,'15년일출'!$B$11:$B$1000,'15년위원회별'!$C9)</f>
        <v>0</v>
      </c>
      <c r="R9" s="95">
        <f>SUMIFS('15년일출'!$I$11:$I$1000,'15년일출'!$A$11:$A$1000,'15년위원회별'!$A9,'15년일출'!$B$11:$B$1000,'15년위원회별'!$C9)</f>
        <v>0</v>
      </c>
      <c r="S9" s="95">
        <f>SUMIFS('15년일출'!$J$11:$J$1000,'15년일출'!$A$11:$A$1000,'15년위원회별'!$A9,'15년일출'!$B$11:$B$1000,'15년위원회별'!$C9)</f>
        <v>0</v>
      </c>
      <c r="T9" s="95">
        <f>SUMIFS('15년일출'!$T$11:$T$1000,'15년일출'!$A$11:$A$1000,'15년위원회별'!$A9,'15년일출'!$B$11:$B$1000,'15년위원회별'!$C9)</f>
        <v>0</v>
      </c>
      <c r="U9" s="95">
        <f>SUMIFS('15년일출'!$U$11:$U$1000,'15년일출'!$A$11:$A$1000,'15년위원회별'!$A9,'15년일출'!$B$11:$B$1000,'15년위원회별'!$C9)</f>
        <v>0</v>
      </c>
      <c r="V9" s="95">
        <f>SUMIFS('15년일출'!$K$11:$K$1000,'15년일출'!$A$11:$A$1000,'15년위원회별'!$A9,'15년일출'!$B$11:$B$1000,'15년위원회별'!$C9)</f>
        <v>0</v>
      </c>
      <c r="W9" s="95">
        <f>SUMIFS('15년일출'!$L$11:$L$1000,'15년일출'!$A$11:$A$1000,'15년위원회별'!$A9,'15년일출'!$B$11:$B$1000,'15년위원회별'!$C9)</f>
        <v>0</v>
      </c>
      <c r="X9" s="95">
        <f>SUMIFS('15년일출'!$M$11:$M$1000,'15년일출'!$A$11:$A$1000,'15년위원회별'!$A9,'15년일출'!$B$11:$B$1000,'15년위원회별'!$C9)</f>
        <v>0</v>
      </c>
      <c r="Y9" s="95">
        <f>SUMIFS('15년일출'!$Y$11:$Y$1000,'15년일출'!$A$11:$A$1000,'15년위원회별'!$A9,'15년일출'!$B$11:$B$1000,'15년위원회별'!$C9)</f>
        <v>0</v>
      </c>
      <c r="Z9" s="95">
        <f>SUMIFS('15년일출'!$Z$11:$Z$1000,'15년일출'!$A$11:$A$1000,'15년위원회별'!$A9,'15년일출'!$B$11:$B$1000,'15년위원회별'!$C9)</f>
        <v>0</v>
      </c>
    </row>
    <row r="10" spans="1:26" ht="16.5" customHeight="1">
      <c r="A10" s="100" t="s">
        <v>523</v>
      </c>
      <c r="B10" s="94"/>
      <c r="C10" s="94" t="s">
        <v>115</v>
      </c>
      <c r="D10" s="95">
        <f>SUMIFS('15년일입'!$G$7:$G$946,'15년일입'!$A$7:$A$946,'15년위원회별'!$A10,'15년일입'!$B$7:$B$946,'15년위원회별'!$C10)</f>
        <v>0</v>
      </c>
      <c r="E10" s="95">
        <f>SUMIFS('15년일입'!$H$7:$H$946,'15년일입'!$A$7:$A$946,'15년위원회별'!$A10,'15년일입'!$B$7:$B$946,'15년위원회별'!$C10)</f>
        <v>0</v>
      </c>
      <c r="F10" s="95">
        <f>SUMIFS('15년일입'!$I$7:$I$946,'15년일입'!$A$7:$A$946,'15년위원회별'!$A10,'15년일입'!$B$7:$B$946,'15년위원회별'!$C10)</f>
        <v>0</v>
      </c>
      <c r="G10" s="95">
        <f>SUMIFS('15년일입'!$J$7:$J$946,'15년일입'!$A$7:$A$946,'15년위원회별'!$A10,'15년일입'!$B$7:$B$946,'15년위원회별'!$C10)</f>
        <v>0</v>
      </c>
      <c r="H10" s="95">
        <f>SUMIFS('15년일입'!$T$7:$T$946,'15년일입'!$A$7:$A$946,'15년위원회별'!$A10,'15년일입'!$B$7:$B$946,'15년위원회별'!$C10)</f>
        <v>0</v>
      </c>
      <c r="I10" s="95">
        <f>SUMIFS('15년일입'!$U$7:$U$946,'15년일입'!$A$7:$A$946,'15년위원회별'!$A10,'15년일입'!$B$7:$B$946,'15년위원회별'!$C10)</f>
        <v>0</v>
      </c>
      <c r="J10" s="95">
        <f>SUMIFS('15년일입'!$K$7:$K$946,'15년일입'!$A$7:$A$946,'15년위원회별'!$A10,'15년일입'!$B$7:$B$946,'15년위원회별'!$C10)</f>
        <v>0</v>
      </c>
      <c r="K10" s="95">
        <f>SUMIFS('15년일입'!$L$7:$L$946,'15년일입'!$A$7:$A$946,'15년위원회별'!$A10,'15년일입'!$B$7:$B$946,'15년위원회별'!$C10)</f>
        <v>0</v>
      </c>
      <c r="L10" s="95">
        <f>SUMIFS('15년일입'!$M$7:$M$946,'15년일입'!$A$7:$A$946,'15년위원회별'!$A10,'15년일입'!$B$7:$B$946,'15년위원회별'!$C10)</f>
        <v>0</v>
      </c>
      <c r="M10" s="95">
        <f>SUMIFS('15년일입'!$Y$7:$Y$946,'15년일입'!$A$7:$A$946,'15년위원회별'!$A10,'15년일입'!$B$7:$B$946,'15년위원회별'!$C10)</f>
        <v>0</v>
      </c>
      <c r="N10" s="95">
        <f>SUMIFS('15년일입'!$Z$7:$Z$946,'15년일입'!$A$7:$A$946,'15년위원회별'!$A10,'15년일입'!$B$7:$B$946,'15년위원회별'!$C10)</f>
        <v>0</v>
      </c>
      <c r="P10" s="95">
        <f>SUMIFS('15년일출'!$G$11:$G$1000,'15년일출'!$A$11:$A$1000,'15년위원회별'!$A10,'15년일출'!$B$11:$B$1000,'15년위원회별'!$C10)</f>
        <v>0</v>
      </c>
      <c r="Q10" s="95">
        <f>SUMIFS('15년일출'!$H$11:$H$1000,'15년일출'!$A$11:$A$1000,'15년위원회별'!$A10,'15년일출'!$B$11:$B$1000,'15년위원회별'!$C10)</f>
        <v>0</v>
      </c>
      <c r="R10" s="95">
        <f>SUMIFS('15년일출'!$I$11:$I$1000,'15년일출'!$A$11:$A$1000,'15년위원회별'!$A10,'15년일출'!$B$11:$B$1000,'15년위원회별'!$C10)</f>
        <v>0</v>
      </c>
      <c r="S10" s="95">
        <f>SUMIFS('15년일출'!$J$11:$J$1000,'15년일출'!$A$11:$A$1000,'15년위원회별'!$A10,'15년일출'!$B$11:$B$1000,'15년위원회별'!$C10)</f>
        <v>0</v>
      </c>
      <c r="T10" s="95">
        <f>SUMIFS('15년일출'!$T$11:$T$1000,'15년일출'!$A$11:$A$1000,'15년위원회별'!$A10,'15년일출'!$B$11:$B$1000,'15년위원회별'!$C10)</f>
        <v>0</v>
      </c>
      <c r="U10" s="95">
        <f>SUMIFS('15년일출'!$U$11:$U$1000,'15년일출'!$A$11:$A$1000,'15년위원회별'!$A10,'15년일출'!$B$11:$B$1000,'15년위원회별'!$C10)</f>
        <v>0</v>
      </c>
      <c r="V10" s="95">
        <f>SUMIFS('15년일출'!$K$11:$K$1000,'15년일출'!$A$11:$A$1000,'15년위원회별'!$A10,'15년일출'!$B$11:$B$1000,'15년위원회별'!$C10)</f>
        <v>0</v>
      </c>
      <c r="W10" s="95">
        <f>SUMIFS('15년일출'!$L$11:$L$1000,'15년일출'!$A$11:$A$1000,'15년위원회별'!$A10,'15년일출'!$B$11:$B$1000,'15년위원회별'!$C10)</f>
        <v>0</v>
      </c>
      <c r="X10" s="95">
        <f>SUMIFS('15년일출'!$M$11:$M$1000,'15년일출'!$A$11:$A$1000,'15년위원회별'!$A10,'15년일출'!$B$11:$B$1000,'15년위원회별'!$C10)</f>
        <v>0</v>
      </c>
      <c r="Y10" s="95">
        <f>SUMIFS('15년일출'!$Y$11:$Y$1000,'15년일출'!$A$11:$A$1000,'15년위원회별'!$A10,'15년일출'!$B$11:$B$1000,'15년위원회별'!$C10)</f>
        <v>0</v>
      </c>
      <c r="Z10" s="95">
        <f>SUMIFS('15년일출'!$Z$11:$Z$1000,'15년일출'!$A$11:$A$1000,'15년위원회별'!$A10,'15년일출'!$B$11:$B$1000,'15년위원회별'!$C10)</f>
        <v>0</v>
      </c>
    </row>
    <row r="11" spans="1:26" ht="16.5" customHeight="1">
      <c r="B11" s="344" t="s">
        <v>19</v>
      </c>
      <c r="C11" s="345"/>
      <c r="D11" s="93">
        <f>SUM(D12:D14)</f>
        <v>0</v>
      </c>
      <c r="E11" s="93">
        <f t="shared" ref="E11:N11" si="4">SUM(E12:E14)</f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P11" s="93">
        <f>SUM(P12:P14)</f>
        <v>0</v>
      </c>
      <c r="Q11" s="93">
        <f t="shared" ref="Q11:Z11" si="5">SUM(Q12:Q14)</f>
        <v>0</v>
      </c>
      <c r="R11" s="93">
        <f t="shared" si="5"/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</row>
    <row r="12" spans="1:26" ht="16.5" customHeight="1">
      <c r="A12" s="100" t="s">
        <v>524</v>
      </c>
      <c r="B12" s="94"/>
      <c r="C12" s="94" t="s">
        <v>120</v>
      </c>
      <c r="D12" s="95">
        <f>SUMIFS('15년일입'!$G$7:$G$946,'15년일입'!$A$7:$A$946,'15년위원회별'!$A12,'15년일입'!$B$7:$B$946,'15년위원회별'!$C12)</f>
        <v>0</v>
      </c>
      <c r="E12" s="95">
        <f>SUMIFS('15년일입'!$H$7:$H$946,'15년일입'!$A$7:$A$946,'15년위원회별'!$A12,'15년일입'!$B$7:$B$946,'15년위원회별'!$C12)</f>
        <v>0</v>
      </c>
      <c r="F12" s="95">
        <f>SUMIFS('15년일입'!$I$7:$I$946,'15년일입'!$A$7:$A$946,'15년위원회별'!$A12,'15년일입'!$B$7:$B$946,'15년위원회별'!$C12)</f>
        <v>0</v>
      </c>
      <c r="G12" s="95">
        <f>SUMIFS('15년일입'!$J$7:$J$946,'15년일입'!$A$7:$A$946,'15년위원회별'!$A12,'15년일입'!$B$7:$B$946,'15년위원회별'!$C12)</f>
        <v>0</v>
      </c>
      <c r="H12" s="95">
        <f>SUMIFS('15년일입'!$T$7:$T$946,'15년일입'!$A$7:$A$946,'15년위원회별'!$A12,'15년일입'!$B$7:$B$946,'15년위원회별'!$C12)</f>
        <v>0</v>
      </c>
      <c r="I12" s="95">
        <f>SUMIFS('15년일입'!$U$7:$U$946,'15년일입'!$A$7:$A$946,'15년위원회별'!$A12,'15년일입'!$B$7:$B$946,'15년위원회별'!$C12)</f>
        <v>0</v>
      </c>
      <c r="J12" s="95">
        <f>SUMIFS('15년일입'!$K$7:$K$946,'15년일입'!$A$7:$A$946,'15년위원회별'!$A12,'15년일입'!$B$7:$B$946,'15년위원회별'!$C12)</f>
        <v>0</v>
      </c>
      <c r="K12" s="95">
        <f>SUMIFS('15년일입'!$L$7:$L$946,'15년일입'!$A$7:$A$946,'15년위원회별'!$A12,'15년일입'!$B$7:$B$946,'15년위원회별'!$C12)</f>
        <v>0</v>
      </c>
      <c r="L12" s="95">
        <f>SUMIFS('15년일입'!$M$7:$M$946,'15년일입'!$A$7:$A$946,'15년위원회별'!$A12,'15년일입'!$B$7:$B$946,'15년위원회별'!$C12)</f>
        <v>0</v>
      </c>
      <c r="M12" s="95">
        <f>SUMIFS('15년일입'!$Y$7:$Y$946,'15년일입'!$A$7:$A$946,'15년위원회별'!$A12,'15년일입'!$B$7:$B$946,'15년위원회별'!$C12)</f>
        <v>0</v>
      </c>
      <c r="N12" s="95">
        <f>SUMIFS('15년일입'!$Z$7:$Z$946,'15년일입'!$A$7:$A$946,'15년위원회별'!$A12,'15년일입'!$B$7:$B$946,'15년위원회별'!$C12)</f>
        <v>0</v>
      </c>
      <c r="P12" s="95">
        <f>SUMIFS('15년일출'!$G$11:$G$1000,'15년일출'!$A$11:$A$1000,'15년위원회별'!$A12,'15년일출'!$B$11:$B$1000,'15년위원회별'!$C12)</f>
        <v>0</v>
      </c>
      <c r="Q12" s="95">
        <f>SUMIFS('15년일출'!$H$11:$H$1000,'15년일출'!$A$11:$A$1000,'15년위원회별'!$A12,'15년일출'!$B$11:$B$1000,'15년위원회별'!$C12)</f>
        <v>0</v>
      </c>
      <c r="R12" s="95">
        <f>SUMIFS('15년일출'!$I$11:$I$1000,'15년일출'!$A$11:$A$1000,'15년위원회별'!$A12,'15년일출'!$B$11:$B$1000,'15년위원회별'!$C12)</f>
        <v>0</v>
      </c>
      <c r="S12" s="95">
        <f>SUMIFS('15년일출'!$J$11:$J$1000,'15년일출'!$A$11:$A$1000,'15년위원회별'!$A12,'15년일출'!$B$11:$B$1000,'15년위원회별'!$C12)</f>
        <v>0</v>
      </c>
      <c r="T12" s="95">
        <f>SUMIFS('15년일출'!$T$11:$T$1000,'15년일출'!$A$11:$A$1000,'15년위원회별'!$A12,'15년일출'!$B$11:$B$1000,'15년위원회별'!$C12)</f>
        <v>0</v>
      </c>
      <c r="U12" s="95">
        <f>SUMIFS('15년일출'!$U$11:$U$1000,'15년일출'!$A$11:$A$1000,'15년위원회별'!$A12,'15년일출'!$B$11:$B$1000,'15년위원회별'!$C12)</f>
        <v>0</v>
      </c>
      <c r="V12" s="95">
        <f>SUMIFS('15년일출'!$K$11:$K$1000,'15년일출'!$A$11:$A$1000,'15년위원회별'!$A12,'15년일출'!$B$11:$B$1000,'15년위원회별'!$C12)</f>
        <v>0</v>
      </c>
      <c r="W12" s="95">
        <f>SUMIFS('15년일출'!$L$11:$L$1000,'15년일출'!$A$11:$A$1000,'15년위원회별'!$A12,'15년일출'!$B$11:$B$1000,'15년위원회별'!$C12)</f>
        <v>0</v>
      </c>
      <c r="X12" s="95">
        <f>SUMIFS('15년일출'!$M$11:$M$1000,'15년일출'!$A$11:$A$1000,'15년위원회별'!$A12,'15년일출'!$B$11:$B$1000,'15년위원회별'!$C12)</f>
        <v>0</v>
      </c>
      <c r="Y12" s="95">
        <f>SUMIFS('15년일출'!$Y$11:$Y$1000,'15년일출'!$A$11:$A$1000,'15년위원회별'!$A12,'15년일출'!$B$11:$B$1000,'15년위원회별'!$C12)</f>
        <v>0</v>
      </c>
      <c r="Z12" s="95">
        <f>SUMIFS('15년일출'!$Z$11:$Z$1000,'15년일출'!$A$11:$A$1000,'15년위원회별'!$A12,'15년일출'!$B$11:$B$1000,'15년위원회별'!$C12)</f>
        <v>0</v>
      </c>
    </row>
    <row r="13" spans="1:26" ht="16.5" customHeight="1">
      <c r="A13" s="100" t="s">
        <v>524</v>
      </c>
      <c r="B13" s="94"/>
      <c r="C13" s="94" t="s">
        <v>107</v>
      </c>
      <c r="D13" s="95">
        <f>SUMIFS('15년일입'!$G$7:$G$946,'15년일입'!$A$7:$A$946,'15년위원회별'!$A13,'15년일입'!$B$7:$B$946,'15년위원회별'!$C13)</f>
        <v>0</v>
      </c>
      <c r="E13" s="95">
        <f>SUMIFS('15년일입'!$H$7:$H$946,'15년일입'!$A$7:$A$946,'15년위원회별'!$A13,'15년일입'!$B$7:$B$946,'15년위원회별'!$C13)</f>
        <v>0</v>
      </c>
      <c r="F13" s="95">
        <f>SUMIFS('15년일입'!$I$7:$I$946,'15년일입'!$A$7:$A$946,'15년위원회별'!$A13,'15년일입'!$B$7:$B$946,'15년위원회별'!$C13)</f>
        <v>0</v>
      </c>
      <c r="G13" s="95">
        <f>SUMIFS('15년일입'!$J$7:$J$946,'15년일입'!$A$7:$A$946,'15년위원회별'!$A13,'15년일입'!$B$7:$B$946,'15년위원회별'!$C13)</f>
        <v>0</v>
      </c>
      <c r="H13" s="95">
        <f>SUMIFS('15년일입'!$T$7:$T$946,'15년일입'!$A$7:$A$946,'15년위원회별'!$A13,'15년일입'!$B$7:$B$946,'15년위원회별'!$C13)</f>
        <v>0</v>
      </c>
      <c r="I13" s="95">
        <f>SUMIFS('15년일입'!$U$7:$U$946,'15년일입'!$A$7:$A$946,'15년위원회별'!$A13,'15년일입'!$B$7:$B$946,'15년위원회별'!$C13)</f>
        <v>0</v>
      </c>
      <c r="J13" s="95">
        <f>SUMIFS('15년일입'!$K$7:$K$946,'15년일입'!$A$7:$A$946,'15년위원회별'!$A13,'15년일입'!$B$7:$B$946,'15년위원회별'!$C13)</f>
        <v>0</v>
      </c>
      <c r="K13" s="95">
        <f>SUMIFS('15년일입'!$L$7:$L$946,'15년일입'!$A$7:$A$946,'15년위원회별'!$A13,'15년일입'!$B$7:$B$946,'15년위원회별'!$C13)</f>
        <v>0</v>
      </c>
      <c r="L13" s="95">
        <f>SUMIFS('15년일입'!$M$7:$M$946,'15년일입'!$A$7:$A$946,'15년위원회별'!$A13,'15년일입'!$B$7:$B$946,'15년위원회별'!$C13)</f>
        <v>0</v>
      </c>
      <c r="M13" s="95">
        <f>SUMIFS('15년일입'!$Y$7:$Y$946,'15년일입'!$A$7:$A$946,'15년위원회별'!$A13,'15년일입'!$B$7:$B$946,'15년위원회별'!$C13)</f>
        <v>0</v>
      </c>
      <c r="N13" s="95">
        <f>SUMIFS('15년일입'!$Z$7:$Z$946,'15년일입'!$A$7:$A$946,'15년위원회별'!$A13,'15년일입'!$B$7:$B$946,'15년위원회별'!$C13)</f>
        <v>0</v>
      </c>
      <c r="P13" s="95">
        <f>SUMIFS('15년일출'!$G$11:$G$1000,'15년일출'!$A$11:$A$1000,'15년위원회별'!$A13,'15년일출'!$B$11:$B$1000,'15년위원회별'!$C13)</f>
        <v>0</v>
      </c>
      <c r="Q13" s="95">
        <f>SUMIFS('15년일출'!$H$11:$H$1000,'15년일출'!$A$11:$A$1000,'15년위원회별'!$A13,'15년일출'!$B$11:$B$1000,'15년위원회별'!$C13)</f>
        <v>0</v>
      </c>
      <c r="R13" s="95">
        <f>SUMIFS('15년일출'!$I$11:$I$1000,'15년일출'!$A$11:$A$1000,'15년위원회별'!$A13,'15년일출'!$B$11:$B$1000,'15년위원회별'!$C13)</f>
        <v>0</v>
      </c>
      <c r="S13" s="95">
        <f>SUMIFS('15년일출'!$J$11:$J$1000,'15년일출'!$A$11:$A$1000,'15년위원회별'!$A13,'15년일출'!$B$11:$B$1000,'15년위원회별'!$C13)</f>
        <v>0</v>
      </c>
      <c r="T13" s="95">
        <f>SUMIFS('15년일출'!$T$11:$T$1000,'15년일출'!$A$11:$A$1000,'15년위원회별'!$A13,'15년일출'!$B$11:$B$1000,'15년위원회별'!$C13)</f>
        <v>0</v>
      </c>
      <c r="U13" s="95">
        <f>SUMIFS('15년일출'!$U$11:$U$1000,'15년일출'!$A$11:$A$1000,'15년위원회별'!$A13,'15년일출'!$B$11:$B$1000,'15년위원회별'!$C13)</f>
        <v>0</v>
      </c>
      <c r="V13" s="95">
        <f>SUMIFS('15년일출'!$K$11:$K$1000,'15년일출'!$A$11:$A$1000,'15년위원회별'!$A13,'15년일출'!$B$11:$B$1000,'15년위원회별'!$C13)</f>
        <v>0</v>
      </c>
      <c r="W13" s="95">
        <f>SUMIFS('15년일출'!$L$11:$L$1000,'15년일출'!$A$11:$A$1000,'15년위원회별'!$A13,'15년일출'!$B$11:$B$1000,'15년위원회별'!$C13)</f>
        <v>0</v>
      </c>
      <c r="X13" s="95">
        <f>SUMIFS('15년일출'!$M$11:$M$1000,'15년일출'!$A$11:$A$1000,'15년위원회별'!$A13,'15년일출'!$B$11:$B$1000,'15년위원회별'!$C13)</f>
        <v>0</v>
      </c>
      <c r="Y13" s="95">
        <f>SUMIFS('15년일출'!$Y$11:$Y$1000,'15년일출'!$A$11:$A$1000,'15년위원회별'!$A13,'15년일출'!$B$11:$B$1000,'15년위원회별'!$C13)</f>
        <v>0</v>
      </c>
      <c r="Z13" s="95">
        <f>SUMIFS('15년일출'!$Z$11:$Z$1000,'15년일출'!$A$11:$A$1000,'15년위원회별'!$A13,'15년일출'!$B$11:$B$1000,'15년위원회별'!$C13)</f>
        <v>0</v>
      </c>
    </row>
    <row r="14" spans="1:26" ht="16.5" customHeight="1">
      <c r="A14" s="100" t="s">
        <v>524</v>
      </c>
      <c r="B14" s="94"/>
      <c r="C14" s="94" t="s">
        <v>319</v>
      </c>
      <c r="D14" s="95">
        <f>SUMIFS('15년일입'!$G$7:$G$946,'15년일입'!$A$7:$A$946,'15년위원회별'!$A14,'15년일입'!$B$7:$B$946,'15년위원회별'!$C14)</f>
        <v>0</v>
      </c>
      <c r="E14" s="95">
        <f>SUMIFS('15년일입'!$H$7:$H$946,'15년일입'!$A$7:$A$946,'15년위원회별'!$A14,'15년일입'!$B$7:$B$946,'15년위원회별'!$C14)</f>
        <v>0</v>
      </c>
      <c r="F14" s="95">
        <f>SUMIFS('15년일입'!$I$7:$I$946,'15년일입'!$A$7:$A$946,'15년위원회별'!$A14,'15년일입'!$B$7:$B$946,'15년위원회별'!$C14)</f>
        <v>0</v>
      </c>
      <c r="G14" s="95">
        <f>SUMIFS('15년일입'!$J$7:$J$946,'15년일입'!$A$7:$A$946,'15년위원회별'!$A14,'15년일입'!$B$7:$B$946,'15년위원회별'!$C14)</f>
        <v>0</v>
      </c>
      <c r="H14" s="95">
        <f>SUMIFS('15년일입'!$T$7:$T$946,'15년일입'!$A$7:$A$946,'15년위원회별'!$A14,'15년일입'!$B$7:$B$946,'15년위원회별'!$C14)</f>
        <v>0</v>
      </c>
      <c r="I14" s="95">
        <f>SUMIFS('15년일입'!$U$7:$U$946,'15년일입'!$A$7:$A$946,'15년위원회별'!$A14,'15년일입'!$B$7:$B$946,'15년위원회별'!$C14)</f>
        <v>0</v>
      </c>
      <c r="J14" s="95">
        <f>SUMIFS('15년일입'!$K$7:$K$946,'15년일입'!$A$7:$A$946,'15년위원회별'!$A14,'15년일입'!$B$7:$B$946,'15년위원회별'!$C14)</f>
        <v>0</v>
      </c>
      <c r="K14" s="95">
        <f>SUMIFS('15년일입'!$L$7:$L$946,'15년일입'!$A$7:$A$946,'15년위원회별'!$A14,'15년일입'!$B$7:$B$946,'15년위원회별'!$C14)</f>
        <v>0</v>
      </c>
      <c r="L14" s="95">
        <f>SUMIFS('15년일입'!$M$7:$M$946,'15년일입'!$A$7:$A$946,'15년위원회별'!$A14,'15년일입'!$B$7:$B$946,'15년위원회별'!$C14)</f>
        <v>0</v>
      </c>
      <c r="M14" s="95">
        <f>SUMIFS('15년일입'!$Y$7:$Y$946,'15년일입'!$A$7:$A$946,'15년위원회별'!$A14,'15년일입'!$B$7:$B$946,'15년위원회별'!$C14)</f>
        <v>0</v>
      </c>
      <c r="N14" s="95">
        <f>SUMIFS('15년일입'!$Z$7:$Z$946,'15년일입'!$A$7:$A$946,'15년위원회별'!$A14,'15년일입'!$B$7:$B$946,'15년위원회별'!$C14)</f>
        <v>0</v>
      </c>
      <c r="P14" s="95">
        <f>SUMIFS('15년일출'!$G$11:$G$1000,'15년일출'!$A$11:$A$1000,'15년위원회별'!$A14,'15년일출'!$B$11:$B$1000,'15년위원회별'!$C14)</f>
        <v>0</v>
      </c>
      <c r="Q14" s="95">
        <f>SUMIFS('15년일출'!$H$11:$H$1000,'15년일출'!$A$11:$A$1000,'15년위원회별'!$A14,'15년일출'!$B$11:$B$1000,'15년위원회별'!$C14)</f>
        <v>0</v>
      </c>
      <c r="R14" s="95">
        <f>SUMIFS('15년일출'!$I$11:$I$1000,'15년일출'!$A$11:$A$1000,'15년위원회별'!$A14,'15년일출'!$B$11:$B$1000,'15년위원회별'!$C14)</f>
        <v>0</v>
      </c>
      <c r="S14" s="95">
        <f>SUMIFS('15년일출'!$J$11:$J$1000,'15년일출'!$A$11:$A$1000,'15년위원회별'!$A14,'15년일출'!$B$11:$B$1000,'15년위원회별'!$C14)</f>
        <v>0</v>
      </c>
      <c r="T14" s="95">
        <f>SUMIFS('15년일출'!$T$11:$T$1000,'15년일출'!$A$11:$A$1000,'15년위원회별'!$A14,'15년일출'!$B$11:$B$1000,'15년위원회별'!$C14)</f>
        <v>0</v>
      </c>
      <c r="U14" s="95">
        <f>SUMIFS('15년일출'!$U$11:$U$1000,'15년일출'!$A$11:$A$1000,'15년위원회별'!$A14,'15년일출'!$B$11:$B$1000,'15년위원회별'!$C14)</f>
        <v>0</v>
      </c>
      <c r="V14" s="95">
        <f>SUMIFS('15년일출'!$K$11:$K$1000,'15년일출'!$A$11:$A$1000,'15년위원회별'!$A14,'15년일출'!$B$11:$B$1000,'15년위원회별'!$C14)</f>
        <v>0</v>
      </c>
      <c r="W14" s="95">
        <f>SUMIFS('15년일출'!$L$11:$L$1000,'15년일출'!$A$11:$A$1000,'15년위원회별'!$A14,'15년일출'!$B$11:$B$1000,'15년위원회별'!$C14)</f>
        <v>0</v>
      </c>
      <c r="X14" s="95">
        <f>SUMIFS('15년일출'!$M$11:$M$1000,'15년일출'!$A$11:$A$1000,'15년위원회별'!$A14,'15년일출'!$B$11:$B$1000,'15년위원회별'!$C14)</f>
        <v>0</v>
      </c>
      <c r="Y14" s="95">
        <f>SUMIFS('15년일출'!$Y$11:$Y$1000,'15년일출'!$A$11:$A$1000,'15년위원회별'!$A14,'15년일출'!$B$11:$B$1000,'15년위원회별'!$C14)</f>
        <v>0</v>
      </c>
      <c r="Z14" s="95">
        <f>SUMIFS('15년일출'!$Z$11:$Z$1000,'15년일출'!$A$11:$A$1000,'15년위원회별'!$A14,'15년일출'!$B$11:$B$1000,'15년위원회별'!$C14)</f>
        <v>0</v>
      </c>
    </row>
    <row r="15" spans="1:26" ht="16.5" customHeight="1">
      <c r="B15" s="344" t="s">
        <v>525</v>
      </c>
      <c r="C15" s="345"/>
      <c r="D15" s="93">
        <f>SUM(D16)</f>
        <v>0</v>
      </c>
      <c r="E15" s="93">
        <f t="shared" ref="E15:N15" si="6">SUM(E16)</f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P15" s="93">
        <f>SUM(P16)</f>
        <v>0</v>
      </c>
      <c r="Q15" s="93">
        <f t="shared" ref="Q15:Z15" si="7">SUM(Q16)</f>
        <v>0</v>
      </c>
      <c r="R15" s="93">
        <f t="shared" si="7"/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</row>
    <row r="16" spans="1:26" ht="16.5" customHeight="1">
      <c r="A16" s="100" t="s">
        <v>525</v>
      </c>
      <c r="B16" s="94"/>
      <c r="C16" s="94" t="s">
        <v>334</v>
      </c>
      <c r="D16" s="95">
        <f>SUMIFS('15년일입'!$G$7:$G$946,'15년일입'!$A$7:$A$946,'15년위원회별'!$A16,'15년일입'!$B$7:$B$946,'15년위원회별'!$C16)</f>
        <v>0</v>
      </c>
      <c r="E16" s="95">
        <f>SUMIFS('15년일입'!$H$7:$H$946,'15년일입'!$A$7:$A$946,'15년위원회별'!$A16,'15년일입'!$B$7:$B$946,'15년위원회별'!$C16)</f>
        <v>0</v>
      </c>
      <c r="F16" s="95">
        <f>SUMIFS('15년일입'!$I$7:$I$946,'15년일입'!$A$7:$A$946,'15년위원회별'!$A16,'15년일입'!$B$7:$B$946,'15년위원회별'!$C16)</f>
        <v>0</v>
      </c>
      <c r="G16" s="95">
        <f>SUMIFS('15년일입'!$J$7:$J$946,'15년일입'!$A$7:$A$946,'15년위원회별'!$A16,'15년일입'!$B$7:$B$946,'15년위원회별'!$C16)</f>
        <v>0</v>
      </c>
      <c r="H16" s="95">
        <f>SUMIFS('15년일입'!$T$7:$T$946,'15년일입'!$A$7:$A$946,'15년위원회별'!$A16,'15년일입'!$B$7:$B$946,'15년위원회별'!$C16)</f>
        <v>0</v>
      </c>
      <c r="I16" s="95">
        <f>SUMIFS('15년일입'!$U$7:$U$946,'15년일입'!$A$7:$A$946,'15년위원회별'!$A16,'15년일입'!$B$7:$B$946,'15년위원회별'!$C16)</f>
        <v>0</v>
      </c>
      <c r="J16" s="95">
        <f>SUMIFS('15년일입'!$K$7:$K$946,'15년일입'!$A$7:$A$946,'15년위원회별'!$A16,'15년일입'!$B$7:$B$946,'15년위원회별'!$C16)</f>
        <v>0</v>
      </c>
      <c r="K16" s="95">
        <f>SUMIFS('15년일입'!$L$7:$L$946,'15년일입'!$A$7:$A$946,'15년위원회별'!$A16,'15년일입'!$B$7:$B$946,'15년위원회별'!$C16)</f>
        <v>0</v>
      </c>
      <c r="L16" s="95">
        <f>SUMIFS('15년일입'!$M$7:$M$946,'15년일입'!$A$7:$A$946,'15년위원회별'!$A16,'15년일입'!$B$7:$B$946,'15년위원회별'!$C16)</f>
        <v>0</v>
      </c>
      <c r="M16" s="95">
        <f>SUMIFS('15년일입'!$Y$7:$Y$946,'15년일입'!$A$7:$A$946,'15년위원회별'!$A16,'15년일입'!$B$7:$B$946,'15년위원회별'!$C16)</f>
        <v>0</v>
      </c>
      <c r="N16" s="95">
        <f>SUMIFS('15년일입'!$Z$7:$Z$946,'15년일입'!$A$7:$A$946,'15년위원회별'!$A16,'15년일입'!$B$7:$B$946,'15년위원회별'!$C16)</f>
        <v>0</v>
      </c>
      <c r="P16" s="95">
        <f>SUMIFS('15년일출'!$G$11:$G$1000,'15년일출'!$A$11:$A$1000,'15년위원회별'!$A16,'15년일출'!$B$11:$B$1000,'15년위원회별'!$C16)</f>
        <v>0</v>
      </c>
      <c r="Q16" s="95">
        <f>SUMIFS('15년일출'!$H$11:$H$1000,'15년일출'!$A$11:$A$1000,'15년위원회별'!$A16,'15년일출'!$B$11:$B$1000,'15년위원회별'!$C16)</f>
        <v>0</v>
      </c>
      <c r="R16" s="95">
        <f>SUMIFS('15년일출'!$I$11:$I$1000,'15년일출'!$A$11:$A$1000,'15년위원회별'!$A16,'15년일출'!$B$11:$B$1000,'15년위원회별'!$C16)</f>
        <v>0</v>
      </c>
      <c r="S16" s="95">
        <f>SUMIFS('15년일출'!$J$11:$J$1000,'15년일출'!$A$11:$A$1000,'15년위원회별'!$A16,'15년일출'!$B$11:$B$1000,'15년위원회별'!$C16)</f>
        <v>0</v>
      </c>
      <c r="T16" s="95">
        <f>SUMIFS('15년일출'!$T$11:$T$1000,'15년일출'!$A$11:$A$1000,'15년위원회별'!$A16,'15년일출'!$B$11:$B$1000,'15년위원회별'!$C16)</f>
        <v>0</v>
      </c>
      <c r="U16" s="95">
        <f>SUMIFS('15년일출'!$U$11:$U$1000,'15년일출'!$A$11:$A$1000,'15년위원회별'!$A16,'15년일출'!$B$11:$B$1000,'15년위원회별'!$C16)</f>
        <v>0</v>
      </c>
      <c r="V16" s="95">
        <f>SUMIFS('15년일출'!$K$11:$K$1000,'15년일출'!$A$11:$A$1000,'15년위원회별'!$A16,'15년일출'!$B$11:$B$1000,'15년위원회별'!$C16)</f>
        <v>0</v>
      </c>
      <c r="W16" s="95">
        <f>SUMIFS('15년일출'!$L$11:$L$1000,'15년일출'!$A$11:$A$1000,'15년위원회별'!$A16,'15년일출'!$B$11:$B$1000,'15년위원회별'!$C16)</f>
        <v>0</v>
      </c>
      <c r="X16" s="95">
        <f>SUMIFS('15년일출'!$M$11:$M$1000,'15년일출'!$A$11:$A$1000,'15년위원회별'!$A16,'15년일출'!$B$11:$B$1000,'15년위원회별'!$C16)</f>
        <v>0</v>
      </c>
      <c r="Y16" s="95">
        <f>SUMIFS('15년일출'!$Y$11:$Y$1000,'15년일출'!$A$11:$A$1000,'15년위원회별'!$A16,'15년일출'!$B$11:$B$1000,'15년위원회별'!$C16)</f>
        <v>0</v>
      </c>
      <c r="Z16" s="95">
        <f>SUMIFS('15년일출'!$Z$11:$Z$1000,'15년일출'!$A$11:$A$1000,'15년위원회별'!$A16,'15년일출'!$B$11:$B$1000,'15년위원회별'!$C16)</f>
        <v>0</v>
      </c>
    </row>
    <row r="17" spans="1:26" ht="16.5" customHeight="1">
      <c r="B17" s="344" t="s">
        <v>61</v>
      </c>
      <c r="C17" s="345"/>
      <c r="D17" s="93">
        <f>SUM(D18:D21)</f>
        <v>0</v>
      </c>
      <c r="E17" s="93">
        <f t="shared" ref="E17:N17" si="8">SUM(E18:E21)</f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P17" s="93">
        <f>SUM(P18:P21)</f>
        <v>0</v>
      </c>
      <c r="Q17" s="93">
        <f t="shared" ref="Q17:Z17" si="9">SUM(Q18:Q21)</f>
        <v>0</v>
      </c>
      <c r="R17" s="93">
        <f t="shared" si="9"/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</row>
    <row r="18" spans="1:26" ht="16.5" customHeight="1">
      <c r="A18" s="100" t="s">
        <v>61</v>
      </c>
      <c r="B18" s="94"/>
      <c r="C18" s="94" t="s">
        <v>109</v>
      </c>
      <c r="D18" s="95">
        <f>SUMIFS('15년일입'!$G$7:$G$946,'15년일입'!$A$7:$A$946,'15년위원회별'!$A18,'15년일입'!$B$7:$B$946,'15년위원회별'!$C18)</f>
        <v>0</v>
      </c>
      <c r="E18" s="95">
        <f>SUMIFS('15년일입'!$H$7:$H$946,'15년일입'!$A$7:$A$946,'15년위원회별'!$A18,'15년일입'!$B$7:$B$946,'15년위원회별'!$C18)</f>
        <v>0</v>
      </c>
      <c r="F18" s="95">
        <f>SUMIFS('15년일입'!$I$7:$I$946,'15년일입'!$A$7:$A$946,'15년위원회별'!$A18,'15년일입'!$B$7:$B$946,'15년위원회별'!$C18)</f>
        <v>0</v>
      </c>
      <c r="G18" s="95">
        <f>SUMIFS('15년일입'!$J$7:$J$946,'15년일입'!$A$7:$A$946,'15년위원회별'!$A18,'15년일입'!$B$7:$B$946,'15년위원회별'!$C18)</f>
        <v>0</v>
      </c>
      <c r="H18" s="95">
        <f>SUMIFS('15년일입'!$T$7:$T$946,'15년일입'!$A$7:$A$946,'15년위원회별'!$A18,'15년일입'!$B$7:$B$946,'15년위원회별'!$C18)</f>
        <v>0</v>
      </c>
      <c r="I18" s="95">
        <f>SUMIFS('15년일입'!$U$7:$U$946,'15년일입'!$A$7:$A$946,'15년위원회별'!$A18,'15년일입'!$B$7:$B$946,'15년위원회별'!$C18)</f>
        <v>0</v>
      </c>
      <c r="J18" s="95">
        <f>SUMIFS('15년일입'!$K$7:$K$946,'15년일입'!$A$7:$A$946,'15년위원회별'!$A18,'15년일입'!$B$7:$B$946,'15년위원회별'!$C18)</f>
        <v>0</v>
      </c>
      <c r="K18" s="95">
        <f>SUMIFS('15년일입'!$L$7:$L$946,'15년일입'!$A$7:$A$946,'15년위원회별'!$A18,'15년일입'!$B$7:$B$946,'15년위원회별'!$C18)</f>
        <v>0</v>
      </c>
      <c r="L18" s="95">
        <f>SUMIFS('15년일입'!$M$7:$M$946,'15년일입'!$A$7:$A$946,'15년위원회별'!$A18,'15년일입'!$B$7:$B$946,'15년위원회별'!$C18)</f>
        <v>0</v>
      </c>
      <c r="M18" s="95">
        <f>SUMIFS('15년일입'!$Y$7:$Y$946,'15년일입'!$A$7:$A$946,'15년위원회별'!$A18,'15년일입'!$B$7:$B$946,'15년위원회별'!$C18)</f>
        <v>0</v>
      </c>
      <c r="N18" s="95">
        <f>SUMIFS('15년일입'!$Z$7:$Z$946,'15년일입'!$A$7:$A$946,'15년위원회별'!$A18,'15년일입'!$B$7:$B$946,'15년위원회별'!$C18)</f>
        <v>0</v>
      </c>
      <c r="P18" s="95">
        <f>SUMIFS('15년일출'!$G$11:$G$1000,'15년일출'!$A$11:$A$1000,'15년위원회별'!$A18,'15년일출'!$B$11:$B$1000,'15년위원회별'!$C18)</f>
        <v>0</v>
      </c>
      <c r="Q18" s="95">
        <f>SUMIFS('15년일출'!$H$11:$H$1000,'15년일출'!$A$11:$A$1000,'15년위원회별'!$A18,'15년일출'!$B$11:$B$1000,'15년위원회별'!$C18)</f>
        <v>0</v>
      </c>
      <c r="R18" s="95">
        <f>SUMIFS('15년일출'!$I$11:$I$1000,'15년일출'!$A$11:$A$1000,'15년위원회별'!$A18,'15년일출'!$B$11:$B$1000,'15년위원회별'!$C18)</f>
        <v>0</v>
      </c>
      <c r="S18" s="95">
        <f>SUMIFS('15년일출'!$J$11:$J$1000,'15년일출'!$A$11:$A$1000,'15년위원회별'!$A18,'15년일출'!$B$11:$B$1000,'15년위원회별'!$C18)</f>
        <v>0</v>
      </c>
      <c r="T18" s="95">
        <f>SUMIFS('15년일출'!$T$11:$T$1000,'15년일출'!$A$11:$A$1000,'15년위원회별'!$A18,'15년일출'!$B$11:$B$1000,'15년위원회별'!$C18)</f>
        <v>0</v>
      </c>
      <c r="U18" s="95">
        <f>SUMIFS('15년일출'!$U$11:$U$1000,'15년일출'!$A$11:$A$1000,'15년위원회별'!$A18,'15년일출'!$B$11:$B$1000,'15년위원회별'!$C18)</f>
        <v>0</v>
      </c>
      <c r="V18" s="95">
        <f>SUMIFS('15년일출'!$K$11:$K$1000,'15년일출'!$A$11:$A$1000,'15년위원회별'!$A18,'15년일출'!$B$11:$B$1000,'15년위원회별'!$C18)</f>
        <v>0</v>
      </c>
      <c r="W18" s="95">
        <f>SUMIFS('15년일출'!$L$11:$L$1000,'15년일출'!$A$11:$A$1000,'15년위원회별'!$A18,'15년일출'!$B$11:$B$1000,'15년위원회별'!$C18)</f>
        <v>0</v>
      </c>
      <c r="X18" s="95">
        <f>SUMIFS('15년일출'!$M$11:$M$1000,'15년일출'!$A$11:$A$1000,'15년위원회별'!$A18,'15년일출'!$B$11:$B$1000,'15년위원회별'!$C18)</f>
        <v>0</v>
      </c>
      <c r="Y18" s="95">
        <f>SUMIFS('15년일출'!$Y$11:$Y$1000,'15년일출'!$A$11:$A$1000,'15년위원회별'!$A18,'15년일출'!$B$11:$B$1000,'15년위원회별'!$C18)</f>
        <v>0</v>
      </c>
      <c r="Z18" s="95">
        <f>SUMIFS('15년일출'!$Z$11:$Z$1000,'15년일출'!$A$11:$A$1000,'15년위원회별'!$A18,'15년일출'!$B$11:$B$1000,'15년위원회별'!$C18)</f>
        <v>0</v>
      </c>
    </row>
    <row r="19" spans="1:26" ht="16.5" customHeight="1">
      <c r="A19" t="s">
        <v>61</v>
      </c>
      <c r="B19" s="94"/>
      <c r="C19" s="94" t="s">
        <v>217</v>
      </c>
      <c r="D19" s="95">
        <f>SUMIFS('15년일입'!$G$7:$G$946,'15년일입'!$A$7:$A$946,'15년위원회별'!$A19,'15년일입'!$B$7:$B$946,'15년위원회별'!$C19)</f>
        <v>0</v>
      </c>
      <c r="E19" s="95">
        <f>SUMIFS('15년일입'!$H$7:$H$946,'15년일입'!$A$7:$A$946,'15년위원회별'!$A19,'15년일입'!$B$7:$B$946,'15년위원회별'!$C19)</f>
        <v>0</v>
      </c>
      <c r="F19" s="95">
        <f>SUMIFS('15년일입'!$I$7:$I$946,'15년일입'!$A$7:$A$946,'15년위원회별'!$A19,'15년일입'!$B$7:$B$946,'15년위원회별'!$C19)</f>
        <v>0</v>
      </c>
      <c r="G19" s="95">
        <f>SUMIFS('15년일입'!$J$7:$J$946,'15년일입'!$A$7:$A$946,'15년위원회별'!$A19,'15년일입'!$B$7:$B$946,'15년위원회별'!$C19)</f>
        <v>0</v>
      </c>
      <c r="H19" s="95">
        <f>SUMIFS('15년일입'!$T$7:$T$946,'15년일입'!$A$7:$A$946,'15년위원회별'!$A19,'15년일입'!$B$7:$B$946,'15년위원회별'!$C19)</f>
        <v>0</v>
      </c>
      <c r="I19" s="95">
        <f>SUMIFS('15년일입'!$U$7:$U$946,'15년일입'!$A$7:$A$946,'15년위원회별'!$A19,'15년일입'!$B$7:$B$946,'15년위원회별'!$C19)</f>
        <v>0</v>
      </c>
      <c r="J19" s="95">
        <f>SUMIFS('15년일입'!$K$7:$K$946,'15년일입'!$A$7:$A$946,'15년위원회별'!$A19,'15년일입'!$B$7:$B$946,'15년위원회별'!$C19)</f>
        <v>0</v>
      </c>
      <c r="K19" s="95">
        <f>SUMIFS('15년일입'!$L$7:$L$946,'15년일입'!$A$7:$A$946,'15년위원회별'!$A19,'15년일입'!$B$7:$B$946,'15년위원회별'!$C19)</f>
        <v>0</v>
      </c>
      <c r="L19" s="95">
        <f>SUMIFS('15년일입'!$M$7:$M$946,'15년일입'!$A$7:$A$946,'15년위원회별'!$A19,'15년일입'!$B$7:$B$946,'15년위원회별'!$C19)</f>
        <v>0</v>
      </c>
      <c r="M19" s="95">
        <f>SUMIFS('15년일입'!$Y$7:$Y$946,'15년일입'!$A$7:$A$946,'15년위원회별'!$A19,'15년일입'!$B$7:$B$946,'15년위원회별'!$C19)</f>
        <v>0</v>
      </c>
      <c r="N19" s="95">
        <f>SUMIFS('15년일입'!$Z$7:$Z$946,'15년일입'!$A$7:$A$946,'15년위원회별'!$A19,'15년일입'!$B$7:$B$946,'15년위원회별'!$C19)</f>
        <v>0</v>
      </c>
      <c r="P19" s="95">
        <f>SUMIFS('15년일출'!$G$11:$G$1000,'15년일출'!$A$11:$A$1000,'15년위원회별'!$A19,'15년일출'!$B$11:$B$1000,'15년위원회별'!$C19)</f>
        <v>0</v>
      </c>
      <c r="Q19" s="95">
        <f>SUMIFS('15년일출'!$H$11:$H$1000,'15년일출'!$A$11:$A$1000,'15년위원회별'!$A19,'15년일출'!$B$11:$B$1000,'15년위원회별'!$C19)</f>
        <v>0</v>
      </c>
      <c r="R19" s="95">
        <f>SUMIFS('15년일출'!$I$11:$I$1000,'15년일출'!$A$11:$A$1000,'15년위원회별'!$A19,'15년일출'!$B$11:$B$1000,'15년위원회별'!$C19)</f>
        <v>0</v>
      </c>
      <c r="S19" s="95">
        <f>SUMIFS('15년일출'!$J$11:$J$1000,'15년일출'!$A$11:$A$1000,'15년위원회별'!$A19,'15년일출'!$B$11:$B$1000,'15년위원회별'!$C19)</f>
        <v>0</v>
      </c>
      <c r="T19" s="95">
        <f>SUMIFS('15년일출'!$T$11:$T$1000,'15년일출'!$A$11:$A$1000,'15년위원회별'!$A19,'15년일출'!$B$11:$B$1000,'15년위원회별'!$C19)</f>
        <v>0</v>
      </c>
      <c r="U19" s="95">
        <f>SUMIFS('15년일출'!$U$11:$U$1000,'15년일출'!$A$11:$A$1000,'15년위원회별'!$A19,'15년일출'!$B$11:$B$1000,'15년위원회별'!$C19)</f>
        <v>0</v>
      </c>
      <c r="V19" s="95">
        <f>SUMIFS('15년일출'!$K$11:$K$1000,'15년일출'!$A$11:$A$1000,'15년위원회별'!$A19,'15년일출'!$B$11:$B$1000,'15년위원회별'!$C19)</f>
        <v>0</v>
      </c>
      <c r="W19" s="95">
        <f>SUMIFS('15년일출'!$L$11:$L$1000,'15년일출'!$A$11:$A$1000,'15년위원회별'!$A19,'15년일출'!$B$11:$B$1000,'15년위원회별'!$C19)</f>
        <v>0</v>
      </c>
      <c r="X19" s="95">
        <f>SUMIFS('15년일출'!$M$11:$M$1000,'15년일출'!$A$11:$A$1000,'15년위원회별'!$A19,'15년일출'!$B$11:$B$1000,'15년위원회별'!$C19)</f>
        <v>0</v>
      </c>
      <c r="Y19" s="95">
        <f>SUMIFS('15년일출'!$Y$11:$Y$1000,'15년일출'!$A$11:$A$1000,'15년위원회별'!$A19,'15년일출'!$B$11:$B$1000,'15년위원회별'!$C19)</f>
        <v>0</v>
      </c>
      <c r="Z19" s="95">
        <f>SUMIFS('15년일출'!$Z$11:$Z$1000,'15년일출'!$A$11:$A$1000,'15년위원회별'!$A19,'15년일출'!$B$11:$B$1000,'15년위원회별'!$C19)</f>
        <v>0</v>
      </c>
    </row>
    <row r="20" spans="1:26" ht="16.5" customHeight="1">
      <c r="A20" s="100" t="s">
        <v>61</v>
      </c>
      <c r="B20" s="96"/>
      <c r="C20" s="96" t="s">
        <v>319</v>
      </c>
      <c r="D20" s="95">
        <f>SUMIFS('15년일입'!$G$7:$G$946,'15년일입'!$A$7:$A$946,'15년위원회별'!$A20,'15년일입'!$B$7:$B$946,'15년위원회별'!$C20)</f>
        <v>0</v>
      </c>
      <c r="E20" s="95">
        <f>SUMIFS('15년일입'!$H$7:$H$946,'15년일입'!$A$7:$A$946,'15년위원회별'!$A20,'15년일입'!$B$7:$B$946,'15년위원회별'!$C20)</f>
        <v>0</v>
      </c>
      <c r="F20" s="95">
        <f>SUMIFS('15년일입'!$I$7:$I$946,'15년일입'!$A$7:$A$946,'15년위원회별'!$A20,'15년일입'!$B$7:$B$946,'15년위원회별'!$C20)</f>
        <v>0</v>
      </c>
      <c r="G20" s="95">
        <f>SUMIFS('15년일입'!$J$7:$J$946,'15년일입'!$A$7:$A$946,'15년위원회별'!$A20,'15년일입'!$B$7:$B$946,'15년위원회별'!$C20)</f>
        <v>0</v>
      </c>
      <c r="H20" s="95">
        <f>SUMIFS('15년일입'!$T$7:$T$946,'15년일입'!$A$7:$A$946,'15년위원회별'!$A20,'15년일입'!$B$7:$B$946,'15년위원회별'!$C20)</f>
        <v>0</v>
      </c>
      <c r="I20" s="95">
        <f>SUMIFS('15년일입'!$U$7:$U$946,'15년일입'!$A$7:$A$946,'15년위원회별'!$A20,'15년일입'!$B$7:$B$946,'15년위원회별'!$C20)</f>
        <v>0</v>
      </c>
      <c r="J20" s="95">
        <f>SUMIFS('15년일입'!$K$7:$K$946,'15년일입'!$A$7:$A$946,'15년위원회별'!$A20,'15년일입'!$B$7:$B$946,'15년위원회별'!$C20)</f>
        <v>0</v>
      </c>
      <c r="K20" s="95">
        <f>SUMIFS('15년일입'!$L$7:$L$946,'15년일입'!$A$7:$A$946,'15년위원회별'!$A20,'15년일입'!$B$7:$B$946,'15년위원회별'!$C20)</f>
        <v>0</v>
      </c>
      <c r="L20" s="95">
        <f>SUMIFS('15년일입'!$M$7:$M$946,'15년일입'!$A$7:$A$946,'15년위원회별'!$A20,'15년일입'!$B$7:$B$946,'15년위원회별'!$C20)</f>
        <v>0</v>
      </c>
      <c r="M20" s="95">
        <f>SUMIFS('15년일입'!$Y$7:$Y$946,'15년일입'!$A$7:$A$946,'15년위원회별'!$A20,'15년일입'!$B$7:$B$946,'15년위원회별'!$C20)</f>
        <v>0</v>
      </c>
      <c r="N20" s="95">
        <f>SUMIFS('15년일입'!$Z$7:$Z$946,'15년일입'!$A$7:$A$946,'15년위원회별'!$A20,'15년일입'!$B$7:$B$946,'15년위원회별'!$C20)</f>
        <v>0</v>
      </c>
      <c r="P20" s="95">
        <f>SUMIFS('15년일출'!$G$11:$G$1000,'15년일출'!$A$11:$A$1000,'15년위원회별'!$A20,'15년일출'!$B$11:$B$1000,'15년위원회별'!$C20)</f>
        <v>0</v>
      </c>
      <c r="Q20" s="95">
        <f>SUMIFS('15년일출'!$H$11:$H$1000,'15년일출'!$A$11:$A$1000,'15년위원회별'!$A20,'15년일출'!$B$11:$B$1000,'15년위원회별'!$C20)</f>
        <v>0</v>
      </c>
      <c r="R20" s="95">
        <f>SUMIFS('15년일출'!$I$11:$I$1000,'15년일출'!$A$11:$A$1000,'15년위원회별'!$A20,'15년일출'!$B$11:$B$1000,'15년위원회별'!$C20)</f>
        <v>0</v>
      </c>
      <c r="S20" s="95">
        <f>SUMIFS('15년일출'!$J$11:$J$1000,'15년일출'!$A$11:$A$1000,'15년위원회별'!$A20,'15년일출'!$B$11:$B$1000,'15년위원회별'!$C20)</f>
        <v>0</v>
      </c>
      <c r="T20" s="95">
        <f>SUMIFS('15년일출'!$T$11:$T$1000,'15년일출'!$A$11:$A$1000,'15년위원회별'!$A20,'15년일출'!$B$11:$B$1000,'15년위원회별'!$C20)</f>
        <v>0</v>
      </c>
      <c r="U20" s="95">
        <f>SUMIFS('15년일출'!$U$11:$U$1000,'15년일출'!$A$11:$A$1000,'15년위원회별'!$A20,'15년일출'!$B$11:$B$1000,'15년위원회별'!$C20)</f>
        <v>0</v>
      </c>
      <c r="V20" s="95">
        <f>SUMIFS('15년일출'!$K$11:$K$1000,'15년일출'!$A$11:$A$1000,'15년위원회별'!$A20,'15년일출'!$B$11:$B$1000,'15년위원회별'!$C20)</f>
        <v>0</v>
      </c>
      <c r="W20" s="95">
        <f>SUMIFS('15년일출'!$L$11:$L$1000,'15년일출'!$A$11:$A$1000,'15년위원회별'!$A20,'15년일출'!$B$11:$B$1000,'15년위원회별'!$C20)</f>
        <v>0</v>
      </c>
      <c r="X20" s="95">
        <f>SUMIFS('15년일출'!$M$11:$M$1000,'15년일출'!$A$11:$A$1000,'15년위원회별'!$A20,'15년일출'!$B$11:$B$1000,'15년위원회별'!$C20)</f>
        <v>0</v>
      </c>
      <c r="Y20" s="95">
        <f>SUMIFS('15년일출'!$Y$11:$Y$1000,'15년일출'!$A$11:$A$1000,'15년위원회별'!$A20,'15년일출'!$B$11:$B$1000,'15년위원회별'!$C20)</f>
        <v>0</v>
      </c>
      <c r="Z20" s="95">
        <f>SUMIFS('15년일출'!$Z$11:$Z$1000,'15년일출'!$A$11:$A$1000,'15년위원회별'!$A20,'15년일출'!$B$11:$B$1000,'15년위원회별'!$C20)</f>
        <v>0</v>
      </c>
    </row>
    <row r="21" spans="1:26" ht="16.5" customHeight="1">
      <c r="A21" t="s">
        <v>61</v>
      </c>
      <c r="B21" s="94"/>
      <c r="C21" s="94" t="s">
        <v>387</v>
      </c>
      <c r="D21" s="95">
        <f>SUMIFS('15년일입'!$G$7:$G$946,'15년일입'!$A$7:$A$946,'15년위원회별'!$A21,'15년일입'!$B$7:$B$946,'15년위원회별'!$C21)</f>
        <v>0</v>
      </c>
      <c r="E21" s="95">
        <f>SUMIFS('15년일입'!$H$7:$H$946,'15년일입'!$A$7:$A$946,'15년위원회별'!$A21,'15년일입'!$B$7:$B$946,'15년위원회별'!$C21)</f>
        <v>0</v>
      </c>
      <c r="F21" s="95">
        <f>SUMIFS('15년일입'!$I$7:$I$946,'15년일입'!$A$7:$A$946,'15년위원회별'!$A21,'15년일입'!$B$7:$B$946,'15년위원회별'!$C21)</f>
        <v>0</v>
      </c>
      <c r="G21" s="95">
        <f>SUMIFS('15년일입'!$J$7:$J$946,'15년일입'!$A$7:$A$946,'15년위원회별'!$A21,'15년일입'!$B$7:$B$946,'15년위원회별'!$C21)</f>
        <v>0</v>
      </c>
      <c r="H21" s="95">
        <f>SUMIFS('15년일입'!$T$7:$T$946,'15년일입'!$A$7:$A$946,'15년위원회별'!$A21,'15년일입'!$B$7:$B$946,'15년위원회별'!$C21)</f>
        <v>0</v>
      </c>
      <c r="I21" s="95">
        <f>SUMIFS('15년일입'!$U$7:$U$946,'15년일입'!$A$7:$A$946,'15년위원회별'!$A21,'15년일입'!$B$7:$B$946,'15년위원회별'!$C21)</f>
        <v>0</v>
      </c>
      <c r="J21" s="95">
        <f>SUMIFS('15년일입'!$K$7:$K$946,'15년일입'!$A$7:$A$946,'15년위원회별'!$A21,'15년일입'!$B$7:$B$946,'15년위원회별'!$C21)</f>
        <v>0</v>
      </c>
      <c r="K21" s="95">
        <f>SUMIFS('15년일입'!$L$7:$L$946,'15년일입'!$A$7:$A$946,'15년위원회별'!$A21,'15년일입'!$B$7:$B$946,'15년위원회별'!$C21)</f>
        <v>0</v>
      </c>
      <c r="L21" s="95">
        <f>SUMIFS('15년일입'!$M$7:$M$946,'15년일입'!$A$7:$A$946,'15년위원회별'!$A21,'15년일입'!$B$7:$B$946,'15년위원회별'!$C21)</f>
        <v>0</v>
      </c>
      <c r="M21" s="95">
        <f>SUMIFS('15년일입'!$Y$7:$Y$946,'15년일입'!$A$7:$A$946,'15년위원회별'!$A21,'15년일입'!$B$7:$B$946,'15년위원회별'!$C21)</f>
        <v>0</v>
      </c>
      <c r="N21" s="95">
        <f>SUMIFS('15년일입'!$Z$7:$Z$946,'15년일입'!$A$7:$A$946,'15년위원회별'!$A21,'15년일입'!$B$7:$B$946,'15년위원회별'!$C21)</f>
        <v>0</v>
      </c>
      <c r="P21" s="95">
        <f>SUMIFS('15년일출'!$G$11:$G$1000,'15년일출'!$A$11:$A$1000,'15년위원회별'!$A21,'15년일출'!$B$11:$B$1000,'15년위원회별'!$C21)</f>
        <v>0</v>
      </c>
      <c r="Q21" s="95">
        <f>SUMIFS('15년일출'!$H$11:$H$1000,'15년일출'!$A$11:$A$1000,'15년위원회별'!$A21,'15년일출'!$B$11:$B$1000,'15년위원회별'!$C21)</f>
        <v>0</v>
      </c>
      <c r="R21" s="95">
        <f>SUMIFS('15년일출'!$I$11:$I$1000,'15년일출'!$A$11:$A$1000,'15년위원회별'!$A21,'15년일출'!$B$11:$B$1000,'15년위원회별'!$C21)</f>
        <v>0</v>
      </c>
      <c r="S21" s="95">
        <f>SUMIFS('15년일출'!$J$11:$J$1000,'15년일출'!$A$11:$A$1000,'15년위원회별'!$A21,'15년일출'!$B$11:$B$1000,'15년위원회별'!$C21)</f>
        <v>0</v>
      </c>
      <c r="T21" s="95">
        <f>SUMIFS('15년일출'!$T$11:$T$1000,'15년일출'!$A$11:$A$1000,'15년위원회별'!$A21,'15년일출'!$B$11:$B$1000,'15년위원회별'!$C21)</f>
        <v>0</v>
      </c>
      <c r="U21" s="95">
        <f>SUMIFS('15년일출'!$U$11:$U$1000,'15년일출'!$A$11:$A$1000,'15년위원회별'!$A21,'15년일출'!$B$11:$B$1000,'15년위원회별'!$C21)</f>
        <v>0</v>
      </c>
      <c r="V21" s="95">
        <f>SUMIFS('15년일출'!$K$11:$K$1000,'15년일출'!$A$11:$A$1000,'15년위원회별'!$A21,'15년일출'!$B$11:$B$1000,'15년위원회별'!$C21)</f>
        <v>0</v>
      </c>
      <c r="W21" s="95">
        <f>SUMIFS('15년일출'!$L$11:$L$1000,'15년일출'!$A$11:$A$1000,'15년위원회별'!$A21,'15년일출'!$B$11:$B$1000,'15년위원회별'!$C21)</f>
        <v>0</v>
      </c>
      <c r="X21" s="95">
        <f>SUMIFS('15년일출'!$M$11:$M$1000,'15년일출'!$A$11:$A$1000,'15년위원회별'!$A21,'15년일출'!$B$11:$B$1000,'15년위원회별'!$C21)</f>
        <v>0</v>
      </c>
      <c r="Y21" s="95">
        <f>SUMIFS('15년일출'!$Y$11:$Y$1000,'15년일출'!$A$11:$A$1000,'15년위원회별'!$A21,'15년일출'!$B$11:$B$1000,'15년위원회별'!$C21)</f>
        <v>0</v>
      </c>
      <c r="Z21" s="95">
        <f>SUMIFS('15년일출'!$Z$11:$Z$1000,'15년일출'!$A$11:$A$1000,'15년위원회별'!$A21,'15년일출'!$B$11:$B$1000,'15년위원회별'!$C21)</f>
        <v>0</v>
      </c>
    </row>
    <row r="22" spans="1:26" ht="16.5" customHeight="1">
      <c r="A22" s="100"/>
      <c r="B22" s="344" t="s">
        <v>14</v>
      </c>
      <c r="C22" s="345"/>
      <c r="D22" s="93">
        <f>SUM(D23)</f>
        <v>0</v>
      </c>
      <c r="E22" s="93">
        <f t="shared" ref="E22:N22" si="10">SUM(E23)</f>
        <v>0</v>
      </c>
      <c r="F22" s="93">
        <f t="shared" si="10"/>
        <v>0</v>
      </c>
      <c r="G22" s="93">
        <f t="shared" si="10"/>
        <v>0</v>
      </c>
      <c r="H22" s="93">
        <f t="shared" si="10"/>
        <v>0</v>
      </c>
      <c r="I22" s="93">
        <f t="shared" si="10"/>
        <v>0</v>
      </c>
      <c r="J22" s="93">
        <f t="shared" si="10"/>
        <v>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0</v>
      </c>
      <c r="P22" s="93">
        <f>SUM(P23)</f>
        <v>38843210</v>
      </c>
      <c r="Q22" s="93">
        <f t="shared" ref="Q22:Z22" si="11">SUM(Q23)</f>
        <v>-4432234</v>
      </c>
      <c r="R22" s="93">
        <f t="shared" si="11"/>
        <v>7590000</v>
      </c>
      <c r="S22" s="93">
        <f t="shared" si="11"/>
        <v>42000976</v>
      </c>
      <c r="T22" s="93">
        <f t="shared" si="11"/>
        <v>3157766</v>
      </c>
      <c r="U22" s="93">
        <f t="shared" si="11"/>
        <v>0</v>
      </c>
      <c r="V22" s="93">
        <f t="shared" si="11"/>
        <v>0</v>
      </c>
      <c r="W22" s="93">
        <f t="shared" si="11"/>
        <v>0</v>
      </c>
      <c r="X22" s="93">
        <f t="shared" si="11"/>
        <v>38843210</v>
      </c>
      <c r="Y22" s="93">
        <f t="shared" si="11"/>
        <v>0</v>
      </c>
      <c r="Z22" s="93">
        <f t="shared" si="11"/>
        <v>0</v>
      </c>
    </row>
    <row r="23" spans="1:26" ht="16.5" customHeight="1">
      <c r="A23" t="s">
        <v>527</v>
      </c>
      <c r="B23" s="94"/>
      <c r="C23" s="94" t="s">
        <v>526</v>
      </c>
      <c r="D23" s="95">
        <f>SUMIFS('15년일입'!$G$7:$G$946,'15년일입'!$A$7:$A$946,'15년위원회별'!$A23,'15년일입'!$B$7:$B$946,'15년위원회별'!$C23)</f>
        <v>0</v>
      </c>
      <c r="E23" s="95">
        <f>SUMIFS('15년일입'!$H$7:$H$946,'15년일입'!$A$7:$A$946,'15년위원회별'!$A23,'15년일입'!$B$7:$B$946,'15년위원회별'!$C23)</f>
        <v>0</v>
      </c>
      <c r="F23" s="95">
        <f>SUMIFS('15년일입'!$I$7:$I$946,'15년일입'!$A$7:$A$946,'15년위원회별'!$A23,'15년일입'!$B$7:$B$946,'15년위원회별'!$C23)</f>
        <v>0</v>
      </c>
      <c r="G23" s="95">
        <f>SUMIFS('15년일입'!$J$7:$J$946,'15년일입'!$A$7:$A$946,'15년위원회별'!$A23,'15년일입'!$B$7:$B$946,'15년위원회별'!$C23)</f>
        <v>0</v>
      </c>
      <c r="H23" s="95">
        <f>SUMIFS('15년일입'!$T$7:$T$946,'15년일입'!$A$7:$A$946,'15년위원회별'!$A23,'15년일입'!$B$7:$B$946,'15년위원회별'!$C23)</f>
        <v>0</v>
      </c>
      <c r="I23" s="95">
        <f>SUMIFS('15년일입'!$U$7:$U$946,'15년일입'!$A$7:$A$946,'15년위원회별'!$A23,'15년일입'!$B$7:$B$946,'15년위원회별'!$C23)</f>
        <v>0</v>
      </c>
      <c r="J23" s="95">
        <f>SUMIFS('15년일입'!$K$7:$K$946,'15년일입'!$A$7:$A$946,'15년위원회별'!$A23,'15년일입'!$B$7:$B$946,'15년위원회별'!$C23)</f>
        <v>0</v>
      </c>
      <c r="K23" s="95">
        <f>SUMIFS('15년일입'!$L$7:$L$946,'15년일입'!$A$7:$A$946,'15년위원회별'!$A23,'15년일입'!$B$7:$B$946,'15년위원회별'!$C23)</f>
        <v>0</v>
      </c>
      <c r="L23" s="95">
        <f>SUMIFS('15년일입'!$M$7:$M$946,'15년일입'!$A$7:$A$946,'15년위원회별'!$A23,'15년일입'!$B$7:$B$946,'15년위원회별'!$C23)</f>
        <v>0</v>
      </c>
      <c r="M23" s="95">
        <f>SUMIFS('15년일입'!$Y$7:$Y$946,'15년일입'!$A$7:$A$946,'15년위원회별'!$A23,'15년일입'!$B$7:$B$946,'15년위원회별'!$C23)</f>
        <v>0</v>
      </c>
      <c r="N23" s="95">
        <f>SUMIFS('15년일입'!$Z$7:$Z$946,'15년일입'!$A$7:$A$946,'15년위원회별'!$A23,'15년일입'!$B$7:$B$946,'15년위원회별'!$C23)</f>
        <v>0</v>
      </c>
      <c r="P23" s="95">
        <f>SUMIFS('15년일출'!$G$11:$G$1000,'15년일출'!$A$11:$A$1000,'15년위원회별'!$A23,'15년일출'!$B$11:$B$1000,'15년위원회별'!$C23)</f>
        <v>38843210</v>
      </c>
      <c r="Q23" s="95">
        <f>SUMIFS('15년일출'!$H$11:$H$1000,'15년일출'!$A$11:$A$1000,'15년위원회별'!$A23,'15년일출'!$B$11:$B$1000,'15년위원회별'!$C23)</f>
        <v>-4432234</v>
      </c>
      <c r="R23" s="95">
        <f>SUMIFS('15년일출'!$I$11:$I$1000,'15년일출'!$A$11:$A$1000,'15년위원회별'!$A23,'15년일출'!$B$11:$B$1000,'15년위원회별'!$C23)</f>
        <v>7590000</v>
      </c>
      <c r="S23" s="95">
        <f>SUMIFS('15년일출'!$J$11:$J$1000,'15년일출'!$A$11:$A$1000,'15년위원회별'!$A23,'15년일출'!$B$11:$B$1000,'15년위원회별'!$C23)</f>
        <v>42000976</v>
      </c>
      <c r="T23" s="95">
        <f>SUMIFS('15년일출'!$T$11:$T$1000,'15년일출'!$A$11:$A$1000,'15년위원회별'!$A23,'15년일출'!$B$11:$B$1000,'15년위원회별'!$C23)</f>
        <v>3157766</v>
      </c>
      <c r="U23" s="95">
        <f>SUMIFS('15년일출'!$U$11:$U$1000,'15년일출'!$A$11:$A$1000,'15년위원회별'!$A23,'15년일출'!$B$11:$B$1000,'15년위원회별'!$C23)</f>
        <v>0</v>
      </c>
      <c r="V23" s="95">
        <f>SUMIFS('15년일출'!$K$11:$K$1000,'15년일출'!$A$11:$A$1000,'15년위원회별'!$A23,'15년일출'!$B$11:$B$1000,'15년위원회별'!$C23)</f>
        <v>0</v>
      </c>
      <c r="W23" s="95">
        <f>SUMIFS('15년일출'!$L$11:$L$1000,'15년일출'!$A$11:$A$1000,'15년위원회별'!$A23,'15년일출'!$B$11:$B$1000,'15년위원회별'!$C23)</f>
        <v>0</v>
      </c>
      <c r="X23" s="95">
        <f>SUMIFS('15년일출'!$M$11:$M$1000,'15년일출'!$A$11:$A$1000,'15년위원회별'!$A23,'15년일출'!$B$11:$B$1000,'15년위원회별'!$C23)</f>
        <v>38843210</v>
      </c>
      <c r="Y23" s="95">
        <f>SUMIFS('15년일출'!$Y$11:$Y$1000,'15년일출'!$A$11:$A$1000,'15년위원회별'!$A23,'15년일출'!$B$11:$B$1000,'15년위원회별'!$C23)</f>
        <v>0</v>
      </c>
      <c r="Z23" s="95">
        <f>SUMIFS('15년일출'!$Z$11:$Z$1000,'15년일출'!$A$11:$A$1000,'15년위원회별'!$A23,'15년일출'!$B$11:$B$1000,'15년위원회별'!$C23)</f>
        <v>0</v>
      </c>
    </row>
    <row r="24" spans="1:26" ht="16.5" customHeight="1">
      <c r="B24" s="344" t="s">
        <v>64</v>
      </c>
      <c r="C24" s="345"/>
      <c r="D24" s="93">
        <f>SUM(D25:D27)</f>
        <v>0</v>
      </c>
      <c r="E24" s="93">
        <f t="shared" ref="E24:N24" si="12">SUM(E25:E27)</f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P24" s="93">
        <f>SUM(P25:P27)</f>
        <v>0</v>
      </c>
      <c r="Q24" s="93">
        <f t="shared" ref="Q24:Z24" si="13">SUM(Q25:Q27)</f>
        <v>0</v>
      </c>
      <c r="R24" s="93">
        <f t="shared" si="13"/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</row>
    <row r="25" spans="1:26" ht="16.5" customHeight="1">
      <c r="A25" t="s">
        <v>94</v>
      </c>
      <c r="B25" s="94"/>
      <c r="C25" s="94" t="s">
        <v>65</v>
      </c>
      <c r="D25" s="95">
        <f>SUMIFS('15년일입'!$G$7:$G$946,'15년일입'!$A$7:$A$946,'15년위원회별'!$A25,'15년일입'!$B$7:$B$946,'15년위원회별'!$C25)</f>
        <v>0</v>
      </c>
      <c r="E25" s="95">
        <f>SUMIFS('15년일입'!$H$7:$H$946,'15년일입'!$A$7:$A$946,'15년위원회별'!$A25,'15년일입'!$B$7:$B$946,'15년위원회별'!$C25)</f>
        <v>0</v>
      </c>
      <c r="F25" s="95">
        <f>SUMIFS('15년일입'!$I$7:$I$946,'15년일입'!$A$7:$A$946,'15년위원회별'!$A25,'15년일입'!$B$7:$B$946,'15년위원회별'!$C25)</f>
        <v>0</v>
      </c>
      <c r="G25" s="95">
        <f>SUMIFS('15년일입'!$J$7:$J$946,'15년일입'!$A$7:$A$946,'15년위원회별'!$A25,'15년일입'!$B$7:$B$946,'15년위원회별'!$C25)</f>
        <v>0</v>
      </c>
      <c r="H25" s="95">
        <f>SUMIFS('15년일입'!$T$7:$T$946,'15년일입'!$A$7:$A$946,'15년위원회별'!$A25,'15년일입'!$B$7:$B$946,'15년위원회별'!$C25)</f>
        <v>0</v>
      </c>
      <c r="I25" s="95">
        <f>SUMIFS('15년일입'!$U$7:$U$946,'15년일입'!$A$7:$A$946,'15년위원회별'!$A25,'15년일입'!$B$7:$B$946,'15년위원회별'!$C25)</f>
        <v>0</v>
      </c>
      <c r="J25" s="95">
        <f>SUMIFS('15년일입'!$K$7:$K$946,'15년일입'!$A$7:$A$946,'15년위원회별'!$A25,'15년일입'!$B$7:$B$946,'15년위원회별'!$C25)</f>
        <v>0</v>
      </c>
      <c r="K25" s="95">
        <f>SUMIFS('15년일입'!$L$7:$L$946,'15년일입'!$A$7:$A$946,'15년위원회별'!$A25,'15년일입'!$B$7:$B$946,'15년위원회별'!$C25)</f>
        <v>0</v>
      </c>
      <c r="L25" s="95">
        <f>SUMIFS('15년일입'!$M$7:$M$946,'15년일입'!$A$7:$A$946,'15년위원회별'!$A25,'15년일입'!$B$7:$B$946,'15년위원회별'!$C25)</f>
        <v>0</v>
      </c>
      <c r="M25" s="95">
        <f>SUMIFS('15년일입'!$Y$7:$Y$946,'15년일입'!$A$7:$A$946,'15년위원회별'!$A25,'15년일입'!$B$7:$B$946,'15년위원회별'!$C25)</f>
        <v>0</v>
      </c>
      <c r="N25" s="95">
        <f>SUMIFS('15년일입'!$Z$7:$Z$946,'15년일입'!$A$7:$A$946,'15년위원회별'!$A25,'15년일입'!$B$7:$B$946,'15년위원회별'!$C25)</f>
        <v>0</v>
      </c>
      <c r="P25" s="95">
        <f>SUMIFS('15년일출'!$G$11:$G$1000,'15년일출'!$A$11:$A$1000,'15년위원회별'!$A25,'15년일출'!$B$11:$B$1000,'15년위원회별'!$C25)</f>
        <v>0</v>
      </c>
      <c r="Q25" s="95">
        <f>SUMIFS('15년일출'!$H$11:$H$1000,'15년일출'!$A$11:$A$1000,'15년위원회별'!$A25,'15년일출'!$B$11:$B$1000,'15년위원회별'!$C25)</f>
        <v>0</v>
      </c>
      <c r="R25" s="95">
        <f>SUMIFS('15년일출'!$I$11:$I$1000,'15년일출'!$A$11:$A$1000,'15년위원회별'!$A25,'15년일출'!$B$11:$B$1000,'15년위원회별'!$C25)</f>
        <v>0</v>
      </c>
      <c r="S25" s="95">
        <f>SUMIFS('15년일출'!$J$11:$J$1000,'15년일출'!$A$11:$A$1000,'15년위원회별'!$A25,'15년일출'!$B$11:$B$1000,'15년위원회별'!$C25)</f>
        <v>0</v>
      </c>
      <c r="T25" s="95">
        <f>SUMIFS('15년일출'!$T$11:$T$1000,'15년일출'!$A$11:$A$1000,'15년위원회별'!$A25,'15년일출'!$B$11:$B$1000,'15년위원회별'!$C25)</f>
        <v>0</v>
      </c>
      <c r="U25" s="95">
        <f>SUMIFS('15년일출'!$U$11:$U$1000,'15년일출'!$A$11:$A$1000,'15년위원회별'!$A25,'15년일출'!$B$11:$B$1000,'15년위원회별'!$C25)</f>
        <v>0</v>
      </c>
      <c r="V25" s="95">
        <f>SUMIFS('15년일출'!$K$11:$K$1000,'15년일출'!$A$11:$A$1000,'15년위원회별'!$A25,'15년일출'!$B$11:$B$1000,'15년위원회별'!$C25)</f>
        <v>0</v>
      </c>
      <c r="W25" s="95">
        <f>SUMIFS('15년일출'!$L$11:$L$1000,'15년일출'!$A$11:$A$1000,'15년위원회별'!$A25,'15년일출'!$B$11:$B$1000,'15년위원회별'!$C25)</f>
        <v>0</v>
      </c>
      <c r="X25" s="95">
        <f>SUMIFS('15년일출'!$M$11:$M$1000,'15년일출'!$A$11:$A$1000,'15년위원회별'!$A25,'15년일출'!$B$11:$B$1000,'15년위원회별'!$C25)</f>
        <v>0</v>
      </c>
      <c r="Y25" s="95">
        <f>SUMIFS('15년일출'!$Y$11:$Y$1000,'15년일출'!$A$11:$A$1000,'15년위원회별'!$A25,'15년일출'!$B$11:$B$1000,'15년위원회별'!$C25)</f>
        <v>0</v>
      </c>
      <c r="Z25" s="95">
        <f>SUMIFS('15년일출'!$Z$11:$Z$1000,'15년일출'!$A$11:$A$1000,'15년위원회별'!$A25,'15년일출'!$B$11:$B$1000,'15년위원회별'!$C25)</f>
        <v>0</v>
      </c>
    </row>
    <row r="26" spans="1:26" ht="16.5" customHeight="1">
      <c r="A26" t="s">
        <v>94</v>
      </c>
      <c r="B26" s="94"/>
      <c r="C26" s="94" t="s">
        <v>67</v>
      </c>
      <c r="D26" s="95">
        <f>SUMIFS('15년일입'!$G$7:$G$946,'15년일입'!$A$7:$A$946,'15년위원회별'!$A26,'15년일입'!$B$7:$B$946,'15년위원회별'!$C26)</f>
        <v>0</v>
      </c>
      <c r="E26" s="95">
        <f>SUMIFS('15년일입'!$H$7:$H$946,'15년일입'!$A$7:$A$946,'15년위원회별'!$A26,'15년일입'!$B$7:$B$946,'15년위원회별'!$C26)</f>
        <v>0</v>
      </c>
      <c r="F26" s="95">
        <f>SUMIFS('15년일입'!$I$7:$I$946,'15년일입'!$A$7:$A$946,'15년위원회별'!$A26,'15년일입'!$B$7:$B$946,'15년위원회별'!$C26)</f>
        <v>0</v>
      </c>
      <c r="G26" s="95">
        <f>SUMIFS('15년일입'!$J$7:$J$946,'15년일입'!$A$7:$A$946,'15년위원회별'!$A26,'15년일입'!$B$7:$B$946,'15년위원회별'!$C26)</f>
        <v>0</v>
      </c>
      <c r="H26" s="95">
        <f>SUMIFS('15년일입'!$T$7:$T$946,'15년일입'!$A$7:$A$946,'15년위원회별'!$A26,'15년일입'!$B$7:$B$946,'15년위원회별'!$C26)</f>
        <v>0</v>
      </c>
      <c r="I26" s="95">
        <f>SUMIFS('15년일입'!$U$7:$U$946,'15년일입'!$A$7:$A$946,'15년위원회별'!$A26,'15년일입'!$B$7:$B$946,'15년위원회별'!$C26)</f>
        <v>0</v>
      </c>
      <c r="J26" s="95">
        <f>SUMIFS('15년일입'!$K$7:$K$946,'15년일입'!$A$7:$A$946,'15년위원회별'!$A26,'15년일입'!$B$7:$B$946,'15년위원회별'!$C26)</f>
        <v>0</v>
      </c>
      <c r="K26" s="95">
        <f>SUMIFS('15년일입'!$L$7:$L$946,'15년일입'!$A$7:$A$946,'15년위원회별'!$A26,'15년일입'!$B$7:$B$946,'15년위원회별'!$C26)</f>
        <v>0</v>
      </c>
      <c r="L26" s="95">
        <f>SUMIFS('15년일입'!$M$7:$M$946,'15년일입'!$A$7:$A$946,'15년위원회별'!$A26,'15년일입'!$B$7:$B$946,'15년위원회별'!$C26)</f>
        <v>0</v>
      </c>
      <c r="M26" s="95">
        <f>SUMIFS('15년일입'!$Y$7:$Y$946,'15년일입'!$A$7:$A$946,'15년위원회별'!$A26,'15년일입'!$B$7:$B$946,'15년위원회별'!$C26)</f>
        <v>0</v>
      </c>
      <c r="N26" s="95">
        <f>SUMIFS('15년일입'!$Z$7:$Z$946,'15년일입'!$A$7:$A$946,'15년위원회별'!$A26,'15년일입'!$B$7:$B$946,'15년위원회별'!$C26)</f>
        <v>0</v>
      </c>
      <c r="P26" s="95">
        <f>SUMIFS('15년일출'!$G$11:$G$1000,'15년일출'!$A$11:$A$1000,'15년위원회별'!$A26,'15년일출'!$B$11:$B$1000,'15년위원회별'!$C26)</f>
        <v>0</v>
      </c>
      <c r="Q26" s="95">
        <f>SUMIFS('15년일출'!$H$11:$H$1000,'15년일출'!$A$11:$A$1000,'15년위원회별'!$A26,'15년일출'!$B$11:$B$1000,'15년위원회별'!$C26)</f>
        <v>0</v>
      </c>
      <c r="R26" s="95">
        <f>SUMIFS('15년일출'!$I$11:$I$1000,'15년일출'!$A$11:$A$1000,'15년위원회별'!$A26,'15년일출'!$B$11:$B$1000,'15년위원회별'!$C26)</f>
        <v>0</v>
      </c>
      <c r="S26" s="95">
        <f>SUMIFS('15년일출'!$J$11:$J$1000,'15년일출'!$A$11:$A$1000,'15년위원회별'!$A26,'15년일출'!$B$11:$B$1000,'15년위원회별'!$C26)</f>
        <v>0</v>
      </c>
      <c r="T26" s="95">
        <f>SUMIFS('15년일출'!$T$11:$T$1000,'15년일출'!$A$11:$A$1000,'15년위원회별'!$A26,'15년일출'!$B$11:$B$1000,'15년위원회별'!$C26)</f>
        <v>0</v>
      </c>
      <c r="U26" s="95">
        <f>SUMIFS('15년일출'!$U$11:$U$1000,'15년일출'!$A$11:$A$1000,'15년위원회별'!$A26,'15년일출'!$B$11:$B$1000,'15년위원회별'!$C26)</f>
        <v>0</v>
      </c>
      <c r="V26" s="95">
        <f>SUMIFS('15년일출'!$K$11:$K$1000,'15년일출'!$A$11:$A$1000,'15년위원회별'!$A26,'15년일출'!$B$11:$B$1000,'15년위원회별'!$C26)</f>
        <v>0</v>
      </c>
      <c r="W26" s="95">
        <f>SUMIFS('15년일출'!$L$11:$L$1000,'15년일출'!$A$11:$A$1000,'15년위원회별'!$A26,'15년일출'!$B$11:$B$1000,'15년위원회별'!$C26)</f>
        <v>0</v>
      </c>
      <c r="X26" s="95">
        <f>SUMIFS('15년일출'!$M$11:$M$1000,'15년일출'!$A$11:$A$1000,'15년위원회별'!$A26,'15년일출'!$B$11:$B$1000,'15년위원회별'!$C26)</f>
        <v>0</v>
      </c>
      <c r="Y26" s="95">
        <f>SUMIFS('15년일출'!$Y$11:$Y$1000,'15년일출'!$A$11:$A$1000,'15년위원회별'!$A26,'15년일출'!$B$11:$B$1000,'15년위원회별'!$C26)</f>
        <v>0</v>
      </c>
      <c r="Z26" s="95">
        <f>SUMIFS('15년일출'!$Z$11:$Z$1000,'15년일출'!$A$11:$A$1000,'15년위원회별'!$A26,'15년일출'!$B$11:$B$1000,'15년위원회별'!$C26)</f>
        <v>0</v>
      </c>
    </row>
    <row r="27" spans="1:26" ht="16.5" customHeight="1">
      <c r="A27" t="s">
        <v>94</v>
      </c>
      <c r="B27" s="94"/>
      <c r="C27" s="94" t="s">
        <v>380</v>
      </c>
      <c r="D27" s="95">
        <f>SUMIFS('15년일입'!$G$7:$G$946,'15년일입'!$A$7:$A$946,'15년위원회별'!$A27,'15년일입'!$B$7:$B$946,'15년위원회별'!$C27)</f>
        <v>0</v>
      </c>
      <c r="E27" s="95">
        <f>SUMIFS('15년일입'!$H$7:$H$946,'15년일입'!$A$7:$A$946,'15년위원회별'!$A27,'15년일입'!$B$7:$B$946,'15년위원회별'!$C27)</f>
        <v>0</v>
      </c>
      <c r="F27" s="95">
        <f>SUMIFS('15년일입'!$I$7:$I$946,'15년일입'!$A$7:$A$946,'15년위원회별'!$A27,'15년일입'!$B$7:$B$946,'15년위원회별'!$C27)</f>
        <v>0</v>
      </c>
      <c r="G27" s="95">
        <f>SUMIFS('15년일입'!$J$7:$J$946,'15년일입'!$A$7:$A$946,'15년위원회별'!$A27,'15년일입'!$B$7:$B$946,'15년위원회별'!$C27)</f>
        <v>0</v>
      </c>
      <c r="H27" s="95">
        <f>SUMIFS('15년일입'!$T$7:$T$946,'15년일입'!$A$7:$A$946,'15년위원회별'!$A27,'15년일입'!$B$7:$B$946,'15년위원회별'!$C27)</f>
        <v>0</v>
      </c>
      <c r="I27" s="95">
        <f>SUMIFS('15년일입'!$U$7:$U$946,'15년일입'!$A$7:$A$946,'15년위원회별'!$A27,'15년일입'!$B$7:$B$946,'15년위원회별'!$C27)</f>
        <v>0</v>
      </c>
      <c r="J27" s="95">
        <f>SUMIFS('15년일입'!$K$7:$K$946,'15년일입'!$A$7:$A$946,'15년위원회별'!$A27,'15년일입'!$B$7:$B$946,'15년위원회별'!$C27)</f>
        <v>0</v>
      </c>
      <c r="K27" s="95">
        <f>SUMIFS('15년일입'!$L$7:$L$946,'15년일입'!$A$7:$A$946,'15년위원회별'!$A27,'15년일입'!$B$7:$B$946,'15년위원회별'!$C27)</f>
        <v>0</v>
      </c>
      <c r="L27" s="95">
        <f>SUMIFS('15년일입'!$M$7:$M$946,'15년일입'!$A$7:$A$946,'15년위원회별'!$A27,'15년일입'!$B$7:$B$946,'15년위원회별'!$C27)</f>
        <v>0</v>
      </c>
      <c r="M27" s="95">
        <f>SUMIFS('15년일입'!$Y$7:$Y$946,'15년일입'!$A$7:$A$946,'15년위원회별'!$A27,'15년일입'!$B$7:$B$946,'15년위원회별'!$C27)</f>
        <v>0</v>
      </c>
      <c r="N27" s="95">
        <f>SUMIFS('15년일입'!$Z$7:$Z$946,'15년일입'!$A$7:$A$946,'15년위원회별'!$A27,'15년일입'!$B$7:$B$946,'15년위원회별'!$C27)</f>
        <v>0</v>
      </c>
      <c r="P27" s="95">
        <f>SUMIFS('15년일출'!$G$11:$G$1000,'15년일출'!$A$11:$A$1000,'15년위원회별'!$A27,'15년일출'!$B$11:$B$1000,'15년위원회별'!$C27)</f>
        <v>0</v>
      </c>
      <c r="Q27" s="95">
        <f>SUMIFS('15년일출'!$H$11:$H$1000,'15년일출'!$A$11:$A$1000,'15년위원회별'!$A27,'15년일출'!$B$11:$B$1000,'15년위원회별'!$C27)</f>
        <v>0</v>
      </c>
      <c r="R27" s="95">
        <f>SUMIFS('15년일출'!$I$11:$I$1000,'15년일출'!$A$11:$A$1000,'15년위원회별'!$A27,'15년일출'!$B$11:$B$1000,'15년위원회별'!$C27)</f>
        <v>0</v>
      </c>
      <c r="S27" s="95">
        <f>SUMIFS('15년일출'!$J$11:$J$1000,'15년일출'!$A$11:$A$1000,'15년위원회별'!$A27,'15년일출'!$B$11:$B$1000,'15년위원회별'!$C27)</f>
        <v>0</v>
      </c>
      <c r="T27" s="95">
        <f>SUMIFS('15년일출'!$T$11:$T$1000,'15년일출'!$A$11:$A$1000,'15년위원회별'!$A27,'15년일출'!$B$11:$B$1000,'15년위원회별'!$C27)</f>
        <v>0</v>
      </c>
      <c r="U27" s="95">
        <f>SUMIFS('15년일출'!$U$11:$U$1000,'15년일출'!$A$11:$A$1000,'15년위원회별'!$A27,'15년일출'!$B$11:$B$1000,'15년위원회별'!$C27)</f>
        <v>0</v>
      </c>
      <c r="V27" s="95">
        <f>SUMIFS('15년일출'!$K$11:$K$1000,'15년일출'!$A$11:$A$1000,'15년위원회별'!$A27,'15년일출'!$B$11:$B$1000,'15년위원회별'!$C27)</f>
        <v>0</v>
      </c>
      <c r="W27" s="95">
        <f>SUMIFS('15년일출'!$L$11:$L$1000,'15년일출'!$A$11:$A$1000,'15년위원회별'!$A27,'15년일출'!$B$11:$B$1000,'15년위원회별'!$C27)</f>
        <v>0</v>
      </c>
      <c r="X27" s="95">
        <f>SUMIFS('15년일출'!$M$11:$M$1000,'15년일출'!$A$11:$A$1000,'15년위원회별'!$A27,'15년일출'!$B$11:$B$1000,'15년위원회별'!$C27)</f>
        <v>0</v>
      </c>
      <c r="Y27" s="95">
        <f>SUMIFS('15년일출'!$Y$11:$Y$1000,'15년일출'!$A$11:$A$1000,'15년위원회별'!$A27,'15년일출'!$B$11:$B$1000,'15년위원회별'!$C27)</f>
        <v>0</v>
      </c>
      <c r="Z27" s="95">
        <f>SUMIFS('15년일출'!$Z$11:$Z$1000,'15년일출'!$A$11:$A$1000,'15년위원회별'!$A27,'15년일출'!$B$11:$B$1000,'15년위원회별'!$C27)</f>
        <v>0</v>
      </c>
    </row>
    <row r="28" spans="1:26" ht="16.5" customHeight="1">
      <c r="B28" s="348" t="s">
        <v>406</v>
      </c>
      <c r="C28" s="349"/>
      <c r="D28" s="93">
        <f>SUM(D29:D31)</f>
        <v>0</v>
      </c>
      <c r="E28" s="93">
        <f t="shared" ref="E28:N28" si="14">SUM(E29:E31)</f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P28" s="93">
        <f>SUM(P29:P31)</f>
        <v>0</v>
      </c>
      <c r="Q28" s="93">
        <f t="shared" ref="Q28:Z28" si="15">SUM(Q29:Q31)</f>
        <v>0</v>
      </c>
      <c r="R28" s="93">
        <f t="shared" si="15"/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</row>
    <row r="29" spans="1:26" ht="16.5" customHeight="1">
      <c r="A29" t="s">
        <v>95</v>
      </c>
      <c r="B29" s="97"/>
      <c r="C29" s="97" t="s">
        <v>111</v>
      </c>
      <c r="D29" s="95">
        <f>SUMIFS('15년일입'!$G$7:$G$946,'15년일입'!$A$7:$A$946,'15년위원회별'!$A29,'15년일입'!$B$7:$B$946,'15년위원회별'!$C29)</f>
        <v>0</v>
      </c>
      <c r="E29" s="95">
        <f>SUMIFS('15년일입'!$H$7:$H$946,'15년일입'!$A$7:$A$946,'15년위원회별'!$A29,'15년일입'!$B$7:$B$946,'15년위원회별'!$C29)</f>
        <v>0</v>
      </c>
      <c r="F29" s="95">
        <f>SUMIFS('15년일입'!$I$7:$I$946,'15년일입'!$A$7:$A$946,'15년위원회별'!$A29,'15년일입'!$B$7:$B$946,'15년위원회별'!$C29)</f>
        <v>0</v>
      </c>
      <c r="G29" s="95">
        <f>SUMIFS('15년일입'!$J$7:$J$946,'15년일입'!$A$7:$A$946,'15년위원회별'!$A29,'15년일입'!$B$7:$B$946,'15년위원회별'!$C29)</f>
        <v>0</v>
      </c>
      <c r="H29" s="95">
        <f>SUMIFS('15년일입'!$T$7:$T$946,'15년일입'!$A$7:$A$946,'15년위원회별'!$A29,'15년일입'!$B$7:$B$946,'15년위원회별'!$C29)</f>
        <v>0</v>
      </c>
      <c r="I29" s="95">
        <f>SUMIFS('15년일입'!$U$7:$U$946,'15년일입'!$A$7:$A$946,'15년위원회별'!$A29,'15년일입'!$B$7:$B$946,'15년위원회별'!$C29)</f>
        <v>0</v>
      </c>
      <c r="J29" s="95">
        <f>SUMIFS('15년일입'!$K$7:$K$946,'15년일입'!$A$7:$A$946,'15년위원회별'!$A29,'15년일입'!$B$7:$B$946,'15년위원회별'!$C29)</f>
        <v>0</v>
      </c>
      <c r="K29" s="95">
        <f>SUMIFS('15년일입'!$L$7:$L$946,'15년일입'!$A$7:$A$946,'15년위원회별'!$A29,'15년일입'!$B$7:$B$946,'15년위원회별'!$C29)</f>
        <v>0</v>
      </c>
      <c r="L29" s="95">
        <f>SUMIFS('15년일입'!$M$7:$M$946,'15년일입'!$A$7:$A$946,'15년위원회별'!$A29,'15년일입'!$B$7:$B$946,'15년위원회별'!$C29)</f>
        <v>0</v>
      </c>
      <c r="M29" s="95">
        <f>SUMIFS('15년일입'!$Y$7:$Y$946,'15년일입'!$A$7:$A$946,'15년위원회별'!$A29,'15년일입'!$B$7:$B$946,'15년위원회별'!$C29)</f>
        <v>0</v>
      </c>
      <c r="N29" s="95">
        <f>SUMIFS('15년일입'!$Z$7:$Z$946,'15년일입'!$A$7:$A$946,'15년위원회별'!$A29,'15년일입'!$B$7:$B$946,'15년위원회별'!$C29)</f>
        <v>0</v>
      </c>
      <c r="P29" s="95">
        <f>SUMIFS('15년일출'!$G$11:$G$1000,'15년일출'!$A$11:$A$1000,'15년위원회별'!$A29,'15년일출'!$B$11:$B$1000,'15년위원회별'!$C29)</f>
        <v>0</v>
      </c>
      <c r="Q29" s="95">
        <f>SUMIFS('15년일출'!$H$11:$H$1000,'15년일출'!$A$11:$A$1000,'15년위원회별'!$A29,'15년일출'!$B$11:$B$1000,'15년위원회별'!$C29)</f>
        <v>0</v>
      </c>
      <c r="R29" s="95">
        <f>SUMIFS('15년일출'!$I$11:$I$1000,'15년일출'!$A$11:$A$1000,'15년위원회별'!$A29,'15년일출'!$B$11:$B$1000,'15년위원회별'!$C29)</f>
        <v>0</v>
      </c>
      <c r="S29" s="95">
        <f>SUMIFS('15년일출'!$J$11:$J$1000,'15년일출'!$A$11:$A$1000,'15년위원회별'!$A29,'15년일출'!$B$11:$B$1000,'15년위원회별'!$C29)</f>
        <v>0</v>
      </c>
      <c r="T29" s="95">
        <f>SUMIFS('15년일출'!$T$11:$T$1000,'15년일출'!$A$11:$A$1000,'15년위원회별'!$A29,'15년일출'!$B$11:$B$1000,'15년위원회별'!$C29)</f>
        <v>0</v>
      </c>
      <c r="U29" s="95">
        <f>SUMIFS('15년일출'!$U$11:$U$1000,'15년일출'!$A$11:$A$1000,'15년위원회별'!$A29,'15년일출'!$B$11:$B$1000,'15년위원회별'!$C29)</f>
        <v>0</v>
      </c>
      <c r="V29" s="95">
        <f>SUMIFS('15년일출'!$K$11:$K$1000,'15년일출'!$A$11:$A$1000,'15년위원회별'!$A29,'15년일출'!$B$11:$B$1000,'15년위원회별'!$C29)</f>
        <v>0</v>
      </c>
      <c r="W29" s="95">
        <f>SUMIFS('15년일출'!$L$11:$L$1000,'15년일출'!$A$11:$A$1000,'15년위원회별'!$A29,'15년일출'!$B$11:$B$1000,'15년위원회별'!$C29)</f>
        <v>0</v>
      </c>
      <c r="X29" s="95">
        <f>SUMIFS('15년일출'!$M$11:$M$1000,'15년일출'!$A$11:$A$1000,'15년위원회별'!$A29,'15년일출'!$B$11:$B$1000,'15년위원회별'!$C29)</f>
        <v>0</v>
      </c>
      <c r="Y29" s="95">
        <f>SUMIFS('15년일출'!$Y$11:$Y$1000,'15년일출'!$A$11:$A$1000,'15년위원회별'!$A29,'15년일출'!$B$11:$B$1000,'15년위원회별'!$C29)</f>
        <v>0</v>
      </c>
      <c r="Z29" s="95">
        <f>SUMIFS('15년일출'!$Z$11:$Z$1000,'15년일출'!$A$11:$A$1000,'15년위원회별'!$A29,'15년일출'!$B$11:$B$1000,'15년위원회별'!$C29)</f>
        <v>0</v>
      </c>
    </row>
    <row r="30" spans="1:26" ht="16.5" customHeight="1">
      <c r="A30" t="s">
        <v>95</v>
      </c>
      <c r="B30" s="94"/>
      <c r="C30" s="94" t="s">
        <v>70</v>
      </c>
      <c r="D30" s="95">
        <f>SUMIFS('15년일입'!$G$7:$G$946,'15년일입'!$A$7:$A$946,'15년위원회별'!$A30,'15년일입'!$B$7:$B$946,'15년위원회별'!$C30)</f>
        <v>0</v>
      </c>
      <c r="E30" s="95">
        <f>SUMIFS('15년일입'!$H$7:$H$946,'15년일입'!$A$7:$A$946,'15년위원회별'!$A30,'15년일입'!$B$7:$B$946,'15년위원회별'!$C30)</f>
        <v>0</v>
      </c>
      <c r="F30" s="95">
        <f>SUMIFS('15년일입'!$I$7:$I$946,'15년일입'!$A$7:$A$946,'15년위원회별'!$A30,'15년일입'!$B$7:$B$946,'15년위원회별'!$C30)</f>
        <v>0</v>
      </c>
      <c r="G30" s="95">
        <f>SUMIFS('15년일입'!$J$7:$J$946,'15년일입'!$A$7:$A$946,'15년위원회별'!$A30,'15년일입'!$B$7:$B$946,'15년위원회별'!$C30)</f>
        <v>0</v>
      </c>
      <c r="H30" s="95">
        <f>SUMIFS('15년일입'!$T$7:$T$946,'15년일입'!$A$7:$A$946,'15년위원회별'!$A30,'15년일입'!$B$7:$B$946,'15년위원회별'!$C30)</f>
        <v>0</v>
      </c>
      <c r="I30" s="95">
        <f>SUMIFS('15년일입'!$U$7:$U$946,'15년일입'!$A$7:$A$946,'15년위원회별'!$A30,'15년일입'!$B$7:$B$946,'15년위원회별'!$C30)</f>
        <v>0</v>
      </c>
      <c r="J30" s="95">
        <f>SUMIFS('15년일입'!$K$7:$K$946,'15년일입'!$A$7:$A$946,'15년위원회별'!$A30,'15년일입'!$B$7:$B$946,'15년위원회별'!$C30)</f>
        <v>0</v>
      </c>
      <c r="K30" s="95">
        <f>SUMIFS('15년일입'!$L$7:$L$946,'15년일입'!$A$7:$A$946,'15년위원회별'!$A30,'15년일입'!$B$7:$B$946,'15년위원회별'!$C30)</f>
        <v>0</v>
      </c>
      <c r="L30" s="95">
        <f>SUMIFS('15년일입'!$M$7:$M$946,'15년일입'!$A$7:$A$946,'15년위원회별'!$A30,'15년일입'!$B$7:$B$946,'15년위원회별'!$C30)</f>
        <v>0</v>
      </c>
      <c r="M30" s="95">
        <f>SUMIFS('15년일입'!$Y$7:$Y$946,'15년일입'!$A$7:$A$946,'15년위원회별'!$A30,'15년일입'!$B$7:$B$946,'15년위원회별'!$C30)</f>
        <v>0</v>
      </c>
      <c r="N30" s="95">
        <f>SUMIFS('15년일입'!$Z$7:$Z$946,'15년일입'!$A$7:$A$946,'15년위원회별'!$A30,'15년일입'!$B$7:$B$946,'15년위원회별'!$C30)</f>
        <v>0</v>
      </c>
      <c r="P30" s="95">
        <f>SUMIFS('15년일출'!$G$11:$G$1000,'15년일출'!$A$11:$A$1000,'15년위원회별'!$A30,'15년일출'!$B$11:$B$1000,'15년위원회별'!$C30)</f>
        <v>0</v>
      </c>
      <c r="Q30" s="95">
        <f>SUMIFS('15년일출'!$H$11:$H$1000,'15년일출'!$A$11:$A$1000,'15년위원회별'!$A30,'15년일출'!$B$11:$B$1000,'15년위원회별'!$C30)</f>
        <v>0</v>
      </c>
      <c r="R30" s="95">
        <f>SUMIFS('15년일출'!$I$11:$I$1000,'15년일출'!$A$11:$A$1000,'15년위원회별'!$A30,'15년일출'!$B$11:$B$1000,'15년위원회별'!$C30)</f>
        <v>0</v>
      </c>
      <c r="S30" s="95">
        <f>SUMIFS('15년일출'!$J$11:$J$1000,'15년일출'!$A$11:$A$1000,'15년위원회별'!$A30,'15년일출'!$B$11:$B$1000,'15년위원회별'!$C30)</f>
        <v>0</v>
      </c>
      <c r="T30" s="95">
        <f>SUMIFS('15년일출'!$T$11:$T$1000,'15년일출'!$A$11:$A$1000,'15년위원회별'!$A30,'15년일출'!$B$11:$B$1000,'15년위원회별'!$C30)</f>
        <v>0</v>
      </c>
      <c r="U30" s="95">
        <f>SUMIFS('15년일출'!$U$11:$U$1000,'15년일출'!$A$11:$A$1000,'15년위원회별'!$A30,'15년일출'!$B$11:$B$1000,'15년위원회별'!$C30)</f>
        <v>0</v>
      </c>
      <c r="V30" s="95">
        <f>SUMIFS('15년일출'!$K$11:$K$1000,'15년일출'!$A$11:$A$1000,'15년위원회별'!$A30,'15년일출'!$B$11:$B$1000,'15년위원회별'!$C30)</f>
        <v>0</v>
      </c>
      <c r="W30" s="95">
        <f>SUMIFS('15년일출'!$L$11:$L$1000,'15년일출'!$A$11:$A$1000,'15년위원회별'!$A30,'15년일출'!$B$11:$B$1000,'15년위원회별'!$C30)</f>
        <v>0</v>
      </c>
      <c r="X30" s="95">
        <f>SUMIFS('15년일출'!$M$11:$M$1000,'15년일출'!$A$11:$A$1000,'15년위원회별'!$A30,'15년일출'!$B$11:$B$1000,'15년위원회별'!$C30)</f>
        <v>0</v>
      </c>
      <c r="Y30" s="95">
        <f>SUMIFS('15년일출'!$Y$11:$Y$1000,'15년일출'!$A$11:$A$1000,'15년위원회별'!$A30,'15년일출'!$B$11:$B$1000,'15년위원회별'!$C30)</f>
        <v>0</v>
      </c>
      <c r="Z30" s="95">
        <f>SUMIFS('15년일출'!$Z$11:$Z$1000,'15년일출'!$A$11:$A$1000,'15년위원회별'!$A30,'15년일출'!$B$11:$B$1000,'15년위원회별'!$C30)</f>
        <v>0</v>
      </c>
    </row>
    <row r="31" spans="1:26" ht="16.5" customHeight="1">
      <c r="A31" t="s">
        <v>95</v>
      </c>
      <c r="B31" s="94"/>
      <c r="C31" s="94" t="s">
        <v>389</v>
      </c>
      <c r="D31" s="95">
        <f>SUMIFS('15년일입'!$G$7:$G$946,'15년일입'!$A$7:$A$946,'15년위원회별'!$A31,'15년일입'!$B$7:$B$946,'15년위원회별'!$C31)</f>
        <v>0</v>
      </c>
      <c r="E31" s="95">
        <f>SUMIFS('15년일입'!$H$7:$H$946,'15년일입'!$A$7:$A$946,'15년위원회별'!$A31,'15년일입'!$B$7:$B$946,'15년위원회별'!$C31)</f>
        <v>0</v>
      </c>
      <c r="F31" s="95">
        <f>SUMIFS('15년일입'!$I$7:$I$946,'15년일입'!$A$7:$A$946,'15년위원회별'!$A31,'15년일입'!$B$7:$B$946,'15년위원회별'!$C31)</f>
        <v>0</v>
      </c>
      <c r="G31" s="95">
        <f>SUMIFS('15년일입'!$J$7:$J$946,'15년일입'!$A$7:$A$946,'15년위원회별'!$A31,'15년일입'!$B$7:$B$946,'15년위원회별'!$C31)</f>
        <v>0</v>
      </c>
      <c r="H31" s="95">
        <f>SUMIFS('15년일입'!$T$7:$T$946,'15년일입'!$A$7:$A$946,'15년위원회별'!$A31,'15년일입'!$B$7:$B$946,'15년위원회별'!$C31)</f>
        <v>0</v>
      </c>
      <c r="I31" s="95">
        <f>SUMIFS('15년일입'!$U$7:$U$946,'15년일입'!$A$7:$A$946,'15년위원회별'!$A31,'15년일입'!$B$7:$B$946,'15년위원회별'!$C31)</f>
        <v>0</v>
      </c>
      <c r="J31" s="95">
        <f>SUMIFS('15년일입'!$K$7:$K$946,'15년일입'!$A$7:$A$946,'15년위원회별'!$A31,'15년일입'!$B$7:$B$946,'15년위원회별'!$C31)</f>
        <v>0</v>
      </c>
      <c r="K31" s="95">
        <f>SUMIFS('15년일입'!$L$7:$L$946,'15년일입'!$A$7:$A$946,'15년위원회별'!$A31,'15년일입'!$B$7:$B$946,'15년위원회별'!$C31)</f>
        <v>0</v>
      </c>
      <c r="L31" s="95">
        <f>SUMIFS('15년일입'!$M$7:$M$946,'15년일입'!$A$7:$A$946,'15년위원회별'!$A31,'15년일입'!$B$7:$B$946,'15년위원회별'!$C31)</f>
        <v>0</v>
      </c>
      <c r="M31" s="95">
        <f>SUMIFS('15년일입'!$Y$7:$Y$946,'15년일입'!$A$7:$A$946,'15년위원회별'!$A31,'15년일입'!$B$7:$B$946,'15년위원회별'!$C31)</f>
        <v>0</v>
      </c>
      <c r="N31" s="95">
        <f>SUMIFS('15년일입'!$Z$7:$Z$946,'15년일입'!$A$7:$A$946,'15년위원회별'!$A31,'15년일입'!$B$7:$B$946,'15년위원회별'!$C31)</f>
        <v>0</v>
      </c>
      <c r="P31" s="95">
        <f>SUMIFS('15년일출'!$G$11:$G$1000,'15년일출'!$A$11:$A$1000,'15년위원회별'!$A31,'15년일출'!$B$11:$B$1000,'15년위원회별'!$C31)</f>
        <v>0</v>
      </c>
      <c r="Q31" s="95">
        <f>SUMIFS('15년일출'!$H$11:$H$1000,'15년일출'!$A$11:$A$1000,'15년위원회별'!$A31,'15년일출'!$B$11:$B$1000,'15년위원회별'!$C31)</f>
        <v>0</v>
      </c>
      <c r="R31" s="95">
        <f>SUMIFS('15년일출'!$I$11:$I$1000,'15년일출'!$A$11:$A$1000,'15년위원회별'!$A31,'15년일출'!$B$11:$B$1000,'15년위원회별'!$C31)</f>
        <v>0</v>
      </c>
      <c r="S31" s="95">
        <f>SUMIFS('15년일출'!$J$11:$J$1000,'15년일출'!$A$11:$A$1000,'15년위원회별'!$A31,'15년일출'!$B$11:$B$1000,'15년위원회별'!$C31)</f>
        <v>0</v>
      </c>
      <c r="T31" s="95">
        <f>SUMIFS('15년일출'!$T$11:$T$1000,'15년일출'!$A$11:$A$1000,'15년위원회별'!$A31,'15년일출'!$B$11:$B$1000,'15년위원회별'!$C31)</f>
        <v>0</v>
      </c>
      <c r="U31" s="95">
        <f>SUMIFS('15년일출'!$U$11:$U$1000,'15년일출'!$A$11:$A$1000,'15년위원회별'!$A31,'15년일출'!$B$11:$B$1000,'15년위원회별'!$C31)</f>
        <v>0</v>
      </c>
      <c r="V31" s="95">
        <f>SUMIFS('15년일출'!$K$11:$K$1000,'15년일출'!$A$11:$A$1000,'15년위원회별'!$A31,'15년일출'!$B$11:$B$1000,'15년위원회별'!$C31)</f>
        <v>0</v>
      </c>
      <c r="W31" s="95">
        <f>SUMIFS('15년일출'!$L$11:$L$1000,'15년일출'!$A$11:$A$1000,'15년위원회별'!$A31,'15년일출'!$B$11:$B$1000,'15년위원회별'!$C31)</f>
        <v>0</v>
      </c>
      <c r="X31" s="95">
        <f>SUMIFS('15년일출'!$M$11:$M$1000,'15년일출'!$A$11:$A$1000,'15년위원회별'!$A31,'15년일출'!$B$11:$B$1000,'15년위원회별'!$C31)</f>
        <v>0</v>
      </c>
      <c r="Y31" s="95">
        <f>SUMIFS('15년일출'!$Y$11:$Y$1000,'15년일출'!$A$11:$A$1000,'15년위원회별'!$A31,'15년일출'!$B$11:$B$1000,'15년위원회별'!$C31)</f>
        <v>0</v>
      </c>
      <c r="Z31" s="95">
        <f>SUMIFS('15년일출'!$Z$11:$Z$1000,'15년일출'!$A$11:$A$1000,'15년위원회별'!$A31,'15년일출'!$B$11:$B$1000,'15년위원회별'!$C31)</f>
        <v>0</v>
      </c>
    </row>
    <row r="32" spans="1:26" ht="16.5" customHeight="1">
      <c r="B32" s="344" t="s">
        <v>11</v>
      </c>
      <c r="C32" s="345"/>
      <c r="D32" s="93">
        <f>SUM(D33:D36)</f>
        <v>0</v>
      </c>
      <c r="E32" s="93">
        <f t="shared" ref="E32:N32" si="16">SUM(E33:E36)</f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P32" s="93">
        <f>SUM(P33:P36)</f>
        <v>0</v>
      </c>
      <c r="Q32" s="93">
        <f t="shared" ref="Q32:Z32" si="17">SUM(Q33:Q36)</f>
        <v>0</v>
      </c>
      <c r="R32" s="93">
        <f t="shared" si="17"/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</row>
    <row r="33" spans="1:26" ht="16.5" customHeight="1">
      <c r="A33" t="s">
        <v>528</v>
      </c>
      <c r="B33" s="94"/>
      <c r="C33" s="94" t="s">
        <v>210</v>
      </c>
      <c r="D33" s="95">
        <f>SUMIFS('15년일입'!$G$7:$G$946,'15년일입'!$A$7:$A$946,'15년위원회별'!$A33,'15년일입'!$B$7:$B$946,'15년위원회별'!$C33)</f>
        <v>0</v>
      </c>
      <c r="E33" s="95">
        <f>SUMIFS('15년일입'!$H$7:$H$946,'15년일입'!$A$7:$A$946,'15년위원회별'!$A33,'15년일입'!$B$7:$B$946,'15년위원회별'!$C33)</f>
        <v>0</v>
      </c>
      <c r="F33" s="95">
        <f>SUMIFS('15년일입'!$I$7:$I$946,'15년일입'!$A$7:$A$946,'15년위원회별'!$A33,'15년일입'!$B$7:$B$946,'15년위원회별'!$C33)</f>
        <v>0</v>
      </c>
      <c r="G33" s="95">
        <f>SUMIFS('15년일입'!$J$7:$J$946,'15년일입'!$A$7:$A$946,'15년위원회별'!$A33,'15년일입'!$B$7:$B$946,'15년위원회별'!$C33)</f>
        <v>0</v>
      </c>
      <c r="H33" s="95">
        <f>SUMIFS('15년일입'!$T$7:$T$946,'15년일입'!$A$7:$A$946,'15년위원회별'!$A33,'15년일입'!$B$7:$B$946,'15년위원회별'!$C33)</f>
        <v>0</v>
      </c>
      <c r="I33" s="95">
        <f>SUMIFS('15년일입'!$U$7:$U$946,'15년일입'!$A$7:$A$946,'15년위원회별'!$A33,'15년일입'!$B$7:$B$946,'15년위원회별'!$C33)</f>
        <v>0</v>
      </c>
      <c r="J33" s="95">
        <f>SUMIFS('15년일입'!$K$7:$K$946,'15년일입'!$A$7:$A$946,'15년위원회별'!$A33,'15년일입'!$B$7:$B$946,'15년위원회별'!$C33)</f>
        <v>0</v>
      </c>
      <c r="K33" s="95">
        <f>SUMIFS('15년일입'!$L$7:$L$946,'15년일입'!$A$7:$A$946,'15년위원회별'!$A33,'15년일입'!$B$7:$B$946,'15년위원회별'!$C33)</f>
        <v>0</v>
      </c>
      <c r="L33" s="95">
        <f>SUMIFS('15년일입'!$M$7:$M$946,'15년일입'!$A$7:$A$946,'15년위원회별'!$A33,'15년일입'!$B$7:$B$946,'15년위원회별'!$C33)</f>
        <v>0</v>
      </c>
      <c r="M33" s="95">
        <f>SUMIFS('15년일입'!$Y$7:$Y$946,'15년일입'!$A$7:$A$946,'15년위원회별'!$A33,'15년일입'!$B$7:$B$946,'15년위원회별'!$C33)</f>
        <v>0</v>
      </c>
      <c r="N33" s="95">
        <f>SUMIFS('15년일입'!$Z$7:$Z$946,'15년일입'!$A$7:$A$946,'15년위원회별'!$A33,'15년일입'!$B$7:$B$946,'15년위원회별'!$C33)</f>
        <v>0</v>
      </c>
      <c r="P33" s="95">
        <f>SUMIFS('15년일출'!$G$11:$G$1000,'15년일출'!$A$11:$A$1000,'15년위원회별'!$A33,'15년일출'!$B$11:$B$1000,'15년위원회별'!$C33)</f>
        <v>0</v>
      </c>
      <c r="Q33" s="95">
        <f>SUMIFS('15년일출'!$H$11:$H$1000,'15년일출'!$A$11:$A$1000,'15년위원회별'!$A33,'15년일출'!$B$11:$B$1000,'15년위원회별'!$C33)</f>
        <v>0</v>
      </c>
      <c r="R33" s="95">
        <f>SUMIFS('15년일출'!$I$11:$I$1000,'15년일출'!$A$11:$A$1000,'15년위원회별'!$A33,'15년일출'!$B$11:$B$1000,'15년위원회별'!$C33)</f>
        <v>0</v>
      </c>
      <c r="S33" s="95">
        <f>SUMIFS('15년일출'!$J$11:$J$1000,'15년일출'!$A$11:$A$1000,'15년위원회별'!$A33,'15년일출'!$B$11:$B$1000,'15년위원회별'!$C33)</f>
        <v>0</v>
      </c>
      <c r="T33" s="95">
        <f>SUMIFS('15년일출'!$T$11:$T$1000,'15년일출'!$A$11:$A$1000,'15년위원회별'!$A33,'15년일출'!$B$11:$B$1000,'15년위원회별'!$C33)</f>
        <v>0</v>
      </c>
      <c r="U33" s="95">
        <f>SUMIFS('15년일출'!$U$11:$U$1000,'15년일출'!$A$11:$A$1000,'15년위원회별'!$A33,'15년일출'!$B$11:$B$1000,'15년위원회별'!$C33)</f>
        <v>0</v>
      </c>
      <c r="V33" s="95">
        <f>SUMIFS('15년일출'!$K$11:$K$1000,'15년일출'!$A$11:$A$1000,'15년위원회별'!$A33,'15년일출'!$B$11:$B$1000,'15년위원회별'!$C33)</f>
        <v>0</v>
      </c>
      <c r="W33" s="95">
        <f>SUMIFS('15년일출'!$L$11:$L$1000,'15년일출'!$A$11:$A$1000,'15년위원회별'!$A33,'15년일출'!$B$11:$B$1000,'15년위원회별'!$C33)</f>
        <v>0</v>
      </c>
      <c r="X33" s="95">
        <f>SUMIFS('15년일출'!$M$11:$M$1000,'15년일출'!$A$11:$A$1000,'15년위원회별'!$A33,'15년일출'!$B$11:$B$1000,'15년위원회별'!$C33)</f>
        <v>0</v>
      </c>
      <c r="Y33" s="95">
        <f>SUMIFS('15년일출'!$Y$11:$Y$1000,'15년일출'!$A$11:$A$1000,'15년위원회별'!$A33,'15년일출'!$B$11:$B$1000,'15년위원회별'!$C33)</f>
        <v>0</v>
      </c>
      <c r="Z33" s="95">
        <f>SUMIFS('15년일출'!$Z$11:$Z$1000,'15년일출'!$A$11:$A$1000,'15년위원회별'!$A33,'15년일출'!$B$11:$B$1000,'15년위원회별'!$C33)</f>
        <v>0</v>
      </c>
    </row>
    <row r="34" spans="1:26" ht="16.5" customHeight="1">
      <c r="A34" t="s">
        <v>528</v>
      </c>
      <c r="B34" s="94"/>
      <c r="C34" s="94" t="s">
        <v>362</v>
      </c>
      <c r="D34" s="95">
        <f>SUMIFS('15년일입'!$G$7:$G$946,'15년일입'!$A$7:$A$946,'15년위원회별'!$A34,'15년일입'!$B$7:$B$946,'15년위원회별'!$C34)</f>
        <v>0</v>
      </c>
      <c r="E34" s="95">
        <f>SUMIFS('15년일입'!$H$7:$H$946,'15년일입'!$A$7:$A$946,'15년위원회별'!$A34,'15년일입'!$B$7:$B$946,'15년위원회별'!$C34)</f>
        <v>0</v>
      </c>
      <c r="F34" s="95">
        <f>SUMIFS('15년일입'!$I$7:$I$946,'15년일입'!$A$7:$A$946,'15년위원회별'!$A34,'15년일입'!$B$7:$B$946,'15년위원회별'!$C34)</f>
        <v>0</v>
      </c>
      <c r="G34" s="95">
        <f>SUMIFS('15년일입'!$J$7:$J$946,'15년일입'!$A$7:$A$946,'15년위원회별'!$A34,'15년일입'!$B$7:$B$946,'15년위원회별'!$C34)</f>
        <v>0</v>
      </c>
      <c r="H34" s="95">
        <f>SUMIFS('15년일입'!$T$7:$T$946,'15년일입'!$A$7:$A$946,'15년위원회별'!$A34,'15년일입'!$B$7:$B$946,'15년위원회별'!$C34)</f>
        <v>0</v>
      </c>
      <c r="I34" s="95">
        <f>SUMIFS('15년일입'!$U$7:$U$946,'15년일입'!$A$7:$A$946,'15년위원회별'!$A34,'15년일입'!$B$7:$B$946,'15년위원회별'!$C34)</f>
        <v>0</v>
      </c>
      <c r="J34" s="95">
        <f>SUMIFS('15년일입'!$K$7:$K$946,'15년일입'!$A$7:$A$946,'15년위원회별'!$A34,'15년일입'!$B$7:$B$946,'15년위원회별'!$C34)</f>
        <v>0</v>
      </c>
      <c r="K34" s="95">
        <f>SUMIFS('15년일입'!$L$7:$L$946,'15년일입'!$A$7:$A$946,'15년위원회별'!$A34,'15년일입'!$B$7:$B$946,'15년위원회별'!$C34)</f>
        <v>0</v>
      </c>
      <c r="L34" s="95">
        <f>SUMIFS('15년일입'!$M$7:$M$946,'15년일입'!$A$7:$A$946,'15년위원회별'!$A34,'15년일입'!$B$7:$B$946,'15년위원회별'!$C34)</f>
        <v>0</v>
      </c>
      <c r="M34" s="95">
        <f>SUMIFS('15년일입'!$Y$7:$Y$946,'15년일입'!$A$7:$A$946,'15년위원회별'!$A34,'15년일입'!$B$7:$B$946,'15년위원회별'!$C34)</f>
        <v>0</v>
      </c>
      <c r="N34" s="95">
        <f>SUMIFS('15년일입'!$Z$7:$Z$946,'15년일입'!$A$7:$A$946,'15년위원회별'!$A34,'15년일입'!$B$7:$B$946,'15년위원회별'!$C34)</f>
        <v>0</v>
      </c>
      <c r="P34" s="95">
        <f>SUMIFS('15년일출'!$G$11:$G$1000,'15년일출'!$A$11:$A$1000,'15년위원회별'!$A34,'15년일출'!$B$11:$B$1000,'15년위원회별'!$C34)</f>
        <v>0</v>
      </c>
      <c r="Q34" s="95">
        <f>SUMIFS('15년일출'!$H$11:$H$1000,'15년일출'!$A$11:$A$1000,'15년위원회별'!$A34,'15년일출'!$B$11:$B$1000,'15년위원회별'!$C34)</f>
        <v>0</v>
      </c>
      <c r="R34" s="95">
        <f>SUMIFS('15년일출'!$I$11:$I$1000,'15년일출'!$A$11:$A$1000,'15년위원회별'!$A34,'15년일출'!$B$11:$B$1000,'15년위원회별'!$C34)</f>
        <v>0</v>
      </c>
      <c r="S34" s="95">
        <f>SUMIFS('15년일출'!$J$11:$J$1000,'15년일출'!$A$11:$A$1000,'15년위원회별'!$A34,'15년일출'!$B$11:$B$1000,'15년위원회별'!$C34)</f>
        <v>0</v>
      </c>
      <c r="T34" s="95">
        <f>SUMIFS('15년일출'!$T$11:$T$1000,'15년일출'!$A$11:$A$1000,'15년위원회별'!$A34,'15년일출'!$B$11:$B$1000,'15년위원회별'!$C34)</f>
        <v>0</v>
      </c>
      <c r="U34" s="95">
        <f>SUMIFS('15년일출'!$U$11:$U$1000,'15년일출'!$A$11:$A$1000,'15년위원회별'!$A34,'15년일출'!$B$11:$B$1000,'15년위원회별'!$C34)</f>
        <v>0</v>
      </c>
      <c r="V34" s="95">
        <f>SUMIFS('15년일출'!$K$11:$K$1000,'15년일출'!$A$11:$A$1000,'15년위원회별'!$A34,'15년일출'!$B$11:$B$1000,'15년위원회별'!$C34)</f>
        <v>0</v>
      </c>
      <c r="W34" s="95">
        <f>SUMIFS('15년일출'!$L$11:$L$1000,'15년일출'!$A$11:$A$1000,'15년위원회별'!$A34,'15년일출'!$B$11:$B$1000,'15년위원회별'!$C34)</f>
        <v>0</v>
      </c>
      <c r="X34" s="95">
        <f>SUMIFS('15년일출'!$M$11:$M$1000,'15년일출'!$A$11:$A$1000,'15년위원회별'!$A34,'15년일출'!$B$11:$B$1000,'15년위원회별'!$C34)</f>
        <v>0</v>
      </c>
      <c r="Y34" s="95">
        <f>SUMIFS('15년일출'!$Y$11:$Y$1000,'15년일출'!$A$11:$A$1000,'15년위원회별'!$A34,'15년일출'!$B$11:$B$1000,'15년위원회별'!$C34)</f>
        <v>0</v>
      </c>
      <c r="Z34" s="95">
        <f>SUMIFS('15년일출'!$Z$11:$Z$1000,'15년일출'!$A$11:$A$1000,'15년위원회별'!$A34,'15년일출'!$B$11:$B$1000,'15년위원회별'!$C34)</f>
        <v>0</v>
      </c>
    </row>
    <row r="35" spans="1:26" ht="16.5" customHeight="1">
      <c r="A35" t="s">
        <v>11</v>
      </c>
      <c r="B35" s="94"/>
      <c r="C35" s="94" t="s">
        <v>372</v>
      </c>
      <c r="D35" s="95">
        <f>SUMIFS('15년일입'!$G$7:$G$946,'15년일입'!$A$7:$A$946,'15년위원회별'!$A35,'15년일입'!$B$7:$B$946,'15년위원회별'!$C35)</f>
        <v>0</v>
      </c>
      <c r="E35" s="95">
        <f>SUMIFS('15년일입'!$H$7:$H$946,'15년일입'!$A$7:$A$946,'15년위원회별'!$A35,'15년일입'!$B$7:$B$946,'15년위원회별'!$C35)</f>
        <v>0</v>
      </c>
      <c r="F35" s="95">
        <f>SUMIFS('15년일입'!$I$7:$I$946,'15년일입'!$A$7:$A$946,'15년위원회별'!$A35,'15년일입'!$B$7:$B$946,'15년위원회별'!$C35)</f>
        <v>0</v>
      </c>
      <c r="G35" s="95">
        <f>SUMIFS('15년일입'!$J$7:$J$946,'15년일입'!$A$7:$A$946,'15년위원회별'!$A35,'15년일입'!$B$7:$B$946,'15년위원회별'!$C35)</f>
        <v>0</v>
      </c>
      <c r="H35" s="95">
        <f>SUMIFS('15년일입'!$T$7:$T$946,'15년일입'!$A$7:$A$946,'15년위원회별'!$A35,'15년일입'!$B$7:$B$946,'15년위원회별'!$C35)</f>
        <v>0</v>
      </c>
      <c r="I35" s="95">
        <f>SUMIFS('15년일입'!$U$7:$U$946,'15년일입'!$A$7:$A$946,'15년위원회별'!$A35,'15년일입'!$B$7:$B$946,'15년위원회별'!$C35)</f>
        <v>0</v>
      </c>
      <c r="J35" s="95">
        <f>SUMIFS('15년일입'!$K$7:$K$946,'15년일입'!$A$7:$A$946,'15년위원회별'!$A35,'15년일입'!$B$7:$B$946,'15년위원회별'!$C35)</f>
        <v>0</v>
      </c>
      <c r="K35" s="95">
        <f>SUMIFS('15년일입'!$L$7:$L$946,'15년일입'!$A$7:$A$946,'15년위원회별'!$A35,'15년일입'!$B$7:$B$946,'15년위원회별'!$C35)</f>
        <v>0</v>
      </c>
      <c r="L35" s="95">
        <f>SUMIFS('15년일입'!$M$7:$M$946,'15년일입'!$A$7:$A$946,'15년위원회별'!$A35,'15년일입'!$B$7:$B$946,'15년위원회별'!$C35)</f>
        <v>0</v>
      </c>
      <c r="M35" s="95">
        <f>SUMIFS('15년일입'!$Y$7:$Y$946,'15년일입'!$A$7:$A$946,'15년위원회별'!$A35,'15년일입'!$B$7:$B$946,'15년위원회별'!$C35)</f>
        <v>0</v>
      </c>
      <c r="N35" s="95">
        <f>SUMIFS('15년일입'!$Z$7:$Z$946,'15년일입'!$A$7:$A$946,'15년위원회별'!$A35,'15년일입'!$B$7:$B$946,'15년위원회별'!$C35)</f>
        <v>0</v>
      </c>
      <c r="P35" s="95">
        <f>SUMIFS('15년일출'!$G$11:$G$1000,'15년일출'!$A$11:$A$1000,'15년위원회별'!$A35,'15년일출'!$B$11:$B$1000,'15년위원회별'!$C35)</f>
        <v>0</v>
      </c>
      <c r="Q35" s="95">
        <f>SUMIFS('15년일출'!$H$11:$H$1000,'15년일출'!$A$11:$A$1000,'15년위원회별'!$A35,'15년일출'!$B$11:$B$1000,'15년위원회별'!$C35)</f>
        <v>0</v>
      </c>
      <c r="R35" s="95">
        <f>SUMIFS('15년일출'!$I$11:$I$1000,'15년일출'!$A$11:$A$1000,'15년위원회별'!$A35,'15년일출'!$B$11:$B$1000,'15년위원회별'!$C35)</f>
        <v>0</v>
      </c>
      <c r="S35" s="95">
        <f>SUMIFS('15년일출'!$J$11:$J$1000,'15년일출'!$A$11:$A$1000,'15년위원회별'!$A35,'15년일출'!$B$11:$B$1000,'15년위원회별'!$C35)</f>
        <v>0</v>
      </c>
      <c r="T35" s="95">
        <f>SUMIFS('15년일출'!$T$11:$T$1000,'15년일출'!$A$11:$A$1000,'15년위원회별'!$A35,'15년일출'!$B$11:$B$1000,'15년위원회별'!$C35)</f>
        <v>0</v>
      </c>
      <c r="U35" s="95">
        <f>SUMIFS('15년일출'!$U$11:$U$1000,'15년일출'!$A$11:$A$1000,'15년위원회별'!$A35,'15년일출'!$B$11:$B$1000,'15년위원회별'!$C35)</f>
        <v>0</v>
      </c>
      <c r="V35" s="95">
        <f>SUMIFS('15년일출'!$K$11:$K$1000,'15년일출'!$A$11:$A$1000,'15년위원회별'!$A35,'15년일출'!$B$11:$B$1000,'15년위원회별'!$C35)</f>
        <v>0</v>
      </c>
      <c r="W35" s="95">
        <f>SUMIFS('15년일출'!$L$11:$L$1000,'15년일출'!$A$11:$A$1000,'15년위원회별'!$A35,'15년일출'!$B$11:$B$1000,'15년위원회별'!$C35)</f>
        <v>0</v>
      </c>
      <c r="X35" s="95">
        <f>SUMIFS('15년일출'!$M$11:$M$1000,'15년일출'!$A$11:$A$1000,'15년위원회별'!$A35,'15년일출'!$B$11:$B$1000,'15년위원회별'!$C35)</f>
        <v>0</v>
      </c>
      <c r="Y35" s="95">
        <f>SUMIFS('15년일출'!$Y$11:$Y$1000,'15년일출'!$A$11:$A$1000,'15년위원회별'!$A35,'15년일출'!$B$11:$B$1000,'15년위원회별'!$C35)</f>
        <v>0</v>
      </c>
      <c r="Z35" s="95">
        <f>SUMIFS('15년일출'!$Z$11:$Z$1000,'15년일출'!$A$11:$A$1000,'15년위원회별'!$A35,'15년일출'!$B$11:$B$1000,'15년위원회별'!$C35)</f>
        <v>0</v>
      </c>
    </row>
    <row r="36" spans="1:26" ht="16.5" customHeight="1">
      <c r="A36" t="s">
        <v>528</v>
      </c>
      <c r="B36" s="94"/>
      <c r="C36" s="94" t="s">
        <v>398</v>
      </c>
      <c r="D36" s="95">
        <f>SUMIFS('15년일입'!$G$7:$G$946,'15년일입'!$A$7:$A$946,'15년위원회별'!$A36,'15년일입'!$B$7:$B$946,'15년위원회별'!$C36)</f>
        <v>0</v>
      </c>
      <c r="E36" s="95">
        <f>SUMIFS('15년일입'!$H$7:$H$946,'15년일입'!$A$7:$A$946,'15년위원회별'!$A36,'15년일입'!$B$7:$B$946,'15년위원회별'!$C36)</f>
        <v>0</v>
      </c>
      <c r="F36" s="95">
        <f>SUMIFS('15년일입'!$I$7:$I$946,'15년일입'!$A$7:$A$946,'15년위원회별'!$A36,'15년일입'!$B$7:$B$946,'15년위원회별'!$C36)</f>
        <v>0</v>
      </c>
      <c r="G36" s="95">
        <f>SUMIFS('15년일입'!$J$7:$J$946,'15년일입'!$A$7:$A$946,'15년위원회별'!$A36,'15년일입'!$B$7:$B$946,'15년위원회별'!$C36)</f>
        <v>0</v>
      </c>
      <c r="H36" s="95">
        <f>SUMIFS('15년일입'!$T$7:$T$946,'15년일입'!$A$7:$A$946,'15년위원회별'!$A36,'15년일입'!$B$7:$B$946,'15년위원회별'!$C36)</f>
        <v>0</v>
      </c>
      <c r="I36" s="95">
        <f>SUMIFS('15년일입'!$U$7:$U$946,'15년일입'!$A$7:$A$946,'15년위원회별'!$A36,'15년일입'!$B$7:$B$946,'15년위원회별'!$C36)</f>
        <v>0</v>
      </c>
      <c r="J36" s="95">
        <f>SUMIFS('15년일입'!$K$7:$K$946,'15년일입'!$A$7:$A$946,'15년위원회별'!$A36,'15년일입'!$B$7:$B$946,'15년위원회별'!$C36)</f>
        <v>0</v>
      </c>
      <c r="K36" s="95">
        <f>SUMIFS('15년일입'!$L$7:$L$946,'15년일입'!$A$7:$A$946,'15년위원회별'!$A36,'15년일입'!$B$7:$B$946,'15년위원회별'!$C36)</f>
        <v>0</v>
      </c>
      <c r="L36" s="95">
        <f>SUMIFS('15년일입'!$M$7:$M$946,'15년일입'!$A$7:$A$946,'15년위원회별'!$A36,'15년일입'!$B$7:$B$946,'15년위원회별'!$C36)</f>
        <v>0</v>
      </c>
      <c r="M36" s="95">
        <f>SUMIFS('15년일입'!$Y$7:$Y$946,'15년일입'!$A$7:$A$946,'15년위원회별'!$A36,'15년일입'!$B$7:$B$946,'15년위원회별'!$C36)</f>
        <v>0</v>
      </c>
      <c r="N36" s="95">
        <f>SUMIFS('15년일입'!$Z$7:$Z$946,'15년일입'!$A$7:$A$946,'15년위원회별'!$A36,'15년일입'!$B$7:$B$946,'15년위원회별'!$C36)</f>
        <v>0</v>
      </c>
      <c r="P36" s="95">
        <f>SUMIFS('15년일출'!$G$11:$G$1000,'15년일출'!$A$11:$A$1000,'15년위원회별'!$A36,'15년일출'!$B$11:$B$1000,'15년위원회별'!$C36)</f>
        <v>0</v>
      </c>
      <c r="Q36" s="95">
        <f>SUMIFS('15년일출'!$H$11:$H$1000,'15년일출'!$A$11:$A$1000,'15년위원회별'!$A36,'15년일출'!$B$11:$B$1000,'15년위원회별'!$C36)</f>
        <v>0</v>
      </c>
      <c r="R36" s="95">
        <f>SUMIFS('15년일출'!$I$11:$I$1000,'15년일출'!$A$11:$A$1000,'15년위원회별'!$A36,'15년일출'!$B$11:$B$1000,'15년위원회별'!$C36)</f>
        <v>0</v>
      </c>
      <c r="S36" s="95">
        <f>SUMIFS('15년일출'!$J$11:$J$1000,'15년일출'!$A$11:$A$1000,'15년위원회별'!$A36,'15년일출'!$B$11:$B$1000,'15년위원회별'!$C36)</f>
        <v>0</v>
      </c>
      <c r="T36" s="95">
        <f>SUMIFS('15년일출'!$T$11:$T$1000,'15년일출'!$A$11:$A$1000,'15년위원회별'!$A36,'15년일출'!$B$11:$B$1000,'15년위원회별'!$C36)</f>
        <v>0</v>
      </c>
      <c r="U36" s="95">
        <f>SUMIFS('15년일출'!$U$11:$U$1000,'15년일출'!$A$11:$A$1000,'15년위원회별'!$A36,'15년일출'!$B$11:$B$1000,'15년위원회별'!$C36)</f>
        <v>0</v>
      </c>
      <c r="V36" s="95">
        <f>SUMIFS('15년일출'!$K$11:$K$1000,'15년일출'!$A$11:$A$1000,'15년위원회별'!$A36,'15년일출'!$B$11:$B$1000,'15년위원회별'!$C36)</f>
        <v>0</v>
      </c>
      <c r="W36" s="95">
        <f>SUMIFS('15년일출'!$L$11:$L$1000,'15년일출'!$A$11:$A$1000,'15년위원회별'!$A36,'15년일출'!$B$11:$B$1000,'15년위원회별'!$C36)</f>
        <v>0</v>
      </c>
      <c r="X36" s="95">
        <f>SUMIFS('15년일출'!$M$11:$M$1000,'15년일출'!$A$11:$A$1000,'15년위원회별'!$A36,'15년일출'!$B$11:$B$1000,'15년위원회별'!$C36)</f>
        <v>0</v>
      </c>
      <c r="Y36" s="95">
        <f>SUMIFS('15년일출'!$Y$11:$Y$1000,'15년일출'!$A$11:$A$1000,'15년위원회별'!$A36,'15년일출'!$B$11:$B$1000,'15년위원회별'!$C36)</f>
        <v>0</v>
      </c>
      <c r="Z36" s="95">
        <f>SUMIFS('15년일출'!$Z$11:$Z$1000,'15년일출'!$A$11:$A$1000,'15년위원회별'!$A36,'15년일출'!$B$11:$B$1000,'15년위원회별'!$C36)</f>
        <v>0</v>
      </c>
    </row>
    <row r="37" spans="1:26" ht="16.5" customHeight="1">
      <c r="B37" s="344" t="s">
        <v>12</v>
      </c>
      <c r="C37" s="345"/>
      <c r="D37" s="93">
        <f>SUM(D38:D42)</f>
        <v>0</v>
      </c>
      <c r="E37" s="93">
        <f t="shared" ref="E37:N37" si="18">SUM(E38:E42)</f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P37" s="93">
        <f>SUM(P38:P42)</f>
        <v>0</v>
      </c>
      <c r="Q37" s="93">
        <f t="shared" ref="Q37:Z37" si="19">SUM(Q38:Q42)</f>
        <v>0</v>
      </c>
      <c r="R37" s="93">
        <f t="shared" si="19"/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</row>
    <row r="38" spans="1:26" ht="16.5" customHeight="1">
      <c r="A38" t="s">
        <v>529</v>
      </c>
      <c r="B38" s="94"/>
      <c r="C38" s="94" t="s">
        <v>108</v>
      </c>
      <c r="D38" s="95">
        <f>SUMIFS('15년일입'!$G$7:$G$946,'15년일입'!$A$7:$A$946,'15년위원회별'!$A38,'15년일입'!$B$7:$B$946,'15년위원회별'!$C38)</f>
        <v>0</v>
      </c>
      <c r="E38" s="95">
        <f>SUMIFS('15년일입'!$H$7:$H$946,'15년일입'!$A$7:$A$946,'15년위원회별'!$A38,'15년일입'!$B$7:$B$946,'15년위원회별'!$C38)</f>
        <v>0</v>
      </c>
      <c r="F38" s="95">
        <f>SUMIFS('15년일입'!$I$7:$I$946,'15년일입'!$A$7:$A$946,'15년위원회별'!$A38,'15년일입'!$B$7:$B$946,'15년위원회별'!$C38)</f>
        <v>0</v>
      </c>
      <c r="G38" s="95">
        <f>SUMIFS('15년일입'!$J$7:$J$946,'15년일입'!$A$7:$A$946,'15년위원회별'!$A38,'15년일입'!$B$7:$B$946,'15년위원회별'!$C38)</f>
        <v>0</v>
      </c>
      <c r="H38" s="95">
        <f>SUMIFS('15년일입'!$T$7:$T$946,'15년일입'!$A$7:$A$946,'15년위원회별'!$A38,'15년일입'!$B$7:$B$946,'15년위원회별'!$C38)</f>
        <v>0</v>
      </c>
      <c r="I38" s="95">
        <f>SUMIFS('15년일입'!$U$7:$U$946,'15년일입'!$A$7:$A$946,'15년위원회별'!$A38,'15년일입'!$B$7:$B$946,'15년위원회별'!$C38)</f>
        <v>0</v>
      </c>
      <c r="J38" s="95">
        <f>SUMIFS('15년일입'!$K$7:$K$946,'15년일입'!$A$7:$A$946,'15년위원회별'!$A38,'15년일입'!$B$7:$B$946,'15년위원회별'!$C38)</f>
        <v>0</v>
      </c>
      <c r="K38" s="95">
        <f>SUMIFS('15년일입'!$L$7:$L$946,'15년일입'!$A$7:$A$946,'15년위원회별'!$A38,'15년일입'!$B$7:$B$946,'15년위원회별'!$C38)</f>
        <v>0</v>
      </c>
      <c r="L38" s="95">
        <f>SUMIFS('15년일입'!$M$7:$M$946,'15년일입'!$A$7:$A$946,'15년위원회별'!$A38,'15년일입'!$B$7:$B$946,'15년위원회별'!$C38)</f>
        <v>0</v>
      </c>
      <c r="M38" s="95">
        <f>SUMIFS('15년일입'!$Y$7:$Y$946,'15년일입'!$A$7:$A$946,'15년위원회별'!$A38,'15년일입'!$B$7:$B$946,'15년위원회별'!$C38)</f>
        <v>0</v>
      </c>
      <c r="N38" s="95">
        <f>SUMIFS('15년일입'!$Z$7:$Z$946,'15년일입'!$A$7:$A$946,'15년위원회별'!$A38,'15년일입'!$B$7:$B$946,'15년위원회별'!$C38)</f>
        <v>0</v>
      </c>
      <c r="P38" s="95">
        <f>SUMIFS('15년일출'!$G$11:$G$1000,'15년일출'!$A$11:$A$1000,'15년위원회별'!$A38,'15년일출'!$B$11:$B$1000,'15년위원회별'!$C38)</f>
        <v>0</v>
      </c>
      <c r="Q38" s="95">
        <f>SUMIFS('15년일출'!$H$11:$H$1000,'15년일출'!$A$11:$A$1000,'15년위원회별'!$A38,'15년일출'!$B$11:$B$1000,'15년위원회별'!$C38)</f>
        <v>0</v>
      </c>
      <c r="R38" s="95">
        <f>SUMIFS('15년일출'!$I$11:$I$1000,'15년일출'!$A$11:$A$1000,'15년위원회별'!$A38,'15년일출'!$B$11:$B$1000,'15년위원회별'!$C38)</f>
        <v>0</v>
      </c>
      <c r="S38" s="95">
        <f>SUMIFS('15년일출'!$J$11:$J$1000,'15년일출'!$A$11:$A$1000,'15년위원회별'!$A38,'15년일출'!$B$11:$B$1000,'15년위원회별'!$C38)</f>
        <v>0</v>
      </c>
      <c r="T38" s="95">
        <f>SUMIFS('15년일출'!$T$11:$T$1000,'15년일출'!$A$11:$A$1000,'15년위원회별'!$A38,'15년일출'!$B$11:$B$1000,'15년위원회별'!$C38)</f>
        <v>0</v>
      </c>
      <c r="U38" s="95">
        <f>SUMIFS('15년일출'!$U$11:$U$1000,'15년일출'!$A$11:$A$1000,'15년위원회별'!$A38,'15년일출'!$B$11:$B$1000,'15년위원회별'!$C38)</f>
        <v>0</v>
      </c>
      <c r="V38" s="95">
        <f>SUMIFS('15년일출'!$K$11:$K$1000,'15년일출'!$A$11:$A$1000,'15년위원회별'!$A38,'15년일출'!$B$11:$B$1000,'15년위원회별'!$C38)</f>
        <v>0</v>
      </c>
      <c r="W38" s="95">
        <f>SUMIFS('15년일출'!$L$11:$L$1000,'15년일출'!$A$11:$A$1000,'15년위원회별'!$A38,'15년일출'!$B$11:$B$1000,'15년위원회별'!$C38)</f>
        <v>0</v>
      </c>
      <c r="X38" s="95">
        <f>SUMIFS('15년일출'!$M$11:$M$1000,'15년일출'!$A$11:$A$1000,'15년위원회별'!$A38,'15년일출'!$B$11:$B$1000,'15년위원회별'!$C38)</f>
        <v>0</v>
      </c>
      <c r="Y38" s="95">
        <f>SUMIFS('15년일출'!$Y$11:$Y$1000,'15년일출'!$A$11:$A$1000,'15년위원회별'!$A38,'15년일출'!$B$11:$B$1000,'15년위원회별'!$C38)</f>
        <v>0</v>
      </c>
      <c r="Z38" s="95">
        <f>SUMIFS('15년일출'!$Z$11:$Z$1000,'15년일출'!$A$11:$A$1000,'15년위원회별'!$A38,'15년일출'!$B$11:$B$1000,'15년위원회별'!$C38)</f>
        <v>0</v>
      </c>
    </row>
    <row r="39" spans="1:26" ht="16.5" customHeight="1">
      <c r="A39" t="s">
        <v>529</v>
      </c>
      <c r="B39" s="94"/>
      <c r="C39" s="94" t="s">
        <v>112</v>
      </c>
      <c r="D39" s="95">
        <f>SUMIFS('15년일입'!$G$7:$G$946,'15년일입'!$A$7:$A$946,'15년위원회별'!$A39,'15년일입'!$B$7:$B$946,'15년위원회별'!$C39)</f>
        <v>0</v>
      </c>
      <c r="E39" s="95">
        <f>SUMIFS('15년일입'!$H$7:$H$946,'15년일입'!$A$7:$A$946,'15년위원회별'!$A39,'15년일입'!$B$7:$B$946,'15년위원회별'!$C39)</f>
        <v>0</v>
      </c>
      <c r="F39" s="95">
        <f>SUMIFS('15년일입'!$I$7:$I$946,'15년일입'!$A$7:$A$946,'15년위원회별'!$A39,'15년일입'!$B$7:$B$946,'15년위원회별'!$C39)</f>
        <v>0</v>
      </c>
      <c r="G39" s="95">
        <f>SUMIFS('15년일입'!$J$7:$J$946,'15년일입'!$A$7:$A$946,'15년위원회별'!$A39,'15년일입'!$B$7:$B$946,'15년위원회별'!$C39)</f>
        <v>0</v>
      </c>
      <c r="H39" s="95">
        <f>SUMIFS('15년일입'!$T$7:$T$946,'15년일입'!$A$7:$A$946,'15년위원회별'!$A39,'15년일입'!$B$7:$B$946,'15년위원회별'!$C39)</f>
        <v>0</v>
      </c>
      <c r="I39" s="95">
        <f>SUMIFS('15년일입'!$U$7:$U$946,'15년일입'!$A$7:$A$946,'15년위원회별'!$A39,'15년일입'!$B$7:$B$946,'15년위원회별'!$C39)</f>
        <v>0</v>
      </c>
      <c r="J39" s="95">
        <f>SUMIFS('15년일입'!$K$7:$K$946,'15년일입'!$A$7:$A$946,'15년위원회별'!$A39,'15년일입'!$B$7:$B$946,'15년위원회별'!$C39)</f>
        <v>0</v>
      </c>
      <c r="K39" s="95">
        <f>SUMIFS('15년일입'!$L$7:$L$946,'15년일입'!$A$7:$A$946,'15년위원회별'!$A39,'15년일입'!$B$7:$B$946,'15년위원회별'!$C39)</f>
        <v>0</v>
      </c>
      <c r="L39" s="95">
        <f>SUMIFS('15년일입'!$M$7:$M$946,'15년일입'!$A$7:$A$946,'15년위원회별'!$A39,'15년일입'!$B$7:$B$946,'15년위원회별'!$C39)</f>
        <v>0</v>
      </c>
      <c r="M39" s="95">
        <f>SUMIFS('15년일입'!$Y$7:$Y$946,'15년일입'!$A$7:$A$946,'15년위원회별'!$A39,'15년일입'!$B$7:$B$946,'15년위원회별'!$C39)</f>
        <v>0</v>
      </c>
      <c r="N39" s="95">
        <f>SUMIFS('15년일입'!$Z$7:$Z$946,'15년일입'!$A$7:$A$946,'15년위원회별'!$A39,'15년일입'!$B$7:$B$946,'15년위원회별'!$C39)</f>
        <v>0</v>
      </c>
      <c r="P39" s="95">
        <f>SUMIFS('15년일출'!$G$11:$G$1000,'15년일출'!$A$11:$A$1000,'15년위원회별'!$A39,'15년일출'!$B$11:$B$1000,'15년위원회별'!$C39)</f>
        <v>0</v>
      </c>
      <c r="Q39" s="95">
        <f>SUMIFS('15년일출'!$H$11:$H$1000,'15년일출'!$A$11:$A$1000,'15년위원회별'!$A39,'15년일출'!$B$11:$B$1000,'15년위원회별'!$C39)</f>
        <v>0</v>
      </c>
      <c r="R39" s="95">
        <f>SUMIFS('15년일출'!$I$11:$I$1000,'15년일출'!$A$11:$A$1000,'15년위원회별'!$A39,'15년일출'!$B$11:$B$1000,'15년위원회별'!$C39)</f>
        <v>0</v>
      </c>
      <c r="S39" s="95">
        <f>SUMIFS('15년일출'!$J$11:$J$1000,'15년일출'!$A$11:$A$1000,'15년위원회별'!$A39,'15년일출'!$B$11:$B$1000,'15년위원회별'!$C39)</f>
        <v>0</v>
      </c>
      <c r="T39" s="95">
        <f>SUMIFS('15년일출'!$T$11:$T$1000,'15년일출'!$A$11:$A$1000,'15년위원회별'!$A39,'15년일출'!$B$11:$B$1000,'15년위원회별'!$C39)</f>
        <v>0</v>
      </c>
      <c r="U39" s="95">
        <f>SUMIFS('15년일출'!$U$11:$U$1000,'15년일출'!$A$11:$A$1000,'15년위원회별'!$A39,'15년일출'!$B$11:$B$1000,'15년위원회별'!$C39)</f>
        <v>0</v>
      </c>
      <c r="V39" s="95">
        <f>SUMIFS('15년일출'!$K$11:$K$1000,'15년일출'!$A$11:$A$1000,'15년위원회별'!$A39,'15년일출'!$B$11:$B$1000,'15년위원회별'!$C39)</f>
        <v>0</v>
      </c>
      <c r="W39" s="95">
        <f>SUMIFS('15년일출'!$L$11:$L$1000,'15년일출'!$A$11:$A$1000,'15년위원회별'!$A39,'15년일출'!$B$11:$B$1000,'15년위원회별'!$C39)</f>
        <v>0</v>
      </c>
      <c r="X39" s="95">
        <f>SUMIFS('15년일출'!$M$11:$M$1000,'15년일출'!$A$11:$A$1000,'15년위원회별'!$A39,'15년일출'!$B$11:$B$1000,'15년위원회별'!$C39)</f>
        <v>0</v>
      </c>
      <c r="Y39" s="95">
        <f>SUMIFS('15년일출'!$Y$11:$Y$1000,'15년일출'!$A$11:$A$1000,'15년위원회별'!$A39,'15년일출'!$B$11:$B$1000,'15년위원회별'!$C39)</f>
        <v>0</v>
      </c>
      <c r="Z39" s="95">
        <f>SUMIFS('15년일출'!$Z$11:$Z$1000,'15년일출'!$A$11:$A$1000,'15년위원회별'!$A39,'15년일출'!$B$11:$B$1000,'15년위원회별'!$C39)</f>
        <v>0</v>
      </c>
    </row>
    <row r="40" spans="1:26" ht="16.5" customHeight="1">
      <c r="A40" t="s">
        <v>529</v>
      </c>
      <c r="B40" s="94"/>
      <c r="C40" s="94" t="s">
        <v>67</v>
      </c>
      <c r="D40" s="95">
        <f>SUMIFS('15년일입'!$G$7:$G$946,'15년일입'!$A$7:$A$946,'15년위원회별'!$A40,'15년일입'!$B$7:$B$946,'15년위원회별'!$C40)</f>
        <v>0</v>
      </c>
      <c r="E40" s="95">
        <f>SUMIFS('15년일입'!$H$7:$H$946,'15년일입'!$A$7:$A$946,'15년위원회별'!$A40,'15년일입'!$B$7:$B$946,'15년위원회별'!$C40)</f>
        <v>0</v>
      </c>
      <c r="F40" s="95">
        <f>SUMIFS('15년일입'!$I$7:$I$946,'15년일입'!$A$7:$A$946,'15년위원회별'!$A40,'15년일입'!$B$7:$B$946,'15년위원회별'!$C40)</f>
        <v>0</v>
      </c>
      <c r="G40" s="95">
        <f>SUMIFS('15년일입'!$J$7:$J$946,'15년일입'!$A$7:$A$946,'15년위원회별'!$A40,'15년일입'!$B$7:$B$946,'15년위원회별'!$C40)</f>
        <v>0</v>
      </c>
      <c r="H40" s="95">
        <f>SUMIFS('15년일입'!$T$7:$T$946,'15년일입'!$A$7:$A$946,'15년위원회별'!$A40,'15년일입'!$B$7:$B$946,'15년위원회별'!$C40)</f>
        <v>0</v>
      </c>
      <c r="I40" s="95">
        <f>SUMIFS('15년일입'!$U$7:$U$946,'15년일입'!$A$7:$A$946,'15년위원회별'!$A40,'15년일입'!$B$7:$B$946,'15년위원회별'!$C40)</f>
        <v>0</v>
      </c>
      <c r="J40" s="95">
        <f>SUMIFS('15년일입'!$K$7:$K$946,'15년일입'!$A$7:$A$946,'15년위원회별'!$A40,'15년일입'!$B$7:$B$946,'15년위원회별'!$C40)</f>
        <v>0</v>
      </c>
      <c r="K40" s="95">
        <f>SUMIFS('15년일입'!$L$7:$L$946,'15년일입'!$A$7:$A$946,'15년위원회별'!$A40,'15년일입'!$B$7:$B$946,'15년위원회별'!$C40)</f>
        <v>0</v>
      </c>
      <c r="L40" s="95">
        <f>SUMIFS('15년일입'!$M$7:$M$946,'15년일입'!$A$7:$A$946,'15년위원회별'!$A40,'15년일입'!$B$7:$B$946,'15년위원회별'!$C40)</f>
        <v>0</v>
      </c>
      <c r="M40" s="95">
        <f>SUMIFS('15년일입'!$Y$7:$Y$946,'15년일입'!$A$7:$A$946,'15년위원회별'!$A40,'15년일입'!$B$7:$B$946,'15년위원회별'!$C40)</f>
        <v>0</v>
      </c>
      <c r="N40" s="95">
        <f>SUMIFS('15년일입'!$Z$7:$Z$946,'15년일입'!$A$7:$A$946,'15년위원회별'!$A40,'15년일입'!$B$7:$B$946,'15년위원회별'!$C40)</f>
        <v>0</v>
      </c>
      <c r="P40" s="95">
        <f>SUMIFS('15년일출'!$G$11:$G$1000,'15년일출'!$A$11:$A$1000,'15년위원회별'!$A40,'15년일출'!$B$11:$B$1000,'15년위원회별'!$C40)</f>
        <v>0</v>
      </c>
      <c r="Q40" s="95">
        <f>SUMIFS('15년일출'!$H$11:$H$1000,'15년일출'!$A$11:$A$1000,'15년위원회별'!$A40,'15년일출'!$B$11:$B$1000,'15년위원회별'!$C40)</f>
        <v>0</v>
      </c>
      <c r="R40" s="95">
        <f>SUMIFS('15년일출'!$I$11:$I$1000,'15년일출'!$A$11:$A$1000,'15년위원회별'!$A40,'15년일출'!$B$11:$B$1000,'15년위원회별'!$C40)</f>
        <v>0</v>
      </c>
      <c r="S40" s="95">
        <f>SUMIFS('15년일출'!$J$11:$J$1000,'15년일출'!$A$11:$A$1000,'15년위원회별'!$A40,'15년일출'!$B$11:$B$1000,'15년위원회별'!$C40)</f>
        <v>0</v>
      </c>
      <c r="T40" s="95">
        <f>SUMIFS('15년일출'!$T$11:$T$1000,'15년일출'!$A$11:$A$1000,'15년위원회별'!$A40,'15년일출'!$B$11:$B$1000,'15년위원회별'!$C40)</f>
        <v>0</v>
      </c>
      <c r="U40" s="95">
        <f>SUMIFS('15년일출'!$U$11:$U$1000,'15년일출'!$A$11:$A$1000,'15년위원회별'!$A40,'15년일출'!$B$11:$B$1000,'15년위원회별'!$C40)</f>
        <v>0</v>
      </c>
      <c r="V40" s="95">
        <f>SUMIFS('15년일출'!$K$11:$K$1000,'15년일출'!$A$11:$A$1000,'15년위원회별'!$A40,'15년일출'!$B$11:$B$1000,'15년위원회별'!$C40)</f>
        <v>0</v>
      </c>
      <c r="W40" s="95">
        <f>SUMIFS('15년일출'!$L$11:$L$1000,'15년일출'!$A$11:$A$1000,'15년위원회별'!$A40,'15년일출'!$B$11:$B$1000,'15년위원회별'!$C40)</f>
        <v>0</v>
      </c>
      <c r="X40" s="95">
        <f>SUMIFS('15년일출'!$M$11:$M$1000,'15년일출'!$A$11:$A$1000,'15년위원회별'!$A40,'15년일출'!$B$11:$B$1000,'15년위원회별'!$C40)</f>
        <v>0</v>
      </c>
      <c r="Y40" s="95">
        <f>SUMIFS('15년일출'!$Y$11:$Y$1000,'15년일출'!$A$11:$A$1000,'15년위원회별'!$A40,'15년일출'!$B$11:$B$1000,'15년위원회별'!$C40)</f>
        <v>0</v>
      </c>
      <c r="Z40" s="95">
        <f>SUMIFS('15년일출'!$Z$11:$Z$1000,'15년일출'!$A$11:$A$1000,'15년위원회별'!$A40,'15년일출'!$B$11:$B$1000,'15년위원회별'!$C40)</f>
        <v>0</v>
      </c>
    </row>
    <row r="41" spans="1:26" ht="16.5" customHeight="1">
      <c r="A41" t="s">
        <v>529</v>
      </c>
      <c r="B41" s="94"/>
      <c r="C41" s="94" t="s">
        <v>389</v>
      </c>
      <c r="D41" s="95">
        <f>SUMIFS('15년일입'!$G$7:$G$946,'15년일입'!$A$7:$A$946,'15년위원회별'!$A41,'15년일입'!$B$7:$B$946,'15년위원회별'!$C41)</f>
        <v>0</v>
      </c>
      <c r="E41" s="95">
        <f>SUMIFS('15년일입'!$H$7:$H$946,'15년일입'!$A$7:$A$946,'15년위원회별'!$A41,'15년일입'!$B$7:$B$946,'15년위원회별'!$C41)</f>
        <v>0</v>
      </c>
      <c r="F41" s="95">
        <f>SUMIFS('15년일입'!$I$7:$I$946,'15년일입'!$A$7:$A$946,'15년위원회별'!$A41,'15년일입'!$B$7:$B$946,'15년위원회별'!$C41)</f>
        <v>0</v>
      </c>
      <c r="G41" s="95">
        <f>SUMIFS('15년일입'!$J$7:$J$946,'15년일입'!$A$7:$A$946,'15년위원회별'!$A41,'15년일입'!$B$7:$B$946,'15년위원회별'!$C41)</f>
        <v>0</v>
      </c>
      <c r="H41" s="95">
        <f>SUMIFS('15년일입'!$T$7:$T$946,'15년일입'!$A$7:$A$946,'15년위원회별'!$A41,'15년일입'!$B$7:$B$946,'15년위원회별'!$C41)</f>
        <v>0</v>
      </c>
      <c r="I41" s="95">
        <f>SUMIFS('15년일입'!$U$7:$U$946,'15년일입'!$A$7:$A$946,'15년위원회별'!$A41,'15년일입'!$B$7:$B$946,'15년위원회별'!$C41)</f>
        <v>0</v>
      </c>
      <c r="J41" s="95">
        <f>SUMIFS('15년일입'!$K$7:$K$946,'15년일입'!$A$7:$A$946,'15년위원회별'!$A41,'15년일입'!$B$7:$B$946,'15년위원회별'!$C41)</f>
        <v>0</v>
      </c>
      <c r="K41" s="95">
        <f>SUMIFS('15년일입'!$L$7:$L$946,'15년일입'!$A$7:$A$946,'15년위원회별'!$A41,'15년일입'!$B$7:$B$946,'15년위원회별'!$C41)</f>
        <v>0</v>
      </c>
      <c r="L41" s="95">
        <f>SUMIFS('15년일입'!$M$7:$M$946,'15년일입'!$A$7:$A$946,'15년위원회별'!$A41,'15년일입'!$B$7:$B$946,'15년위원회별'!$C41)</f>
        <v>0</v>
      </c>
      <c r="M41" s="95">
        <f>SUMIFS('15년일입'!$Y$7:$Y$946,'15년일입'!$A$7:$A$946,'15년위원회별'!$A41,'15년일입'!$B$7:$B$946,'15년위원회별'!$C41)</f>
        <v>0</v>
      </c>
      <c r="N41" s="95">
        <f>SUMIFS('15년일입'!$Z$7:$Z$946,'15년일입'!$A$7:$A$946,'15년위원회별'!$A41,'15년일입'!$B$7:$B$946,'15년위원회별'!$C41)</f>
        <v>0</v>
      </c>
      <c r="P41" s="95">
        <f>SUMIFS('15년일출'!$G$11:$G$1000,'15년일출'!$A$11:$A$1000,'15년위원회별'!$A41,'15년일출'!$B$11:$B$1000,'15년위원회별'!$C41)</f>
        <v>0</v>
      </c>
      <c r="Q41" s="95">
        <f>SUMIFS('15년일출'!$H$11:$H$1000,'15년일출'!$A$11:$A$1000,'15년위원회별'!$A41,'15년일출'!$B$11:$B$1000,'15년위원회별'!$C41)</f>
        <v>0</v>
      </c>
      <c r="R41" s="95">
        <f>SUMIFS('15년일출'!$I$11:$I$1000,'15년일출'!$A$11:$A$1000,'15년위원회별'!$A41,'15년일출'!$B$11:$B$1000,'15년위원회별'!$C41)</f>
        <v>0</v>
      </c>
      <c r="S41" s="95">
        <f>SUMIFS('15년일출'!$J$11:$J$1000,'15년일출'!$A$11:$A$1000,'15년위원회별'!$A41,'15년일출'!$B$11:$B$1000,'15년위원회별'!$C41)</f>
        <v>0</v>
      </c>
      <c r="T41" s="95">
        <f>SUMIFS('15년일출'!$T$11:$T$1000,'15년일출'!$A$11:$A$1000,'15년위원회별'!$A41,'15년일출'!$B$11:$B$1000,'15년위원회별'!$C41)</f>
        <v>0</v>
      </c>
      <c r="U41" s="95">
        <f>SUMIFS('15년일출'!$U$11:$U$1000,'15년일출'!$A$11:$A$1000,'15년위원회별'!$A41,'15년일출'!$B$11:$B$1000,'15년위원회별'!$C41)</f>
        <v>0</v>
      </c>
      <c r="V41" s="95">
        <f>SUMIFS('15년일출'!$K$11:$K$1000,'15년일출'!$A$11:$A$1000,'15년위원회별'!$A41,'15년일출'!$B$11:$B$1000,'15년위원회별'!$C41)</f>
        <v>0</v>
      </c>
      <c r="W41" s="95">
        <f>SUMIFS('15년일출'!$L$11:$L$1000,'15년일출'!$A$11:$A$1000,'15년위원회별'!$A41,'15년일출'!$B$11:$B$1000,'15년위원회별'!$C41)</f>
        <v>0</v>
      </c>
      <c r="X41" s="95">
        <f>SUMIFS('15년일출'!$M$11:$M$1000,'15년일출'!$A$11:$A$1000,'15년위원회별'!$A41,'15년일출'!$B$11:$B$1000,'15년위원회별'!$C41)</f>
        <v>0</v>
      </c>
      <c r="Y41" s="95">
        <f>SUMIFS('15년일출'!$Y$11:$Y$1000,'15년일출'!$A$11:$A$1000,'15년위원회별'!$A41,'15년일출'!$B$11:$B$1000,'15년위원회별'!$C41)</f>
        <v>0</v>
      </c>
      <c r="Z41" s="95">
        <f>SUMIFS('15년일출'!$Z$11:$Z$1000,'15년일출'!$A$11:$A$1000,'15년위원회별'!$A41,'15년일출'!$B$11:$B$1000,'15년위원회별'!$C41)</f>
        <v>0</v>
      </c>
    </row>
    <row r="42" spans="1:26" ht="16.5" customHeight="1">
      <c r="A42" t="s">
        <v>529</v>
      </c>
      <c r="B42" s="94"/>
      <c r="C42" s="94" t="s">
        <v>396</v>
      </c>
      <c r="D42" s="95">
        <f>SUMIFS('15년일입'!$G$7:$G$946,'15년일입'!$A$7:$A$946,'15년위원회별'!$A42,'15년일입'!$B$7:$B$946,'15년위원회별'!$C42)</f>
        <v>0</v>
      </c>
      <c r="E42" s="95">
        <f>SUMIFS('15년일입'!$H$7:$H$946,'15년일입'!$A$7:$A$946,'15년위원회별'!$A42,'15년일입'!$B$7:$B$946,'15년위원회별'!$C42)</f>
        <v>0</v>
      </c>
      <c r="F42" s="95">
        <f>SUMIFS('15년일입'!$I$7:$I$946,'15년일입'!$A$7:$A$946,'15년위원회별'!$A42,'15년일입'!$B$7:$B$946,'15년위원회별'!$C42)</f>
        <v>0</v>
      </c>
      <c r="G42" s="95">
        <f>SUMIFS('15년일입'!$J$7:$J$946,'15년일입'!$A$7:$A$946,'15년위원회별'!$A42,'15년일입'!$B$7:$B$946,'15년위원회별'!$C42)</f>
        <v>0</v>
      </c>
      <c r="H42" s="95">
        <f>SUMIFS('15년일입'!$T$7:$T$946,'15년일입'!$A$7:$A$946,'15년위원회별'!$A42,'15년일입'!$B$7:$B$946,'15년위원회별'!$C42)</f>
        <v>0</v>
      </c>
      <c r="I42" s="95">
        <f>SUMIFS('15년일입'!$U$7:$U$946,'15년일입'!$A$7:$A$946,'15년위원회별'!$A42,'15년일입'!$B$7:$B$946,'15년위원회별'!$C42)</f>
        <v>0</v>
      </c>
      <c r="J42" s="95">
        <f>SUMIFS('15년일입'!$K$7:$K$946,'15년일입'!$A$7:$A$946,'15년위원회별'!$A42,'15년일입'!$B$7:$B$946,'15년위원회별'!$C42)</f>
        <v>0</v>
      </c>
      <c r="K42" s="95">
        <f>SUMIFS('15년일입'!$L$7:$L$946,'15년일입'!$A$7:$A$946,'15년위원회별'!$A42,'15년일입'!$B$7:$B$946,'15년위원회별'!$C42)</f>
        <v>0</v>
      </c>
      <c r="L42" s="95">
        <f>SUMIFS('15년일입'!$M$7:$M$946,'15년일입'!$A$7:$A$946,'15년위원회별'!$A42,'15년일입'!$B$7:$B$946,'15년위원회별'!$C42)</f>
        <v>0</v>
      </c>
      <c r="M42" s="95">
        <f>SUMIFS('15년일입'!$Y$7:$Y$946,'15년일입'!$A$7:$A$946,'15년위원회별'!$A42,'15년일입'!$B$7:$B$946,'15년위원회별'!$C42)</f>
        <v>0</v>
      </c>
      <c r="N42" s="95">
        <f>SUMIFS('15년일입'!$Z$7:$Z$946,'15년일입'!$A$7:$A$946,'15년위원회별'!$A42,'15년일입'!$B$7:$B$946,'15년위원회별'!$C42)</f>
        <v>0</v>
      </c>
      <c r="P42" s="95">
        <f>SUMIFS('15년일출'!$G$11:$G$1000,'15년일출'!$A$11:$A$1000,'15년위원회별'!$A42,'15년일출'!$B$11:$B$1000,'15년위원회별'!$C42)</f>
        <v>0</v>
      </c>
      <c r="Q42" s="95">
        <f>SUMIFS('15년일출'!$H$11:$H$1000,'15년일출'!$A$11:$A$1000,'15년위원회별'!$A42,'15년일출'!$B$11:$B$1000,'15년위원회별'!$C42)</f>
        <v>0</v>
      </c>
      <c r="R42" s="95">
        <f>SUMIFS('15년일출'!$I$11:$I$1000,'15년일출'!$A$11:$A$1000,'15년위원회별'!$A42,'15년일출'!$B$11:$B$1000,'15년위원회별'!$C42)</f>
        <v>0</v>
      </c>
      <c r="S42" s="95">
        <f>SUMIFS('15년일출'!$J$11:$J$1000,'15년일출'!$A$11:$A$1000,'15년위원회별'!$A42,'15년일출'!$B$11:$B$1000,'15년위원회별'!$C42)</f>
        <v>0</v>
      </c>
      <c r="T42" s="95">
        <f>SUMIFS('15년일출'!$T$11:$T$1000,'15년일출'!$A$11:$A$1000,'15년위원회별'!$A42,'15년일출'!$B$11:$B$1000,'15년위원회별'!$C42)</f>
        <v>0</v>
      </c>
      <c r="U42" s="95">
        <f>SUMIFS('15년일출'!$U$11:$U$1000,'15년일출'!$A$11:$A$1000,'15년위원회별'!$A42,'15년일출'!$B$11:$B$1000,'15년위원회별'!$C42)</f>
        <v>0</v>
      </c>
      <c r="V42" s="95">
        <f>SUMIFS('15년일출'!$K$11:$K$1000,'15년일출'!$A$11:$A$1000,'15년위원회별'!$A42,'15년일출'!$B$11:$B$1000,'15년위원회별'!$C42)</f>
        <v>0</v>
      </c>
      <c r="W42" s="95">
        <f>SUMIFS('15년일출'!$L$11:$L$1000,'15년일출'!$A$11:$A$1000,'15년위원회별'!$A42,'15년일출'!$B$11:$B$1000,'15년위원회별'!$C42)</f>
        <v>0</v>
      </c>
      <c r="X42" s="95">
        <f>SUMIFS('15년일출'!$M$11:$M$1000,'15년일출'!$A$11:$A$1000,'15년위원회별'!$A42,'15년일출'!$B$11:$B$1000,'15년위원회별'!$C42)</f>
        <v>0</v>
      </c>
      <c r="Y42" s="95">
        <f>SUMIFS('15년일출'!$Y$11:$Y$1000,'15년일출'!$A$11:$A$1000,'15년위원회별'!$A42,'15년일출'!$B$11:$B$1000,'15년위원회별'!$C42)</f>
        <v>0</v>
      </c>
      <c r="Z42" s="95">
        <f>SUMIFS('15년일출'!$Z$11:$Z$1000,'15년일출'!$A$11:$A$1000,'15년위원회별'!$A42,'15년일출'!$B$11:$B$1000,'15년위원회별'!$C42)</f>
        <v>0</v>
      </c>
    </row>
    <row r="43" spans="1:26" ht="16.5" customHeight="1">
      <c r="B43" s="344" t="s">
        <v>427</v>
      </c>
      <c r="C43" s="345"/>
      <c r="D43" s="93">
        <f>SUM(D44:D46)</f>
        <v>0</v>
      </c>
      <c r="E43" s="93">
        <f t="shared" ref="E43:N43" si="20">SUM(E44:E46)</f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P43" s="93">
        <f>SUM(P44:P46)</f>
        <v>0</v>
      </c>
      <c r="Q43" s="93">
        <f t="shared" ref="Q43:Z43" si="21">SUM(Q44:Q46)</f>
        <v>0</v>
      </c>
      <c r="R43" s="93">
        <f t="shared" si="21"/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</row>
    <row r="44" spans="1:26" ht="16.5" customHeight="1">
      <c r="A44" t="s">
        <v>530</v>
      </c>
      <c r="B44" s="94"/>
      <c r="C44" s="94" t="s">
        <v>181</v>
      </c>
      <c r="D44" s="95">
        <f>SUMIFS('15년일입'!$G$7:$G$946,'15년일입'!$A$7:$A$946,'15년위원회별'!$A44,'15년일입'!$B$7:$B$946,'15년위원회별'!$C44)</f>
        <v>0</v>
      </c>
      <c r="E44" s="95">
        <f>SUMIFS('15년일입'!$H$7:$H$946,'15년일입'!$A$7:$A$946,'15년위원회별'!$A44,'15년일입'!$B$7:$B$946,'15년위원회별'!$C44)</f>
        <v>0</v>
      </c>
      <c r="F44" s="95">
        <f>SUMIFS('15년일입'!$I$7:$I$946,'15년일입'!$A$7:$A$946,'15년위원회별'!$A44,'15년일입'!$B$7:$B$946,'15년위원회별'!$C44)</f>
        <v>0</v>
      </c>
      <c r="G44" s="95">
        <f>SUMIFS('15년일입'!$J$7:$J$946,'15년일입'!$A$7:$A$946,'15년위원회별'!$A44,'15년일입'!$B$7:$B$946,'15년위원회별'!$C44)</f>
        <v>0</v>
      </c>
      <c r="H44" s="95">
        <f>SUMIFS('15년일입'!$T$7:$T$946,'15년일입'!$A$7:$A$946,'15년위원회별'!$A44,'15년일입'!$B$7:$B$946,'15년위원회별'!$C44)</f>
        <v>0</v>
      </c>
      <c r="I44" s="95">
        <f>SUMIFS('15년일입'!$U$7:$U$946,'15년일입'!$A$7:$A$946,'15년위원회별'!$A44,'15년일입'!$B$7:$B$946,'15년위원회별'!$C44)</f>
        <v>0</v>
      </c>
      <c r="J44" s="95">
        <f>SUMIFS('15년일입'!$K$7:$K$946,'15년일입'!$A$7:$A$946,'15년위원회별'!$A44,'15년일입'!$B$7:$B$946,'15년위원회별'!$C44)</f>
        <v>0</v>
      </c>
      <c r="K44" s="95">
        <f>SUMIFS('15년일입'!$L$7:$L$946,'15년일입'!$A$7:$A$946,'15년위원회별'!$A44,'15년일입'!$B$7:$B$946,'15년위원회별'!$C44)</f>
        <v>0</v>
      </c>
      <c r="L44" s="95">
        <f>SUMIFS('15년일입'!$M$7:$M$946,'15년일입'!$A$7:$A$946,'15년위원회별'!$A44,'15년일입'!$B$7:$B$946,'15년위원회별'!$C44)</f>
        <v>0</v>
      </c>
      <c r="M44" s="95">
        <f>SUMIFS('15년일입'!$Y$7:$Y$946,'15년일입'!$A$7:$A$946,'15년위원회별'!$A44,'15년일입'!$B$7:$B$946,'15년위원회별'!$C44)</f>
        <v>0</v>
      </c>
      <c r="N44" s="95">
        <f>SUMIFS('15년일입'!$Z$7:$Z$946,'15년일입'!$A$7:$A$946,'15년위원회별'!$A44,'15년일입'!$B$7:$B$946,'15년위원회별'!$C44)</f>
        <v>0</v>
      </c>
      <c r="P44" s="95">
        <f>SUMIFS('15년일출'!$G$11:$G$1000,'15년일출'!$A$11:$A$1000,'15년위원회별'!$A44,'15년일출'!$B$11:$B$1000,'15년위원회별'!$C44)</f>
        <v>0</v>
      </c>
      <c r="Q44" s="95">
        <f>SUMIFS('15년일출'!$H$11:$H$1000,'15년일출'!$A$11:$A$1000,'15년위원회별'!$A44,'15년일출'!$B$11:$B$1000,'15년위원회별'!$C44)</f>
        <v>0</v>
      </c>
      <c r="R44" s="95">
        <f>SUMIFS('15년일출'!$I$11:$I$1000,'15년일출'!$A$11:$A$1000,'15년위원회별'!$A44,'15년일출'!$B$11:$B$1000,'15년위원회별'!$C44)</f>
        <v>0</v>
      </c>
      <c r="S44" s="95">
        <f>SUMIFS('15년일출'!$J$11:$J$1000,'15년일출'!$A$11:$A$1000,'15년위원회별'!$A44,'15년일출'!$B$11:$B$1000,'15년위원회별'!$C44)</f>
        <v>0</v>
      </c>
      <c r="T44" s="95">
        <f>SUMIFS('15년일출'!$T$11:$T$1000,'15년일출'!$A$11:$A$1000,'15년위원회별'!$A44,'15년일출'!$B$11:$B$1000,'15년위원회별'!$C44)</f>
        <v>0</v>
      </c>
      <c r="U44" s="95">
        <f>SUMIFS('15년일출'!$U$11:$U$1000,'15년일출'!$A$11:$A$1000,'15년위원회별'!$A44,'15년일출'!$B$11:$B$1000,'15년위원회별'!$C44)</f>
        <v>0</v>
      </c>
      <c r="V44" s="95">
        <f>SUMIFS('15년일출'!$K$11:$K$1000,'15년일출'!$A$11:$A$1000,'15년위원회별'!$A44,'15년일출'!$B$11:$B$1000,'15년위원회별'!$C44)</f>
        <v>0</v>
      </c>
      <c r="W44" s="95">
        <f>SUMIFS('15년일출'!$L$11:$L$1000,'15년일출'!$A$11:$A$1000,'15년위원회별'!$A44,'15년일출'!$B$11:$B$1000,'15년위원회별'!$C44)</f>
        <v>0</v>
      </c>
      <c r="X44" s="95">
        <f>SUMIFS('15년일출'!$M$11:$M$1000,'15년일출'!$A$11:$A$1000,'15년위원회별'!$A44,'15년일출'!$B$11:$B$1000,'15년위원회별'!$C44)</f>
        <v>0</v>
      </c>
      <c r="Y44" s="95">
        <f>SUMIFS('15년일출'!$Y$11:$Y$1000,'15년일출'!$A$11:$A$1000,'15년위원회별'!$A44,'15년일출'!$B$11:$B$1000,'15년위원회별'!$C44)</f>
        <v>0</v>
      </c>
      <c r="Z44" s="95">
        <f>SUMIFS('15년일출'!$Z$11:$Z$1000,'15년일출'!$A$11:$A$1000,'15년위원회별'!$A44,'15년일출'!$B$11:$B$1000,'15년위원회별'!$C44)</f>
        <v>0</v>
      </c>
    </row>
    <row r="45" spans="1:26" ht="16.5" customHeight="1">
      <c r="A45" t="s">
        <v>530</v>
      </c>
      <c r="B45" s="94"/>
      <c r="C45" s="94" t="s">
        <v>113</v>
      </c>
      <c r="D45" s="95">
        <f>SUMIFS('15년일입'!$G$7:$G$946,'15년일입'!$A$7:$A$946,'15년위원회별'!$A45,'15년일입'!$B$7:$B$946,'15년위원회별'!$C45)</f>
        <v>0</v>
      </c>
      <c r="E45" s="95">
        <f>SUMIFS('15년일입'!$H$7:$H$946,'15년일입'!$A$7:$A$946,'15년위원회별'!$A45,'15년일입'!$B$7:$B$946,'15년위원회별'!$C45)</f>
        <v>0</v>
      </c>
      <c r="F45" s="95">
        <f>SUMIFS('15년일입'!$I$7:$I$946,'15년일입'!$A$7:$A$946,'15년위원회별'!$A45,'15년일입'!$B$7:$B$946,'15년위원회별'!$C45)</f>
        <v>0</v>
      </c>
      <c r="G45" s="95">
        <f>SUMIFS('15년일입'!$J$7:$J$946,'15년일입'!$A$7:$A$946,'15년위원회별'!$A45,'15년일입'!$B$7:$B$946,'15년위원회별'!$C45)</f>
        <v>0</v>
      </c>
      <c r="H45" s="95">
        <f>SUMIFS('15년일입'!$T$7:$T$946,'15년일입'!$A$7:$A$946,'15년위원회별'!$A45,'15년일입'!$B$7:$B$946,'15년위원회별'!$C45)</f>
        <v>0</v>
      </c>
      <c r="I45" s="95">
        <f>SUMIFS('15년일입'!$U$7:$U$946,'15년일입'!$A$7:$A$946,'15년위원회별'!$A45,'15년일입'!$B$7:$B$946,'15년위원회별'!$C45)</f>
        <v>0</v>
      </c>
      <c r="J45" s="95">
        <f>SUMIFS('15년일입'!$K$7:$K$946,'15년일입'!$A$7:$A$946,'15년위원회별'!$A45,'15년일입'!$B$7:$B$946,'15년위원회별'!$C45)</f>
        <v>0</v>
      </c>
      <c r="K45" s="95">
        <f>SUMIFS('15년일입'!$L$7:$L$946,'15년일입'!$A$7:$A$946,'15년위원회별'!$A45,'15년일입'!$B$7:$B$946,'15년위원회별'!$C45)</f>
        <v>0</v>
      </c>
      <c r="L45" s="95">
        <f>SUMIFS('15년일입'!$M$7:$M$946,'15년일입'!$A$7:$A$946,'15년위원회별'!$A45,'15년일입'!$B$7:$B$946,'15년위원회별'!$C45)</f>
        <v>0</v>
      </c>
      <c r="M45" s="95">
        <f>SUMIFS('15년일입'!$Y$7:$Y$946,'15년일입'!$A$7:$A$946,'15년위원회별'!$A45,'15년일입'!$B$7:$B$946,'15년위원회별'!$C45)</f>
        <v>0</v>
      </c>
      <c r="N45" s="95">
        <f>SUMIFS('15년일입'!$Z$7:$Z$946,'15년일입'!$A$7:$A$946,'15년위원회별'!$A45,'15년일입'!$B$7:$B$946,'15년위원회별'!$C45)</f>
        <v>0</v>
      </c>
      <c r="P45" s="95">
        <f>SUMIFS('15년일출'!$G$11:$G$1000,'15년일출'!$A$11:$A$1000,'15년위원회별'!$A45,'15년일출'!$B$11:$B$1000,'15년위원회별'!$C45)</f>
        <v>0</v>
      </c>
      <c r="Q45" s="95">
        <f>SUMIFS('15년일출'!$H$11:$H$1000,'15년일출'!$A$11:$A$1000,'15년위원회별'!$A45,'15년일출'!$B$11:$B$1000,'15년위원회별'!$C45)</f>
        <v>0</v>
      </c>
      <c r="R45" s="95">
        <f>SUMIFS('15년일출'!$I$11:$I$1000,'15년일출'!$A$11:$A$1000,'15년위원회별'!$A45,'15년일출'!$B$11:$B$1000,'15년위원회별'!$C45)</f>
        <v>0</v>
      </c>
      <c r="S45" s="95">
        <f>SUMIFS('15년일출'!$J$11:$J$1000,'15년일출'!$A$11:$A$1000,'15년위원회별'!$A45,'15년일출'!$B$11:$B$1000,'15년위원회별'!$C45)</f>
        <v>0</v>
      </c>
      <c r="T45" s="95">
        <f>SUMIFS('15년일출'!$T$11:$T$1000,'15년일출'!$A$11:$A$1000,'15년위원회별'!$A45,'15년일출'!$B$11:$B$1000,'15년위원회별'!$C45)</f>
        <v>0</v>
      </c>
      <c r="U45" s="95">
        <f>SUMIFS('15년일출'!$U$11:$U$1000,'15년일출'!$A$11:$A$1000,'15년위원회별'!$A45,'15년일출'!$B$11:$B$1000,'15년위원회별'!$C45)</f>
        <v>0</v>
      </c>
      <c r="V45" s="95">
        <f>SUMIFS('15년일출'!$K$11:$K$1000,'15년일출'!$A$11:$A$1000,'15년위원회별'!$A45,'15년일출'!$B$11:$B$1000,'15년위원회별'!$C45)</f>
        <v>0</v>
      </c>
      <c r="W45" s="95">
        <f>SUMIFS('15년일출'!$L$11:$L$1000,'15년일출'!$A$11:$A$1000,'15년위원회별'!$A45,'15년일출'!$B$11:$B$1000,'15년위원회별'!$C45)</f>
        <v>0</v>
      </c>
      <c r="X45" s="95">
        <f>SUMIFS('15년일출'!$M$11:$M$1000,'15년일출'!$A$11:$A$1000,'15년위원회별'!$A45,'15년일출'!$B$11:$B$1000,'15년위원회별'!$C45)</f>
        <v>0</v>
      </c>
      <c r="Y45" s="95">
        <f>SUMIFS('15년일출'!$Y$11:$Y$1000,'15년일출'!$A$11:$A$1000,'15년위원회별'!$A45,'15년일출'!$B$11:$B$1000,'15년위원회별'!$C45)</f>
        <v>0</v>
      </c>
      <c r="Z45" s="95">
        <f>SUMIFS('15년일출'!$Z$11:$Z$1000,'15년일출'!$A$11:$A$1000,'15년위원회별'!$A45,'15년일출'!$B$11:$B$1000,'15년위원회별'!$C45)</f>
        <v>0</v>
      </c>
    </row>
    <row r="46" spans="1:26" ht="16.5" customHeight="1">
      <c r="A46" t="s">
        <v>530</v>
      </c>
      <c r="B46" s="98"/>
      <c r="C46" s="98" t="s">
        <v>70</v>
      </c>
      <c r="D46" s="103">
        <f>SUMIFS('15년일입'!$G$7:$G$946,'15년일입'!$A$7:$A$946,'15년위원회별'!$A46,'15년일입'!$B$7:$B$946,'15년위원회별'!$C46)</f>
        <v>0</v>
      </c>
      <c r="E46" s="103">
        <f>SUMIFS('15년일입'!$H$7:$H$946,'15년일입'!$A$7:$A$946,'15년위원회별'!$A46,'15년일입'!$B$7:$B$946,'15년위원회별'!$C46)</f>
        <v>0</v>
      </c>
      <c r="F46" s="103">
        <f>SUMIFS('15년일입'!$I$7:$I$946,'15년일입'!$A$7:$A$946,'15년위원회별'!$A46,'15년일입'!$B$7:$B$946,'15년위원회별'!$C46)</f>
        <v>0</v>
      </c>
      <c r="G46" s="103">
        <f>SUMIFS('15년일입'!$J$7:$J$946,'15년일입'!$A$7:$A$946,'15년위원회별'!$A46,'15년일입'!$B$7:$B$946,'15년위원회별'!$C46)</f>
        <v>0</v>
      </c>
      <c r="H46" s="103">
        <f>SUMIFS('15년일입'!$T$7:$T$946,'15년일입'!$A$7:$A$946,'15년위원회별'!$A46,'15년일입'!$B$7:$B$946,'15년위원회별'!$C46)</f>
        <v>0</v>
      </c>
      <c r="I46" s="103">
        <f>SUMIFS('15년일입'!$U$7:$U$946,'15년일입'!$A$7:$A$946,'15년위원회별'!$A46,'15년일입'!$B$7:$B$946,'15년위원회별'!$C46)</f>
        <v>0</v>
      </c>
      <c r="J46" s="103">
        <f>SUMIFS('15년일입'!$K$7:$K$946,'15년일입'!$A$7:$A$946,'15년위원회별'!$A46,'15년일입'!$B$7:$B$946,'15년위원회별'!$C46)</f>
        <v>0</v>
      </c>
      <c r="K46" s="103">
        <f>SUMIFS('15년일입'!$L$7:$L$946,'15년일입'!$A$7:$A$946,'15년위원회별'!$A46,'15년일입'!$B$7:$B$946,'15년위원회별'!$C46)</f>
        <v>0</v>
      </c>
      <c r="L46" s="103">
        <f>SUMIFS('15년일입'!$M$7:$M$946,'15년일입'!$A$7:$A$946,'15년위원회별'!$A46,'15년일입'!$B$7:$B$946,'15년위원회별'!$C46)</f>
        <v>0</v>
      </c>
      <c r="M46" s="103">
        <f>SUMIFS('15년일입'!$Y$7:$Y$946,'15년일입'!$A$7:$A$946,'15년위원회별'!$A46,'15년일입'!$B$7:$B$946,'15년위원회별'!$C46)</f>
        <v>0</v>
      </c>
      <c r="N46" s="103">
        <f>SUMIFS('15년일입'!$Z$7:$Z$946,'15년일입'!$A$7:$A$946,'15년위원회별'!$A46,'15년일입'!$B$7:$B$946,'15년위원회별'!$C46)</f>
        <v>0</v>
      </c>
      <c r="P46" s="103">
        <f>SUMIFS('15년일출'!$G$11:$G$1000,'15년일출'!$A$11:$A$1000,'15년위원회별'!$A46,'15년일출'!$B$11:$B$1000,'15년위원회별'!$C46)</f>
        <v>0</v>
      </c>
      <c r="Q46" s="103">
        <f>SUMIFS('15년일출'!$H$11:$H$1000,'15년일출'!$A$11:$A$1000,'15년위원회별'!$A46,'15년일출'!$B$11:$B$1000,'15년위원회별'!$C46)</f>
        <v>0</v>
      </c>
      <c r="R46" s="103">
        <f>SUMIFS('15년일출'!$I$11:$I$1000,'15년일출'!$A$11:$A$1000,'15년위원회별'!$A46,'15년일출'!$B$11:$B$1000,'15년위원회별'!$C46)</f>
        <v>0</v>
      </c>
      <c r="S46" s="103">
        <f>SUMIFS('15년일출'!$J$11:$J$1000,'15년일출'!$A$11:$A$1000,'15년위원회별'!$A46,'15년일출'!$B$11:$B$1000,'15년위원회별'!$C46)</f>
        <v>0</v>
      </c>
      <c r="T46" s="103">
        <f>SUMIFS('15년일출'!$T$11:$T$1000,'15년일출'!$A$11:$A$1000,'15년위원회별'!$A46,'15년일출'!$B$11:$B$1000,'15년위원회별'!$C46)</f>
        <v>0</v>
      </c>
      <c r="U46" s="103">
        <f>SUMIFS('15년일출'!$U$11:$U$1000,'15년일출'!$A$11:$A$1000,'15년위원회별'!$A46,'15년일출'!$B$11:$B$1000,'15년위원회별'!$C46)</f>
        <v>0</v>
      </c>
      <c r="V46" s="103">
        <f>SUMIFS('15년일출'!$K$11:$K$1000,'15년일출'!$A$11:$A$1000,'15년위원회별'!$A46,'15년일출'!$B$11:$B$1000,'15년위원회별'!$C46)</f>
        <v>0</v>
      </c>
      <c r="W46" s="103">
        <f>SUMIFS('15년일출'!$L$11:$L$1000,'15년일출'!$A$11:$A$1000,'15년위원회별'!$A46,'15년일출'!$B$11:$B$1000,'15년위원회별'!$C46)</f>
        <v>0</v>
      </c>
      <c r="X46" s="103">
        <f>SUMIFS('15년일출'!$M$11:$M$1000,'15년일출'!$A$11:$A$1000,'15년위원회별'!$A46,'15년일출'!$B$11:$B$1000,'15년위원회별'!$C46)</f>
        <v>0</v>
      </c>
      <c r="Y46" s="103">
        <f>SUMIFS('15년일출'!$Y$11:$Y$1000,'15년일출'!$A$11:$A$1000,'15년위원회별'!$A46,'15년일출'!$B$11:$B$1000,'15년위원회별'!$C46)</f>
        <v>0</v>
      </c>
      <c r="Z46" s="103">
        <f>SUMIFS('15년일출'!$Z$11:$Z$1000,'15년일출'!$A$11:$A$1000,'15년위원회별'!$A46,'15년일출'!$B$11:$B$1000,'15년위원회별'!$C46)</f>
        <v>0</v>
      </c>
    </row>
  </sheetData>
  <mergeCells count="29">
    <mergeCell ref="B24:C24"/>
    <mergeCell ref="B28:C28"/>
    <mergeCell ref="B32:C32"/>
    <mergeCell ref="B37:C37"/>
    <mergeCell ref="B43:C43"/>
    <mergeCell ref="B22:C22"/>
    <mergeCell ref="Q4:R4"/>
    <mergeCell ref="S4:S5"/>
    <mergeCell ref="B15:C15"/>
    <mergeCell ref="B17:C17"/>
    <mergeCell ref="B6:C6"/>
    <mergeCell ref="B7:C7"/>
    <mergeCell ref="B11:C11"/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26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H11" sqref="H1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551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COUNTA(H7:H324)</f>
        <v>0</v>
      </c>
      <c r="I3" s="63">
        <f>COUNTA(I7:I324)</f>
        <v>2</v>
      </c>
      <c r="J3" s="64"/>
      <c r="K3" s="63">
        <f>COUNTA(K7:K324)</f>
        <v>0</v>
      </c>
      <c r="L3" s="63">
        <f>COUNTA(L7:L324)</f>
        <v>0</v>
      </c>
      <c r="M3" s="25"/>
      <c r="N3" s="30"/>
      <c r="O3" s="60" t="s">
        <v>9</v>
      </c>
      <c r="T3" s="27" t="str">
        <f>IF(T6='15년일출'!$T$6,"OK","@@")</f>
        <v>@@</v>
      </c>
      <c r="U3" s="38">
        <f>SUM(T6:U6)</f>
        <v>580000</v>
      </c>
      <c r="V3" s="27" t="str">
        <f>IF(COUNTIF(V6:V1217,"@@")&gt;0,"@@","OK")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IF(COUNTIF(AA6:AA1217,"@@")&gt;0,"@@","OK")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544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4" t="s">
        <v>572</v>
      </c>
      <c r="G6" s="19">
        <f t="shared" ref="G6:M6" si="0">SUBTOTAL(9,G7:G1129)</f>
        <v>470000</v>
      </c>
      <c r="H6" s="19">
        <f t="shared" si="0"/>
        <v>0</v>
      </c>
      <c r="I6" s="19">
        <f t="shared" si="0"/>
        <v>580000</v>
      </c>
      <c r="J6" s="19">
        <f t="shared" si="0"/>
        <v>1050000</v>
      </c>
      <c r="K6" s="19">
        <f t="shared" si="0"/>
        <v>0</v>
      </c>
      <c r="L6" s="19">
        <f t="shared" si="0"/>
        <v>0</v>
      </c>
      <c r="M6" s="19">
        <f t="shared" si="0"/>
        <v>470000</v>
      </c>
      <c r="N6" s="37"/>
      <c r="O6" s="28"/>
      <c r="Q6" s="39"/>
      <c r="S6" s="23"/>
      <c r="T6" s="19">
        <f>SUBTOTAL(9,T7:T1129)</f>
        <v>580000</v>
      </c>
      <c r="U6" s="19">
        <f>SUBTOTAL(9,U7:U1129)</f>
        <v>0</v>
      </c>
      <c r="V6" s="29" t="str">
        <f>IF((H6+I6)=(T6+U6),"OK","검토")</f>
        <v>OK</v>
      </c>
      <c r="X6" s="53"/>
      <c r="Y6" s="19">
        <f>SUBTOTAL(9,Y7:Y1129)</f>
        <v>0</v>
      </c>
      <c r="Z6" s="19">
        <f>SUBTOTAL(9,Z7:Z1129)</f>
        <v>0</v>
      </c>
      <c r="AA6" s="29" t="str">
        <f>IF((K6+L6)=(Y6+Z6),"OK","검토")</f>
        <v>OK</v>
      </c>
      <c r="AC6" s="37"/>
    </row>
    <row r="7" spans="1:29" ht="33.75" customHeight="1">
      <c r="A7" s="90" t="str">
        <f>IFERROR(VLOOKUP('[1]15년일입 (입력)'!$C63,[1]구분표!$A$2:$C$1001,2,FALSE),"")</f>
        <v/>
      </c>
      <c r="B7" s="90" t="str">
        <f>IFERROR(VLOOKUP('[1]15년일입 (입력)'!$C63,[1]구분표!$A$2:$C$1001,3,FALSE),"")</f>
        <v/>
      </c>
      <c r="C7" s="190" t="s">
        <v>783</v>
      </c>
      <c r="D7" s="187" t="s">
        <v>574</v>
      </c>
      <c r="E7" s="189">
        <v>457</v>
      </c>
      <c r="F7" s="267" t="s">
        <v>784</v>
      </c>
      <c r="G7" s="268">
        <v>470000</v>
      </c>
      <c r="H7" s="188"/>
      <c r="I7" s="188">
        <v>34000</v>
      </c>
      <c r="J7" s="74">
        <f t="shared" ref="J7:J17" si="1">SUM(G7+H7+I7)</f>
        <v>504000</v>
      </c>
      <c r="K7" s="188"/>
      <c r="L7" s="188"/>
      <c r="M7" s="74">
        <f t="shared" ref="M7:M17" si="2">SUM(G7+K7+L7)</f>
        <v>470000</v>
      </c>
      <c r="N7" s="75" t="str">
        <f t="shared" ref="N7:N200" si="3">IF(H7-K7&lt;0,"동의필요","-")</f>
        <v>-</v>
      </c>
      <c r="O7" s="206" t="s">
        <v>785</v>
      </c>
      <c r="P7" s="76"/>
      <c r="Q7" s="215"/>
      <c r="R7" s="76"/>
      <c r="S7" s="79"/>
      <c r="T7" s="188">
        <f t="shared" ref="T7:T8" si="4">IF($S7&lt;&gt;"도비",IF($Q7="국도비","직접입력",SUM($H7:$I7)),)</f>
        <v>34000</v>
      </c>
      <c r="U7" s="188">
        <f t="shared" ref="U7:U17" si="5">IF($S7="도비",SUM($H7:$I7),IF($Q7="국도비","직접입력",SUM($H7:$I7)-$T7))</f>
        <v>0</v>
      </c>
      <c r="V7" s="78" t="str">
        <f t="shared" ref="V7:V16" si="6">IF($Q7="국도비","ok",IF(($H7+$I7)=($T7+$U7),"ok","검토"))</f>
        <v>ok</v>
      </c>
      <c r="W7" s="76"/>
      <c r="X7" s="77">
        <f t="shared" ref="X7:X17" si="7">$S7</f>
        <v>0</v>
      </c>
      <c r="Y7" s="188">
        <f t="shared" ref="Y7:Y16" si="8">IF($X7&lt;&gt;"도비",IF($Q7="국도비","직접입력",SUM($K7:$L7)),)</f>
        <v>0</v>
      </c>
      <c r="Z7" s="188">
        <f t="shared" ref="Z7:Z16" si="9">IF($X7="도비",SUM($K7:$L7),IF($Q7="국도비","직접입력",SUM($K7:$L7)-$Y7))</f>
        <v>0</v>
      </c>
      <c r="AA7" s="78" t="str">
        <f t="shared" ref="AA7:AA17" si="10">IF($Q7="국도비","ok",IF(($K7+$L7)=($Y7+$Z7),"ok","검토"))</f>
        <v>ok</v>
      </c>
      <c r="AB7" s="76"/>
      <c r="AC7" s="80">
        <f t="array" ref="AC7">IFERROR(IF($C7="","",INDEX([1]구분표!$I$2:$I$1001,MATCH(1,([1]구분표!$B$2:$B$1001='[1]15년일입 (입력)'!$A63)*([1]구분표!$C$2:$C$1001='[1]15년일입 (입력)'!$B63)*([1]구분표!$A$2:$A$1001='[1]15년일입 (입력)'!$C63),0))),"@@")</f>
        <v>0</v>
      </c>
    </row>
    <row r="8" spans="1:29" ht="33.75" customHeight="1">
      <c r="A8" s="90" t="str">
        <f>IFERROR(VLOOKUP('[1]15년일입 (입력)'!$C65,[1]구분표!$A$2:$C$1001,2,FALSE),"")</f>
        <v/>
      </c>
      <c r="B8" s="90" t="str">
        <f>IFERROR(VLOOKUP('[1]15년일입 (입력)'!$C65,[1]구분표!$A$2:$C$1001,3,FALSE),"")</f>
        <v/>
      </c>
      <c r="C8" s="190" t="s">
        <v>666</v>
      </c>
      <c r="D8" s="187" t="s">
        <v>665</v>
      </c>
      <c r="E8" s="189">
        <v>0</v>
      </c>
      <c r="F8" s="267" t="s">
        <v>786</v>
      </c>
      <c r="G8" s="268">
        <v>0</v>
      </c>
      <c r="H8" s="188"/>
      <c r="I8" s="188">
        <v>546000</v>
      </c>
      <c r="J8" s="74">
        <f t="shared" si="1"/>
        <v>546000</v>
      </c>
      <c r="K8" s="188"/>
      <c r="L8" s="188"/>
      <c r="M8" s="74">
        <f t="shared" si="2"/>
        <v>0</v>
      </c>
      <c r="N8" s="75" t="str">
        <f t="shared" si="3"/>
        <v>-</v>
      </c>
      <c r="O8" s="208" t="s">
        <v>787</v>
      </c>
      <c r="P8" s="76"/>
      <c r="Q8" s="215"/>
      <c r="R8" s="76"/>
      <c r="S8" s="79"/>
      <c r="T8" s="188">
        <f t="shared" si="4"/>
        <v>546000</v>
      </c>
      <c r="U8" s="188">
        <f t="shared" si="5"/>
        <v>0</v>
      </c>
      <c r="V8" s="78" t="str">
        <f t="shared" si="6"/>
        <v>ok</v>
      </c>
      <c r="W8" s="76"/>
      <c r="X8" s="77">
        <f t="shared" si="7"/>
        <v>0</v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>
        <f t="array" ref="AC8">IFERROR(IF($C8="","",INDEX([1]구분표!$I$2:$I$1001,MATCH(1,([1]구분표!$B$2:$B$1001='[1]15년일입 (입력)'!$A65)*([1]구분표!$C$2:$C$1001='[1]15년일입 (입력)'!$B65)*([1]구분표!$A$2:$A$1001='[1]15년일입 (입력)'!$C65),0))),"@@")</f>
        <v>0</v>
      </c>
    </row>
    <row r="9" spans="1:29" ht="31.5" customHeight="1">
      <c r="A9" s="90" t="str">
        <f>IFERROR(VLOOKUP('15년일입'!$C9,구분표!$A$2:$C$1001,2,FALSE),"")</f>
        <v/>
      </c>
      <c r="B9" s="90" t="str">
        <f>IFERROR(VLOOKUP('15년일입'!$C9,구분표!$A$2:$C$1001,3,FALSE),"")</f>
        <v/>
      </c>
      <c r="C9" s="190"/>
      <c r="D9" s="189"/>
      <c r="E9" s="189"/>
      <c r="F9" s="190"/>
      <c r="G9" s="188"/>
      <c r="H9" s="188"/>
      <c r="I9" s="188"/>
      <c r="J9" s="74">
        <f t="shared" si="1"/>
        <v>0</v>
      </c>
      <c r="K9" s="202"/>
      <c r="L9" s="188"/>
      <c r="M9" s="74">
        <f t="shared" si="2"/>
        <v>0</v>
      </c>
      <c r="N9" s="75" t="str">
        <f t="shared" si="3"/>
        <v>-</v>
      </c>
      <c r="O9" s="209"/>
      <c r="P9" s="76"/>
      <c r="Q9" s="215"/>
      <c r="R9" s="76"/>
      <c r="S9" s="79"/>
      <c r="T9" s="188">
        <f t="shared" ref="T9:T16" si="11">IF($S9&lt;&gt;"도비",IF($Q9="국도비","직접입력",SUM($H9:$I9)),)</f>
        <v>0</v>
      </c>
      <c r="U9" s="188">
        <f t="shared" si="5"/>
        <v>0</v>
      </c>
      <c r="V9" s="78" t="str">
        <f t="shared" si="6"/>
        <v>ok</v>
      </c>
      <c r="W9" s="76"/>
      <c r="X9" s="77">
        <f t="shared" si="7"/>
        <v>0</v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IFERROR(IF($C9="","",INDEX(구분표!$I$2:$I$1001,MATCH(1,(구분표!$B$2:$B$1001='15년일입'!$A9)*(구분표!$C$2:$C$1001='15년일입'!$B9)*(구분표!$A$2:$A$1001='15년일입'!$C9),0))),"@@")</f>
        <v/>
      </c>
    </row>
    <row r="10" spans="1:29" ht="31.5" customHeight="1">
      <c r="A10" s="90" t="str">
        <f>IFERROR(VLOOKUP('15년일입'!$C10,구분표!$A$2:$C$1001,2,FALSE),"")</f>
        <v/>
      </c>
      <c r="B10" s="90" t="str">
        <f>IFERROR(VLOOKUP('15년일입'!$C10,구분표!$A$2:$C$1001,3,FALSE),"")</f>
        <v/>
      </c>
      <c r="C10" s="190"/>
      <c r="D10" s="189"/>
      <c r="E10" s="189"/>
      <c r="F10" s="190"/>
      <c r="G10" s="188"/>
      <c r="H10" s="200"/>
      <c r="I10" s="200"/>
      <c r="J10" s="74">
        <f t="shared" si="1"/>
        <v>0</v>
      </c>
      <c r="K10" s="200"/>
      <c r="L10" s="200"/>
      <c r="M10" s="74">
        <f t="shared" si="2"/>
        <v>0</v>
      </c>
      <c r="N10" s="75" t="str">
        <f t="shared" si="3"/>
        <v>-</v>
      </c>
      <c r="O10" s="209"/>
      <c r="P10" s="76"/>
      <c r="Q10" s="215"/>
      <c r="R10" s="76"/>
      <c r="S10" s="79"/>
      <c r="T10" s="188">
        <f t="shared" si="11"/>
        <v>0</v>
      </c>
      <c r="U10" s="188">
        <f t="shared" si="5"/>
        <v>0</v>
      </c>
      <c r="V10" s="78" t="str">
        <f t="shared" si="6"/>
        <v>ok</v>
      </c>
      <c r="W10" s="76"/>
      <c r="X10" s="77">
        <f t="shared" si="7"/>
        <v>0</v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90" t="str">
        <f>IFERROR(VLOOKUP('15년일입'!$C11,구분표!$A$2:$C$1001,2,FALSE),"")</f>
        <v/>
      </c>
      <c r="B11" s="90" t="str">
        <f>IFERROR(VLOOKUP('15년일입'!$C11,구분표!$A$2:$C$1001,3,FALSE),"")</f>
        <v/>
      </c>
      <c r="C11" s="190"/>
      <c r="D11" s="189"/>
      <c r="E11" s="189"/>
      <c r="F11" s="190"/>
      <c r="G11" s="188"/>
      <c r="H11" s="188"/>
      <c r="I11" s="188"/>
      <c r="J11" s="74">
        <f t="shared" si="1"/>
        <v>0</v>
      </c>
      <c r="K11" s="188"/>
      <c r="L11" s="188"/>
      <c r="M11" s="74">
        <f t="shared" si="2"/>
        <v>0</v>
      </c>
      <c r="N11" s="75" t="str">
        <f t="shared" si="3"/>
        <v>-</v>
      </c>
      <c r="O11" s="209"/>
      <c r="P11" s="76"/>
      <c r="Q11" s="215"/>
      <c r="R11" s="76"/>
      <c r="S11" s="79"/>
      <c r="T11" s="188">
        <f t="shared" si="11"/>
        <v>0</v>
      </c>
      <c r="U11" s="188">
        <f t="shared" si="5"/>
        <v>0</v>
      </c>
      <c r="V11" s="78" t="str">
        <f t="shared" si="6"/>
        <v>ok</v>
      </c>
      <c r="W11" s="76"/>
      <c r="X11" s="77">
        <f t="shared" si="7"/>
        <v>0</v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90" t="str">
        <f>IFERROR(VLOOKUP('15년일입'!$C12,구분표!$A$2:$C$1001,2,FALSE),"")</f>
        <v/>
      </c>
      <c r="B12" s="90" t="str">
        <f>IFERROR(VLOOKUP('15년일입'!$C12,구분표!$A$2:$C$1001,3,FALSE),"")</f>
        <v/>
      </c>
      <c r="C12" s="190"/>
      <c r="D12" s="189"/>
      <c r="E12" s="189"/>
      <c r="F12" s="190"/>
      <c r="G12" s="188"/>
      <c r="H12" s="188"/>
      <c r="I12" s="188"/>
      <c r="J12" s="74">
        <f t="shared" si="1"/>
        <v>0</v>
      </c>
      <c r="K12" s="188"/>
      <c r="L12" s="188"/>
      <c r="M12" s="74">
        <f t="shared" si="2"/>
        <v>0</v>
      </c>
      <c r="N12" s="75" t="str">
        <f t="shared" si="3"/>
        <v>-</v>
      </c>
      <c r="O12" s="209"/>
      <c r="P12" s="76"/>
      <c r="Q12" s="215"/>
      <c r="R12" s="76"/>
      <c r="S12" s="79"/>
      <c r="T12" s="188">
        <f t="shared" si="11"/>
        <v>0</v>
      </c>
      <c r="U12" s="188">
        <f t="shared" si="5"/>
        <v>0</v>
      </c>
      <c r="V12" s="78" t="str">
        <f t="shared" si="6"/>
        <v>ok</v>
      </c>
      <c r="W12" s="76"/>
      <c r="X12" s="77">
        <f t="shared" si="7"/>
        <v>0</v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90" t="str">
        <f>IFERROR(VLOOKUP('15년일입'!$C13,구분표!$A$2:$C$1001,2,FALSE),"")</f>
        <v/>
      </c>
      <c r="B13" s="90" t="str">
        <f>IFERROR(VLOOKUP('15년일입'!$C13,구분표!$A$2:$C$1001,3,FALSE),"")</f>
        <v/>
      </c>
      <c r="C13" s="190"/>
      <c r="D13" s="189"/>
      <c r="E13" s="189"/>
      <c r="F13" s="190"/>
      <c r="G13" s="188"/>
      <c r="H13" s="188"/>
      <c r="I13" s="188"/>
      <c r="J13" s="74">
        <f t="shared" si="1"/>
        <v>0</v>
      </c>
      <c r="K13" s="202"/>
      <c r="L13" s="188"/>
      <c r="M13" s="74">
        <f t="shared" si="2"/>
        <v>0</v>
      </c>
      <c r="N13" s="75" t="str">
        <f t="shared" si="3"/>
        <v>-</v>
      </c>
      <c r="O13" s="209"/>
      <c r="P13" s="76"/>
      <c r="Q13" s="215"/>
      <c r="R13" s="76"/>
      <c r="S13" s="79"/>
      <c r="T13" s="188">
        <f t="shared" si="11"/>
        <v>0</v>
      </c>
      <c r="U13" s="188">
        <f t="shared" si="5"/>
        <v>0</v>
      </c>
      <c r="V13" s="78" t="str">
        <f t="shared" si="6"/>
        <v>ok</v>
      </c>
      <c r="W13" s="76"/>
      <c r="X13" s="77">
        <f t="shared" si="7"/>
        <v>0</v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  <row r="14" spans="1:29" ht="31.5" customHeight="1">
      <c r="A14" s="90" t="str">
        <f>IFERROR(VLOOKUP('15년일입'!$C14,구분표!$A$2:$C$1001,2,FALSE),"")</f>
        <v/>
      </c>
      <c r="B14" s="90" t="str">
        <f>IFERROR(VLOOKUP('15년일입'!$C14,구분표!$A$2:$C$1001,3,FALSE),"")</f>
        <v/>
      </c>
      <c r="C14" s="190"/>
      <c r="D14" s="189"/>
      <c r="E14" s="189"/>
      <c r="F14" s="190"/>
      <c r="G14" s="188"/>
      <c r="H14" s="188"/>
      <c r="I14" s="188"/>
      <c r="J14" s="74">
        <f t="shared" si="1"/>
        <v>0</v>
      </c>
      <c r="K14" s="188"/>
      <c r="L14" s="188"/>
      <c r="M14" s="74">
        <f t="shared" si="2"/>
        <v>0</v>
      </c>
      <c r="N14" s="75" t="str">
        <f t="shared" si="3"/>
        <v>-</v>
      </c>
      <c r="O14" s="209"/>
      <c r="P14" s="76"/>
      <c r="Q14" s="215"/>
      <c r="R14" s="76"/>
      <c r="S14" s="79"/>
      <c r="T14" s="188">
        <f t="shared" si="11"/>
        <v>0</v>
      </c>
      <c r="U14" s="188">
        <f t="shared" si="5"/>
        <v>0</v>
      </c>
      <c r="V14" s="78" t="str">
        <f t="shared" si="6"/>
        <v>ok</v>
      </c>
      <c r="W14" s="76"/>
      <c r="X14" s="77">
        <f t="shared" si="7"/>
        <v>0</v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IFERROR(IF($C14="","",INDEX(구분표!$I$2:$I$1001,MATCH(1,(구분표!$B$2:$B$1001='15년일입'!$A14)*(구분표!$C$2:$C$1001='15년일입'!$B14)*(구분표!$A$2:$A$1001='15년일입'!$C14),0))),"@@")</f>
        <v/>
      </c>
    </row>
    <row r="15" spans="1:29" ht="31.5" customHeight="1">
      <c r="A15" s="90" t="str">
        <f>IFERROR(VLOOKUP('15년일입'!$C15,구분표!$A$2:$C$1001,2,FALSE),"")</f>
        <v/>
      </c>
      <c r="B15" s="90" t="str">
        <f>IFERROR(VLOOKUP('15년일입'!$C15,구분표!$A$2:$C$1001,3,FALSE),"")</f>
        <v/>
      </c>
      <c r="C15" s="190"/>
      <c r="D15" s="189"/>
      <c r="E15" s="189"/>
      <c r="F15" s="190"/>
      <c r="G15" s="188"/>
      <c r="H15" s="188"/>
      <c r="I15" s="188"/>
      <c r="J15" s="74">
        <f t="shared" si="1"/>
        <v>0</v>
      </c>
      <c r="K15" s="188"/>
      <c r="L15" s="188"/>
      <c r="M15" s="74">
        <f t="shared" si="2"/>
        <v>0</v>
      </c>
      <c r="N15" s="75" t="str">
        <f t="shared" si="3"/>
        <v>-</v>
      </c>
      <c r="O15" s="209"/>
      <c r="P15" s="76"/>
      <c r="Q15" s="215"/>
      <c r="R15" s="76"/>
      <c r="S15" s="79"/>
      <c r="T15" s="188">
        <f t="shared" si="11"/>
        <v>0</v>
      </c>
      <c r="U15" s="188">
        <f t="shared" si="5"/>
        <v>0</v>
      </c>
      <c r="V15" s="78" t="str">
        <f t="shared" si="6"/>
        <v>ok</v>
      </c>
      <c r="W15" s="76"/>
      <c r="X15" s="77">
        <f t="shared" si="7"/>
        <v>0</v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IFERROR(IF($C15="","",INDEX(구분표!$I$2:$I$1001,MATCH(1,(구분표!$B$2:$B$1001='15년일입'!$A15)*(구분표!$C$2:$C$1001='15년일입'!$B15)*(구분표!$A$2:$A$1001='15년일입'!$C15),0))),"@@")</f>
        <v/>
      </c>
    </row>
    <row r="16" spans="1:29" ht="31.5" customHeight="1">
      <c r="A16" s="90" t="str">
        <f>IFERROR(VLOOKUP('15년일입'!$C16,구분표!$A$2:$C$1001,2,FALSE),"")</f>
        <v/>
      </c>
      <c r="B16" s="90" t="str">
        <f>IFERROR(VLOOKUP('15년일입'!$C16,구분표!$A$2:$C$1001,3,FALSE),"")</f>
        <v/>
      </c>
      <c r="C16" s="190"/>
      <c r="D16" s="189"/>
      <c r="E16" s="189"/>
      <c r="F16" s="190"/>
      <c r="G16" s="188"/>
      <c r="H16" s="188"/>
      <c r="I16" s="188"/>
      <c r="J16" s="74">
        <f t="shared" si="1"/>
        <v>0</v>
      </c>
      <c r="K16" s="188"/>
      <c r="L16" s="188"/>
      <c r="M16" s="74">
        <f t="shared" si="2"/>
        <v>0</v>
      </c>
      <c r="N16" s="75" t="str">
        <f t="shared" si="3"/>
        <v>-</v>
      </c>
      <c r="O16" s="209"/>
      <c r="P16" s="76"/>
      <c r="Q16" s="215"/>
      <c r="R16" s="76"/>
      <c r="S16" s="79"/>
      <c r="T16" s="188">
        <f t="shared" si="11"/>
        <v>0</v>
      </c>
      <c r="U16" s="188">
        <f t="shared" si="5"/>
        <v>0</v>
      </c>
      <c r="V16" s="78" t="str">
        <f t="shared" si="6"/>
        <v>ok</v>
      </c>
      <c r="W16" s="76"/>
      <c r="X16" s="77">
        <f t="shared" si="7"/>
        <v>0</v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IFERROR(IF($C16="","",INDEX(구분표!$I$2:$I$1001,MATCH(1,(구분표!$B$2:$B$1001='15년일입'!$A16)*(구분표!$C$2:$C$1001='15년일입'!$B16)*(구분표!$A$2:$A$1001='15년일입'!$C16),0))),"@@")</f>
        <v/>
      </c>
    </row>
    <row r="17" spans="1:29" ht="31.5" customHeight="1">
      <c r="A17" s="90" t="str">
        <f>IFERROR(VLOOKUP('15년일입'!$C17,구분표!$A$2:$C$1001,2,FALSE),"")</f>
        <v/>
      </c>
      <c r="B17" s="90" t="str">
        <f>IFERROR(VLOOKUP('15년일입'!$C17,구분표!$A$2:$C$1001,3,FALSE),"")</f>
        <v/>
      </c>
      <c r="C17" s="190"/>
      <c r="D17" s="189"/>
      <c r="E17" s="189"/>
      <c r="F17" s="190"/>
      <c r="G17" s="191"/>
      <c r="H17" s="188"/>
      <c r="I17" s="188"/>
      <c r="J17" s="74">
        <f t="shared" si="1"/>
        <v>0</v>
      </c>
      <c r="K17" s="188"/>
      <c r="L17" s="188"/>
      <c r="M17" s="74">
        <f t="shared" si="2"/>
        <v>0</v>
      </c>
      <c r="N17" s="75" t="str">
        <f t="shared" si="3"/>
        <v>-</v>
      </c>
      <c r="O17" s="209"/>
      <c r="P17" s="76"/>
      <c r="Q17" s="215"/>
      <c r="R17" s="76"/>
      <c r="S17" s="79"/>
      <c r="T17" s="188">
        <f t="shared" ref="T17:T80" si="12">IF($S17&lt;&gt;"도비",IF($Q17="국도비","직접입력",SUM($H17:$I17)),)</f>
        <v>0</v>
      </c>
      <c r="U17" s="188">
        <f t="shared" si="5"/>
        <v>0</v>
      </c>
      <c r="V17" s="78" t="str">
        <f t="shared" ref="V17:V80" si="13">IF($Q17="국도비","ok",IF(($H17+$I17)=($T17+$U17),"ok","검토"))</f>
        <v>ok</v>
      </c>
      <c r="W17" s="76"/>
      <c r="X17" s="77">
        <f t="shared" si="7"/>
        <v>0</v>
      </c>
      <c r="Y17" s="188">
        <f t="shared" ref="Y17:Y80" si="14">IF($X17&lt;&gt;"도비",IF($Q17="국도비","직접입력",SUM($K17:$L17)),)</f>
        <v>0</v>
      </c>
      <c r="Z17" s="188">
        <f t="shared" ref="Z17:Z80" si="15">IF($X17="도비",SUM($K17:$L17),IF($Q17="국도비","직접입력",SUM($K17:$L17)-$Y17))</f>
        <v>0</v>
      </c>
      <c r="AA17" s="78" t="str">
        <f t="shared" si="10"/>
        <v>ok</v>
      </c>
      <c r="AB17" s="76"/>
      <c r="AC17" s="80" t="str">
        <f t="array" ref="AC17">IFERROR(IF($C17="","",INDEX(구분표!$I$2:$I$1001,MATCH(1,(구분표!$B$2:$B$1001='15년일입'!$A17)*(구분표!$C$2:$C$1001='15년일입'!$B17)*(구분표!$A$2:$A$1001='15년일입'!$C17),0))),"@@")</f>
        <v/>
      </c>
    </row>
    <row r="18" spans="1:29" ht="31.5" customHeight="1">
      <c r="A18" s="90" t="str">
        <f>IFERROR(VLOOKUP('15년일입'!$C18,구분표!$A$2:$C$1001,2,FALSE),"")</f>
        <v/>
      </c>
      <c r="B18" s="90" t="str">
        <f>IFERROR(VLOOKUP('15년일입'!$C18,구분표!$A$2:$C$1001,3,FALSE),"")</f>
        <v/>
      </c>
      <c r="C18" s="190"/>
      <c r="D18" s="189"/>
      <c r="E18" s="189"/>
      <c r="F18" s="190"/>
      <c r="G18" s="188"/>
      <c r="H18" s="200"/>
      <c r="I18" s="200"/>
      <c r="J18" s="74">
        <f t="shared" ref="J18:J81" si="16">SUM(G18+H18+I18)</f>
        <v>0</v>
      </c>
      <c r="K18" s="203"/>
      <c r="L18" s="202"/>
      <c r="M18" s="74">
        <f t="shared" ref="M18:M81" si="17">SUM(G18+K18+L18)</f>
        <v>0</v>
      </c>
      <c r="N18" s="75" t="str">
        <f t="shared" si="3"/>
        <v>-</v>
      </c>
      <c r="O18" s="208"/>
      <c r="P18" s="76"/>
      <c r="Q18" s="215"/>
      <c r="R18" s="76"/>
      <c r="S18" s="79" t="s">
        <v>563</v>
      </c>
      <c r="T18" s="188">
        <f t="shared" si="12"/>
        <v>0</v>
      </c>
      <c r="U18" s="188">
        <f t="shared" ref="U18:U81" si="18">IF($S18="도비",SUM($H18:$I18),IF($Q18="국도비","직접입력",SUM($H18:$I18)-$T18))</f>
        <v>0</v>
      </c>
      <c r="V18" s="78" t="str">
        <f t="shared" si="13"/>
        <v>ok</v>
      </c>
      <c r="W18" s="76"/>
      <c r="X18" s="77" t="str">
        <f t="shared" ref="X18:X81" si="19">$S18</f>
        <v/>
      </c>
      <c r="Y18" s="188">
        <f t="shared" si="14"/>
        <v>0</v>
      </c>
      <c r="Z18" s="188">
        <f t="shared" si="15"/>
        <v>0</v>
      </c>
      <c r="AA18" s="78" t="str">
        <f t="shared" ref="AA18:AA81" si="20"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IFERROR(IF($C18="","",INDEX(구분표!$I$2:$I$1001,MATCH(1,(구분표!$B$2:$B$1001='15년일입'!$A18)*(구분표!$C$2:$C$1001='15년일입'!$B18)*(구분표!$A$2:$A$1001='15년일입'!$C18),0))),"@@")</f>
        <v/>
      </c>
    </row>
    <row r="19" spans="1:29" ht="31.5" customHeight="1">
      <c r="A19" s="90" t="str">
        <f>IFERROR(VLOOKUP('15년일입'!$C19,구분표!$A$2:$C$1001,2,FALSE),"")</f>
        <v/>
      </c>
      <c r="B19" s="90" t="str">
        <f>IFERROR(VLOOKUP('15년일입'!$C19,구분표!$A$2:$C$1001,3,FALSE),"")</f>
        <v/>
      </c>
      <c r="C19" s="190"/>
      <c r="D19" s="189"/>
      <c r="E19" s="189"/>
      <c r="F19" s="190"/>
      <c r="G19" s="188"/>
      <c r="H19" s="200"/>
      <c r="I19" s="200"/>
      <c r="J19" s="74">
        <f t="shared" si="16"/>
        <v>0</v>
      </c>
      <c r="K19" s="203"/>
      <c r="L19" s="202"/>
      <c r="M19" s="74">
        <f t="shared" si="17"/>
        <v>0</v>
      </c>
      <c r="N19" s="75" t="str">
        <f t="shared" si="3"/>
        <v>-</v>
      </c>
      <c r="O19" s="208"/>
      <c r="P19" s="76"/>
      <c r="Q19" s="215"/>
      <c r="R19" s="76"/>
      <c r="S19" s="79" t="s">
        <v>563</v>
      </c>
      <c r="T19" s="188">
        <f t="shared" si="12"/>
        <v>0</v>
      </c>
      <c r="U19" s="188">
        <f t="shared" si="18"/>
        <v>0</v>
      </c>
      <c r="V19" s="78" t="str">
        <f t="shared" si="13"/>
        <v>ok</v>
      </c>
      <c r="W19" s="76"/>
      <c r="X19" s="77" t="str">
        <f t="shared" si="19"/>
        <v/>
      </c>
      <c r="Y19" s="188">
        <f t="shared" si="14"/>
        <v>0</v>
      </c>
      <c r="Z19" s="188">
        <f t="shared" si="15"/>
        <v>0</v>
      </c>
      <c r="AA19" s="78" t="str">
        <f t="shared" si="20"/>
        <v>ok</v>
      </c>
      <c r="AB19" s="76"/>
      <c r="AC19" s="80" t="str">
        <f t="array" ref="AC19">IFERROR(IF($C19="","",INDEX(구분표!$I$2:$I$1001,MATCH(1,(구분표!$B$2:$B$1001='15년일입'!$A19)*(구분표!$C$2:$C$1001='15년일입'!$B19)*(구분표!$A$2:$A$1001='15년일입'!$C19),0))),"@@")</f>
        <v/>
      </c>
    </row>
    <row r="20" spans="1:29" ht="31.5" customHeight="1">
      <c r="A20" s="90" t="str">
        <f>IFERROR(VLOOKUP('15년일입'!$C20,구분표!$A$2:$C$1001,2,FALSE),"")</f>
        <v/>
      </c>
      <c r="B20" s="90" t="str">
        <f>IFERROR(VLOOKUP('15년일입'!$C20,구분표!$A$2:$C$1001,3,FALSE),"")</f>
        <v/>
      </c>
      <c r="C20" s="190"/>
      <c r="D20" s="189"/>
      <c r="E20" s="189"/>
      <c r="F20" s="190"/>
      <c r="G20" s="188"/>
      <c r="H20" s="200"/>
      <c r="I20" s="200"/>
      <c r="J20" s="74">
        <f t="shared" si="16"/>
        <v>0</v>
      </c>
      <c r="K20" s="203"/>
      <c r="L20" s="202"/>
      <c r="M20" s="74">
        <f t="shared" si="17"/>
        <v>0</v>
      </c>
      <c r="N20" s="75" t="str">
        <f t="shared" si="3"/>
        <v>-</v>
      </c>
      <c r="O20" s="208"/>
      <c r="P20" s="76"/>
      <c r="Q20" s="215"/>
      <c r="R20" s="76"/>
      <c r="S20" s="79" t="s">
        <v>563</v>
      </c>
      <c r="T20" s="188">
        <f t="shared" si="12"/>
        <v>0</v>
      </c>
      <c r="U20" s="188">
        <f t="shared" si="18"/>
        <v>0</v>
      </c>
      <c r="V20" s="78" t="str">
        <f t="shared" si="13"/>
        <v>ok</v>
      </c>
      <c r="W20" s="76"/>
      <c r="X20" s="77" t="str">
        <f t="shared" si="19"/>
        <v/>
      </c>
      <c r="Y20" s="188">
        <f t="shared" si="14"/>
        <v>0</v>
      </c>
      <c r="Z20" s="188">
        <f t="shared" si="15"/>
        <v>0</v>
      </c>
      <c r="AA20" s="78" t="str">
        <f t="shared" si="20"/>
        <v>ok</v>
      </c>
      <c r="AB20" s="76"/>
      <c r="AC20" s="80" t="str">
        <f t="array" ref="AC20">IFERROR(IF($C20="","",INDEX(구분표!$I$2:$I$1001,MATCH(1,(구분표!$B$2:$B$1001='15년일입'!$A20)*(구분표!$C$2:$C$1001='15년일입'!$B20)*(구분표!$A$2:$A$1001='15년일입'!$C20),0))),"@@")</f>
        <v/>
      </c>
    </row>
    <row r="21" spans="1:29" ht="31.5" customHeight="1">
      <c r="A21" s="90" t="str">
        <f>IFERROR(VLOOKUP('15년일입'!$C21,구분표!$A$2:$C$1001,2,FALSE),"")</f>
        <v/>
      </c>
      <c r="B21" s="90" t="str">
        <f>IFERROR(VLOOKUP('15년일입'!$C21,구분표!$A$2:$C$1001,3,FALSE),"")</f>
        <v/>
      </c>
      <c r="C21" s="190"/>
      <c r="D21" s="189"/>
      <c r="E21" s="189"/>
      <c r="F21" s="190"/>
      <c r="G21" s="188"/>
      <c r="H21" s="200"/>
      <c r="I21" s="200"/>
      <c r="J21" s="74">
        <f t="shared" si="16"/>
        <v>0</v>
      </c>
      <c r="K21" s="203"/>
      <c r="L21" s="202"/>
      <c r="M21" s="74">
        <f t="shared" si="17"/>
        <v>0</v>
      </c>
      <c r="N21" s="75" t="str">
        <f t="shared" si="3"/>
        <v>-</v>
      </c>
      <c r="O21" s="208"/>
      <c r="P21" s="76"/>
      <c r="Q21" s="215"/>
      <c r="R21" s="76"/>
      <c r="S21" s="79" t="s">
        <v>563</v>
      </c>
      <c r="T21" s="188">
        <f t="shared" si="12"/>
        <v>0</v>
      </c>
      <c r="U21" s="188">
        <f t="shared" si="18"/>
        <v>0</v>
      </c>
      <c r="V21" s="78" t="str">
        <f t="shared" si="13"/>
        <v>ok</v>
      </c>
      <c r="W21" s="76"/>
      <c r="X21" s="77" t="str">
        <f t="shared" si="19"/>
        <v/>
      </c>
      <c r="Y21" s="188">
        <f t="shared" si="14"/>
        <v>0</v>
      </c>
      <c r="Z21" s="188">
        <f t="shared" si="15"/>
        <v>0</v>
      </c>
      <c r="AA21" s="78" t="str">
        <f t="shared" si="20"/>
        <v>ok</v>
      </c>
      <c r="AB21" s="76"/>
      <c r="AC21" s="80" t="str">
        <f t="array" ref="AC21">IFERROR(IF($C21="","",INDEX(구분표!$I$2:$I$1001,MATCH(1,(구분표!$B$2:$B$1001='15년일입'!$A21)*(구분표!$C$2:$C$1001='15년일입'!$B21)*(구분표!$A$2:$A$1001='15년일입'!$C21),0))),"@@")</f>
        <v/>
      </c>
    </row>
    <row r="22" spans="1:29" ht="31.5" customHeight="1">
      <c r="A22" s="90" t="str">
        <f>IFERROR(VLOOKUP('15년일입'!$C22,구분표!$A$2:$C$1001,2,FALSE),"")</f>
        <v/>
      </c>
      <c r="B22" s="90" t="str">
        <f>IFERROR(VLOOKUP('15년일입'!$C22,구분표!$A$2:$C$1001,3,FALSE),"")</f>
        <v/>
      </c>
      <c r="C22" s="190"/>
      <c r="D22" s="189"/>
      <c r="E22" s="189"/>
      <c r="F22" s="190"/>
      <c r="G22" s="188"/>
      <c r="H22" s="200"/>
      <c r="I22" s="200"/>
      <c r="J22" s="74">
        <f t="shared" si="16"/>
        <v>0</v>
      </c>
      <c r="K22" s="203"/>
      <c r="L22" s="202"/>
      <c r="M22" s="74">
        <f t="shared" si="17"/>
        <v>0</v>
      </c>
      <c r="N22" s="75" t="str">
        <f t="shared" si="3"/>
        <v>-</v>
      </c>
      <c r="O22" s="208"/>
      <c r="P22" s="76"/>
      <c r="Q22" s="215"/>
      <c r="R22" s="76"/>
      <c r="S22" s="79" t="s">
        <v>563</v>
      </c>
      <c r="T22" s="188">
        <f t="shared" si="12"/>
        <v>0</v>
      </c>
      <c r="U22" s="188">
        <f t="shared" si="18"/>
        <v>0</v>
      </c>
      <c r="V22" s="78" t="str">
        <f t="shared" si="13"/>
        <v>ok</v>
      </c>
      <c r="W22" s="76"/>
      <c r="X22" s="77" t="str">
        <f t="shared" si="19"/>
        <v/>
      </c>
      <c r="Y22" s="188">
        <f t="shared" si="14"/>
        <v>0</v>
      </c>
      <c r="Z22" s="188">
        <f t="shared" si="15"/>
        <v>0</v>
      </c>
      <c r="AA22" s="78" t="str">
        <f t="shared" si="20"/>
        <v>ok</v>
      </c>
      <c r="AB22" s="76"/>
      <c r="AC22" s="80" t="str">
        <f t="array" ref="AC22">IFERROR(IF($C22="","",INDEX(구분표!$I$2:$I$1001,MATCH(1,(구분표!$B$2:$B$1001='15년일입'!$A22)*(구분표!$C$2:$C$1001='15년일입'!$B22)*(구분표!$A$2:$A$1001='15년일입'!$C22),0))),"@@")</f>
        <v/>
      </c>
    </row>
    <row r="23" spans="1:29" ht="31.5" customHeight="1">
      <c r="A23" s="90" t="str">
        <f>IFERROR(VLOOKUP('15년일입'!$C23,구분표!$A$2:$C$1001,2,FALSE),"")</f>
        <v/>
      </c>
      <c r="B23" s="90" t="str">
        <f>IFERROR(VLOOKUP('15년일입'!$C23,구분표!$A$2:$C$1001,3,FALSE),"")</f>
        <v/>
      </c>
      <c r="C23" s="190"/>
      <c r="D23" s="189"/>
      <c r="E23" s="189"/>
      <c r="F23" s="190"/>
      <c r="G23" s="188"/>
      <c r="H23" s="200"/>
      <c r="I23" s="200"/>
      <c r="J23" s="74">
        <f t="shared" si="16"/>
        <v>0</v>
      </c>
      <c r="K23" s="203"/>
      <c r="L23" s="202"/>
      <c r="M23" s="74">
        <f t="shared" si="17"/>
        <v>0</v>
      </c>
      <c r="N23" s="75" t="str">
        <f t="shared" si="3"/>
        <v>-</v>
      </c>
      <c r="O23" s="208"/>
      <c r="P23" s="76"/>
      <c r="Q23" s="215"/>
      <c r="R23" s="76"/>
      <c r="S23" s="79" t="s">
        <v>563</v>
      </c>
      <c r="T23" s="188">
        <f t="shared" si="12"/>
        <v>0</v>
      </c>
      <c r="U23" s="188">
        <f t="shared" si="18"/>
        <v>0</v>
      </c>
      <c r="V23" s="78" t="str">
        <f t="shared" si="13"/>
        <v>ok</v>
      </c>
      <c r="W23" s="76"/>
      <c r="X23" s="77" t="str">
        <f t="shared" si="19"/>
        <v/>
      </c>
      <c r="Y23" s="188">
        <f t="shared" si="14"/>
        <v>0</v>
      </c>
      <c r="Z23" s="188">
        <f t="shared" si="15"/>
        <v>0</v>
      </c>
      <c r="AA23" s="78" t="str">
        <f t="shared" si="20"/>
        <v>ok</v>
      </c>
      <c r="AB23" s="76"/>
      <c r="AC23" s="80" t="str">
        <f t="array" ref="AC23">IFERROR(IF($C23="","",INDEX(구분표!$I$2:$I$1001,MATCH(1,(구분표!$B$2:$B$1001='15년일입'!$A23)*(구분표!$C$2:$C$1001='15년일입'!$B23)*(구분표!$A$2:$A$1001='15년일입'!$C23),0))),"@@")</f>
        <v/>
      </c>
    </row>
    <row r="24" spans="1:29" ht="31.5" customHeight="1">
      <c r="A24" s="90" t="str">
        <f>IFERROR(VLOOKUP('15년일입'!$C24,구분표!$A$2:$C$1001,2,FALSE),"")</f>
        <v/>
      </c>
      <c r="B24" s="90" t="str">
        <f>IFERROR(VLOOKUP('15년일입'!$C24,구분표!$A$2:$C$1001,3,FALSE),"")</f>
        <v/>
      </c>
      <c r="C24" s="190"/>
      <c r="D24" s="189"/>
      <c r="E24" s="189"/>
      <c r="F24" s="190"/>
      <c r="G24" s="188"/>
      <c r="H24" s="188"/>
      <c r="I24" s="188"/>
      <c r="J24" s="74">
        <f t="shared" si="16"/>
        <v>0</v>
      </c>
      <c r="K24" s="202"/>
      <c r="L24" s="202"/>
      <c r="M24" s="74">
        <f t="shared" si="17"/>
        <v>0</v>
      </c>
      <c r="N24" s="75" t="str">
        <f t="shared" si="3"/>
        <v>-</v>
      </c>
      <c r="O24" s="208"/>
      <c r="P24" s="76"/>
      <c r="Q24" s="215"/>
      <c r="R24" s="76"/>
      <c r="S24" s="79" t="s">
        <v>563</v>
      </c>
      <c r="T24" s="188">
        <f t="shared" si="12"/>
        <v>0</v>
      </c>
      <c r="U24" s="188">
        <f t="shared" si="18"/>
        <v>0</v>
      </c>
      <c r="V24" s="78" t="str">
        <f t="shared" si="13"/>
        <v>ok</v>
      </c>
      <c r="W24" s="76"/>
      <c r="X24" s="77" t="str">
        <f t="shared" si="19"/>
        <v/>
      </c>
      <c r="Y24" s="188">
        <f t="shared" si="14"/>
        <v>0</v>
      </c>
      <c r="Z24" s="188">
        <f t="shared" si="15"/>
        <v>0</v>
      </c>
      <c r="AA24" s="78" t="str">
        <f t="shared" si="20"/>
        <v>ok</v>
      </c>
      <c r="AB24" s="76"/>
      <c r="AC24" s="80" t="str">
        <f t="array" ref="AC24">IFERROR(IF($C24="","",INDEX(구분표!$I$2:$I$1001,MATCH(1,(구분표!$B$2:$B$1001='15년일입'!$A24)*(구분표!$C$2:$C$1001='15년일입'!$B24)*(구분표!$A$2:$A$1001='15년일입'!$C24),0))),"@@")</f>
        <v/>
      </c>
    </row>
    <row r="25" spans="1:29" ht="31.5" customHeight="1">
      <c r="A25" s="90" t="str">
        <f>IFERROR(VLOOKUP('15년일입'!$C25,구분표!$A$2:$C$1001,2,FALSE),"")</f>
        <v/>
      </c>
      <c r="B25" s="90" t="str">
        <f>IFERROR(VLOOKUP('15년일입'!$C25,구분표!$A$2:$C$1001,3,FALSE),"")</f>
        <v/>
      </c>
      <c r="C25" s="190"/>
      <c r="D25" s="189"/>
      <c r="E25" s="189"/>
      <c r="F25" s="190"/>
      <c r="G25" s="188"/>
      <c r="H25" s="188"/>
      <c r="I25" s="188"/>
      <c r="J25" s="74">
        <f t="shared" si="16"/>
        <v>0</v>
      </c>
      <c r="K25" s="188"/>
      <c r="L25" s="188"/>
      <c r="M25" s="74">
        <f t="shared" si="17"/>
        <v>0</v>
      </c>
      <c r="N25" s="75" t="str">
        <f t="shared" si="3"/>
        <v>-</v>
      </c>
      <c r="O25" s="210"/>
      <c r="P25" s="76"/>
      <c r="Q25" s="215"/>
      <c r="R25" s="76"/>
      <c r="S25" s="79" t="s">
        <v>563</v>
      </c>
      <c r="T25" s="188">
        <f t="shared" si="12"/>
        <v>0</v>
      </c>
      <c r="U25" s="188">
        <f t="shared" si="18"/>
        <v>0</v>
      </c>
      <c r="V25" s="78" t="str">
        <f t="shared" si="13"/>
        <v>ok</v>
      </c>
      <c r="W25" s="76"/>
      <c r="X25" s="77" t="str">
        <f t="shared" si="19"/>
        <v/>
      </c>
      <c r="Y25" s="188">
        <f t="shared" si="14"/>
        <v>0</v>
      </c>
      <c r="Z25" s="188">
        <f t="shared" si="15"/>
        <v>0</v>
      </c>
      <c r="AA25" s="78" t="str">
        <f t="shared" si="20"/>
        <v>ok</v>
      </c>
      <c r="AB25" s="76"/>
      <c r="AC25" s="80" t="str">
        <f t="array" ref="AC25">IFERROR(IF($C25="","",INDEX(구분표!$I$2:$I$1001,MATCH(1,(구분표!$B$2:$B$1001='15년일입'!$A25)*(구분표!$C$2:$C$1001='15년일입'!$B25)*(구분표!$A$2:$A$1001='15년일입'!$C25),0))),"@@")</f>
        <v/>
      </c>
    </row>
    <row r="26" spans="1:29" ht="31.5" customHeight="1">
      <c r="A26" s="90" t="str">
        <f>IFERROR(VLOOKUP('15년일입'!$C26,구분표!$A$2:$C$1001,2,FALSE),"")</f>
        <v/>
      </c>
      <c r="B26" s="90" t="str">
        <f>IFERROR(VLOOKUP('15년일입'!$C26,구분표!$A$2:$C$1001,3,FALSE),"")</f>
        <v/>
      </c>
      <c r="C26" s="190"/>
      <c r="D26" s="189"/>
      <c r="E26" s="189"/>
      <c r="F26" s="190"/>
      <c r="G26" s="188"/>
      <c r="H26" s="188"/>
      <c r="I26" s="188"/>
      <c r="J26" s="74">
        <f t="shared" si="16"/>
        <v>0</v>
      </c>
      <c r="K26" s="188"/>
      <c r="L26" s="188"/>
      <c r="M26" s="74">
        <f t="shared" si="17"/>
        <v>0</v>
      </c>
      <c r="N26" s="75" t="str">
        <f t="shared" si="3"/>
        <v>-</v>
      </c>
      <c r="O26" s="210"/>
      <c r="P26" s="76"/>
      <c r="Q26" s="215"/>
      <c r="R26" s="76"/>
      <c r="S26" s="79" t="s">
        <v>563</v>
      </c>
      <c r="T26" s="188">
        <f t="shared" si="12"/>
        <v>0</v>
      </c>
      <c r="U26" s="188">
        <f t="shared" si="18"/>
        <v>0</v>
      </c>
      <c r="V26" s="78" t="str">
        <f t="shared" si="13"/>
        <v>ok</v>
      </c>
      <c r="W26" s="76"/>
      <c r="X26" s="77" t="str">
        <f t="shared" si="19"/>
        <v/>
      </c>
      <c r="Y26" s="188">
        <f t="shared" si="14"/>
        <v>0</v>
      </c>
      <c r="Z26" s="188">
        <f t="shared" si="15"/>
        <v>0</v>
      </c>
      <c r="AA26" s="78" t="str">
        <f t="shared" si="20"/>
        <v>ok</v>
      </c>
      <c r="AB26" s="76"/>
      <c r="AC26" s="80" t="str">
        <f t="array" ref="AC26">IFERROR(IF($C26="","",INDEX(구분표!$I$2:$I$1001,MATCH(1,(구분표!$B$2:$B$1001='15년일입'!$A26)*(구분표!$C$2:$C$1001='15년일입'!$B26)*(구분표!$A$2:$A$1001='15년일입'!$C26),0))),"@@")</f>
        <v/>
      </c>
    </row>
    <row r="27" spans="1:29" ht="31.5" customHeight="1">
      <c r="A27" s="90" t="str">
        <f>IFERROR(VLOOKUP('15년일입'!$C27,구분표!$A$2:$C$1001,2,FALSE),"")</f>
        <v/>
      </c>
      <c r="B27" s="90" t="str">
        <f>IFERROR(VLOOKUP('15년일입'!$C27,구분표!$A$2:$C$1001,3,FALSE),"")</f>
        <v/>
      </c>
      <c r="C27" s="190"/>
      <c r="D27" s="189"/>
      <c r="E27" s="189"/>
      <c r="F27" s="190"/>
      <c r="G27" s="188"/>
      <c r="H27" s="188"/>
      <c r="I27" s="188"/>
      <c r="J27" s="74">
        <f t="shared" si="16"/>
        <v>0</v>
      </c>
      <c r="K27" s="188"/>
      <c r="L27" s="188"/>
      <c r="M27" s="74">
        <f t="shared" si="17"/>
        <v>0</v>
      </c>
      <c r="N27" s="75" t="str">
        <f t="shared" si="3"/>
        <v>-</v>
      </c>
      <c r="O27" s="209"/>
      <c r="P27" s="76"/>
      <c r="Q27" s="215"/>
      <c r="R27" s="76"/>
      <c r="S27" s="79" t="s">
        <v>563</v>
      </c>
      <c r="T27" s="188">
        <f t="shared" si="12"/>
        <v>0</v>
      </c>
      <c r="U27" s="188">
        <f t="shared" si="18"/>
        <v>0</v>
      </c>
      <c r="V27" s="78" t="str">
        <f t="shared" si="13"/>
        <v>ok</v>
      </c>
      <c r="W27" s="76"/>
      <c r="X27" s="77" t="str">
        <f t="shared" si="19"/>
        <v/>
      </c>
      <c r="Y27" s="188">
        <f t="shared" si="14"/>
        <v>0</v>
      </c>
      <c r="Z27" s="188">
        <f t="shared" si="15"/>
        <v>0</v>
      </c>
      <c r="AA27" s="78" t="str">
        <f t="shared" si="20"/>
        <v>ok</v>
      </c>
      <c r="AB27" s="76"/>
      <c r="AC27" s="80" t="str">
        <f t="array" ref="AC27">IFERROR(IF($C27="","",INDEX(구분표!$I$2:$I$1001,MATCH(1,(구분표!$B$2:$B$1001='15년일입'!$A27)*(구분표!$C$2:$C$1001='15년일입'!$B27)*(구분표!$A$2:$A$1001='15년일입'!$C27),0))),"@@")</f>
        <v/>
      </c>
    </row>
    <row r="28" spans="1:29" ht="31.5" customHeight="1">
      <c r="A28" s="90" t="str">
        <f>IFERROR(VLOOKUP('15년일입'!$C28,구분표!$A$2:$C$1001,2,FALSE),"")</f>
        <v/>
      </c>
      <c r="B28" s="90" t="str">
        <f>IFERROR(VLOOKUP('15년일입'!$C28,구분표!$A$2:$C$1001,3,FALSE),"")</f>
        <v/>
      </c>
      <c r="C28" s="190"/>
      <c r="D28" s="189"/>
      <c r="E28" s="189"/>
      <c r="F28" s="190"/>
      <c r="G28" s="188"/>
      <c r="H28" s="188"/>
      <c r="I28" s="188"/>
      <c r="J28" s="74">
        <f t="shared" si="16"/>
        <v>0</v>
      </c>
      <c r="K28" s="188"/>
      <c r="L28" s="188"/>
      <c r="M28" s="74">
        <f t="shared" si="17"/>
        <v>0</v>
      </c>
      <c r="N28" s="75" t="str">
        <f t="shared" si="3"/>
        <v>-</v>
      </c>
      <c r="O28" s="210"/>
      <c r="P28" s="76"/>
      <c r="Q28" s="215"/>
      <c r="R28" s="76"/>
      <c r="S28" s="79" t="s">
        <v>563</v>
      </c>
      <c r="T28" s="188">
        <f t="shared" si="12"/>
        <v>0</v>
      </c>
      <c r="U28" s="188">
        <f t="shared" si="18"/>
        <v>0</v>
      </c>
      <c r="V28" s="78" t="str">
        <f t="shared" si="13"/>
        <v>ok</v>
      </c>
      <c r="W28" s="76"/>
      <c r="X28" s="77" t="str">
        <f t="shared" si="19"/>
        <v/>
      </c>
      <c r="Y28" s="188">
        <f t="shared" si="14"/>
        <v>0</v>
      </c>
      <c r="Z28" s="188">
        <f t="shared" si="15"/>
        <v>0</v>
      </c>
      <c r="AA28" s="78" t="str">
        <f t="shared" si="20"/>
        <v>ok</v>
      </c>
      <c r="AB28" s="76"/>
      <c r="AC28" s="80" t="str">
        <f t="array" ref="AC28">IFERROR(IF($C28="","",INDEX(구분표!$I$2:$I$1001,MATCH(1,(구분표!$B$2:$B$1001='15년일입'!$A28)*(구분표!$C$2:$C$1001='15년일입'!$B28)*(구분표!$A$2:$A$1001='15년일입'!$C28),0))),"@@")</f>
        <v/>
      </c>
    </row>
    <row r="29" spans="1:29" ht="31.5" customHeight="1">
      <c r="A29" s="90" t="str">
        <f>IFERROR(VLOOKUP('15년일입'!$C29,구분표!$A$2:$C$1001,2,FALSE),"")</f>
        <v/>
      </c>
      <c r="B29" s="90" t="str">
        <f>IFERROR(VLOOKUP('15년일입'!$C29,구분표!$A$2:$C$1001,3,FALSE),"")</f>
        <v/>
      </c>
      <c r="C29" s="190"/>
      <c r="D29" s="189"/>
      <c r="E29" s="189"/>
      <c r="F29" s="190"/>
      <c r="G29" s="192"/>
      <c r="H29" s="188"/>
      <c r="I29" s="188"/>
      <c r="J29" s="74">
        <f t="shared" si="16"/>
        <v>0</v>
      </c>
      <c r="K29" s="188"/>
      <c r="L29" s="188"/>
      <c r="M29" s="74">
        <f t="shared" si="17"/>
        <v>0</v>
      </c>
      <c r="N29" s="75" t="str">
        <f t="shared" si="3"/>
        <v>-</v>
      </c>
      <c r="O29" s="205"/>
      <c r="P29" s="76"/>
      <c r="Q29" s="215"/>
      <c r="R29" s="76"/>
      <c r="S29" s="79" t="s">
        <v>563</v>
      </c>
      <c r="T29" s="188">
        <f t="shared" si="12"/>
        <v>0</v>
      </c>
      <c r="U29" s="188">
        <f t="shared" si="18"/>
        <v>0</v>
      </c>
      <c r="V29" s="78" t="str">
        <f t="shared" si="13"/>
        <v>ok</v>
      </c>
      <c r="W29" s="76"/>
      <c r="X29" s="77" t="str">
        <f t="shared" si="19"/>
        <v/>
      </c>
      <c r="Y29" s="188">
        <f t="shared" si="14"/>
        <v>0</v>
      </c>
      <c r="Z29" s="188">
        <f t="shared" si="15"/>
        <v>0</v>
      </c>
      <c r="AA29" s="78" t="str">
        <f t="shared" si="20"/>
        <v>ok</v>
      </c>
      <c r="AB29" s="76"/>
      <c r="AC29" s="80" t="str">
        <f t="array" ref="AC29">IFERROR(IF($C29="","",INDEX(구분표!$I$2:$I$1001,MATCH(1,(구분표!$B$2:$B$1001='15년일입'!$A29)*(구분표!$C$2:$C$1001='15년일입'!$B29)*(구분표!$A$2:$A$1001='15년일입'!$C29),0))),"@@")</f>
        <v/>
      </c>
    </row>
    <row r="30" spans="1:29" s="24" customFormat="1" ht="31.5" customHeight="1">
      <c r="A30" s="91" t="str">
        <f>IFERROR(VLOOKUP('15년일입'!$C30,구분표!$A$2:$C$1001,2,FALSE),"")</f>
        <v/>
      </c>
      <c r="B30" s="91" t="str">
        <f>IFERROR(VLOOKUP('15년일입'!$C30,구분표!$A$2:$C$1001,3,FALSE),"")</f>
        <v/>
      </c>
      <c r="C30" s="194"/>
      <c r="D30" s="195"/>
      <c r="E30" s="195"/>
      <c r="F30" s="194"/>
      <c r="G30" s="192"/>
      <c r="H30" s="201"/>
      <c r="I30" s="201"/>
      <c r="J30" s="74">
        <f t="shared" si="16"/>
        <v>0</v>
      </c>
      <c r="K30" s="201"/>
      <c r="L30" s="201"/>
      <c r="M30" s="74">
        <f t="shared" si="17"/>
        <v>0</v>
      </c>
      <c r="N30" s="75" t="str">
        <f t="shared" si="3"/>
        <v>-</v>
      </c>
      <c r="O30" s="207"/>
      <c r="P30" s="81"/>
      <c r="Q30" s="216"/>
      <c r="R30" s="81"/>
      <c r="S30" s="79" t="s">
        <v>563</v>
      </c>
      <c r="T30" s="188">
        <f t="shared" si="12"/>
        <v>0</v>
      </c>
      <c r="U30" s="188">
        <f t="shared" si="18"/>
        <v>0</v>
      </c>
      <c r="V30" s="78" t="str">
        <f t="shared" si="13"/>
        <v>ok</v>
      </c>
      <c r="W30" s="81"/>
      <c r="X30" s="77" t="str">
        <f t="shared" si="19"/>
        <v/>
      </c>
      <c r="Y30" s="188">
        <f t="shared" si="14"/>
        <v>0</v>
      </c>
      <c r="Z30" s="188">
        <f t="shared" si="15"/>
        <v>0</v>
      </c>
      <c r="AA30" s="78" t="str">
        <f t="shared" si="20"/>
        <v>ok</v>
      </c>
      <c r="AB30" s="81"/>
      <c r="AC30" s="80" t="str">
        <f t="array" ref="AC30">IFERROR(IF($C30="","",INDEX(구분표!$I$2:$I$1001,MATCH(1,(구분표!$B$2:$B$1001='15년일입'!$A30)*(구분표!$C$2:$C$1001='15년일입'!$B30)*(구분표!$A$2:$A$1001='15년일입'!$C30),0))),"@@")</f>
        <v/>
      </c>
    </row>
    <row r="31" spans="1:29" ht="31.5" customHeight="1">
      <c r="A31" s="90" t="str">
        <f>IFERROR(VLOOKUP('15년일입'!$C31,구분표!$A$2:$C$1001,2,FALSE),"")</f>
        <v/>
      </c>
      <c r="B31" s="90" t="str">
        <f>IFERROR(VLOOKUP('15년일입'!$C31,구분표!$A$2:$C$1001,3,FALSE),"")</f>
        <v/>
      </c>
      <c r="C31" s="190"/>
      <c r="D31" s="189"/>
      <c r="E31" s="189"/>
      <c r="F31" s="190"/>
      <c r="G31" s="188"/>
      <c r="H31" s="188"/>
      <c r="I31" s="188"/>
      <c r="J31" s="74">
        <f t="shared" si="16"/>
        <v>0</v>
      </c>
      <c r="K31" s="188"/>
      <c r="L31" s="188"/>
      <c r="M31" s="74">
        <f t="shared" si="17"/>
        <v>0</v>
      </c>
      <c r="N31" s="75" t="str">
        <f t="shared" si="3"/>
        <v>-</v>
      </c>
      <c r="O31" s="211"/>
      <c r="P31" s="76"/>
      <c r="Q31" s="215"/>
      <c r="R31" s="76"/>
      <c r="S31" s="79" t="s">
        <v>563</v>
      </c>
      <c r="T31" s="188">
        <f t="shared" si="12"/>
        <v>0</v>
      </c>
      <c r="U31" s="188">
        <f t="shared" si="18"/>
        <v>0</v>
      </c>
      <c r="V31" s="78" t="str">
        <f t="shared" si="13"/>
        <v>ok</v>
      </c>
      <c r="W31" s="76"/>
      <c r="X31" s="77" t="str">
        <f t="shared" si="19"/>
        <v/>
      </c>
      <c r="Y31" s="188">
        <f t="shared" si="14"/>
        <v>0</v>
      </c>
      <c r="Z31" s="188">
        <f t="shared" si="15"/>
        <v>0</v>
      </c>
      <c r="AA31" s="78" t="str">
        <f t="shared" si="20"/>
        <v>ok</v>
      </c>
      <c r="AB31" s="76"/>
      <c r="AC31" s="80" t="str">
        <f t="array" ref="AC31">IFERROR(IF($C31="","",INDEX(구분표!$I$2:$I$1001,MATCH(1,(구분표!$B$2:$B$1001='15년일입'!$A31)*(구분표!$C$2:$C$1001='15년일입'!$B31)*(구분표!$A$2:$A$1001='15년일입'!$C31),0))),"@@")</f>
        <v/>
      </c>
    </row>
    <row r="32" spans="1:29" ht="31.5" customHeight="1">
      <c r="A32" s="90" t="str">
        <f>IFERROR(VLOOKUP('15년일입'!$C32,구분표!$A$2:$C$1001,2,FALSE),"")</f>
        <v/>
      </c>
      <c r="B32" s="90" t="str">
        <f>IFERROR(VLOOKUP('15년일입'!$C32,구분표!$A$2:$C$1001,3,FALSE),"")</f>
        <v/>
      </c>
      <c r="C32" s="190"/>
      <c r="D32" s="189"/>
      <c r="E32" s="189"/>
      <c r="F32" s="190"/>
      <c r="G32" s="188"/>
      <c r="H32" s="188"/>
      <c r="I32" s="188"/>
      <c r="J32" s="74">
        <f t="shared" si="16"/>
        <v>0</v>
      </c>
      <c r="K32" s="188"/>
      <c r="L32" s="188"/>
      <c r="M32" s="74">
        <f t="shared" si="17"/>
        <v>0</v>
      </c>
      <c r="N32" s="75" t="str">
        <f t="shared" si="3"/>
        <v>-</v>
      </c>
      <c r="O32" s="209"/>
      <c r="P32" s="76"/>
      <c r="Q32" s="215"/>
      <c r="R32" s="76"/>
      <c r="S32" s="79" t="s">
        <v>563</v>
      </c>
      <c r="T32" s="188">
        <f t="shared" si="12"/>
        <v>0</v>
      </c>
      <c r="U32" s="188">
        <f t="shared" si="18"/>
        <v>0</v>
      </c>
      <c r="V32" s="78" t="str">
        <f t="shared" si="13"/>
        <v>ok</v>
      </c>
      <c r="W32" s="76"/>
      <c r="X32" s="77" t="str">
        <f t="shared" si="19"/>
        <v/>
      </c>
      <c r="Y32" s="188">
        <f t="shared" si="14"/>
        <v>0</v>
      </c>
      <c r="Z32" s="188">
        <f t="shared" si="15"/>
        <v>0</v>
      </c>
      <c r="AA32" s="78" t="str">
        <f t="shared" si="20"/>
        <v>ok</v>
      </c>
      <c r="AB32" s="76"/>
      <c r="AC32" s="80" t="str">
        <f t="array" ref="AC32">IFERROR(IF($C32="","",INDEX(구분표!$I$2:$I$1001,MATCH(1,(구분표!$B$2:$B$1001='15년일입'!$A32)*(구분표!$C$2:$C$1001='15년일입'!$B32)*(구분표!$A$2:$A$1001='15년일입'!$C32),0))),"@@")</f>
        <v/>
      </c>
    </row>
    <row r="33" spans="1:29" ht="31.5" customHeight="1">
      <c r="A33" s="90" t="str">
        <f>IFERROR(VLOOKUP('15년일입'!$C33,구분표!$A$2:$C$1001,2,FALSE),"")</f>
        <v/>
      </c>
      <c r="B33" s="90" t="str">
        <f>IFERROR(VLOOKUP('15년일입'!$C33,구분표!$A$2:$C$1001,3,FALSE),"")</f>
        <v/>
      </c>
      <c r="C33" s="190"/>
      <c r="D33" s="189"/>
      <c r="E33" s="189"/>
      <c r="F33" s="190"/>
      <c r="G33" s="196"/>
      <c r="H33" s="188"/>
      <c r="I33" s="188"/>
      <c r="J33" s="74">
        <f t="shared" si="16"/>
        <v>0</v>
      </c>
      <c r="K33" s="188"/>
      <c r="L33" s="188"/>
      <c r="M33" s="74">
        <f t="shared" si="17"/>
        <v>0</v>
      </c>
      <c r="N33" s="75" t="str">
        <f t="shared" si="3"/>
        <v>-</v>
      </c>
      <c r="O33" s="212"/>
      <c r="P33" s="76"/>
      <c r="Q33" s="215"/>
      <c r="R33" s="76"/>
      <c r="S33" s="79" t="s">
        <v>563</v>
      </c>
      <c r="T33" s="188">
        <f t="shared" si="12"/>
        <v>0</v>
      </c>
      <c r="U33" s="188">
        <f t="shared" si="18"/>
        <v>0</v>
      </c>
      <c r="V33" s="78" t="str">
        <f t="shared" si="13"/>
        <v>ok</v>
      </c>
      <c r="W33" s="76"/>
      <c r="X33" s="77" t="str">
        <f t="shared" si="19"/>
        <v/>
      </c>
      <c r="Y33" s="188">
        <f t="shared" si="14"/>
        <v>0</v>
      </c>
      <c r="Z33" s="188">
        <f t="shared" si="15"/>
        <v>0</v>
      </c>
      <c r="AA33" s="78" t="str">
        <f t="shared" si="20"/>
        <v>ok</v>
      </c>
      <c r="AB33" s="76"/>
      <c r="AC33" s="80" t="str">
        <f t="array" ref="AC33">IFERROR(IF($C33="","",INDEX(구분표!$I$2:$I$1001,MATCH(1,(구분표!$B$2:$B$1001='15년일입'!$A33)*(구분표!$C$2:$C$1001='15년일입'!$B33)*(구분표!$A$2:$A$1001='15년일입'!$C33),0))),"@@")</f>
        <v/>
      </c>
    </row>
    <row r="34" spans="1:29" ht="31.5" customHeight="1">
      <c r="A34" s="90" t="str">
        <f>IFERROR(VLOOKUP('15년일입'!$C34,구분표!$A$2:$C$1001,2,FALSE),"")</f>
        <v/>
      </c>
      <c r="B34" s="90" t="str">
        <f>IFERROR(VLOOKUP('15년일입'!$C34,구분표!$A$2:$C$1001,3,FALSE),"")</f>
        <v/>
      </c>
      <c r="C34" s="190"/>
      <c r="D34" s="189"/>
      <c r="E34" s="189"/>
      <c r="F34" s="190"/>
      <c r="G34" s="188"/>
      <c r="H34" s="188"/>
      <c r="I34" s="188"/>
      <c r="J34" s="74">
        <f t="shared" si="16"/>
        <v>0</v>
      </c>
      <c r="K34" s="188"/>
      <c r="L34" s="188"/>
      <c r="M34" s="74">
        <f t="shared" si="17"/>
        <v>0</v>
      </c>
      <c r="N34" s="75" t="str">
        <f t="shared" si="3"/>
        <v>-</v>
      </c>
      <c r="O34" s="212"/>
      <c r="P34" s="76"/>
      <c r="Q34" s="215"/>
      <c r="R34" s="76"/>
      <c r="S34" s="79" t="s">
        <v>563</v>
      </c>
      <c r="T34" s="188">
        <f t="shared" si="12"/>
        <v>0</v>
      </c>
      <c r="U34" s="188">
        <f t="shared" si="18"/>
        <v>0</v>
      </c>
      <c r="V34" s="78" t="str">
        <f t="shared" si="13"/>
        <v>ok</v>
      </c>
      <c r="W34" s="76"/>
      <c r="X34" s="77" t="str">
        <f t="shared" si="19"/>
        <v/>
      </c>
      <c r="Y34" s="188">
        <f t="shared" si="14"/>
        <v>0</v>
      </c>
      <c r="Z34" s="188">
        <f t="shared" si="15"/>
        <v>0</v>
      </c>
      <c r="AA34" s="78" t="str">
        <f t="shared" si="20"/>
        <v>ok</v>
      </c>
      <c r="AB34" s="76"/>
      <c r="AC34" s="80" t="str">
        <f t="array" ref="AC34">IFERROR(IF($C34="","",INDEX(구분표!$I$2:$I$1001,MATCH(1,(구분표!$B$2:$B$1001='15년일입'!$A34)*(구분표!$C$2:$C$1001='15년일입'!$B34)*(구분표!$A$2:$A$1001='15년일입'!$C34),0))),"@@")</f>
        <v/>
      </c>
    </row>
    <row r="35" spans="1:29" ht="31.5" customHeight="1">
      <c r="A35" s="90" t="str">
        <f>IFERROR(VLOOKUP('15년일입'!$C35,구분표!$A$2:$C$1001,2,FALSE),"")</f>
        <v/>
      </c>
      <c r="B35" s="90" t="str">
        <f>IFERROR(VLOOKUP('15년일입'!$C35,구분표!$A$2:$C$1001,3,FALSE),"")</f>
        <v/>
      </c>
      <c r="C35" s="190"/>
      <c r="D35" s="189"/>
      <c r="E35" s="189"/>
      <c r="F35" s="190"/>
      <c r="G35" s="188"/>
      <c r="H35" s="188"/>
      <c r="I35" s="188"/>
      <c r="J35" s="74">
        <f t="shared" si="16"/>
        <v>0</v>
      </c>
      <c r="K35" s="188"/>
      <c r="L35" s="188"/>
      <c r="M35" s="74">
        <f t="shared" si="17"/>
        <v>0</v>
      </c>
      <c r="N35" s="75" t="str">
        <f t="shared" si="3"/>
        <v>-</v>
      </c>
      <c r="O35" s="212"/>
      <c r="P35" s="76"/>
      <c r="Q35" s="215"/>
      <c r="R35" s="76"/>
      <c r="S35" s="79" t="s">
        <v>563</v>
      </c>
      <c r="T35" s="188">
        <f t="shared" si="12"/>
        <v>0</v>
      </c>
      <c r="U35" s="188">
        <f t="shared" si="18"/>
        <v>0</v>
      </c>
      <c r="V35" s="78" t="str">
        <f t="shared" si="13"/>
        <v>ok</v>
      </c>
      <c r="W35" s="76"/>
      <c r="X35" s="77" t="str">
        <f t="shared" si="19"/>
        <v/>
      </c>
      <c r="Y35" s="188">
        <f t="shared" si="14"/>
        <v>0</v>
      </c>
      <c r="Z35" s="188">
        <f t="shared" si="15"/>
        <v>0</v>
      </c>
      <c r="AA35" s="78" t="str">
        <f t="shared" si="20"/>
        <v>ok</v>
      </c>
      <c r="AB35" s="76"/>
      <c r="AC35" s="80" t="str">
        <f t="array" ref="AC35">IFERROR(IF($C35="","",INDEX(구분표!$I$2:$I$1001,MATCH(1,(구분표!$B$2:$B$1001='15년일입'!$A35)*(구분표!$C$2:$C$1001='15년일입'!$B35)*(구분표!$A$2:$A$1001='15년일입'!$C35),0))),"@@")</f>
        <v/>
      </c>
    </row>
    <row r="36" spans="1:29" ht="31.5" customHeight="1">
      <c r="A36" s="90" t="str">
        <f>IFERROR(VLOOKUP('15년일입'!$C36,구분표!$A$2:$C$1001,2,FALSE),"")</f>
        <v/>
      </c>
      <c r="B36" s="90" t="str">
        <f>IFERROR(VLOOKUP('15년일입'!$C36,구분표!$A$2:$C$1001,3,FALSE),"")</f>
        <v/>
      </c>
      <c r="C36" s="190"/>
      <c r="D36" s="189"/>
      <c r="E36" s="189"/>
      <c r="F36" s="190"/>
      <c r="G36" s="188"/>
      <c r="H36" s="188"/>
      <c r="I36" s="188"/>
      <c r="J36" s="74">
        <f t="shared" si="16"/>
        <v>0</v>
      </c>
      <c r="K36" s="188"/>
      <c r="L36" s="188"/>
      <c r="M36" s="74">
        <f t="shared" si="17"/>
        <v>0</v>
      </c>
      <c r="N36" s="75" t="str">
        <f t="shared" si="3"/>
        <v>-</v>
      </c>
      <c r="O36" s="212"/>
      <c r="P36" s="76"/>
      <c r="Q36" s="215"/>
      <c r="R36" s="76"/>
      <c r="S36" s="79" t="s">
        <v>563</v>
      </c>
      <c r="T36" s="188">
        <f t="shared" si="12"/>
        <v>0</v>
      </c>
      <c r="U36" s="188">
        <f t="shared" si="18"/>
        <v>0</v>
      </c>
      <c r="V36" s="78" t="str">
        <f t="shared" si="13"/>
        <v>ok</v>
      </c>
      <c r="W36" s="76"/>
      <c r="X36" s="77" t="str">
        <f t="shared" si="19"/>
        <v/>
      </c>
      <c r="Y36" s="188">
        <f t="shared" si="14"/>
        <v>0</v>
      </c>
      <c r="Z36" s="188">
        <f t="shared" si="15"/>
        <v>0</v>
      </c>
      <c r="AA36" s="78" t="str">
        <f t="shared" si="20"/>
        <v>ok</v>
      </c>
      <c r="AB36" s="76"/>
      <c r="AC36" s="80" t="str">
        <f t="array" ref="AC36">IFERROR(IF($C36="","",INDEX(구분표!$I$2:$I$1001,MATCH(1,(구분표!$B$2:$B$1001='15년일입'!$A36)*(구분표!$C$2:$C$1001='15년일입'!$B36)*(구분표!$A$2:$A$1001='15년일입'!$C36),0))),"@@")</f>
        <v/>
      </c>
    </row>
    <row r="37" spans="1:29" ht="31.5" customHeight="1">
      <c r="A37" s="90" t="str">
        <f>IFERROR(VLOOKUP('15년일입'!$C37,구분표!$A$2:$C$1001,2,FALSE),"")</f>
        <v/>
      </c>
      <c r="B37" s="90" t="str">
        <f>IFERROR(VLOOKUP('15년일입'!$C37,구분표!$A$2:$C$1001,3,FALSE),"")</f>
        <v/>
      </c>
      <c r="C37" s="190"/>
      <c r="D37" s="189"/>
      <c r="E37" s="189"/>
      <c r="F37" s="190"/>
      <c r="G37" s="188"/>
      <c r="H37" s="188"/>
      <c r="I37" s="188"/>
      <c r="J37" s="74">
        <f t="shared" si="16"/>
        <v>0</v>
      </c>
      <c r="K37" s="188"/>
      <c r="L37" s="188"/>
      <c r="M37" s="74">
        <f t="shared" si="17"/>
        <v>0</v>
      </c>
      <c r="N37" s="75" t="str">
        <f t="shared" si="3"/>
        <v>-</v>
      </c>
      <c r="O37" s="212"/>
      <c r="P37" s="76"/>
      <c r="Q37" s="215"/>
      <c r="R37" s="76"/>
      <c r="S37" s="79" t="s">
        <v>563</v>
      </c>
      <c r="T37" s="188">
        <f t="shared" si="12"/>
        <v>0</v>
      </c>
      <c r="U37" s="188">
        <f t="shared" si="18"/>
        <v>0</v>
      </c>
      <c r="V37" s="78" t="str">
        <f t="shared" si="13"/>
        <v>ok</v>
      </c>
      <c r="W37" s="76"/>
      <c r="X37" s="77" t="str">
        <f t="shared" si="19"/>
        <v/>
      </c>
      <c r="Y37" s="188">
        <f t="shared" si="14"/>
        <v>0</v>
      </c>
      <c r="Z37" s="188">
        <f t="shared" si="15"/>
        <v>0</v>
      </c>
      <c r="AA37" s="78" t="str">
        <f t="shared" si="20"/>
        <v>ok</v>
      </c>
      <c r="AB37" s="76"/>
      <c r="AC37" s="80" t="str">
        <f t="array" ref="AC37">IFERROR(IF($C37="","",INDEX(구분표!$I$2:$I$1001,MATCH(1,(구분표!$B$2:$B$1001='15년일입'!$A37)*(구분표!$C$2:$C$1001='15년일입'!$B37)*(구분표!$A$2:$A$1001='15년일입'!$C37),0))),"@@")</f>
        <v/>
      </c>
    </row>
    <row r="38" spans="1:29" ht="31.5" customHeight="1">
      <c r="A38" s="90" t="str">
        <f>IFERROR(VLOOKUP('15년일입'!$C38,구분표!$A$2:$C$1001,2,FALSE),"")</f>
        <v/>
      </c>
      <c r="B38" s="90" t="str">
        <f>IFERROR(VLOOKUP('15년일입'!$C38,구분표!$A$2:$C$1001,3,FALSE),"")</f>
        <v/>
      </c>
      <c r="C38" s="190"/>
      <c r="D38" s="189"/>
      <c r="E38" s="189"/>
      <c r="F38" s="190"/>
      <c r="G38" s="191"/>
      <c r="H38" s="188"/>
      <c r="I38" s="188"/>
      <c r="J38" s="74">
        <f t="shared" si="16"/>
        <v>0</v>
      </c>
      <c r="K38" s="188"/>
      <c r="L38" s="188"/>
      <c r="M38" s="74">
        <f t="shared" si="17"/>
        <v>0</v>
      </c>
      <c r="N38" s="75" t="str">
        <f t="shared" si="3"/>
        <v>-</v>
      </c>
      <c r="O38" s="212"/>
      <c r="P38" s="76"/>
      <c r="Q38" s="215"/>
      <c r="R38" s="76"/>
      <c r="S38" s="79" t="s">
        <v>563</v>
      </c>
      <c r="T38" s="188">
        <f t="shared" si="12"/>
        <v>0</v>
      </c>
      <c r="U38" s="188">
        <f t="shared" si="18"/>
        <v>0</v>
      </c>
      <c r="V38" s="78" t="str">
        <f t="shared" si="13"/>
        <v>ok</v>
      </c>
      <c r="W38" s="76"/>
      <c r="X38" s="77" t="str">
        <f t="shared" si="19"/>
        <v/>
      </c>
      <c r="Y38" s="188">
        <f t="shared" si="14"/>
        <v>0</v>
      </c>
      <c r="Z38" s="188">
        <f t="shared" si="15"/>
        <v>0</v>
      </c>
      <c r="AA38" s="78" t="str">
        <f t="shared" si="20"/>
        <v>ok</v>
      </c>
      <c r="AB38" s="76"/>
      <c r="AC38" s="80" t="str">
        <f t="array" ref="AC38">IFERROR(IF($C38="","",INDEX(구분표!$I$2:$I$1001,MATCH(1,(구분표!$B$2:$B$1001='15년일입'!$A38)*(구분표!$C$2:$C$1001='15년일입'!$B38)*(구분표!$A$2:$A$1001='15년일입'!$C38),0))),"@@")</f>
        <v/>
      </c>
    </row>
    <row r="39" spans="1:29" ht="31.5" customHeight="1">
      <c r="A39" s="90" t="str">
        <f>IFERROR(VLOOKUP('15년일입'!$C39,구분표!$A$2:$C$1001,2,FALSE),"")</f>
        <v/>
      </c>
      <c r="B39" s="90" t="str">
        <f>IFERROR(VLOOKUP('15년일입'!$C39,구분표!$A$2:$C$1001,3,FALSE),"")</f>
        <v/>
      </c>
      <c r="C39" s="190"/>
      <c r="D39" s="189"/>
      <c r="E39" s="189"/>
      <c r="F39" s="190"/>
      <c r="G39" s="196"/>
      <c r="H39" s="188"/>
      <c r="I39" s="188"/>
      <c r="J39" s="74">
        <f t="shared" si="16"/>
        <v>0</v>
      </c>
      <c r="K39" s="188"/>
      <c r="L39" s="188"/>
      <c r="M39" s="74">
        <f t="shared" si="17"/>
        <v>0</v>
      </c>
      <c r="N39" s="75" t="str">
        <f t="shared" si="3"/>
        <v>-</v>
      </c>
      <c r="O39" s="211"/>
      <c r="P39" s="76"/>
      <c r="Q39" s="215"/>
      <c r="R39" s="76"/>
      <c r="S39" s="79" t="s">
        <v>563</v>
      </c>
      <c r="T39" s="188">
        <f t="shared" si="12"/>
        <v>0</v>
      </c>
      <c r="U39" s="188">
        <f t="shared" si="18"/>
        <v>0</v>
      </c>
      <c r="V39" s="78" t="str">
        <f t="shared" si="13"/>
        <v>ok</v>
      </c>
      <c r="W39" s="76"/>
      <c r="X39" s="77" t="str">
        <f t="shared" si="19"/>
        <v/>
      </c>
      <c r="Y39" s="188">
        <f t="shared" si="14"/>
        <v>0</v>
      </c>
      <c r="Z39" s="188">
        <f t="shared" si="15"/>
        <v>0</v>
      </c>
      <c r="AA39" s="78" t="str">
        <f t="shared" si="20"/>
        <v>ok</v>
      </c>
      <c r="AB39" s="76"/>
      <c r="AC39" s="80" t="str">
        <f t="array" ref="AC39">IFERROR(IF($C39="","",INDEX(구분표!$I$2:$I$1001,MATCH(1,(구분표!$B$2:$B$1001='15년일입'!$A39)*(구분표!$C$2:$C$1001='15년일입'!$B39)*(구분표!$A$2:$A$1001='15년일입'!$C39),0))),"@@")</f>
        <v/>
      </c>
    </row>
    <row r="40" spans="1:29" ht="31.5" customHeight="1">
      <c r="A40" s="90" t="str">
        <f>IFERROR(VLOOKUP('15년일입'!$C40,구분표!$A$2:$C$1001,2,FALSE),"")</f>
        <v/>
      </c>
      <c r="B40" s="90" t="str">
        <f>IFERROR(VLOOKUP('15년일입'!$C40,구분표!$A$2:$C$1001,3,FALSE),"")</f>
        <v/>
      </c>
      <c r="C40" s="190"/>
      <c r="D40" s="189"/>
      <c r="E40" s="189"/>
      <c r="F40" s="190"/>
      <c r="G40" s="188"/>
      <c r="H40" s="188"/>
      <c r="I40" s="188"/>
      <c r="J40" s="74">
        <f t="shared" si="16"/>
        <v>0</v>
      </c>
      <c r="K40" s="188"/>
      <c r="L40" s="188"/>
      <c r="M40" s="74">
        <f t="shared" si="17"/>
        <v>0</v>
      </c>
      <c r="N40" s="75" t="str">
        <f t="shared" si="3"/>
        <v>-</v>
      </c>
      <c r="O40" s="212"/>
      <c r="P40" s="76"/>
      <c r="Q40" s="215"/>
      <c r="R40" s="76"/>
      <c r="S40" s="79" t="s">
        <v>563</v>
      </c>
      <c r="T40" s="188">
        <f t="shared" si="12"/>
        <v>0</v>
      </c>
      <c r="U40" s="188">
        <f t="shared" si="18"/>
        <v>0</v>
      </c>
      <c r="V40" s="78" t="str">
        <f t="shared" si="13"/>
        <v>ok</v>
      </c>
      <c r="W40" s="76"/>
      <c r="X40" s="77" t="str">
        <f t="shared" si="19"/>
        <v/>
      </c>
      <c r="Y40" s="188">
        <f t="shared" si="14"/>
        <v>0</v>
      </c>
      <c r="Z40" s="188">
        <f t="shared" si="15"/>
        <v>0</v>
      </c>
      <c r="AA40" s="78" t="str">
        <f t="shared" si="20"/>
        <v>ok</v>
      </c>
      <c r="AB40" s="76"/>
      <c r="AC40" s="80" t="str">
        <f t="array" ref="AC40">IFERROR(IF($C40="","",INDEX(구분표!$I$2:$I$1001,MATCH(1,(구분표!$B$2:$B$1001='15년일입'!$A40)*(구분표!$C$2:$C$1001='15년일입'!$B40)*(구분표!$A$2:$A$1001='15년일입'!$C40),0))),"@@")</f>
        <v/>
      </c>
    </row>
    <row r="41" spans="1:29" ht="31.5" customHeight="1">
      <c r="A41" s="90" t="str">
        <f>IFERROR(VLOOKUP('15년일입'!$C41,구분표!$A$2:$C$1001,2,FALSE),"")</f>
        <v/>
      </c>
      <c r="B41" s="90" t="str">
        <f>IFERROR(VLOOKUP('15년일입'!$C41,구분표!$A$2:$C$1001,3,FALSE),"")</f>
        <v/>
      </c>
      <c r="C41" s="190"/>
      <c r="D41" s="189"/>
      <c r="E41" s="189"/>
      <c r="F41" s="190"/>
      <c r="G41" s="188"/>
      <c r="H41" s="188"/>
      <c r="I41" s="188"/>
      <c r="J41" s="74">
        <f t="shared" si="16"/>
        <v>0</v>
      </c>
      <c r="K41" s="188"/>
      <c r="L41" s="188"/>
      <c r="M41" s="74">
        <f t="shared" si="17"/>
        <v>0</v>
      </c>
      <c r="N41" s="75" t="str">
        <f t="shared" si="3"/>
        <v>-</v>
      </c>
      <c r="O41" s="211"/>
      <c r="P41" s="76"/>
      <c r="Q41" s="215"/>
      <c r="R41" s="76"/>
      <c r="S41" s="79" t="s">
        <v>563</v>
      </c>
      <c r="T41" s="188">
        <f t="shared" si="12"/>
        <v>0</v>
      </c>
      <c r="U41" s="188">
        <f t="shared" si="18"/>
        <v>0</v>
      </c>
      <c r="V41" s="78" t="str">
        <f t="shared" si="13"/>
        <v>ok</v>
      </c>
      <c r="W41" s="76"/>
      <c r="X41" s="77" t="str">
        <f t="shared" si="19"/>
        <v/>
      </c>
      <c r="Y41" s="188">
        <f t="shared" si="14"/>
        <v>0</v>
      </c>
      <c r="Z41" s="188">
        <f t="shared" si="15"/>
        <v>0</v>
      </c>
      <c r="AA41" s="78" t="str">
        <f t="shared" si="20"/>
        <v>ok</v>
      </c>
      <c r="AB41" s="76"/>
      <c r="AC41" s="80" t="str">
        <f t="array" ref="AC41">IFERROR(IF($C41="","",INDEX(구분표!$I$2:$I$1001,MATCH(1,(구분표!$B$2:$B$1001='15년일입'!$A41)*(구분표!$C$2:$C$1001='15년일입'!$B41)*(구분표!$A$2:$A$1001='15년일입'!$C41),0))),"@@")</f>
        <v/>
      </c>
    </row>
    <row r="42" spans="1:29" ht="31.5" customHeight="1">
      <c r="A42" s="90" t="str">
        <f>IFERROR(VLOOKUP('15년일입'!$C42,구분표!$A$2:$C$1001,2,FALSE),"")</f>
        <v/>
      </c>
      <c r="B42" s="90" t="str">
        <f>IFERROR(VLOOKUP('15년일입'!$C42,구분표!$A$2:$C$1001,3,FALSE),"")</f>
        <v/>
      </c>
      <c r="C42" s="190"/>
      <c r="D42" s="189"/>
      <c r="E42" s="189"/>
      <c r="F42" s="190"/>
      <c r="G42" s="188"/>
      <c r="H42" s="188"/>
      <c r="I42" s="188"/>
      <c r="J42" s="74">
        <f t="shared" si="16"/>
        <v>0</v>
      </c>
      <c r="K42" s="188"/>
      <c r="L42" s="188"/>
      <c r="M42" s="74">
        <f t="shared" si="17"/>
        <v>0</v>
      </c>
      <c r="N42" s="75" t="str">
        <f t="shared" si="3"/>
        <v>-</v>
      </c>
      <c r="O42" s="211"/>
      <c r="P42" s="76"/>
      <c r="Q42" s="215"/>
      <c r="R42" s="76"/>
      <c r="S42" s="79" t="s">
        <v>563</v>
      </c>
      <c r="T42" s="188">
        <f t="shared" si="12"/>
        <v>0</v>
      </c>
      <c r="U42" s="188">
        <f t="shared" si="18"/>
        <v>0</v>
      </c>
      <c r="V42" s="78" t="str">
        <f t="shared" si="13"/>
        <v>ok</v>
      </c>
      <c r="W42" s="76"/>
      <c r="X42" s="77" t="str">
        <f t="shared" si="19"/>
        <v/>
      </c>
      <c r="Y42" s="188">
        <f t="shared" si="14"/>
        <v>0</v>
      </c>
      <c r="Z42" s="188">
        <f t="shared" si="15"/>
        <v>0</v>
      </c>
      <c r="AA42" s="78" t="str">
        <f t="shared" si="20"/>
        <v>ok</v>
      </c>
      <c r="AB42" s="76"/>
      <c r="AC42" s="80" t="str">
        <f t="array" ref="AC42">IFERROR(IF($C42="","",INDEX(구분표!$I$2:$I$1001,MATCH(1,(구분표!$B$2:$B$1001='15년일입'!$A42)*(구분표!$C$2:$C$1001='15년일입'!$B42)*(구분표!$A$2:$A$1001='15년일입'!$C42),0))),"@@")</f>
        <v/>
      </c>
    </row>
    <row r="43" spans="1:29" ht="31.5" customHeight="1">
      <c r="A43" s="90" t="str">
        <f>IFERROR(VLOOKUP('15년일입'!$C43,구분표!$A$2:$C$1001,2,FALSE),"")</f>
        <v/>
      </c>
      <c r="B43" s="90" t="str">
        <f>IFERROR(VLOOKUP('15년일입'!$C43,구분표!$A$2:$C$1001,3,FALSE),"")</f>
        <v/>
      </c>
      <c r="C43" s="190"/>
      <c r="D43" s="189"/>
      <c r="E43" s="189"/>
      <c r="F43" s="190"/>
      <c r="G43" s="188"/>
      <c r="H43" s="188"/>
      <c r="I43" s="188"/>
      <c r="J43" s="74">
        <f t="shared" si="16"/>
        <v>0</v>
      </c>
      <c r="K43" s="188"/>
      <c r="L43" s="188"/>
      <c r="M43" s="74">
        <f t="shared" si="17"/>
        <v>0</v>
      </c>
      <c r="N43" s="75" t="str">
        <f t="shared" si="3"/>
        <v>-</v>
      </c>
      <c r="O43" s="211"/>
      <c r="P43" s="76"/>
      <c r="Q43" s="215"/>
      <c r="R43" s="76"/>
      <c r="S43" s="79" t="s">
        <v>563</v>
      </c>
      <c r="T43" s="188">
        <f t="shared" si="12"/>
        <v>0</v>
      </c>
      <c r="U43" s="188">
        <f t="shared" si="18"/>
        <v>0</v>
      </c>
      <c r="V43" s="78" t="str">
        <f t="shared" si="13"/>
        <v>ok</v>
      </c>
      <c r="W43" s="76"/>
      <c r="X43" s="77" t="str">
        <f t="shared" si="19"/>
        <v/>
      </c>
      <c r="Y43" s="188">
        <f t="shared" si="14"/>
        <v>0</v>
      </c>
      <c r="Z43" s="188">
        <f t="shared" si="15"/>
        <v>0</v>
      </c>
      <c r="AA43" s="78" t="str">
        <f t="shared" si="20"/>
        <v>ok</v>
      </c>
      <c r="AB43" s="76"/>
      <c r="AC43" s="80" t="str">
        <f t="array" ref="AC43">IFERROR(IF($C43="","",INDEX(구분표!$I$2:$I$1001,MATCH(1,(구분표!$B$2:$B$1001='15년일입'!$A43)*(구분표!$C$2:$C$1001='15년일입'!$B43)*(구분표!$A$2:$A$1001='15년일입'!$C43),0))),"@@")</f>
        <v/>
      </c>
    </row>
    <row r="44" spans="1:29" ht="31.5" customHeight="1">
      <c r="A44" s="90" t="str">
        <f>IFERROR(VLOOKUP('15년일입'!$C44,구분표!$A$2:$C$1001,2,FALSE),"")</f>
        <v/>
      </c>
      <c r="B44" s="90" t="str">
        <f>IFERROR(VLOOKUP('15년일입'!$C44,구분표!$A$2:$C$1001,3,FALSE),"")</f>
        <v/>
      </c>
      <c r="C44" s="190"/>
      <c r="D44" s="189"/>
      <c r="E44" s="189"/>
      <c r="F44" s="190"/>
      <c r="G44" s="188"/>
      <c r="H44" s="188"/>
      <c r="I44" s="188"/>
      <c r="J44" s="74">
        <f t="shared" si="16"/>
        <v>0</v>
      </c>
      <c r="K44" s="188"/>
      <c r="L44" s="188"/>
      <c r="M44" s="74">
        <f t="shared" si="17"/>
        <v>0</v>
      </c>
      <c r="N44" s="75" t="str">
        <f t="shared" si="3"/>
        <v>-</v>
      </c>
      <c r="O44" s="212"/>
      <c r="P44" s="76"/>
      <c r="Q44" s="215"/>
      <c r="R44" s="76"/>
      <c r="S44" s="79" t="s">
        <v>563</v>
      </c>
      <c r="T44" s="188">
        <f t="shared" si="12"/>
        <v>0</v>
      </c>
      <c r="U44" s="188">
        <f t="shared" si="18"/>
        <v>0</v>
      </c>
      <c r="V44" s="78" t="str">
        <f t="shared" si="13"/>
        <v>ok</v>
      </c>
      <c r="W44" s="76"/>
      <c r="X44" s="77" t="str">
        <f t="shared" si="19"/>
        <v/>
      </c>
      <c r="Y44" s="188">
        <f t="shared" si="14"/>
        <v>0</v>
      </c>
      <c r="Z44" s="188">
        <f t="shared" si="15"/>
        <v>0</v>
      </c>
      <c r="AA44" s="78" t="str">
        <f t="shared" si="20"/>
        <v>ok</v>
      </c>
      <c r="AB44" s="76"/>
      <c r="AC44" s="80" t="str">
        <f t="array" ref="AC44">IFERROR(IF($C44="","",INDEX(구분표!$I$2:$I$1001,MATCH(1,(구분표!$B$2:$B$1001='15년일입'!$A44)*(구분표!$C$2:$C$1001='15년일입'!$B44)*(구분표!$A$2:$A$1001='15년일입'!$C44),0))),"@@")</f>
        <v/>
      </c>
    </row>
    <row r="45" spans="1:29" ht="31.5" customHeight="1">
      <c r="A45" s="90" t="str">
        <f>IFERROR(VLOOKUP('15년일입'!$C45,구분표!$A$2:$C$1001,2,FALSE),"")</f>
        <v/>
      </c>
      <c r="B45" s="90" t="str">
        <f>IFERROR(VLOOKUP('15년일입'!$C45,구분표!$A$2:$C$1001,3,FALSE),"")</f>
        <v/>
      </c>
      <c r="C45" s="190"/>
      <c r="D45" s="189"/>
      <c r="E45" s="189"/>
      <c r="F45" s="190"/>
      <c r="G45" s="188"/>
      <c r="H45" s="188"/>
      <c r="I45" s="188"/>
      <c r="J45" s="74">
        <f t="shared" si="16"/>
        <v>0</v>
      </c>
      <c r="K45" s="188"/>
      <c r="L45" s="188"/>
      <c r="M45" s="74">
        <f t="shared" si="17"/>
        <v>0</v>
      </c>
      <c r="N45" s="75" t="str">
        <f t="shared" si="3"/>
        <v>-</v>
      </c>
      <c r="O45" s="212"/>
      <c r="P45" s="76"/>
      <c r="Q45" s="215"/>
      <c r="R45" s="76"/>
      <c r="S45" s="79" t="s">
        <v>563</v>
      </c>
      <c r="T45" s="188">
        <f t="shared" si="12"/>
        <v>0</v>
      </c>
      <c r="U45" s="188">
        <f t="shared" si="18"/>
        <v>0</v>
      </c>
      <c r="V45" s="78" t="str">
        <f t="shared" si="13"/>
        <v>ok</v>
      </c>
      <c r="W45" s="76"/>
      <c r="X45" s="77" t="str">
        <f t="shared" si="19"/>
        <v/>
      </c>
      <c r="Y45" s="188">
        <f t="shared" si="14"/>
        <v>0</v>
      </c>
      <c r="Z45" s="188">
        <f t="shared" si="15"/>
        <v>0</v>
      </c>
      <c r="AA45" s="78" t="str">
        <f t="shared" si="20"/>
        <v>ok</v>
      </c>
      <c r="AB45" s="76"/>
      <c r="AC45" s="80" t="str">
        <f t="array" ref="AC45">IFERROR(IF($C45="","",INDEX(구분표!$I$2:$I$1001,MATCH(1,(구분표!$B$2:$B$1001='15년일입'!$A45)*(구분표!$C$2:$C$1001='15년일입'!$B45)*(구분표!$A$2:$A$1001='15년일입'!$C45),0))),"@@")</f>
        <v/>
      </c>
    </row>
    <row r="46" spans="1:29" ht="31.5" customHeight="1">
      <c r="A46" s="90" t="str">
        <f>IFERROR(VLOOKUP('15년일입'!$C46,구분표!$A$2:$C$1001,2,FALSE),"")</f>
        <v/>
      </c>
      <c r="B46" s="90" t="str">
        <f>IFERROR(VLOOKUP('15년일입'!$C46,구분표!$A$2:$C$1001,3,FALSE),"")</f>
        <v/>
      </c>
      <c r="C46" s="190"/>
      <c r="D46" s="189"/>
      <c r="E46" s="189"/>
      <c r="F46" s="190"/>
      <c r="G46" s="188"/>
      <c r="H46" s="188"/>
      <c r="I46" s="188"/>
      <c r="J46" s="74">
        <f t="shared" si="16"/>
        <v>0</v>
      </c>
      <c r="K46" s="188"/>
      <c r="L46" s="188"/>
      <c r="M46" s="74">
        <f t="shared" si="17"/>
        <v>0</v>
      </c>
      <c r="N46" s="75" t="str">
        <f t="shared" si="3"/>
        <v>-</v>
      </c>
      <c r="O46" s="212"/>
      <c r="P46" s="76"/>
      <c r="Q46" s="215"/>
      <c r="R46" s="76"/>
      <c r="S46" s="79" t="s">
        <v>563</v>
      </c>
      <c r="T46" s="188">
        <f t="shared" si="12"/>
        <v>0</v>
      </c>
      <c r="U46" s="188">
        <f t="shared" si="18"/>
        <v>0</v>
      </c>
      <c r="V46" s="78" t="str">
        <f t="shared" si="13"/>
        <v>ok</v>
      </c>
      <c r="W46" s="76"/>
      <c r="X46" s="77" t="str">
        <f t="shared" si="19"/>
        <v/>
      </c>
      <c r="Y46" s="188">
        <f t="shared" si="14"/>
        <v>0</v>
      </c>
      <c r="Z46" s="188">
        <f t="shared" si="15"/>
        <v>0</v>
      </c>
      <c r="AA46" s="78" t="str">
        <f t="shared" si="20"/>
        <v>ok</v>
      </c>
      <c r="AB46" s="76"/>
      <c r="AC46" s="80" t="str">
        <f t="array" ref="AC46">IFERROR(IF($C46="","",INDEX(구분표!$I$2:$I$1001,MATCH(1,(구분표!$B$2:$B$1001='15년일입'!$A46)*(구분표!$C$2:$C$1001='15년일입'!$B46)*(구분표!$A$2:$A$1001='15년일입'!$C46),0))),"@@")</f>
        <v/>
      </c>
    </row>
    <row r="47" spans="1:29" ht="31.5" customHeight="1">
      <c r="A47" s="90" t="str">
        <f>IFERROR(VLOOKUP('15년일입'!$C47,구분표!$A$2:$C$1001,2,FALSE),"")</f>
        <v/>
      </c>
      <c r="B47" s="90" t="str">
        <f>IFERROR(VLOOKUP('15년일입'!$C47,구분표!$A$2:$C$1001,3,FALSE),"")</f>
        <v/>
      </c>
      <c r="C47" s="190"/>
      <c r="D47" s="189"/>
      <c r="E47" s="189"/>
      <c r="F47" s="190"/>
      <c r="G47" s="188"/>
      <c r="H47" s="188"/>
      <c r="I47" s="188"/>
      <c r="J47" s="74">
        <f t="shared" si="16"/>
        <v>0</v>
      </c>
      <c r="K47" s="188"/>
      <c r="L47" s="188"/>
      <c r="M47" s="74">
        <f t="shared" si="17"/>
        <v>0</v>
      </c>
      <c r="N47" s="75" t="str">
        <f t="shared" si="3"/>
        <v>-</v>
      </c>
      <c r="O47" s="212"/>
      <c r="P47" s="76"/>
      <c r="Q47" s="215"/>
      <c r="R47" s="76"/>
      <c r="S47" s="79" t="s">
        <v>563</v>
      </c>
      <c r="T47" s="188">
        <f t="shared" si="12"/>
        <v>0</v>
      </c>
      <c r="U47" s="188">
        <f t="shared" si="18"/>
        <v>0</v>
      </c>
      <c r="V47" s="78" t="str">
        <f t="shared" si="13"/>
        <v>ok</v>
      </c>
      <c r="W47" s="76"/>
      <c r="X47" s="77" t="str">
        <f t="shared" si="19"/>
        <v/>
      </c>
      <c r="Y47" s="188">
        <f t="shared" si="14"/>
        <v>0</v>
      </c>
      <c r="Z47" s="188">
        <f t="shared" si="15"/>
        <v>0</v>
      </c>
      <c r="AA47" s="78" t="str">
        <f t="shared" si="20"/>
        <v>ok</v>
      </c>
      <c r="AB47" s="76"/>
      <c r="AC47" s="80" t="str">
        <f t="array" ref="AC47">IFERROR(IF($C47="","",INDEX(구분표!$I$2:$I$1001,MATCH(1,(구분표!$B$2:$B$1001='15년일입'!$A47)*(구분표!$C$2:$C$1001='15년일입'!$B47)*(구분표!$A$2:$A$1001='15년일입'!$C47),0))),"@@")</f>
        <v/>
      </c>
    </row>
    <row r="48" spans="1:29" ht="31.5" customHeight="1">
      <c r="A48" s="90" t="str">
        <f>IFERROR(VLOOKUP('15년일입'!$C48,구분표!$A$2:$C$1001,2,FALSE),"")</f>
        <v/>
      </c>
      <c r="B48" s="90" t="str">
        <f>IFERROR(VLOOKUP('15년일입'!$C48,구분표!$A$2:$C$1001,3,FALSE),"")</f>
        <v/>
      </c>
      <c r="C48" s="190"/>
      <c r="D48" s="189"/>
      <c r="E48" s="189"/>
      <c r="F48" s="190"/>
      <c r="G48" s="188"/>
      <c r="H48" s="188"/>
      <c r="I48" s="188"/>
      <c r="J48" s="74">
        <f t="shared" si="16"/>
        <v>0</v>
      </c>
      <c r="K48" s="188"/>
      <c r="L48" s="188"/>
      <c r="M48" s="74">
        <f t="shared" si="17"/>
        <v>0</v>
      </c>
      <c r="N48" s="75" t="str">
        <f t="shared" si="3"/>
        <v>-</v>
      </c>
      <c r="O48" s="206"/>
      <c r="P48" s="76"/>
      <c r="Q48" s="215"/>
      <c r="R48" s="76"/>
      <c r="S48" s="79" t="s">
        <v>563</v>
      </c>
      <c r="T48" s="188">
        <f t="shared" si="12"/>
        <v>0</v>
      </c>
      <c r="U48" s="188">
        <f t="shared" si="18"/>
        <v>0</v>
      </c>
      <c r="V48" s="78" t="str">
        <f t="shared" si="13"/>
        <v>ok</v>
      </c>
      <c r="W48" s="76"/>
      <c r="X48" s="77" t="str">
        <f t="shared" si="19"/>
        <v/>
      </c>
      <c r="Y48" s="188">
        <f t="shared" si="14"/>
        <v>0</v>
      </c>
      <c r="Z48" s="188">
        <f t="shared" si="15"/>
        <v>0</v>
      </c>
      <c r="AA48" s="78" t="str">
        <f t="shared" si="20"/>
        <v>ok</v>
      </c>
      <c r="AB48" s="76"/>
      <c r="AC48" s="80" t="str">
        <f t="array" ref="AC48">IFERROR(IF($C48="","",INDEX(구분표!$I$2:$I$1001,MATCH(1,(구분표!$B$2:$B$1001='15년일입'!$A48)*(구분표!$C$2:$C$1001='15년일입'!$B48)*(구분표!$A$2:$A$1001='15년일입'!$C48),0))),"@@")</f>
        <v/>
      </c>
    </row>
    <row r="49" spans="1:29" ht="31.5" customHeight="1">
      <c r="A49" s="73" t="str">
        <f>IFERROR(VLOOKUP('15년일입'!$C49,구분표!$A$2:$C$1001,2,FALSE),"")</f>
        <v/>
      </c>
      <c r="B49" s="73" t="str">
        <f>IFERROR(VLOOKUP('15년일입'!$C49,구분표!$A$2:$C$1001,3,FALSE),"")</f>
        <v/>
      </c>
      <c r="C49" s="186"/>
      <c r="D49" s="187"/>
      <c r="E49" s="187"/>
      <c r="F49" s="186"/>
      <c r="G49" s="188"/>
      <c r="H49" s="188"/>
      <c r="I49" s="188"/>
      <c r="J49" s="74">
        <f t="shared" si="16"/>
        <v>0</v>
      </c>
      <c r="K49" s="188"/>
      <c r="L49" s="188"/>
      <c r="M49" s="74">
        <f t="shared" si="17"/>
        <v>0</v>
      </c>
      <c r="N49" s="75" t="str">
        <f t="shared" si="3"/>
        <v>-</v>
      </c>
      <c r="O49" s="205"/>
      <c r="P49" s="76"/>
      <c r="Q49" s="215"/>
      <c r="R49" s="76"/>
      <c r="S49" s="79" t="s">
        <v>563</v>
      </c>
      <c r="T49" s="188">
        <f t="shared" si="12"/>
        <v>0</v>
      </c>
      <c r="U49" s="188">
        <f t="shared" si="18"/>
        <v>0</v>
      </c>
      <c r="V49" s="78" t="str">
        <f t="shared" si="13"/>
        <v>ok</v>
      </c>
      <c r="W49" s="76"/>
      <c r="X49" s="77" t="str">
        <f t="shared" si="19"/>
        <v/>
      </c>
      <c r="Y49" s="188">
        <f t="shared" si="14"/>
        <v>0</v>
      </c>
      <c r="Z49" s="188">
        <f t="shared" si="15"/>
        <v>0</v>
      </c>
      <c r="AA49" s="78" t="str">
        <f t="shared" si="20"/>
        <v>ok</v>
      </c>
      <c r="AB49" s="76"/>
      <c r="AC49" s="80" t="str">
        <f t="array" ref="AC49">IFERROR(IF($C49="","",INDEX(구분표!$I$2:$I$1001,MATCH(1,(구분표!$B$2:$B$1001='15년일입'!$A49)*(구분표!$C$2:$C$1001='15년일입'!$B49)*(구분표!$A$2:$A$1001='15년일입'!$C49),0))),"@@")</f>
        <v/>
      </c>
    </row>
    <row r="50" spans="1:29" ht="31.5" customHeight="1">
      <c r="A50" s="73" t="str">
        <f>IFERROR(VLOOKUP('15년일입'!$C50,구분표!$A$2:$C$1001,2,FALSE),"")</f>
        <v/>
      </c>
      <c r="B50" s="73" t="str">
        <f>IFERROR(VLOOKUP('15년일입'!$C50,구분표!$A$2:$C$1001,3,FALSE),"")</f>
        <v/>
      </c>
      <c r="C50" s="186"/>
      <c r="D50" s="187"/>
      <c r="E50" s="187"/>
      <c r="F50" s="186"/>
      <c r="G50" s="188"/>
      <c r="H50" s="188"/>
      <c r="I50" s="188"/>
      <c r="J50" s="74">
        <f t="shared" si="16"/>
        <v>0</v>
      </c>
      <c r="K50" s="188"/>
      <c r="L50" s="188"/>
      <c r="M50" s="74">
        <f t="shared" si="17"/>
        <v>0</v>
      </c>
      <c r="N50" s="75" t="str">
        <f t="shared" si="3"/>
        <v>-</v>
      </c>
      <c r="O50" s="205"/>
      <c r="P50" s="76"/>
      <c r="Q50" s="215"/>
      <c r="R50" s="76"/>
      <c r="S50" s="79" t="s">
        <v>563</v>
      </c>
      <c r="T50" s="188">
        <f t="shared" si="12"/>
        <v>0</v>
      </c>
      <c r="U50" s="188">
        <f t="shared" si="18"/>
        <v>0</v>
      </c>
      <c r="V50" s="78" t="str">
        <f t="shared" si="13"/>
        <v>ok</v>
      </c>
      <c r="W50" s="76"/>
      <c r="X50" s="77" t="str">
        <f t="shared" si="19"/>
        <v/>
      </c>
      <c r="Y50" s="188">
        <f t="shared" si="14"/>
        <v>0</v>
      </c>
      <c r="Z50" s="188">
        <f t="shared" si="15"/>
        <v>0</v>
      </c>
      <c r="AA50" s="78" t="str">
        <f t="shared" si="20"/>
        <v>ok</v>
      </c>
      <c r="AB50" s="76"/>
      <c r="AC50" s="80" t="str">
        <f t="array" ref="AC50">IFERROR(IF($C50="","",INDEX(구분표!$I$2:$I$1001,MATCH(1,(구분표!$B$2:$B$1001='15년일입'!$A50)*(구분표!$C$2:$C$1001='15년일입'!$B50)*(구분표!$A$2:$A$1001='15년일입'!$C50),0))),"@@")</f>
        <v/>
      </c>
    </row>
    <row r="51" spans="1:29" ht="31.5" customHeight="1">
      <c r="A51" s="73" t="str">
        <f>IFERROR(VLOOKUP('15년일입'!$C51,구분표!$A$2:$C$1001,2,FALSE),"")</f>
        <v/>
      </c>
      <c r="B51" s="73" t="str">
        <f>IFERROR(VLOOKUP('15년일입'!$C51,구분표!$A$2:$C$1001,3,FALSE),"")</f>
        <v/>
      </c>
      <c r="C51" s="186"/>
      <c r="D51" s="187"/>
      <c r="E51" s="187"/>
      <c r="F51" s="186"/>
      <c r="G51" s="188"/>
      <c r="H51" s="188"/>
      <c r="I51" s="188"/>
      <c r="J51" s="74">
        <f t="shared" si="16"/>
        <v>0</v>
      </c>
      <c r="K51" s="188"/>
      <c r="L51" s="188"/>
      <c r="M51" s="74">
        <f t="shared" si="17"/>
        <v>0</v>
      </c>
      <c r="N51" s="75" t="str">
        <f t="shared" si="3"/>
        <v>-</v>
      </c>
      <c r="O51" s="205"/>
      <c r="P51" s="76"/>
      <c r="Q51" s="215"/>
      <c r="R51" s="76"/>
      <c r="S51" s="79" t="s">
        <v>563</v>
      </c>
      <c r="T51" s="188">
        <f t="shared" si="12"/>
        <v>0</v>
      </c>
      <c r="U51" s="188">
        <f t="shared" si="18"/>
        <v>0</v>
      </c>
      <c r="V51" s="78" t="str">
        <f t="shared" si="13"/>
        <v>ok</v>
      </c>
      <c r="W51" s="76"/>
      <c r="X51" s="77" t="str">
        <f t="shared" si="19"/>
        <v/>
      </c>
      <c r="Y51" s="188">
        <f t="shared" si="14"/>
        <v>0</v>
      </c>
      <c r="Z51" s="188">
        <f t="shared" si="15"/>
        <v>0</v>
      </c>
      <c r="AA51" s="78" t="str">
        <f t="shared" si="20"/>
        <v>ok</v>
      </c>
      <c r="AB51" s="76"/>
      <c r="AC51" s="80" t="str">
        <f t="array" ref="AC51">IFERROR(IF($C51="","",INDEX(구분표!$I$2:$I$1001,MATCH(1,(구분표!$B$2:$B$1001='15년일입'!$A51)*(구분표!$C$2:$C$1001='15년일입'!$B51)*(구분표!$A$2:$A$1001='15년일입'!$C51),0))),"@@")</f>
        <v/>
      </c>
    </row>
    <row r="52" spans="1:29" ht="31.5" customHeight="1">
      <c r="A52" s="90" t="str">
        <f>IFERROR(VLOOKUP('15년일입'!$C52,구분표!$A$2:$C$1001,2,FALSE),"")</f>
        <v/>
      </c>
      <c r="B52" s="90" t="str">
        <f>IFERROR(VLOOKUP('15년일입'!$C52,구분표!$A$2:$C$1001,3,FALSE),"")</f>
        <v/>
      </c>
      <c r="C52" s="190"/>
      <c r="D52" s="189"/>
      <c r="E52" s="189"/>
      <c r="F52" s="190"/>
      <c r="G52" s="188"/>
      <c r="H52" s="188"/>
      <c r="I52" s="188"/>
      <c r="J52" s="74">
        <f t="shared" si="16"/>
        <v>0</v>
      </c>
      <c r="K52" s="188"/>
      <c r="L52" s="188"/>
      <c r="M52" s="74">
        <f t="shared" si="17"/>
        <v>0</v>
      </c>
      <c r="N52" s="75" t="str">
        <f t="shared" si="3"/>
        <v>-</v>
      </c>
      <c r="O52" s="205"/>
      <c r="P52" s="76"/>
      <c r="Q52" s="215"/>
      <c r="R52" s="76"/>
      <c r="S52" s="79" t="s">
        <v>563</v>
      </c>
      <c r="T52" s="188">
        <f t="shared" si="12"/>
        <v>0</v>
      </c>
      <c r="U52" s="188">
        <f t="shared" si="18"/>
        <v>0</v>
      </c>
      <c r="V52" s="78" t="str">
        <f t="shared" si="13"/>
        <v>ok</v>
      </c>
      <c r="W52" s="76"/>
      <c r="X52" s="77" t="str">
        <f t="shared" si="19"/>
        <v/>
      </c>
      <c r="Y52" s="188">
        <f t="shared" si="14"/>
        <v>0</v>
      </c>
      <c r="Z52" s="188">
        <f t="shared" si="15"/>
        <v>0</v>
      </c>
      <c r="AA52" s="78" t="str">
        <f t="shared" si="20"/>
        <v>ok</v>
      </c>
      <c r="AB52" s="76"/>
      <c r="AC52" s="80" t="str">
        <f t="array" ref="AC52">IFERROR(IF($C52="","",INDEX(구분표!$I$2:$I$1001,MATCH(1,(구분표!$B$2:$B$1001='15년일입'!$A52)*(구분표!$C$2:$C$1001='15년일입'!$B52)*(구분표!$A$2:$A$1001='15년일입'!$C52),0))),"@@")</f>
        <v/>
      </c>
    </row>
    <row r="53" spans="1:29" ht="31.5" customHeight="1">
      <c r="A53" s="73" t="str">
        <f>IFERROR(VLOOKUP('15년일입'!$C53,구분표!$A$2:$C$1001,2,FALSE),"")</f>
        <v/>
      </c>
      <c r="B53" s="73" t="str">
        <f>IFERROR(VLOOKUP('15년일입'!$C53,구분표!$A$2:$C$1001,3,FALSE),"")</f>
        <v/>
      </c>
      <c r="C53" s="186"/>
      <c r="D53" s="187"/>
      <c r="E53" s="187"/>
      <c r="F53" s="186"/>
      <c r="G53" s="188"/>
      <c r="H53" s="188"/>
      <c r="I53" s="188"/>
      <c r="J53" s="74">
        <f t="shared" si="16"/>
        <v>0</v>
      </c>
      <c r="K53" s="188"/>
      <c r="L53" s="188"/>
      <c r="M53" s="74">
        <f t="shared" si="17"/>
        <v>0</v>
      </c>
      <c r="N53" s="75" t="str">
        <f t="shared" si="3"/>
        <v>-</v>
      </c>
      <c r="O53" s="205"/>
      <c r="P53" s="76"/>
      <c r="Q53" s="215"/>
      <c r="R53" s="76"/>
      <c r="S53" s="79" t="s">
        <v>563</v>
      </c>
      <c r="T53" s="188">
        <f t="shared" si="12"/>
        <v>0</v>
      </c>
      <c r="U53" s="188">
        <f t="shared" si="18"/>
        <v>0</v>
      </c>
      <c r="V53" s="78" t="str">
        <f t="shared" si="13"/>
        <v>ok</v>
      </c>
      <c r="W53" s="76"/>
      <c r="X53" s="77" t="str">
        <f t="shared" si="19"/>
        <v/>
      </c>
      <c r="Y53" s="188">
        <f t="shared" si="14"/>
        <v>0</v>
      </c>
      <c r="Z53" s="188">
        <f t="shared" si="15"/>
        <v>0</v>
      </c>
      <c r="AA53" s="78" t="str">
        <f t="shared" si="20"/>
        <v>ok</v>
      </c>
      <c r="AB53" s="76"/>
      <c r="AC53" s="80" t="str">
        <f t="array" ref="AC53">IFERROR(IF($C53="","",INDEX(구분표!$I$2:$I$1001,MATCH(1,(구분표!$B$2:$B$1001='15년일입'!$A53)*(구분표!$C$2:$C$1001='15년일입'!$B53)*(구분표!$A$2:$A$1001='15년일입'!$C53),0))),"@@")</f>
        <v/>
      </c>
    </row>
    <row r="54" spans="1:29" ht="31.5" customHeight="1">
      <c r="A54" s="73" t="str">
        <f>IFERROR(VLOOKUP('15년일입'!$C54,구분표!$A$2:$C$1001,2,FALSE),"")</f>
        <v/>
      </c>
      <c r="B54" s="73" t="str">
        <f>IFERROR(VLOOKUP('15년일입'!$C54,구분표!$A$2:$C$1001,3,FALSE),"")</f>
        <v/>
      </c>
      <c r="C54" s="186"/>
      <c r="D54" s="187"/>
      <c r="E54" s="187"/>
      <c r="F54" s="186"/>
      <c r="G54" s="188"/>
      <c r="H54" s="188"/>
      <c r="I54" s="188"/>
      <c r="J54" s="74">
        <f t="shared" si="16"/>
        <v>0</v>
      </c>
      <c r="K54" s="188"/>
      <c r="L54" s="188"/>
      <c r="M54" s="74">
        <f t="shared" si="17"/>
        <v>0</v>
      </c>
      <c r="N54" s="75" t="str">
        <f t="shared" si="3"/>
        <v>-</v>
      </c>
      <c r="O54" s="205"/>
      <c r="P54" s="76"/>
      <c r="Q54" s="215"/>
      <c r="R54" s="76"/>
      <c r="S54" s="79" t="s">
        <v>563</v>
      </c>
      <c r="T54" s="188">
        <f t="shared" si="12"/>
        <v>0</v>
      </c>
      <c r="U54" s="188">
        <f t="shared" si="18"/>
        <v>0</v>
      </c>
      <c r="V54" s="78" t="str">
        <f t="shared" si="13"/>
        <v>ok</v>
      </c>
      <c r="W54" s="76"/>
      <c r="X54" s="77" t="str">
        <f t="shared" si="19"/>
        <v/>
      </c>
      <c r="Y54" s="188">
        <f t="shared" si="14"/>
        <v>0</v>
      </c>
      <c r="Z54" s="188">
        <f t="shared" si="15"/>
        <v>0</v>
      </c>
      <c r="AA54" s="78" t="str">
        <f t="shared" si="20"/>
        <v>ok</v>
      </c>
      <c r="AB54" s="76"/>
      <c r="AC54" s="80" t="str">
        <f t="array" ref="AC54">IFERROR(IF($C54="","",INDEX(구분표!$I$2:$I$1001,MATCH(1,(구분표!$B$2:$B$1001='15년일입'!$A54)*(구분표!$C$2:$C$1001='15년일입'!$B54)*(구분표!$A$2:$A$1001='15년일입'!$C54),0))),"@@")</f>
        <v/>
      </c>
    </row>
    <row r="55" spans="1:29" ht="31.5" customHeight="1">
      <c r="A55" s="73" t="str">
        <f>IFERROR(VLOOKUP('15년일입'!$C55,구분표!$A$2:$C$1001,2,FALSE),"")</f>
        <v/>
      </c>
      <c r="B55" s="73" t="str">
        <f>IFERROR(VLOOKUP('15년일입'!$C55,구분표!$A$2:$C$1001,3,FALSE),"")</f>
        <v/>
      </c>
      <c r="C55" s="186"/>
      <c r="D55" s="187"/>
      <c r="E55" s="187"/>
      <c r="F55" s="186"/>
      <c r="G55" s="188"/>
      <c r="H55" s="188"/>
      <c r="I55" s="188"/>
      <c r="J55" s="74">
        <f t="shared" si="16"/>
        <v>0</v>
      </c>
      <c r="K55" s="188"/>
      <c r="L55" s="188"/>
      <c r="M55" s="74">
        <f t="shared" si="17"/>
        <v>0</v>
      </c>
      <c r="N55" s="75" t="str">
        <f t="shared" si="3"/>
        <v>-</v>
      </c>
      <c r="O55" s="206"/>
      <c r="P55" s="76"/>
      <c r="Q55" s="215"/>
      <c r="R55" s="76"/>
      <c r="S55" s="79" t="s">
        <v>563</v>
      </c>
      <c r="T55" s="188">
        <f t="shared" si="12"/>
        <v>0</v>
      </c>
      <c r="U55" s="188">
        <f t="shared" si="18"/>
        <v>0</v>
      </c>
      <c r="V55" s="78" t="str">
        <f t="shared" si="13"/>
        <v>ok</v>
      </c>
      <c r="W55" s="76"/>
      <c r="X55" s="77" t="str">
        <f t="shared" si="19"/>
        <v/>
      </c>
      <c r="Y55" s="188">
        <f t="shared" si="14"/>
        <v>0</v>
      </c>
      <c r="Z55" s="188">
        <f t="shared" si="15"/>
        <v>0</v>
      </c>
      <c r="AA55" s="78" t="str">
        <f t="shared" si="20"/>
        <v>ok</v>
      </c>
      <c r="AB55" s="76"/>
      <c r="AC55" s="80" t="str">
        <f t="array" ref="AC55">IFERROR(IF($C55="","",INDEX(구분표!$I$2:$I$1001,MATCH(1,(구분표!$B$2:$B$1001='15년일입'!$A55)*(구분표!$C$2:$C$1001='15년일입'!$B55)*(구분표!$A$2:$A$1001='15년일입'!$C55),0))),"@@")</f>
        <v/>
      </c>
    </row>
    <row r="56" spans="1:29" ht="31.5" customHeight="1">
      <c r="A56" s="90" t="str">
        <f>IFERROR(VLOOKUP('15년일입'!$C56,구분표!$A$2:$C$1001,2,FALSE),"")</f>
        <v/>
      </c>
      <c r="B56" s="90" t="str">
        <f>IFERROR(VLOOKUP('15년일입'!$C56,구분표!$A$2:$C$1001,3,FALSE),"")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16"/>
        <v>0</v>
      </c>
      <c r="K56" s="188"/>
      <c r="L56" s="188"/>
      <c r="M56" s="74">
        <f t="shared" si="17"/>
        <v>0</v>
      </c>
      <c r="N56" s="75" t="str">
        <f t="shared" si="3"/>
        <v>-</v>
      </c>
      <c r="O56" s="206"/>
      <c r="P56" s="76"/>
      <c r="Q56" s="215"/>
      <c r="R56" s="76"/>
      <c r="S56" s="79" t="s">
        <v>563</v>
      </c>
      <c r="T56" s="188">
        <f t="shared" si="12"/>
        <v>0</v>
      </c>
      <c r="U56" s="188">
        <f t="shared" si="18"/>
        <v>0</v>
      </c>
      <c r="V56" s="78" t="str">
        <f t="shared" si="13"/>
        <v>ok</v>
      </c>
      <c r="W56" s="76"/>
      <c r="X56" s="77" t="str">
        <f t="shared" si="19"/>
        <v/>
      </c>
      <c r="Y56" s="188">
        <f t="shared" si="14"/>
        <v>0</v>
      </c>
      <c r="Z56" s="188">
        <f t="shared" si="15"/>
        <v>0</v>
      </c>
      <c r="AA56" s="78" t="str">
        <f t="shared" si="20"/>
        <v>ok</v>
      </c>
      <c r="AB56" s="76"/>
      <c r="AC56" s="80" t="str">
        <f t="array" ref="AC56">IFERROR(IF($C56="","",INDEX(구분표!$I$2:$I$1001,MATCH(1,(구분표!$B$2:$B$1001='15년일입'!$A56)*(구분표!$C$2:$C$1001='15년일입'!$B56)*(구분표!$A$2:$A$1001='15년일입'!$C56),0))),"@@")</f>
        <v/>
      </c>
    </row>
    <row r="57" spans="1:29" ht="31.5" customHeight="1">
      <c r="A57" s="90" t="str">
        <f>IFERROR(VLOOKUP('15년일입'!$C57,구분표!$A$2:$C$1001,2,FALSE),"")</f>
        <v/>
      </c>
      <c r="B57" s="90" t="str">
        <f>IFERROR(VLOOKUP('15년일입'!$C57,구분표!$A$2:$C$1001,3,FALSE),"")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16"/>
        <v>0</v>
      </c>
      <c r="K57" s="188"/>
      <c r="L57" s="188"/>
      <c r="M57" s="74">
        <f t="shared" si="17"/>
        <v>0</v>
      </c>
      <c r="N57" s="75" t="str">
        <f t="shared" si="3"/>
        <v>-</v>
      </c>
      <c r="O57" s="206"/>
      <c r="P57" s="76"/>
      <c r="Q57" s="215"/>
      <c r="R57" s="76"/>
      <c r="S57" s="79" t="s">
        <v>563</v>
      </c>
      <c r="T57" s="188">
        <f t="shared" si="12"/>
        <v>0</v>
      </c>
      <c r="U57" s="188">
        <f t="shared" si="18"/>
        <v>0</v>
      </c>
      <c r="V57" s="78" t="str">
        <f t="shared" si="13"/>
        <v>ok</v>
      </c>
      <c r="W57" s="76"/>
      <c r="X57" s="77" t="str">
        <f t="shared" si="19"/>
        <v/>
      </c>
      <c r="Y57" s="188">
        <f t="shared" si="14"/>
        <v>0</v>
      </c>
      <c r="Z57" s="188">
        <f t="shared" si="15"/>
        <v>0</v>
      </c>
      <c r="AA57" s="78" t="str">
        <f t="shared" si="20"/>
        <v>ok</v>
      </c>
      <c r="AB57" s="76"/>
      <c r="AC57" s="80" t="str">
        <f t="array" ref="AC57">IFERROR(IF($C57="","",INDEX(구분표!$I$2:$I$1001,MATCH(1,(구분표!$B$2:$B$1001='15년일입'!$A57)*(구분표!$C$2:$C$1001='15년일입'!$B57)*(구분표!$A$2:$A$1001='15년일입'!$C57),0))),"@@")</f>
        <v/>
      </c>
    </row>
    <row r="58" spans="1:29" ht="31.5" customHeight="1">
      <c r="A58" s="90" t="str">
        <f>IFERROR(VLOOKUP('15년일입'!$C58,구분표!$A$2:$C$1001,2,FALSE),"")</f>
        <v/>
      </c>
      <c r="B58" s="90" t="str">
        <f>IFERROR(VLOOKUP('15년일입'!$C58,구분표!$A$2:$C$1001,3,FALSE),"")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16"/>
        <v>0</v>
      </c>
      <c r="K58" s="188"/>
      <c r="L58" s="188"/>
      <c r="M58" s="74">
        <f t="shared" si="17"/>
        <v>0</v>
      </c>
      <c r="N58" s="75" t="str">
        <f t="shared" si="3"/>
        <v>-</v>
      </c>
      <c r="O58" s="206"/>
      <c r="P58" s="76"/>
      <c r="Q58" s="215"/>
      <c r="R58" s="76"/>
      <c r="S58" s="79" t="s">
        <v>563</v>
      </c>
      <c r="T58" s="188">
        <f t="shared" si="12"/>
        <v>0</v>
      </c>
      <c r="U58" s="188">
        <f t="shared" si="18"/>
        <v>0</v>
      </c>
      <c r="V58" s="78" t="str">
        <f t="shared" si="13"/>
        <v>ok</v>
      </c>
      <c r="W58" s="76"/>
      <c r="X58" s="77" t="str">
        <f t="shared" si="19"/>
        <v/>
      </c>
      <c r="Y58" s="188">
        <f t="shared" si="14"/>
        <v>0</v>
      </c>
      <c r="Z58" s="188">
        <f t="shared" si="15"/>
        <v>0</v>
      </c>
      <c r="AA58" s="78" t="str">
        <f t="shared" si="20"/>
        <v>ok</v>
      </c>
      <c r="AB58" s="76"/>
      <c r="AC58" s="80" t="str">
        <f t="array" ref="AC58">IFERROR(IF($C58="","",INDEX(구분표!$I$2:$I$1001,MATCH(1,(구분표!$B$2:$B$1001='15년일입'!$A58)*(구분표!$C$2:$C$1001='15년일입'!$B58)*(구분표!$A$2:$A$1001='15년일입'!$C58),0))),"@@")</f>
        <v/>
      </c>
    </row>
    <row r="59" spans="1:29" ht="31.5" customHeight="1">
      <c r="A59" s="90" t="str">
        <f>IFERROR(VLOOKUP('15년일입'!$C59,구분표!$A$2:$C$1001,2,FALSE),"")</f>
        <v/>
      </c>
      <c r="B59" s="90" t="str">
        <f>IFERROR(VLOOKUP('15년일입'!$C59,구분표!$A$2:$C$1001,3,FALSE),"")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16"/>
        <v>0</v>
      </c>
      <c r="K59" s="188"/>
      <c r="L59" s="188"/>
      <c r="M59" s="74">
        <f t="shared" si="17"/>
        <v>0</v>
      </c>
      <c r="N59" s="75" t="str">
        <f t="shared" si="3"/>
        <v>-</v>
      </c>
      <c r="O59" s="206"/>
      <c r="P59" s="76"/>
      <c r="Q59" s="215"/>
      <c r="R59" s="76"/>
      <c r="S59" s="79" t="s">
        <v>563</v>
      </c>
      <c r="T59" s="188">
        <f t="shared" si="12"/>
        <v>0</v>
      </c>
      <c r="U59" s="188">
        <f t="shared" si="18"/>
        <v>0</v>
      </c>
      <c r="V59" s="78" t="str">
        <f t="shared" si="13"/>
        <v>ok</v>
      </c>
      <c r="W59" s="76"/>
      <c r="X59" s="77" t="str">
        <f t="shared" si="19"/>
        <v/>
      </c>
      <c r="Y59" s="188">
        <f t="shared" si="14"/>
        <v>0</v>
      </c>
      <c r="Z59" s="188">
        <f t="shared" si="15"/>
        <v>0</v>
      </c>
      <c r="AA59" s="78" t="str">
        <f t="shared" si="20"/>
        <v>ok</v>
      </c>
      <c r="AB59" s="76"/>
      <c r="AC59" s="80" t="str">
        <f t="array" ref="AC59">IFERROR(IF($C59="","",INDEX(구분표!$I$2:$I$1001,MATCH(1,(구분표!$B$2:$B$1001='15년일입'!$A59)*(구분표!$C$2:$C$1001='15년일입'!$B59)*(구분표!$A$2:$A$1001='15년일입'!$C59),0))),"@@")</f>
        <v/>
      </c>
    </row>
    <row r="60" spans="1:29" ht="31.5" customHeight="1">
      <c r="A60" s="90" t="str">
        <f>IFERROR(VLOOKUP('15년일입'!$C60,구분표!$A$2:$C$1001,2,FALSE),"")</f>
        <v/>
      </c>
      <c r="B60" s="90" t="str">
        <f>IFERROR(VLOOKUP('15년일입'!$C60,구분표!$A$2:$C$1001,3,FALSE),"")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16"/>
        <v>0</v>
      </c>
      <c r="K60" s="188"/>
      <c r="L60" s="188"/>
      <c r="M60" s="74">
        <f t="shared" si="17"/>
        <v>0</v>
      </c>
      <c r="N60" s="75" t="str">
        <f t="shared" si="3"/>
        <v>-</v>
      </c>
      <c r="O60" s="206"/>
      <c r="P60" s="76"/>
      <c r="Q60" s="215"/>
      <c r="R60" s="76"/>
      <c r="S60" s="79" t="s">
        <v>563</v>
      </c>
      <c r="T60" s="188">
        <f t="shared" si="12"/>
        <v>0</v>
      </c>
      <c r="U60" s="188">
        <f t="shared" si="18"/>
        <v>0</v>
      </c>
      <c r="V60" s="78" t="str">
        <f t="shared" si="13"/>
        <v>ok</v>
      </c>
      <c r="W60" s="76"/>
      <c r="X60" s="77" t="str">
        <f t="shared" si="19"/>
        <v/>
      </c>
      <c r="Y60" s="188">
        <f t="shared" si="14"/>
        <v>0</v>
      </c>
      <c r="Z60" s="188">
        <f t="shared" si="15"/>
        <v>0</v>
      </c>
      <c r="AA60" s="78" t="str">
        <f t="shared" si="20"/>
        <v>ok</v>
      </c>
      <c r="AB60" s="76"/>
      <c r="AC60" s="80" t="str">
        <f t="array" ref="AC60">IFERROR(IF($C60="","",INDEX(구분표!$I$2:$I$1001,MATCH(1,(구분표!$B$2:$B$1001='15년일입'!$A60)*(구분표!$C$2:$C$1001='15년일입'!$B60)*(구분표!$A$2:$A$1001='15년일입'!$C60),0))),"@@")</f>
        <v/>
      </c>
    </row>
    <row r="61" spans="1:29" ht="31.5" customHeight="1">
      <c r="A61" s="90" t="str">
        <f>IFERROR(VLOOKUP('15년일입'!$C61,구분표!$A$2:$C$1001,2,FALSE),"")</f>
        <v/>
      </c>
      <c r="B61" s="90" t="str">
        <f>IFERROR(VLOOKUP('15년일입'!$C61,구분표!$A$2:$C$1001,3,FALSE),"")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16"/>
        <v>0</v>
      </c>
      <c r="K61" s="188"/>
      <c r="L61" s="188"/>
      <c r="M61" s="74">
        <f t="shared" si="17"/>
        <v>0</v>
      </c>
      <c r="N61" s="75" t="str">
        <f t="shared" si="3"/>
        <v>-</v>
      </c>
      <c r="O61" s="206"/>
      <c r="P61" s="76"/>
      <c r="Q61" s="215"/>
      <c r="R61" s="76"/>
      <c r="S61" s="79" t="s">
        <v>563</v>
      </c>
      <c r="T61" s="188">
        <f t="shared" si="12"/>
        <v>0</v>
      </c>
      <c r="U61" s="188">
        <f t="shared" si="18"/>
        <v>0</v>
      </c>
      <c r="V61" s="78" t="str">
        <f t="shared" si="13"/>
        <v>ok</v>
      </c>
      <c r="W61" s="76"/>
      <c r="X61" s="77" t="str">
        <f t="shared" si="19"/>
        <v/>
      </c>
      <c r="Y61" s="188">
        <f t="shared" si="14"/>
        <v>0</v>
      </c>
      <c r="Z61" s="188">
        <f t="shared" si="15"/>
        <v>0</v>
      </c>
      <c r="AA61" s="78" t="str">
        <f t="shared" si="20"/>
        <v>ok</v>
      </c>
      <c r="AB61" s="76"/>
      <c r="AC61" s="80" t="str">
        <f t="array" ref="AC61">IFERROR(IF($C61="","",INDEX(구분표!$I$2:$I$1001,MATCH(1,(구분표!$B$2:$B$1001='15년일입'!$A61)*(구분표!$C$2:$C$1001='15년일입'!$B61)*(구분표!$A$2:$A$1001='15년일입'!$C61),0))),"@@")</f>
        <v/>
      </c>
    </row>
    <row r="62" spans="1:29" ht="31.5" customHeight="1">
      <c r="A62" s="90" t="str">
        <f>IFERROR(VLOOKUP('15년일입'!$C62,구분표!$A$2:$C$1001,2,FALSE),"")</f>
        <v/>
      </c>
      <c r="B62" s="90" t="str">
        <f>IFERROR(VLOOKUP('15년일입'!$C62,구분표!$A$2:$C$1001,3,FALSE),"")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16"/>
        <v>0</v>
      </c>
      <c r="K62" s="188"/>
      <c r="L62" s="188"/>
      <c r="M62" s="74">
        <f t="shared" si="17"/>
        <v>0</v>
      </c>
      <c r="N62" s="75" t="str">
        <f t="shared" si="3"/>
        <v>-</v>
      </c>
      <c r="O62" s="206"/>
      <c r="P62" s="76"/>
      <c r="Q62" s="215"/>
      <c r="R62" s="76"/>
      <c r="S62" s="79" t="s">
        <v>563</v>
      </c>
      <c r="T62" s="188">
        <f t="shared" si="12"/>
        <v>0</v>
      </c>
      <c r="U62" s="188">
        <f t="shared" si="18"/>
        <v>0</v>
      </c>
      <c r="V62" s="78" t="str">
        <f t="shared" si="13"/>
        <v>ok</v>
      </c>
      <c r="W62" s="76"/>
      <c r="X62" s="77" t="str">
        <f t="shared" si="19"/>
        <v/>
      </c>
      <c r="Y62" s="188">
        <f t="shared" si="14"/>
        <v>0</v>
      </c>
      <c r="Z62" s="188">
        <f t="shared" si="15"/>
        <v>0</v>
      </c>
      <c r="AA62" s="78" t="str">
        <f t="shared" si="20"/>
        <v>ok</v>
      </c>
      <c r="AB62" s="76"/>
      <c r="AC62" s="80" t="str">
        <f t="array" ref="AC62">IFERROR(IF($C62="","",INDEX(구분표!$I$2:$I$1001,MATCH(1,(구분표!$B$2:$B$1001='15년일입'!$A62)*(구분표!$C$2:$C$1001='15년일입'!$B62)*(구분표!$A$2:$A$1001='15년일입'!$C62),0))),"@@")</f>
        <v/>
      </c>
    </row>
    <row r="63" spans="1:29" ht="31.5" customHeight="1">
      <c r="A63" s="90" t="str">
        <f>IFERROR(VLOOKUP('15년일입'!$C63,구분표!$A$2:$C$1001,2,FALSE),"")</f>
        <v/>
      </c>
      <c r="B63" s="90" t="str">
        <f>IFERROR(VLOOKUP('15년일입'!$C63,구분표!$A$2:$C$1001,3,FALSE),"")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16"/>
        <v>0</v>
      </c>
      <c r="K63" s="188"/>
      <c r="L63" s="188"/>
      <c r="M63" s="74">
        <f t="shared" si="17"/>
        <v>0</v>
      </c>
      <c r="N63" s="75" t="str">
        <f t="shared" si="3"/>
        <v>-</v>
      </c>
      <c r="O63" s="206"/>
      <c r="P63" s="76"/>
      <c r="Q63" s="215"/>
      <c r="R63" s="76"/>
      <c r="S63" s="79" t="s">
        <v>563</v>
      </c>
      <c r="T63" s="188">
        <f t="shared" si="12"/>
        <v>0</v>
      </c>
      <c r="U63" s="188">
        <f t="shared" si="18"/>
        <v>0</v>
      </c>
      <c r="V63" s="78" t="str">
        <f t="shared" si="13"/>
        <v>ok</v>
      </c>
      <c r="W63" s="76"/>
      <c r="X63" s="77" t="str">
        <f t="shared" si="19"/>
        <v/>
      </c>
      <c r="Y63" s="188">
        <f t="shared" si="14"/>
        <v>0</v>
      </c>
      <c r="Z63" s="188">
        <f t="shared" si="15"/>
        <v>0</v>
      </c>
      <c r="AA63" s="78" t="str">
        <f t="shared" si="20"/>
        <v>ok</v>
      </c>
      <c r="AB63" s="76"/>
      <c r="AC63" s="80" t="str">
        <f t="array" ref="AC63">IFERROR(IF($C63="","",INDEX(구분표!$I$2:$I$1001,MATCH(1,(구분표!$B$2:$B$1001='15년일입'!$A63)*(구분표!$C$2:$C$1001='15년일입'!$B63)*(구분표!$A$2:$A$1001='15년일입'!$C63),0))),"@@")</f>
        <v/>
      </c>
    </row>
    <row r="64" spans="1:29" ht="31.5" customHeight="1">
      <c r="A64" s="90" t="str">
        <f>IFERROR(VLOOKUP('15년일입'!$C64,구분표!$A$2:$C$1001,2,FALSE),"")</f>
        <v/>
      </c>
      <c r="B64" s="90" t="str">
        <f>IFERROR(VLOOKUP('15년일입'!$C64,구분표!$A$2:$C$1001,3,FALSE),"")</f>
        <v/>
      </c>
      <c r="C64" s="190"/>
      <c r="D64" s="189"/>
      <c r="E64" s="189"/>
      <c r="F64" s="190"/>
      <c r="G64" s="188"/>
      <c r="H64" s="188"/>
      <c r="I64" s="188"/>
      <c r="J64" s="74">
        <f t="shared" si="16"/>
        <v>0</v>
      </c>
      <c r="K64" s="188"/>
      <c r="L64" s="188"/>
      <c r="M64" s="74">
        <f t="shared" si="17"/>
        <v>0</v>
      </c>
      <c r="N64" s="75" t="str">
        <f t="shared" si="3"/>
        <v>-</v>
      </c>
      <c r="O64" s="206"/>
      <c r="P64" s="76"/>
      <c r="Q64" s="215"/>
      <c r="R64" s="76"/>
      <c r="S64" s="79" t="s">
        <v>563</v>
      </c>
      <c r="T64" s="188">
        <f t="shared" si="12"/>
        <v>0</v>
      </c>
      <c r="U64" s="188">
        <f t="shared" si="18"/>
        <v>0</v>
      </c>
      <c r="V64" s="78" t="str">
        <f t="shared" si="13"/>
        <v>ok</v>
      </c>
      <c r="W64" s="76"/>
      <c r="X64" s="77" t="str">
        <f t="shared" si="19"/>
        <v/>
      </c>
      <c r="Y64" s="188">
        <f t="shared" si="14"/>
        <v>0</v>
      </c>
      <c r="Z64" s="188">
        <f t="shared" si="15"/>
        <v>0</v>
      </c>
      <c r="AA64" s="78" t="str">
        <f t="shared" si="20"/>
        <v>ok</v>
      </c>
      <c r="AB64" s="76"/>
      <c r="AC64" s="80" t="str">
        <f t="array" ref="AC64">IFERROR(IF($C64="","",INDEX(구분표!$I$2:$I$1001,MATCH(1,(구분표!$B$2:$B$1001='15년일입'!$A64)*(구분표!$C$2:$C$1001='15년일입'!$B64)*(구분표!$A$2:$A$1001='15년일입'!$C64),0))),"@@")</f>
        <v/>
      </c>
    </row>
    <row r="65" spans="1:29" ht="31.5" customHeight="1">
      <c r="A65" s="90" t="str">
        <f>IFERROR(VLOOKUP('15년일입'!$C65,구분표!$A$2:$C$1001,2,FALSE),"")</f>
        <v/>
      </c>
      <c r="B65" s="90" t="str">
        <f>IFERROR(VLOOKUP('15년일입'!$C65,구분표!$A$2:$C$1001,3,FALSE),"")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16"/>
        <v>0</v>
      </c>
      <c r="K65" s="188"/>
      <c r="L65" s="188"/>
      <c r="M65" s="74">
        <f t="shared" si="17"/>
        <v>0</v>
      </c>
      <c r="N65" s="75" t="str">
        <f t="shared" si="3"/>
        <v>-</v>
      </c>
      <c r="O65" s="206"/>
      <c r="P65" s="76"/>
      <c r="Q65" s="215"/>
      <c r="R65" s="76"/>
      <c r="S65" s="79" t="s">
        <v>563</v>
      </c>
      <c r="T65" s="188">
        <f t="shared" si="12"/>
        <v>0</v>
      </c>
      <c r="U65" s="188">
        <f t="shared" si="18"/>
        <v>0</v>
      </c>
      <c r="V65" s="78" t="str">
        <f t="shared" si="13"/>
        <v>ok</v>
      </c>
      <c r="W65" s="76"/>
      <c r="X65" s="77" t="str">
        <f t="shared" si="19"/>
        <v/>
      </c>
      <c r="Y65" s="188">
        <f t="shared" si="14"/>
        <v>0</v>
      </c>
      <c r="Z65" s="188">
        <f t="shared" si="15"/>
        <v>0</v>
      </c>
      <c r="AA65" s="78" t="str">
        <f t="shared" si="20"/>
        <v>ok</v>
      </c>
      <c r="AB65" s="76"/>
      <c r="AC65" s="80" t="str">
        <f t="array" ref="AC65">IFERROR(IF($C65="","",INDEX(구분표!$I$2:$I$1001,MATCH(1,(구분표!$B$2:$B$1001='15년일입'!$A65)*(구분표!$C$2:$C$1001='15년일입'!$B65)*(구분표!$A$2:$A$1001='15년일입'!$C65),0))),"@@")</f>
        <v/>
      </c>
    </row>
    <row r="66" spans="1:29" ht="31.5" customHeight="1">
      <c r="A66" s="90" t="str">
        <f>IFERROR(VLOOKUP('15년일입'!$C66,구분표!$A$2:$C$1001,2,FALSE),"")</f>
        <v/>
      </c>
      <c r="B66" s="90" t="str">
        <f>IFERROR(VLOOKUP('15년일입'!$C66,구분표!$A$2:$C$1001,3,FALSE),"")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16"/>
        <v>0</v>
      </c>
      <c r="K66" s="188"/>
      <c r="L66" s="188"/>
      <c r="M66" s="74">
        <f t="shared" si="17"/>
        <v>0</v>
      </c>
      <c r="N66" s="75" t="str">
        <f t="shared" si="3"/>
        <v>-</v>
      </c>
      <c r="O66" s="206"/>
      <c r="P66" s="76"/>
      <c r="Q66" s="215"/>
      <c r="R66" s="76"/>
      <c r="S66" s="79" t="s">
        <v>563</v>
      </c>
      <c r="T66" s="188">
        <f t="shared" si="12"/>
        <v>0</v>
      </c>
      <c r="U66" s="188">
        <f t="shared" si="18"/>
        <v>0</v>
      </c>
      <c r="V66" s="78" t="str">
        <f t="shared" si="13"/>
        <v>ok</v>
      </c>
      <c r="W66" s="76"/>
      <c r="X66" s="77" t="str">
        <f t="shared" si="19"/>
        <v/>
      </c>
      <c r="Y66" s="188">
        <f t="shared" si="14"/>
        <v>0</v>
      </c>
      <c r="Z66" s="188">
        <f t="shared" si="15"/>
        <v>0</v>
      </c>
      <c r="AA66" s="78" t="str">
        <f t="shared" si="20"/>
        <v>ok</v>
      </c>
      <c r="AB66" s="76"/>
      <c r="AC66" s="80" t="str">
        <f t="array" ref="AC66">IFERROR(IF($C66="","",INDEX(구분표!$I$2:$I$1001,MATCH(1,(구분표!$B$2:$B$1001='15년일입'!$A66)*(구분표!$C$2:$C$1001='15년일입'!$B66)*(구분표!$A$2:$A$1001='15년일입'!$C66),0))),"@@")</f>
        <v/>
      </c>
    </row>
    <row r="67" spans="1:29" ht="31.5" customHeight="1">
      <c r="A67" s="90" t="str">
        <f>IFERROR(VLOOKUP('15년일입'!$C67,구분표!$A$2:$C$1001,2,FALSE),"")</f>
        <v/>
      </c>
      <c r="B67" s="90" t="str">
        <f>IFERROR(VLOOKUP('15년일입'!$C67,구분표!$A$2:$C$1001,3,FALSE),"")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16"/>
        <v>0</v>
      </c>
      <c r="K67" s="188"/>
      <c r="L67" s="188"/>
      <c r="M67" s="74">
        <f t="shared" si="17"/>
        <v>0</v>
      </c>
      <c r="N67" s="75" t="str">
        <f t="shared" si="3"/>
        <v>-</v>
      </c>
      <c r="O67" s="206"/>
      <c r="P67" s="76"/>
      <c r="Q67" s="215"/>
      <c r="R67" s="76"/>
      <c r="S67" s="79" t="s">
        <v>563</v>
      </c>
      <c r="T67" s="188">
        <f t="shared" si="12"/>
        <v>0</v>
      </c>
      <c r="U67" s="188">
        <f t="shared" si="18"/>
        <v>0</v>
      </c>
      <c r="V67" s="78" t="str">
        <f t="shared" si="13"/>
        <v>ok</v>
      </c>
      <c r="W67" s="76"/>
      <c r="X67" s="77" t="str">
        <f t="shared" si="19"/>
        <v/>
      </c>
      <c r="Y67" s="188">
        <f t="shared" si="14"/>
        <v>0</v>
      </c>
      <c r="Z67" s="188">
        <f t="shared" si="15"/>
        <v>0</v>
      </c>
      <c r="AA67" s="78" t="str">
        <f t="shared" si="20"/>
        <v>ok</v>
      </c>
      <c r="AB67" s="76"/>
      <c r="AC67" s="80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31.5" customHeight="1">
      <c r="A68" s="90" t="str">
        <f>IFERROR(VLOOKUP('15년일입'!$C68,구분표!$A$2:$C$1001,2,FALSE),"")</f>
        <v/>
      </c>
      <c r="B68" s="90" t="str">
        <f>IFERROR(VLOOKUP('15년일입'!$C68,구분표!$A$2:$C$1001,3,FALSE),"")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16"/>
        <v>0</v>
      </c>
      <c r="K68" s="188"/>
      <c r="L68" s="188"/>
      <c r="M68" s="74">
        <f t="shared" si="17"/>
        <v>0</v>
      </c>
      <c r="N68" s="75" t="str">
        <f t="shared" si="3"/>
        <v>-</v>
      </c>
      <c r="O68" s="206"/>
      <c r="P68" s="76"/>
      <c r="Q68" s="215"/>
      <c r="R68" s="76"/>
      <c r="S68" s="79" t="s">
        <v>563</v>
      </c>
      <c r="T68" s="188">
        <f t="shared" si="12"/>
        <v>0</v>
      </c>
      <c r="U68" s="188">
        <f t="shared" si="18"/>
        <v>0</v>
      </c>
      <c r="V68" s="78" t="str">
        <f t="shared" si="13"/>
        <v>ok</v>
      </c>
      <c r="W68" s="76"/>
      <c r="X68" s="77" t="str">
        <f t="shared" si="19"/>
        <v/>
      </c>
      <c r="Y68" s="188">
        <f t="shared" si="14"/>
        <v>0</v>
      </c>
      <c r="Z68" s="188">
        <f t="shared" si="15"/>
        <v>0</v>
      </c>
      <c r="AA68" s="78" t="str">
        <f t="shared" si="20"/>
        <v>ok</v>
      </c>
      <c r="AB68" s="76"/>
      <c r="AC68" s="80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31.5" customHeight="1">
      <c r="A69" s="90" t="str">
        <f>IFERROR(VLOOKUP('15년일입'!$C69,구분표!$A$2:$C$1001,2,FALSE),"")</f>
        <v/>
      </c>
      <c r="B69" s="90" t="str">
        <f>IFERROR(VLOOKUP('15년일입'!$C69,구분표!$A$2:$C$1001,3,FALSE),"")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16"/>
        <v>0</v>
      </c>
      <c r="K69" s="188"/>
      <c r="L69" s="188"/>
      <c r="M69" s="74">
        <f t="shared" si="17"/>
        <v>0</v>
      </c>
      <c r="N69" s="75" t="str">
        <f t="shared" si="3"/>
        <v>-</v>
      </c>
      <c r="O69" s="206"/>
      <c r="P69" s="76"/>
      <c r="Q69" s="215"/>
      <c r="R69" s="76"/>
      <c r="S69" s="79" t="s">
        <v>563</v>
      </c>
      <c r="T69" s="188">
        <f t="shared" si="12"/>
        <v>0</v>
      </c>
      <c r="U69" s="188">
        <f t="shared" si="18"/>
        <v>0</v>
      </c>
      <c r="V69" s="78" t="str">
        <f t="shared" si="13"/>
        <v>ok</v>
      </c>
      <c r="W69" s="76"/>
      <c r="X69" s="77" t="str">
        <f t="shared" si="19"/>
        <v/>
      </c>
      <c r="Y69" s="188">
        <f t="shared" si="14"/>
        <v>0</v>
      </c>
      <c r="Z69" s="188">
        <f t="shared" si="15"/>
        <v>0</v>
      </c>
      <c r="AA69" s="78" t="str">
        <f t="shared" si="20"/>
        <v>ok</v>
      </c>
      <c r="AB69" s="76"/>
      <c r="AC69" s="80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31.5" customHeight="1">
      <c r="A70" s="90" t="str">
        <f>IFERROR(VLOOKUP('15년일입'!$C70,구분표!$A$2:$C$1001,2,FALSE),"")</f>
        <v/>
      </c>
      <c r="B70" s="90" t="str">
        <f>IFERROR(VLOOKUP('15년일입'!$C70,구분표!$A$2:$C$1001,3,FALSE),"")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16"/>
        <v>0</v>
      </c>
      <c r="K70" s="188"/>
      <c r="L70" s="188"/>
      <c r="M70" s="74">
        <f t="shared" si="17"/>
        <v>0</v>
      </c>
      <c r="N70" s="75" t="str">
        <f t="shared" si="3"/>
        <v>-</v>
      </c>
      <c r="O70" s="205"/>
      <c r="P70" s="76"/>
      <c r="Q70" s="215"/>
      <c r="R70" s="76"/>
      <c r="S70" s="79" t="s">
        <v>563</v>
      </c>
      <c r="T70" s="188">
        <f t="shared" si="12"/>
        <v>0</v>
      </c>
      <c r="U70" s="188">
        <f t="shared" si="18"/>
        <v>0</v>
      </c>
      <c r="V70" s="78" t="str">
        <f t="shared" si="13"/>
        <v>ok</v>
      </c>
      <c r="W70" s="76"/>
      <c r="X70" s="77" t="str">
        <f t="shared" si="19"/>
        <v/>
      </c>
      <c r="Y70" s="188">
        <f t="shared" si="14"/>
        <v>0</v>
      </c>
      <c r="Z70" s="188">
        <f t="shared" si="15"/>
        <v>0</v>
      </c>
      <c r="AA70" s="78" t="str">
        <f t="shared" si="20"/>
        <v>ok</v>
      </c>
      <c r="AB70" s="76"/>
      <c r="AC70" s="80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31.5" customHeight="1">
      <c r="A71" s="90" t="str">
        <f>IFERROR(VLOOKUP('15년일입'!$C71,구분표!$A$2:$C$1001,2,FALSE),"")</f>
        <v/>
      </c>
      <c r="B71" s="90" t="str">
        <f>IFERROR(VLOOKUP('15년일입'!$C71,구분표!$A$2:$C$1001,3,FALSE),"")</f>
        <v/>
      </c>
      <c r="C71" s="190"/>
      <c r="D71" s="189"/>
      <c r="E71" s="189"/>
      <c r="F71" s="190"/>
      <c r="G71" s="188"/>
      <c r="H71" s="200"/>
      <c r="I71" s="188"/>
      <c r="J71" s="74">
        <f t="shared" si="16"/>
        <v>0</v>
      </c>
      <c r="K71" s="202"/>
      <c r="L71" s="188"/>
      <c r="M71" s="74">
        <f t="shared" si="17"/>
        <v>0</v>
      </c>
      <c r="N71" s="75" t="str">
        <f t="shared" si="3"/>
        <v>-</v>
      </c>
      <c r="O71" s="205"/>
      <c r="P71" s="76"/>
      <c r="Q71" s="215"/>
      <c r="R71" s="76"/>
      <c r="S71" s="79" t="s">
        <v>563</v>
      </c>
      <c r="T71" s="188">
        <f t="shared" si="12"/>
        <v>0</v>
      </c>
      <c r="U71" s="188">
        <f t="shared" si="18"/>
        <v>0</v>
      </c>
      <c r="V71" s="78" t="str">
        <f t="shared" si="13"/>
        <v>ok</v>
      </c>
      <c r="W71" s="76"/>
      <c r="X71" s="77" t="str">
        <f t="shared" si="19"/>
        <v/>
      </c>
      <c r="Y71" s="188">
        <f t="shared" si="14"/>
        <v>0</v>
      </c>
      <c r="Z71" s="188">
        <f t="shared" si="15"/>
        <v>0</v>
      </c>
      <c r="AA71" s="78" t="str">
        <f t="shared" si="20"/>
        <v>ok</v>
      </c>
      <c r="AB71" s="76"/>
      <c r="AC71" s="80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31.5" customHeight="1">
      <c r="A72" s="90" t="str">
        <f>IFERROR(VLOOKUP('15년일입'!$C72,구분표!$A$2:$C$1001,2,FALSE),"")</f>
        <v/>
      </c>
      <c r="B72" s="90" t="str">
        <f>IFERROR(VLOOKUP('15년일입'!$C72,구분표!$A$2:$C$1001,3,FALSE),"")</f>
        <v/>
      </c>
      <c r="C72" s="190"/>
      <c r="D72" s="189"/>
      <c r="E72" s="189"/>
      <c r="F72" s="190"/>
      <c r="G72" s="188"/>
      <c r="H72" s="188"/>
      <c r="I72" s="188"/>
      <c r="J72" s="74">
        <f t="shared" si="16"/>
        <v>0</v>
      </c>
      <c r="K72" s="188"/>
      <c r="L72" s="188"/>
      <c r="M72" s="74">
        <f t="shared" si="17"/>
        <v>0</v>
      </c>
      <c r="N72" s="75" t="str">
        <f t="shared" si="3"/>
        <v>-</v>
      </c>
      <c r="O72" s="207"/>
      <c r="P72" s="76"/>
      <c r="Q72" s="215"/>
      <c r="R72" s="76"/>
      <c r="S72" s="79" t="s">
        <v>563</v>
      </c>
      <c r="T72" s="188">
        <f t="shared" si="12"/>
        <v>0</v>
      </c>
      <c r="U72" s="188">
        <f t="shared" si="18"/>
        <v>0</v>
      </c>
      <c r="V72" s="78" t="str">
        <f t="shared" si="13"/>
        <v>ok</v>
      </c>
      <c r="W72" s="76"/>
      <c r="X72" s="77" t="str">
        <f t="shared" si="19"/>
        <v/>
      </c>
      <c r="Y72" s="188">
        <f t="shared" si="14"/>
        <v>0</v>
      </c>
      <c r="Z72" s="188">
        <f t="shared" si="15"/>
        <v>0</v>
      </c>
      <c r="AA72" s="78" t="str">
        <f t="shared" si="20"/>
        <v>ok</v>
      </c>
      <c r="AB72" s="76"/>
      <c r="AC72" s="80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31.5" customHeight="1">
      <c r="A73" s="90" t="str">
        <f>IFERROR(VLOOKUP('15년일입'!$C73,구분표!$A$2:$C$1001,2,FALSE),"")</f>
        <v/>
      </c>
      <c r="B73" s="90" t="str">
        <f>IFERROR(VLOOKUP('15년일입'!$C73,구분표!$A$2:$C$1001,3,FALSE),"")</f>
        <v/>
      </c>
      <c r="C73" s="190"/>
      <c r="D73" s="189"/>
      <c r="E73" s="189"/>
      <c r="F73" s="190"/>
      <c r="G73" s="188"/>
      <c r="H73" s="188"/>
      <c r="I73" s="188"/>
      <c r="J73" s="74">
        <f t="shared" si="16"/>
        <v>0</v>
      </c>
      <c r="K73" s="188"/>
      <c r="L73" s="188"/>
      <c r="M73" s="74">
        <f t="shared" si="17"/>
        <v>0</v>
      </c>
      <c r="N73" s="75" t="str">
        <f t="shared" si="3"/>
        <v>-</v>
      </c>
      <c r="O73" s="206"/>
      <c r="P73" s="76"/>
      <c r="Q73" s="215"/>
      <c r="R73" s="76"/>
      <c r="S73" s="79" t="s">
        <v>563</v>
      </c>
      <c r="T73" s="188">
        <f t="shared" si="12"/>
        <v>0</v>
      </c>
      <c r="U73" s="188">
        <f t="shared" si="18"/>
        <v>0</v>
      </c>
      <c r="V73" s="78" t="str">
        <f t="shared" si="13"/>
        <v>ok</v>
      </c>
      <c r="W73" s="76"/>
      <c r="X73" s="77" t="str">
        <f t="shared" si="19"/>
        <v/>
      </c>
      <c r="Y73" s="188">
        <f t="shared" si="14"/>
        <v>0</v>
      </c>
      <c r="Z73" s="188">
        <f t="shared" si="15"/>
        <v>0</v>
      </c>
      <c r="AA73" s="78" t="str">
        <f t="shared" si="20"/>
        <v>ok</v>
      </c>
      <c r="AB73" s="76"/>
      <c r="AC73" s="80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31.5" customHeight="1">
      <c r="A74" s="90" t="str">
        <f>IFERROR(VLOOKUP('15년일입'!$C74,구분표!$A$2:$C$1001,2,FALSE),"")</f>
        <v/>
      </c>
      <c r="B74" s="90" t="str">
        <f>IFERROR(VLOOKUP('15년일입'!$C74,구분표!$A$2:$C$1001,3,FALSE),"")</f>
        <v/>
      </c>
      <c r="C74" s="190"/>
      <c r="D74" s="189"/>
      <c r="E74" s="189"/>
      <c r="F74" s="190"/>
      <c r="G74" s="188"/>
      <c r="H74" s="188"/>
      <c r="I74" s="200"/>
      <c r="J74" s="74">
        <f t="shared" si="16"/>
        <v>0</v>
      </c>
      <c r="K74" s="188"/>
      <c r="L74" s="200"/>
      <c r="M74" s="74">
        <f t="shared" si="17"/>
        <v>0</v>
      </c>
      <c r="N74" s="75" t="str">
        <f t="shared" si="3"/>
        <v>-</v>
      </c>
      <c r="O74" s="206"/>
      <c r="P74" s="76"/>
      <c r="Q74" s="215"/>
      <c r="R74" s="76"/>
      <c r="S74" s="79" t="s">
        <v>563</v>
      </c>
      <c r="T74" s="188">
        <f t="shared" si="12"/>
        <v>0</v>
      </c>
      <c r="U74" s="188">
        <f t="shared" si="18"/>
        <v>0</v>
      </c>
      <c r="V74" s="78" t="str">
        <f t="shared" si="13"/>
        <v>ok</v>
      </c>
      <c r="W74" s="76"/>
      <c r="X74" s="77" t="str">
        <f t="shared" si="19"/>
        <v/>
      </c>
      <c r="Y74" s="188">
        <f t="shared" si="14"/>
        <v>0</v>
      </c>
      <c r="Z74" s="188">
        <f t="shared" si="15"/>
        <v>0</v>
      </c>
      <c r="AA74" s="78" t="str">
        <f t="shared" si="20"/>
        <v>ok</v>
      </c>
      <c r="AB74" s="76"/>
      <c r="AC74" s="80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31.5" customHeight="1">
      <c r="A75" s="90" t="str">
        <f>IFERROR(VLOOKUP('15년일입'!$C75,구분표!$A$2:$C$1001,2,FALSE),"")</f>
        <v/>
      </c>
      <c r="B75" s="90" t="str">
        <f>IFERROR(VLOOKUP('15년일입'!$C75,구분표!$A$2:$C$1001,3,FALSE),"")</f>
        <v/>
      </c>
      <c r="C75" s="190"/>
      <c r="D75" s="189"/>
      <c r="E75" s="189"/>
      <c r="F75" s="190"/>
      <c r="G75" s="188"/>
      <c r="H75" s="188"/>
      <c r="I75" s="188"/>
      <c r="J75" s="74">
        <f t="shared" si="16"/>
        <v>0</v>
      </c>
      <c r="K75" s="188"/>
      <c r="L75" s="188"/>
      <c r="M75" s="74">
        <f t="shared" si="17"/>
        <v>0</v>
      </c>
      <c r="N75" s="75" t="str">
        <f t="shared" si="3"/>
        <v>-</v>
      </c>
      <c r="O75" s="206"/>
      <c r="P75" s="76"/>
      <c r="Q75" s="215"/>
      <c r="R75" s="76"/>
      <c r="S75" s="79" t="s">
        <v>563</v>
      </c>
      <c r="T75" s="188">
        <f t="shared" si="12"/>
        <v>0</v>
      </c>
      <c r="U75" s="188">
        <f t="shared" si="18"/>
        <v>0</v>
      </c>
      <c r="V75" s="78" t="str">
        <f t="shared" si="13"/>
        <v>ok</v>
      </c>
      <c r="W75" s="76"/>
      <c r="X75" s="77" t="str">
        <f t="shared" si="19"/>
        <v/>
      </c>
      <c r="Y75" s="188">
        <f t="shared" si="14"/>
        <v>0</v>
      </c>
      <c r="Z75" s="188">
        <f t="shared" si="15"/>
        <v>0</v>
      </c>
      <c r="AA75" s="78" t="str">
        <f t="shared" si="20"/>
        <v>ok</v>
      </c>
      <c r="AB75" s="76"/>
      <c r="AC75" s="80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31.5" customHeight="1">
      <c r="A76" s="90" t="str">
        <f>IFERROR(VLOOKUP('15년일입'!$C76,구분표!$A$2:$C$1001,2,FALSE),"")</f>
        <v/>
      </c>
      <c r="B76" s="90" t="str">
        <f>IFERROR(VLOOKUP('15년일입'!$C76,구분표!$A$2:$C$1001,3,FALSE),"")</f>
        <v/>
      </c>
      <c r="C76" s="190"/>
      <c r="D76" s="189"/>
      <c r="E76" s="189"/>
      <c r="F76" s="190"/>
      <c r="G76" s="192"/>
      <c r="H76" s="188"/>
      <c r="I76" s="188"/>
      <c r="J76" s="74">
        <f t="shared" si="16"/>
        <v>0</v>
      </c>
      <c r="K76" s="188"/>
      <c r="L76" s="188"/>
      <c r="M76" s="74">
        <f t="shared" si="17"/>
        <v>0</v>
      </c>
      <c r="N76" s="75" t="str">
        <f t="shared" si="3"/>
        <v>-</v>
      </c>
      <c r="O76" s="206"/>
      <c r="P76" s="76"/>
      <c r="Q76" s="215"/>
      <c r="R76" s="76"/>
      <c r="S76" s="79" t="s">
        <v>563</v>
      </c>
      <c r="T76" s="188">
        <f t="shared" si="12"/>
        <v>0</v>
      </c>
      <c r="U76" s="188">
        <f t="shared" si="18"/>
        <v>0</v>
      </c>
      <c r="V76" s="78" t="str">
        <f t="shared" si="13"/>
        <v>ok</v>
      </c>
      <c r="W76" s="76"/>
      <c r="X76" s="77" t="str">
        <f t="shared" si="19"/>
        <v/>
      </c>
      <c r="Y76" s="188">
        <f t="shared" si="14"/>
        <v>0</v>
      </c>
      <c r="Z76" s="188">
        <f t="shared" si="15"/>
        <v>0</v>
      </c>
      <c r="AA76" s="78" t="str">
        <f t="shared" si="20"/>
        <v>ok</v>
      </c>
      <c r="AB76" s="76"/>
      <c r="AC76" s="80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31.5" customHeight="1">
      <c r="A77" s="90" t="str">
        <f>IFERROR(VLOOKUP('15년일입'!$C77,구분표!$A$2:$C$1001,2,FALSE),"")</f>
        <v/>
      </c>
      <c r="B77" s="90" t="str">
        <f>IFERROR(VLOOKUP('15년일입'!$C77,구분표!$A$2:$C$1001,3,FALSE),"")</f>
        <v/>
      </c>
      <c r="C77" s="190"/>
      <c r="D77" s="189"/>
      <c r="E77" s="189"/>
      <c r="F77" s="190"/>
      <c r="G77" s="192"/>
      <c r="H77" s="188"/>
      <c r="I77" s="188"/>
      <c r="J77" s="74">
        <f t="shared" si="16"/>
        <v>0</v>
      </c>
      <c r="K77" s="188"/>
      <c r="L77" s="188"/>
      <c r="M77" s="74">
        <f t="shared" si="17"/>
        <v>0</v>
      </c>
      <c r="N77" s="75" t="str">
        <f t="shared" si="3"/>
        <v>-</v>
      </c>
      <c r="O77" s="206"/>
      <c r="P77" s="76"/>
      <c r="Q77" s="215"/>
      <c r="R77" s="76"/>
      <c r="S77" s="79" t="s">
        <v>563</v>
      </c>
      <c r="T77" s="188">
        <f t="shared" si="12"/>
        <v>0</v>
      </c>
      <c r="U77" s="188">
        <f t="shared" si="18"/>
        <v>0</v>
      </c>
      <c r="V77" s="78" t="str">
        <f t="shared" si="13"/>
        <v>ok</v>
      </c>
      <c r="W77" s="76"/>
      <c r="X77" s="77" t="str">
        <f t="shared" si="19"/>
        <v/>
      </c>
      <c r="Y77" s="188">
        <f t="shared" si="14"/>
        <v>0</v>
      </c>
      <c r="Z77" s="188">
        <f t="shared" si="15"/>
        <v>0</v>
      </c>
      <c r="AA77" s="78" t="str">
        <f t="shared" si="20"/>
        <v>ok</v>
      </c>
      <c r="AB77" s="76"/>
      <c r="AC77" s="80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31.5" customHeight="1">
      <c r="A78" s="90" t="str">
        <f>IFERROR(VLOOKUP('15년일입'!$C78,구분표!$A$2:$C$1001,2,FALSE),"")</f>
        <v/>
      </c>
      <c r="B78" s="90" t="str">
        <f>IFERROR(VLOOKUP('15년일입'!$C78,구분표!$A$2:$C$1001,3,FALSE),"")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6"/>
        <v>0</v>
      </c>
      <c r="K78" s="188"/>
      <c r="L78" s="188"/>
      <c r="M78" s="74">
        <f t="shared" si="17"/>
        <v>0</v>
      </c>
      <c r="N78" s="75" t="str">
        <f t="shared" si="3"/>
        <v>-</v>
      </c>
      <c r="O78" s="206"/>
      <c r="P78" s="76"/>
      <c r="Q78" s="215"/>
      <c r="R78" s="76"/>
      <c r="S78" s="79" t="s">
        <v>563</v>
      </c>
      <c r="T78" s="188">
        <f t="shared" si="12"/>
        <v>0</v>
      </c>
      <c r="U78" s="188">
        <f t="shared" si="18"/>
        <v>0</v>
      </c>
      <c r="V78" s="78" t="str">
        <f t="shared" si="13"/>
        <v>ok</v>
      </c>
      <c r="W78" s="76"/>
      <c r="X78" s="77" t="str">
        <f t="shared" si="19"/>
        <v/>
      </c>
      <c r="Y78" s="188">
        <f t="shared" si="14"/>
        <v>0</v>
      </c>
      <c r="Z78" s="188">
        <f t="shared" si="15"/>
        <v>0</v>
      </c>
      <c r="AA78" s="78" t="str">
        <f t="shared" si="20"/>
        <v>ok</v>
      </c>
      <c r="AB78" s="76"/>
      <c r="AC78" s="80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31.5" customHeight="1">
      <c r="A79" s="90" t="str">
        <f>IFERROR(VLOOKUP('15년일입'!$C79,구분표!$A$2:$C$1001,2,FALSE),"")</f>
        <v/>
      </c>
      <c r="B79" s="90" t="str">
        <f>IFERROR(VLOOKUP('15년일입'!$C79,구분표!$A$2:$C$1001,3,FALSE),"")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6"/>
        <v>0</v>
      </c>
      <c r="K79" s="188"/>
      <c r="L79" s="188"/>
      <c r="M79" s="74">
        <f t="shared" si="17"/>
        <v>0</v>
      </c>
      <c r="N79" s="75" t="str">
        <f t="shared" si="3"/>
        <v>-</v>
      </c>
      <c r="O79" s="206"/>
      <c r="P79" s="76"/>
      <c r="Q79" s="215"/>
      <c r="R79" s="76"/>
      <c r="S79" s="79" t="s">
        <v>563</v>
      </c>
      <c r="T79" s="188">
        <f t="shared" si="12"/>
        <v>0</v>
      </c>
      <c r="U79" s="188">
        <f t="shared" si="18"/>
        <v>0</v>
      </c>
      <c r="V79" s="78" t="str">
        <f t="shared" si="13"/>
        <v>ok</v>
      </c>
      <c r="W79" s="76"/>
      <c r="X79" s="77" t="str">
        <f t="shared" si="19"/>
        <v/>
      </c>
      <c r="Y79" s="188">
        <f t="shared" si="14"/>
        <v>0</v>
      </c>
      <c r="Z79" s="188">
        <f t="shared" si="15"/>
        <v>0</v>
      </c>
      <c r="AA79" s="78" t="str">
        <f t="shared" si="20"/>
        <v>ok</v>
      </c>
      <c r="AB79" s="76"/>
      <c r="AC79" s="80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31.5" customHeight="1">
      <c r="A80" s="90" t="str">
        <f>IFERROR(VLOOKUP('15년일입'!$C80,구분표!$A$2:$C$1001,2,FALSE),"")</f>
        <v/>
      </c>
      <c r="B80" s="90" t="str">
        <f>IFERROR(VLOOKUP('15년일입'!$C80,구분표!$A$2:$C$1001,3,FALSE),"")</f>
        <v/>
      </c>
      <c r="C80" s="190"/>
      <c r="D80" s="189"/>
      <c r="E80" s="189"/>
      <c r="F80" s="190"/>
      <c r="G80" s="188"/>
      <c r="H80" s="188"/>
      <c r="I80" s="200"/>
      <c r="J80" s="74">
        <f t="shared" si="16"/>
        <v>0</v>
      </c>
      <c r="K80" s="188"/>
      <c r="L80" s="200"/>
      <c r="M80" s="74">
        <f t="shared" si="17"/>
        <v>0</v>
      </c>
      <c r="N80" s="75" t="str">
        <f t="shared" si="3"/>
        <v>-</v>
      </c>
      <c r="O80" s="205"/>
      <c r="P80" s="76"/>
      <c r="Q80" s="215"/>
      <c r="R80" s="76"/>
      <c r="S80" s="79" t="s">
        <v>563</v>
      </c>
      <c r="T80" s="188">
        <f t="shared" si="12"/>
        <v>0</v>
      </c>
      <c r="U80" s="188">
        <f t="shared" si="18"/>
        <v>0</v>
      </c>
      <c r="V80" s="78" t="str">
        <f t="shared" si="13"/>
        <v>ok</v>
      </c>
      <c r="W80" s="76"/>
      <c r="X80" s="77" t="str">
        <f t="shared" si="19"/>
        <v/>
      </c>
      <c r="Y80" s="188">
        <f t="shared" si="14"/>
        <v>0</v>
      </c>
      <c r="Z80" s="188">
        <f t="shared" si="15"/>
        <v>0</v>
      </c>
      <c r="AA80" s="78" t="str">
        <f t="shared" si="20"/>
        <v>ok</v>
      </c>
      <c r="AB80" s="76"/>
      <c r="AC80" s="80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31.5" customHeight="1">
      <c r="A81" s="90" t="str">
        <f>IFERROR(VLOOKUP('15년일입'!$C81,구분표!$A$2:$C$1001,2,FALSE),"")</f>
        <v/>
      </c>
      <c r="B81" s="90" t="str">
        <f>IFERROR(VLOOKUP('15년일입'!$C81,구분표!$A$2:$C$1001,3,FALSE),"")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6"/>
        <v>0</v>
      </c>
      <c r="K81" s="188"/>
      <c r="L81" s="188"/>
      <c r="M81" s="74">
        <f t="shared" si="17"/>
        <v>0</v>
      </c>
      <c r="N81" s="75" t="str">
        <f t="shared" si="3"/>
        <v>-</v>
      </c>
      <c r="O81" s="206"/>
      <c r="P81" s="76"/>
      <c r="Q81" s="215"/>
      <c r="R81" s="76"/>
      <c r="S81" s="79" t="s">
        <v>563</v>
      </c>
      <c r="T81" s="188">
        <f t="shared" ref="T81:T144" si="21">IF($S81&lt;&gt;"도비",IF($Q81="국도비","직접입력",SUM($H81:$I81)),)</f>
        <v>0</v>
      </c>
      <c r="U81" s="188">
        <f t="shared" si="18"/>
        <v>0</v>
      </c>
      <c r="V81" s="78" t="str">
        <f t="shared" ref="V81:V144" si="22">IF($Q81="국도비","ok",IF(($H81+$I81)=($T81+$U81),"ok","검토"))</f>
        <v>ok</v>
      </c>
      <c r="W81" s="76"/>
      <c r="X81" s="77" t="str">
        <f t="shared" si="19"/>
        <v/>
      </c>
      <c r="Y81" s="188">
        <f t="shared" ref="Y81:Y144" si="23">IF($X81&lt;&gt;"도비",IF($Q81="국도비","직접입력",SUM($K81:$L81)),)</f>
        <v>0</v>
      </c>
      <c r="Z81" s="188">
        <f t="shared" ref="Z81:Z144" si="24">IF($X81="도비",SUM($K81:$L81),IF($Q81="국도비","직접입력",SUM($K81:$L81)-$Y81))</f>
        <v>0</v>
      </c>
      <c r="AA81" s="78" t="str">
        <f t="shared" si="20"/>
        <v>ok</v>
      </c>
      <c r="AB81" s="76"/>
      <c r="AC81" s="80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31.5" customHeight="1">
      <c r="A82" s="90" t="str">
        <f>IFERROR(VLOOKUP('15년일입'!$C82,구분표!$A$2:$C$1001,2,FALSE),"")</f>
        <v/>
      </c>
      <c r="B82" s="90" t="str">
        <f>IFERROR(VLOOKUP('15년일입'!$C82,구분표!$A$2:$C$1001,3,FALSE),"")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ref="J82:J145" si="25">SUM(G82+H82+I82)</f>
        <v>0</v>
      </c>
      <c r="K82" s="188"/>
      <c r="L82" s="188"/>
      <c r="M82" s="74">
        <f t="shared" ref="M82:M145" si="26">SUM(G82+K82+L82)</f>
        <v>0</v>
      </c>
      <c r="N82" s="75" t="str">
        <f t="shared" si="3"/>
        <v>-</v>
      </c>
      <c r="O82" s="208"/>
      <c r="P82" s="76"/>
      <c r="Q82" s="215"/>
      <c r="R82" s="76"/>
      <c r="S82" s="79" t="s">
        <v>563</v>
      </c>
      <c r="T82" s="188">
        <f t="shared" si="21"/>
        <v>0</v>
      </c>
      <c r="U82" s="188">
        <f t="shared" ref="U82:U145" si="27">IF($S82="도비",SUM($H82:$I82),IF($Q82="국도비","직접입력",SUM($H82:$I82)-$T82))</f>
        <v>0</v>
      </c>
      <c r="V82" s="78" t="str">
        <f t="shared" si="22"/>
        <v>ok</v>
      </c>
      <c r="W82" s="76"/>
      <c r="X82" s="77" t="str">
        <f t="shared" ref="X82:X145" si="28">$S82</f>
        <v/>
      </c>
      <c r="Y82" s="188">
        <f t="shared" si="23"/>
        <v>0</v>
      </c>
      <c r="Z82" s="188">
        <f t="shared" si="24"/>
        <v>0</v>
      </c>
      <c r="AA82" s="78" t="str">
        <f t="shared" ref="AA82:AA145" si="29">IF($Q82="국도비","ok",IF(($K82+$L82)=($Y82+$Z82),"ok","검토"))</f>
        <v>ok</v>
      </c>
      <c r="AB82" s="76"/>
      <c r="AC82" s="80" t="str">
        <f t="array" ref="AC82">IFERROR(IF($C82="","",INDEX(구분표!$I$2:$I$1001,MATCH(1,(구분표!$B$2:$B$1001='15년일입'!$A82)*(구분표!$C$2:$C$1001='15년일입'!$B82)*(구분표!$A$2:$A$1001='15년일입'!$C82),0))),"@@")</f>
        <v/>
      </c>
    </row>
    <row r="83" spans="1:29" ht="31.5" customHeight="1">
      <c r="A83" s="90" t="str">
        <f>IFERROR(VLOOKUP('15년일입'!$C83,구분표!$A$2:$C$1001,2,FALSE),"")</f>
        <v/>
      </c>
      <c r="B83" s="90" t="str">
        <f>IFERROR(VLOOKUP('15년일입'!$C83,구분표!$A$2:$C$1001,3,FALSE),"")</f>
        <v/>
      </c>
      <c r="C83" s="190"/>
      <c r="D83" s="189"/>
      <c r="E83" s="189"/>
      <c r="F83" s="190"/>
      <c r="G83" s="188"/>
      <c r="H83" s="188"/>
      <c r="I83" s="188"/>
      <c r="J83" s="74">
        <f t="shared" si="25"/>
        <v>0</v>
      </c>
      <c r="K83" s="188"/>
      <c r="L83" s="188"/>
      <c r="M83" s="74">
        <f t="shared" si="26"/>
        <v>0</v>
      </c>
      <c r="N83" s="75" t="str">
        <f t="shared" si="3"/>
        <v>-</v>
      </c>
      <c r="O83" s="206"/>
      <c r="P83" s="76"/>
      <c r="Q83" s="215"/>
      <c r="R83" s="76"/>
      <c r="S83" s="79" t="s">
        <v>563</v>
      </c>
      <c r="T83" s="188">
        <f t="shared" si="21"/>
        <v>0</v>
      </c>
      <c r="U83" s="188">
        <f t="shared" si="27"/>
        <v>0</v>
      </c>
      <c r="V83" s="78" t="str">
        <f t="shared" si="22"/>
        <v>ok</v>
      </c>
      <c r="W83" s="76"/>
      <c r="X83" s="77" t="str">
        <f t="shared" si="28"/>
        <v/>
      </c>
      <c r="Y83" s="188">
        <f t="shared" si="23"/>
        <v>0</v>
      </c>
      <c r="Z83" s="188">
        <f t="shared" si="24"/>
        <v>0</v>
      </c>
      <c r="AA83" s="78" t="str">
        <f t="shared" si="29"/>
        <v>ok</v>
      </c>
      <c r="AB83" s="76"/>
      <c r="AC83" s="80" t="str">
        <f t="array" ref="AC83">IFERROR(IF($C83="","",INDEX(구분표!$I$2:$I$1001,MATCH(1,(구분표!$B$2:$B$1001='15년일입'!$A83)*(구분표!$C$2:$C$1001='15년일입'!$B83)*(구분표!$A$2:$A$1001='15년일입'!$C83),0))),"@@")</f>
        <v/>
      </c>
    </row>
    <row r="84" spans="1:29" ht="31.5" customHeight="1">
      <c r="A84" s="90" t="str">
        <f>IFERROR(VLOOKUP('15년일입'!$C84,구분표!$A$2:$C$1001,2,FALSE),"")</f>
        <v/>
      </c>
      <c r="B84" s="90" t="str">
        <f>IFERROR(VLOOKUP('15년일입'!$C84,구분표!$A$2:$C$1001,3,FALSE),"")</f>
        <v/>
      </c>
      <c r="C84" s="190"/>
      <c r="D84" s="189"/>
      <c r="E84" s="189"/>
      <c r="F84" s="190"/>
      <c r="G84" s="188"/>
      <c r="H84" s="188"/>
      <c r="I84" s="188"/>
      <c r="J84" s="74">
        <f t="shared" si="25"/>
        <v>0</v>
      </c>
      <c r="K84" s="188"/>
      <c r="L84" s="188"/>
      <c r="M84" s="74">
        <f t="shared" si="26"/>
        <v>0</v>
      </c>
      <c r="N84" s="75" t="str">
        <f t="shared" si="3"/>
        <v>-</v>
      </c>
      <c r="O84" s="206"/>
      <c r="P84" s="76"/>
      <c r="Q84" s="215"/>
      <c r="R84" s="76"/>
      <c r="S84" s="79" t="s">
        <v>563</v>
      </c>
      <c r="T84" s="188">
        <f t="shared" si="21"/>
        <v>0</v>
      </c>
      <c r="U84" s="188">
        <f t="shared" si="27"/>
        <v>0</v>
      </c>
      <c r="V84" s="78" t="str">
        <f t="shared" si="22"/>
        <v>ok</v>
      </c>
      <c r="W84" s="76"/>
      <c r="X84" s="77" t="str">
        <f t="shared" si="28"/>
        <v/>
      </c>
      <c r="Y84" s="188">
        <f t="shared" si="23"/>
        <v>0</v>
      </c>
      <c r="Z84" s="188">
        <f t="shared" si="24"/>
        <v>0</v>
      </c>
      <c r="AA84" s="78" t="str">
        <f t="shared" si="29"/>
        <v>ok</v>
      </c>
      <c r="AB84" s="76"/>
      <c r="AC84" s="80" t="str">
        <f t="array" ref="AC84">IFERROR(IF($C84="","",INDEX(구분표!$I$2:$I$1001,MATCH(1,(구분표!$B$2:$B$1001='15년일입'!$A84)*(구분표!$C$2:$C$1001='15년일입'!$B84)*(구분표!$A$2:$A$1001='15년일입'!$C84),0))),"@@")</f>
        <v/>
      </c>
    </row>
    <row r="85" spans="1:29" ht="31.5" customHeight="1">
      <c r="A85" s="90" t="str">
        <f>IFERROR(VLOOKUP('15년일입'!$C85,구분표!$A$2:$C$1001,2,FALSE),"")</f>
        <v/>
      </c>
      <c r="B85" s="90" t="str">
        <f>IFERROR(VLOOKUP('15년일입'!$C85,구분표!$A$2:$C$1001,3,FALSE),"")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25"/>
        <v>0</v>
      </c>
      <c r="K85" s="188"/>
      <c r="L85" s="188"/>
      <c r="M85" s="74">
        <f t="shared" si="26"/>
        <v>0</v>
      </c>
      <c r="N85" s="75" t="str">
        <f t="shared" si="3"/>
        <v>-</v>
      </c>
      <c r="O85" s="206"/>
      <c r="P85" s="76"/>
      <c r="Q85" s="215"/>
      <c r="R85" s="76"/>
      <c r="S85" s="79" t="s">
        <v>563</v>
      </c>
      <c r="T85" s="188">
        <f t="shared" si="21"/>
        <v>0</v>
      </c>
      <c r="U85" s="188">
        <f t="shared" si="27"/>
        <v>0</v>
      </c>
      <c r="V85" s="78" t="str">
        <f t="shared" si="22"/>
        <v>ok</v>
      </c>
      <c r="W85" s="76"/>
      <c r="X85" s="77" t="str">
        <f t="shared" si="28"/>
        <v/>
      </c>
      <c r="Y85" s="188">
        <f t="shared" si="23"/>
        <v>0</v>
      </c>
      <c r="Z85" s="188">
        <f t="shared" si="24"/>
        <v>0</v>
      </c>
      <c r="AA85" s="78" t="str">
        <f t="shared" si="29"/>
        <v>ok</v>
      </c>
      <c r="AB85" s="76"/>
      <c r="AC85" s="80" t="str">
        <f t="array" ref="AC85">IFERROR(IF($C85="","",INDEX(구분표!$I$2:$I$1001,MATCH(1,(구분표!$B$2:$B$1001='15년일입'!$A85)*(구분표!$C$2:$C$1001='15년일입'!$B85)*(구분표!$A$2:$A$1001='15년일입'!$C85),0))),"@@")</f>
        <v/>
      </c>
    </row>
    <row r="86" spans="1:29" ht="31.5" customHeight="1">
      <c r="A86" s="90" t="str">
        <f>IFERROR(VLOOKUP('15년일입'!$C86,구분표!$A$2:$C$1001,2,FALSE),"")</f>
        <v/>
      </c>
      <c r="B86" s="90" t="str">
        <f>IFERROR(VLOOKUP('15년일입'!$C86,구분표!$A$2:$C$1001,3,FALSE),"")</f>
        <v/>
      </c>
      <c r="C86" s="190"/>
      <c r="D86" s="189"/>
      <c r="E86" s="189"/>
      <c r="F86" s="190"/>
      <c r="G86" s="191"/>
      <c r="H86" s="188"/>
      <c r="I86" s="188"/>
      <c r="J86" s="74">
        <f t="shared" si="25"/>
        <v>0</v>
      </c>
      <c r="K86" s="188"/>
      <c r="L86" s="188"/>
      <c r="M86" s="74">
        <f t="shared" si="26"/>
        <v>0</v>
      </c>
      <c r="N86" s="75" t="str">
        <f t="shared" si="3"/>
        <v>-</v>
      </c>
      <c r="O86" s="206"/>
      <c r="P86" s="76"/>
      <c r="Q86" s="215"/>
      <c r="R86" s="76"/>
      <c r="S86" s="79" t="s">
        <v>563</v>
      </c>
      <c r="T86" s="188">
        <f t="shared" si="21"/>
        <v>0</v>
      </c>
      <c r="U86" s="188">
        <f t="shared" si="27"/>
        <v>0</v>
      </c>
      <c r="V86" s="78" t="str">
        <f t="shared" si="22"/>
        <v>ok</v>
      </c>
      <c r="W86" s="76"/>
      <c r="X86" s="77" t="str">
        <f t="shared" si="28"/>
        <v/>
      </c>
      <c r="Y86" s="188">
        <f t="shared" si="23"/>
        <v>0</v>
      </c>
      <c r="Z86" s="188">
        <f t="shared" si="24"/>
        <v>0</v>
      </c>
      <c r="AA86" s="78" t="str">
        <f t="shared" si="29"/>
        <v>ok</v>
      </c>
      <c r="AB86" s="76"/>
      <c r="AC86" s="80" t="str">
        <f t="array" ref="AC86">IFERROR(IF($C86="","",INDEX(구분표!$I$2:$I$1001,MATCH(1,(구분표!$B$2:$B$1001='15년일입'!$A86)*(구분표!$C$2:$C$1001='15년일입'!$B86)*(구분표!$A$2:$A$1001='15년일입'!$C86),0))),"@@")</f>
        <v/>
      </c>
    </row>
    <row r="87" spans="1:29" ht="31.5" customHeight="1">
      <c r="A87" s="90" t="str">
        <f>IFERROR(VLOOKUP('15년일입'!$C87,구분표!$A$2:$C$1001,2,FALSE),"")</f>
        <v/>
      </c>
      <c r="B87" s="90" t="str">
        <f>IFERROR(VLOOKUP('15년일입'!$C87,구분표!$A$2:$C$1001,3,FALSE),"")</f>
        <v/>
      </c>
      <c r="C87" s="190"/>
      <c r="D87" s="189"/>
      <c r="E87" s="189"/>
      <c r="F87" s="190"/>
      <c r="G87" s="188"/>
      <c r="H87" s="188"/>
      <c r="I87" s="188"/>
      <c r="J87" s="74">
        <f t="shared" si="25"/>
        <v>0</v>
      </c>
      <c r="K87" s="188"/>
      <c r="L87" s="188"/>
      <c r="M87" s="74">
        <f t="shared" si="26"/>
        <v>0</v>
      </c>
      <c r="N87" s="75" t="str">
        <f t="shared" si="3"/>
        <v>-</v>
      </c>
      <c r="O87" s="206"/>
      <c r="P87" s="76"/>
      <c r="Q87" s="215"/>
      <c r="R87" s="76"/>
      <c r="S87" s="79" t="s">
        <v>563</v>
      </c>
      <c r="T87" s="188">
        <f t="shared" si="21"/>
        <v>0</v>
      </c>
      <c r="U87" s="188">
        <f t="shared" si="27"/>
        <v>0</v>
      </c>
      <c r="V87" s="78" t="str">
        <f t="shared" si="22"/>
        <v>ok</v>
      </c>
      <c r="W87" s="76"/>
      <c r="X87" s="77" t="str">
        <f t="shared" si="28"/>
        <v/>
      </c>
      <c r="Y87" s="188">
        <f t="shared" si="23"/>
        <v>0</v>
      </c>
      <c r="Z87" s="188">
        <f t="shared" si="24"/>
        <v>0</v>
      </c>
      <c r="AA87" s="78" t="str">
        <f t="shared" si="29"/>
        <v>ok</v>
      </c>
      <c r="AB87" s="76"/>
      <c r="AC87" s="80" t="str">
        <f t="array" ref="AC87">IFERROR(IF($C87="","",INDEX(구분표!$I$2:$I$1001,MATCH(1,(구분표!$B$2:$B$1001='15년일입'!$A87)*(구분표!$C$2:$C$1001='15년일입'!$B87)*(구분표!$A$2:$A$1001='15년일입'!$C87),0))),"@@")</f>
        <v/>
      </c>
    </row>
    <row r="88" spans="1:29" ht="31.5" customHeight="1">
      <c r="A88" s="90" t="str">
        <f>IFERROR(VLOOKUP('15년일입'!$C88,구분표!$A$2:$C$1001,2,FALSE),"")</f>
        <v/>
      </c>
      <c r="B88" s="90" t="str">
        <f>IFERROR(VLOOKUP('15년일입'!$C88,구분표!$A$2:$C$1001,3,FALSE),"")</f>
        <v/>
      </c>
      <c r="C88" s="190"/>
      <c r="D88" s="189"/>
      <c r="E88" s="189"/>
      <c r="F88" s="190"/>
      <c r="G88" s="191"/>
      <c r="H88" s="188"/>
      <c r="I88" s="188"/>
      <c r="J88" s="74">
        <f t="shared" si="25"/>
        <v>0</v>
      </c>
      <c r="K88" s="188"/>
      <c r="L88" s="188"/>
      <c r="M88" s="74">
        <f t="shared" si="26"/>
        <v>0</v>
      </c>
      <c r="N88" s="75" t="str">
        <f t="shared" si="3"/>
        <v>-</v>
      </c>
      <c r="O88" s="206"/>
      <c r="P88" s="76"/>
      <c r="Q88" s="215"/>
      <c r="R88" s="76"/>
      <c r="S88" s="79" t="s">
        <v>563</v>
      </c>
      <c r="T88" s="188">
        <f t="shared" si="21"/>
        <v>0</v>
      </c>
      <c r="U88" s="188">
        <f t="shared" si="27"/>
        <v>0</v>
      </c>
      <c r="V88" s="78" t="str">
        <f t="shared" si="22"/>
        <v>ok</v>
      </c>
      <c r="W88" s="76"/>
      <c r="X88" s="77" t="str">
        <f t="shared" si="28"/>
        <v/>
      </c>
      <c r="Y88" s="188">
        <f t="shared" si="23"/>
        <v>0</v>
      </c>
      <c r="Z88" s="188">
        <f t="shared" si="24"/>
        <v>0</v>
      </c>
      <c r="AA88" s="78" t="str">
        <f t="shared" si="29"/>
        <v>ok</v>
      </c>
      <c r="AB88" s="76"/>
      <c r="AC88" s="80" t="str">
        <f t="array" ref="AC88">IFERROR(IF($C88="","",INDEX(구분표!$I$2:$I$1001,MATCH(1,(구분표!$B$2:$B$1001='15년일입'!$A88)*(구분표!$C$2:$C$1001='15년일입'!$B88)*(구분표!$A$2:$A$1001='15년일입'!$C88),0))),"@@")</f>
        <v/>
      </c>
    </row>
    <row r="89" spans="1:29" ht="31.5" customHeight="1">
      <c r="A89" s="90" t="str">
        <f>IFERROR(VLOOKUP('15년일입'!$C89,구분표!$A$2:$C$1001,2,FALSE),"")</f>
        <v/>
      </c>
      <c r="B89" s="90" t="str">
        <f>IFERROR(VLOOKUP('15년일입'!$C89,구분표!$A$2:$C$1001,3,FALSE),"")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25"/>
        <v>0</v>
      </c>
      <c r="K89" s="188"/>
      <c r="L89" s="188"/>
      <c r="M89" s="74">
        <f t="shared" si="26"/>
        <v>0</v>
      </c>
      <c r="N89" s="75" t="str">
        <f t="shared" si="3"/>
        <v>-</v>
      </c>
      <c r="O89" s="209"/>
      <c r="P89" s="76"/>
      <c r="Q89" s="215"/>
      <c r="R89" s="76"/>
      <c r="S89" s="79" t="s">
        <v>563</v>
      </c>
      <c r="T89" s="188">
        <f t="shared" si="21"/>
        <v>0</v>
      </c>
      <c r="U89" s="188">
        <f t="shared" si="27"/>
        <v>0</v>
      </c>
      <c r="V89" s="78" t="str">
        <f t="shared" si="22"/>
        <v>ok</v>
      </c>
      <c r="W89" s="76"/>
      <c r="X89" s="77" t="str">
        <f t="shared" si="28"/>
        <v/>
      </c>
      <c r="Y89" s="188">
        <f t="shared" si="23"/>
        <v>0</v>
      </c>
      <c r="Z89" s="188">
        <f t="shared" si="24"/>
        <v>0</v>
      </c>
      <c r="AA89" s="78" t="str">
        <f t="shared" si="29"/>
        <v>ok</v>
      </c>
      <c r="AB89" s="76"/>
      <c r="AC89" s="80" t="str">
        <f t="array" ref="AC89">IFERROR(IF($C89="","",INDEX(구분표!$I$2:$I$1001,MATCH(1,(구분표!$B$2:$B$1001='15년일입'!$A89)*(구분표!$C$2:$C$1001='15년일입'!$B89)*(구분표!$A$2:$A$1001='15년일입'!$C89),0))),"@@")</f>
        <v/>
      </c>
    </row>
    <row r="90" spans="1:29" ht="31.5" customHeight="1">
      <c r="A90" s="90" t="str">
        <f>IFERROR(VLOOKUP('15년일입'!$C90,구분표!$A$2:$C$1001,2,FALSE),"")</f>
        <v/>
      </c>
      <c r="B90" s="90" t="str">
        <f>IFERROR(VLOOKUP('15년일입'!$C90,구분표!$A$2:$C$1001,3,FALSE),"")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25"/>
        <v>0</v>
      </c>
      <c r="K90" s="188"/>
      <c r="L90" s="188"/>
      <c r="M90" s="74">
        <f t="shared" si="26"/>
        <v>0</v>
      </c>
      <c r="N90" s="75" t="str">
        <f t="shared" si="3"/>
        <v>-</v>
      </c>
      <c r="O90" s="209"/>
      <c r="P90" s="76"/>
      <c r="Q90" s="215"/>
      <c r="R90" s="76"/>
      <c r="S90" s="79" t="s">
        <v>563</v>
      </c>
      <c r="T90" s="188">
        <f t="shared" si="21"/>
        <v>0</v>
      </c>
      <c r="U90" s="188">
        <f t="shared" si="27"/>
        <v>0</v>
      </c>
      <c r="V90" s="78" t="str">
        <f t="shared" si="22"/>
        <v>ok</v>
      </c>
      <c r="W90" s="76"/>
      <c r="X90" s="77" t="str">
        <f t="shared" si="28"/>
        <v/>
      </c>
      <c r="Y90" s="188">
        <f t="shared" si="23"/>
        <v>0</v>
      </c>
      <c r="Z90" s="188">
        <f t="shared" si="24"/>
        <v>0</v>
      </c>
      <c r="AA90" s="78" t="str">
        <f t="shared" si="29"/>
        <v>ok</v>
      </c>
      <c r="AB90" s="76"/>
      <c r="AC90" s="80" t="str">
        <f t="array" ref="AC90">IFERROR(IF($C90="","",INDEX(구분표!$I$2:$I$1001,MATCH(1,(구분표!$B$2:$B$1001='15년일입'!$A90)*(구분표!$C$2:$C$1001='15년일입'!$B90)*(구분표!$A$2:$A$1001='15년일입'!$C90),0))),"@@")</f>
        <v/>
      </c>
    </row>
    <row r="91" spans="1:29" ht="31.5" customHeight="1">
      <c r="A91" s="90" t="str">
        <f>IFERROR(VLOOKUP('15년일입'!$C91,구분표!$A$2:$C$1001,2,FALSE),"")</f>
        <v/>
      </c>
      <c r="B91" s="90" t="str">
        <f>IFERROR(VLOOKUP('15년일입'!$C91,구분표!$A$2:$C$1001,3,FALSE),"")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25"/>
        <v>0</v>
      </c>
      <c r="K91" s="188"/>
      <c r="L91" s="188"/>
      <c r="M91" s="74">
        <f t="shared" si="26"/>
        <v>0</v>
      </c>
      <c r="N91" s="75" t="str">
        <f t="shared" si="3"/>
        <v>-</v>
      </c>
      <c r="O91" s="205"/>
      <c r="P91" s="76"/>
      <c r="Q91" s="215"/>
      <c r="R91" s="76"/>
      <c r="S91" s="79" t="s">
        <v>563</v>
      </c>
      <c r="T91" s="188">
        <f t="shared" si="21"/>
        <v>0</v>
      </c>
      <c r="U91" s="188">
        <f t="shared" si="27"/>
        <v>0</v>
      </c>
      <c r="V91" s="78" t="str">
        <f t="shared" si="22"/>
        <v>ok</v>
      </c>
      <c r="W91" s="76"/>
      <c r="X91" s="77" t="str">
        <f t="shared" si="28"/>
        <v/>
      </c>
      <c r="Y91" s="188">
        <f t="shared" si="23"/>
        <v>0</v>
      </c>
      <c r="Z91" s="188">
        <f t="shared" si="24"/>
        <v>0</v>
      </c>
      <c r="AA91" s="78" t="str">
        <f t="shared" si="29"/>
        <v>ok</v>
      </c>
      <c r="AB91" s="76"/>
      <c r="AC91" s="80" t="str">
        <f t="array" ref="AC91">IFERROR(IF($C91="","",INDEX(구분표!$I$2:$I$1001,MATCH(1,(구분표!$B$2:$B$1001='15년일입'!$A91)*(구분표!$C$2:$C$1001='15년일입'!$B91)*(구분표!$A$2:$A$1001='15년일입'!$C91),0))),"@@")</f>
        <v/>
      </c>
    </row>
    <row r="92" spans="1:29" ht="31.5" customHeight="1">
      <c r="A92" s="90" t="str">
        <f>IFERROR(VLOOKUP('15년일입'!$C92,구분표!$A$2:$C$1001,2,FALSE),"")</f>
        <v/>
      </c>
      <c r="B92" s="90" t="str">
        <f>IFERROR(VLOOKUP('15년일입'!$C92,구분표!$A$2:$C$1001,3,FALSE),"")</f>
        <v/>
      </c>
      <c r="C92" s="190"/>
      <c r="D92" s="189"/>
      <c r="E92" s="189"/>
      <c r="F92" s="190"/>
      <c r="G92" s="188"/>
      <c r="H92" s="188"/>
      <c r="I92" s="188"/>
      <c r="J92" s="74">
        <f t="shared" si="25"/>
        <v>0</v>
      </c>
      <c r="K92" s="188"/>
      <c r="L92" s="188"/>
      <c r="M92" s="74">
        <f t="shared" si="26"/>
        <v>0</v>
      </c>
      <c r="N92" s="75" t="str">
        <f t="shared" si="3"/>
        <v>-</v>
      </c>
      <c r="O92" s="205"/>
      <c r="P92" s="76"/>
      <c r="Q92" s="215"/>
      <c r="R92" s="76"/>
      <c r="S92" s="79" t="s">
        <v>563</v>
      </c>
      <c r="T92" s="188">
        <f t="shared" si="21"/>
        <v>0</v>
      </c>
      <c r="U92" s="188">
        <f t="shared" si="27"/>
        <v>0</v>
      </c>
      <c r="V92" s="78" t="str">
        <f t="shared" si="22"/>
        <v>ok</v>
      </c>
      <c r="W92" s="76"/>
      <c r="X92" s="77" t="str">
        <f t="shared" si="28"/>
        <v/>
      </c>
      <c r="Y92" s="188">
        <f t="shared" si="23"/>
        <v>0</v>
      </c>
      <c r="Z92" s="188">
        <f t="shared" si="24"/>
        <v>0</v>
      </c>
      <c r="AA92" s="78" t="str">
        <f t="shared" si="29"/>
        <v>ok</v>
      </c>
      <c r="AB92" s="76"/>
      <c r="AC92" s="80" t="str">
        <f t="array" ref="AC92">IFERROR(IF($C92="","",INDEX(구분표!$I$2:$I$1001,MATCH(1,(구분표!$B$2:$B$1001='15년일입'!$A92)*(구분표!$C$2:$C$1001='15년일입'!$B92)*(구분표!$A$2:$A$1001='15년일입'!$C92),0))),"@@")</f>
        <v/>
      </c>
    </row>
    <row r="93" spans="1:29" ht="31.5" customHeight="1">
      <c r="A93" s="90" t="str">
        <f>IFERROR(VLOOKUP('15년일입'!$C93,구분표!$A$2:$C$1001,2,FALSE),"")</f>
        <v/>
      </c>
      <c r="B93" s="90" t="str">
        <f>IFERROR(VLOOKUP('15년일입'!$C93,구분표!$A$2:$C$1001,3,FALSE),"")</f>
        <v/>
      </c>
      <c r="C93" s="190"/>
      <c r="D93" s="189"/>
      <c r="E93" s="189"/>
      <c r="F93" s="190"/>
      <c r="G93" s="188"/>
      <c r="H93" s="188"/>
      <c r="I93" s="188"/>
      <c r="J93" s="74">
        <f t="shared" si="25"/>
        <v>0</v>
      </c>
      <c r="K93" s="188"/>
      <c r="L93" s="188"/>
      <c r="M93" s="74">
        <f t="shared" si="26"/>
        <v>0</v>
      </c>
      <c r="N93" s="75" t="str">
        <f t="shared" si="3"/>
        <v>-</v>
      </c>
      <c r="O93" s="205"/>
      <c r="P93" s="76"/>
      <c r="Q93" s="215"/>
      <c r="R93" s="76"/>
      <c r="S93" s="79" t="s">
        <v>563</v>
      </c>
      <c r="T93" s="188">
        <f t="shared" si="21"/>
        <v>0</v>
      </c>
      <c r="U93" s="188">
        <f t="shared" si="27"/>
        <v>0</v>
      </c>
      <c r="V93" s="78" t="str">
        <f t="shared" si="22"/>
        <v>ok</v>
      </c>
      <c r="W93" s="76"/>
      <c r="X93" s="77" t="str">
        <f t="shared" si="28"/>
        <v/>
      </c>
      <c r="Y93" s="188">
        <f t="shared" si="23"/>
        <v>0</v>
      </c>
      <c r="Z93" s="188">
        <f t="shared" si="24"/>
        <v>0</v>
      </c>
      <c r="AA93" s="78" t="str">
        <f t="shared" si="29"/>
        <v>ok</v>
      </c>
      <c r="AB93" s="76"/>
      <c r="AC93" s="80" t="str">
        <f t="array" ref="AC93">IFERROR(IF($C93="","",INDEX(구분표!$I$2:$I$1001,MATCH(1,(구분표!$B$2:$B$1001='15년일입'!$A93)*(구분표!$C$2:$C$1001='15년일입'!$B93)*(구분표!$A$2:$A$1001='15년일입'!$C93),0))),"@@")</f>
        <v/>
      </c>
    </row>
    <row r="94" spans="1:29" ht="31.5" customHeight="1">
      <c r="A94" s="90" t="str">
        <f>IFERROR(VLOOKUP('15년일입'!$C94,구분표!$A$2:$C$1001,2,FALSE),"")</f>
        <v/>
      </c>
      <c r="B94" s="90" t="str">
        <f>IFERROR(VLOOKUP('15년일입'!$C94,구분표!$A$2:$C$1001,3,FALSE),"")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25"/>
        <v>0</v>
      </c>
      <c r="K94" s="188"/>
      <c r="L94" s="188"/>
      <c r="M94" s="74">
        <f t="shared" si="26"/>
        <v>0</v>
      </c>
      <c r="N94" s="75" t="str">
        <f t="shared" si="3"/>
        <v>-</v>
      </c>
      <c r="O94" s="209"/>
      <c r="P94" s="76"/>
      <c r="Q94" s="215"/>
      <c r="R94" s="76"/>
      <c r="S94" s="79" t="s">
        <v>563</v>
      </c>
      <c r="T94" s="188">
        <f t="shared" si="21"/>
        <v>0</v>
      </c>
      <c r="U94" s="188">
        <f t="shared" si="27"/>
        <v>0</v>
      </c>
      <c r="V94" s="78" t="str">
        <f t="shared" si="22"/>
        <v>ok</v>
      </c>
      <c r="W94" s="76"/>
      <c r="X94" s="77" t="str">
        <f t="shared" si="28"/>
        <v/>
      </c>
      <c r="Y94" s="188">
        <f t="shared" si="23"/>
        <v>0</v>
      </c>
      <c r="Z94" s="188">
        <f t="shared" si="24"/>
        <v>0</v>
      </c>
      <c r="AA94" s="78" t="str">
        <f t="shared" si="29"/>
        <v>ok</v>
      </c>
      <c r="AB94" s="76"/>
      <c r="AC94" s="80" t="str">
        <f t="array" ref="AC94">IFERROR(IF($C94="","",INDEX(구분표!$I$2:$I$1001,MATCH(1,(구분표!$B$2:$B$1001='15년일입'!$A94)*(구분표!$C$2:$C$1001='15년일입'!$B94)*(구분표!$A$2:$A$1001='15년일입'!$C94),0))),"@@")</f>
        <v/>
      </c>
    </row>
    <row r="95" spans="1:29" ht="31.5" customHeight="1">
      <c r="A95" s="90" t="str">
        <f>IFERROR(VLOOKUP('15년일입'!$C95,구분표!$A$2:$C$1001,2,FALSE),"")</f>
        <v/>
      </c>
      <c r="B95" s="90" t="str">
        <f>IFERROR(VLOOKUP('15년일입'!$C95,구분표!$A$2:$C$1001,3,FALSE),"")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25"/>
        <v>0</v>
      </c>
      <c r="K95" s="188"/>
      <c r="L95" s="188"/>
      <c r="M95" s="74">
        <f t="shared" si="26"/>
        <v>0</v>
      </c>
      <c r="N95" s="75" t="str">
        <f t="shared" si="3"/>
        <v>-</v>
      </c>
      <c r="O95" s="209"/>
      <c r="P95" s="76"/>
      <c r="Q95" s="215"/>
      <c r="R95" s="76"/>
      <c r="S95" s="79" t="s">
        <v>563</v>
      </c>
      <c r="T95" s="188">
        <f t="shared" si="21"/>
        <v>0</v>
      </c>
      <c r="U95" s="188">
        <f t="shared" si="27"/>
        <v>0</v>
      </c>
      <c r="V95" s="78" t="str">
        <f t="shared" si="22"/>
        <v>ok</v>
      </c>
      <c r="W95" s="76"/>
      <c r="X95" s="77" t="str">
        <f t="shared" si="28"/>
        <v/>
      </c>
      <c r="Y95" s="188">
        <f t="shared" si="23"/>
        <v>0</v>
      </c>
      <c r="Z95" s="188">
        <f t="shared" si="24"/>
        <v>0</v>
      </c>
      <c r="AA95" s="78" t="str">
        <f t="shared" si="29"/>
        <v>ok</v>
      </c>
      <c r="AB95" s="76"/>
      <c r="AC95" s="80" t="str">
        <f t="array" ref="AC95">IFERROR(IF($C95="","",INDEX(구분표!$I$2:$I$1001,MATCH(1,(구분표!$B$2:$B$1001='15년일입'!$A95)*(구분표!$C$2:$C$1001='15년일입'!$B95)*(구분표!$A$2:$A$1001='15년일입'!$C95),0))),"@@")</f>
        <v/>
      </c>
    </row>
    <row r="96" spans="1:29" ht="31.5" customHeight="1">
      <c r="A96" s="90" t="str">
        <f>IFERROR(VLOOKUP('15년일입'!$C96,구분표!$A$2:$C$1001,2,FALSE),"")</f>
        <v/>
      </c>
      <c r="B96" s="90" t="str">
        <f>IFERROR(VLOOKUP('15년일입'!$C96,구분표!$A$2:$C$1001,3,FALSE),"")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25"/>
        <v>0</v>
      </c>
      <c r="K96" s="188"/>
      <c r="L96" s="188"/>
      <c r="M96" s="74">
        <f t="shared" si="26"/>
        <v>0</v>
      </c>
      <c r="N96" s="75" t="str">
        <f t="shared" si="3"/>
        <v>-</v>
      </c>
      <c r="O96" s="209"/>
      <c r="P96" s="76"/>
      <c r="Q96" s="215"/>
      <c r="R96" s="76"/>
      <c r="S96" s="79" t="s">
        <v>563</v>
      </c>
      <c r="T96" s="188">
        <f t="shared" si="21"/>
        <v>0</v>
      </c>
      <c r="U96" s="188">
        <f t="shared" si="27"/>
        <v>0</v>
      </c>
      <c r="V96" s="78" t="str">
        <f t="shared" si="22"/>
        <v>ok</v>
      </c>
      <c r="W96" s="76"/>
      <c r="X96" s="77" t="str">
        <f t="shared" si="28"/>
        <v/>
      </c>
      <c r="Y96" s="188">
        <f t="shared" si="23"/>
        <v>0</v>
      </c>
      <c r="Z96" s="188">
        <f t="shared" si="24"/>
        <v>0</v>
      </c>
      <c r="AA96" s="78" t="str">
        <f t="shared" si="29"/>
        <v>ok</v>
      </c>
      <c r="AB96" s="76"/>
      <c r="AC96" s="80" t="str">
        <f t="array" ref="AC96">IFERROR(IF($C96="","",INDEX(구분표!$I$2:$I$1001,MATCH(1,(구분표!$B$2:$B$1001='15년일입'!$A96)*(구분표!$C$2:$C$1001='15년일입'!$B96)*(구분표!$A$2:$A$1001='15년일입'!$C96),0))),"@@")</f>
        <v/>
      </c>
    </row>
    <row r="97" spans="1:29" ht="31.5" customHeight="1">
      <c r="A97" s="90" t="str">
        <f>IFERROR(VLOOKUP('15년일입'!$C97,구분표!$A$2:$C$1001,2,FALSE),"")</f>
        <v/>
      </c>
      <c r="B97" s="90" t="str">
        <f>IFERROR(VLOOKUP('15년일입'!$C97,구분표!$A$2:$C$1001,3,FALSE),"")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25"/>
        <v>0</v>
      </c>
      <c r="K97" s="188"/>
      <c r="L97" s="188"/>
      <c r="M97" s="74">
        <f t="shared" si="26"/>
        <v>0</v>
      </c>
      <c r="N97" s="75" t="str">
        <f t="shared" si="3"/>
        <v>-</v>
      </c>
      <c r="O97" s="209"/>
      <c r="P97" s="76"/>
      <c r="Q97" s="215"/>
      <c r="R97" s="76"/>
      <c r="S97" s="79" t="s">
        <v>563</v>
      </c>
      <c r="T97" s="188">
        <f t="shared" si="21"/>
        <v>0</v>
      </c>
      <c r="U97" s="188">
        <f t="shared" si="27"/>
        <v>0</v>
      </c>
      <c r="V97" s="78" t="str">
        <f t="shared" si="22"/>
        <v>ok</v>
      </c>
      <c r="W97" s="76"/>
      <c r="X97" s="77" t="str">
        <f t="shared" si="28"/>
        <v/>
      </c>
      <c r="Y97" s="188">
        <f t="shared" si="23"/>
        <v>0</v>
      </c>
      <c r="Z97" s="188">
        <f t="shared" si="24"/>
        <v>0</v>
      </c>
      <c r="AA97" s="78" t="str">
        <f t="shared" si="29"/>
        <v>ok</v>
      </c>
      <c r="AB97" s="76"/>
      <c r="AC97" s="80" t="str">
        <f t="array" ref="AC97">IFERROR(IF($C97="","",INDEX(구분표!$I$2:$I$1001,MATCH(1,(구분표!$B$2:$B$1001='15년일입'!$A97)*(구분표!$C$2:$C$1001='15년일입'!$B97)*(구분표!$A$2:$A$1001='15년일입'!$C97),0))),"@@")</f>
        <v/>
      </c>
    </row>
    <row r="98" spans="1:29" ht="31.5" customHeight="1">
      <c r="A98" s="90" t="str">
        <f>IFERROR(VLOOKUP('15년일입'!$C98,구분표!$A$2:$C$1001,2,FALSE),"")</f>
        <v/>
      </c>
      <c r="B98" s="90" t="str">
        <f>IFERROR(VLOOKUP('15년일입'!$C98,구분표!$A$2:$C$1001,3,FALSE),"")</f>
        <v/>
      </c>
      <c r="C98" s="190"/>
      <c r="D98" s="189"/>
      <c r="E98" s="189"/>
      <c r="F98" s="190"/>
      <c r="G98" s="188"/>
      <c r="H98" s="188"/>
      <c r="I98" s="188"/>
      <c r="J98" s="74">
        <f t="shared" si="25"/>
        <v>0</v>
      </c>
      <c r="K98" s="188"/>
      <c r="L98" s="188"/>
      <c r="M98" s="74">
        <f t="shared" si="26"/>
        <v>0</v>
      </c>
      <c r="N98" s="75" t="str">
        <f t="shared" si="3"/>
        <v>-</v>
      </c>
      <c r="O98" s="209"/>
      <c r="P98" s="76"/>
      <c r="Q98" s="215"/>
      <c r="R98" s="76"/>
      <c r="S98" s="79" t="s">
        <v>563</v>
      </c>
      <c r="T98" s="188">
        <f t="shared" si="21"/>
        <v>0</v>
      </c>
      <c r="U98" s="188">
        <f t="shared" si="27"/>
        <v>0</v>
      </c>
      <c r="V98" s="78" t="str">
        <f t="shared" si="22"/>
        <v>ok</v>
      </c>
      <c r="W98" s="76"/>
      <c r="X98" s="77" t="str">
        <f t="shared" si="28"/>
        <v/>
      </c>
      <c r="Y98" s="188">
        <f t="shared" si="23"/>
        <v>0</v>
      </c>
      <c r="Z98" s="188">
        <f t="shared" si="24"/>
        <v>0</v>
      </c>
      <c r="AA98" s="78" t="str">
        <f t="shared" si="29"/>
        <v>ok</v>
      </c>
      <c r="AB98" s="76"/>
      <c r="AC98" s="80" t="str">
        <f t="array" ref="AC98">IFERROR(IF($C98="","",INDEX(구분표!$I$2:$I$1001,MATCH(1,(구분표!$B$2:$B$1001='15년일입'!$A98)*(구분표!$C$2:$C$1001='15년일입'!$B98)*(구분표!$A$2:$A$1001='15년일입'!$C98),0))),"@@")</f>
        <v/>
      </c>
    </row>
    <row r="99" spans="1:29" ht="31.5" customHeight="1">
      <c r="A99" s="90" t="str">
        <f>IFERROR(VLOOKUP('15년일입'!$C99,구분표!$A$2:$C$1001,2,FALSE),"")</f>
        <v/>
      </c>
      <c r="B99" s="90" t="str">
        <f>IFERROR(VLOOKUP('15년일입'!$C99,구분표!$A$2:$C$1001,3,FALSE),"")</f>
        <v/>
      </c>
      <c r="C99" s="190"/>
      <c r="D99" s="189"/>
      <c r="E99" s="189"/>
      <c r="F99" s="190"/>
      <c r="G99" s="188"/>
      <c r="H99" s="188"/>
      <c r="I99" s="188"/>
      <c r="J99" s="74">
        <f t="shared" si="25"/>
        <v>0</v>
      </c>
      <c r="K99" s="188"/>
      <c r="L99" s="188"/>
      <c r="M99" s="74">
        <f t="shared" si="26"/>
        <v>0</v>
      </c>
      <c r="N99" s="75" t="str">
        <f t="shared" si="3"/>
        <v>-</v>
      </c>
      <c r="O99" s="209"/>
      <c r="P99" s="76"/>
      <c r="Q99" s="215"/>
      <c r="R99" s="76"/>
      <c r="S99" s="79" t="s">
        <v>563</v>
      </c>
      <c r="T99" s="188">
        <f t="shared" si="21"/>
        <v>0</v>
      </c>
      <c r="U99" s="188">
        <f t="shared" si="27"/>
        <v>0</v>
      </c>
      <c r="V99" s="78" t="str">
        <f t="shared" si="22"/>
        <v>ok</v>
      </c>
      <c r="W99" s="76"/>
      <c r="X99" s="77" t="str">
        <f t="shared" si="28"/>
        <v/>
      </c>
      <c r="Y99" s="188">
        <f t="shared" si="23"/>
        <v>0</v>
      </c>
      <c r="Z99" s="188">
        <f t="shared" si="24"/>
        <v>0</v>
      </c>
      <c r="AA99" s="78" t="str">
        <f t="shared" si="29"/>
        <v>ok</v>
      </c>
      <c r="AB99" s="76"/>
      <c r="AC99" s="80" t="str">
        <f t="array" ref="AC99">IFERROR(IF($C99="","",INDEX(구분표!$I$2:$I$1001,MATCH(1,(구분표!$B$2:$B$1001='15년일입'!$A99)*(구분표!$C$2:$C$1001='15년일입'!$B99)*(구분표!$A$2:$A$1001='15년일입'!$C99),0))),"@@")</f>
        <v/>
      </c>
    </row>
    <row r="100" spans="1:29" ht="31.5" customHeight="1">
      <c r="A100" s="90" t="str">
        <f>IFERROR(VLOOKUP('15년일입'!$C100,구분표!$A$2:$C$1001,2,FALSE),"")</f>
        <v/>
      </c>
      <c r="B100" s="90" t="str">
        <f>IFERROR(VLOOKUP('15년일입'!$C100,구분표!$A$2:$C$1001,3,FALSE),"")</f>
        <v/>
      </c>
      <c r="C100" s="190"/>
      <c r="D100" s="189"/>
      <c r="E100" s="189"/>
      <c r="F100" s="190"/>
      <c r="G100" s="188"/>
      <c r="H100" s="188"/>
      <c r="I100" s="188"/>
      <c r="J100" s="74">
        <f t="shared" si="25"/>
        <v>0</v>
      </c>
      <c r="K100" s="188"/>
      <c r="L100" s="188"/>
      <c r="M100" s="74">
        <f t="shared" si="26"/>
        <v>0</v>
      </c>
      <c r="N100" s="75" t="str">
        <f t="shared" si="3"/>
        <v>-</v>
      </c>
      <c r="O100" s="209"/>
      <c r="P100" s="76"/>
      <c r="Q100" s="215"/>
      <c r="R100" s="76"/>
      <c r="S100" s="79" t="s">
        <v>563</v>
      </c>
      <c r="T100" s="188">
        <f t="shared" si="21"/>
        <v>0</v>
      </c>
      <c r="U100" s="188">
        <f t="shared" si="27"/>
        <v>0</v>
      </c>
      <c r="V100" s="78" t="str">
        <f t="shared" si="22"/>
        <v>ok</v>
      </c>
      <c r="W100" s="76"/>
      <c r="X100" s="77" t="str">
        <f t="shared" si="28"/>
        <v/>
      </c>
      <c r="Y100" s="188">
        <f t="shared" si="23"/>
        <v>0</v>
      </c>
      <c r="Z100" s="188">
        <f t="shared" si="24"/>
        <v>0</v>
      </c>
      <c r="AA100" s="78" t="str">
        <f t="shared" si="29"/>
        <v>ok</v>
      </c>
      <c r="AB100" s="76"/>
      <c r="AC100" s="80" t="str">
        <f t="array" ref="AC100">IFERROR(IF($C100="","",INDEX(구분표!$I$2:$I$1001,MATCH(1,(구분표!$B$2:$B$1001='15년일입'!$A100)*(구분표!$C$2:$C$1001='15년일입'!$B100)*(구분표!$A$2:$A$1001='15년일입'!$C100),0))),"@@")</f>
        <v/>
      </c>
    </row>
    <row r="101" spans="1:29" ht="31.5" customHeight="1">
      <c r="A101" s="90" t="str">
        <f>IFERROR(VLOOKUP('15년일입'!$C101,구분표!$A$2:$C$1001,2,FALSE),"")</f>
        <v/>
      </c>
      <c r="B101" s="90" t="str">
        <f>IFERROR(VLOOKUP('15년일입'!$C101,구분표!$A$2:$C$1001,3,FALSE),"")</f>
        <v/>
      </c>
      <c r="C101" s="190"/>
      <c r="D101" s="189"/>
      <c r="E101" s="189"/>
      <c r="F101" s="190"/>
      <c r="G101" s="188"/>
      <c r="H101" s="188"/>
      <c r="I101" s="188"/>
      <c r="J101" s="74">
        <f t="shared" si="25"/>
        <v>0</v>
      </c>
      <c r="K101" s="202"/>
      <c r="L101" s="188"/>
      <c r="M101" s="74">
        <f t="shared" si="26"/>
        <v>0</v>
      </c>
      <c r="N101" s="75" t="str">
        <f t="shared" si="3"/>
        <v>-</v>
      </c>
      <c r="O101" s="209"/>
      <c r="P101" s="76"/>
      <c r="Q101" s="215"/>
      <c r="R101" s="76"/>
      <c r="S101" s="79" t="s">
        <v>563</v>
      </c>
      <c r="T101" s="188">
        <f t="shared" si="21"/>
        <v>0</v>
      </c>
      <c r="U101" s="188">
        <f t="shared" si="27"/>
        <v>0</v>
      </c>
      <c r="V101" s="78" t="str">
        <f t="shared" si="22"/>
        <v>ok</v>
      </c>
      <c r="W101" s="76"/>
      <c r="X101" s="77" t="str">
        <f t="shared" si="28"/>
        <v/>
      </c>
      <c r="Y101" s="188">
        <f t="shared" si="23"/>
        <v>0</v>
      </c>
      <c r="Z101" s="188">
        <f t="shared" si="24"/>
        <v>0</v>
      </c>
      <c r="AA101" s="78" t="str">
        <f t="shared" si="29"/>
        <v>ok</v>
      </c>
      <c r="AB101" s="76"/>
      <c r="AC101" s="80" t="str">
        <f t="array" ref="AC101">IFERROR(IF($C101="","",INDEX(구분표!$I$2:$I$1001,MATCH(1,(구분표!$B$2:$B$1001='15년일입'!$A101)*(구분표!$C$2:$C$1001='15년일입'!$B101)*(구분표!$A$2:$A$1001='15년일입'!$C101),0))),"@@")</f>
        <v/>
      </c>
    </row>
    <row r="102" spans="1:29" ht="31.5" customHeight="1">
      <c r="A102" s="90" t="str">
        <f>IFERROR(VLOOKUP('15년일입'!$C102,구분표!$A$2:$C$1001,2,FALSE),"")</f>
        <v/>
      </c>
      <c r="B102" s="90" t="str">
        <f>IFERROR(VLOOKUP('15년일입'!$C102,구분표!$A$2:$C$1001,3,FALSE),"")</f>
        <v/>
      </c>
      <c r="C102" s="190"/>
      <c r="D102" s="189"/>
      <c r="E102" s="189"/>
      <c r="F102" s="190"/>
      <c r="G102" s="188"/>
      <c r="H102" s="200"/>
      <c r="I102" s="200"/>
      <c r="J102" s="74">
        <f t="shared" si="25"/>
        <v>0</v>
      </c>
      <c r="K102" s="200"/>
      <c r="L102" s="200"/>
      <c r="M102" s="74">
        <f t="shared" si="26"/>
        <v>0</v>
      </c>
      <c r="N102" s="75" t="str">
        <f t="shared" si="3"/>
        <v>-</v>
      </c>
      <c r="O102" s="209"/>
      <c r="P102" s="76"/>
      <c r="Q102" s="215"/>
      <c r="R102" s="76"/>
      <c r="S102" s="79" t="s">
        <v>563</v>
      </c>
      <c r="T102" s="188">
        <f t="shared" si="21"/>
        <v>0</v>
      </c>
      <c r="U102" s="188">
        <f t="shared" si="27"/>
        <v>0</v>
      </c>
      <c r="V102" s="78" t="str">
        <f t="shared" si="22"/>
        <v>ok</v>
      </c>
      <c r="W102" s="76"/>
      <c r="X102" s="77" t="str">
        <f t="shared" si="28"/>
        <v/>
      </c>
      <c r="Y102" s="188">
        <f t="shared" si="23"/>
        <v>0</v>
      </c>
      <c r="Z102" s="188">
        <f t="shared" si="24"/>
        <v>0</v>
      </c>
      <c r="AA102" s="78" t="str">
        <f t="shared" si="29"/>
        <v>ok</v>
      </c>
      <c r="AB102" s="76"/>
      <c r="AC102" s="80" t="str">
        <f t="array" ref="AC102">IFERROR(IF($C102="","",INDEX(구분표!$I$2:$I$1001,MATCH(1,(구분표!$B$2:$B$1001='15년일입'!$A102)*(구분표!$C$2:$C$1001='15년일입'!$B102)*(구분표!$A$2:$A$1001='15년일입'!$C102),0))),"@@")</f>
        <v/>
      </c>
    </row>
    <row r="103" spans="1:29" ht="31.5" customHeight="1">
      <c r="A103" s="90" t="str">
        <f>IFERROR(VLOOKUP('15년일입'!$C103,구분표!$A$2:$C$1001,2,FALSE),"")</f>
        <v/>
      </c>
      <c r="B103" s="90" t="str">
        <f>IFERROR(VLOOKUP('15년일입'!$C103,구분표!$A$2:$C$1001,3,FALSE),"")</f>
        <v/>
      </c>
      <c r="C103" s="190"/>
      <c r="D103" s="189"/>
      <c r="E103" s="189"/>
      <c r="F103" s="190"/>
      <c r="G103" s="188"/>
      <c r="H103" s="188"/>
      <c r="I103" s="188"/>
      <c r="J103" s="74">
        <f t="shared" si="25"/>
        <v>0</v>
      </c>
      <c r="K103" s="188"/>
      <c r="L103" s="188"/>
      <c r="M103" s="74">
        <f t="shared" si="26"/>
        <v>0</v>
      </c>
      <c r="N103" s="75" t="str">
        <f t="shared" si="3"/>
        <v>-</v>
      </c>
      <c r="O103" s="209"/>
      <c r="P103" s="76"/>
      <c r="Q103" s="215"/>
      <c r="R103" s="76"/>
      <c r="S103" s="79" t="s">
        <v>563</v>
      </c>
      <c r="T103" s="188">
        <f t="shared" si="21"/>
        <v>0</v>
      </c>
      <c r="U103" s="188">
        <f t="shared" si="27"/>
        <v>0</v>
      </c>
      <c r="V103" s="78" t="str">
        <f t="shared" si="22"/>
        <v>ok</v>
      </c>
      <c r="W103" s="76"/>
      <c r="X103" s="77" t="str">
        <f t="shared" si="28"/>
        <v/>
      </c>
      <c r="Y103" s="188">
        <f t="shared" si="23"/>
        <v>0</v>
      </c>
      <c r="Z103" s="188">
        <f t="shared" si="24"/>
        <v>0</v>
      </c>
      <c r="AA103" s="78" t="str">
        <f t="shared" si="29"/>
        <v>ok</v>
      </c>
      <c r="AB103" s="76"/>
      <c r="AC103" s="80" t="str">
        <f t="array" ref="AC103">IFERROR(IF($C103="","",INDEX(구분표!$I$2:$I$1001,MATCH(1,(구분표!$B$2:$B$1001='15년일입'!$A103)*(구분표!$C$2:$C$1001='15년일입'!$B103)*(구분표!$A$2:$A$1001='15년일입'!$C103),0))),"@@")</f>
        <v/>
      </c>
    </row>
    <row r="104" spans="1:29" ht="31.5" customHeight="1">
      <c r="A104" s="90" t="str">
        <f>IFERROR(VLOOKUP('15년일입'!$C104,구분표!$A$2:$C$1001,2,FALSE),"")</f>
        <v/>
      </c>
      <c r="B104" s="90" t="str">
        <f>IFERROR(VLOOKUP('15년일입'!$C104,구분표!$A$2:$C$1001,3,FALSE),"")</f>
        <v/>
      </c>
      <c r="C104" s="190"/>
      <c r="D104" s="189"/>
      <c r="E104" s="189"/>
      <c r="F104" s="190"/>
      <c r="G104" s="188"/>
      <c r="H104" s="188"/>
      <c r="I104" s="188"/>
      <c r="J104" s="74">
        <f t="shared" si="25"/>
        <v>0</v>
      </c>
      <c r="K104" s="188"/>
      <c r="L104" s="188"/>
      <c r="M104" s="74">
        <f t="shared" si="26"/>
        <v>0</v>
      </c>
      <c r="N104" s="75" t="str">
        <f t="shared" si="3"/>
        <v>-</v>
      </c>
      <c r="O104" s="209"/>
      <c r="P104" s="76"/>
      <c r="Q104" s="215"/>
      <c r="R104" s="76"/>
      <c r="S104" s="79" t="s">
        <v>563</v>
      </c>
      <c r="T104" s="188">
        <f t="shared" si="21"/>
        <v>0</v>
      </c>
      <c r="U104" s="188">
        <f t="shared" si="27"/>
        <v>0</v>
      </c>
      <c r="V104" s="78" t="str">
        <f t="shared" si="22"/>
        <v>ok</v>
      </c>
      <c r="W104" s="76"/>
      <c r="X104" s="77" t="str">
        <f t="shared" si="28"/>
        <v/>
      </c>
      <c r="Y104" s="188">
        <f t="shared" si="23"/>
        <v>0</v>
      </c>
      <c r="Z104" s="188">
        <f t="shared" si="24"/>
        <v>0</v>
      </c>
      <c r="AA104" s="78" t="str">
        <f t="shared" si="29"/>
        <v>ok</v>
      </c>
      <c r="AB104" s="76"/>
      <c r="AC104" s="80" t="str">
        <f t="array" ref="AC104">IFERROR(IF($C104="","",INDEX(구분표!$I$2:$I$1001,MATCH(1,(구분표!$B$2:$B$1001='15년일입'!$A104)*(구분표!$C$2:$C$1001='15년일입'!$B104)*(구분표!$A$2:$A$1001='15년일입'!$C104),0))),"@@")</f>
        <v/>
      </c>
    </row>
    <row r="105" spans="1:29" ht="31.5" customHeight="1">
      <c r="A105" s="90" t="str">
        <f>IFERROR(VLOOKUP('15년일입'!$C105,구분표!$A$2:$C$1001,2,FALSE),"")</f>
        <v/>
      </c>
      <c r="B105" s="90" t="str">
        <f>IFERROR(VLOOKUP('15년일입'!$C105,구분표!$A$2:$C$1001,3,FALSE),"")</f>
        <v/>
      </c>
      <c r="C105" s="190"/>
      <c r="D105" s="189"/>
      <c r="E105" s="189"/>
      <c r="F105" s="190"/>
      <c r="G105" s="188"/>
      <c r="H105" s="188"/>
      <c r="I105" s="188"/>
      <c r="J105" s="74">
        <f t="shared" si="25"/>
        <v>0</v>
      </c>
      <c r="K105" s="202"/>
      <c r="L105" s="188"/>
      <c r="M105" s="74">
        <f t="shared" si="26"/>
        <v>0</v>
      </c>
      <c r="N105" s="75" t="str">
        <f t="shared" si="3"/>
        <v>-</v>
      </c>
      <c r="O105" s="209"/>
      <c r="P105" s="76"/>
      <c r="Q105" s="215"/>
      <c r="R105" s="76"/>
      <c r="S105" s="79" t="s">
        <v>563</v>
      </c>
      <c r="T105" s="188">
        <f t="shared" si="21"/>
        <v>0</v>
      </c>
      <c r="U105" s="188">
        <f t="shared" si="27"/>
        <v>0</v>
      </c>
      <c r="V105" s="78" t="str">
        <f t="shared" si="22"/>
        <v>ok</v>
      </c>
      <c r="W105" s="76"/>
      <c r="X105" s="77" t="str">
        <f t="shared" si="28"/>
        <v/>
      </c>
      <c r="Y105" s="188">
        <f t="shared" si="23"/>
        <v>0</v>
      </c>
      <c r="Z105" s="188">
        <f t="shared" si="24"/>
        <v>0</v>
      </c>
      <c r="AA105" s="78" t="str">
        <f t="shared" si="29"/>
        <v>ok</v>
      </c>
      <c r="AB105" s="76"/>
      <c r="AC105" s="80" t="str">
        <f t="array" ref="AC105">IFERROR(IF($C105="","",INDEX(구분표!$I$2:$I$1001,MATCH(1,(구분표!$B$2:$B$1001='15년일입'!$A105)*(구분표!$C$2:$C$1001='15년일입'!$B105)*(구분표!$A$2:$A$1001='15년일입'!$C105),0))),"@@")</f>
        <v/>
      </c>
    </row>
    <row r="106" spans="1:29" ht="31.5" customHeight="1">
      <c r="A106" s="90" t="str">
        <f>IFERROR(VLOOKUP('15년일입'!$C106,구분표!$A$2:$C$1001,2,FALSE),"")</f>
        <v/>
      </c>
      <c r="B106" s="90" t="str">
        <f>IFERROR(VLOOKUP('15년일입'!$C106,구분표!$A$2:$C$1001,3,FALSE),"")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25"/>
        <v>0</v>
      </c>
      <c r="K106" s="188"/>
      <c r="L106" s="188"/>
      <c r="M106" s="74">
        <f t="shared" si="26"/>
        <v>0</v>
      </c>
      <c r="N106" s="75" t="str">
        <f t="shared" si="3"/>
        <v>-</v>
      </c>
      <c r="O106" s="209"/>
      <c r="P106" s="76"/>
      <c r="Q106" s="215"/>
      <c r="R106" s="76"/>
      <c r="S106" s="79" t="s">
        <v>563</v>
      </c>
      <c r="T106" s="188">
        <f t="shared" si="21"/>
        <v>0</v>
      </c>
      <c r="U106" s="188">
        <f t="shared" si="27"/>
        <v>0</v>
      </c>
      <c r="V106" s="78" t="str">
        <f t="shared" si="22"/>
        <v>ok</v>
      </c>
      <c r="W106" s="76"/>
      <c r="X106" s="77" t="str">
        <f t="shared" si="28"/>
        <v/>
      </c>
      <c r="Y106" s="188">
        <f t="shared" si="23"/>
        <v>0</v>
      </c>
      <c r="Z106" s="188">
        <f t="shared" si="24"/>
        <v>0</v>
      </c>
      <c r="AA106" s="78" t="str">
        <f t="shared" si="29"/>
        <v>ok</v>
      </c>
      <c r="AB106" s="76"/>
      <c r="AC106" s="80" t="str">
        <f t="array" ref="AC106">IFERROR(IF($C106="","",INDEX(구분표!$I$2:$I$1001,MATCH(1,(구분표!$B$2:$B$1001='15년일입'!$A106)*(구분표!$C$2:$C$1001='15년일입'!$B106)*(구분표!$A$2:$A$1001='15년일입'!$C106),0))),"@@")</f>
        <v/>
      </c>
    </row>
    <row r="107" spans="1:29" ht="31.5" customHeight="1">
      <c r="A107" s="90" t="str">
        <f>IFERROR(VLOOKUP('15년일입'!$C107,구분표!$A$2:$C$1001,2,FALSE),"")</f>
        <v/>
      </c>
      <c r="B107" s="90" t="str">
        <f>IFERROR(VLOOKUP('15년일입'!$C107,구분표!$A$2:$C$1001,3,FALSE),"")</f>
        <v/>
      </c>
      <c r="C107" s="190"/>
      <c r="D107" s="189"/>
      <c r="E107" s="189"/>
      <c r="F107" s="190"/>
      <c r="G107" s="188"/>
      <c r="H107" s="188"/>
      <c r="I107" s="188"/>
      <c r="J107" s="74">
        <f t="shared" si="25"/>
        <v>0</v>
      </c>
      <c r="K107" s="188"/>
      <c r="L107" s="188"/>
      <c r="M107" s="74">
        <f t="shared" si="26"/>
        <v>0</v>
      </c>
      <c r="N107" s="75" t="str">
        <f t="shared" si="3"/>
        <v>-</v>
      </c>
      <c r="O107" s="209"/>
      <c r="P107" s="76"/>
      <c r="Q107" s="215"/>
      <c r="R107" s="76"/>
      <c r="S107" s="79" t="s">
        <v>563</v>
      </c>
      <c r="T107" s="188">
        <f t="shared" si="21"/>
        <v>0</v>
      </c>
      <c r="U107" s="188">
        <f t="shared" si="27"/>
        <v>0</v>
      </c>
      <c r="V107" s="78" t="str">
        <f t="shared" si="22"/>
        <v>ok</v>
      </c>
      <c r="W107" s="76"/>
      <c r="X107" s="77" t="str">
        <f t="shared" si="28"/>
        <v/>
      </c>
      <c r="Y107" s="188">
        <f t="shared" si="23"/>
        <v>0</v>
      </c>
      <c r="Z107" s="188">
        <f t="shared" si="24"/>
        <v>0</v>
      </c>
      <c r="AA107" s="78" t="str">
        <f t="shared" si="29"/>
        <v>ok</v>
      </c>
      <c r="AB107" s="76"/>
      <c r="AC107" s="80" t="str">
        <f t="array" ref="AC107">IFERROR(IF($C107="","",INDEX(구분표!$I$2:$I$1001,MATCH(1,(구분표!$B$2:$B$1001='15년일입'!$A107)*(구분표!$C$2:$C$1001='15년일입'!$B107)*(구분표!$A$2:$A$1001='15년일입'!$C107),0))),"@@")</f>
        <v/>
      </c>
    </row>
    <row r="108" spans="1:29" ht="31.5" customHeight="1">
      <c r="A108" s="90" t="str">
        <f>IFERROR(VLOOKUP('15년일입'!$C108,구분표!$A$2:$C$1001,2,FALSE),"")</f>
        <v/>
      </c>
      <c r="B108" s="90" t="str">
        <f>IFERROR(VLOOKUP('15년일입'!$C108,구분표!$A$2:$C$1001,3,FALSE),"")</f>
        <v/>
      </c>
      <c r="C108" s="190"/>
      <c r="D108" s="189"/>
      <c r="E108" s="189"/>
      <c r="F108" s="190"/>
      <c r="G108" s="188"/>
      <c r="H108" s="188"/>
      <c r="I108" s="188"/>
      <c r="J108" s="74">
        <f t="shared" si="25"/>
        <v>0</v>
      </c>
      <c r="K108" s="188"/>
      <c r="L108" s="188"/>
      <c r="M108" s="74">
        <f t="shared" si="26"/>
        <v>0</v>
      </c>
      <c r="N108" s="75" t="str">
        <f t="shared" si="3"/>
        <v>-</v>
      </c>
      <c r="O108" s="209"/>
      <c r="P108" s="76"/>
      <c r="Q108" s="215"/>
      <c r="R108" s="76"/>
      <c r="S108" s="79" t="s">
        <v>563</v>
      </c>
      <c r="T108" s="188">
        <f t="shared" si="21"/>
        <v>0</v>
      </c>
      <c r="U108" s="188">
        <f t="shared" si="27"/>
        <v>0</v>
      </c>
      <c r="V108" s="78" t="str">
        <f t="shared" si="22"/>
        <v>ok</v>
      </c>
      <c r="W108" s="76"/>
      <c r="X108" s="77" t="str">
        <f t="shared" si="28"/>
        <v/>
      </c>
      <c r="Y108" s="188">
        <f t="shared" si="23"/>
        <v>0</v>
      </c>
      <c r="Z108" s="188">
        <f t="shared" si="24"/>
        <v>0</v>
      </c>
      <c r="AA108" s="78" t="str">
        <f t="shared" si="29"/>
        <v>ok</v>
      </c>
      <c r="AB108" s="76"/>
      <c r="AC108" s="80" t="str">
        <f t="array" ref="AC108">IFERROR(IF($C108="","",INDEX(구분표!$I$2:$I$1001,MATCH(1,(구분표!$B$2:$B$1001='15년일입'!$A108)*(구분표!$C$2:$C$1001='15년일입'!$B108)*(구분표!$A$2:$A$1001='15년일입'!$C108),0))),"@@")</f>
        <v/>
      </c>
    </row>
    <row r="109" spans="1:29" ht="31.5" customHeight="1">
      <c r="A109" s="90" t="str">
        <f>IFERROR(VLOOKUP('15년일입'!$C109,구분표!$A$2:$C$1001,2,FALSE),"")</f>
        <v/>
      </c>
      <c r="B109" s="90" t="str">
        <f>IFERROR(VLOOKUP('15년일입'!$C109,구분표!$A$2:$C$1001,3,FALSE),"")</f>
        <v/>
      </c>
      <c r="C109" s="190"/>
      <c r="D109" s="189"/>
      <c r="E109" s="189"/>
      <c r="F109" s="190"/>
      <c r="G109" s="191"/>
      <c r="H109" s="188"/>
      <c r="I109" s="188"/>
      <c r="J109" s="74">
        <f t="shared" si="25"/>
        <v>0</v>
      </c>
      <c r="K109" s="188"/>
      <c r="L109" s="188"/>
      <c r="M109" s="74">
        <f t="shared" si="26"/>
        <v>0</v>
      </c>
      <c r="N109" s="75" t="str">
        <f t="shared" si="3"/>
        <v>-</v>
      </c>
      <c r="O109" s="209"/>
      <c r="P109" s="76"/>
      <c r="Q109" s="215"/>
      <c r="R109" s="76"/>
      <c r="S109" s="79" t="s">
        <v>563</v>
      </c>
      <c r="T109" s="188">
        <f t="shared" si="21"/>
        <v>0</v>
      </c>
      <c r="U109" s="188">
        <f t="shared" si="27"/>
        <v>0</v>
      </c>
      <c r="V109" s="78" t="str">
        <f t="shared" si="22"/>
        <v>ok</v>
      </c>
      <c r="W109" s="76"/>
      <c r="X109" s="77" t="str">
        <f t="shared" si="28"/>
        <v/>
      </c>
      <c r="Y109" s="188">
        <f t="shared" si="23"/>
        <v>0</v>
      </c>
      <c r="Z109" s="188">
        <f t="shared" si="24"/>
        <v>0</v>
      </c>
      <c r="AA109" s="78" t="str">
        <f t="shared" si="29"/>
        <v>ok</v>
      </c>
      <c r="AB109" s="76"/>
      <c r="AC109" s="80" t="str">
        <f t="array" ref="AC109">IFERROR(IF($C109="","",INDEX(구분표!$I$2:$I$1001,MATCH(1,(구분표!$B$2:$B$1001='15년일입'!$A109)*(구분표!$C$2:$C$1001='15년일입'!$B109)*(구분표!$A$2:$A$1001='15년일입'!$C109),0))),"@@")</f>
        <v/>
      </c>
    </row>
    <row r="110" spans="1:29" ht="31.5" customHeight="1">
      <c r="A110" s="90" t="str">
        <f>IFERROR(VLOOKUP('15년일입'!$C110,구분표!$A$2:$C$1001,2,FALSE),"")</f>
        <v/>
      </c>
      <c r="B110" s="90" t="str">
        <f>IFERROR(VLOOKUP('15년일입'!$C110,구분표!$A$2:$C$1001,3,FALSE),"")</f>
        <v/>
      </c>
      <c r="C110" s="190"/>
      <c r="D110" s="189"/>
      <c r="E110" s="189"/>
      <c r="F110" s="190"/>
      <c r="G110" s="188"/>
      <c r="H110" s="200"/>
      <c r="I110" s="200"/>
      <c r="J110" s="74">
        <f t="shared" si="25"/>
        <v>0</v>
      </c>
      <c r="K110" s="203"/>
      <c r="L110" s="202"/>
      <c r="M110" s="74">
        <f t="shared" si="26"/>
        <v>0</v>
      </c>
      <c r="N110" s="75" t="str">
        <f t="shared" si="3"/>
        <v>-</v>
      </c>
      <c r="O110" s="208"/>
      <c r="P110" s="76"/>
      <c r="Q110" s="215"/>
      <c r="R110" s="76"/>
      <c r="S110" s="79" t="s">
        <v>563</v>
      </c>
      <c r="T110" s="188">
        <f t="shared" si="21"/>
        <v>0</v>
      </c>
      <c r="U110" s="188">
        <f t="shared" si="27"/>
        <v>0</v>
      </c>
      <c r="V110" s="78" t="str">
        <f t="shared" si="22"/>
        <v>ok</v>
      </c>
      <c r="W110" s="76"/>
      <c r="X110" s="77" t="str">
        <f t="shared" si="28"/>
        <v/>
      </c>
      <c r="Y110" s="188">
        <f t="shared" si="23"/>
        <v>0</v>
      </c>
      <c r="Z110" s="188">
        <f t="shared" si="24"/>
        <v>0</v>
      </c>
      <c r="AA110" s="78" t="str">
        <f t="shared" si="29"/>
        <v>ok</v>
      </c>
      <c r="AB110" s="76"/>
      <c r="AC110" s="80" t="str">
        <f t="array" ref="AC110">IFERROR(IF($C110="","",INDEX(구분표!$I$2:$I$1001,MATCH(1,(구분표!$B$2:$B$1001='15년일입'!$A110)*(구분표!$C$2:$C$1001='15년일입'!$B110)*(구분표!$A$2:$A$1001='15년일입'!$C110),0))),"@@")</f>
        <v/>
      </c>
    </row>
    <row r="111" spans="1:29" ht="31.5" customHeight="1">
      <c r="A111" s="90" t="str">
        <f>IFERROR(VLOOKUP('15년일입'!$C111,구분표!$A$2:$C$1001,2,FALSE),"")</f>
        <v/>
      </c>
      <c r="B111" s="90" t="str">
        <f>IFERROR(VLOOKUP('15년일입'!$C111,구분표!$A$2:$C$1001,3,FALSE),"")</f>
        <v/>
      </c>
      <c r="C111" s="190"/>
      <c r="D111" s="189"/>
      <c r="E111" s="189"/>
      <c r="F111" s="190"/>
      <c r="G111" s="188"/>
      <c r="H111" s="200"/>
      <c r="I111" s="200"/>
      <c r="J111" s="74">
        <f t="shared" si="25"/>
        <v>0</v>
      </c>
      <c r="K111" s="203"/>
      <c r="L111" s="202"/>
      <c r="M111" s="74">
        <f t="shared" si="26"/>
        <v>0</v>
      </c>
      <c r="N111" s="75" t="str">
        <f t="shared" si="3"/>
        <v>-</v>
      </c>
      <c r="O111" s="208"/>
      <c r="P111" s="76"/>
      <c r="Q111" s="215"/>
      <c r="R111" s="76"/>
      <c r="S111" s="79" t="s">
        <v>563</v>
      </c>
      <c r="T111" s="188">
        <f t="shared" si="21"/>
        <v>0</v>
      </c>
      <c r="U111" s="188">
        <f t="shared" si="27"/>
        <v>0</v>
      </c>
      <c r="V111" s="78" t="str">
        <f t="shared" si="22"/>
        <v>ok</v>
      </c>
      <c r="W111" s="76"/>
      <c r="X111" s="77" t="str">
        <f t="shared" si="28"/>
        <v/>
      </c>
      <c r="Y111" s="188">
        <f t="shared" si="23"/>
        <v>0</v>
      </c>
      <c r="Z111" s="188">
        <f t="shared" si="24"/>
        <v>0</v>
      </c>
      <c r="AA111" s="78" t="str">
        <f t="shared" si="29"/>
        <v>ok</v>
      </c>
      <c r="AB111" s="76"/>
      <c r="AC111" s="80" t="str">
        <f t="array" ref="AC111">IFERROR(IF($C111="","",INDEX(구분표!$I$2:$I$1001,MATCH(1,(구분표!$B$2:$B$1001='15년일입'!$A111)*(구분표!$C$2:$C$1001='15년일입'!$B111)*(구분표!$A$2:$A$1001='15년일입'!$C111),0))),"@@")</f>
        <v/>
      </c>
    </row>
    <row r="112" spans="1:29" ht="31.5" customHeight="1">
      <c r="A112" s="90" t="str">
        <f>IFERROR(VLOOKUP('15년일입'!$C112,구분표!$A$2:$C$1001,2,FALSE),"")</f>
        <v/>
      </c>
      <c r="B112" s="90" t="str">
        <f>IFERROR(VLOOKUP('15년일입'!$C112,구분표!$A$2:$C$1001,3,FALSE),"")</f>
        <v/>
      </c>
      <c r="C112" s="190"/>
      <c r="D112" s="189"/>
      <c r="E112" s="189"/>
      <c r="F112" s="190"/>
      <c r="G112" s="188"/>
      <c r="H112" s="200"/>
      <c r="I112" s="200"/>
      <c r="J112" s="74">
        <f t="shared" si="25"/>
        <v>0</v>
      </c>
      <c r="K112" s="203"/>
      <c r="L112" s="202"/>
      <c r="M112" s="74">
        <f t="shared" si="26"/>
        <v>0</v>
      </c>
      <c r="N112" s="75" t="str">
        <f t="shared" si="3"/>
        <v>-</v>
      </c>
      <c r="O112" s="208"/>
      <c r="P112" s="76"/>
      <c r="Q112" s="215"/>
      <c r="R112" s="76"/>
      <c r="S112" s="79" t="s">
        <v>563</v>
      </c>
      <c r="T112" s="188">
        <f t="shared" si="21"/>
        <v>0</v>
      </c>
      <c r="U112" s="188">
        <f t="shared" si="27"/>
        <v>0</v>
      </c>
      <c r="V112" s="78" t="str">
        <f t="shared" si="22"/>
        <v>ok</v>
      </c>
      <c r="W112" s="76"/>
      <c r="X112" s="77" t="str">
        <f t="shared" si="28"/>
        <v/>
      </c>
      <c r="Y112" s="188">
        <f t="shared" si="23"/>
        <v>0</v>
      </c>
      <c r="Z112" s="188">
        <f t="shared" si="24"/>
        <v>0</v>
      </c>
      <c r="AA112" s="78" t="str">
        <f t="shared" si="29"/>
        <v>ok</v>
      </c>
      <c r="AB112" s="76"/>
      <c r="AC112" s="80" t="str">
        <f t="array" ref="AC112">IFERROR(IF($C112="","",INDEX(구분표!$I$2:$I$1001,MATCH(1,(구분표!$B$2:$B$1001='15년일입'!$A112)*(구분표!$C$2:$C$1001='15년일입'!$B112)*(구분표!$A$2:$A$1001='15년일입'!$C112),0))),"@@")</f>
        <v/>
      </c>
    </row>
    <row r="113" spans="1:29" ht="31.5" customHeight="1">
      <c r="A113" s="90" t="str">
        <f>IFERROR(VLOOKUP('15년일입'!$C113,구분표!$A$2:$C$1001,2,FALSE),"")</f>
        <v/>
      </c>
      <c r="B113" s="90" t="str">
        <f>IFERROR(VLOOKUP('15년일입'!$C113,구분표!$A$2:$C$1001,3,FALSE),"")</f>
        <v/>
      </c>
      <c r="C113" s="190"/>
      <c r="D113" s="189"/>
      <c r="E113" s="189"/>
      <c r="F113" s="190"/>
      <c r="G113" s="188"/>
      <c r="H113" s="200"/>
      <c r="I113" s="200"/>
      <c r="J113" s="74">
        <f t="shared" si="25"/>
        <v>0</v>
      </c>
      <c r="K113" s="203"/>
      <c r="L113" s="202"/>
      <c r="M113" s="74">
        <f t="shared" si="26"/>
        <v>0</v>
      </c>
      <c r="N113" s="75" t="str">
        <f t="shared" si="3"/>
        <v>-</v>
      </c>
      <c r="O113" s="208"/>
      <c r="P113" s="76"/>
      <c r="Q113" s="215"/>
      <c r="R113" s="76"/>
      <c r="S113" s="79" t="s">
        <v>563</v>
      </c>
      <c r="T113" s="188">
        <f t="shared" si="21"/>
        <v>0</v>
      </c>
      <c r="U113" s="188">
        <f t="shared" si="27"/>
        <v>0</v>
      </c>
      <c r="V113" s="78" t="str">
        <f t="shared" si="22"/>
        <v>ok</v>
      </c>
      <c r="W113" s="76"/>
      <c r="X113" s="77" t="str">
        <f t="shared" si="28"/>
        <v/>
      </c>
      <c r="Y113" s="188">
        <f t="shared" si="23"/>
        <v>0</v>
      </c>
      <c r="Z113" s="188">
        <f t="shared" si="24"/>
        <v>0</v>
      </c>
      <c r="AA113" s="78" t="str">
        <f t="shared" si="29"/>
        <v>ok</v>
      </c>
      <c r="AB113" s="76"/>
      <c r="AC113" s="80" t="str">
        <f t="array" ref="AC113">IFERROR(IF($C113="","",INDEX(구분표!$I$2:$I$1001,MATCH(1,(구분표!$B$2:$B$1001='15년일입'!$A113)*(구분표!$C$2:$C$1001='15년일입'!$B113)*(구분표!$A$2:$A$1001='15년일입'!$C113),0))),"@@")</f>
        <v/>
      </c>
    </row>
    <row r="114" spans="1:29" ht="31.5" customHeight="1">
      <c r="A114" s="90" t="str">
        <f>IFERROR(VLOOKUP('15년일입'!$C114,구분표!$A$2:$C$1001,2,FALSE),"")</f>
        <v/>
      </c>
      <c r="B114" s="90" t="str">
        <f>IFERROR(VLOOKUP('15년일입'!$C114,구분표!$A$2:$C$1001,3,FALSE),"")</f>
        <v/>
      </c>
      <c r="C114" s="190"/>
      <c r="D114" s="189"/>
      <c r="E114" s="189"/>
      <c r="F114" s="190"/>
      <c r="G114" s="188"/>
      <c r="H114" s="200"/>
      <c r="I114" s="200"/>
      <c r="J114" s="74">
        <f t="shared" si="25"/>
        <v>0</v>
      </c>
      <c r="K114" s="203"/>
      <c r="L114" s="202"/>
      <c r="M114" s="74">
        <f t="shared" si="26"/>
        <v>0</v>
      </c>
      <c r="N114" s="75" t="str">
        <f t="shared" si="3"/>
        <v>-</v>
      </c>
      <c r="O114" s="208"/>
      <c r="P114" s="76"/>
      <c r="Q114" s="215"/>
      <c r="R114" s="76"/>
      <c r="S114" s="79" t="s">
        <v>563</v>
      </c>
      <c r="T114" s="188">
        <f t="shared" si="21"/>
        <v>0</v>
      </c>
      <c r="U114" s="188">
        <f t="shared" si="27"/>
        <v>0</v>
      </c>
      <c r="V114" s="78" t="str">
        <f t="shared" si="22"/>
        <v>ok</v>
      </c>
      <c r="W114" s="76"/>
      <c r="X114" s="77" t="str">
        <f t="shared" si="28"/>
        <v/>
      </c>
      <c r="Y114" s="188">
        <f t="shared" si="23"/>
        <v>0</v>
      </c>
      <c r="Z114" s="188">
        <f t="shared" si="24"/>
        <v>0</v>
      </c>
      <c r="AA114" s="78" t="str">
        <f t="shared" si="29"/>
        <v>ok</v>
      </c>
      <c r="AB114" s="76"/>
      <c r="AC114" s="80" t="str">
        <f t="array" ref="AC114">IFERROR(IF($C114="","",INDEX(구분표!$I$2:$I$1001,MATCH(1,(구분표!$B$2:$B$1001='15년일입'!$A114)*(구분표!$C$2:$C$1001='15년일입'!$B114)*(구분표!$A$2:$A$1001='15년일입'!$C114),0))),"@@")</f>
        <v/>
      </c>
    </row>
    <row r="115" spans="1:29" ht="31.5" customHeight="1">
      <c r="A115" s="90" t="str">
        <f>IFERROR(VLOOKUP('15년일입'!$C115,구분표!$A$2:$C$1001,2,FALSE),"")</f>
        <v/>
      </c>
      <c r="B115" s="90" t="str">
        <f>IFERROR(VLOOKUP('15년일입'!$C115,구분표!$A$2:$C$1001,3,FALSE),"")</f>
        <v/>
      </c>
      <c r="C115" s="190"/>
      <c r="D115" s="189"/>
      <c r="E115" s="189"/>
      <c r="F115" s="190"/>
      <c r="G115" s="188"/>
      <c r="H115" s="200"/>
      <c r="I115" s="200"/>
      <c r="J115" s="74">
        <f t="shared" si="25"/>
        <v>0</v>
      </c>
      <c r="K115" s="203"/>
      <c r="L115" s="202"/>
      <c r="M115" s="74">
        <f t="shared" si="26"/>
        <v>0</v>
      </c>
      <c r="N115" s="75" t="str">
        <f t="shared" si="3"/>
        <v>-</v>
      </c>
      <c r="O115" s="208"/>
      <c r="P115" s="76"/>
      <c r="Q115" s="215"/>
      <c r="R115" s="76"/>
      <c r="S115" s="79" t="s">
        <v>563</v>
      </c>
      <c r="T115" s="188">
        <f t="shared" si="21"/>
        <v>0</v>
      </c>
      <c r="U115" s="188">
        <f t="shared" si="27"/>
        <v>0</v>
      </c>
      <c r="V115" s="78" t="str">
        <f t="shared" si="22"/>
        <v>ok</v>
      </c>
      <c r="W115" s="76"/>
      <c r="X115" s="77" t="str">
        <f t="shared" si="28"/>
        <v/>
      </c>
      <c r="Y115" s="188">
        <f t="shared" si="23"/>
        <v>0</v>
      </c>
      <c r="Z115" s="188">
        <f t="shared" si="24"/>
        <v>0</v>
      </c>
      <c r="AA115" s="78" t="str">
        <f t="shared" si="29"/>
        <v>ok</v>
      </c>
      <c r="AB115" s="76"/>
      <c r="AC115" s="80" t="str">
        <f t="array" ref="AC115">IFERROR(IF($C115="","",INDEX(구분표!$I$2:$I$1001,MATCH(1,(구분표!$B$2:$B$1001='15년일입'!$A115)*(구분표!$C$2:$C$1001='15년일입'!$B115)*(구분표!$A$2:$A$1001='15년일입'!$C115),0))),"@@")</f>
        <v/>
      </c>
    </row>
    <row r="116" spans="1:29" ht="31.5" customHeight="1">
      <c r="A116" s="90" t="str">
        <f>IFERROR(VLOOKUP('15년일입'!$C116,구분표!$A$2:$C$1001,2,FALSE),"")</f>
        <v/>
      </c>
      <c r="B116" s="90" t="str">
        <f>IFERROR(VLOOKUP('15년일입'!$C116,구분표!$A$2:$C$1001,3,FALSE),"")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25"/>
        <v>0</v>
      </c>
      <c r="K116" s="202"/>
      <c r="L116" s="202"/>
      <c r="M116" s="74">
        <f t="shared" si="26"/>
        <v>0</v>
      </c>
      <c r="N116" s="75" t="str">
        <f t="shared" si="3"/>
        <v>-</v>
      </c>
      <c r="O116" s="208"/>
      <c r="P116" s="76"/>
      <c r="Q116" s="215"/>
      <c r="R116" s="76"/>
      <c r="S116" s="79" t="s">
        <v>563</v>
      </c>
      <c r="T116" s="188">
        <f t="shared" si="21"/>
        <v>0</v>
      </c>
      <c r="U116" s="188">
        <f t="shared" si="27"/>
        <v>0</v>
      </c>
      <c r="V116" s="78" t="str">
        <f t="shared" si="22"/>
        <v>ok</v>
      </c>
      <c r="W116" s="76"/>
      <c r="X116" s="77" t="str">
        <f t="shared" si="28"/>
        <v/>
      </c>
      <c r="Y116" s="188">
        <f t="shared" si="23"/>
        <v>0</v>
      </c>
      <c r="Z116" s="188">
        <f t="shared" si="24"/>
        <v>0</v>
      </c>
      <c r="AA116" s="78" t="str">
        <f t="shared" si="29"/>
        <v>ok</v>
      </c>
      <c r="AB116" s="76"/>
      <c r="AC116" s="80" t="str">
        <f t="array" ref="AC116">IFERROR(IF($C116="","",INDEX(구분표!$I$2:$I$1001,MATCH(1,(구분표!$B$2:$B$1001='15년일입'!$A116)*(구분표!$C$2:$C$1001='15년일입'!$B116)*(구분표!$A$2:$A$1001='15년일입'!$C116),0))),"@@")</f>
        <v/>
      </c>
    </row>
    <row r="117" spans="1:29" ht="31.5" customHeight="1">
      <c r="A117" s="90" t="str">
        <f>IFERROR(VLOOKUP('15년일입'!$C117,구분표!$A$2:$C$1001,2,FALSE),"")</f>
        <v/>
      </c>
      <c r="B117" s="90" t="str">
        <f>IFERROR(VLOOKUP('15년일입'!$C117,구분표!$A$2:$C$1001,3,FALSE),"")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25"/>
        <v>0</v>
      </c>
      <c r="K117" s="188"/>
      <c r="L117" s="188"/>
      <c r="M117" s="74">
        <f t="shared" si="26"/>
        <v>0</v>
      </c>
      <c r="N117" s="75" t="str">
        <f t="shared" si="3"/>
        <v>-</v>
      </c>
      <c r="O117" s="210"/>
      <c r="P117" s="76"/>
      <c r="Q117" s="215"/>
      <c r="R117" s="76"/>
      <c r="S117" s="79" t="s">
        <v>563</v>
      </c>
      <c r="T117" s="188">
        <f t="shared" si="21"/>
        <v>0</v>
      </c>
      <c r="U117" s="188">
        <f t="shared" si="27"/>
        <v>0</v>
      </c>
      <c r="V117" s="78" t="str">
        <f t="shared" si="22"/>
        <v>ok</v>
      </c>
      <c r="W117" s="76"/>
      <c r="X117" s="77" t="str">
        <f t="shared" si="28"/>
        <v/>
      </c>
      <c r="Y117" s="188">
        <f t="shared" si="23"/>
        <v>0</v>
      </c>
      <c r="Z117" s="188">
        <f t="shared" si="24"/>
        <v>0</v>
      </c>
      <c r="AA117" s="78" t="str">
        <f t="shared" si="29"/>
        <v>ok</v>
      </c>
      <c r="AB117" s="76"/>
      <c r="AC117" s="80" t="str">
        <f t="array" ref="AC117">IFERROR(IF($C117="","",INDEX(구분표!$I$2:$I$1001,MATCH(1,(구분표!$B$2:$B$1001='15년일입'!$A117)*(구분표!$C$2:$C$1001='15년일입'!$B117)*(구분표!$A$2:$A$1001='15년일입'!$C117),0))),"@@")</f>
        <v/>
      </c>
    </row>
    <row r="118" spans="1:29" ht="31.5" customHeight="1">
      <c r="A118" s="90" t="str">
        <f>IFERROR(VLOOKUP('15년일입'!$C118,구분표!$A$2:$C$1001,2,FALSE),"")</f>
        <v/>
      </c>
      <c r="B118" s="90" t="str">
        <f>IFERROR(VLOOKUP('15년일입'!$C118,구분표!$A$2:$C$1001,3,FALSE),"")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25"/>
        <v>0</v>
      </c>
      <c r="K118" s="188"/>
      <c r="L118" s="188"/>
      <c r="M118" s="74">
        <f t="shared" si="26"/>
        <v>0</v>
      </c>
      <c r="N118" s="75" t="str">
        <f t="shared" si="3"/>
        <v>-</v>
      </c>
      <c r="O118" s="210"/>
      <c r="P118" s="76"/>
      <c r="Q118" s="215"/>
      <c r="R118" s="76"/>
      <c r="S118" s="79" t="s">
        <v>563</v>
      </c>
      <c r="T118" s="188">
        <f t="shared" si="21"/>
        <v>0</v>
      </c>
      <c r="U118" s="188">
        <f t="shared" si="27"/>
        <v>0</v>
      </c>
      <c r="V118" s="78" t="str">
        <f t="shared" si="22"/>
        <v>ok</v>
      </c>
      <c r="W118" s="76"/>
      <c r="X118" s="77" t="str">
        <f t="shared" si="28"/>
        <v/>
      </c>
      <c r="Y118" s="188">
        <f t="shared" si="23"/>
        <v>0</v>
      </c>
      <c r="Z118" s="188">
        <f t="shared" si="24"/>
        <v>0</v>
      </c>
      <c r="AA118" s="78" t="str">
        <f t="shared" si="29"/>
        <v>ok</v>
      </c>
      <c r="AB118" s="76"/>
      <c r="AC118" s="80" t="str">
        <f t="array" ref="AC118">IFERROR(IF($C118="","",INDEX(구분표!$I$2:$I$1001,MATCH(1,(구분표!$B$2:$B$1001='15년일입'!$A118)*(구분표!$C$2:$C$1001='15년일입'!$B118)*(구분표!$A$2:$A$1001='15년일입'!$C118),0))),"@@")</f>
        <v/>
      </c>
    </row>
    <row r="119" spans="1:29" ht="31.5" customHeight="1">
      <c r="A119" s="90" t="str">
        <f>IFERROR(VLOOKUP('15년일입'!$C119,구분표!$A$2:$C$1001,2,FALSE),"")</f>
        <v/>
      </c>
      <c r="B119" s="90" t="str">
        <f>IFERROR(VLOOKUP('15년일입'!$C119,구분표!$A$2:$C$1001,3,FALSE),"")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25"/>
        <v>0</v>
      </c>
      <c r="K119" s="188"/>
      <c r="L119" s="188"/>
      <c r="M119" s="74">
        <f t="shared" si="26"/>
        <v>0</v>
      </c>
      <c r="N119" s="75" t="str">
        <f t="shared" si="3"/>
        <v>-</v>
      </c>
      <c r="O119" s="209"/>
      <c r="P119" s="76"/>
      <c r="Q119" s="215"/>
      <c r="R119" s="76"/>
      <c r="S119" s="79" t="s">
        <v>563</v>
      </c>
      <c r="T119" s="188">
        <f t="shared" si="21"/>
        <v>0</v>
      </c>
      <c r="U119" s="188">
        <f t="shared" si="27"/>
        <v>0</v>
      </c>
      <c r="V119" s="78" t="str">
        <f t="shared" si="22"/>
        <v>ok</v>
      </c>
      <c r="W119" s="76"/>
      <c r="X119" s="77" t="str">
        <f t="shared" si="28"/>
        <v/>
      </c>
      <c r="Y119" s="188">
        <f t="shared" si="23"/>
        <v>0</v>
      </c>
      <c r="Z119" s="188">
        <f t="shared" si="24"/>
        <v>0</v>
      </c>
      <c r="AA119" s="78" t="str">
        <f t="shared" si="29"/>
        <v>ok</v>
      </c>
      <c r="AB119" s="76"/>
      <c r="AC119" s="80" t="str">
        <f t="array" ref="AC119">IFERROR(IF($C119="","",INDEX(구분표!$I$2:$I$1001,MATCH(1,(구분표!$B$2:$B$1001='15년일입'!$A119)*(구분표!$C$2:$C$1001='15년일입'!$B119)*(구분표!$A$2:$A$1001='15년일입'!$C119),0))),"@@")</f>
        <v/>
      </c>
    </row>
    <row r="120" spans="1:29" ht="31.5" customHeight="1">
      <c r="A120" s="90" t="str">
        <f>IFERROR(VLOOKUP('15년일입'!$C120,구분표!$A$2:$C$1001,2,FALSE),"")</f>
        <v/>
      </c>
      <c r="B120" s="90" t="str">
        <f>IFERROR(VLOOKUP('15년일입'!$C120,구분표!$A$2:$C$1001,3,FALSE),"")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25"/>
        <v>0</v>
      </c>
      <c r="K120" s="188"/>
      <c r="L120" s="188"/>
      <c r="M120" s="74">
        <f t="shared" si="26"/>
        <v>0</v>
      </c>
      <c r="N120" s="75" t="str">
        <f t="shared" si="3"/>
        <v>-</v>
      </c>
      <c r="O120" s="210"/>
      <c r="P120" s="76"/>
      <c r="Q120" s="215"/>
      <c r="R120" s="76"/>
      <c r="S120" s="79" t="s">
        <v>563</v>
      </c>
      <c r="T120" s="188">
        <f t="shared" si="21"/>
        <v>0</v>
      </c>
      <c r="U120" s="188">
        <f t="shared" si="27"/>
        <v>0</v>
      </c>
      <c r="V120" s="78" t="str">
        <f t="shared" si="22"/>
        <v>ok</v>
      </c>
      <c r="W120" s="76"/>
      <c r="X120" s="77" t="str">
        <f t="shared" si="28"/>
        <v/>
      </c>
      <c r="Y120" s="188">
        <f t="shared" si="23"/>
        <v>0</v>
      </c>
      <c r="Z120" s="188">
        <f t="shared" si="24"/>
        <v>0</v>
      </c>
      <c r="AA120" s="78" t="str">
        <f t="shared" si="29"/>
        <v>ok</v>
      </c>
      <c r="AB120" s="76"/>
      <c r="AC120" s="80" t="str">
        <f t="array" ref="AC120">IFERROR(IF($C120="","",INDEX(구분표!$I$2:$I$1001,MATCH(1,(구분표!$B$2:$B$1001='15년일입'!$A120)*(구분표!$C$2:$C$1001='15년일입'!$B120)*(구분표!$A$2:$A$1001='15년일입'!$C120),0))),"@@")</f>
        <v/>
      </c>
    </row>
    <row r="121" spans="1:29" ht="31.5" customHeight="1">
      <c r="A121" s="90" t="str">
        <f>IFERROR(VLOOKUP('15년일입'!$C121,구분표!$A$2:$C$1001,2,FALSE),"")</f>
        <v/>
      </c>
      <c r="B121" s="90" t="str">
        <f>IFERROR(VLOOKUP('15년일입'!$C121,구분표!$A$2:$C$1001,3,FALSE),"")</f>
        <v/>
      </c>
      <c r="C121" s="190"/>
      <c r="D121" s="189"/>
      <c r="E121" s="189"/>
      <c r="F121" s="190"/>
      <c r="G121" s="192"/>
      <c r="H121" s="188"/>
      <c r="I121" s="188"/>
      <c r="J121" s="74">
        <f t="shared" si="25"/>
        <v>0</v>
      </c>
      <c r="K121" s="188"/>
      <c r="L121" s="188"/>
      <c r="M121" s="74">
        <f t="shared" si="26"/>
        <v>0</v>
      </c>
      <c r="N121" s="75" t="str">
        <f t="shared" si="3"/>
        <v>-</v>
      </c>
      <c r="O121" s="205"/>
      <c r="P121" s="76"/>
      <c r="Q121" s="215"/>
      <c r="R121" s="76"/>
      <c r="S121" s="79" t="s">
        <v>563</v>
      </c>
      <c r="T121" s="188">
        <f t="shared" si="21"/>
        <v>0</v>
      </c>
      <c r="U121" s="188">
        <f t="shared" si="27"/>
        <v>0</v>
      </c>
      <c r="V121" s="78" t="str">
        <f t="shared" si="22"/>
        <v>ok</v>
      </c>
      <c r="W121" s="76"/>
      <c r="X121" s="77" t="str">
        <f t="shared" si="28"/>
        <v/>
      </c>
      <c r="Y121" s="188">
        <f t="shared" si="23"/>
        <v>0</v>
      </c>
      <c r="Z121" s="188">
        <f t="shared" si="24"/>
        <v>0</v>
      </c>
      <c r="AA121" s="78" t="str">
        <f t="shared" si="29"/>
        <v>ok</v>
      </c>
      <c r="AB121" s="76"/>
      <c r="AC121" s="80" t="str">
        <f t="array" ref="AC121">IFERROR(IF($C121="","",INDEX(구분표!$I$2:$I$1001,MATCH(1,(구분표!$B$2:$B$1001='15년일입'!$A121)*(구분표!$C$2:$C$1001='15년일입'!$B121)*(구분표!$A$2:$A$1001='15년일입'!$C121),0))),"@@")</f>
        <v/>
      </c>
    </row>
    <row r="122" spans="1:29" s="24" customFormat="1" ht="31.5" customHeight="1">
      <c r="A122" s="91" t="str">
        <f>IFERROR(VLOOKUP('15년일입'!$C122,구분표!$A$2:$C$1001,2,FALSE),"")</f>
        <v/>
      </c>
      <c r="B122" s="91" t="str">
        <f>IFERROR(VLOOKUP('15년일입'!$C122,구분표!$A$2:$C$1001,3,FALSE),"")</f>
        <v/>
      </c>
      <c r="C122" s="194"/>
      <c r="D122" s="195"/>
      <c r="E122" s="195"/>
      <c r="F122" s="194"/>
      <c r="G122" s="192"/>
      <c r="H122" s="201"/>
      <c r="I122" s="201"/>
      <c r="J122" s="74">
        <f t="shared" si="25"/>
        <v>0</v>
      </c>
      <c r="K122" s="201"/>
      <c r="L122" s="201"/>
      <c r="M122" s="74">
        <f t="shared" si="26"/>
        <v>0</v>
      </c>
      <c r="N122" s="75" t="str">
        <f t="shared" si="3"/>
        <v>-</v>
      </c>
      <c r="O122" s="207"/>
      <c r="P122" s="81"/>
      <c r="Q122" s="216"/>
      <c r="R122" s="81"/>
      <c r="S122" s="79" t="s">
        <v>563</v>
      </c>
      <c r="T122" s="188">
        <f t="shared" si="21"/>
        <v>0</v>
      </c>
      <c r="U122" s="188">
        <f t="shared" si="27"/>
        <v>0</v>
      </c>
      <c r="V122" s="78" t="str">
        <f t="shared" si="22"/>
        <v>ok</v>
      </c>
      <c r="W122" s="81"/>
      <c r="X122" s="77" t="str">
        <f t="shared" si="28"/>
        <v/>
      </c>
      <c r="Y122" s="188">
        <f t="shared" si="23"/>
        <v>0</v>
      </c>
      <c r="Z122" s="188">
        <f t="shared" si="24"/>
        <v>0</v>
      </c>
      <c r="AA122" s="78" t="str">
        <f t="shared" si="29"/>
        <v>ok</v>
      </c>
      <c r="AB122" s="81"/>
      <c r="AC122" s="80" t="str">
        <f t="array" ref="AC122">IFERROR(IF($C122="","",INDEX(구분표!$I$2:$I$1001,MATCH(1,(구분표!$B$2:$B$1001='15년일입'!$A122)*(구분표!$C$2:$C$1001='15년일입'!$B122)*(구분표!$A$2:$A$1001='15년일입'!$C122),0))),"@@")</f>
        <v/>
      </c>
    </row>
    <row r="123" spans="1:29" ht="31.5" customHeight="1">
      <c r="A123" s="90" t="str">
        <f>IFERROR(VLOOKUP('15년일입'!$C123,구분표!$A$2:$C$1001,2,FALSE),"")</f>
        <v/>
      </c>
      <c r="B123" s="90" t="str">
        <f>IFERROR(VLOOKUP('15년일입'!$C123,구분표!$A$2:$C$1001,3,FALSE),"")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25"/>
        <v>0</v>
      </c>
      <c r="K123" s="188"/>
      <c r="L123" s="188"/>
      <c r="M123" s="74">
        <f t="shared" si="26"/>
        <v>0</v>
      </c>
      <c r="N123" s="75" t="str">
        <f t="shared" si="3"/>
        <v>-</v>
      </c>
      <c r="O123" s="211"/>
      <c r="P123" s="76"/>
      <c r="Q123" s="215"/>
      <c r="R123" s="76"/>
      <c r="S123" s="79" t="s">
        <v>563</v>
      </c>
      <c r="T123" s="188">
        <f t="shared" si="21"/>
        <v>0</v>
      </c>
      <c r="U123" s="188">
        <f t="shared" si="27"/>
        <v>0</v>
      </c>
      <c r="V123" s="78" t="str">
        <f t="shared" si="22"/>
        <v>ok</v>
      </c>
      <c r="W123" s="76"/>
      <c r="X123" s="77" t="str">
        <f t="shared" si="28"/>
        <v/>
      </c>
      <c r="Y123" s="188">
        <f t="shared" si="23"/>
        <v>0</v>
      </c>
      <c r="Z123" s="188">
        <f t="shared" si="24"/>
        <v>0</v>
      </c>
      <c r="AA123" s="78" t="str">
        <f t="shared" si="29"/>
        <v>ok</v>
      </c>
      <c r="AB123" s="76"/>
      <c r="AC123" s="80" t="str">
        <f t="array" ref="AC123">IFERROR(IF($C123="","",INDEX(구분표!$I$2:$I$1001,MATCH(1,(구분표!$B$2:$B$1001='15년일입'!$A123)*(구분표!$C$2:$C$1001='15년일입'!$B123)*(구분표!$A$2:$A$1001='15년일입'!$C123),0))),"@@")</f>
        <v/>
      </c>
    </row>
    <row r="124" spans="1:29" ht="31.5" customHeight="1">
      <c r="A124" s="90" t="str">
        <f>IFERROR(VLOOKUP('15년일입'!$C124,구분표!$A$2:$C$1001,2,FALSE),"")</f>
        <v/>
      </c>
      <c r="B124" s="90" t="str">
        <f>IFERROR(VLOOKUP('15년일입'!$C124,구분표!$A$2:$C$1001,3,FALSE),"")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25"/>
        <v>0</v>
      </c>
      <c r="K124" s="188"/>
      <c r="L124" s="188"/>
      <c r="M124" s="74">
        <f t="shared" si="26"/>
        <v>0</v>
      </c>
      <c r="N124" s="75" t="str">
        <f t="shared" si="3"/>
        <v>-</v>
      </c>
      <c r="O124" s="209"/>
      <c r="P124" s="76"/>
      <c r="Q124" s="215"/>
      <c r="R124" s="76"/>
      <c r="S124" s="79" t="s">
        <v>563</v>
      </c>
      <c r="T124" s="188">
        <f t="shared" si="21"/>
        <v>0</v>
      </c>
      <c r="U124" s="188">
        <f t="shared" si="27"/>
        <v>0</v>
      </c>
      <c r="V124" s="78" t="str">
        <f t="shared" si="22"/>
        <v>ok</v>
      </c>
      <c r="W124" s="76"/>
      <c r="X124" s="77" t="str">
        <f t="shared" si="28"/>
        <v/>
      </c>
      <c r="Y124" s="188">
        <f t="shared" si="23"/>
        <v>0</v>
      </c>
      <c r="Z124" s="188">
        <f t="shared" si="24"/>
        <v>0</v>
      </c>
      <c r="AA124" s="78" t="str">
        <f t="shared" si="29"/>
        <v>ok</v>
      </c>
      <c r="AB124" s="76"/>
      <c r="AC124" s="80" t="str">
        <f t="array" ref="AC124">IFERROR(IF($C124="","",INDEX(구분표!$I$2:$I$1001,MATCH(1,(구분표!$B$2:$B$1001='15년일입'!$A124)*(구분표!$C$2:$C$1001='15년일입'!$B124)*(구분표!$A$2:$A$1001='15년일입'!$C124),0))),"@@")</f>
        <v/>
      </c>
    </row>
    <row r="125" spans="1:29" ht="31.5" customHeight="1">
      <c r="A125" s="90" t="str">
        <f>IFERROR(VLOOKUP('15년일입'!$C125,구분표!$A$2:$C$1001,2,FALSE),"")</f>
        <v/>
      </c>
      <c r="B125" s="90" t="str">
        <f>IFERROR(VLOOKUP('15년일입'!$C125,구분표!$A$2:$C$1001,3,FALSE),"")</f>
        <v/>
      </c>
      <c r="C125" s="190"/>
      <c r="D125" s="189"/>
      <c r="E125" s="189"/>
      <c r="F125" s="190"/>
      <c r="G125" s="196"/>
      <c r="H125" s="188"/>
      <c r="I125" s="188"/>
      <c r="J125" s="74">
        <f t="shared" si="25"/>
        <v>0</v>
      </c>
      <c r="K125" s="188"/>
      <c r="L125" s="188"/>
      <c r="M125" s="74">
        <f t="shared" si="26"/>
        <v>0</v>
      </c>
      <c r="N125" s="75" t="str">
        <f t="shared" si="3"/>
        <v>-</v>
      </c>
      <c r="O125" s="212"/>
      <c r="P125" s="76"/>
      <c r="Q125" s="215"/>
      <c r="R125" s="76"/>
      <c r="S125" s="79" t="s">
        <v>563</v>
      </c>
      <c r="T125" s="188">
        <f t="shared" si="21"/>
        <v>0</v>
      </c>
      <c r="U125" s="188">
        <f t="shared" si="27"/>
        <v>0</v>
      </c>
      <c r="V125" s="78" t="str">
        <f t="shared" si="22"/>
        <v>ok</v>
      </c>
      <c r="W125" s="76"/>
      <c r="X125" s="77" t="str">
        <f t="shared" si="28"/>
        <v/>
      </c>
      <c r="Y125" s="188">
        <f t="shared" si="23"/>
        <v>0</v>
      </c>
      <c r="Z125" s="188">
        <f t="shared" si="24"/>
        <v>0</v>
      </c>
      <c r="AA125" s="78" t="str">
        <f t="shared" si="29"/>
        <v>ok</v>
      </c>
      <c r="AB125" s="76"/>
      <c r="AC125" s="80" t="str">
        <f t="array" ref="AC125">IFERROR(IF($C125="","",INDEX(구분표!$I$2:$I$1001,MATCH(1,(구분표!$B$2:$B$1001='15년일입'!$A125)*(구분표!$C$2:$C$1001='15년일입'!$B125)*(구분표!$A$2:$A$1001='15년일입'!$C125),0))),"@@")</f>
        <v/>
      </c>
    </row>
    <row r="126" spans="1:29" ht="31.5" customHeight="1">
      <c r="A126" s="90" t="str">
        <f>IFERROR(VLOOKUP('15년일입'!$C126,구분표!$A$2:$C$1001,2,FALSE),"")</f>
        <v/>
      </c>
      <c r="B126" s="90" t="str">
        <f>IFERROR(VLOOKUP('15년일입'!$C126,구분표!$A$2:$C$1001,3,FALSE),"")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25"/>
        <v>0</v>
      </c>
      <c r="K126" s="188"/>
      <c r="L126" s="188"/>
      <c r="M126" s="74">
        <f t="shared" si="26"/>
        <v>0</v>
      </c>
      <c r="N126" s="75" t="str">
        <f t="shared" si="3"/>
        <v>-</v>
      </c>
      <c r="O126" s="212"/>
      <c r="P126" s="76"/>
      <c r="Q126" s="215"/>
      <c r="R126" s="76"/>
      <c r="S126" s="79" t="s">
        <v>563</v>
      </c>
      <c r="T126" s="188">
        <f t="shared" si="21"/>
        <v>0</v>
      </c>
      <c r="U126" s="188">
        <f t="shared" si="27"/>
        <v>0</v>
      </c>
      <c r="V126" s="78" t="str">
        <f t="shared" si="22"/>
        <v>ok</v>
      </c>
      <c r="W126" s="76"/>
      <c r="X126" s="77" t="str">
        <f t="shared" si="28"/>
        <v/>
      </c>
      <c r="Y126" s="188">
        <f t="shared" si="23"/>
        <v>0</v>
      </c>
      <c r="Z126" s="188">
        <f t="shared" si="24"/>
        <v>0</v>
      </c>
      <c r="AA126" s="78" t="str">
        <f t="shared" si="29"/>
        <v>ok</v>
      </c>
      <c r="AB126" s="76"/>
      <c r="AC126" s="80" t="str">
        <f t="array" ref="AC126">IFERROR(IF($C126="","",INDEX(구분표!$I$2:$I$1001,MATCH(1,(구분표!$B$2:$B$1001='15년일입'!$A126)*(구분표!$C$2:$C$1001='15년일입'!$B126)*(구분표!$A$2:$A$1001='15년일입'!$C126),0))),"@@")</f>
        <v/>
      </c>
    </row>
    <row r="127" spans="1:29" ht="31.5" customHeight="1">
      <c r="A127" s="90" t="str">
        <f>IFERROR(VLOOKUP('15년일입'!$C127,구분표!$A$2:$C$1001,2,FALSE),"")</f>
        <v/>
      </c>
      <c r="B127" s="90" t="str">
        <f>IFERROR(VLOOKUP('15년일입'!$C127,구분표!$A$2:$C$1001,3,FALSE),"")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25"/>
        <v>0</v>
      </c>
      <c r="K127" s="188"/>
      <c r="L127" s="188"/>
      <c r="M127" s="74">
        <f t="shared" si="26"/>
        <v>0</v>
      </c>
      <c r="N127" s="75" t="str">
        <f t="shared" si="3"/>
        <v>-</v>
      </c>
      <c r="O127" s="212"/>
      <c r="P127" s="76"/>
      <c r="Q127" s="215"/>
      <c r="R127" s="76"/>
      <c r="S127" s="79" t="s">
        <v>563</v>
      </c>
      <c r="T127" s="188">
        <f t="shared" si="21"/>
        <v>0</v>
      </c>
      <c r="U127" s="188">
        <f t="shared" si="27"/>
        <v>0</v>
      </c>
      <c r="V127" s="78" t="str">
        <f t="shared" si="22"/>
        <v>ok</v>
      </c>
      <c r="W127" s="76"/>
      <c r="X127" s="77" t="str">
        <f t="shared" si="28"/>
        <v/>
      </c>
      <c r="Y127" s="188">
        <f t="shared" si="23"/>
        <v>0</v>
      </c>
      <c r="Z127" s="188">
        <f t="shared" si="24"/>
        <v>0</v>
      </c>
      <c r="AA127" s="78" t="str">
        <f t="shared" si="29"/>
        <v>ok</v>
      </c>
      <c r="AB127" s="76"/>
      <c r="AC127" s="80" t="str">
        <f t="array" ref="AC127">IFERROR(IF($C127="","",INDEX(구분표!$I$2:$I$1001,MATCH(1,(구분표!$B$2:$B$1001='15년일입'!$A127)*(구분표!$C$2:$C$1001='15년일입'!$B127)*(구분표!$A$2:$A$1001='15년일입'!$C127),0))),"@@")</f>
        <v/>
      </c>
    </row>
    <row r="128" spans="1:29" ht="31.5" customHeight="1">
      <c r="A128" s="90" t="str">
        <f>IFERROR(VLOOKUP('15년일입'!$C128,구분표!$A$2:$C$1001,2,FALSE),"")</f>
        <v/>
      </c>
      <c r="B128" s="90" t="str">
        <f>IFERROR(VLOOKUP('15년일입'!$C128,구분표!$A$2:$C$1001,3,FALSE),"")</f>
        <v/>
      </c>
      <c r="C128" s="190"/>
      <c r="D128" s="189"/>
      <c r="E128" s="189"/>
      <c r="F128" s="190"/>
      <c r="G128" s="188"/>
      <c r="H128" s="188"/>
      <c r="I128" s="188"/>
      <c r="J128" s="74">
        <f t="shared" si="25"/>
        <v>0</v>
      </c>
      <c r="K128" s="188"/>
      <c r="L128" s="188"/>
      <c r="M128" s="74">
        <f t="shared" si="26"/>
        <v>0</v>
      </c>
      <c r="N128" s="75" t="str">
        <f t="shared" si="3"/>
        <v>-</v>
      </c>
      <c r="O128" s="212"/>
      <c r="P128" s="76"/>
      <c r="Q128" s="215"/>
      <c r="R128" s="76"/>
      <c r="S128" s="79" t="s">
        <v>563</v>
      </c>
      <c r="T128" s="188">
        <f t="shared" si="21"/>
        <v>0</v>
      </c>
      <c r="U128" s="188">
        <f t="shared" si="27"/>
        <v>0</v>
      </c>
      <c r="V128" s="78" t="str">
        <f t="shared" si="22"/>
        <v>ok</v>
      </c>
      <c r="W128" s="76"/>
      <c r="X128" s="77" t="str">
        <f t="shared" si="28"/>
        <v/>
      </c>
      <c r="Y128" s="188">
        <f t="shared" si="23"/>
        <v>0</v>
      </c>
      <c r="Z128" s="188">
        <f t="shared" si="24"/>
        <v>0</v>
      </c>
      <c r="AA128" s="78" t="str">
        <f t="shared" si="29"/>
        <v>ok</v>
      </c>
      <c r="AB128" s="76"/>
      <c r="AC128" s="80" t="str">
        <f t="array" ref="AC128">IFERROR(IF($C128="","",INDEX(구분표!$I$2:$I$1001,MATCH(1,(구분표!$B$2:$B$1001='15년일입'!$A128)*(구분표!$C$2:$C$1001='15년일입'!$B128)*(구분표!$A$2:$A$1001='15년일입'!$C128),0))),"@@")</f>
        <v/>
      </c>
    </row>
    <row r="129" spans="1:29" ht="31.5" customHeight="1">
      <c r="A129" s="90" t="str">
        <f>IFERROR(VLOOKUP('15년일입'!$C129,구분표!$A$2:$C$1001,2,FALSE),"")</f>
        <v/>
      </c>
      <c r="B129" s="90" t="str">
        <f>IFERROR(VLOOKUP('15년일입'!$C129,구분표!$A$2:$C$1001,3,FALSE),"")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25"/>
        <v>0</v>
      </c>
      <c r="K129" s="188"/>
      <c r="L129" s="188"/>
      <c r="M129" s="74">
        <f t="shared" si="26"/>
        <v>0</v>
      </c>
      <c r="N129" s="75" t="str">
        <f t="shared" si="3"/>
        <v>-</v>
      </c>
      <c r="O129" s="212"/>
      <c r="P129" s="76"/>
      <c r="Q129" s="215"/>
      <c r="R129" s="76"/>
      <c r="S129" s="79" t="s">
        <v>563</v>
      </c>
      <c r="T129" s="188">
        <f t="shared" si="21"/>
        <v>0</v>
      </c>
      <c r="U129" s="188">
        <f t="shared" si="27"/>
        <v>0</v>
      </c>
      <c r="V129" s="78" t="str">
        <f t="shared" si="22"/>
        <v>ok</v>
      </c>
      <c r="W129" s="76"/>
      <c r="X129" s="77" t="str">
        <f t="shared" si="28"/>
        <v/>
      </c>
      <c r="Y129" s="188">
        <f t="shared" si="23"/>
        <v>0</v>
      </c>
      <c r="Z129" s="188">
        <f t="shared" si="24"/>
        <v>0</v>
      </c>
      <c r="AA129" s="78" t="str">
        <f t="shared" si="29"/>
        <v>ok</v>
      </c>
      <c r="AB129" s="76"/>
      <c r="AC129" s="80" t="str">
        <f t="array" ref="AC129">IFERROR(IF($C129="","",INDEX(구분표!$I$2:$I$1001,MATCH(1,(구분표!$B$2:$B$1001='15년일입'!$A129)*(구분표!$C$2:$C$1001='15년일입'!$B129)*(구분표!$A$2:$A$1001='15년일입'!$C129),0))),"@@")</f>
        <v/>
      </c>
    </row>
    <row r="130" spans="1:29" ht="31.5" customHeight="1">
      <c r="A130" s="90" t="str">
        <f>IFERROR(VLOOKUP('15년일입'!$C130,구분표!$A$2:$C$1001,2,FALSE),"")</f>
        <v/>
      </c>
      <c r="B130" s="90" t="str">
        <f>IFERROR(VLOOKUP('15년일입'!$C130,구분표!$A$2:$C$1001,3,FALSE),"")</f>
        <v/>
      </c>
      <c r="C130" s="190"/>
      <c r="D130" s="189"/>
      <c r="E130" s="189"/>
      <c r="F130" s="190"/>
      <c r="G130" s="191"/>
      <c r="H130" s="188"/>
      <c r="I130" s="188"/>
      <c r="J130" s="74">
        <f t="shared" si="25"/>
        <v>0</v>
      </c>
      <c r="K130" s="188"/>
      <c r="L130" s="188"/>
      <c r="M130" s="74">
        <f t="shared" si="26"/>
        <v>0</v>
      </c>
      <c r="N130" s="75" t="str">
        <f t="shared" si="3"/>
        <v>-</v>
      </c>
      <c r="O130" s="212"/>
      <c r="P130" s="76"/>
      <c r="Q130" s="215"/>
      <c r="R130" s="76"/>
      <c r="S130" s="79" t="s">
        <v>563</v>
      </c>
      <c r="T130" s="188">
        <f t="shared" si="21"/>
        <v>0</v>
      </c>
      <c r="U130" s="188">
        <f t="shared" si="27"/>
        <v>0</v>
      </c>
      <c r="V130" s="78" t="str">
        <f t="shared" si="22"/>
        <v>ok</v>
      </c>
      <c r="W130" s="76"/>
      <c r="X130" s="77" t="str">
        <f t="shared" si="28"/>
        <v/>
      </c>
      <c r="Y130" s="188">
        <f t="shared" si="23"/>
        <v>0</v>
      </c>
      <c r="Z130" s="188">
        <f t="shared" si="24"/>
        <v>0</v>
      </c>
      <c r="AA130" s="78" t="str">
        <f t="shared" si="29"/>
        <v>ok</v>
      </c>
      <c r="AB130" s="76"/>
      <c r="AC130" s="80" t="str">
        <f t="array" ref="AC130">IFERROR(IF($C130="","",INDEX(구분표!$I$2:$I$1001,MATCH(1,(구분표!$B$2:$B$1001='15년일입'!$A130)*(구분표!$C$2:$C$1001='15년일입'!$B130)*(구분표!$A$2:$A$1001='15년일입'!$C130),0))),"@@")</f>
        <v/>
      </c>
    </row>
    <row r="131" spans="1:29" ht="31.5" customHeight="1">
      <c r="A131" s="90" t="str">
        <f>IFERROR(VLOOKUP('15년일입'!$C131,구분표!$A$2:$C$1001,2,FALSE),"")</f>
        <v/>
      </c>
      <c r="B131" s="90" t="str">
        <f>IFERROR(VLOOKUP('15년일입'!$C131,구분표!$A$2:$C$1001,3,FALSE),"")</f>
        <v/>
      </c>
      <c r="C131" s="190"/>
      <c r="D131" s="189"/>
      <c r="E131" s="189"/>
      <c r="F131" s="190"/>
      <c r="G131" s="196"/>
      <c r="H131" s="188"/>
      <c r="I131" s="188"/>
      <c r="J131" s="74">
        <f t="shared" si="25"/>
        <v>0</v>
      </c>
      <c r="K131" s="188"/>
      <c r="L131" s="188"/>
      <c r="M131" s="74">
        <f t="shared" si="26"/>
        <v>0</v>
      </c>
      <c r="N131" s="75" t="str">
        <f t="shared" si="3"/>
        <v>-</v>
      </c>
      <c r="O131" s="211"/>
      <c r="P131" s="76"/>
      <c r="Q131" s="215"/>
      <c r="R131" s="76"/>
      <c r="S131" s="79" t="s">
        <v>563</v>
      </c>
      <c r="T131" s="188">
        <f t="shared" si="21"/>
        <v>0</v>
      </c>
      <c r="U131" s="188">
        <f t="shared" si="27"/>
        <v>0</v>
      </c>
      <c r="V131" s="78" t="str">
        <f t="shared" si="22"/>
        <v>ok</v>
      </c>
      <c r="W131" s="76"/>
      <c r="X131" s="77" t="str">
        <f t="shared" si="28"/>
        <v/>
      </c>
      <c r="Y131" s="188">
        <f t="shared" si="23"/>
        <v>0</v>
      </c>
      <c r="Z131" s="188">
        <f t="shared" si="24"/>
        <v>0</v>
      </c>
      <c r="AA131" s="78" t="str">
        <f t="shared" si="29"/>
        <v>ok</v>
      </c>
      <c r="AB131" s="76"/>
      <c r="AC131" s="80" t="str">
        <f t="array" ref="AC131">IFERROR(IF($C131="","",INDEX(구분표!$I$2:$I$1001,MATCH(1,(구분표!$B$2:$B$1001='15년일입'!$A131)*(구분표!$C$2:$C$1001='15년일입'!$B131)*(구분표!$A$2:$A$1001='15년일입'!$C131),0))),"@@")</f>
        <v/>
      </c>
    </row>
    <row r="132" spans="1:29" ht="31.5" customHeight="1">
      <c r="A132" s="90" t="str">
        <f>IFERROR(VLOOKUP('15년일입'!$C132,구분표!$A$2:$C$1001,2,FALSE),"")</f>
        <v/>
      </c>
      <c r="B132" s="90" t="str">
        <f>IFERROR(VLOOKUP('15년일입'!$C132,구분표!$A$2:$C$1001,3,FALSE),"")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25"/>
        <v>0</v>
      </c>
      <c r="K132" s="188"/>
      <c r="L132" s="188"/>
      <c r="M132" s="74">
        <f t="shared" si="26"/>
        <v>0</v>
      </c>
      <c r="N132" s="75" t="str">
        <f t="shared" si="3"/>
        <v>-</v>
      </c>
      <c r="O132" s="212"/>
      <c r="P132" s="76"/>
      <c r="Q132" s="215"/>
      <c r="R132" s="76"/>
      <c r="S132" s="79" t="s">
        <v>563</v>
      </c>
      <c r="T132" s="188">
        <f t="shared" si="21"/>
        <v>0</v>
      </c>
      <c r="U132" s="188">
        <f t="shared" si="27"/>
        <v>0</v>
      </c>
      <c r="V132" s="78" t="str">
        <f t="shared" si="22"/>
        <v>ok</v>
      </c>
      <c r="W132" s="76"/>
      <c r="X132" s="77" t="str">
        <f t="shared" si="28"/>
        <v/>
      </c>
      <c r="Y132" s="188">
        <f t="shared" si="23"/>
        <v>0</v>
      </c>
      <c r="Z132" s="188">
        <f t="shared" si="24"/>
        <v>0</v>
      </c>
      <c r="AA132" s="78" t="str">
        <f t="shared" si="29"/>
        <v>ok</v>
      </c>
      <c r="AB132" s="76"/>
      <c r="AC132" s="80" t="str">
        <f t="array" ref="AC132">IFERROR(IF($C132="","",INDEX(구분표!$I$2:$I$1001,MATCH(1,(구분표!$B$2:$B$1001='15년일입'!$A132)*(구분표!$C$2:$C$1001='15년일입'!$B132)*(구분표!$A$2:$A$1001='15년일입'!$C132),0))),"@@")</f>
        <v/>
      </c>
    </row>
    <row r="133" spans="1:29" ht="31.5" customHeight="1">
      <c r="A133" s="90" t="str">
        <f>IFERROR(VLOOKUP('15년일입'!$C133,구분표!$A$2:$C$1001,2,FALSE),"")</f>
        <v/>
      </c>
      <c r="B133" s="90" t="str">
        <f>IFERROR(VLOOKUP('15년일입'!$C133,구분표!$A$2:$C$1001,3,FALSE),"")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25"/>
        <v>0</v>
      </c>
      <c r="K133" s="188"/>
      <c r="L133" s="188"/>
      <c r="M133" s="74">
        <f t="shared" si="26"/>
        <v>0</v>
      </c>
      <c r="N133" s="75" t="str">
        <f t="shared" si="3"/>
        <v>-</v>
      </c>
      <c r="O133" s="211"/>
      <c r="P133" s="76"/>
      <c r="Q133" s="215"/>
      <c r="R133" s="76"/>
      <c r="S133" s="79" t="s">
        <v>563</v>
      </c>
      <c r="T133" s="188">
        <f t="shared" si="21"/>
        <v>0</v>
      </c>
      <c r="U133" s="188">
        <f t="shared" si="27"/>
        <v>0</v>
      </c>
      <c r="V133" s="78" t="str">
        <f t="shared" si="22"/>
        <v>ok</v>
      </c>
      <c r="W133" s="76"/>
      <c r="X133" s="77" t="str">
        <f t="shared" si="28"/>
        <v/>
      </c>
      <c r="Y133" s="188">
        <f t="shared" si="23"/>
        <v>0</v>
      </c>
      <c r="Z133" s="188">
        <f t="shared" si="24"/>
        <v>0</v>
      </c>
      <c r="AA133" s="78" t="str">
        <f t="shared" si="29"/>
        <v>ok</v>
      </c>
      <c r="AB133" s="76"/>
      <c r="AC133" s="80" t="str">
        <f t="array" ref="AC133">IFERROR(IF($C133="","",INDEX(구분표!$I$2:$I$1001,MATCH(1,(구분표!$B$2:$B$1001='15년일입'!$A133)*(구분표!$C$2:$C$1001='15년일입'!$B133)*(구분표!$A$2:$A$1001='15년일입'!$C133),0))),"@@")</f>
        <v/>
      </c>
    </row>
    <row r="134" spans="1:29" ht="31.5" customHeight="1">
      <c r="A134" s="90" t="str">
        <f>IFERROR(VLOOKUP('15년일입'!$C134,구분표!$A$2:$C$1001,2,FALSE),"")</f>
        <v/>
      </c>
      <c r="B134" s="90" t="str">
        <f>IFERROR(VLOOKUP('15년일입'!$C134,구분표!$A$2:$C$1001,3,FALSE),"")</f>
        <v/>
      </c>
      <c r="C134" s="190"/>
      <c r="D134" s="189"/>
      <c r="E134" s="189"/>
      <c r="F134" s="190"/>
      <c r="G134" s="188"/>
      <c r="H134" s="188"/>
      <c r="I134" s="188"/>
      <c r="J134" s="74">
        <f t="shared" si="25"/>
        <v>0</v>
      </c>
      <c r="K134" s="188"/>
      <c r="L134" s="188"/>
      <c r="M134" s="74">
        <f t="shared" si="26"/>
        <v>0</v>
      </c>
      <c r="N134" s="75" t="str">
        <f t="shared" si="3"/>
        <v>-</v>
      </c>
      <c r="O134" s="211"/>
      <c r="P134" s="76"/>
      <c r="Q134" s="215"/>
      <c r="R134" s="76"/>
      <c r="S134" s="79" t="s">
        <v>563</v>
      </c>
      <c r="T134" s="188">
        <f t="shared" si="21"/>
        <v>0</v>
      </c>
      <c r="U134" s="188">
        <f t="shared" si="27"/>
        <v>0</v>
      </c>
      <c r="V134" s="78" t="str">
        <f t="shared" si="22"/>
        <v>ok</v>
      </c>
      <c r="W134" s="76"/>
      <c r="X134" s="77" t="str">
        <f t="shared" si="28"/>
        <v/>
      </c>
      <c r="Y134" s="188">
        <f t="shared" si="23"/>
        <v>0</v>
      </c>
      <c r="Z134" s="188">
        <f t="shared" si="24"/>
        <v>0</v>
      </c>
      <c r="AA134" s="78" t="str">
        <f t="shared" si="29"/>
        <v>ok</v>
      </c>
      <c r="AB134" s="76"/>
      <c r="AC134" s="80" t="str">
        <f t="array" ref="AC134">IFERROR(IF($C134="","",INDEX(구분표!$I$2:$I$1001,MATCH(1,(구분표!$B$2:$B$1001='15년일입'!$A134)*(구분표!$C$2:$C$1001='15년일입'!$B134)*(구분표!$A$2:$A$1001='15년일입'!$C134),0))),"@@")</f>
        <v/>
      </c>
    </row>
    <row r="135" spans="1:29" ht="31.5" customHeight="1">
      <c r="A135" s="90" t="str">
        <f>IFERROR(VLOOKUP('15년일입'!$C135,구분표!$A$2:$C$1001,2,FALSE),"")</f>
        <v/>
      </c>
      <c r="B135" s="90" t="str">
        <f>IFERROR(VLOOKUP('15년일입'!$C135,구분표!$A$2:$C$1001,3,FALSE),"")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25"/>
        <v>0</v>
      </c>
      <c r="K135" s="188"/>
      <c r="L135" s="188"/>
      <c r="M135" s="74">
        <f t="shared" si="26"/>
        <v>0</v>
      </c>
      <c r="N135" s="75" t="str">
        <f t="shared" si="3"/>
        <v>-</v>
      </c>
      <c r="O135" s="211"/>
      <c r="P135" s="76"/>
      <c r="Q135" s="215"/>
      <c r="R135" s="76"/>
      <c r="S135" s="79" t="s">
        <v>563</v>
      </c>
      <c r="T135" s="188">
        <f t="shared" si="21"/>
        <v>0</v>
      </c>
      <c r="U135" s="188">
        <f t="shared" si="27"/>
        <v>0</v>
      </c>
      <c r="V135" s="78" t="str">
        <f t="shared" si="22"/>
        <v>ok</v>
      </c>
      <c r="W135" s="76"/>
      <c r="X135" s="77" t="str">
        <f t="shared" si="28"/>
        <v/>
      </c>
      <c r="Y135" s="188">
        <f t="shared" si="23"/>
        <v>0</v>
      </c>
      <c r="Z135" s="188">
        <f t="shared" si="24"/>
        <v>0</v>
      </c>
      <c r="AA135" s="78" t="str">
        <f t="shared" si="29"/>
        <v>ok</v>
      </c>
      <c r="AB135" s="76"/>
      <c r="AC135" s="80" t="str">
        <f t="array" ref="AC135">IFERROR(IF($C135="","",INDEX(구분표!$I$2:$I$1001,MATCH(1,(구분표!$B$2:$B$1001='15년일입'!$A135)*(구분표!$C$2:$C$1001='15년일입'!$B135)*(구분표!$A$2:$A$1001='15년일입'!$C135),0))),"@@")</f>
        <v/>
      </c>
    </row>
    <row r="136" spans="1:29" ht="31.5" customHeight="1">
      <c r="A136" s="90" t="str">
        <f>IFERROR(VLOOKUP('15년일입'!$C136,구분표!$A$2:$C$1001,2,FALSE),"")</f>
        <v/>
      </c>
      <c r="B136" s="90" t="str">
        <f>IFERROR(VLOOKUP('15년일입'!$C136,구분표!$A$2:$C$1001,3,FALSE),"")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si="25"/>
        <v>0</v>
      </c>
      <c r="K136" s="188"/>
      <c r="L136" s="188"/>
      <c r="M136" s="74">
        <f t="shared" si="26"/>
        <v>0</v>
      </c>
      <c r="N136" s="75" t="str">
        <f t="shared" si="3"/>
        <v>-</v>
      </c>
      <c r="O136" s="212"/>
      <c r="P136" s="76"/>
      <c r="Q136" s="215"/>
      <c r="R136" s="76"/>
      <c r="S136" s="79" t="s">
        <v>563</v>
      </c>
      <c r="T136" s="188">
        <f t="shared" si="21"/>
        <v>0</v>
      </c>
      <c r="U136" s="188">
        <f t="shared" si="27"/>
        <v>0</v>
      </c>
      <c r="V136" s="78" t="str">
        <f t="shared" si="22"/>
        <v>ok</v>
      </c>
      <c r="W136" s="76"/>
      <c r="X136" s="77" t="str">
        <f t="shared" si="28"/>
        <v/>
      </c>
      <c r="Y136" s="188">
        <f t="shared" si="23"/>
        <v>0</v>
      </c>
      <c r="Z136" s="188">
        <f t="shared" si="24"/>
        <v>0</v>
      </c>
      <c r="AA136" s="78" t="str">
        <f t="shared" si="29"/>
        <v>ok</v>
      </c>
      <c r="AB136" s="76"/>
      <c r="AC136" s="80" t="str">
        <f t="array" ref="AC136">IFERROR(IF($C136="","",INDEX(구분표!$I$2:$I$1001,MATCH(1,(구분표!$B$2:$B$1001='15년일입'!$A136)*(구분표!$C$2:$C$1001='15년일입'!$B136)*(구분표!$A$2:$A$1001='15년일입'!$C136),0))),"@@")</f>
        <v/>
      </c>
    </row>
    <row r="137" spans="1:29" ht="31.5" customHeight="1">
      <c r="A137" s="90" t="str">
        <f>IFERROR(VLOOKUP('15년일입'!$C137,구분표!$A$2:$C$1001,2,FALSE),"")</f>
        <v/>
      </c>
      <c r="B137" s="90" t="str">
        <f>IFERROR(VLOOKUP('15년일입'!$C137,구분표!$A$2:$C$1001,3,FALSE),"")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5"/>
        <v>0</v>
      </c>
      <c r="K137" s="188"/>
      <c r="L137" s="188"/>
      <c r="M137" s="74">
        <f t="shared" si="26"/>
        <v>0</v>
      </c>
      <c r="N137" s="75" t="str">
        <f t="shared" si="3"/>
        <v>-</v>
      </c>
      <c r="O137" s="212"/>
      <c r="P137" s="76"/>
      <c r="Q137" s="215"/>
      <c r="R137" s="76"/>
      <c r="S137" s="79" t="s">
        <v>563</v>
      </c>
      <c r="T137" s="188">
        <f t="shared" si="21"/>
        <v>0</v>
      </c>
      <c r="U137" s="188">
        <f t="shared" si="27"/>
        <v>0</v>
      </c>
      <c r="V137" s="78" t="str">
        <f t="shared" si="22"/>
        <v>ok</v>
      </c>
      <c r="W137" s="76"/>
      <c r="X137" s="77" t="str">
        <f t="shared" si="28"/>
        <v/>
      </c>
      <c r="Y137" s="188">
        <f t="shared" si="23"/>
        <v>0</v>
      </c>
      <c r="Z137" s="188">
        <f t="shared" si="24"/>
        <v>0</v>
      </c>
      <c r="AA137" s="78" t="str">
        <f t="shared" si="29"/>
        <v>ok</v>
      </c>
      <c r="AB137" s="76"/>
      <c r="AC137" s="80" t="str">
        <f t="array" ref="AC137">IFERROR(IF($C137="","",INDEX(구분표!$I$2:$I$1001,MATCH(1,(구분표!$B$2:$B$1001='15년일입'!$A137)*(구분표!$C$2:$C$1001='15년일입'!$B137)*(구분표!$A$2:$A$1001='15년일입'!$C137),0))),"@@")</f>
        <v/>
      </c>
    </row>
    <row r="138" spans="1:29" ht="31.5" customHeight="1">
      <c r="A138" s="90" t="str">
        <f>IFERROR(VLOOKUP('15년일입'!$C138,구분표!$A$2:$C$1001,2,FALSE),"")</f>
        <v/>
      </c>
      <c r="B138" s="90" t="str">
        <f>IFERROR(VLOOKUP('15년일입'!$C138,구분표!$A$2:$C$1001,3,FALSE),"")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5"/>
        <v>0</v>
      </c>
      <c r="K138" s="188"/>
      <c r="L138" s="188"/>
      <c r="M138" s="74">
        <f t="shared" si="26"/>
        <v>0</v>
      </c>
      <c r="N138" s="75" t="str">
        <f t="shared" si="3"/>
        <v>-</v>
      </c>
      <c r="O138" s="212"/>
      <c r="P138" s="76"/>
      <c r="Q138" s="215"/>
      <c r="R138" s="76"/>
      <c r="S138" s="79" t="s">
        <v>563</v>
      </c>
      <c r="T138" s="188">
        <f t="shared" si="21"/>
        <v>0</v>
      </c>
      <c r="U138" s="188">
        <f t="shared" si="27"/>
        <v>0</v>
      </c>
      <c r="V138" s="78" t="str">
        <f t="shared" si="22"/>
        <v>ok</v>
      </c>
      <c r="W138" s="76"/>
      <c r="X138" s="77" t="str">
        <f t="shared" si="28"/>
        <v/>
      </c>
      <c r="Y138" s="188">
        <f t="shared" si="23"/>
        <v>0</v>
      </c>
      <c r="Z138" s="188">
        <f t="shared" si="24"/>
        <v>0</v>
      </c>
      <c r="AA138" s="78" t="str">
        <f t="shared" si="29"/>
        <v>ok</v>
      </c>
      <c r="AB138" s="76"/>
      <c r="AC138" s="80" t="str">
        <f t="array" ref="AC138">IFERROR(IF($C138="","",INDEX(구분표!$I$2:$I$1001,MATCH(1,(구분표!$B$2:$B$1001='15년일입'!$A138)*(구분표!$C$2:$C$1001='15년일입'!$B138)*(구분표!$A$2:$A$1001='15년일입'!$C138),0))),"@@")</f>
        <v/>
      </c>
    </row>
    <row r="139" spans="1:29" ht="31.5" customHeight="1">
      <c r="A139" s="90" t="str">
        <f>IFERROR(VLOOKUP('15년일입'!$C139,구분표!$A$2:$C$1001,2,FALSE),"")</f>
        <v/>
      </c>
      <c r="B139" s="90" t="str">
        <f>IFERROR(VLOOKUP('15년일입'!$C139,구분표!$A$2:$C$1001,3,FALSE),"")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5"/>
        <v>0</v>
      </c>
      <c r="K139" s="188"/>
      <c r="L139" s="188"/>
      <c r="M139" s="74">
        <f t="shared" si="26"/>
        <v>0</v>
      </c>
      <c r="N139" s="75" t="str">
        <f t="shared" si="3"/>
        <v>-</v>
      </c>
      <c r="O139" s="212"/>
      <c r="P139" s="76"/>
      <c r="Q139" s="215"/>
      <c r="R139" s="76"/>
      <c r="S139" s="79" t="s">
        <v>563</v>
      </c>
      <c r="T139" s="188">
        <f t="shared" si="21"/>
        <v>0</v>
      </c>
      <c r="U139" s="188">
        <f t="shared" si="27"/>
        <v>0</v>
      </c>
      <c r="V139" s="78" t="str">
        <f t="shared" si="22"/>
        <v>ok</v>
      </c>
      <c r="W139" s="76"/>
      <c r="X139" s="77" t="str">
        <f t="shared" si="28"/>
        <v/>
      </c>
      <c r="Y139" s="188">
        <f t="shared" si="23"/>
        <v>0</v>
      </c>
      <c r="Z139" s="188">
        <f t="shared" si="24"/>
        <v>0</v>
      </c>
      <c r="AA139" s="78" t="str">
        <f t="shared" si="29"/>
        <v>ok</v>
      </c>
      <c r="AB139" s="76"/>
      <c r="AC139" s="80" t="str">
        <f t="array" ref="AC139">IFERROR(IF($C139="","",INDEX(구분표!$I$2:$I$1001,MATCH(1,(구분표!$B$2:$B$1001='15년일입'!$A139)*(구분표!$C$2:$C$1001='15년일입'!$B139)*(구분표!$A$2:$A$1001='15년일입'!$C139),0))),"@@")</f>
        <v/>
      </c>
    </row>
    <row r="140" spans="1:29" ht="31.5" customHeight="1">
      <c r="A140" s="90" t="str">
        <f>IFERROR(VLOOKUP('15년일입'!$C140,구분표!$A$2:$C$1001,2,FALSE),"")</f>
        <v/>
      </c>
      <c r="B140" s="90" t="str">
        <f>IFERROR(VLOOKUP('15년일입'!$C140,구분표!$A$2:$C$1001,3,FALSE),"")</f>
        <v/>
      </c>
      <c r="C140" s="190"/>
      <c r="D140" s="189"/>
      <c r="E140" s="189"/>
      <c r="F140" s="190"/>
      <c r="G140" s="188"/>
      <c r="H140" s="188"/>
      <c r="I140" s="188"/>
      <c r="J140" s="74">
        <f t="shared" si="25"/>
        <v>0</v>
      </c>
      <c r="K140" s="188"/>
      <c r="L140" s="188"/>
      <c r="M140" s="74">
        <f t="shared" si="26"/>
        <v>0</v>
      </c>
      <c r="N140" s="75" t="str">
        <f t="shared" si="3"/>
        <v>-</v>
      </c>
      <c r="O140" s="206"/>
      <c r="P140" s="76"/>
      <c r="Q140" s="215"/>
      <c r="R140" s="76"/>
      <c r="S140" s="79" t="s">
        <v>563</v>
      </c>
      <c r="T140" s="188">
        <f t="shared" si="21"/>
        <v>0</v>
      </c>
      <c r="U140" s="188">
        <f t="shared" si="27"/>
        <v>0</v>
      </c>
      <c r="V140" s="78" t="str">
        <f t="shared" si="22"/>
        <v>ok</v>
      </c>
      <c r="W140" s="76"/>
      <c r="X140" s="77" t="str">
        <f t="shared" si="28"/>
        <v/>
      </c>
      <c r="Y140" s="188">
        <f t="shared" si="23"/>
        <v>0</v>
      </c>
      <c r="Z140" s="188">
        <f t="shared" si="24"/>
        <v>0</v>
      </c>
      <c r="AA140" s="78" t="str">
        <f t="shared" si="29"/>
        <v>ok</v>
      </c>
      <c r="AB140" s="76"/>
      <c r="AC140" s="80" t="str">
        <f t="array" ref="AC140">IFERROR(IF($C140="","",INDEX(구분표!$I$2:$I$1001,MATCH(1,(구분표!$B$2:$B$1001='15년일입'!$A140)*(구분표!$C$2:$C$1001='15년일입'!$B140)*(구분표!$A$2:$A$1001='15년일입'!$C140),0))),"@@")</f>
        <v/>
      </c>
    </row>
    <row r="141" spans="1:29" ht="31.5" customHeight="1">
      <c r="A141" s="73" t="str">
        <f>IFERROR(VLOOKUP('15년일입'!$C141,구분표!$A$2:$C$1001,2,FALSE),"")</f>
        <v/>
      </c>
      <c r="B141" s="73" t="str">
        <f>IFERROR(VLOOKUP('15년일입'!$C141,구분표!$A$2:$C$1001,3,FALSE),"")</f>
        <v/>
      </c>
      <c r="C141" s="186"/>
      <c r="D141" s="187"/>
      <c r="E141" s="187"/>
      <c r="F141" s="186"/>
      <c r="G141" s="188"/>
      <c r="H141" s="188"/>
      <c r="I141" s="188"/>
      <c r="J141" s="74">
        <f t="shared" si="25"/>
        <v>0</v>
      </c>
      <c r="K141" s="188"/>
      <c r="L141" s="188"/>
      <c r="M141" s="74">
        <f t="shared" si="26"/>
        <v>0</v>
      </c>
      <c r="N141" s="75" t="str">
        <f t="shared" si="3"/>
        <v>-</v>
      </c>
      <c r="O141" s="205"/>
      <c r="P141" s="76"/>
      <c r="Q141" s="215"/>
      <c r="R141" s="76"/>
      <c r="S141" s="79" t="s">
        <v>563</v>
      </c>
      <c r="T141" s="188">
        <f t="shared" si="21"/>
        <v>0</v>
      </c>
      <c r="U141" s="188">
        <f t="shared" si="27"/>
        <v>0</v>
      </c>
      <c r="V141" s="78" t="str">
        <f t="shared" si="22"/>
        <v>ok</v>
      </c>
      <c r="W141" s="76"/>
      <c r="X141" s="77" t="str">
        <f t="shared" si="28"/>
        <v/>
      </c>
      <c r="Y141" s="188">
        <f t="shared" si="23"/>
        <v>0</v>
      </c>
      <c r="Z141" s="188">
        <f t="shared" si="24"/>
        <v>0</v>
      </c>
      <c r="AA141" s="78" t="str">
        <f t="shared" si="29"/>
        <v>ok</v>
      </c>
      <c r="AB141" s="76"/>
      <c r="AC141" s="80" t="str">
        <f t="array" ref="AC141">IFERROR(IF($C141="","",INDEX(구분표!$I$2:$I$1001,MATCH(1,(구분표!$B$2:$B$1001='15년일입'!$A141)*(구분표!$C$2:$C$1001='15년일입'!$B141)*(구분표!$A$2:$A$1001='15년일입'!$C141),0))),"@@")</f>
        <v/>
      </c>
    </row>
    <row r="142" spans="1:29" ht="31.5" customHeight="1">
      <c r="A142" s="73" t="str">
        <f>IFERROR(VLOOKUP('15년일입'!$C142,구분표!$A$2:$C$1001,2,FALSE),"")</f>
        <v/>
      </c>
      <c r="B142" s="73" t="str">
        <f>IFERROR(VLOOKUP('15년일입'!$C142,구분표!$A$2:$C$1001,3,FALSE),"")</f>
        <v/>
      </c>
      <c r="C142" s="186"/>
      <c r="D142" s="187"/>
      <c r="E142" s="187"/>
      <c r="F142" s="186"/>
      <c r="G142" s="188"/>
      <c r="H142" s="188"/>
      <c r="I142" s="188"/>
      <c r="J142" s="74">
        <f t="shared" si="25"/>
        <v>0</v>
      </c>
      <c r="K142" s="188"/>
      <c r="L142" s="188"/>
      <c r="M142" s="74">
        <f t="shared" si="26"/>
        <v>0</v>
      </c>
      <c r="N142" s="75" t="str">
        <f t="shared" si="3"/>
        <v>-</v>
      </c>
      <c r="O142" s="205"/>
      <c r="P142" s="76"/>
      <c r="Q142" s="215"/>
      <c r="R142" s="76"/>
      <c r="S142" s="79" t="s">
        <v>563</v>
      </c>
      <c r="T142" s="188">
        <f t="shared" si="21"/>
        <v>0</v>
      </c>
      <c r="U142" s="188">
        <f t="shared" si="27"/>
        <v>0</v>
      </c>
      <c r="V142" s="78" t="str">
        <f t="shared" si="22"/>
        <v>ok</v>
      </c>
      <c r="W142" s="76"/>
      <c r="X142" s="77" t="str">
        <f t="shared" si="28"/>
        <v/>
      </c>
      <c r="Y142" s="188">
        <f t="shared" si="23"/>
        <v>0</v>
      </c>
      <c r="Z142" s="188">
        <f t="shared" si="24"/>
        <v>0</v>
      </c>
      <c r="AA142" s="78" t="str">
        <f t="shared" si="29"/>
        <v>ok</v>
      </c>
      <c r="AB142" s="76"/>
      <c r="AC142" s="80" t="str">
        <f t="array" ref="AC142">IFERROR(IF($C142="","",INDEX(구분표!$I$2:$I$1001,MATCH(1,(구분표!$B$2:$B$1001='15년일입'!$A142)*(구분표!$C$2:$C$1001='15년일입'!$B142)*(구분표!$A$2:$A$1001='15년일입'!$C142),0))),"@@")</f>
        <v/>
      </c>
    </row>
    <row r="143" spans="1:29" ht="31.5" customHeight="1">
      <c r="A143" s="90" t="str">
        <f>IFERROR(VLOOKUP('15년일입'!$C143,구분표!$A$2:$C$1001,2,FALSE),"")</f>
        <v/>
      </c>
      <c r="B143" s="90" t="str">
        <f>IFERROR(VLOOKUP('15년일입'!$C143,구분표!$A$2:$C$1001,3,FALSE),"")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5"/>
        <v>0</v>
      </c>
      <c r="K143" s="188"/>
      <c r="L143" s="188"/>
      <c r="M143" s="74">
        <f t="shared" si="26"/>
        <v>0</v>
      </c>
      <c r="N143" s="75" t="str">
        <f t="shared" si="3"/>
        <v>-</v>
      </c>
      <c r="O143" s="205"/>
      <c r="P143" s="76"/>
      <c r="Q143" s="215"/>
      <c r="R143" s="76"/>
      <c r="S143" s="79" t="s">
        <v>563</v>
      </c>
      <c r="T143" s="188">
        <f t="shared" si="21"/>
        <v>0</v>
      </c>
      <c r="U143" s="188">
        <f t="shared" si="27"/>
        <v>0</v>
      </c>
      <c r="V143" s="78" t="str">
        <f t="shared" si="22"/>
        <v>ok</v>
      </c>
      <c r="W143" s="76"/>
      <c r="X143" s="77" t="str">
        <f t="shared" si="28"/>
        <v/>
      </c>
      <c r="Y143" s="188">
        <f t="shared" si="23"/>
        <v>0</v>
      </c>
      <c r="Z143" s="188">
        <f t="shared" si="24"/>
        <v>0</v>
      </c>
      <c r="AA143" s="78" t="str">
        <f t="shared" si="29"/>
        <v>ok</v>
      </c>
      <c r="AB143" s="76"/>
      <c r="AC143" s="80" t="str">
        <f t="array" ref="AC143">IFERROR(IF($C143="","",INDEX(구분표!$I$2:$I$1001,MATCH(1,(구분표!$B$2:$B$1001='15년일입'!$A143)*(구분표!$C$2:$C$1001='15년일입'!$B143)*(구분표!$A$2:$A$1001='15년일입'!$C143),0))),"@@")</f>
        <v/>
      </c>
    </row>
    <row r="144" spans="1:29" ht="31.5" customHeight="1">
      <c r="A144" s="73" t="str">
        <f>IFERROR(VLOOKUP('15년일입'!$C144,구분표!$A$2:$C$1001,2,FALSE),"")</f>
        <v/>
      </c>
      <c r="B144" s="73" t="str">
        <f>IFERROR(VLOOKUP('15년일입'!$C144,구분표!$A$2:$C$1001,3,FALSE),"")</f>
        <v/>
      </c>
      <c r="C144" s="186"/>
      <c r="D144" s="187"/>
      <c r="E144" s="187"/>
      <c r="F144" s="186"/>
      <c r="G144" s="188"/>
      <c r="H144" s="188"/>
      <c r="I144" s="188"/>
      <c r="J144" s="74">
        <f t="shared" si="25"/>
        <v>0</v>
      </c>
      <c r="K144" s="188"/>
      <c r="L144" s="188"/>
      <c r="M144" s="74">
        <f t="shared" si="26"/>
        <v>0</v>
      </c>
      <c r="N144" s="75" t="str">
        <f t="shared" si="3"/>
        <v>-</v>
      </c>
      <c r="O144" s="205"/>
      <c r="P144" s="76"/>
      <c r="Q144" s="215"/>
      <c r="R144" s="76"/>
      <c r="S144" s="79" t="s">
        <v>563</v>
      </c>
      <c r="T144" s="188">
        <f t="shared" si="21"/>
        <v>0</v>
      </c>
      <c r="U144" s="188">
        <f t="shared" si="27"/>
        <v>0</v>
      </c>
      <c r="V144" s="78" t="str">
        <f t="shared" si="22"/>
        <v>ok</v>
      </c>
      <c r="W144" s="76"/>
      <c r="X144" s="77" t="str">
        <f t="shared" si="28"/>
        <v/>
      </c>
      <c r="Y144" s="188">
        <f t="shared" si="23"/>
        <v>0</v>
      </c>
      <c r="Z144" s="188">
        <f t="shared" si="24"/>
        <v>0</v>
      </c>
      <c r="AA144" s="78" t="str">
        <f t="shared" si="29"/>
        <v>ok</v>
      </c>
      <c r="AB144" s="76"/>
      <c r="AC144" s="80" t="str">
        <f t="array" ref="AC144">IFERROR(IF($C144="","",INDEX(구분표!$I$2:$I$1001,MATCH(1,(구분표!$B$2:$B$1001='15년일입'!$A144)*(구분표!$C$2:$C$1001='15년일입'!$B144)*(구분표!$A$2:$A$1001='15년일입'!$C144),0))),"@@")</f>
        <v/>
      </c>
    </row>
    <row r="145" spans="1:29" ht="31.5" customHeight="1">
      <c r="A145" s="73" t="str">
        <f>IFERROR(VLOOKUP('15년일입'!$C145,구분표!$A$2:$C$1001,2,FALSE),"")</f>
        <v/>
      </c>
      <c r="B145" s="73" t="str">
        <f>IFERROR(VLOOKUP('15년일입'!$C145,구분표!$A$2:$C$1001,3,FALSE),"")</f>
        <v/>
      </c>
      <c r="C145" s="186"/>
      <c r="D145" s="187"/>
      <c r="E145" s="187"/>
      <c r="F145" s="186"/>
      <c r="G145" s="188"/>
      <c r="H145" s="188"/>
      <c r="I145" s="188"/>
      <c r="J145" s="74">
        <f t="shared" si="25"/>
        <v>0</v>
      </c>
      <c r="K145" s="188"/>
      <c r="L145" s="188"/>
      <c r="M145" s="74">
        <f t="shared" si="26"/>
        <v>0</v>
      </c>
      <c r="N145" s="75" t="str">
        <f t="shared" si="3"/>
        <v>-</v>
      </c>
      <c r="O145" s="205"/>
      <c r="P145" s="76"/>
      <c r="Q145" s="215"/>
      <c r="R145" s="76"/>
      <c r="S145" s="79" t="s">
        <v>563</v>
      </c>
      <c r="T145" s="188">
        <f t="shared" ref="T145:T208" si="30">IF($S145&lt;&gt;"도비",IF($Q145="국도비","직접입력",SUM($H145:$I145)),)</f>
        <v>0</v>
      </c>
      <c r="U145" s="188">
        <f t="shared" si="27"/>
        <v>0</v>
      </c>
      <c r="V145" s="78" t="str">
        <f t="shared" ref="V145:V208" si="31">IF($Q145="국도비","ok",IF(($H145+$I145)=($T145+$U145),"ok","검토"))</f>
        <v>ok</v>
      </c>
      <c r="W145" s="76"/>
      <c r="X145" s="77" t="str">
        <f t="shared" si="28"/>
        <v/>
      </c>
      <c r="Y145" s="188">
        <f t="shared" ref="Y145:Y208" si="32">IF($X145&lt;&gt;"도비",IF($Q145="국도비","직접입력",SUM($K145:$L145)),)</f>
        <v>0</v>
      </c>
      <c r="Z145" s="188">
        <f t="shared" ref="Z145:Z208" si="33">IF($X145="도비",SUM($K145:$L145),IF($Q145="국도비","직접입력",SUM($K145:$L145)-$Y145))</f>
        <v>0</v>
      </c>
      <c r="AA145" s="78" t="str">
        <f t="shared" si="29"/>
        <v>ok</v>
      </c>
      <c r="AB145" s="76"/>
      <c r="AC145" s="80" t="str">
        <f t="array" ref="AC145">IFERROR(IF($C145="","",INDEX(구분표!$I$2:$I$1001,MATCH(1,(구분표!$B$2:$B$1001='15년일입'!$A145)*(구분표!$C$2:$C$1001='15년일입'!$B145)*(구분표!$A$2:$A$1001='15년일입'!$C145),0))),"@@")</f>
        <v/>
      </c>
    </row>
    <row r="146" spans="1:29" ht="31.5" customHeight="1">
      <c r="A146" s="73" t="str">
        <f>IFERROR(VLOOKUP('15년일입'!$C146,구분표!$A$2:$C$1001,2,FALSE),"")</f>
        <v/>
      </c>
      <c r="B146" s="73" t="str">
        <f>IFERROR(VLOOKUP('15년일입'!$C146,구분표!$A$2:$C$1001,3,FALSE),"")</f>
        <v/>
      </c>
      <c r="C146" s="186"/>
      <c r="D146" s="187"/>
      <c r="E146" s="187"/>
      <c r="F146" s="186"/>
      <c r="G146" s="188"/>
      <c r="H146" s="188"/>
      <c r="I146" s="188"/>
      <c r="J146" s="74">
        <f t="shared" ref="J146:J209" si="34">SUM(G146+H146+I146)</f>
        <v>0</v>
      </c>
      <c r="K146" s="188"/>
      <c r="L146" s="188"/>
      <c r="M146" s="74">
        <f t="shared" ref="M146:M209" si="35">SUM(G146+K146+L146)</f>
        <v>0</v>
      </c>
      <c r="N146" s="75" t="str">
        <f t="shared" si="3"/>
        <v>-</v>
      </c>
      <c r="O146" s="206"/>
      <c r="P146" s="76"/>
      <c r="Q146" s="215"/>
      <c r="R146" s="76"/>
      <c r="S146" s="79" t="s">
        <v>563</v>
      </c>
      <c r="T146" s="188">
        <f t="shared" si="30"/>
        <v>0</v>
      </c>
      <c r="U146" s="188">
        <f t="shared" ref="U146:U209" si="36">IF($S146="도비",SUM($H146:$I146),IF($Q146="국도비","직접입력",SUM($H146:$I146)-$T146))</f>
        <v>0</v>
      </c>
      <c r="V146" s="78" t="str">
        <f t="shared" si="31"/>
        <v>ok</v>
      </c>
      <c r="W146" s="76"/>
      <c r="X146" s="77" t="str">
        <f t="shared" ref="X146:X209" si="37">$S146</f>
        <v/>
      </c>
      <c r="Y146" s="188">
        <f t="shared" si="32"/>
        <v>0</v>
      </c>
      <c r="Z146" s="188">
        <f t="shared" si="33"/>
        <v>0</v>
      </c>
      <c r="AA146" s="78" t="str">
        <f t="shared" ref="AA146:AA209" si="38">IF($Q146="국도비","ok",IF(($K146+$L146)=($Y146+$Z146),"ok","검토"))</f>
        <v>ok</v>
      </c>
      <c r="AB146" s="76"/>
      <c r="AC146" s="80" t="str">
        <f t="array" ref="AC146">IFERROR(IF($C146="","",INDEX(구분표!$I$2:$I$1001,MATCH(1,(구분표!$B$2:$B$1001='15년일입'!$A146)*(구분표!$C$2:$C$1001='15년일입'!$B146)*(구분표!$A$2:$A$1001='15년일입'!$C146),0))),"@@")</f>
        <v/>
      </c>
    </row>
    <row r="147" spans="1:29" ht="31.5" customHeight="1">
      <c r="A147" s="90" t="str">
        <f>IFERROR(VLOOKUP('15년일입'!$C147,구분표!$A$2:$C$1001,2,FALSE),"")</f>
        <v/>
      </c>
      <c r="B147" s="90" t="str">
        <f>IFERROR(VLOOKUP('15년일입'!$C147,구분표!$A$2:$C$1001,3,FALSE),"")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34"/>
        <v>0</v>
      </c>
      <c r="K147" s="188"/>
      <c r="L147" s="188"/>
      <c r="M147" s="74">
        <f t="shared" si="35"/>
        <v>0</v>
      </c>
      <c r="N147" s="75" t="str">
        <f t="shared" si="3"/>
        <v>-</v>
      </c>
      <c r="O147" s="206"/>
      <c r="P147" s="76"/>
      <c r="Q147" s="215"/>
      <c r="R147" s="76"/>
      <c r="S147" s="79" t="s">
        <v>563</v>
      </c>
      <c r="T147" s="188">
        <f t="shared" si="30"/>
        <v>0</v>
      </c>
      <c r="U147" s="188">
        <f t="shared" si="36"/>
        <v>0</v>
      </c>
      <c r="V147" s="78" t="str">
        <f t="shared" si="31"/>
        <v>ok</v>
      </c>
      <c r="W147" s="76"/>
      <c r="X147" s="77" t="str">
        <f t="shared" si="37"/>
        <v/>
      </c>
      <c r="Y147" s="188">
        <f t="shared" si="32"/>
        <v>0</v>
      </c>
      <c r="Z147" s="188">
        <f t="shared" si="33"/>
        <v>0</v>
      </c>
      <c r="AA147" s="78" t="str">
        <f t="shared" si="38"/>
        <v>ok</v>
      </c>
      <c r="AB147" s="76"/>
      <c r="AC147" s="80" t="str">
        <f t="array" ref="AC147">IFERROR(IF($C147="","",INDEX(구분표!$I$2:$I$1001,MATCH(1,(구분표!$B$2:$B$1001='15년일입'!$A147)*(구분표!$C$2:$C$1001='15년일입'!$B147)*(구분표!$A$2:$A$1001='15년일입'!$C147),0))),"@@")</f>
        <v/>
      </c>
    </row>
    <row r="148" spans="1:29" ht="31.5" customHeight="1">
      <c r="A148" s="90" t="str">
        <f>IFERROR(VLOOKUP('15년일입'!$C148,구분표!$A$2:$C$1001,2,FALSE),"")</f>
        <v/>
      </c>
      <c r="B148" s="90" t="str">
        <f>IFERROR(VLOOKUP('15년일입'!$C148,구분표!$A$2:$C$1001,3,FALSE),"")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34"/>
        <v>0</v>
      </c>
      <c r="K148" s="188"/>
      <c r="L148" s="188"/>
      <c r="M148" s="74">
        <f t="shared" si="35"/>
        <v>0</v>
      </c>
      <c r="N148" s="75" t="str">
        <f t="shared" si="3"/>
        <v>-</v>
      </c>
      <c r="O148" s="206"/>
      <c r="P148" s="76"/>
      <c r="Q148" s="215"/>
      <c r="R148" s="76"/>
      <c r="S148" s="79" t="s">
        <v>563</v>
      </c>
      <c r="T148" s="188">
        <f t="shared" si="30"/>
        <v>0</v>
      </c>
      <c r="U148" s="188">
        <f t="shared" si="36"/>
        <v>0</v>
      </c>
      <c r="V148" s="78" t="str">
        <f t="shared" si="31"/>
        <v>ok</v>
      </c>
      <c r="W148" s="76"/>
      <c r="X148" s="77" t="str">
        <f t="shared" si="37"/>
        <v/>
      </c>
      <c r="Y148" s="188">
        <f t="shared" si="32"/>
        <v>0</v>
      </c>
      <c r="Z148" s="188">
        <f t="shared" si="33"/>
        <v>0</v>
      </c>
      <c r="AA148" s="78" t="str">
        <f t="shared" si="38"/>
        <v>ok</v>
      </c>
      <c r="AB148" s="76"/>
      <c r="AC148" s="80" t="str">
        <f t="array" ref="AC148">IFERROR(IF($C148="","",INDEX(구분표!$I$2:$I$1001,MATCH(1,(구분표!$B$2:$B$1001='15년일입'!$A148)*(구분표!$C$2:$C$1001='15년일입'!$B148)*(구분표!$A$2:$A$1001='15년일입'!$C148),0))),"@@")</f>
        <v/>
      </c>
    </row>
    <row r="149" spans="1:29" ht="31.5" customHeight="1">
      <c r="A149" s="90" t="str">
        <f>IFERROR(VLOOKUP('15년일입'!$C149,구분표!$A$2:$C$1001,2,FALSE),"")</f>
        <v/>
      </c>
      <c r="B149" s="90" t="str">
        <f>IFERROR(VLOOKUP('15년일입'!$C149,구분표!$A$2:$C$1001,3,FALSE),"")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34"/>
        <v>0</v>
      </c>
      <c r="K149" s="188"/>
      <c r="L149" s="188"/>
      <c r="M149" s="74">
        <f t="shared" si="35"/>
        <v>0</v>
      </c>
      <c r="N149" s="75" t="str">
        <f t="shared" si="3"/>
        <v>-</v>
      </c>
      <c r="O149" s="206"/>
      <c r="P149" s="76"/>
      <c r="Q149" s="215"/>
      <c r="R149" s="76"/>
      <c r="S149" s="79" t="s">
        <v>563</v>
      </c>
      <c r="T149" s="188">
        <f t="shared" si="30"/>
        <v>0</v>
      </c>
      <c r="U149" s="188">
        <f t="shared" si="36"/>
        <v>0</v>
      </c>
      <c r="V149" s="78" t="str">
        <f t="shared" si="31"/>
        <v>ok</v>
      </c>
      <c r="W149" s="76"/>
      <c r="X149" s="77" t="str">
        <f t="shared" si="37"/>
        <v/>
      </c>
      <c r="Y149" s="188">
        <f t="shared" si="32"/>
        <v>0</v>
      </c>
      <c r="Z149" s="188">
        <f t="shared" si="33"/>
        <v>0</v>
      </c>
      <c r="AA149" s="78" t="str">
        <f t="shared" si="38"/>
        <v>ok</v>
      </c>
      <c r="AB149" s="76"/>
      <c r="AC149" s="80" t="str">
        <f t="array" ref="AC149">IFERROR(IF($C149="","",INDEX(구분표!$I$2:$I$1001,MATCH(1,(구분표!$B$2:$B$1001='15년일입'!$A149)*(구분표!$C$2:$C$1001='15년일입'!$B149)*(구분표!$A$2:$A$1001='15년일입'!$C149),0))),"@@")</f>
        <v/>
      </c>
    </row>
    <row r="150" spans="1:29" ht="31.5" customHeight="1">
      <c r="A150" s="90" t="str">
        <f>IFERROR(VLOOKUP('15년일입'!$C150,구분표!$A$2:$C$1001,2,FALSE),"")</f>
        <v/>
      </c>
      <c r="B150" s="90" t="str">
        <f>IFERROR(VLOOKUP('15년일입'!$C150,구분표!$A$2:$C$1001,3,FALSE),"")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34"/>
        <v>0</v>
      </c>
      <c r="K150" s="188"/>
      <c r="L150" s="188"/>
      <c r="M150" s="74">
        <f t="shared" si="35"/>
        <v>0</v>
      </c>
      <c r="N150" s="75" t="str">
        <f t="shared" si="3"/>
        <v>-</v>
      </c>
      <c r="O150" s="206"/>
      <c r="P150" s="76"/>
      <c r="Q150" s="215"/>
      <c r="R150" s="76"/>
      <c r="S150" s="79" t="s">
        <v>563</v>
      </c>
      <c r="T150" s="188">
        <f t="shared" si="30"/>
        <v>0</v>
      </c>
      <c r="U150" s="188">
        <f t="shared" si="36"/>
        <v>0</v>
      </c>
      <c r="V150" s="78" t="str">
        <f t="shared" si="31"/>
        <v>ok</v>
      </c>
      <c r="W150" s="76"/>
      <c r="X150" s="77" t="str">
        <f t="shared" si="37"/>
        <v/>
      </c>
      <c r="Y150" s="188">
        <f t="shared" si="32"/>
        <v>0</v>
      </c>
      <c r="Z150" s="188">
        <f t="shared" si="33"/>
        <v>0</v>
      </c>
      <c r="AA150" s="78" t="str">
        <f t="shared" si="38"/>
        <v>ok</v>
      </c>
      <c r="AB150" s="76"/>
      <c r="AC150" s="80" t="str">
        <f t="array" ref="AC150">IFERROR(IF($C150="","",INDEX(구분표!$I$2:$I$1001,MATCH(1,(구분표!$B$2:$B$1001='15년일입'!$A150)*(구분표!$C$2:$C$1001='15년일입'!$B150)*(구분표!$A$2:$A$1001='15년일입'!$C150),0))),"@@")</f>
        <v/>
      </c>
    </row>
    <row r="151" spans="1:29" ht="31.5" customHeight="1">
      <c r="A151" s="90" t="str">
        <f>IFERROR(VLOOKUP('15년일입'!$C151,구분표!$A$2:$C$1001,2,FALSE),"")</f>
        <v/>
      </c>
      <c r="B151" s="90" t="str">
        <f>IFERROR(VLOOKUP('15년일입'!$C151,구분표!$A$2:$C$1001,3,FALSE),"")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34"/>
        <v>0</v>
      </c>
      <c r="K151" s="188"/>
      <c r="L151" s="188"/>
      <c r="M151" s="74">
        <f t="shared" si="35"/>
        <v>0</v>
      </c>
      <c r="N151" s="75" t="str">
        <f t="shared" si="3"/>
        <v>-</v>
      </c>
      <c r="O151" s="206"/>
      <c r="P151" s="76"/>
      <c r="Q151" s="215"/>
      <c r="R151" s="76"/>
      <c r="S151" s="79" t="s">
        <v>563</v>
      </c>
      <c r="T151" s="188">
        <f t="shared" si="30"/>
        <v>0</v>
      </c>
      <c r="U151" s="188">
        <f t="shared" si="36"/>
        <v>0</v>
      </c>
      <c r="V151" s="78" t="str">
        <f t="shared" si="31"/>
        <v>ok</v>
      </c>
      <c r="W151" s="76"/>
      <c r="X151" s="77" t="str">
        <f t="shared" si="37"/>
        <v/>
      </c>
      <c r="Y151" s="188">
        <f t="shared" si="32"/>
        <v>0</v>
      </c>
      <c r="Z151" s="188">
        <f t="shared" si="33"/>
        <v>0</v>
      </c>
      <c r="AA151" s="78" t="str">
        <f t="shared" si="38"/>
        <v>ok</v>
      </c>
      <c r="AB151" s="76"/>
      <c r="AC151" s="80" t="str">
        <f t="array" ref="AC151">IFERROR(IF($C151="","",INDEX(구분표!$I$2:$I$1001,MATCH(1,(구분표!$B$2:$B$1001='15년일입'!$A151)*(구분표!$C$2:$C$1001='15년일입'!$B151)*(구분표!$A$2:$A$1001='15년일입'!$C151),0))),"@@")</f>
        <v/>
      </c>
    </row>
    <row r="152" spans="1:29" ht="31.5" customHeight="1">
      <c r="A152" s="90" t="str">
        <f>IFERROR(VLOOKUP('15년일입'!$C152,구분표!$A$2:$C$1001,2,FALSE),"")</f>
        <v/>
      </c>
      <c r="B152" s="90" t="str">
        <f>IFERROR(VLOOKUP('15년일입'!$C152,구분표!$A$2:$C$1001,3,FALSE),"")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34"/>
        <v>0</v>
      </c>
      <c r="K152" s="188"/>
      <c r="L152" s="188"/>
      <c r="M152" s="74">
        <f t="shared" si="35"/>
        <v>0</v>
      </c>
      <c r="N152" s="75" t="str">
        <f t="shared" si="3"/>
        <v>-</v>
      </c>
      <c r="O152" s="206"/>
      <c r="P152" s="76"/>
      <c r="Q152" s="215"/>
      <c r="R152" s="76"/>
      <c r="S152" s="79" t="s">
        <v>563</v>
      </c>
      <c r="T152" s="188">
        <f t="shared" si="30"/>
        <v>0</v>
      </c>
      <c r="U152" s="188">
        <f t="shared" si="36"/>
        <v>0</v>
      </c>
      <c r="V152" s="78" t="str">
        <f t="shared" si="31"/>
        <v>ok</v>
      </c>
      <c r="W152" s="76"/>
      <c r="X152" s="77" t="str">
        <f t="shared" si="37"/>
        <v/>
      </c>
      <c r="Y152" s="188">
        <f t="shared" si="32"/>
        <v>0</v>
      </c>
      <c r="Z152" s="188">
        <f t="shared" si="33"/>
        <v>0</v>
      </c>
      <c r="AA152" s="78" t="str">
        <f t="shared" si="38"/>
        <v>ok</v>
      </c>
      <c r="AB152" s="76"/>
      <c r="AC152" s="80" t="str">
        <f t="array" ref="AC152">IFERROR(IF($C152="","",INDEX(구분표!$I$2:$I$1001,MATCH(1,(구분표!$B$2:$B$1001='15년일입'!$A152)*(구분표!$C$2:$C$1001='15년일입'!$B152)*(구분표!$A$2:$A$1001='15년일입'!$C152),0))),"@@")</f>
        <v/>
      </c>
    </row>
    <row r="153" spans="1:29" ht="31.5" customHeight="1">
      <c r="A153" s="90" t="str">
        <f>IFERROR(VLOOKUP('15년일입'!$C153,구분표!$A$2:$C$1001,2,FALSE),"")</f>
        <v/>
      </c>
      <c r="B153" s="90" t="str">
        <f>IFERROR(VLOOKUP('15년일입'!$C153,구분표!$A$2:$C$1001,3,FALSE),"")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34"/>
        <v>0</v>
      </c>
      <c r="K153" s="188"/>
      <c r="L153" s="188"/>
      <c r="M153" s="74">
        <f t="shared" si="35"/>
        <v>0</v>
      </c>
      <c r="N153" s="75" t="str">
        <f t="shared" si="3"/>
        <v>-</v>
      </c>
      <c r="O153" s="206"/>
      <c r="P153" s="76"/>
      <c r="Q153" s="215"/>
      <c r="R153" s="76"/>
      <c r="S153" s="79" t="s">
        <v>563</v>
      </c>
      <c r="T153" s="188">
        <f t="shared" si="30"/>
        <v>0</v>
      </c>
      <c r="U153" s="188">
        <f t="shared" si="36"/>
        <v>0</v>
      </c>
      <c r="V153" s="78" t="str">
        <f t="shared" si="31"/>
        <v>ok</v>
      </c>
      <c r="W153" s="76"/>
      <c r="X153" s="77" t="str">
        <f t="shared" si="37"/>
        <v/>
      </c>
      <c r="Y153" s="188">
        <f t="shared" si="32"/>
        <v>0</v>
      </c>
      <c r="Z153" s="188">
        <f t="shared" si="33"/>
        <v>0</v>
      </c>
      <c r="AA153" s="78" t="str">
        <f t="shared" si="38"/>
        <v>ok</v>
      </c>
      <c r="AB153" s="76"/>
      <c r="AC153" s="80" t="str">
        <f t="array" ref="AC153">IFERROR(IF($C153="","",INDEX(구분표!$I$2:$I$1001,MATCH(1,(구분표!$B$2:$B$1001='15년일입'!$A153)*(구분표!$C$2:$C$1001='15년일입'!$B153)*(구분표!$A$2:$A$1001='15년일입'!$C153),0))),"@@")</f>
        <v/>
      </c>
    </row>
    <row r="154" spans="1:29" ht="31.5" customHeight="1">
      <c r="A154" s="90" t="str">
        <f>IFERROR(VLOOKUP('15년일입'!$C154,구분표!$A$2:$C$1001,2,FALSE),"")</f>
        <v/>
      </c>
      <c r="B154" s="90" t="str">
        <f>IFERROR(VLOOKUP('15년일입'!$C154,구분표!$A$2:$C$1001,3,FALSE),"")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34"/>
        <v>0</v>
      </c>
      <c r="K154" s="188"/>
      <c r="L154" s="188"/>
      <c r="M154" s="74">
        <f t="shared" si="35"/>
        <v>0</v>
      </c>
      <c r="N154" s="75" t="str">
        <f t="shared" si="3"/>
        <v>-</v>
      </c>
      <c r="O154" s="206"/>
      <c r="P154" s="76"/>
      <c r="Q154" s="215"/>
      <c r="R154" s="76"/>
      <c r="S154" s="79" t="s">
        <v>563</v>
      </c>
      <c r="T154" s="188">
        <f t="shared" si="30"/>
        <v>0</v>
      </c>
      <c r="U154" s="188">
        <f t="shared" si="36"/>
        <v>0</v>
      </c>
      <c r="V154" s="78" t="str">
        <f t="shared" si="31"/>
        <v>ok</v>
      </c>
      <c r="W154" s="76"/>
      <c r="X154" s="77" t="str">
        <f t="shared" si="37"/>
        <v/>
      </c>
      <c r="Y154" s="188">
        <f t="shared" si="32"/>
        <v>0</v>
      </c>
      <c r="Z154" s="188">
        <f t="shared" si="33"/>
        <v>0</v>
      </c>
      <c r="AA154" s="78" t="str">
        <f t="shared" si="38"/>
        <v>ok</v>
      </c>
      <c r="AB154" s="76"/>
      <c r="AC154" s="80" t="str">
        <f t="array" ref="AC154">IFERROR(IF($C154="","",INDEX(구분표!$I$2:$I$1001,MATCH(1,(구분표!$B$2:$B$1001='15년일입'!$A154)*(구분표!$C$2:$C$1001='15년일입'!$B154)*(구분표!$A$2:$A$1001='15년일입'!$C154),0))),"@@")</f>
        <v/>
      </c>
    </row>
    <row r="155" spans="1:29" ht="31.5" customHeight="1">
      <c r="A155" s="90" t="str">
        <f>IFERROR(VLOOKUP('15년일입'!$C155,구분표!$A$2:$C$1001,2,FALSE),"")</f>
        <v/>
      </c>
      <c r="B155" s="90" t="str">
        <f>IFERROR(VLOOKUP('15년일입'!$C155,구분표!$A$2:$C$1001,3,FALSE),"")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34"/>
        <v>0</v>
      </c>
      <c r="K155" s="188"/>
      <c r="L155" s="188"/>
      <c r="M155" s="74">
        <f t="shared" si="35"/>
        <v>0</v>
      </c>
      <c r="N155" s="75" t="str">
        <f t="shared" si="3"/>
        <v>-</v>
      </c>
      <c r="O155" s="206"/>
      <c r="P155" s="76"/>
      <c r="Q155" s="215"/>
      <c r="R155" s="76"/>
      <c r="S155" s="79" t="s">
        <v>563</v>
      </c>
      <c r="T155" s="188">
        <f t="shared" si="30"/>
        <v>0</v>
      </c>
      <c r="U155" s="188">
        <f t="shared" si="36"/>
        <v>0</v>
      </c>
      <c r="V155" s="78" t="str">
        <f t="shared" si="31"/>
        <v>ok</v>
      </c>
      <c r="W155" s="76"/>
      <c r="X155" s="77" t="str">
        <f t="shared" si="37"/>
        <v/>
      </c>
      <c r="Y155" s="188">
        <f t="shared" si="32"/>
        <v>0</v>
      </c>
      <c r="Z155" s="188">
        <f t="shared" si="33"/>
        <v>0</v>
      </c>
      <c r="AA155" s="78" t="str">
        <f t="shared" si="38"/>
        <v>ok</v>
      </c>
      <c r="AB155" s="76"/>
      <c r="AC155" s="80" t="str">
        <f t="array" ref="AC155">IFERROR(IF($C155="","",INDEX(구분표!$I$2:$I$1001,MATCH(1,(구분표!$B$2:$B$1001='15년일입'!$A155)*(구분표!$C$2:$C$1001='15년일입'!$B155)*(구분표!$A$2:$A$1001='15년일입'!$C155),0))),"@@")</f>
        <v/>
      </c>
    </row>
    <row r="156" spans="1:29" ht="31.5" customHeight="1">
      <c r="A156" s="90" t="str">
        <f>IFERROR(VLOOKUP('15년일입'!$C156,구분표!$A$2:$C$1001,2,FALSE),"")</f>
        <v/>
      </c>
      <c r="B156" s="90" t="str">
        <f>IFERROR(VLOOKUP('15년일입'!$C156,구분표!$A$2:$C$1001,3,FALSE),"")</f>
        <v/>
      </c>
      <c r="C156" s="190"/>
      <c r="D156" s="189"/>
      <c r="E156" s="189"/>
      <c r="F156" s="190"/>
      <c r="G156" s="188"/>
      <c r="H156" s="188"/>
      <c r="I156" s="188"/>
      <c r="J156" s="74">
        <f t="shared" si="34"/>
        <v>0</v>
      </c>
      <c r="K156" s="188"/>
      <c r="L156" s="188"/>
      <c r="M156" s="74">
        <f t="shared" si="35"/>
        <v>0</v>
      </c>
      <c r="N156" s="75" t="str">
        <f t="shared" si="3"/>
        <v>-</v>
      </c>
      <c r="O156" s="206"/>
      <c r="P156" s="76"/>
      <c r="Q156" s="215"/>
      <c r="R156" s="76"/>
      <c r="S156" s="79" t="s">
        <v>563</v>
      </c>
      <c r="T156" s="188">
        <f t="shared" si="30"/>
        <v>0</v>
      </c>
      <c r="U156" s="188">
        <f t="shared" si="36"/>
        <v>0</v>
      </c>
      <c r="V156" s="78" t="str">
        <f t="shared" si="31"/>
        <v>ok</v>
      </c>
      <c r="W156" s="76"/>
      <c r="X156" s="77" t="str">
        <f t="shared" si="37"/>
        <v/>
      </c>
      <c r="Y156" s="188">
        <f t="shared" si="32"/>
        <v>0</v>
      </c>
      <c r="Z156" s="188">
        <f t="shared" si="33"/>
        <v>0</v>
      </c>
      <c r="AA156" s="78" t="str">
        <f t="shared" si="38"/>
        <v>ok</v>
      </c>
      <c r="AB156" s="76"/>
      <c r="AC156" s="80" t="str">
        <f t="array" ref="AC156">IFERROR(IF($C156="","",INDEX(구분표!$I$2:$I$1001,MATCH(1,(구분표!$B$2:$B$1001='15년일입'!$A156)*(구분표!$C$2:$C$1001='15년일입'!$B156)*(구분표!$A$2:$A$1001='15년일입'!$C156),0))),"@@")</f>
        <v/>
      </c>
    </row>
    <row r="157" spans="1:29" ht="31.5" customHeight="1">
      <c r="A157" s="90" t="str">
        <f>IFERROR(VLOOKUP('15년일입'!$C157,구분표!$A$2:$C$1001,2,FALSE),"")</f>
        <v/>
      </c>
      <c r="B157" s="90" t="str">
        <f>IFERROR(VLOOKUP('15년일입'!$C157,구분표!$A$2:$C$1001,3,FALSE),"")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34"/>
        <v>0</v>
      </c>
      <c r="K157" s="188"/>
      <c r="L157" s="188"/>
      <c r="M157" s="74">
        <f t="shared" si="35"/>
        <v>0</v>
      </c>
      <c r="N157" s="75" t="str">
        <f t="shared" si="3"/>
        <v>-</v>
      </c>
      <c r="O157" s="206"/>
      <c r="P157" s="76"/>
      <c r="Q157" s="215"/>
      <c r="R157" s="76"/>
      <c r="S157" s="79" t="s">
        <v>563</v>
      </c>
      <c r="T157" s="188">
        <f t="shared" si="30"/>
        <v>0</v>
      </c>
      <c r="U157" s="188">
        <f t="shared" si="36"/>
        <v>0</v>
      </c>
      <c r="V157" s="78" t="str">
        <f t="shared" si="31"/>
        <v>ok</v>
      </c>
      <c r="W157" s="76"/>
      <c r="X157" s="77" t="str">
        <f t="shared" si="37"/>
        <v/>
      </c>
      <c r="Y157" s="188">
        <f t="shared" si="32"/>
        <v>0</v>
      </c>
      <c r="Z157" s="188">
        <f t="shared" si="33"/>
        <v>0</v>
      </c>
      <c r="AA157" s="78" t="str">
        <f t="shared" si="38"/>
        <v>ok</v>
      </c>
      <c r="AB157" s="76"/>
      <c r="AC157" s="80" t="str">
        <f t="array" ref="AC157">IFERROR(IF($C157="","",INDEX(구분표!$I$2:$I$1001,MATCH(1,(구분표!$B$2:$B$1001='15년일입'!$A157)*(구분표!$C$2:$C$1001='15년일입'!$B157)*(구분표!$A$2:$A$1001='15년일입'!$C157),0))),"@@")</f>
        <v/>
      </c>
    </row>
    <row r="158" spans="1:29" ht="31.5" customHeight="1">
      <c r="A158" s="90" t="str">
        <f>IFERROR(VLOOKUP('15년일입'!$C158,구분표!$A$2:$C$1001,2,FALSE),"")</f>
        <v/>
      </c>
      <c r="B158" s="90" t="str">
        <f>IFERROR(VLOOKUP('15년일입'!$C158,구분표!$A$2:$C$1001,3,FALSE),"")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34"/>
        <v>0</v>
      </c>
      <c r="K158" s="188"/>
      <c r="L158" s="188"/>
      <c r="M158" s="74">
        <f t="shared" si="35"/>
        <v>0</v>
      </c>
      <c r="N158" s="75" t="str">
        <f t="shared" si="3"/>
        <v>-</v>
      </c>
      <c r="O158" s="206"/>
      <c r="P158" s="76"/>
      <c r="Q158" s="215"/>
      <c r="R158" s="76"/>
      <c r="S158" s="79" t="s">
        <v>563</v>
      </c>
      <c r="T158" s="188">
        <f t="shared" si="30"/>
        <v>0</v>
      </c>
      <c r="U158" s="188">
        <f t="shared" si="36"/>
        <v>0</v>
      </c>
      <c r="V158" s="78" t="str">
        <f t="shared" si="31"/>
        <v>ok</v>
      </c>
      <c r="W158" s="76"/>
      <c r="X158" s="77" t="str">
        <f t="shared" si="37"/>
        <v/>
      </c>
      <c r="Y158" s="188">
        <f t="shared" si="32"/>
        <v>0</v>
      </c>
      <c r="Z158" s="188">
        <f t="shared" si="33"/>
        <v>0</v>
      </c>
      <c r="AA158" s="78" t="str">
        <f t="shared" si="38"/>
        <v>ok</v>
      </c>
      <c r="AB158" s="76"/>
      <c r="AC158" s="80" t="str">
        <f t="array" ref="AC158">IFERROR(IF($C158="","",INDEX(구분표!$I$2:$I$1001,MATCH(1,(구분표!$B$2:$B$1001='15년일입'!$A158)*(구분표!$C$2:$C$1001='15년일입'!$B158)*(구분표!$A$2:$A$1001='15년일입'!$C158),0))),"@@")</f>
        <v/>
      </c>
    </row>
    <row r="159" spans="1:29" ht="31.5" customHeight="1">
      <c r="A159" s="90" t="str">
        <f>IFERROR(VLOOKUP('15년일입'!$C159,구분표!$A$2:$C$1001,2,FALSE),"")</f>
        <v/>
      </c>
      <c r="B159" s="90" t="str">
        <f>IFERROR(VLOOKUP('15년일입'!$C159,구분표!$A$2:$C$1001,3,FALSE),"")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34"/>
        <v>0</v>
      </c>
      <c r="K159" s="188"/>
      <c r="L159" s="188"/>
      <c r="M159" s="74">
        <f t="shared" si="35"/>
        <v>0</v>
      </c>
      <c r="N159" s="75" t="str">
        <f t="shared" si="3"/>
        <v>-</v>
      </c>
      <c r="O159" s="206"/>
      <c r="P159" s="76"/>
      <c r="Q159" s="215"/>
      <c r="R159" s="76"/>
      <c r="S159" s="79" t="s">
        <v>563</v>
      </c>
      <c r="T159" s="188">
        <f t="shared" si="30"/>
        <v>0</v>
      </c>
      <c r="U159" s="188">
        <f t="shared" si="36"/>
        <v>0</v>
      </c>
      <c r="V159" s="78" t="str">
        <f t="shared" si="31"/>
        <v>ok</v>
      </c>
      <c r="W159" s="76"/>
      <c r="X159" s="77" t="str">
        <f t="shared" si="37"/>
        <v/>
      </c>
      <c r="Y159" s="188">
        <f t="shared" si="32"/>
        <v>0</v>
      </c>
      <c r="Z159" s="188">
        <f t="shared" si="33"/>
        <v>0</v>
      </c>
      <c r="AA159" s="78" t="str">
        <f t="shared" si="38"/>
        <v>ok</v>
      </c>
      <c r="AB159" s="76"/>
      <c r="AC159" s="80" t="str">
        <f t="array" ref="AC159">IFERROR(IF($C159="","",INDEX(구분표!$I$2:$I$1001,MATCH(1,(구분표!$B$2:$B$1001='15년일입'!$A159)*(구분표!$C$2:$C$1001='15년일입'!$B159)*(구분표!$A$2:$A$1001='15년일입'!$C159),0))),"@@")</f>
        <v/>
      </c>
    </row>
    <row r="160" spans="1:29" ht="31.5" customHeight="1">
      <c r="A160" s="90" t="str">
        <f>IFERROR(VLOOKUP('15년일입'!$C160,구분표!$A$2:$C$1001,2,FALSE),"")</f>
        <v/>
      </c>
      <c r="B160" s="90" t="str">
        <f>IFERROR(VLOOKUP('15년일입'!$C160,구분표!$A$2:$C$1001,3,FALSE),"")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34"/>
        <v>0</v>
      </c>
      <c r="K160" s="188"/>
      <c r="L160" s="188"/>
      <c r="M160" s="74">
        <f t="shared" si="35"/>
        <v>0</v>
      </c>
      <c r="N160" s="75" t="str">
        <f t="shared" si="3"/>
        <v>-</v>
      </c>
      <c r="O160" s="206"/>
      <c r="P160" s="76"/>
      <c r="Q160" s="215"/>
      <c r="R160" s="76"/>
      <c r="S160" s="79" t="s">
        <v>563</v>
      </c>
      <c r="T160" s="188">
        <f t="shared" si="30"/>
        <v>0</v>
      </c>
      <c r="U160" s="188">
        <f t="shared" si="36"/>
        <v>0</v>
      </c>
      <c r="V160" s="78" t="str">
        <f t="shared" si="31"/>
        <v>ok</v>
      </c>
      <c r="W160" s="76"/>
      <c r="X160" s="77" t="str">
        <f t="shared" si="37"/>
        <v/>
      </c>
      <c r="Y160" s="188">
        <f t="shared" si="32"/>
        <v>0</v>
      </c>
      <c r="Z160" s="188">
        <f t="shared" si="33"/>
        <v>0</v>
      </c>
      <c r="AA160" s="78" t="str">
        <f t="shared" si="38"/>
        <v>ok</v>
      </c>
      <c r="AB160" s="76"/>
      <c r="AC160" s="80" t="str">
        <f t="array" ref="AC160">IFERROR(IF($C160="","",INDEX(구분표!$I$2:$I$1001,MATCH(1,(구분표!$B$2:$B$1001='15년일입'!$A160)*(구분표!$C$2:$C$1001='15년일입'!$B160)*(구분표!$A$2:$A$1001='15년일입'!$C160),0))),"@@")</f>
        <v/>
      </c>
    </row>
    <row r="161" spans="1:29" ht="31.5" customHeight="1">
      <c r="A161" s="90" t="str">
        <f>IFERROR(VLOOKUP('15년일입'!$C161,구분표!$A$2:$C$1001,2,FALSE),"")</f>
        <v/>
      </c>
      <c r="B161" s="90" t="str">
        <f>IFERROR(VLOOKUP('15년일입'!$C161,구분표!$A$2:$C$1001,3,FALSE),"")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34"/>
        <v>0</v>
      </c>
      <c r="K161" s="188"/>
      <c r="L161" s="188"/>
      <c r="M161" s="74">
        <f t="shared" si="35"/>
        <v>0</v>
      </c>
      <c r="N161" s="75" t="str">
        <f t="shared" si="3"/>
        <v>-</v>
      </c>
      <c r="O161" s="205"/>
      <c r="P161" s="76"/>
      <c r="Q161" s="215"/>
      <c r="R161" s="76"/>
      <c r="S161" s="79" t="s">
        <v>563</v>
      </c>
      <c r="T161" s="188">
        <f t="shared" si="30"/>
        <v>0</v>
      </c>
      <c r="U161" s="188">
        <f t="shared" si="36"/>
        <v>0</v>
      </c>
      <c r="V161" s="78" t="str">
        <f t="shared" si="31"/>
        <v>ok</v>
      </c>
      <c r="W161" s="76"/>
      <c r="X161" s="77" t="str">
        <f t="shared" si="37"/>
        <v/>
      </c>
      <c r="Y161" s="188">
        <f t="shared" si="32"/>
        <v>0</v>
      </c>
      <c r="Z161" s="188">
        <f t="shared" si="33"/>
        <v>0</v>
      </c>
      <c r="AA161" s="78" t="str">
        <f t="shared" si="38"/>
        <v>ok</v>
      </c>
      <c r="AB161" s="76"/>
      <c r="AC161" s="80" t="str">
        <f t="array" ref="AC161">IFERROR(IF($C161="","",INDEX(구분표!$I$2:$I$1001,MATCH(1,(구분표!$B$2:$B$1001='15년일입'!$A161)*(구분표!$C$2:$C$1001='15년일입'!$B161)*(구분표!$A$2:$A$1001='15년일입'!$C161),0))),"@@")</f>
        <v/>
      </c>
    </row>
    <row r="162" spans="1:29" ht="31.5" customHeight="1">
      <c r="A162" s="90" t="str">
        <f>IFERROR(VLOOKUP('15년일입'!$C162,구분표!$A$2:$C$1001,2,FALSE),"")</f>
        <v/>
      </c>
      <c r="B162" s="90" t="str">
        <f>IFERROR(VLOOKUP('15년일입'!$C162,구분표!$A$2:$C$1001,3,FALSE),"")</f>
        <v/>
      </c>
      <c r="C162" s="190"/>
      <c r="D162" s="189"/>
      <c r="E162" s="189"/>
      <c r="F162" s="190"/>
      <c r="G162" s="188"/>
      <c r="H162" s="200"/>
      <c r="I162" s="188"/>
      <c r="J162" s="74">
        <f t="shared" si="34"/>
        <v>0</v>
      </c>
      <c r="K162" s="202"/>
      <c r="L162" s="188"/>
      <c r="M162" s="74">
        <f t="shared" si="35"/>
        <v>0</v>
      </c>
      <c r="N162" s="75" t="str">
        <f t="shared" si="3"/>
        <v>-</v>
      </c>
      <c r="O162" s="205"/>
      <c r="P162" s="76"/>
      <c r="Q162" s="215"/>
      <c r="R162" s="76"/>
      <c r="S162" s="79" t="s">
        <v>563</v>
      </c>
      <c r="T162" s="188">
        <f t="shared" si="30"/>
        <v>0</v>
      </c>
      <c r="U162" s="188">
        <f t="shared" si="36"/>
        <v>0</v>
      </c>
      <c r="V162" s="78" t="str">
        <f t="shared" si="31"/>
        <v>ok</v>
      </c>
      <c r="W162" s="76"/>
      <c r="X162" s="77" t="str">
        <f t="shared" si="37"/>
        <v/>
      </c>
      <c r="Y162" s="188">
        <f t="shared" si="32"/>
        <v>0</v>
      </c>
      <c r="Z162" s="188">
        <f t="shared" si="33"/>
        <v>0</v>
      </c>
      <c r="AA162" s="78" t="str">
        <f t="shared" si="38"/>
        <v>ok</v>
      </c>
      <c r="AB162" s="76"/>
      <c r="AC162" s="80" t="str">
        <f t="array" ref="AC162">IFERROR(IF($C162="","",INDEX(구분표!$I$2:$I$1001,MATCH(1,(구분표!$B$2:$B$1001='15년일입'!$A162)*(구분표!$C$2:$C$1001='15년일입'!$B162)*(구분표!$A$2:$A$1001='15년일입'!$C162),0))),"@@")</f>
        <v/>
      </c>
    </row>
    <row r="163" spans="1:29" ht="31.5" customHeight="1">
      <c r="A163" s="90" t="str">
        <f>IFERROR(VLOOKUP('15년일입'!$C163,구분표!$A$2:$C$1001,2,FALSE),"")</f>
        <v/>
      </c>
      <c r="B163" s="90" t="str">
        <f>IFERROR(VLOOKUP('15년일입'!$C163,구분표!$A$2:$C$1001,3,FALSE),"")</f>
        <v/>
      </c>
      <c r="C163" s="190"/>
      <c r="D163" s="189"/>
      <c r="E163" s="189"/>
      <c r="F163" s="190"/>
      <c r="G163" s="188"/>
      <c r="H163" s="188"/>
      <c r="I163" s="188"/>
      <c r="J163" s="74">
        <f t="shared" si="34"/>
        <v>0</v>
      </c>
      <c r="K163" s="188"/>
      <c r="L163" s="188"/>
      <c r="M163" s="74">
        <f t="shared" si="35"/>
        <v>0</v>
      </c>
      <c r="N163" s="75" t="str">
        <f t="shared" si="3"/>
        <v>-</v>
      </c>
      <c r="O163" s="207"/>
      <c r="P163" s="76"/>
      <c r="Q163" s="215"/>
      <c r="R163" s="76"/>
      <c r="S163" s="79" t="s">
        <v>563</v>
      </c>
      <c r="T163" s="188">
        <f t="shared" si="30"/>
        <v>0</v>
      </c>
      <c r="U163" s="188">
        <f t="shared" si="36"/>
        <v>0</v>
      </c>
      <c r="V163" s="78" t="str">
        <f t="shared" si="31"/>
        <v>ok</v>
      </c>
      <c r="W163" s="76"/>
      <c r="X163" s="77" t="str">
        <f t="shared" si="37"/>
        <v/>
      </c>
      <c r="Y163" s="188">
        <f t="shared" si="32"/>
        <v>0</v>
      </c>
      <c r="Z163" s="188">
        <f t="shared" si="33"/>
        <v>0</v>
      </c>
      <c r="AA163" s="78" t="str">
        <f t="shared" si="38"/>
        <v>ok</v>
      </c>
      <c r="AB163" s="76"/>
      <c r="AC163" s="80" t="str">
        <f t="array" ref="AC163">IFERROR(IF($C163="","",INDEX(구분표!$I$2:$I$1001,MATCH(1,(구분표!$B$2:$B$1001='15년일입'!$A163)*(구분표!$C$2:$C$1001='15년일입'!$B163)*(구분표!$A$2:$A$1001='15년일입'!$C163),0))),"@@")</f>
        <v/>
      </c>
    </row>
    <row r="164" spans="1:29" ht="31.5" customHeight="1">
      <c r="A164" s="90" t="str">
        <f>IFERROR(VLOOKUP('15년일입'!$C164,구분표!$A$2:$C$1001,2,FALSE),"")</f>
        <v/>
      </c>
      <c r="B164" s="90" t="str">
        <f>IFERROR(VLOOKUP('15년일입'!$C164,구분표!$A$2:$C$1001,3,FALSE),"")</f>
        <v/>
      </c>
      <c r="C164" s="190"/>
      <c r="D164" s="189"/>
      <c r="E164" s="189"/>
      <c r="F164" s="190"/>
      <c r="G164" s="188"/>
      <c r="H164" s="188"/>
      <c r="I164" s="188"/>
      <c r="J164" s="74">
        <f t="shared" si="34"/>
        <v>0</v>
      </c>
      <c r="K164" s="188"/>
      <c r="L164" s="188"/>
      <c r="M164" s="74">
        <f t="shared" si="35"/>
        <v>0</v>
      </c>
      <c r="N164" s="75" t="str">
        <f t="shared" si="3"/>
        <v>-</v>
      </c>
      <c r="O164" s="206"/>
      <c r="P164" s="76"/>
      <c r="Q164" s="215"/>
      <c r="R164" s="76"/>
      <c r="S164" s="79" t="s">
        <v>563</v>
      </c>
      <c r="T164" s="188">
        <f t="shared" si="30"/>
        <v>0</v>
      </c>
      <c r="U164" s="188">
        <f t="shared" si="36"/>
        <v>0</v>
      </c>
      <c r="V164" s="78" t="str">
        <f t="shared" si="31"/>
        <v>ok</v>
      </c>
      <c r="W164" s="76"/>
      <c r="X164" s="77" t="str">
        <f t="shared" si="37"/>
        <v/>
      </c>
      <c r="Y164" s="188">
        <f t="shared" si="32"/>
        <v>0</v>
      </c>
      <c r="Z164" s="188">
        <f t="shared" si="33"/>
        <v>0</v>
      </c>
      <c r="AA164" s="78" t="str">
        <f t="shared" si="38"/>
        <v>ok</v>
      </c>
      <c r="AB164" s="76"/>
      <c r="AC164" s="80" t="str">
        <f t="array" ref="AC164">IFERROR(IF($C164="","",INDEX(구분표!$I$2:$I$1001,MATCH(1,(구분표!$B$2:$B$1001='15년일입'!$A164)*(구분표!$C$2:$C$1001='15년일입'!$B164)*(구분표!$A$2:$A$1001='15년일입'!$C164),0))),"@@")</f>
        <v/>
      </c>
    </row>
    <row r="165" spans="1:29" ht="31.5" customHeight="1">
      <c r="A165" s="90" t="str">
        <f>IFERROR(VLOOKUP('15년일입'!$C165,구분표!$A$2:$C$1001,2,FALSE),"")</f>
        <v/>
      </c>
      <c r="B165" s="90" t="str">
        <f>IFERROR(VLOOKUP('15년일입'!$C165,구분표!$A$2:$C$1001,3,FALSE),"")</f>
        <v/>
      </c>
      <c r="C165" s="190"/>
      <c r="D165" s="189"/>
      <c r="E165" s="189"/>
      <c r="F165" s="190"/>
      <c r="G165" s="188"/>
      <c r="H165" s="188"/>
      <c r="I165" s="200"/>
      <c r="J165" s="74">
        <f t="shared" si="34"/>
        <v>0</v>
      </c>
      <c r="K165" s="188"/>
      <c r="L165" s="200"/>
      <c r="M165" s="74">
        <f t="shared" si="35"/>
        <v>0</v>
      </c>
      <c r="N165" s="75" t="str">
        <f t="shared" si="3"/>
        <v>-</v>
      </c>
      <c r="O165" s="206"/>
      <c r="P165" s="76"/>
      <c r="Q165" s="215"/>
      <c r="R165" s="76"/>
      <c r="S165" s="79" t="s">
        <v>563</v>
      </c>
      <c r="T165" s="188">
        <f t="shared" si="30"/>
        <v>0</v>
      </c>
      <c r="U165" s="188">
        <f t="shared" si="36"/>
        <v>0</v>
      </c>
      <c r="V165" s="78" t="str">
        <f t="shared" si="31"/>
        <v>ok</v>
      </c>
      <c r="W165" s="76"/>
      <c r="X165" s="77" t="str">
        <f t="shared" si="37"/>
        <v/>
      </c>
      <c r="Y165" s="188">
        <f t="shared" si="32"/>
        <v>0</v>
      </c>
      <c r="Z165" s="188">
        <f t="shared" si="33"/>
        <v>0</v>
      </c>
      <c r="AA165" s="78" t="str">
        <f t="shared" si="38"/>
        <v>ok</v>
      </c>
      <c r="AB165" s="76"/>
      <c r="AC165" s="80" t="str">
        <f t="array" ref="AC165">IFERROR(IF($C165="","",INDEX(구분표!$I$2:$I$1001,MATCH(1,(구분표!$B$2:$B$1001='15년일입'!$A165)*(구분표!$C$2:$C$1001='15년일입'!$B165)*(구분표!$A$2:$A$1001='15년일입'!$C165),0))),"@@")</f>
        <v/>
      </c>
    </row>
    <row r="166" spans="1:29" ht="31.5" customHeight="1">
      <c r="A166" s="90" t="str">
        <f>IFERROR(VLOOKUP('15년일입'!$C166,구분표!$A$2:$C$1001,2,FALSE),"")</f>
        <v/>
      </c>
      <c r="B166" s="90" t="str">
        <f>IFERROR(VLOOKUP('15년일입'!$C166,구분표!$A$2:$C$1001,3,FALSE),"")</f>
        <v/>
      </c>
      <c r="C166" s="190"/>
      <c r="D166" s="189"/>
      <c r="E166" s="189"/>
      <c r="F166" s="190"/>
      <c r="G166" s="188"/>
      <c r="H166" s="188"/>
      <c r="I166" s="188"/>
      <c r="J166" s="74">
        <f t="shared" si="34"/>
        <v>0</v>
      </c>
      <c r="K166" s="188"/>
      <c r="L166" s="188"/>
      <c r="M166" s="74">
        <f t="shared" si="35"/>
        <v>0</v>
      </c>
      <c r="N166" s="75" t="str">
        <f t="shared" si="3"/>
        <v>-</v>
      </c>
      <c r="O166" s="206"/>
      <c r="P166" s="76"/>
      <c r="Q166" s="215"/>
      <c r="R166" s="76"/>
      <c r="S166" s="79" t="s">
        <v>563</v>
      </c>
      <c r="T166" s="188">
        <f t="shared" si="30"/>
        <v>0</v>
      </c>
      <c r="U166" s="188">
        <f t="shared" si="36"/>
        <v>0</v>
      </c>
      <c r="V166" s="78" t="str">
        <f t="shared" si="31"/>
        <v>ok</v>
      </c>
      <c r="W166" s="76"/>
      <c r="X166" s="77" t="str">
        <f t="shared" si="37"/>
        <v/>
      </c>
      <c r="Y166" s="188">
        <f t="shared" si="32"/>
        <v>0</v>
      </c>
      <c r="Z166" s="188">
        <f t="shared" si="33"/>
        <v>0</v>
      </c>
      <c r="AA166" s="78" t="str">
        <f t="shared" si="38"/>
        <v>ok</v>
      </c>
      <c r="AB166" s="76"/>
      <c r="AC166" s="80" t="str">
        <f t="array" ref="AC166">IFERROR(IF($C166="","",INDEX(구분표!$I$2:$I$1001,MATCH(1,(구분표!$B$2:$B$1001='15년일입'!$A166)*(구분표!$C$2:$C$1001='15년일입'!$B166)*(구분표!$A$2:$A$1001='15년일입'!$C166),0))),"@@")</f>
        <v/>
      </c>
    </row>
    <row r="167" spans="1:29" ht="31.5" customHeight="1">
      <c r="A167" s="90" t="str">
        <f>IFERROR(VLOOKUP('15년일입'!$C167,구분표!$A$2:$C$1001,2,FALSE),"")</f>
        <v/>
      </c>
      <c r="B167" s="90" t="str">
        <f>IFERROR(VLOOKUP('15년일입'!$C167,구분표!$A$2:$C$1001,3,FALSE),"")</f>
        <v/>
      </c>
      <c r="C167" s="190"/>
      <c r="D167" s="189"/>
      <c r="E167" s="189"/>
      <c r="F167" s="190"/>
      <c r="G167" s="192"/>
      <c r="H167" s="188"/>
      <c r="I167" s="188"/>
      <c r="J167" s="74">
        <f t="shared" si="34"/>
        <v>0</v>
      </c>
      <c r="K167" s="188"/>
      <c r="L167" s="188"/>
      <c r="M167" s="74">
        <f t="shared" si="35"/>
        <v>0</v>
      </c>
      <c r="N167" s="75" t="str">
        <f t="shared" si="3"/>
        <v>-</v>
      </c>
      <c r="O167" s="206"/>
      <c r="P167" s="76"/>
      <c r="Q167" s="215"/>
      <c r="R167" s="76"/>
      <c r="S167" s="79" t="s">
        <v>563</v>
      </c>
      <c r="T167" s="188">
        <f t="shared" si="30"/>
        <v>0</v>
      </c>
      <c r="U167" s="188">
        <f t="shared" si="36"/>
        <v>0</v>
      </c>
      <c r="V167" s="78" t="str">
        <f t="shared" si="31"/>
        <v>ok</v>
      </c>
      <c r="W167" s="76"/>
      <c r="X167" s="77" t="str">
        <f t="shared" si="37"/>
        <v/>
      </c>
      <c r="Y167" s="188">
        <f t="shared" si="32"/>
        <v>0</v>
      </c>
      <c r="Z167" s="188">
        <f t="shared" si="33"/>
        <v>0</v>
      </c>
      <c r="AA167" s="78" t="str">
        <f t="shared" si="38"/>
        <v>ok</v>
      </c>
      <c r="AB167" s="76"/>
      <c r="AC167" s="80" t="str">
        <f t="array" ref="AC167">IFERROR(IF($C167="","",INDEX(구분표!$I$2:$I$1001,MATCH(1,(구분표!$B$2:$B$1001='15년일입'!$A167)*(구분표!$C$2:$C$1001='15년일입'!$B167)*(구분표!$A$2:$A$1001='15년일입'!$C167),0))),"@@")</f>
        <v/>
      </c>
    </row>
    <row r="168" spans="1:29" ht="31.5" customHeight="1">
      <c r="A168" s="90" t="str">
        <f>IFERROR(VLOOKUP('15년일입'!$C168,구분표!$A$2:$C$1001,2,FALSE),"")</f>
        <v/>
      </c>
      <c r="B168" s="90" t="str">
        <f>IFERROR(VLOOKUP('15년일입'!$C168,구분표!$A$2:$C$1001,3,FALSE),"")</f>
        <v/>
      </c>
      <c r="C168" s="190"/>
      <c r="D168" s="189"/>
      <c r="E168" s="189"/>
      <c r="F168" s="190"/>
      <c r="G168" s="192"/>
      <c r="H168" s="188"/>
      <c r="I168" s="188"/>
      <c r="J168" s="74">
        <f t="shared" si="34"/>
        <v>0</v>
      </c>
      <c r="K168" s="188"/>
      <c r="L168" s="188"/>
      <c r="M168" s="74">
        <f t="shared" si="35"/>
        <v>0</v>
      </c>
      <c r="N168" s="75" t="str">
        <f t="shared" si="3"/>
        <v>-</v>
      </c>
      <c r="O168" s="206"/>
      <c r="P168" s="76"/>
      <c r="Q168" s="215"/>
      <c r="R168" s="76"/>
      <c r="S168" s="79" t="s">
        <v>563</v>
      </c>
      <c r="T168" s="188">
        <f t="shared" si="30"/>
        <v>0</v>
      </c>
      <c r="U168" s="188">
        <f t="shared" si="36"/>
        <v>0</v>
      </c>
      <c r="V168" s="78" t="str">
        <f t="shared" si="31"/>
        <v>ok</v>
      </c>
      <c r="W168" s="76"/>
      <c r="X168" s="77" t="str">
        <f t="shared" si="37"/>
        <v/>
      </c>
      <c r="Y168" s="188">
        <f t="shared" si="32"/>
        <v>0</v>
      </c>
      <c r="Z168" s="188">
        <f t="shared" si="33"/>
        <v>0</v>
      </c>
      <c r="AA168" s="78" t="str">
        <f t="shared" si="38"/>
        <v>ok</v>
      </c>
      <c r="AB168" s="76"/>
      <c r="AC168" s="80" t="str">
        <f t="array" ref="AC168">IFERROR(IF($C168="","",INDEX(구분표!$I$2:$I$1001,MATCH(1,(구분표!$B$2:$B$1001='15년일입'!$A168)*(구분표!$C$2:$C$1001='15년일입'!$B168)*(구분표!$A$2:$A$1001='15년일입'!$C168),0))),"@@")</f>
        <v/>
      </c>
    </row>
    <row r="169" spans="1:29" ht="31.5" customHeight="1">
      <c r="A169" s="90" t="str">
        <f>IFERROR(VLOOKUP('15년일입'!$C169,구분표!$A$2:$C$1001,2,FALSE),"")</f>
        <v/>
      </c>
      <c r="B169" s="90" t="str">
        <f>IFERROR(VLOOKUP('15년일입'!$C169,구분표!$A$2:$C$1001,3,FALSE),"")</f>
        <v/>
      </c>
      <c r="C169" s="190"/>
      <c r="D169" s="189"/>
      <c r="E169" s="189"/>
      <c r="F169" s="190"/>
      <c r="G169" s="188"/>
      <c r="H169" s="188"/>
      <c r="I169" s="188"/>
      <c r="J169" s="74">
        <f t="shared" si="34"/>
        <v>0</v>
      </c>
      <c r="K169" s="188"/>
      <c r="L169" s="188"/>
      <c r="M169" s="74">
        <f t="shared" si="35"/>
        <v>0</v>
      </c>
      <c r="N169" s="75" t="str">
        <f t="shared" si="3"/>
        <v>-</v>
      </c>
      <c r="O169" s="206"/>
      <c r="P169" s="76"/>
      <c r="Q169" s="215"/>
      <c r="R169" s="76"/>
      <c r="S169" s="79" t="s">
        <v>563</v>
      </c>
      <c r="T169" s="188">
        <f t="shared" si="30"/>
        <v>0</v>
      </c>
      <c r="U169" s="188">
        <f t="shared" si="36"/>
        <v>0</v>
      </c>
      <c r="V169" s="78" t="str">
        <f t="shared" si="31"/>
        <v>ok</v>
      </c>
      <c r="W169" s="76"/>
      <c r="X169" s="77" t="str">
        <f t="shared" si="37"/>
        <v/>
      </c>
      <c r="Y169" s="188">
        <f t="shared" si="32"/>
        <v>0</v>
      </c>
      <c r="Z169" s="188">
        <f t="shared" si="33"/>
        <v>0</v>
      </c>
      <c r="AA169" s="78" t="str">
        <f t="shared" si="38"/>
        <v>ok</v>
      </c>
      <c r="AB169" s="76"/>
      <c r="AC169" s="80" t="str">
        <f t="array" ref="AC169">IFERROR(IF($C169="","",INDEX(구분표!$I$2:$I$1001,MATCH(1,(구분표!$B$2:$B$1001='15년일입'!$A169)*(구분표!$C$2:$C$1001='15년일입'!$B169)*(구분표!$A$2:$A$1001='15년일입'!$C169),0))),"@@")</f>
        <v/>
      </c>
    </row>
    <row r="170" spans="1:29" ht="31.5" customHeight="1">
      <c r="A170" s="90" t="str">
        <f>IFERROR(VLOOKUP('15년일입'!$C170,구분표!$A$2:$C$1001,2,FALSE),"")</f>
        <v/>
      </c>
      <c r="B170" s="90" t="str">
        <f>IFERROR(VLOOKUP('15년일입'!$C170,구분표!$A$2:$C$1001,3,FALSE),"")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34"/>
        <v>0</v>
      </c>
      <c r="K170" s="188"/>
      <c r="L170" s="188"/>
      <c r="M170" s="74">
        <f t="shared" si="35"/>
        <v>0</v>
      </c>
      <c r="N170" s="75" t="str">
        <f t="shared" si="3"/>
        <v>-</v>
      </c>
      <c r="O170" s="206"/>
      <c r="P170" s="76"/>
      <c r="Q170" s="215"/>
      <c r="R170" s="76"/>
      <c r="S170" s="79" t="s">
        <v>563</v>
      </c>
      <c r="T170" s="188">
        <f t="shared" si="30"/>
        <v>0</v>
      </c>
      <c r="U170" s="188">
        <f t="shared" si="36"/>
        <v>0</v>
      </c>
      <c r="V170" s="78" t="str">
        <f t="shared" si="31"/>
        <v>ok</v>
      </c>
      <c r="W170" s="76"/>
      <c r="X170" s="77" t="str">
        <f t="shared" si="37"/>
        <v/>
      </c>
      <c r="Y170" s="188">
        <f t="shared" si="32"/>
        <v>0</v>
      </c>
      <c r="Z170" s="188">
        <f t="shared" si="33"/>
        <v>0</v>
      </c>
      <c r="AA170" s="78" t="str">
        <f t="shared" si="38"/>
        <v>ok</v>
      </c>
      <c r="AB170" s="76"/>
      <c r="AC170" s="80" t="str">
        <f t="array" ref="AC170">IFERROR(IF($C170="","",INDEX(구분표!$I$2:$I$1001,MATCH(1,(구분표!$B$2:$B$1001='15년일입'!$A170)*(구분표!$C$2:$C$1001='15년일입'!$B170)*(구분표!$A$2:$A$1001='15년일입'!$C170),0))),"@@")</f>
        <v/>
      </c>
    </row>
    <row r="171" spans="1:29" ht="31.5" customHeight="1">
      <c r="A171" s="90" t="str">
        <f>IFERROR(VLOOKUP('15년일입'!$C171,구분표!$A$2:$C$1001,2,FALSE),"")</f>
        <v/>
      </c>
      <c r="B171" s="90" t="str">
        <f>IFERROR(VLOOKUP('15년일입'!$C171,구분표!$A$2:$C$1001,3,FALSE),"")</f>
        <v/>
      </c>
      <c r="C171" s="190"/>
      <c r="D171" s="189"/>
      <c r="E171" s="189"/>
      <c r="F171" s="190"/>
      <c r="G171" s="188"/>
      <c r="H171" s="188"/>
      <c r="I171" s="200"/>
      <c r="J171" s="74">
        <f t="shared" si="34"/>
        <v>0</v>
      </c>
      <c r="K171" s="188"/>
      <c r="L171" s="200"/>
      <c r="M171" s="74">
        <f t="shared" si="35"/>
        <v>0</v>
      </c>
      <c r="N171" s="75" t="str">
        <f t="shared" si="3"/>
        <v>-</v>
      </c>
      <c r="O171" s="205"/>
      <c r="P171" s="76"/>
      <c r="Q171" s="215"/>
      <c r="R171" s="76"/>
      <c r="S171" s="79" t="s">
        <v>563</v>
      </c>
      <c r="T171" s="188">
        <f t="shared" si="30"/>
        <v>0</v>
      </c>
      <c r="U171" s="188">
        <f t="shared" si="36"/>
        <v>0</v>
      </c>
      <c r="V171" s="78" t="str">
        <f t="shared" si="31"/>
        <v>ok</v>
      </c>
      <c r="W171" s="76"/>
      <c r="X171" s="77" t="str">
        <f t="shared" si="37"/>
        <v/>
      </c>
      <c r="Y171" s="188">
        <f t="shared" si="32"/>
        <v>0</v>
      </c>
      <c r="Z171" s="188">
        <f t="shared" si="33"/>
        <v>0</v>
      </c>
      <c r="AA171" s="78" t="str">
        <f t="shared" si="38"/>
        <v>ok</v>
      </c>
      <c r="AB171" s="76"/>
      <c r="AC171" s="80" t="str">
        <f t="array" ref="AC171">IFERROR(IF($C171="","",INDEX(구분표!$I$2:$I$1001,MATCH(1,(구분표!$B$2:$B$1001='15년일입'!$A171)*(구분표!$C$2:$C$1001='15년일입'!$B171)*(구분표!$A$2:$A$1001='15년일입'!$C171),0))),"@@")</f>
        <v/>
      </c>
    </row>
    <row r="172" spans="1:29" ht="31.5" customHeight="1">
      <c r="A172" s="90" t="str">
        <f>IFERROR(VLOOKUP('15년일입'!$C172,구분표!$A$2:$C$1001,2,FALSE),"")</f>
        <v/>
      </c>
      <c r="B172" s="90" t="str">
        <f>IFERROR(VLOOKUP('15년일입'!$C172,구분표!$A$2:$C$1001,3,FALSE),"")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34"/>
        <v>0</v>
      </c>
      <c r="K172" s="188"/>
      <c r="L172" s="188"/>
      <c r="M172" s="74">
        <f t="shared" si="35"/>
        <v>0</v>
      </c>
      <c r="N172" s="75" t="str">
        <f t="shared" si="3"/>
        <v>-</v>
      </c>
      <c r="O172" s="206"/>
      <c r="P172" s="76"/>
      <c r="Q172" s="215"/>
      <c r="R172" s="76"/>
      <c r="S172" s="79" t="s">
        <v>563</v>
      </c>
      <c r="T172" s="188">
        <f t="shared" si="30"/>
        <v>0</v>
      </c>
      <c r="U172" s="188">
        <f t="shared" si="36"/>
        <v>0</v>
      </c>
      <c r="V172" s="78" t="str">
        <f t="shared" si="31"/>
        <v>ok</v>
      </c>
      <c r="W172" s="76"/>
      <c r="X172" s="77" t="str">
        <f t="shared" si="37"/>
        <v/>
      </c>
      <c r="Y172" s="188">
        <f t="shared" si="32"/>
        <v>0</v>
      </c>
      <c r="Z172" s="188">
        <f t="shared" si="33"/>
        <v>0</v>
      </c>
      <c r="AA172" s="78" t="str">
        <f t="shared" si="38"/>
        <v>ok</v>
      </c>
      <c r="AB172" s="76"/>
      <c r="AC172" s="80" t="str">
        <f t="array" ref="AC172">IFERROR(IF($C172="","",INDEX(구분표!$I$2:$I$1001,MATCH(1,(구분표!$B$2:$B$1001='15년일입'!$A172)*(구분표!$C$2:$C$1001='15년일입'!$B172)*(구분표!$A$2:$A$1001='15년일입'!$C172),0))),"@@")</f>
        <v/>
      </c>
    </row>
    <row r="173" spans="1:29" ht="31.5" customHeight="1">
      <c r="A173" s="90" t="str">
        <f>IFERROR(VLOOKUP('15년일입'!$C173,구분표!$A$2:$C$1001,2,FALSE),"")</f>
        <v/>
      </c>
      <c r="B173" s="90" t="str">
        <f>IFERROR(VLOOKUP('15년일입'!$C173,구분표!$A$2:$C$1001,3,FALSE),"")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34"/>
        <v>0</v>
      </c>
      <c r="K173" s="188"/>
      <c r="L173" s="188"/>
      <c r="M173" s="74">
        <f t="shared" si="35"/>
        <v>0</v>
      </c>
      <c r="N173" s="75" t="str">
        <f t="shared" si="3"/>
        <v>-</v>
      </c>
      <c r="O173" s="208"/>
      <c r="P173" s="76"/>
      <c r="Q173" s="215"/>
      <c r="R173" s="76"/>
      <c r="S173" s="79" t="s">
        <v>563</v>
      </c>
      <c r="T173" s="188">
        <f t="shared" si="30"/>
        <v>0</v>
      </c>
      <c r="U173" s="188">
        <f t="shared" si="36"/>
        <v>0</v>
      </c>
      <c r="V173" s="78" t="str">
        <f t="shared" si="31"/>
        <v>ok</v>
      </c>
      <c r="W173" s="76"/>
      <c r="X173" s="77" t="str">
        <f t="shared" si="37"/>
        <v/>
      </c>
      <c r="Y173" s="188">
        <f t="shared" si="32"/>
        <v>0</v>
      </c>
      <c r="Z173" s="188">
        <f t="shared" si="33"/>
        <v>0</v>
      </c>
      <c r="AA173" s="78" t="str">
        <f t="shared" si="38"/>
        <v>ok</v>
      </c>
      <c r="AB173" s="76"/>
      <c r="AC173" s="80" t="str">
        <f t="array" ref="AC173">IFERROR(IF($C173="","",INDEX(구분표!$I$2:$I$1001,MATCH(1,(구분표!$B$2:$B$1001='15년일입'!$A173)*(구분표!$C$2:$C$1001='15년일입'!$B173)*(구분표!$A$2:$A$1001='15년일입'!$C173),0))),"@@")</f>
        <v/>
      </c>
    </row>
    <row r="174" spans="1:29" ht="31.5" customHeight="1">
      <c r="A174" s="90" t="str">
        <f>IFERROR(VLOOKUP('15년일입'!$C174,구분표!$A$2:$C$1001,2,FALSE),"")</f>
        <v/>
      </c>
      <c r="B174" s="90" t="str">
        <f>IFERROR(VLOOKUP('15년일입'!$C174,구분표!$A$2:$C$1001,3,FALSE),"")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34"/>
        <v>0</v>
      </c>
      <c r="K174" s="188"/>
      <c r="L174" s="188"/>
      <c r="M174" s="74">
        <f t="shared" si="35"/>
        <v>0</v>
      </c>
      <c r="N174" s="75" t="str">
        <f t="shared" si="3"/>
        <v>-</v>
      </c>
      <c r="O174" s="206"/>
      <c r="P174" s="76"/>
      <c r="Q174" s="215"/>
      <c r="R174" s="76"/>
      <c r="S174" s="79" t="s">
        <v>563</v>
      </c>
      <c r="T174" s="188">
        <f t="shared" si="30"/>
        <v>0</v>
      </c>
      <c r="U174" s="188">
        <f t="shared" si="36"/>
        <v>0</v>
      </c>
      <c r="V174" s="78" t="str">
        <f t="shared" si="31"/>
        <v>ok</v>
      </c>
      <c r="W174" s="76"/>
      <c r="X174" s="77" t="str">
        <f t="shared" si="37"/>
        <v/>
      </c>
      <c r="Y174" s="188">
        <f t="shared" si="32"/>
        <v>0</v>
      </c>
      <c r="Z174" s="188">
        <f t="shared" si="33"/>
        <v>0</v>
      </c>
      <c r="AA174" s="78" t="str">
        <f t="shared" si="38"/>
        <v>ok</v>
      </c>
      <c r="AB174" s="76"/>
      <c r="AC174" s="80" t="str">
        <f t="array" ref="AC174">IFERROR(IF($C174="","",INDEX(구분표!$I$2:$I$1001,MATCH(1,(구분표!$B$2:$B$1001='15년일입'!$A174)*(구분표!$C$2:$C$1001='15년일입'!$B174)*(구분표!$A$2:$A$1001='15년일입'!$C174),0))),"@@")</f>
        <v/>
      </c>
    </row>
    <row r="175" spans="1:29" ht="31.5" customHeight="1">
      <c r="A175" s="90" t="str">
        <f>IFERROR(VLOOKUP('15년일입'!$C175,구분표!$A$2:$C$1001,2,FALSE),"")</f>
        <v/>
      </c>
      <c r="B175" s="90" t="str">
        <f>IFERROR(VLOOKUP('15년일입'!$C175,구분표!$A$2:$C$1001,3,FALSE),"")</f>
        <v/>
      </c>
      <c r="C175" s="190"/>
      <c r="D175" s="189"/>
      <c r="E175" s="189"/>
      <c r="F175" s="190"/>
      <c r="G175" s="188"/>
      <c r="H175" s="188"/>
      <c r="I175" s="188"/>
      <c r="J175" s="74">
        <f t="shared" si="34"/>
        <v>0</v>
      </c>
      <c r="K175" s="188"/>
      <c r="L175" s="188"/>
      <c r="M175" s="74">
        <f t="shared" si="35"/>
        <v>0</v>
      </c>
      <c r="N175" s="75" t="str">
        <f t="shared" si="3"/>
        <v>-</v>
      </c>
      <c r="O175" s="206"/>
      <c r="P175" s="76"/>
      <c r="Q175" s="215"/>
      <c r="R175" s="76"/>
      <c r="S175" s="79" t="s">
        <v>563</v>
      </c>
      <c r="T175" s="188">
        <f t="shared" si="30"/>
        <v>0</v>
      </c>
      <c r="U175" s="188">
        <f t="shared" si="36"/>
        <v>0</v>
      </c>
      <c r="V175" s="78" t="str">
        <f t="shared" si="31"/>
        <v>ok</v>
      </c>
      <c r="W175" s="76"/>
      <c r="X175" s="77" t="str">
        <f t="shared" si="37"/>
        <v/>
      </c>
      <c r="Y175" s="188">
        <f t="shared" si="32"/>
        <v>0</v>
      </c>
      <c r="Z175" s="188">
        <f t="shared" si="33"/>
        <v>0</v>
      </c>
      <c r="AA175" s="78" t="str">
        <f t="shared" si="38"/>
        <v>ok</v>
      </c>
      <c r="AB175" s="76"/>
      <c r="AC175" s="80" t="str">
        <f t="array" ref="AC175">IFERROR(IF($C175="","",INDEX(구분표!$I$2:$I$1001,MATCH(1,(구분표!$B$2:$B$1001='15년일입'!$A175)*(구분표!$C$2:$C$1001='15년일입'!$B175)*(구분표!$A$2:$A$1001='15년일입'!$C175),0))),"@@")</f>
        <v/>
      </c>
    </row>
    <row r="176" spans="1:29" ht="31.5" customHeight="1">
      <c r="A176" s="90" t="str">
        <f>IFERROR(VLOOKUP('15년일입'!$C176,구분표!$A$2:$C$1001,2,FALSE),"")</f>
        <v/>
      </c>
      <c r="B176" s="90" t="str">
        <f>IFERROR(VLOOKUP('15년일입'!$C176,구분표!$A$2:$C$1001,3,FALSE),"")</f>
        <v/>
      </c>
      <c r="C176" s="190"/>
      <c r="D176" s="189"/>
      <c r="E176" s="189"/>
      <c r="F176" s="190"/>
      <c r="G176" s="188"/>
      <c r="H176" s="188"/>
      <c r="I176" s="188"/>
      <c r="J176" s="74">
        <f t="shared" si="34"/>
        <v>0</v>
      </c>
      <c r="K176" s="188"/>
      <c r="L176" s="188"/>
      <c r="M176" s="74">
        <f t="shared" si="35"/>
        <v>0</v>
      </c>
      <c r="N176" s="75" t="str">
        <f t="shared" si="3"/>
        <v>-</v>
      </c>
      <c r="O176" s="206"/>
      <c r="P176" s="76"/>
      <c r="Q176" s="215"/>
      <c r="R176" s="76"/>
      <c r="S176" s="79" t="s">
        <v>563</v>
      </c>
      <c r="T176" s="188">
        <f t="shared" si="30"/>
        <v>0</v>
      </c>
      <c r="U176" s="188">
        <f t="shared" si="36"/>
        <v>0</v>
      </c>
      <c r="V176" s="78" t="str">
        <f t="shared" si="31"/>
        <v>ok</v>
      </c>
      <c r="W176" s="76"/>
      <c r="X176" s="77" t="str">
        <f t="shared" si="37"/>
        <v/>
      </c>
      <c r="Y176" s="188">
        <f t="shared" si="32"/>
        <v>0</v>
      </c>
      <c r="Z176" s="188">
        <f t="shared" si="33"/>
        <v>0</v>
      </c>
      <c r="AA176" s="78" t="str">
        <f t="shared" si="38"/>
        <v>ok</v>
      </c>
      <c r="AB176" s="76"/>
      <c r="AC176" s="80" t="str">
        <f t="array" ref="AC176">IFERROR(IF($C176="","",INDEX(구분표!$I$2:$I$1001,MATCH(1,(구분표!$B$2:$B$1001='15년일입'!$A176)*(구분표!$C$2:$C$1001='15년일입'!$B176)*(구분표!$A$2:$A$1001='15년일입'!$C176),0))),"@@")</f>
        <v/>
      </c>
    </row>
    <row r="177" spans="1:29" ht="31.5" customHeight="1">
      <c r="A177" s="90" t="str">
        <f>IFERROR(VLOOKUP('15년일입'!$C177,구분표!$A$2:$C$1001,2,FALSE),"")</f>
        <v/>
      </c>
      <c r="B177" s="90" t="str">
        <f>IFERROR(VLOOKUP('15년일입'!$C177,구분표!$A$2:$C$1001,3,FALSE),"")</f>
        <v/>
      </c>
      <c r="C177" s="190"/>
      <c r="D177" s="189"/>
      <c r="E177" s="189"/>
      <c r="F177" s="190"/>
      <c r="G177" s="191"/>
      <c r="H177" s="188"/>
      <c r="I177" s="188"/>
      <c r="J177" s="74">
        <f t="shared" si="34"/>
        <v>0</v>
      </c>
      <c r="K177" s="188"/>
      <c r="L177" s="188"/>
      <c r="M177" s="74">
        <f t="shared" si="35"/>
        <v>0</v>
      </c>
      <c r="N177" s="75" t="str">
        <f t="shared" si="3"/>
        <v>-</v>
      </c>
      <c r="O177" s="206"/>
      <c r="P177" s="76"/>
      <c r="Q177" s="215"/>
      <c r="R177" s="76"/>
      <c r="S177" s="79" t="s">
        <v>563</v>
      </c>
      <c r="T177" s="188">
        <f t="shared" si="30"/>
        <v>0</v>
      </c>
      <c r="U177" s="188">
        <f t="shared" si="36"/>
        <v>0</v>
      </c>
      <c r="V177" s="78" t="str">
        <f t="shared" si="31"/>
        <v>ok</v>
      </c>
      <c r="W177" s="76"/>
      <c r="X177" s="77" t="str">
        <f t="shared" si="37"/>
        <v/>
      </c>
      <c r="Y177" s="188">
        <f t="shared" si="32"/>
        <v>0</v>
      </c>
      <c r="Z177" s="188">
        <f t="shared" si="33"/>
        <v>0</v>
      </c>
      <c r="AA177" s="78" t="str">
        <f t="shared" si="38"/>
        <v>ok</v>
      </c>
      <c r="AB177" s="76"/>
      <c r="AC177" s="80" t="str">
        <f t="array" ref="AC177">IFERROR(IF($C177="","",INDEX(구분표!$I$2:$I$1001,MATCH(1,(구분표!$B$2:$B$1001='15년일입'!$A177)*(구분표!$C$2:$C$1001='15년일입'!$B177)*(구분표!$A$2:$A$1001='15년일입'!$C177),0))),"@@")</f>
        <v/>
      </c>
    </row>
    <row r="178" spans="1:29" ht="31.5" customHeight="1">
      <c r="A178" s="90" t="str">
        <f>IFERROR(VLOOKUP('15년일입'!$C178,구분표!$A$2:$C$1001,2,FALSE),"")</f>
        <v/>
      </c>
      <c r="B178" s="90" t="str">
        <f>IFERROR(VLOOKUP('15년일입'!$C178,구분표!$A$2:$C$1001,3,FALSE),"")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34"/>
        <v>0</v>
      </c>
      <c r="K178" s="188"/>
      <c r="L178" s="188"/>
      <c r="M178" s="74">
        <f t="shared" si="35"/>
        <v>0</v>
      </c>
      <c r="N178" s="75" t="str">
        <f t="shared" si="3"/>
        <v>-</v>
      </c>
      <c r="O178" s="206"/>
      <c r="P178" s="76"/>
      <c r="Q178" s="215"/>
      <c r="R178" s="76"/>
      <c r="S178" s="79" t="s">
        <v>563</v>
      </c>
      <c r="T178" s="188">
        <f t="shared" si="30"/>
        <v>0</v>
      </c>
      <c r="U178" s="188">
        <f t="shared" si="36"/>
        <v>0</v>
      </c>
      <c r="V178" s="78" t="str">
        <f t="shared" si="31"/>
        <v>ok</v>
      </c>
      <c r="W178" s="76"/>
      <c r="X178" s="77" t="str">
        <f t="shared" si="37"/>
        <v/>
      </c>
      <c r="Y178" s="188">
        <f t="shared" si="32"/>
        <v>0</v>
      </c>
      <c r="Z178" s="188">
        <f t="shared" si="33"/>
        <v>0</v>
      </c>
      <c r="AA178" s="78" t="str">
        <f t="shared" si="38"/>
        <v>ok</v>
      </c>
      <c r="AB178" s="76"/>
      <c r="AC178" s="80" t="str">
        <f t="array" ref="AC178">IFERROR(IF($C178="","",INDEX(구분표!$I$2:$I$1001,MATCH(1,(구분표!$B$2:$B$1001='15년일입'!$A178)*(구분표!$C$2:$C$1001='15년일입'!$B178)*(구분표!$A$2:$A$1001='15년일입'!$C178),0))),"@@")</f>
        <v/>
      </c>
    </row>
    <row r="179" spans="1:29" ht="31.5" customHeight="1">
      <c r="A179" s="90" t="str">
        <f>IFERROR(VLOOKUP('15년일입'!$C179,구분표!$A$2:$C$1001,2,FALSE),"")</f>
        <v/>
      </c>
      <c r="B179" s="90" t="str">
        <f>IFERROR(VLOOKUP('15년일입'!$C179,구분표!$A$2:$C$1001,3,FALSE),"")</f>
        <v/>
      </c>
      <c r="C179" s="190"/>
      <c r="D179" s="189"/>
      <c r="E179" s="189"/>
      <c r="F179" s="190"/>
      <c r="G179" s="191"/>
      <c r="H179" s="188"/>
      <c r="I179" s="188"/>
      <c r="J179" s="74">
        <f t="shared" si="34"/>
        <v>0</v>
      </c>
      <c r="K179" s="188"/>
      <c r="L179" s="188"/>
      <c r="M179" s="74">
        <f t="shared" si="35"/>
        <v>0</v>
      </c>
      <c r="N179" s="75" t="str">
        <f t="shared" si="3"/>
        <v>-</v>
      </c>
      <c r="O179" s="206"/>
      <c r="P179" s="76"/>
      <c r="Q179" s="215"/>
      <c r="R179" s="76"/>
      <c r="S179" s="79" t="s">
        <v>563</v>
      </c>
      <c r="T179" s="188">
        <f t="shared" si="30"/>
        <v>0</v>
      </c>
      <c r="U179" s="188">
        <f t="shared" si="36"/>
        <v>0</v>
      </c>
      <c r="V179" s="78" t="str">
        <f t="shared" si="31"/>
        <v>ok</v>
      </c>
      <c r="W179" s="76"/>
      <c r="X179" s="77" t="str">
        <f t="shared" si="37"/>
        <v/>
      </c>
      <c r="Y179" s="188">
        <f t="shared" si="32"/>
        <v>0</v>
      </c>
      <c r="Z179" s="188">
        <f t="shared" si="33"/>
        <v>0</v>
      </c>
      <c r="AA179" s="78" t="str">
        <f t="shared" si="38"/>
        <v>ok</v>
      </c>
      <c r="AB179" s="76"/>
      <c r="AC179" s="80" t="str">
        <f t="array" ref="AC179">IFERROR(IF($C179="","",INDEX(구분표!$I$2:$I$1001,MATCH(1,(구분표!$B$2:$B$1001='15년일입'!$A179)*(구분표!$C$2:$C$1001='15년일입'!$B179)*(구분표!$A$2:$A$1001='15년일입'!$C179),0))),"@@")</f>
        <v/>
      </c>
    </row>
    <row r="180" spans="1:29" ht="31.5" customHeight="1">
      <c r="A180" s="90" t="str">
        <f>IFERROR(VLOOKUP('15년일입'!$C180,구분표!$A$2:$C$1001,2,FALSE),"")</f>
        <v/>
      </c>
      <c r="B180" s="90" t="str">
        <f>IFERROR(VLOOKUP('15년일입'!$C180,구분표!$A$2:$C$1001,3,FALSE),"")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34"/>
        <v>0</v>
      </c>
      <c r="K180" s="188"/>
      <c r="L180" s="188"/>
      <c r="M180" s="74">
        <f t="shared" si="35"/>
        <v>0</v>
      </c>
      <c r="N180" s="75" t="str">
        <f t="shared" si="3"/>
        <v>-</v>
      </c>
      <c r="O180" s="209"/>
      <c r="P180" s="76"/>
      <c r="Q180" s="215"/>
      <c r="R180" s="76"/>
      <c r="S180" s="79" t="s">
        <v>563</v>
      </c>
      <c r="T180" s="188">
        <f t="shared" si="30"/>
        <v>0</v>
      </c>
      <c r="U180" s="188">
        <f t="shared" si="36"/>
        <v>0</v>
      </c>
      <c r="V180" s="78" t="str">
        <f t="shared" si="31"/>
        <v>ok</v>
      </c>
      <c r="W180" s="76"/>
      <c r="X180" s="77" t="str">
        <f t="shared" si="37"/>
        <v/>
      </c>
      <c r="Y180" s="188">
        <f t="shared" si="32"/>
        <v>0</v>
      </c>
      <c r="Z180" s="188">
        <f t="shared" si="33"/>
        <v>0</v>
      </c>
      <c r="AA180" s="78" t="str">
        <f t="shared" si="38"/>
        <v>ok</v>
      </c>
      <c r="AB180" s="76"/>
      <c r="AC180" s="80" t="str">
        <f t="array" ref="AC180">IFERROR(IF($C180="","",INDEX(구분표!$I$2:$I$1001,MATCH(1,(구분표!$B$2:$B$1001='15년일입'!$A180)*(구분표!$C$2:$C$1001='15년일입'!$B180)*(구분표!$A$2:$A$1001='15년일입'!$C180),0))),"@@")</f>
        <v/>
      </c>
    </row>
    <row r="181" spans="1:29" ht="31.5" customHeight="1">
      <c r="A181" s="90" t="str">
        <f>IFERROR(VLOOKUP('15년일입'!$C181,구분표!$A$2:$C$1001,2,FALSE),"")</f>
        <v/>
      </c>
      <c r="B181" s="90" t="str">
        <f>IFERROR(VLOOKUP('15년일입'!$C181,구분표!$A$2:$C$1001,3,FALSE),"")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34"/>
        <v>0</v>
      </c>
      <c r="K181" s="188"/>
      <c r="L181" s="188"/>
      <c r="M181" s="74">
        <f t="shared" si="35"/>
        <v>0</v>
      </c>
      <c r="N181" s="75" t="str">
        <f t="shared" si="3"/>
        <v>-</v>
      </c>
      <c r="O181" s="209"/>
      <c r="P181" s="76"/>
      <c r="Q181" s="215"/>
      <c r="R181" s="76"/>
      <c r="S181" s="79" t="s">
        <v>563</v>
      </c>
      <c r="T181" s="188">
        <f t="shared" si="30"/>
        <v>0</v>
      </c>
      <c r="U181" s="188">
        <f t="shared" si="36"/>
        <v>0</v>
      </c>
      <c r="V181" s="78" t="str">
        <f t="shared" si="31"/>
        <v>ok</v>
      </c>
      <c r="W181" s="76"/>
      <c r="X181" s="77" t="str">
        <f t="shared" si="37"/>
        <v/>
      </c>
      <c r="Y181" s="188">
        <f t="shared" si="32"/>
        <v>0</v>
      </c>
      <c r="Z181" s="188">
        <f t="shared" si="33"/>
        <v>0</v>
      </c>
      <c r="AA181" s="78" t="str">
        <f t="shared" si="38"/>
        <v>ok</v>
      </c>
      <c r="AB181" s="76"/>
      <c r="AC181" s="80" t="str">
        <f t="array" ref="AC181">IFERROR(IF($C181="","",INDEX(구분표!$I$2:$I$1001,MATCH(1,(구분표!$B$2:$B$1001='15년일입'!$A181)*(구분표!$C$2:$C$1001='15년일입'!$B181)*(구분표!$A$2:$A$1001='15년일입'!$C181),0))),"@@")</f>
        <v/>
      </c>
    </row>
    <row r="182" spans="1:29" ht="31.5" customHeight="1">
      <c r="A182" s="90" t="str">
        <f>IFERROR(VLOOKUP('15년일입'!$C182,구분표!$A$2:$C$1001,2,FALSE),"")</f>
        <v/>
      </c>
      <c r="B182" s="90" t="str">
        <f>IFERROR(VLOOKUP('15년일입'!$C182,구분표!$A$2:$C$1001,3,FALSE),"")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34"/>
        <v>0</v>
      </c>
      <c r="K182" s="188"/>
      <c r="L182" s="188"/>
      <c r="M182" s="74">
        <f t="shared" si="35"/>
        <v>0</v>
      </c>
      <c r="N182" s="75" t="str">
        <f t="shared" si="3"/>
        <v>-</v>
      </c>
      <c r="O182" s="205"/>
      <c r="P182" s="76"/>
      <c r="Q182" s="215"/>
      <c r="R182" s="76"/>
      <c r="S182" s="79" t="s">
        <v>563</v>
      </c>
      <c r="T182" s="188">
        <f t="shared" si="30"/>
        <v>0</v>
      </c>
      <c r="U182" s="188">
        <f t="shared" si="36"/>
        <v>0</v>
      </c>
      <c r="V182" s="78" t="str">
        <f t="shared" si="31"/>
        <v>ok</v>
      </c>
      <c r="W182" s="76"/>
      <c r="X182" s="77" t="str">
        <f t="shared" si="37"/>
        <v/>
      </c>
      <c r="Y182" s="188">
        <f t="shared" si="32"/>
        <v>0</v>
      </c>
      <c r="Z182" s="188">
        <f t="shared" si="33"/>
        <v>0</v>
      </c>
      <c r="AA182" s="78" t="str">
        <f t="shared" si="38"/>
        <v>ok</v>
      </c>
      <c r="AB182" s="76"/>
      <c r="AC182" s="80" t="str">
        <f t="array" ref="AC182">IFERROR(IF($C182="","",INDEX(구분표!$I$2:$I$1001,MATCH(1,(구분표!$B$2:$B$1001='15년일입'!$A182)*(구분표!$C$2:$C$1001='15년일입'!$B182)*(구분표!$A$2:$A$1001='15년일입'!$C182),0))),"@@")</f>
        <v/>
      </c>
    </row>
    <row r="183" spans="1:29" ht="31.5" customHeight="1">
      <c r="A183" s="90" t="str">
        <f>IFERROR(VLOOKUP('15년일입'!$C183,구분표!$A$2:$C$1001,2,FALSE),"")</f>
        <v/>
      </c>
      <c r="B183" s="90" t="str">
        <f>IFERROR(VLOOKUP('15년일입'!$C183,구분표!$A$2:$C$1001,3,FALSE),"")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34"/>
        <v>0</v>
      </c>
      <c r="K183" s="188"/>
      <c r="L183" s="188"/>
      <c r="M183" s="74">
        <f t="shared" si="35"/>
        <v>0</v>
      </c>
      <c r="N183" s="75" t="str">
        <f t="shared" si="3"/>
        <v>-</v>
      </c>
      <c r="O183" s="205"/>
      <c r="P183" s="76"/>
      <c r="Q183" s="215"/>
      <c r="R183" s="76"/>
      <c r="S183" s="79" t="s">
        <v>563</v>
      </c>
      <c r="T183" s="188">
        <f t="shared" si="30"/>
        <v>0</v>
      </c>
      <c r="U183" s="188">
        <f t="shared" si="36"/>
        <v>0</v>
      </c>
      <c r="V183" s="78" t="str">
        <f t="shared" si="31"/>
        <v>ok</v>
      </c>
      <c r="W183" s="76"/>
      <c r="X183" s="77" t="str">
        <f t="shared" si="37"/>
        <v/>
      </c>
      <c r="Y183" s="188">
        <f t="shared" si="32"/>
        <v>0</v>
      </c>
      <c r="Z183" s="188">
        <f t="shared" si="33"/>
        <v>0</v>
      </c>
      <c r="AA183" s="78" t="str">
        <f t="shared" si="38"/>
        <v>ok</v>
      </c>
      <c r="AB183" s="76"/>
      <c r="AC183" s="80" t="str">
        <f t="array" ref="AC183">IFERROR(IF($C183="","",INDEX(구분표!$I$2:$I$1001,MATCH(1,(구분표!$B$2:$B$1001='15년일입'!$A183)*(구분표!$C$2:$C$1001='15년일입'!$B183)*(구분표!$A$2:$A$1001='15년일입'!$C183),0))),"@@")</f>
        <v/>
      </c>
    </row>
    <row r="184" spans="1:29" ht="31.5" customHeight="1">
      <c r="A184" s="90" t="str">
        <f>IFERROR(VLOOKUP('15년일입'!$C184,구분표!$A$2:$C$1001,2,FALSE),"")</f>
        <v/>
      </c>
      <c r="B184" s="90" t="str">
        <f>IFERROR(VLOOKUP('15년일입'!$C184,구분표!$A$2:$C$1001,3,FALSE),"")</f>
        <v/>
      </c>
      <c r="C184" s="190"/>
      <c r="D184" s="189"/>
      <c r="E184" s="189"/>
      <c r="F184" s="190"/>
      <c r="G184" s="188"/>
      <c r="H184" s="188"/>
      <c r="I184" s="188"/>
      <c r="J184" s="74">
        <f t="shared" si="34"/>
        <v>0</v>
      </c>
      <c r="K184" s="188"/>
      <c r="L184" s="188"/>
      <c r="M184" s="74">
        <f t="shared" si="35"/>
        <v>0</v>
      </c>
      <c r="N184" s="75" t="str">
        <f t="shared" si="3"/>
        <v>-</v>
      </c>
      <c r="O184" s="205"/>
      <c r="P184" s="76"/>
      <c r="Q184" s="215"/>
      <c r="R184" s="76"/>
      <c r="S184" s="79" t="s">
        <v>563</v>
      </c>
      <c r="T184" s="188">
        <f t="shared" si="30"/>
        <v>0</v>
      </c>
      <c r="U184" s="188">
        <f t="shared" si="36"/>
        <v>0</v>
      </c>
      <c r="V184" s="78" t="str">
        <f t="shared" si="31"/>
        <v>ok</v>
      </c>
      <c r="W184" s="76"/>
      <c r="X184" s="77" t="str">
        <f t="shared" si="37"/>
        <v/>
      </c>
      <c r="Y184" s="188">
        <f t="shared" si="32"/>
        <v>0</v>
      </c>
      <c r="Z184" s="188">
        <f t="shared" si="33"/>
        <v>0</v>
      </c>
      <c r="AA184" s="78" t="str">
        <f t="shared" si="38"/>
        <v>ok</v>
      </c>
      <c r="AB184" s="76"/>
      <c r="AC184" s="80" t="str">
        <f t="array" ref="AC184">IFERROR(IF($C184="","",INDEX(구분표!$I$2:$I$1001,MATCH(1,(구분표!$B$2:$B$1001='15년일입'!$A184)*(구분표!$C$2:$C$1001='15년일입'!$B184)*(구분표!$A$2:$A$1001='15년일입'!$C184),0))),"@@")</f>
        <v/>
      </c>
    </row>
    <row r="185" spans="1:29" ht="31.5" customHeight="1">
      <c r="A185" s="90" t="str">
        <f>IFERROR(VLOOKUP('15년일입'!$C185,구분표!$A$2:$C$1001,2,FALSE),"")</f>
        <v/>
      </c>
      <c r="B185" s="90" t="str">
        <f>IFERROR(VLOOKUP('15년일입'!$C185,구분표!$A$2:$C$1001,3,FALSE),"")</f>
        <v/>
      </c>
      <c r="C185" s="190"/>
      <c r="D185" s="189"/>
      <c r="E185" s="189"/>
      <c r="F185" s="190"/>
      <c r="G185" s="188"/>
      <c r="H185" s="188"/>
      <c r="I185" s="188"/>
      <c r="J185" s="74">
        <f t="shared" si="34"/>
        <v>0</v>
      </c>
      <c r="K185" s="188"/>
      <c r="L185" s="188"/>
      <c r="M185" s="74">
        <f t="shared" si="35"/>
        <v>0</v>
      </c>
      <c r="N185" s="75" t="str">
        <f t="shared" si="3"/>
        <v>-</v>
      </c>
      <c r="O185" s="209"/>
      <c r="P185" s="76"/>
      <c r="Q185" s="215"/>
      <c r="R185" s="76"/>
      <c r="S185" s="79" t="s">
        <v>563</v>
      </c>
      <c r="T185" s="188">
        <f t="shared" si="30"/>
        <v>0</v>
      </c>
      <c r="U185" s="188">
        <f t="shared" si="36"/>
        <v>0</v>
      </c>
      <c r="V185" s="78" t="str">
        <f t="shared" si="31"/>
        <v>ok</v>
      </c>
      <c r="W185" s="76"/>
      <c r="X185" s="77" t="str">
        <f t="shared" si="37"/>
        <v/>
      </c>
      <c r="Y185" s="188">
        <f t="shared" si="32"/>
        <v>0</v>
      </c>
      <c r="Z185" s="188">
        <f t="shared" si="33"/>
        <v>0</v>
      </c>
      <c r="AA185" s="78" t="str">
        <f t="shared" si="38"/>
        <v>ok</v>
      </c>
      <c r="AB185" s="76"/>
      <c r="AC185" s="80" t="str">
        <f t="array" ref="AC185">IFERROR(IF($C185="","",INDEX(구분표!$I$2:$I$1001,MATCH(1,(구분표!$B$2:$B$1001='15년일입'!$A185)*(구분표!$C$2:$C$1001='15년일입'!$B185)*(구분표!$A$2:$A$1001='15년일입'!$C185),0))),"@@")</f>
        <v/>
      </c>
    </row>
    <row r="186" spans="1:29" ht="31.5" customHeight="1">
      <c r="A186" s="90" t="str">
        <f>IFERROR(VLOOKUP('15년일입'!$C186,구분표!$A$2:$C$1001,2,FALSE),"")</f>
        <v/>
      </c>
      <c r="B186" s="90" t="str">
        <f>IFERROR(VLOOKUP('15년일입'!$C186,구분표!$A$2:$C$1001,3,FALSE),"")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34"/>
        <v>0</v>
      </c>
      <c r="K186" s="188"/>
      <c r="L186" s="188"/>
      <c r="M186" s="74">
        <f t="shared" si="35"/>
        <v>0</v>
      </c>
      <c r="N186" s="75" t="str">
        <f t="shared" si="3"/>
        <v>-</v>
      </c>
      <c r="O186" s="209"/>
      <c r="P186" s="76"/>
      <c r="Q186" s="215"/>
      <c r="R186" s="76"/>
      <c r="S186" s="79" t="s">
        <v>563</v>
      </c>
      <c r="T186" s="188">
        <f t="shared" si="30"/>
        <v>0</v>
      </c>
      <c r="U186" s="188">
        <f t="shared" si="36"/>
        <v>0</v>
      </c>
      <c r="V186" s="78" t="str">
        <f t="shared" si="31"/>
        <v>ok</v>
      </c>
      <c r="W186" s="76"/>
      <c r="X186" s="77" t="str">
        <f t="shared" si="37"/>
        <v/>
      </c>
      <c r="Y186" s="188">
        <f t="shared" si="32"/>
        <v>0</v>
      </c>
      <c r="Z186" s="188">
        <f t="shared" si="33"/>
        <v>0</v>
      </c>
      <c r="AA186" s="78" t="str">
        <f t="shared" si="38"/>
        <v>ok</v>
      </c>
      <c r="AB186" s="76"/>
      <c r="AC186" s="80" t="str">
        <f t="array" ref="AC186">IFERROR(IF($C186="","",INDEX(구분표!$I$2:$I$1001,MATCH(1,(구분표!$B$2:$B$1001='15년일입'!$A186)*(구분표!$C$2:$C$1001='15년일입'!$B186)*(구분표!$A$2:$A$1001='15년일입'!$C186),0))),"@@")</f>
        <v/>
      </c>
    </row>
    <row r="187" spans="1:29" ht="31.5" customHeight="1">
      <c r="A187" s="90" t="str">
        <f>IFERROR(VLOOKUP('15년일입'!$C187,구분표!$A$2:$C$1001,2,FALSE),"")</f>
        <v/>
      </c>
      <c r="B187" s="90" t="str">
        <f>IFERROR(VLOOKUP('15년일입'!$C187,구분표!$A$2:$C$1001,3,FALSE),"")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34"/>
        <v>0</v>
      </c>
      <c r="K187" s="188"/>
      <c r="L187" s="188"/>
      <c r="M187" s="74">
        <f t="shared" si="35"/>
        <v>0</v>
      </c>
      <c r="N187" s="75" t="str">
        <f t="shared" si="3"/>
        <v>-</v>
      </c>
      <c r="O187" s="209"/>
      <c r="P187" s="76"/>
      <c r="Q187" s="215"/>
      <c r="R187" s="76"/>
      <c r="S187" s="79" t="s">
        <v>563</v>
      </c>
      <c r="T187" s="188">
        <f t="shared" si="30"/>
        <v>0</v>
      </c>
      <c r="U187" s="188">
        <f t="shared" si="36"/>
        <v>0</v>
      </c>
      <c r="V187" s="78" t="str">
        <f t="shared" si="31"/>
        <v>ok</v>
      </c>
      <c r="W187" s="76"/>
      <c r="X187" s="77" t="str">
        <f t="shared" si="37"/>
        <v/>
      </c>
      <c r="Y187" s="188">
        <f t="shared" si="32"/>
        <v>0</v>
      </c>
      <c r="Z187" s="188">
        <f t="shared" si="33"/>
        <v>0</v>
      </c>
      <c r="AA187" s="78" t="str">
        <f t="shared" si="38"/>
        <v>ok</v>
      </c>
      <c r="AB187" s="76"/>
      <c r="AC187" s="80" t="str">
        <f t="array" ref="AC187">IFERROR(IF($C187="","",INDEX(구분표!$I$2:$I$1001,MATCH(1,(구분표!$B$2:$B$1001='15년일입'!$A187)*(구분표!$C$2:$C$1001='15년일입'!$B187)*(구분표!$A$2:$A$1001='15년일입'!$C187),0))),"@@")</f>
        <v/>
      </c>
    </row>
    <row r="188" spans="1:29" ht="31.5" customHeight="1">
      <c r="A188" s="90" t="str">
        <f>IFERROR(VLOOKUP('15년일입'!$C188,구분표!$A$2:$C$1001,2,FALSE),"")</f>
        <v/>
      </c>
      <c r="B188" s="90" t="str">
        <f>IFERROR(VLOOKUP('15년일입'!$C188,구분표!$A$2:$C$1001,3,FALSE),"")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34"/>
        <v>0</v>
      </c>
      <c r="K188" s="188"/>
      <c r="L188" s="188"/>
      <c r="M188" s="74">
        <f t="shared" si="35"/>
        <v>0</v>
      </c>
      <c r="N188" s="75" t="str">
        <f t="shared" si="3"/>
        <v>-</v>
      </c>
      <c r="O188" s="209"/>
      <c r="P188" s="76"/>
      <c r="Q188" s="215"/>
      <c r="R188" s="76"/>
      <c r="S188" s="79" t="s">
        <v>563</v>
      </c>
      <c r="T188" s="188">
        <f t="shared" si="30"/>
        <v>0</v>
      </c>
      <c r="U188" s="188">
        <f t="shared" si="36"/>
        <v>0</v>
      </c>
      <c r="V188" s="78" t="str">
        <f t="shared" si="31"/>
        <v>ok</v>
      </c>
      <c r="W188" s="76"/>
      <c r="X188" s="77" t="str">
        <f t="shared" si="37"/>
        <v/>
      </c>
      <c r="Y188" s="188">
        <f t="shared" si="32"/>
        <v>0</v>
      </c>
      <c r="Z188" s="188">
        <f t="shared" si="33"/>
        <v>0</v>
      </c>
      <c r="AA188" s="78" t="str">
        <f t="shared" si="38"/>
        <v>ok</v>
      </c>
      <c r="AB188" s="76"/>
      <c r="AC188" s="80" t="str">
        <f t="array" ref="AC188">IFERROR(IF($C188="","",INDEX(구분표!$I$2:$I$1001,MATCH(1,(구분표!$B$2:$B$1001='15년일입'!$A188)*(구분표!$C$2:$C$1001='15년일입'!$B188)*(구분표!$A$2:$A$1001='15년일입'!$C188),0))),"@@")</f>
        <v/>
      </c>
    </row>
    <row r="189" spans="1:29" ht="31.5" customHeight="1">
      <c r="A189" s="90" t="str">
        <f>IFERROR(VLOOKUP('15년일입'!$C189,구분표!$A$2:$C$1001,2,FALSE),"")</f>
        <v/>
      </c>
      <c r="B189" s="90" t="str">
        <f>IFERROR(VLOOKUP('15년일입'!$C189,구분표!$A$2:$C$1001,3,FALSE),"")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34"/>
        <v>0</v>
      </c>
      <c r="K189" s="188"/>
      <c r="L189" s="188"/>
      <c r="M189" s="74">
        <f t="shared" si="35"/>
        <v>0</v>
      </c>
      <c r="N189" s="75" t="str">
        <f t="shared" si="3"/>
        <v>-</v>
      </c>
      <c r="O189" s="209"/>
      <c r="P189" s="76"/>
      <c r="Q189" s="215"/>
      <c r="R189" s="76"/>
      <c r="S189" s="79" t="s">
        <v>563</v>
      </c>
      <c r="T189" s="188">
        <f t="shared" si="30"/>
        <v>0</v>
      </c>
      <c r="U189" s="188">
        <f t="shared" si="36"/>
        <v>0</v>
      </c>
      <c r="V189" s="78" t="str">
        <f t="shared" si="31"/>
        <v>ok</v>
      </c>
      <c r="W189" s="76"/>
      <c r="X189" s="77" t="str">
        <f t="shared" si="37"/>
        <v/>
      </c>
      <c r="Y189" s="188">
        <f t="shared" si="32"/>
        <v>0</v>
      </c>
      <c r="Z189" s="188">
        <f t="shared" si="33"/>
        <v>0</v>
      </c>
      <c r="AA189" s="78" t="str">
        <f t="shared" si="38"/>
        <v>ok</v>
      </c>
      <c r="AB189" s="76"/>
      <c r="AC189" s="80" t="str">
        <f t="array" ref="AC189">IFERROR(IF($C189="","",INDEX(구분표!$I$2:$I$1001,MATCH(1,(구분표!$B$2:$B$1001='15년일입'!$A189)*(구분표!$C$2:$C$1001='15년일입'!$B189)*(구분표!$A$2:$A$1001='15년일입'!$C189),0))),"@@")</f>
        <v/>
      </c>
    </row>
    <row r="190" spans="1:29" ht="31.5" customHeight="1">
      <c r="A190" s="90" t="str">
        <f>IFERROR(VLOOKUP('15년일입'!$C190,구분표!$A$2:$C$1001,2,FALSE),"")</f>
        <v/>
      </c>
      <c r="B190" s="90" t="str">
        <f>IFERROR(VLOOKUP('15년일입'!$C190,구분표!$A$2:$C$1001,3,FALSE),"")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34"/>
        <v>0</v>
      </c>
      <c r="K190" s="188"/>
      <c r="L190" s="188"/>
      <c r="M190" s="74">
        <f t="shared" si="35"/>
        <v>0</v>
      </c>
      <c r="N190" s="75" t="str">
        <f t="shared" si="3"/>
        <v>-</v>
      </c>
      <c r="O190" s="209"/>
      <c r="P190" s="76"/>
      <c r="Q190" s="215"/>
      <c r="R190" s="76"/>
      <c r="S190" s="79" t="s">
        <v>563</v>
      </c>
      <c r="T190" s="188">
        <f t="shared" si="30"/>
        <v>0</v>
      </c>
      <c r="U190" s="188">
        <f t="shared" si="36"/>
        <v>0</v>
      </c>
      <c r="V190" s="78" t="str">
        <f t="shared" si="31"/>
        <v>ok</v>
      </c>
      <c r="W190" s="76"/>
      <c r="X190" s="77" t="str">
        <f t="shared" si="37"/>
        <v/>
      </c>
      <c r="Y190" s="188">
        <f t="shared" si="32"/>
        <v>0</v>
      </c>
      <c r="Z190" s="188">
        <f t="shared" si="33"/>
        <v>0</v>
      </c>
      <c r="AA190" s="78" t="str">
        <f t="shared" si="38"/>
        <v>ok</v>
      </c>
      <c r="AB190" s="76"/>
      <c r="AC190" s="80" t="str">
        <f t="array" ref="AC190">IFERROR(IF($C190="","",INDEX(구분표!$I$2:$I$1001,MATCH(1,(구분표!$B$2:$B$1001='15년일입'!$A190)*(구분표!$C$2:$C$1001='15년일입'!$B190)*(구분표!$A$2:$A$1001='15년일입'!$C190),0))),"@@")</f>
        <v/>
      </c>
    </row>
    <row r="191" spans="1:29" ht="31.5" customHeight="1">
      <c r="A191" s="90" t="str">
        <f>IFERROR(VLOOKUP('15년일입'!$C191,구분표!$A$2:$C$1001,2,FALSE),"")</f>
        <v/>
      </c>
      <c r="B191" s="90" t="str">
        <f>IFERROR(VLOOKUP('15년일입'!$C191,구분표!$A$2:$C$1001,3,FALSE),"")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34"/>
        <v>0</v>
      </c>
      <c r="K191" s="188"/>
      <c r="L191" s="188"/>
      <c r="M191" s="74">
        <f t="shared" si="35"/>
        <v>0</v>
      </c>
      <c r="N191" s="75" t="str">
        <f t="shared" si="3"/>
        <v>-</v>
      </c>
      <c r="O191" s="209"/>
      <c r="P191" s="76"/>
      <c r="Q191" s="215"/>
      <c r="R191" s="76"/>
      <c r="S191" s="79" t="s">
        <v>563</v>
      </c>
      <c r="T191" s="188">
        <f t="shared" si="30"/>
        <v>0</v>
      </c>
      <c r="U191" s="188">
        <f t="shared" si="36"/>
        <v>0</v>
      </c>
      <c r="V191" s="78" t="str">
        <f t="shared" si="31"/>
        <v>ok</v>
      </c>
      <c r="W191" s="76"/>
      <c r="X191" s="77" t="str">
        <f t="shared" si="37"/>
        <v/>
      </c>
      <c r="Y191" s="188">
        <f t="shared" si="32"/>
        <v>0</v>
      </c>
      <c r="Z191" s="188">
        <f t="shared" si="33"/>
        <v>0</v>
      </c>
      <c r="AA191" s="78" t="str">
        <f t="shared" si="38"/>
        <v>ok</v>
      </c>
      <c r="AB191" s="76"/>
      <c r="AC191" s="80" t="str">
        <f t="array" ref="AC191">IFERROR(IF($C191="","",INDEX(구분표!$I$2:$I$1001,MATCH(1,(구분표!$B$2:$B$1001='15년일입'!$A191)*(구분표!$C$2:$C$1001='15년일입'!$B191)*(구분표!$A$2:$A$1001='15년일입'!$C191),0))),"@@")</f>
        <v/>
      </c>
    </row>
    <row r="192" spans="1:29" ht="31.5" customHeight="1">
      <c r="A192" s="90" t="str">
        <f>IFERROR(VLOOKUP('15년일입'!$C192,구분표!$A$2:$C$1001,2,FALSE),"")</f>
        <v/>
      </c>
      <c r="B192" s="90" t="str">
        <f>IFERROR(VLOOKUP('15년일입'!$C192,구분표!$A$2:$C$1001,3,FALSE),"")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34"/>
        <v>0</v>
      </c>
      <c r="K192" s="202"/>
      <c r="L192" s="188"/>
      <c r="M192" s="74">
        <f t="shared" si="35"/>
        <v>0</v>
      </c>
      <c r="N192" s="75" t="str">
        <f t="shared" si="3"/>
        <v>-</v>
      </c>
      <c r="O192" s="209"/>
      <c r="P192" s="76"/>
      <c r="Q192" s="215"/>
      <c r="R192" s="76"/>
      <c r="S192" s="79" t="s">
        <v>563</v>
      </c>
      <c r="T192" s="188">
        <f t="shared" si="30"/>
        <v>0</v>
      </c>
      <c r="U192" s="188">
        <f t="shared" si="36"/>
        <v>0</v>
      </c>
      <c r="V192" s="78" t="str">
        <f t="shared" si="31"/>
        <v>ok</v>
      </c>
      <c r="W192" s="76"/>
      <c r="X192" s="77" t="str">
        <f t="shared" si="37"/>
        <v/>
      </c>
      <c r="Y192" s="188">
        <f t="shared" si="32"/>
        <v>0</v>
      </c>
      <c r="Z192" s="188">
        <f t="shared" si="33"/>
        <v>0</v>
      </c>
      <c r="AA192" s="78" t="str">
        <f t="shared" si="38"/>
        <v>ok</v>
      </c>
      <c r="AB192" s="76"/>
      <c r="AC192" s="80" t="str">
        <f t="array" ref="AC192">IFERROR(IF($C192="","",INDEX(구분표!$I$2:$I$1001,MATCH(1,(구분표!$B$2:$B$1001='15년일입'!$A192)*(구분표!$C$2:$C$1001='15년일입'!$B192)*(구분표!$A$2:$A$1001='15년일입'!$C192),0))),"@@")</f>
        <v/>
      </c>
    </row>
    <row r="193" spans="1:29" ht="31.5" customHeight="1">
      <c r="A193" s="90" t="str">
        <f>IFERROR(VLOOKUP('15년일입'!$C193,구분표!$A$2:$C$1001,2,FALSE),"")</f>
        <v/>
      </c>
      <c r="B193" s="90" t="str">
        <f>IFERROR(VLOOKUP('15년일입'!$C193,구분표!$A$2:$C$1001,3,FALSE),"")</f>
        <v/>
      </c>
      <c r="C193" s="190"/>
      <c r="D193" s="189"/>
      <c r="E193" s="189"/>
      <c r="F193" s="190"/>
      <c r="G193" s="188"/>
      <c r="H193" s="200"/>
      <c r="I193" s="200"/>
      <c r="J193" s="74">
        <f t="shared" si="34"/>
        <v>0</v>
      </c>
      <c r="K193" s="200"/>
      <c r="L193" s="200"/>
      <c r="M193" s="74">
        <f t="shared" si="35"/>
        <v>0</v>
      </c>
      <c r="N193" s="75" t="str">
        <f t="shared" si="3"/>
        <v>-</v>
      </c>
      <c r="O193" s="209"/>
      <c r="P193" s="76"/>
      <c r="Q193" s="215"/>
      <c r="R193" s="76"/>
      <c r="S193" s="79" t="s">
        <v>563</v>
      </c>
      <c r="T193" s="188">
        <f t="shared" si="30"/>
        <v>0</v>
      </c>
      <c r="U193" s="188">
        <f t="shared" si="36"/>
        <v>0</v>
      </c>
      <c r="V193" s="78" t="str">
        <f t="shared" si="31"/>
        <v>ok</v>
      </c>
      <c r="W193" s="76"/>
      <c r="X193" s="77" t="str">
        <f t="shared" si="37"/>
        <v/>
      </c>
      <c r="Y193" s="188">
        <f t="shared" si="32"/>
        <v>0</v>
      </c>
      <c r="Z193" s="188">
        <f t="shared" si="33"/>
        <v>0</v>
      </c>
      <c r="AA193" s="78" t="str">
        <f t="shared" si="38"/>
        <v>ok</v>
      </c>
      <c r="AB193" s="76"/>
      <c r="AC193" s="80" t="str">
        <f t="array" ref="AC193">IFERROR(IF($C193="","",INDEX(구분표!$I$2:$I$1001,MATCH(1,(구분표!$B$2:$B$1001='15년일입'!$A193)*(구분표!$C$2:$C$1001='15년일입'!$B193)*(구분표!$A$2:$A$1001='15년일입'!$C193),0))),"@@")</f>
        <v/>
      </c>
    </row>
    <row r="194" spans="1:29" ht="31.5" customHeight="1">
      <c r="A194" s="90" t="str">
        <f>IFERROR(VLOOKUP('15년일입'!$C194,구분표!$A$2:$C$1001,2,FALSE),"")</f>
        <v/>
      </c>
      <c r="B194" s="90" t="str">
        <f>IFERROR(VLOOKUP('15년일입'!$C194,구분표!$A$2:$C$1001,3,FALSE),"")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34"/>
        <v>0</v>
      </c>
      <c r="K194" s="188"/>
      <c r="L194" s="188"/>
      <c r="M194" s="74">
        <f t="shared" si="35"/>
        <v>0</v>
      </c>
      <c r="N194" s="75" t="str">
        <f t="shared" si="3"/>
        <v>-</v>
      </c>
      <c r="O194" s="209"/>
      <c r="P194" s="76"/>
      <c r="Q194" s="215"/>
      <c r="R194" s="76"/>
      <c r="S194" s="79" t="s">
        <v>563</v>
      </c>
      <c r="T194" s="188">
        <f t="shared" si="30"/>
        <v>0</v>
      </c>
      <c r="U194" s="188">
        <f t="shared" si="36"/>
        <v>0</v>
      </c>
      <c r="V194" s="78" t="str">
        <f t="shared" si="31"/>
        <v>ok</v>
      </c>
      <c r="W194" s="76"/>
      <c r="X194" s="77" t="str">
        <f t="shared" si="37"/>
        <v/>
      </c>
      <c r="Y194" s="188">
        <f t="shared" si="32"/>
        <v>0</v>
      </c>
      <c r="Z194" s="188">
        <f t="shared" si="33"/>
        <v>0</v>
      </c>
      <c r="AA194" s="78" t="str">
        <f t="shared" si="38"/>
        <v>ok</v>
      </c>
      <c r="AB194" s="76"/>
      <c r="AC194" s="80" t="str">
        <f t="array" ref="AC194">IFERROR(IF($C194="","",INDEX(구분표!$I$2:$I$1001,MATCH(1,(구분표!$B$2:$B$1001='15년일입'!$A194)*(구분표!$C$2:$C$1001='15년일입'!$B194)*(구분표!$A$2:$A$1001='15년일입'!$C194),0))),"@@")</f>
        <v/>
      </c>
    </row>
    <row r="195" spans="1:29" ht="31.5" customHeight="1">
      <c r="A195" s="90" t="str">
        <f>IFERROR(VLOOKUP('15년일입'!$C195,구분표!$A$2:$C$1001,2,FALSE),"")</f>
        <v/>
      </c>
      <c r="B195" s="90" t="str">
        <f>IFERROR(VLOOKUP('15년일입'!$C195,구분표!$A$2:$C$1001,3,FALSE),"")</f>
        <v/>
      </c>
      <c r="C195" s="190"/>
      <c r="D195" s="189"/>
      <c r="E195" s="189"/>
      <c r="F195" s="190"/>
      <c r="G195" s="188"/>
      <c r="H195" s="188"/>
      <c r="I195" s="188"/>
      <c r="J195" s="74">
        <f t="shared" si="34"/>
        <v>0</v>
      </c>
      <c r="K195" s="188"/>
      <c r="L195" s="188"/>
      <c r="M195" s="74">
        <f t="shared" si="35"/>
        <v>0</v>
      </c>
      <c r="N195" s="75" t="str">
        <f t="shared" si="3"/>
        <v>-</v>
      </c>
      <c r="O195" s="209"/>
      <c r="P195" s="76"/>
      <c r="Q195" s="215"/>
      <c r="R195" s="76"/>
      <c r="S195" s="79" t="s">
        <v>563</v>
      </c>
      <c r="T195" s="188">
        <f t="shared" si="30"/>
        <v>0</v>
      </c>
      <c r="U195" s="188">
        <f t="shared" si="36"/>
        <v>0</v>
      </c>
      <c r="V195" s="78" t="str">
        <f t="shared" si="31"/>
        <v>ok</v>
      </c>
      <c r="W195" s="76"/>
      <c r="X195" s="77" t="str">
        <f t="shared" si="37"/>
        <v/>
      </c>
      <c r="Y195" s="188">
        <f t="shared" si="32"/>
        <v>0</v>
      </c>
      <c r="Z195" s="188">
        <f t="shared" si="33"/>
        <v>0</v>
      </c>
      <c r="AA195" s="78" t="str">
        <f t="shared" si="38"/>
        <v>ok</v>
      </c>
      <c r="AB195" s="76"/>
      <c r="AC195" s="80" t="str">
        <f t="array" ref="AC195">IFERROR(IF($C195="","",INDEX(구분표!$I$2:$I$1001,MATCH(1,(구분표!$B$2:$B$1001='15년일입'!$A195)*(구분표!$C$2:$C$1001='15년일입'!$B195)*(구분표!$A$2:$A$1001='15년일입'!$C195),0))),"@@")</f>
        <v/>
      </c>
    </row>
    <row r="196" spans="1:29" ht="31.5" customHeight="1">
      <c r="A196" s="90" t="str">
        <f>IFERROR(VLOOKUP('15년일입'!$C196,구분표!$A$2:$C$1001,2,FALSE),"")</f>
        <v/>
      </c>
      <c r="B196" s="90" t="str">
        <f>IFERROR(VLOOKUP('15년일입'!$C196,구분표!$A$2:$C$1001,3,FALSE),"")</f>
        <v/>
      </c>
      <c r="C196" s="190"/>
      <c r="D196" s="189"/>
      <c r="E196" s="189"/>
      <c r="F196" s="190"/>
      <c r="G196" s="188"/>
      <c r="H196" s="188"/>
      <c r="I196" s="188"/>
      <c r="J196" s="74">
        <f t="shared" si="34"/>
        <v>0</v>
      </c>
      <c r="K196" s="202"/>
      <c r="L196" s="188"/>
      <c r="M196" s="74">
        <f t="shared" si="35"/>
        <v>0</v>
      </c>
      <c r="N196" s="75" t="str">
        <f t="shared" si="3"/>
        <v>-</v>
      </c>
      <c r="O196" s="209"/>
      <c r="P196" s="76"/>
      <c r="Q196" s="215"/>
      <c r="R196" s="76"/>
      <c r="S196" s="79" t="s">
        <v>563</v>
      </c>
      <c r="T196" s="188">
        <f t="shared" si="30"/>
        <v>0</v>
      </c>
      <c r="U196" s="188">
        <f t="shared" si="36"/>
        <v>0</v>
      </c>
      <c r="V196" s="78" t="str">
        <f t="shared" si="31"/>
        <v>ok</v>
      </c>
      <c r="W196" s="76"/>
      <c r="X196" s="77" t="str">
        <f t="shared" si="37"/>
        <v/>
      </c>
      <c r="Y196" s="188">
        <f t="shared" si="32"/>
        <v>0</v>
      </c>
      <c r="Z196" s="188">
        <f t="shared" si="33"/>
        <v>0</v>
      </c>
      <c r="AA196" s="78" t="str">
        <f t="shared" si="38"/>
        <v>ok</v>
      </c>
      <c r="AB196" s="76"/>
      <c r="AC196" s="80" t="str">
        <f t="array" ref="AC196">IFERROR(IF($C196="","",INDEX(구분표!$I$2:$I$1001,MATCH(1,(구분표!$B$2:$B$1001='15년일입'!$A196)*(구분표!$C$2:$C$1001='15년일입'!$B196)*(구분표!$A$2:$A$1001='15년일입'!$C196),0))),"@@")</f>
        <v/>
      </c>
    </row>
    <row r="197" spans="1:29" ht="31.5" customHeight="1">
      <c r="A197" s="90" t="str">
        <f>IFERROR(VLOOKUP('15년일입'!$C197,구분표!$A$2:$C$1001,2,FALSE),"")</f>
        <v/>
      </c>
      <c r="B197" s="90" t="str">
        <f>IFERROR(VLOOKUP('15년일입'!$C197,구분표!$A$2:$C$1001,3,FALSE),"")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34"/>
        <v>0</v>
      </c>
      <c r="K197" s="188"/>
      <c r="L197" s="188"/>
      <c r="M197" s="74">
        <f t="shared" si="35"/>
        <v>0</v>
      </c>
      <c r="N197" s="75" t="str">
        <f t="shared" si="3"/>
        <v>-</v>
      </c>
      <c r="O197" s="209"/>
      <c r="P197" s="76"/>
      <c r="Q197" s="215"/>
      <c r="R197" s="76"/>
      <c r="S197" s="79" t="s">
        <v>563</v>
      </c>
      <c r="T197" s="188">
        <f t="shared" si="30"/>
        <v>0</v>
      </c>
      <c r="U197" s="188">
        <f t="shared" si="36"/>
        <v>0</v>
      </c>
      <c r="V197" s="78" t="str">
        <f t="shared" si="31"/>
        <v>ok</v>
      </c>
      <c r="W197" s="76"/>
      <c r="X197" s="77" t="str">
        <f t="shared" si="37"/>
        <v/>
      </c>
      <c r="Y197" s="188">
        <f t="shared" si="32"/>
        <v>0</v>
      </c>
      <c r="Z197" s="188">
        <f t="shared" si="33"/>
        <v>0</v>
      </c>
      <c r="AA197" s="78" t="str">
        <f t="shared" si="38"/>
        <v>ok</v>
      </c>
      <c r="AB197" s="76"/>
      <c r="AC197" s="80" t="str">
        <f t="array" ref="AC197">IFERROR(IF($C197="","",INDEX(구분표!$I$2:$I$1001,MATCH(1,(구분표!$B$2:$B$1001='15년일입'!$A197)*(구분표!$C$2:$C$1001='15년일입'!$B197)*(구분표!$A$2:$A$1001='15년일입'!$C197),0))),"@@")</f>
        <v/>
      </c>
    </row>
    <row r="198" spans="1:29" ht="31.5" customHeight="1">
      <c r="A198" s="90" t="str">
        <f>IFERROR(VLOOKUP('15년일입'!$C198,구분표!$A$2:$C$1001,2,FALSE),"")</f>
        <v/>
      </c>
      <c r="B198" s="90" t="str">
        <f>IFERROR(VLOOKUP('15년일입'!$C198,구분표!$A$2:$C$1001,3,FALSE),"")</f>
        <v/>
      </c>
      <c r="C198" s="190"/>
      <c r="D198" s="189"/>
      <c r="E198" s="189"/>
      <c r="F198" s="190"/>
      <c r="G198" s="188"/>
      <c r="H198" s="188"/>
      <c r="I198" s="188"/>
      <c r="J198" s="74">
        <f t="shared" si="34"/>
        <v>0</v>
      </c>
      <c r="K198" s="188"/>
      <c r="L198" s="188"/>
      <c r="M198" s="74">
        <f t="shared" si="35"/>
        <v>0</v>
      </c>
      <c r="N198" s="75" t="str">
        <f t="shared" si="3"/>
        <v>-</v>
      </c>
      <c r="O198" s="209"/>
      <c r="P198" s="76"/>
      <c r="Q198" s="215"/>
      <c r="R198" s="76"/>
      <c r="S198" s="79" t="s">
        <v>563</v>
      </c>
      <c r="T198" s="188">
        <f t="shared" si="30"/>
        <v>0</v>
      </c>
      <c r="U198" s="188">
        <f t="shared" si="36"/>
        <v>0</v>
      </c>
      <c r="V198" s="78" t="str">
        <f t="shared" si="31"/>
        <v>ok</v>
      </c>
      <c r="W198" s="76"/>
      <c r="X198" s="77" t="str">
        <f t="shared" si="37"/>
        <v/>
      </c>
      <c r="Y198" s="188">
        <f t="shared" si="32"/>
        <v>0</v>
      </c>
      <c r="Z198" s="188">
        <f t="shared" si="33"/>
        <v>0</v>
      </c>
      <c r="AA198" s="78" t="str">
        <f t="shared" si="38"/>
        <v>ok</v>
      </c>
      <c r="AB198" s="76"/>
      <c r="AC198" s="80" t="str">
        <f t="array" ref="AC198">IFERROR(IF($C198="","",INDEX(구분표!$I$2:$I$1001,MATCH(1,(구분표!$B$2:$B$1001='15년일입'!$A198)*(구분표!$C$2:$C$1001='15년일입'!$B198)*(구분표!$A$2:$A$1001='15년일입'!$C198),0))),"@@")</f>
        <v/>
      </c>
    </row>
    <row r="199" spans="1:29" ht="31.5" customHeight="1">
      <c r="A199" s="90" t="str">
        <f>IFERROR(VLOOKUP('15년일입'!$C199,구분표!$A$2:$C$1001,2,FALSE),"")</f>
        <v/>
      </c>
      <c r="B199" s="90" t="str">
        <f>IFERROR(VLOOKUP('15년일입'!$C199,구분표!$A$2:$C$1001,3,FALSE),"")</f>
        <v/>
      </c>
      <c r="C199" s="190"/>
      <c r="D199" s="189"/>
      <c r="E199" s="189"/>
      <c r="F199" s="190"/>
      <c r="G199" s="188"/>
      <c r="H199" s="188"/>
      <c r="I199" s="188"/>
      <c r="J199" s="74">
        <f t="shared" si="34"/>
        <v>0</v>
      </c>
      <c r="K199" s="188"/>
      <c r="L199" s="188"/>
      <c r="M199" s="74">
        <f t="shared" si="35"/>
        <v>0</v>
      </c>
      <c r="N199" s="75" t="str">
        <f t="shared" si="3"/>
        <v>-</v>
      </c>
      <c r="O199" s="209"/>
      <c r="P199" s="76"/>
      <c r="Q199" s="215"/>
      <c r="R199" s="76"/>
      <c r="S199" s="79" t="s">
        <v>563</v>
      </c>
      <c r="T199" s="188">
        <f t="shared" si="30"/>
        <v>0</v>
      </c>
      <c r="U199" s="188">
        <f t="shared" si="36"/>
        <v>0</v>
      </c>
      <c r="V199" s="78" t="str">
        <f t="shared" si="31"/>
        <v>ok</v>
      </c>
      <c r="W199" s="76"/>
      <c r="X199" s="77" t="str">
        <f t="shared" si="37"/>
        <v/>
      </c>
      <c r="Y199" s="188">
        <f t="shared" si="32"/>
        <v>0</v>
      </c>
      <c r="Z199" s="188">
        <f t="shared" si="33"/>
        <v>0</v>
      </c>
      <c r="AA199" s="78" t="str">
        <f t="shared" si="38"/>
        <v>ok</v>
      </c>
      <c r="AB199" s="76"/>
      <c r="AC199" s="80" t="str">
        <f t="array" ref="AC199">IFERROR(IF($C199="","",INDEX(구분표!$I$2:$I$1001,MATCH(1,(구분표!$B$2:$B$1001='15년일입'!$A199)*(구분표!$C$2:$C$1001='15년일입'!$B199)*(구분표!$A$2:$A$1001='15년일입'!$C199),0))),"@@")</f>
        <v/>
      </c>
    </row>
    <row r="200" spans="1:29" ht="31.5" customHeight="1">
      <c r="A200" s="90" t="str">
        <f>IFERROR(VLOOKUP('15년일입'!$C200,구분표!$A$2:$C$1001,2,FALSE),"")</f>
        <v/>
      </c>
      <c r="B200" s="90" t="str">
        <f>IFERROR(VLOOKUP('15년일입'!$C200,구분표!$A$2:$C$1001,3,FALSE),"")</f>
        <v/>
      </c>
      <c r="C200" s="190"/>
      <c r="D200" s="189"/>
      <c r="E200" s="189"/>
      <c r="F200" s="190"/>
      <c r="G200" s="191"/>
      <c r="H200" s="188"/>
      <c r="I200" s="188"/>
      <c r="J200" s="74">
        <f t="shared" si="34"/>
        <v>0</v>
      </c>
      <c r="K200" s="188"/>
      <c r="L200" s="188"/>
      <c r="M200" s="74">
        <f t="shared" si="35"/>
        <v>0</v>
      </c>
      <c r="N200" s="75" t="str">
        <f t="shared" si="3"/>
        <v>-</v>
      </c>
      <c r="O200" s="209"/>
      <c r="P200" s="76"/>
      <c r="Q200" s="215"/>
      <c r="R200" s="76"/>
      <c r="S200" s="79" t="s">
        <v>563</v>
      </c>
      <c r="T200" s="188">
        <f t="shared" si="30"/>
        <v>0</v>
      </c>
      <c r="U200" s="188">
        <f t="shared" si="36"/>
        <v>0</v>
      </c>
      <c r="V200" s="78" t="str">
        <f t="shared" si="31"/>
        <v>ok</v>
      </c>
      <c r="W200" s="76"/>
      <c r="X200" s="77" t="str">
        <f t="shared" si="37"/>
        <v/>
      </c>
      <c r="Y200" s="188">
        <f t="shared" si="32"/>
        <v>0</v>
      </c>
      <c r="Z200" s="188">
        <f t="shared" si="33"/>
        <v>0</v>
      </c>
      <c r="AA200" s="78" t="str">
        <f t="shared" si="38"/>
        <v>ok</v>
      </c>
      <c r="AB200" s="76"/>
      <c r="AC200" s="80" t="str">
        <f t="array" ref="AC200">IFERROR(IF($C200="","",INDEX(구분표!$I$2:$I$1001,MATCH(1,(구분표!$B$2:$B$1001='15년일입'!$A200)*(구분표!$C$2:$C$1001='15년일입'!$B200)*(구분표!$A$2:$A$1001='15년일입'!$C200),0))),"@@")</f>
        <v/>
      </c>
    </row>
    <row r="201" spans="1:29" ht="31.5" customHeight="1">
      <c r="A201" s="90" t="str">
        <f>IFERROR(VLOOKUP('15년일입'!$C201,구분표!$A$2:$C$1001,2,FALSE),"")</f>
        <v/>
      </c>
      <c r="B201" s="90" t="str">
        <f>IFERROR(VLOOKUP('15년일입'!$C201,구분표!$A$2:$C$1001,3,FALSE),"")</f>
        <v/>
      </c>
      <c r="C201" s="190"/>
      <c r="D201" s="189"/>
      <c r="E201" s="189"/>
      <c r="F201" s="190"/>
      <c r="G201" s="188"/>
      <c r="H201" s="200"/>
      <c r="I201" s="200"/>
      <c r="J201" s="74">
        <f t="shared" si="34"/>
        <v>0</v>
      </c>
      <c r="K201" s="203"/>
      <c r="L201" s="202"/>
      <c r="M201" s="74">
        <f t="shared" si="35"/>
        <v>0</v>
      </c>
      <c r="N201" s="75" t="str">
        <f t="shared" ref="N201:N264" si="39">IF(H201-K201&lt;0,"동의필요","-")</f>
        <v>-</v>
      </c>
      <c r="O201" s="208"/>
      <c r="P201" s="76"/>
      <c r="Q201" s="215"/>
      <c r="R201" s="76"/>
      <c r="S201" s="79" t="s">
        <v>563</v>
      </c>
      <c r="T201" s="188">
        <f t="shared" si="30"/>
        <v>0</v>
      </c>
      <c r="U201" s="188">
        <f t="shared" si="36"/>
        <v>0</v>
      </c>
      <c r="V201" s="78" t="str">
        <f t="shared" si="31"/>
        <v>ok</v>
      </c>
      <c r="W201" s="76"/>
      <c r="X201" s="77" t="str">
        <f t="shared" si="37"/>
        <v/>
      </c>
      <c r="Y201" s="188">
        <f t="shared" si="32"/>
        <v>0</v>
      </c>
      <c r="Z201" s="188">
        <f t="shared" si="33"/>
        <v>0</v>
      </c>
      <c r="AA201" s="78" t="str">
        <f t="shared" si="38"/>
        <v>ok</v>
      </c>
      <c r="AB201" s="76"/>
      <c r="AC201" s="80" t="str">
        <f t="array" ref="AC201">IFERROR(IF($C201="","",INDEX(구분표!$I$2:$I$1001,MATCH(1,(구분표!$B$2:$B$1001='15년일입'!$A201)*(구분표!$C$2:$C$1001='15년일입'!$B201)*(구분표!$A$2:$A$1001='15년일입'!$C201),0))),"@@")</f>
        <v/>
      </c>
    </row>
    <row r="202" spans="1:29" ht="31.5" customHeight="1">
      <c r="A202" s="90" t="str">
        <f>IFERROR(VLOOKUP('15년일입'!$C202,구분표!$A$2:$C$1001,2,FALSE),"")</f>
        <v/>
      </c>
      <c r="B202" s="90" t="str">
        <f>IFERROR(VLOOKUP('15년일입'!$C202,구분표!$A$2:$C$1001,3,FALSE),"")</f>
        <v/>
      </c>
      <c r="C202" s="190"/>
      <c r="D202" s="189"/>
      <c r="E202" s="189"/>
      <c r="F202" s="190"/>
      <c r="G202" s="188"/>
      <c r="H202" s="200"/>
      <c r="I202" s="200"/>
      <c r="J202" s="74">
        <f t="shared" si="34"/>
        <v>0</v>
      </c>
      <c r="K202" s="203"/>
      <c r="L202" s="202"/>
      <c r="M202" s="74">
        <f t="shared" si="35"/>
        <v>0</v>
      </c>
      <c r="N202" s="75" t="str">
        <f t="shared" si="39"/>
        <v>-</v>
      </c>
      <c r="O202" s="208"/>
      <c r="P202" s="76"/>
      <c r="Q202" s="215"/>
      <c r="R202" s="76"/>
      <c r="S202" s="79" t="s">
        <v>563</v>
      </c>
      <c r="T202" s="188">
        <f t="shared" si="30"/>
        <v>0</v>
      </c>
      <c r="U202" s="188">
        <f t="shared" si="36"/>
        <v>0</v>
      </c>
      <c r="V202" s="78" t="str">
        <f t="shared" si="31"/>
        <v>ok</v>
      </c>
      <c r="W202" s="76"/>
      <c r="X202" s="77" t="str">
        <f t="shared" si="37"/>
        <v/>
      </c>
      <c r="Y202" s="188">
        <f t="shared" si="32"/>
        <v>0</v>
      </c>
      <c r="Z202" s="188">
        <f t="shared" si="33"/>
        <v>0</v>
      </c>
      <c r="AA202" s="78" t="str">
        <f t="shared" si="38"/>
        <v>ok</v>
      </c>
      <c r="AB202" s="76"/>
      <c r="AC202" s="80" t="str">
        <f t="array" ref="AC202">IFERROR(IF($C202="","",INDEX(구분표!$I$2:$I$1001,MATCH(1,(구분표!$B$2:$B$1001='15년일입'!$A202)*(구분표!$C$2:$C$1001='15년일입'!$B202)*(구분표!$A$2:$A$1001='15년일입'!$C202),0))),"@@")</f>
        <v/>
      </c>
    </row>
    <row r="203" spans="1:29" ht="31.5" customHeight="1">
      <c r="A203" s="90" t="str">
        <f>IFERROR(VLOOKUP('15년일입'!$C203,구분표!$A$2:$C$1001,2,FALSE),"")</f>
        <v/>
      </c>
      <c r="B203" s="90" t="str">
        <f>IFERROR(VLOOKUP('15년일입'!$C203,구분표!$A$2:$C$1001,3,FALSE),"")</f>
        <v/>
      </c>
      <c r="C203" s="190"/>
      <c r="D203" s="189"/>
      <c r="E203" s="189"/>
      <c r="F203" s="190"/>
      <c r="G203" s="188"/>
      <c r="H203" s="200"/>
      <c r="I203" s="200"/>
      <c r="J203" s="74">
        <f t="shared" si="34"/>
        <v>0</v>
      </c>
      <c r="K203" s="203"/>
      <c r="L203" s="202"/>
      <c r="M203" s="74">
        <f t="shared" si="35"/>
        <v>0</v>
      </c>
      <c r="N203" s="75" t="str">
        <f t="shared" si="39"/>
        <v>-</v>
      </c>
      <c r="O203" s="208"/>
      <c r="P203" s="76"/>
      <c r="Q203" s="215"/>
      <c r="R203" s="76"/>
      <c r="S203" s="79" t="s">
        <v>563</v>
      </c>
      <c r="T203" s="188">
        <f t="shared" si="30"/>
        <v>0</v>
      </c>
      <c r="U203" s="188">
        <f t="shared" si="36"/>
        <v>0</v>
      </c>
      <c r="V203" s="78" t="str">
        <f t="shared" si="31"/>
        <v>ok</v>
      </c>
      <c r="W203" s="76"/>
      <c r="X203" s="77" t="str">
        <f t="shared" si="37"/>
        <v/>
      </c>
      <c r="Y203" s="188">
        <f t="shared" si="32"/>
        <v>0</v>
      </c>
      <c r="Z203" s="188">
        <f t="shared" si="33"/>
        <v>0</v>
      </c>
      <c r="AA203" s="78" t="str">
        <f t="shared" si="38"/>
        <v>ok</v>
      </c>
      <c r="AB203" s="76"/>
      <c r="AC203" s="80" t="str">
        <f t="array" ref="AC203">IFERROR(IF($C203="","",INDEX(구분표!$I$2:$I$1001,MATCH(1,(구분표!$B$2:$B$1001='15년일입'!$A203)*(구분표!$C$2:$C$1001='15년일입'!$B203)*(구분표!$A$2:$A$1001='15년일입'!$C203),0))),"@@")</f>
        <v/>
      </c>
    </row>
    <row r="204" spans="1:29" ht="31.5" customHeight="1">
      <c r="A204" s="90" t="str">
        <f>IFERROR(VLOOKUP('15년일입'!$C204,구분표!$A$2:$C$1001,2,FALSE),"")</f>
        <v/>
      </c>
      <c r="B204" s="90" t="str">
        <f>IFERROR(VLOOKUP('15년일입'!$C204,구분표!$A$2:$C$1001,3,FALSE),"")</f>
        <v/>
      </c>
      <c r="C204" s="190"/>
      <c r="D204" s="189"/>
      <c r="E204" s="189"/>
      <c r="F204" s="190"/>
      <c r="G204" s="188"/>
      <c r="H204" s="200"/>
      <c r="I204" s="200"/>
      <c r="J204" s="74">
        <f t="shared" si="34"/>
        <v>0</v>
      </c>
      <c r="K204" s="203"/>
      <c r="L204" s="202"/>
      <c r="M204" s="74">
        <f t="shared" si="35"/>
        <v>0</v>
      </c>
      <c r="N204" s="75" t="str">
        <f t="shared" si="39"/>
        <v>-</v>
      </c>
      <c r="O204" s="208"/>
      <c r="P204" s="76"/>
      <c r="Q204" s="215"/>
      <c r="R204" s="76"/>
      <c r="S204" s="79" t="s">
        <v>563</v>
      </c>
      <c r="T204" s="188">
        <f t="shared" si="30"/>
        <v>0</v>
      </c>
      <c r="U204" s="188">
        <f t="shared" si="36"/>
        <v>0</v>
      </c>
      <c r="V204" s="78" t="str">
        <f t="shared" si="31"/>
        <v>ok</v>
      </c>
      <c r="W204" s="76"/>
      <c r="X204" s="77" t="str">
        <f t="shared" si="37"/>
        <v/>
      </c>
      <c r="Y204" s="188">
        <f t="shared" si="32"/>
        <v>0</v>
      </c>
      <c r="Z204" s="188">
        <f t="shared" si="33"/>
        <v>0</v>
      </c>
      <c r="AA204" s="78" t="str">
        <f t="shared" si="38"/>
        <v>ok</v>
      </c>
      <c r="AB204" s="76"/>
      <c r="AC204" s="80" t="str">
        <f t="array" ref="AC204">IFERROR(IF($C204="","",INDEX(구분표!$I$2:$I$1001,MATCH(1,(구분표!$B$2:$B$1001='15년일입'!$A204)*(구분표!$C$2:$C$1001='15년일입'!$B204)*(구분표!$A$2:$A$1001='15년일입'!$C204),0))),"@@")</f>
        <v/>
      </c>
    </row>
    <row r="205" spans="1:29" ht="31.5" customHeight="1">
      <c r="A205" s="90" t="str">
        <f>IFERROR(VLOOKUP('15년일입'!$C205,구분표!$A$2:$C$1001,2,FALSE),"")</f>
        <v/>
      </c>
      <c r="B205" s="90" t="str">
        <f>IFERROR(VLOOKUP('15년일입'!$C205,구분표!$A$2:$C$1001,3,FALSE),"")</f>
        <v/>
      </c>
      <c r="C205" s="190"/>
      <c r="D205" s="189"/>
      <c r="E205" s="189"/>
      <c r="F205" s="190"/>
      <c r="G205" s="188"/>
      <c r="H205" s="200"/>
      <c r="I205" s="200"/>
      <c r="J205" s="74">
        <f t="shared" si="34"/>
        <v>0</v>
      </c>
      <c r="K205" s="203"/>
      <c r="L205" s="202"/>
      <c r="M205" s="74">
        <f t="shared" si="35"/>
        <v>0</v>
      </c>
      <c r="N205" s="75" t="str">
        <f t="shared" si="39"/>
        <v>-</v>
      </c>
      <c r="O205" s="208"/>
      <c r="P205" s="76"/>
      <c r="Q205" s="215"/>
      <c r="R205" s="76"/>
      <c r="S205" s="79" t="s">
        <v>563</v>
      </c>
      <c r="T205" s="188">
        <f t="shared" si="30"/>
        <v>0</v>
      </c>
      <c r="U205" s="188">
        <f t="shared" si="36"/>
        <v>0</v>
      </c>
      <c r="V205" s="78" t="str">
        <f t="shared" si="31"/>
        <v>ok</v>
      </c>
      <c r="W205" s="76"/>
      <c r="X205" s="77" t="str">
        <f t="shared" si="37"/>
        <v/>
      </c>
      <c r="Y205" s="188">
        <f t="shared" si="32"/>
        <v>0</v>
      </c>
      <c r="Z205" s="188">
        <f t="shared" si="33"/>
        <v>0</v>
      </c>
      <c r="AA205" s="78" t="str">
        <f t="shared" si="38"/>
        <v>ok</v>
      </c>
      <c r="AB205" s="76"/>
      <c r="AC205" s="80" t="str">
        <f t="array" ref="AC205">IFERROR(IF($C205="","",INDEX(구분표!$I$2:$I$1001,MATCH(1,(구분표!$B$2:$B$1001='15년일입'!$A205)*(구분표!$C$2:$C$1001='15년일입'!$B205)*(구분표!$A$2:$A$1001='15년일입'!$C205),0))),"@@")</f>
        <v/>
      </c>
    </row>
    <row r="206" spans="1:29" ht="31.5" customHeight="1">
      <c r="A206" s="90" t="str">
        <f>IFERROR(VLOOKUP('15년일입'!$C206,구분표!$A$2:$C$1001,2,FALSE),"")</f>
        <v/>
      </c>
      <c r="B206" s="90" t="str">
        <f>IFERROR(VLOOKUP('15년일입'!$C206,구분표!$A$2:$C$1001,3,FALSE),"")</f>
        <v/>
      </c>
      <c r="C206" s="190"/>
      <c r="D206" s="189"/>
      <c r="E206" s="189"/>
      <c r="F206" s="190"/>
      <c r="G206" s="188"/>
      <c r="H206" s="200"/>
      <c r="I206" s="200"/>
      <c r="J206" s="74">
        <f t="shared" si="34"/>
        <v>0</v>
      </c>
      <c r="K206" s="203"/>
      <c r="L206" s="202"/>
      <c r="M206" s="74">
        <f t="shared" si="35"/>
        <v>0</v>
      </c>
      <c r="N206" s="75" t="str">
        <f t="shared" si="39"/>
        <v>-</v>
      </c>
      <c r="O206" s="208"/>
      <c r="P206" s="76"/>
      <c r="Q206" s="215"/>
      <c r="R206" s="76"/>
      <c r="S206" s="79" t="s">
        <v>563</v>
      </c>
      <c r="T206" s="188">
        <f t="shared" si="30"/>
        <v>0</v>
      </c>
      <c r="U206" s="188">
        <f t="shared" si="36"/>
        <v>0</v>
      </c>
      <c r="V206" s="78" t="str">
        <f t="shared" si="31"/>
        <v>ok</v>
      </c>
      <c r="W206" s="76"/>
      <c r="X206" s="77" t="str">
        <f t="shared" si="37"/>
        <v/>
      </c>
      <c r="Y206" s="188">
        <f t="shared" si="32"/>
        <v>0</v>
      </c>
      <c r="Z206" s="188">
        <f t="shared" si="33"/>
        <v>0</v>
      </c>
      <c r="AA206" s="78" t="str">
        <f t="shared" si="38"/>
        <v>ok</v>
      </c>
      <c r="AB206" s="76"/>
      <c r="AC206" s="80" t="str">
        <f t="array" ref="AC206">IFERROR(IF($C206="","",INDEX(구분표!$I$2:$I$1001,MATCH(1,(구분표!$B$2:$B$1001='15년일입'!$A206)*(구분표!$C$2:$C$1001='15년일입'!$B206)*(구분표!$A$2:$A$1001='15년일입'!$C206),0))),"@@")</f>
        <v/>
      </c>
    </row>
    <row r="207" spans="1:29" ht="31.5" customHeight="1">
      <c r="A207" s="90" t="str">
        <f>IFERROR(VLOOKUP('15년일입'!$C207,구분표!$A$2:$C$1001,2,FALSE),"")</f>
        <v/>
      </c>
      <c r="B207" s="90" t="str">
        <f>IFERROR(VLOOKUP('15년일입'!$C207,구분표!$A$2:$C$1001,3,FALSE),"")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4"/>
        <v>0</v>
      </c>
      <c r="K207" s="202"/>
      <c r="L207" s="202"/>
      <c r="M207" s="74">
        <f t="shared" si="35"/>
        <v>0</v>
      </c>
      <c r="N207" s="75" t="str">
        <f t="shared" si="39"/>
        <v>-</v>
      </c>
      <c r="O207" s="208"/>
      <c r="P207" s="76"/>
      <c r="Q207" s="215"/>
      <c r="R207" s="76"/>
      <c r="S207" s="79" t="s">
        <v>563</v>
      </c>
      <c r="T207" s="188">
        <f t="shared" si="30"/>
        <v>0</v>
      </c>
      <c r="U207" s="188">
        <f t="shared" si="36"/>
        <v>0</v>
      </c>
      <c r="V207" s="78" t="str">
        <f t="shared" si="31"/>
        <v>ok</v>
      </c>
      <c r="W207" s="76"/>
      <c r="X207" s="77" t="str">
        <f t="shared" si="37"/>
        <v/>
      </c>
      <c r="Y207" s="188">
        <f t="shared" si="32"/>
        <v>0</v>
      </c>
      <c r="Z207" s="188">
        <f t="shared" si="33"/>
        <v>0</v>
      </c>
      <c r="AA207" s="78" t="str">
        <f t="shared" si="38"/>
        <v>ok</v>
      </c>
      <c r="AB207" s="76"/>
      <c r="AC207" s="80" t="str">
        <f t="array" ref="AC207">IFERROR(IF($C207="","",INDEX(구분표!$I$2:$I$1001,MATCH(1,(구분표!$B$2:$B$1001='15년일입'!$A207)*(구분표!$C$2:$C$1001='15년일입'!$B207)*(구분표!$A$2:$A$1001='15년일입'!$C207),0))),"@@")</f>
        <v/>
      </c>
    </row>
    <row r="208" spans="1:29" ht="31.5" customHeight="1">
      <c r="A208" s="90" t="str">
        <f>IFERROR(VLOOKUP('15년일입'!$C208,구분표!$A$2:$C$1001,2,FALSE),"")</f>
        <v/>
      </c>
      <c r="B208" s="90" t="str">
        <f>IFERROR(VLOOKUP('15년일입'!$C208,구분표!$A$2:$C$1001,3,FALSE),"")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4"/>
        <v>0</v>
      </c>
      <c r="K208" s="188"/>
      <c r="L208" s="188"/>
      <c r="M208" s="74">
        <f t="shared" si="35"/>
        <v>0</v>
      </c>
      <c r="N208" s="75" t="str">
        <f t="shared" si="39"/>
        <v>-</v>
      </c>
      <c r="O208" s="210"/>
      <c r="P208" s="76"/>
      <c r="Q208" s="215"/>
      <c r="R208" s="76"/>
      <c r="S208" s="79" t="s">
        <v>563</v>
      </c>
      <c r="T208" s="188">
        <f t="shared" si="30"/>
        <v>0</v>
      </c>
      <c r="U208" s="188">
        <f t="shared" si="36"/>
        <v>0</v>
      </c>
      <c r="V208" s="78" t="str">
        <f t="shared" si="31"/>
        <v>ok</v>
      </c>
      <c r="W208" s="76"/>
      <c r="X208" s="77" t="str">
        <f t="shared" si="37"/>
        <v/>
      </c>
      <c r="Y208" s="188">
        <f t="shared" si="32"/>
        <v>0</v>
      </c>
      <c r="Z208" s="188">
        <f t="shared" si="33"/>
        <v>0</v>
      </c>
      <c r="AA208" s="78" t="str">
        <f t="shared" si="38"/>
        <v>ok</v>
      </c>
      <c r="AB208" s="76"/>
      <c r="AC208" s="80" t="str">
        <f t="array" ref="AC208">IFERROR(IF($C208="","",INDEX(구분표!$I$2:$I$1001,MATCH(1,(구분표!$B$2:$B$1001='15년일입'!$A208)*(구분표!$C$2:$C$1001='15년일입'!$B208)*(구분표!$A$2:$A$1001='15년일입'!$C208),0))),"@@")</f>
        <v/>
      </c>
    </row>
    <row r="209" spans="1:29" ht="31.5" customHeight="1">
      <c r="A209" s="90" t="str">
        <f>IFERROR(VLOOKUP('15년일입'!$C209,구분표!$A$2:$C$1001,2,FALSE),"")</f>
        <v/>
      </c>
      <c r="B209" s="90" t="str">
        <f>IFERROR(VLOOKUP('15년일입'!$C209,구분표!$A$2:$C$1001,3,FALSE),"")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4"/>
        <v>0</v>
      </c>
      <c r="K209" s="188"/>
      <c r="L209" s="188"/>
      <c r="M209" s="74">
        <f t="shared" si="35"/>
        <v>0</v>
      </c>
      <c r="N209" s="75" t="str">
        <f t="shared" si="39"/>
        <v>-</v>
      </c>
      <c r="O209" s="210"/>
      <c r="P209" s="76"/>
      <c r="Q209" s="215"/>
      <c r="R209" s="76"/>
      <c r="S209" s="79" t="s">
        <v>563</v>
      </c>
      <c r="T209" s="188">
        <f t="shared" ref="T209:T272" si="40">IF($S209&lt;&gt;"도비",IF($Q209="국도비","직접입력",SUM($H209:$I209)),)</f>
        <v>0</v>
      </c>
      <c r="U209" s="188">
        <f t="shared" si="36"/>
        <v>0</v>
      </c>
      <c r="V209" s="78" t="str">
        <f t="shared" ref="V209:V272" si="41">IF($Q209="국도비","ok",IF(($H209+$I209)=($T209+$U209),"ok","검토"))</f>
        <v>ok</v>
      </c>
      <c r="W209" s="76"/>
      <c r="X209" s="77" t="str">
        <f t="shared" si="37"/>
        <v/>
      </c>
      <c r="Y209" s="188">
        <f t="shared" ref="Y209:Y272" si="42">IF($X209&lt;&gt;"도비",IF($Q209="국도비","직접입력",SUM($K209:$L209)),)</f>
        <v>0</v>
      </c>
      <c r="Z209" s="188">
        <f t="shared" ref="Z209:Z272" si="43">IF($X209="도비",SUM($K209:$L209),IF($Q209="국도비","직접입력",SUM($K209:$L209)-$Y209))</f>
        <v>0</v>
      </c>
      <c r="AA209" s="78" t="str">
        <f t="shared" si="38"/>
        <v>ok</v>
      </c>
      <c r="AB209" s="76"/>
      <c r="AC209" s="80" t="str">
        <f t="array" ref="AC209">IFERROR(IF($C209="","",INDEX(구분표!$I$2:$I$1001,MATCH(1,(구분표!$B$2:$B$1001='15년일입'!$A209)*(구분표!$C$2:$C$1001='15년일입'!$B209)*(구분표!$A$2:$A$1001='15년일입'!$C209),0))),"@@")</f>
        <v/>
      </c>
    </row>
    <row r="210" spans="1:29" ht="31.5" customHeight="1">
      <c r="A210" s="90" t="str">
        <f>IFERROR(VLOOKUP('15년일입'!$C210,구분표!$A$2:$C$1001,2,FALSE),"")</f>
        <v/>
      </c>
      <c r="B210" s="90" t="str">
        <f>IFERROR(VLOOKUP('15년일입'!$C210,구분표!$A$2:$C$1001,3,FALSE),"")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ref="J210:J273" si="44">SUM(G210+H210+I210)</f>
        <v>0</v>
      </c>
      <c r="K210" s="188"/>
      <c r="L210" s="188"/>
      <c r="M210" s="74">
        <f t="shared" ref="M210:M273" si="45">SUM(G210+K210+L210)</f>
        <v>0</v>
      </c>
      <c r="N210" s="75" t="str">
        <f t="shared" si="39"/>
        <v>-</v>
      </c>
      <c r="O210" s="209"/>
      <c r="P210" s="76"/>
      <c r="Q210" s="215"/>
      <c r="R210" s="76"/>
      <c r="S210" s="79" t="s">
        <v>563</v>
      </c>
      <c r="T210" s="188">
        <f t="shared" si="40"/>
        <v>0</v>
      </c>
      <c r="U210" s="188">
        <f t="shared" ref="U210:U273" si="46">IF($S210="도비",SUM($H210:$I210),IF($Q210="국도비","직접입력",SUM($H210:$I210)-$T210))</f>
        <v>0</v>
      </c>
      <c r="V210" s="78" t="str">
        <f t="shared" si="41"/>
        <v>ok</v>
      </c>
      <c r="W210" s="76"/>
      <c r="X210" s="77" t="str">
        <f t="shared" ref="X210:X273" si="47">$S210</f>
        <v/>
      </c>
      <c r="Y210" s="188">
        <f t="shared" si="42"/>
        <v>0</v>
      </c>
      <c r="Z210" s="188">
        <f t="shared" si="43"/>
        <v>0</v>
      </c>
      <c r="AA210" s="78" t="str">
        <f t="shared" ref="AA210:AA273" si="48">IF($Q210="국도비","ok",IF(($K210+$L210)=($Y210+$Z210),"ok","검토"))</f>
        <v>ok</v>
      </c>
      <c r="AB210" s="76"/>
      <c r="AC210" s="80" t="str">
        <f t="array" ref="AC210">IFERROR(IF($C210="","",INDEX(구분표!$I$2:$I$1001,MATCH(1,(구분표!$B$2:$B$1001='15년일입'!$A210)*(구분표!$C$2:$C$1001='15년일입'!$B210)*(구분표!$A$2:$A$1001='15년일입'!$C210),0))),"@@")</f>
        <v/>
      </c>
    </row>
    <row r="211" spans="1:29" ht="31.5" customHeight="1">
      <c r="A211" s="90" t="str">
        <f>IFERROR(VLOOKUP('15년일입'!$C211,구분표!$A$2:$C$1001,2,FALSE),"")</f>
        <v/>
      </c>
      <c r="B211" s="90" t="str">
        <f>IFERROR(VLOOKUP('15년일입'!$C211,구분표!$A$2:$C$1001,3,FALSE),"")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44"/>
        <v>0</v>
      </c>
      <c r="K211" s="188"/>
      <c r="L211" s="188"/>
      <c r="M211" s="74">
        <f t="shared" si="45"/>
        <v>0</v>
      </c>
      <c r="N211" s="75" t="str">
        <f t="shared" si="39"/>
        <v>-</v>
      </c>
      <c r="O211" s="210"/>
      <c r="P211" s="76"/>
      <c r="Q211" s="215"/>
      <c r="R211" s="76"/>
      <c r="S211" s="79" t="s">
        <v>563</v>
      </c>
      <c r="T211" s="188">
        <f t="shared" si="40"/>
        <v>0</v>
      </c>
      <c r="U211" s="188">
        <f t="shared" si="46"/>
        <v>0</v>
      </c>
      <c r="V211" s="78" t="str">
        <f t="shared" si="41"/>
        <v>ok</v>
      </c>
      <c r="W211" s="76"/>
      <c r="X211" s="77" t="str">
        <f t="shared" si="47"/>
        <v/>
      </c>
      <c r="Y211" s="188">
        <f t="shared" si="42"/>
        <v>0</v>
      </c>
      <c r="Z211" s="188">
        <f t="shared" si="43"/>
        <v>0</v>
      </c>
      <c r="AA211" s="78" t="str">
        <f t="shared" si="48"/>
        <v>ok</v>
      </c>
      <c r="AB211" s="76"/>
      <c r="AC211" s="80" t="str">
        <f t="array" ref="AC211">IFERROR(IF($C211="","",INDEX(구분표!$I$2:$I$1001,MATCH(1,(구분표!$B$2:$B$1001='15년일입'!$A211)*(구분표!$C$2:$C$1001='15년일입'!$B211)*(구분표!$A$2:$A$1001='15년일입'!$C211),0))),"@@")</f>
        <v/>
      </c>
    </row>
    <row r="212" spans="1:29" ht="31.5" customHeight="1">
      <c r="A212" s="90" t="str">
        <f>IFERROR(VLOOKUP('15년일입'!$C212,구분표!$A$2:$C$1001,2,FALSE),"")</f>
        <v/>
      </c>
      <c r="B212" s="90" t="str">
        <f>IFERROR(VLOOKUP('15년일입'!$C212,구분표!$A$2:$C$1001,3,FALSE),"")</f>
        <v/>
      </c>
      <c r="C212" s="190"/>
      <c r="D212" s="189"/>
      <c r="E212" s="189"/>
      <c r="F212" s="190"/>
      <c r="G212" s="192"/>
      <c r="H212" s="188"/>
      <c r="I212" s="188"/>
      <c r="J212" s="74">
        <f t="shared" si="44"/>
        <v>0</v>
      </c>
      <c r="K212" s="188"/>
      <c r="L212" s="188"/>
      <c r="M212" s="74">
        <f t="shared" si="45"/>
        <v>0</v>
      </c>
      <c r="N212" s="75" t="str">
        <f t="shared" si="39"/>
        <v>-</v>
      </c>
      <c r="O212" s="205"/>
      <c r="P212" s="76"/>
      <c r="Q212" s="215"/>
      <c r="R212" s="76"/>
      <c r="S212" s="79" t="s">
        <v>563</v>
      </c>
      <c r="T212" s="188">
        <f t="shared" si="40"/>
        <v>0</v>
      </c>
      <c r="U212" s="188">
        <f t="shared" si="46"/>
        <v>0</v>
      </c>
      <c r="V212" s="78" t="str">
        <f t="shared" si="41"/>
        <v>ok</v>
      </c>
      <c r="W212" s="76"/>
      <c r="X212" s="77" t="str">
        <f t="shared" si="47"/>
        <v/>
      </c>
      <c r="Y212" s="188">
        <f t="shared" si="42"/>
        <v>0</v>
      </c>
      <c r="Z212" s="188">
        <f t="shared" si="43"/>
        <v>0</v>
      </c>
      <c r="AA212" s="78" t="str">
        <f t="shared" si="48"/>
        <v>ok</v>
      </c>
      <c r="AB212" s="76"/>
      <c r="AC212" s="80" t="str">
        <f t="array" ref="AC212">IFERROR(IF($C212="","",INDEX(구분표!$I$2:$I$1001,MATCH(1,(구분표!$B$2:$B$1001='15년일입'!$A212)*(구분표!$C$2:$C$1001='15년일입'!$B212)*(구분표!$A$2:$A$1001='15년일입'!$C212),0))),"@@")</f>
        <v/>
      </c>
    </row>
    <row r="213" spans="1:29" s="24" customFormat="1" ht="31.5" customHeight="1">
      <c r="A213" s="91" t="str">
        <f>IFERROR(VLOOKUP('15년일입'!$C213,구분표!$A$2:$C$1001,2,FALSE),"")</f>
        <v/>
      </c>
      <c r="B213" s="91" t="str">
        <f>IFERROR(VLOOKUP('15년일입'!$C213,구분표!$A$2:$C$1001,3,FALSE),"")</f>
        <v/>
      </c>
      <c r="C213" s="194"/>
      <c r="D213" s="195"/>
      <c r="E213" s="195"/>
      <c r="F213" s="194"/>
      <c r="G213" s="192"/>
      <c r="H213" s="201"/>
      <c r="I213" s="201"/>
      <c r="J213" s="74">
        <f t="shared" si="44"/>
        <v>0</v>
      </c>
      <c r="K213" s="201"/>
      <c r="L213" s="201"/>
      <c r="M213" s="74">
        <f t="shared" si="45"/>
        <v>0</v>
      </c>
      <c r="N213" s="75" t="str">
        <f t="shared" si="39"/>
        <v>-</v>
      </c>
      <c r="O213" s="207"/>
      <c r="P213" s="81"/>
      <c r="Q213" s="216"/>
      <c r="R213" s="81"/>
      <c r="S213" s="79" t="s">
        <v>563</v>
      </c>
      <c r="T213" s="188">
        <f t="shared" si="40"/>
        <v>0</v>
      </c>
      <c r="U213" s="188">
        <f t="shared" si="46"/>
        <v>0</v>
      </c>
      <c r="V213" s="78" t="str">
        <f t="shared" si="41"/>
        <v>ok</v>
      </c>
      <c r="W213" s="81"/>
      <c r="X213" s="77" t="str">
        <f t="shared" si="47"/>
        <v/>
      </c>
      <c r="Y213" s="188">
        <f t="shared" si="42"/>
        <v>0</v>
      </c>
      <c r="Z213" s="188">
        <f t="shared" si="43"/>
        <v>0</v>
      </c>
      <c r="AA213" s="78" t="str">
        <f t="shared" si="48"/>
        <v>ok</v>
      </c>
      <c r="AB213" s="81"/>
      <c r="AC213" s="80" t="str">
        <f t="array" ref="AC213">IFERROR(IF($C213="","",INDEX(구분표!$I$2:$I$1001,MATCH(1,(구분표!$B$2:$B$1001='15년일입'!$A213)*(구분표!$C$2:$C$1001='15년일입'!$B213)*(구분표!$A$2:$A$1001='15년일입'!$C213),0))),"@@")</f>
        <v/>
      </c>
    </row>
    <row r="214" spans="1:29" ht="31.5" customHeight="1">
      <c r="A214" s="90" t="str">
        <f>IFERROR(VLOOKUP('15년일입'!$C214,구분표!$A$2:$C$1001,2,FALSE),"")</f>
        <v/>
      </c>
      <c r="B214" s="90" t="str">
        <f>IFERROR(VLOOKUP('15년일입'!$C214,구분표!$A$2:$C$1001,3,FALSE),"")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44"/>
        <v>0</v>
      </c>
      <c r="K214" s="188"/>
      <c r="L214" s="188"/>
      <c r="M214" s="74">
        <f t="shared" si="45"/>
        <v>0</v>
      </c>
      <c r="N214" s="75" t="str">
        <f t="shared" si="39"/>
        <v>-</v>
      </c>
      <c r="O214" s="211"/>
      <c r="P214" s="76"/>
      <c r="Q214" s="215"/>
      <c r="R214" s="76"/>
      <c r="S214" s="79" t="s">
        <v>563</v>
      </c>
      <c r="T214" s="188">
        <f t="shared" si="40"/>
        <v>0</v>
      </c>
      <c r="U214" s="188">
        <f t="shared" si="46"/>
        <v>0</v>
      </c>
      <c r="V214" s="78" t="str">
        <f t="shared" si="41"/>
        <v>ok</v>
      </c>
      <c r="W214" s="76"/>
      <c r="X214" s="77" t="str">
        <f t="shared" si="47"/>
        <v/>
      </c>
      <c r="Y214" s="188">
        <f t="shared" si="42"/>
        <v>0</v>
      </c>
      <c r="Z214" s="188">
        <f t="shared" si="43"/>
        <v>0</v>
      </c>
      <c r="AA214" s="78" t="str">
        <f t="shared" si="48"/>
        <v>ok</v>
      </c>
      <c r="AB214" s="76"/>
      <c r="AC214" s="80" t="str">
        <f t="array" ref="AC214">IFERROR(IF($C214="","",INDEX(구분표!$I$2:$I$1001,MATCH(1,(구분표!$B$2:$B$1001='15년일입'!$A214)*(구분표!$C$2:$C$1001='15년일입'!$B214)*(구분표!$A$2:$A$1001='15년일입'!$C214),0))),"@@")</f>
        <v/>
      </c>
    </row>
    <row r="215" spans="1:29" ht="31.5" customHeight="1">
      <c r="A215" s="90" t="str">
        <f>IFERROR(VLOOKUP('15년일입'!$C215,구분표!$A$2:$C$1001,2,FALSE),"")</f>
        <v/>
      </c>
      <c r="B215" s="90" t="str">
        <f>IFERROR(VLOOKUP('15년일입'!$C215,구분표!$A$2:$C$1001,3,FALSE),"")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44"/>
        <v>0</v>
      </c>
      <c r="K215" s="188"/>
      <c r="L215" s="188"/>
      <c r="M215" s="74">
        <f t="shared" si="45"/>
        <v>0</v>
      </c>
      <c r="N215" s="75" t="str">
        <f t="shared" si="39"/>
        <v>-</v>
      </c>
      <c r="O215" s="209"/>
      <c r="P215" s="76"/>
      <c r="Q215" s="215"/>
      <c r="R215" s="76"/>
      <c r="S215" s="79" t="s">
        <v>563</v>
      </c>
      <c r="T215" s="188">
        <f t="shared" si="40"/>
        <v>0</v>
      </c>
      <c r="U215" s="188">
        <f t="shared" si="46"/>
        <v>0</v>
      </c>
      <c r="V215" s="78" t="str">
        <f t="shared" si="41"/>
        <v>ok</v>
      </c>
      <c r="W215" s="76"/>
      <c r="X215" s="77" t="str">
        <f t="shared" si="47"/>
        <v/>
      </c>
      <c r="Y215" s="188">
        <f t="shared" si="42"/>
        <v>0</v>
      </c>
      <c r="Z215" s="188">
        <f t="shared" si="43"/>
        <v>0</v>
      </c>
      <c r="AA215" s="78" t="str">
        <f t="shared" si="48"/>
        <v>ok</v>
      </c>
      <c r="AB215" s="76"/>
      <c r="AC215" s="80" t="str">
        <f t="array" ref="AC215">IFERROR(IF($C215="","",INDEX(구분표!$I$2:$I$1001,MATCH(1,(구분표!$B$2:$B$1001='15년일입'!$A215)*(구분표!$C$2:$C$1001='15년일입'!$B215)*(구분표!$A$2:$A$1001='15년일입'!$C215),0))),"@@")</f>
        <v/>
      </c>
    </row>
    <row r="216" spans="1:29" ht="31.5" customHeight="1">
      <c r="A216" s="90" t="str">
        <f>IFERROR(VLOOKUP('15년일입'!$C216,구분표!$A$2:$C$1001,2,FALSE),"")</f>
        <v/>
      </c>
      <c r="B216" s="90" t="str">
        <f>IFERROR(VLOOKUP('15년일입'!$C216,구분표!$A$2:$C$1001,3,FALSE),"")</f>
        <v/>
      </c>
      <c r="C216" s="190"/>
      <c r="D216" s="189"/>
      <c r="E216" s="189"/>
      <c r="F216" s="190"/>
      <c r="G216" s="196"/>
      <c r="H216" s="188"/>
      <c r="I216" s="188"/>
      <c r="J216" s="74">
        <f t="shared" si="44"/>
        <v>0</v>
      </c>
      <c r="K216" s="188"/>
      <c r="L216" s="188"/>
      <c r="M216" s="74">
        <f t="shared" si="45"/>
        <v>0</v>
      </c>
      <c r="N216" s="75" t="str">
        <f t="shared" si="39"/>
        <v>-</v>
      </c>
      <c r="O216" s="212"/>
      <c r="P216" s="76"/>
      <c r="Q216" s="215"/>
      <c r="R216" s="76"/>
      <c r="S216" s="79" t="s">
        <v>563</v>
      </c>
      <c r="T216" s="188">
        <f t="shared" si="40"/>
        <v>0</v>
      </c>
      <c r="U216" s="188">
        <f t="shared" si="46"/>
        <v>0</v>
      </c>
      <c r="V216" s="78" t="str">
        <f t="shared" si="41"/>
        <v>ok</v>
      </c>
      <c r="W216" s="76"/>
      <c r="X216" s="77" t="str">
        <f t="shared" si="47"/>
        <v/>
      </c>
      <c r="Y216" s="188">
        <f t="shared" si="42"/>
        <v>0</v>
      </c>
      <c r="Z216" s="188">
        <f t="shared" si="43"/>
        <v>0</v>
      </c>
      <c r="AA216" s="78" t="str">
        <f t="shared" si="48"/>
        <v>ok</v>
      </c>
      <c r="AB216" s="76"/>
      <c r="AC216" s="80" t="str">
        <f t="array" ref="AC216">IFERROR(IF($C216="","",INDEX(구분표!$I$2:$I$1001,MATCH(1,(구분표!$B$2:$B$1001='15년일입'!$A216)*(구분표!$C$2:$C$1001='15년일입'!$B216)*(구분표!$A$2:$A$1001='15년일입'!$C216),0))),"@@")</f>
        <v/>
      </c>
    </row>
    <row r="217" spans="1:29" ht="31.5" customHeight="1">
      <c r="A217" s="90" t="str">
        <f>IFERROR(VLOOKUP('15년일입'!$C217,구분표!$A$2:$C$1001,2,FALSE),"")</f>
        <v/>
      </c>
      <c r="B217" s="90" t="str">
        <f>IFERROR(VLOOKUP('15년일입'!$C217,구분표!$A$2:$C$1001,3,FALSE),"")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44"/>
        <v>0</v>
      </c>
      <c r="K217" s="188"/>
      <c r="L217" s="188"/>
      <c r="M217" s="74">
        <f t="shared" si="45"/>
        <v>0</v>
      </c>
      <c r="N217" s="75" t="str">
        <f t="shared" si="39"/>
        <v>-</v>
      </c>
      <c r="O217" s="212"/>
      <c r="P217" s="76"/>
      <c r="Q217" s="215"/>
      <c r="R217" s="76"/>
      <c r="S217" s="79" t="s">
        <v>563</v>
      </c>
      <c r="T217" s="188">
        <f t="shared" si="40"/>
        <v>0</v>
      </c>
      <c r="U217" s="188">
        <f t="shared" si="46"/>
        <v>0</v>
      </c>
      <c r="V217" s="78" t="str">
        <f t="shared" si="41"/>
        <v>ok</v>
      </c>
      <c r="W217" s="76"/>
      <c r="X217" s="77" t="str">
        <f t="shared" si="47"/>
        <v/>
      </c>
      <c r="Y217" s="188">
        <f t="shared" si="42"/>
        <v>0</v>
      </c>
      <c r="Z217" s="188">
        <f t="shared" si="43"/>
        <v>0</v>
      </c>
      <c r="AA217" s="78" t="str">
        <f t="shared" si="48"/>
        <v>ok</v>
      </c>
      <c r="AB217" s="76"/>
      <c r="AC217" s="80" t="str">
        <f t="array" ref="AC217">IFERROR(IF($C217="","",INDEX(구분표!$I$2:$I$1001,MATCH(1,(구분표!$B$2:$B$1001='15년일입'!$A217)*(구분표!$C$2:$C$1001='15년일입'!$B217)*(구분표!$A$2:$A$1001='15년일입'!$C217),0))),"@@")</f>
        <v/>
      </c>
    </row>
    <row r="218" spans="1:29" ht="31.5" customHeight="1">
      <c r="A218" s="90" t="str">
        <f>IFERROR(VLOOKUP('15년일입'!$C218,구분표!$A$2:$C$1001,2,FALSE),"")</f>
        <v/>
      </c>
      <c r="B218" s="90" t="str">
        <f>IFERROR(VLOOKUP('15년일입'!$C218,구분표!$A$2:$C$1001,3,FALSE),"")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44"/>
        <v>0</v>
      </c>
      <c r="K218" s="188"/>
      <c r="L218" s="188"/>
      <c r="M218" s="74">
        <f t="shared" si="45"/>
        <v>0</v>
      </c>
      <c r="N218" s="75" t="str">
        <f t="shared" si="39"/>
        <v>-</v>
      </c>
      <c r="O218" s="212"/>
      <c r="P218" s="76"/>
      <c r="Q218" s="215"/>
      <c r="R218" s="76"/>
      <c r="S218" s="79" t="s">
        <v>563</v>
      </c>
      <c r="T218" s="188">
        <f t="shared" si="40"/>
        <v>0</v>
      </c>
      <c r="U218" s="188">
        <f t="shared" si="46"/>
        <v>0</v>
      </c>
      <c r="V218" s="78" t="str">
        <f t="shared" si="41"/>
        <v>ok</v>
      </c>
      <c r="W218" s="76"/>
      <c r="X218" s="77" t="str">
        <f t="shared" si="47"/>
        <v/>
      </c>
      <c r="Y218" s="188">
        <f t="shared" si="42"/>
        <v>0</v>
      </c>
      <c r="Z218" s="188">
        <f t="shared" si="43"/>
        <v>0</v>
      </c>
      <c r="AA218" s="78" t="str">
        <f t="shared" si="48"/>
        <v>ok</v>
      </c>
      <c r="AB218" s="76"/>
      <c r="AC218" s="80" t="str">
        <f t="array" ref="AC218">IFERROR(IF($C218="","",INDEX(구분표!$I$2:$I$1001,MATCH(1,(구분표!$B$2:$B$1001='15년일입'!$A218)*(구분표!$C$2:$C$1001='15년일입'!$B218)*(구분표!$A$2:$A$1001='15년일입'!$C218),0))),"@@")</f>
        <v/>
      </c>
    </row>
    <row r="219" spans="1:29" ht="31.5" customHeight="1">
      <c r="A219" s="90" t="str">
        <f>IFERROR(VLOOKUP('15년일입'!$C219,구분표!$A$2:$C$1001,2,FALSE),"")</f>
        <v/>
      </c>
      <c r="B219" s="90" t="str">
        <f>IFERROR(VLOOKUP('15년일입'!$C219,구분표!$A$2:$C$1001,3,FALSE),"")</f>
        <v/>
      </c>
      <c r="C219" s="190"/>
      <c r="D219" s="189"/>
      <c r="E219" s="189"/>
      <c r="F219" s="190"/>
      <c r="G219" s="188"/>
      <c r="H219" s="188"/>
      <c r="I219" s="188"/>
      <c r="J219" s="74">
        <f t="shared" si="44"/>
        <v>0</v>
      </c>
      <c r="K219" s="188"/>
      <c r="L219" s="188"/>
      <c r="M219" s="74">
        <f t="shared" si="45"/>
        <v>0</v>
      </c>
      <c r="N219" s="75" t="str">
        <f t="shared" si="39"/>
        <v>-</v>
      </c>
      <c r="O219" s="212"/>
      <c r="P219" s="76"/>
      <c r="Q219" s="215"/>
      <c r="R219" s="76"/>
      <c r="S219" s="79" t="s">
        <v>563</v>
      </c>
      <c r="T219" s="188">
        <f t="shared" si="40"/>
        <v>0</v>
      </c>
      <c r="U219" s="188">
        <f t="shared" si="46"/>
        <v>0</v>
      </c>
      <c r="V219" s="78" t="str">
        <f t="shared" si="41"/>
        <v>ok</v>
      </c>
      <c r="W219" s="76"/>
      <c r="X219" s="77" t="str">
        <f t="shared" si="47"/>
        <v/>
      </c>
      <c r="Y219" s="188">
        <f t="shared" si="42"/>
        <v>0</v>
      </c>
      <c r="Z219" s="188">
        <f t="shared" si="43"/>
        <v>0</v>
      </c>
      <c r="AA219" s="78" t="str">
        <f t="shared" si="48"/>
        <v>ok</v>
      </c>
      <c r="AB219" s="76"/>
      <c r="AC219" s="80" t="str">
        <f t="array" ref="AC219">IFERROR(IF($C219="","",INDEX(구분표!$I$2:$I$1001,MATCH(1,(구분표!$B$2:$B$1001='15년일입'!$A219)*(구분표!$C$2:$C$1001='15년일입'!$B219)*(구분표!$A$2:$A$1001='15년일입'!$C219),0))),"@@")</f>
        <v/>
      </c>
    </row>
    <row r="220" spans="1:29" ht="31.5" customHeight="1">
      <c r="A220" s="90" t="str">
        <f>IFERROR(VLOOKUP('15년일입'!$C220,구분표!$A$2:$C$1001,2,FALSE),"")</f>
        <v/>
      </c>
      <c r="B220" s="90" t="str">
        <f>IFERROR(VLOOKUP('15년일입'!$C220,구분표!$A$2:$C$1001,3,FALSE),"")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44"/>
        <v>0</v>
      </c>
      <c r="K220" s="188"/>
      <c r="L220" s="188"/>
      <c r="M220" s="74">
        <f t="shared" si="45"/>
        <v>0</v>
      </c>
      <c r="N220" s="75" t="str">
        <f t="shared" si="39"/>
        <v>-</v>
      </c>
      <c r="O220" s="212"/>
      <c r="P220" s="76"/>
      <c r="Q220" s="215"/>
      <c r="R220" s="76"/>
      <c r="S220" s="79" t="s">
        <v>563</v>
      </c>
      <c r="T220" s="188">
        <f t="shared" si="40"/>
        <v>0</v>
      </c>
      <c r="U220" s="188">
        <f t="shared" si="46"/>
        <v>0</v>
      </c>
      <c r="V220" s="78" t="str">
        <f t="shared" si="41"/>
        <v>ok</v>
      </c>
      <c r="W220" s="76"/>
      <c r="X220" s="77" t="str">
        <f t="shared" si="47"/>
        <v/>
      </c>
      <c r="Y220" s="188">
        <f t="shared" si="42"/>
        <v>0</v>
      </c>
      <c r="Z220" s="188">
        <f t="shared" si="43"/>
        <v>0</v>
      </c>
      <c r="AA220" s="78" t="str">
        <f t="shared" si="48"/>
        <v>ok</v>
      </c>
      <c r="AB220" s="76"/>
      <c r="AC220" s="80" t="str">
        <f t="array" ref="AC220">IFERROR(IF($C220="","",INDEX(구분표!$I$2:$I$1001,MATCH(1,(구분표!$B$2:$B$1001='15년일입'!$A220)*(구분표!$C$2:$C$1001='15년일입'!$B220)*(구분표!$A$2:$A$1001='15년일입'!$C220),0))),"@@")</f>
        <v/>
      </c>
    </row>
    <row r="221" spans="1:29" ht="31.5" customHeight="1">
      <c r="A221" s="90" t="str">
        <f>IFERROR(VLOOKUP('15년일입'!$C221,구분표!$A$2:$C$1001,2,FALSE),"")</f>
        <v/>
      </c>
      <c r="B221" s="90" t="str">
        <f>IFERROR(VLOOKUP('15년일입'!$C221,구분표!$A$2:$C$1001,3,FALSE),"")</f>
        <v/>
      </c>
      <c r="C221" s="190"/>
      <c r="D221" s="189"/>
      <c r="E221" s="189"/>
      <c r="F221" s="190"/>
      <c r="G221" s="191"/>
      <c r="H221" s="188"/>
      <c r="I221" s="188"/>
      <c r="J221" s="74">
        <f t="shared" si="44"/>
        <v>0</v>
      </c>
      <c r="K221" s="188"/>
      <c r="L221" s="188"/>
      <c r="M221" s="74">
        <f t="shared" si="45"/>
        <v>0</v>
      </c>
      <c r="N221" s="75" t="str">
        <f t="shared" si="39"/>
        <v>-</v>
      </c>
      <c r="O221" s="212"/>
      <c r="P221" s="76"/>
      <c r="Q221" s="215"/>
      <c r="R221" s="76"/>
      <c r="S221" s="79" t="s">
        <v>563</v>
      </c>
      <c r="T221" s="188">
        <f t="shared" si="40"/>
        <v>0</v>
      </c>
      <c r="U221" s="188">
        <f t="shared" si="46"/>
        <v>0</v>
      </c>
      <c r="V221" s="78" t="str">
        <f t="shared" si="41"/>
        <v>ok</v>
      </c>
      <c r="W221" s="76"/>
      <c r="X221" s="77" t="str">
        <f t="shared" si="47"/>
        <v/>
      </c>
      <c r="Y221" s="188">
        <f t="shared" si="42"/>
        <v>0</v>
      </c>
      <c r="Z221" s="188">
        <f t="shared" si="43"/>
        <v>0</v>
      </c>
      <c r="AA221" s="78" t="str">
        <f t="shared" si="48"/>
        <v>ok</v>
      </c>
      <c r="AB221" s="76"/>
      <c r="AC221" s="80" t="str">
        <f t="array" ref="AC221">IFERROR(IF($C221="","",INDEX(구분표!$I$2:$I$1001,MATCH(1,(구분표!$B$2:$B$1001='15년일입'!$A221)*(구분표!$C$2:$C$1001='15년일입'!$B221)*(구분표!$A$2:$A$1001='15년일입'!$C221),0))),"@@")</f>
        <v/>
      </c>
    </row>
    <row r="222" spans="1:29" ht="31.5" customHeight="1">
      <c r="A222" s="90" t="str">
        <f>IFERROR(VLOOKUP('15년일입'!$C222,구분표!$A$2:$C$1001,2,FALSE),"")</f>
        <v/>
      </c>
      <c r="B222" s="90" t="str">
        <f>IFERROR(VLOOKUP('15년일입'!$C222,구분표!$A$2:$C$1001,3,FALSE),"")</f>
        <v/>
      </c>
      <c r="C222" s="190"/>
      <c r="D222" s="189"/>
      <c r="E222" s="189"/>
      <c r="F222" s="190"/>
      <c r="G222" s="196"/>
      <c r="H222" s="188"/>
      <c r="I222" s="188"/>
      <c r="J222" s="74">
        <f t="shared" si="44"/>
        <v>0</v>
      </c>
      <c r="K222" s="188"/>
      <c r="L222" s="188"/>
      <c r="M222" s="74">
        <f t="shared" si="45"/>
        <v>0</v>
      </c>
      <c r="N222" s="75" t="str">
        <f t="shared" si="39"/>
        <v>-</v>
      </c>
      <c r="O222" s="211"/>
      <c r="P222" s="76"/>
      <c r="Q222" s="215"/>
      <c r="R222" s="76"/>
      <c r="S222" s="79" t="s">
        <v>563</v>
      </c>
      <c r="T222" s="188">
        <f t="shared" si="40"/>
        <v>0</v>
      </c>
      <c r="U222" s="188">
        <f t="shared" si="46"/>
        <v>0</v>
      </c>
      <c r="V222" s="78" t="str">
        <f t="shared" si="41"/>
        <v>ok</v>
      </c>
      <c r="W222" s="76"/>
      <c r="X222" s="77" t="str">
        <f t="shared" si="47"/>
        <v/>
      </c>
      <c r="Y222" s="188">
        <f t="shared" si="42"/>
        <v>0</v>
      </c>
      <c r="Z222" s="188">
        <f t="shared" si="43"/>
        <v>0</v>
      </c>
      <c r="AA222" s="78" t="str">
        <f t="shared" si="48"/>
        <v>ok</v>
      </c>
      <c r="AB222" s="76"/>
      <c r="AC222" s="80" t="str">
        <f t="array" ref="AC222">IFERROR(IF($C222="","",INDEX(구분표!$I$2:$I$1001,MATCH(1,(구분표!$B$2:$B$1001='15년일입'!$A222)*(구분표!$C$2:$C$1001='15년일입'!$B222)*(구분표!$A$2:$A$1001='15년일입'!$C222),0))),"@@")</f>
        <v/>
      </c>
    </row>
    <row r="223" spans="1:29" ht="31.5" customHeight="1">
      <c r="A223" s="90" t="str">
        <f>IFERROR(VLOOKUP('15년일입'!$C223,구분표!$A$2:$C$1001,2,FALSE),"")</f>
        <v/>
      </c>
      <c r="B223" s="90" t="str">
        <f>IFERROR(VLOOKUP('15년일입'!$C223,구분표!$A$2:$C$1001,3,FALSE),"")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44"/>
        <v>0</v>
      </c>
      <c r="K223" s="188"/>
      <c r="L223" s="188"/>
      <c r="M223" s="74">
        <f t="shared" si="45"/>
        <v>0</v>
      </c>
      <c r="N223" s="75" t="str">
        <f t="shared" si="39"/>
        <v>-</v>
      </c>
      <c r="O223" s="212"/>
      <c r="P223" s="76"/>
      <c r="Q223" s="215"/>
      <c r="R223" s="76"/>
      <c r="S223" s="79" t="s">
        <v>563</v>
      </c>
      <c r="T223" s="188">
        <f t="shared" si="40"/>
        <v>0</v>
      </c>
      <c r="U223" s="188">
        <f t="shared" si="46"/>
        <v>0</v>
      </c>
      <c r="V223" s="78" t="str">
        <f t="shared" si="41"/>
        <v>ok</v>
      </c>
      <c r="W223" s="76"/>
      <c r="X223" s="77" t="str">
        <f t="shared" si="47"/>
        <v/>
      </c>
      <c r="Y223" s="188">
        <f t="shared" si="42"/>
        <v>0</v>
      </c>
      <c r="Z223" s="188">
        <f t="shared" si="43"/>
        <v>0</v>
      </c>
      <c r="AA223" s="78" t="str">
        <f t="shared" si="48"/>
        <v>ok</v>
      </c>
      <c r="AB223" s="76"/>
      <c r="AC223" s="80" t="str">
        <f t="array" ref="AC223">IFERROR(IF($C223="","",INDEX(구분표!$I$2:$I$1001,MATCH(1,(구분표!$B$2:$B$1001='15년일입'!$A223)*(구분표!$C$2:$C$1001='15년일입'!$B223)*(구분표!$A$2:$A$1001='15년일입'!$C223),0))),"@@")</f>
        <v/>
      </c>
    </row>
    <row r="224" spans="1:29" ht="31.5" customHeight="1">
      <c r="A224" s="90" t="str">
        <f>IFERROR(VLOOKUP('15년일입'!$C224,구분표!$A$2:$C$1001,2,FALSE),"")</f>
        <v/>
      </c>
      <c r="B224" s="90" t="str">
        <f>IFERROR(VLOOKUP('15년일입'!$C224,구분표!$A$2:$C$1001,3,FALSE),"")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44"/>
        <v>0</v>
      </c>
      <c r="K224" s="188"/>
      <c r="L224" s="188"/>
      <c r="M224" s="74">
        <f t="shared" si="45"/>
        <v>0</v>
      </c>
      <c r="N224" s="75" t="str">
        <f t="shared" si="39"/>
        <v>-</v>
      </c>
      <c r="O224" s="211"/>
      <c r="P224" s="76"/>
      <c r="Q224" s="215"/>
      <c r="R224" s="76"/>
      <c r="S224" s="79" t="s">
        <v>563</v>
      </c>
      <c r="T224" s="188">
        <f t="shared" si="40"/>
        <v>0</v>
      </c>
      <c r="U224" s="188">
        <f t="shared" si="46"/>
        <v>0</v>
      </c>
      <c r="V224" s="78" t="str">
        <f t="shared" si="41"/>
        <v>ok</v>
      </c>
      <c r="W224" s="76"/>
      <c r="X224" s="77" t="str">
        <f t="shared" si="47"/>
        <v/>
      </c>
      <c r="Y224" s="188">
        <f t="shared" si="42"/>
        <v>0</v>
      </c>
      <c r="Z224" s="188">
        <f t="shared" si="43"/>
        <v>0</v>
      </c>
      <c r="AA224" s="78" t="str">
        <f t="shared" si="48"/>
        <v>ok</v>
      </c>
      <c r="AB224" s="76"/>
      <c r="AC224" s="80" t="str">
        <f t="array" ref="AC224">IFERROR(IF($C224="","",INDEX(구분표!$I$2:$I$1001,MATCH(1,(구분표!$B$2:$B$1001='15년일입'!$A224)*(구분표!$C$2:$C$1001='15년일입'!$B224)*(구분표!$A$2:$A$1001='15년일입'!$C224),0))),"@@")</f>
        <v/>
      </c>
    </row>
    <row r="225" spans="1:29" ht="31.5" customHeight="1">
      <c r="A225" s="90" t="str">
        <f>IFERROR(VLOOKUP('15년일입'!$C225,구분표!$A$2:$C$1001,2,FALSE),"")</f>
        <v/>
      </c>
      <c r="B225" s="90" t="str">
        <f>IFERROR(VLOOKUP('15년일입'!$C225,구분표!$A$2:$C$1001,3,FALSE),"")</f>
        <v/>
      </c>
      <c r="C225" s="190"/>
      <c r="D225" s="189"/>
      <c r="E225" s="189"/>
      <c r="F225" s="190"/>
      <c r="G225" s="188"/>
      <c r="H225" s="188"/>
      <c r="I225" s="188"/>
      <c r="J225" s="74">
        <f t="shared" si="44"/>
        <v>0</v>
      </c>
      <c r="K225" s="188"/>
      <c r="L225" s="188"/>
      <c r="M225" s="74">
        <f t="shared" si="45"/>
        <v>0</v>
      </c>
      <c r="N225" s="75" t="str">
        <f t="shared" si="39"/>
        <v>-</v>
      </c>
      <c r="O225" s="211"/>
      <c r="P225" s="76"/>
      <c r="Q225" s="215"/>
      <c r="R225" s="76"/>
      <c r="S225" s="79" t="s">
        <v>563</v>
      </c>
      <c r="T225" s="188">
        <f t="shared" si="40"/>
        <v>0</v>
      </c>
      <c r="U225" s="188">
        <f t="shared" si="46"/>
        <v>0</v>
      </c>
      <c r="V225" s="78" t="str">
        <f t="shared" si="41"/>
        <v>ok</v>
      </c>
      <c r="W225" s="76"/>
      <c r="X225" s="77" t="str">
        <f t="shared" si="47"/>
        <v/>
      </c>
      <c r="Y225" s="188">
        <f t="shared" si="42"/>
        <v>0</v>
      </c>
      <c r="Z225" s="188">
        <f t="shared" si="43"/>
        <v>0</v>
      </c>
      <c r="AA225" s="78" t="str">
        <f t="shared" si="48"/>
        <v>ok</v>
      </c>
      <c r="AB225" s="76"/>
      <c r="AC225" s="80" t="str">
        <f t="array" ref="AC225">IFERROR(IF($C225="","",INDEX(구분표!$I$2:$I$1001,MATCH(1,(구분표!$B$2:$B$1001='15년일입'!$A225)*(구분표!$C$2:$C$1001='15년일입'!$B225)*(구분표!$A$2:$A$1001='15년일입'!$C225),0))),"@@")</f>
        <v/>
      </c>
    </row>
    <row r="226" spans="1:29" ht="31.5" customHeight="1">
      <c r="A226" s="90" t="str">
        <f>IFERROR(VLOOKUP('15년일입'!$C226,구분표!$A$2:$C$1001,2,FALSE),"")</f>
        <v/>
      </c>
      <c r="B226" s="90" t="str">
        <f>IFERROR(VLOOKUP('15년일입'!$C226,구분표!$A$2:$C$1001,3,FALSE),"")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44"/>
        <v>0</v>
      </c>
      <c r="K226" s="188"/>
      <c r="L226" s="188"/>
      <c r="M226" s="74">
        <f t="shared" si="45"/>
        <v>0</v>
      </c>
      <c r="N226" s="75" t="str">
        <f t="shared" si="39"/>
        <v>-</v>
      </c>
      <c r="O226" s="211"/>
      <c r="P226" s="76"/>
      <c r="Q226" s="215"/>
      <c r="R226" s="76"/>
      <c r="S226" s="79" t="s">
        <v>563</v>
      </c>
      <c r="T226" s="188">
        <f t="shared" si="40"/>
        <v>0</v>
      </c>
      <c r="U226" s="188">
        <f t="shared" si="46"/>
        <v>0</v>
      </c>
      <c r="V226" s="78" t="str">
        <f t="shared" si="41"/>
        <v>ok</v>
      </c>
      <c r="W226" s="76"/>
      <c r="X226" s="77" t="str">
        <f t="shared" si="47"/>
        <v/>
      </c>
      <c r="Y226" s="188">
        <f t="shared" si="42"/>
        <v>0</v>
      </c>
      <c r="Z226" s="188">
        <f t="shared" si="43"/>
        <v>0</v>
      </c>
      <c r="AA226" s="78" t="str">
        <f t="shared" si="48"/>
        <v>ok</v>
      </c>
      <c r="AB226" s="76"/>
      <c r="AC226" s="80" t="str">
        <f t="array" ref="AC226">IFERROR(IF($C226="","",INDEX(구분표!$I$2:$I$1001,MATCH(1,(구분표!$B$2:$B$1001='15년일입'!$A226)*(구분표!$C$2:$C$1001='15년일입'!$B226)*(구분표!$A$2:$A$1001='15년일입'!$C226),0))),"@@")</f>
        <v/>
      </c>
    </row>
    <row r="227" spans="1:29" ht="31.5" customHeight="1">
      <c r="A227" s="90" t="str">
        <f>IFERROR(VLOOKUP('15년일입'!$C227,구분표!$A$2:$C$1001,2,FALSE),"")</f>
        <v/>
      </c>
      <c r="B227" s="90" t="str">
        <f>IFERROR(VLOOKUP('15년일입'!$C227,구분표!$A$2:$C$1001,3,FALSE),"")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44"/>
        <v>0</v>
      </c>
      <c r="K227" s="188"/>
      <c r="L227" s="188"/>
      <c r="M227" s="74">
        <f t="shared" si="45"/>
        <v>0</v>
      </c>
      <c r="N227" s="75" t="str">
        <f t="shared" si="39"/>
        <v>-</v>
      </c>
      <c r="O227" s="212"/>
      <c r="P227" s="76"/>
      <c r="Q227" s="215"/>
      <c r="R227" s="76"/>
      <c r="S227" s="79" t="s">
        <v>563</v>
      </c>
      <c r="T227" s="188">
        <f t="shared" si="40"/>
        <v>0</v>
      </c>
      <c r="U227" s="188">
        <f t="shared" si="46"/>
        <v>0</v>
      </c>
      <c r="V227" s="78" t="str">
        <f t="shared" si="41"/>
        <v>ok</v>
      </c>
      <c r="W227" s="76"/>
      <c r="X227" s="77" t="str">
        <f t="shared" si="47"/>
        <v/>
      </c>
      <c r="Y227" s="188">
        <f t="shared" si="42"/>
        <v>0</v>
      </c>
      <c r="Z227" s="188">
        <f t="shared" si="43"/>
        <v>0</v>
      </c>
      <c r="AA227" s="78" t="str">
        <f t="shared" si="48"/>
        <v>ok</v>
      </c>
      <c r="AB227" s="76"/>
      <c r="AC227" s="80" t="str">
        <f t="array" ref="AC227">IFERROR(IF($C227="","",INDEX(구분표!$I$2:$I$1001,MATCH(1,(구분표!$B$2:$B$1001='15년일입'!$A227)*(구분표!$C$2:$C$1001='15년일입'!$B227)*(구분표!$A$2:$A$1001='15년일입'!$C227),0))),"@@")</f>
        <v/>
      </c>
    </row>
    <row r="228" spans="1:29" ht="31.5" customHeight="1">
      <c r="A228" s="90" t="str">
        <f>IFERROR(VLOOKUP('15년일입'!$C228,구분표!$A$2:$C$1001,2,FALSE),"")</f>
        <v/>
      </c>
      <c r="B228" s="90" t="str">
        <f>IFERROR(VLOOKUP('15년일입'!$C228,구분표!$A$2:$C$1001,3,FALSE),"")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44"/>
        <v>0</v>
      </c>
      <c r="K228" s="188"/>
      <c r="L228" s="188"/>
      <c r="M228" s="74">
        <f t="shared" si="45"/>
        <v>0</v>
      </c>
      <c r="N228" s="75" t="str">
        <f t="shared" si="39"/>
        <v>-</v>
      </c>
      <c r="O228" s="212"/>
      <c r="P228" s="76"/>
      <c r="Q228" s="215"/>
      <c r="R228" s="76"/>
      <c r="S228" s="79" t="s">
        <v>563</v>
      </c>
      <c r="T228" s="188">
        <f t="shared" si="40"/>
        <v>0</v>
      </c>
      <c r="U228" s="188">
        <f t="shared" si="46"/>
        <v>0</v>
      </c>
      <c r="V228" s="78" t="str">
        <f t="shared" si="41"/>
        <v>ok</v>
      </c>
      <c r="W228" s="76"/>
      <c r="X228" s="77" t="str">
        <f t="shared" si="47"/>
        <v/>
      </c>
      <c r="Y228" s="188">
        <f t="shared" si="42"/>
        <v>0</v>
      </c>
      <c r="Z228" s="188">
        <f t="shared" si="43"/>
        <v>0</v>
      </c>
      <c r="AA228" s="78" t="str">
        <f t="shared" si="48"/>
        <v>ok</v>
      </c>
      <c r="AB228" s="76"/>
      <c r="AC228" s="80" t="str">
        <f t="array" ref="AC228">IFERROR(IF($C228="","",INDEX(구분표!$I$2:$I$1001,MATCH(1,(구분표!$B$2:$B$1001='15년일입'!$A228)*(구분표!$C$2:$C$1001='15년일입'!$B228)*(구분표!$A$2:$A$1001='15년일입'!$C228),0))),"@@")</f>
        <v/>
      </c>
    </row>
    <row r="229" spans="1:29" ht="31.5" customHeight="1">
      <c r="A229" s="90" t="str">
        <f>IFERROR(VLOOKUP('15년일입'!$C229,구분표!$A$2:$C$1001,2,FALSE),"")</f>
        <v/>
      </c>
      <c r="B229" s="90" t="str">
        <f>IFERROR(VLOOKUP('15년일입'!$C229,구분표!$A$2:$C$1001,3,FALSE),"")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44"/>
        <v>0</v>
      </c>
      <c r="K229" s="188"/>
      <c r="L229" s="188"/>
      <c r="M229" s="74">
        <f t="shared" si="45"/>
        <v>0</v>
      </c>
      <c r="N229" s="75" t="str">
        <f t="shared" si="39"/>
        <v>-</v>
      </c>
      <c r="O229" s="212"/>
      <c r="P229" s="76"/>
      <c r="Q229" s="215"/>
      <c r="R229" s="76"/>
      <c r="S229" s="79" t="s">
        <v>563</v>
      </c>
      <c r="T229" s="188">
        <f t="shared" si="40"/>
        <v>0</v>
      </c>
      <c r="U229" s="188">
        <f t="shared" si="46"/>
        <v>0</v>
      </c>
      <c r="V229" s="78" t="str">
        <f t="shared" si="41"/>
        <v>ok</v>
      </c>
      <c r="W229" s="76"/>
      <c r="X229" s="77" t="str">
        <f t="shared" si="47"/>
        <v/>
      </c>
      <c r="Y229" s="188">
        <f t="shared" si="42"/>
        <v>0</v>
      </c>
      <c r="Z229" s="188">
        <f t="shared" si="43"/>
        <v>0</v>
      </c>
      <c r="AA229" s="78" t="str">
        <f t="shared" si="48"/>
        <v>ok</v>
      </c>
      <c r="AB229" s="76"/>
      <c r="AC229" s="80" t="str">
        <f t="array" ref="AC229">IFERROR(IF($C229="","",INDEX(구분표!$I$2:$I$1001,MATCH(1,(구분표!$B$2:$B$1001='15년일입'!$A229)*(구분표!$C$2:$C$1001='15년일입'!$B229)*(구분표!$A$2:$A$1001='15년일입'!$C229),0))),"@@")</f>
        <v/>
      </c>
    </row>
    <row r="230" spans="1:29" ht="31.5" customHeight="1">
      <c r="A230" s="90" t="str">
        <f>IFERROR(VLOOKUP('15년일입'!$C230,구분표!$A$2:$C$1001,2,FALSE),"")</f>
        <v/>
      </c>
      <c r="B230" s="90" t="str">
        <f>IFERROR(VLOOKUP('15년일입'!$C230,구분표!$A$2:$C$1001,3,FALSE),"")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44"/>
        <v>0</v>
      </c>
      <c r="K230" s="188"/>
      <c r="L230" s="188"/>
      <c r="M230" s="74">
        <f t="shared" si="45"/>
        <v>0</v>
      </c>
      <c r="N230" s="75" t="str">
        <f t="shared" si="39"/>
        <v>-</v>
      </c>
      <c r="O230" s="212"/>
      <c r="P230" s="76"/>
      <c r="Q230" s="215"/>
      <c r="R230" s="76"/>
      <c r="S230" s="79" t="s">
        <v>563</v>
      </c>
      <c r="T230" s="188">
        <f t="shared" si="40"/>
        <v>0</v>
      </c>
      <c r="U230" s="188">
        <f t="shared" si="46"/>
        <v>0</v>
      </c>
      <c r="V230" s="78" t="str">
        <f t="shared" si="41"/>
        <v>ok</v>
      </c>
      <c r="W230" s="76"/>
      <c r="X230" s="77" t="str">
        <f t="shared" si="47"/>
        <v/>
      </c>
      <c r="Y230" s="188">
        <f t="shared" si="42"/>
        <v>0</v>
      </c>
      <c r="Z230" s="188">
        <f t="shared" si="43"/>
        <v>0</v>
      </c>
      <c r="AA230" s="78" t="str">
        <f t="shared" si="48"/>
        <v>ok</v>
      </c>
      <c r="AB230" s="76"/>
      <c r="AC230" s="80" t="str">
        <f t="array" ref="AC230">IFERROR(IF($C230="","",INDEX(구분표!$I$2:$I$1001,MATCH(1,(구분표!$B$2:$B$1001='15년일입'!$A230)*(구분표!$C$2:$C$1001='15년일입'!$B230)*(구분표!$A$2:$A$1001='15년일입'!$C230),0))),"@@")</f>
        <v/>
      </c>
    </row>
    <row r="231" spans="1:29" ht="31.5" customHeight="1">
      <c r="A231" s="90" t="str">
        <f>IFERROR(VLOOKUP('15년일입'!$C231,구분표!$A$2:$C$1001,2,FALSE),"")</f>
        <v/>
      </c>
      <c r="B231" s="90" t="str">
        <f>IFERROR(VLOOKUP('15년일입'!$C231,구분표!$A$2:$C$1001,3,FALSE),"")</f>
        <v/>
      </c>
      <c r="C231" s="190"/>
      <c r="D231" s="189"/>
      <c r="E231" s="189"/>
      <c r="F231" s="190"/>
      <c r="G231" s="188"/>
      <c r="H231" s="188"/>
      <c r="I231" s="188"/>
      <c r="J231" s="74">
        <f t="shared" si="44"/>
        <v>0</v>
      </c>
      <c r="K231" s="188"/>
      <c r="L231" s="188"/>
      <c r="M231" s="74">
        <f t="shared" si="45"/>
        <v>0</v>
      </c>
      <c r="N231" s="75" t="str">
        <f t="shared" si="39"/>
        <v>-</v>
      </c>
      <c r="O231" s="206"/>
      <c r="P231" s="76"/>
      <c r="Q231" s="215"/>
      <c r="R231" s="76"/>
      <c r="S231" s="79" t="s">
        <v>563</v>
      </c>
      <c r="T231" s="188">
        <f t="shared" si="40"/>
        <v>0</v>
      </c>
      <c r="U231" s="188">
        <f t="shared" si="46"/>
        <v>0</v>
      </c>
      <c r="V231" s="78" t="str">
        <f t="shared" si="41"/>
        <v>ok</v>
      </c>
      <c r="W231" s="76"/>
      <c r="X231" s="77" t="str">
        <f t="shared" si="47"/>
        <v/>
      </c>
      <c r="Y231" s="188">
        <f t="shared" si="42"/>
        <v>0</v>
      </c>
      <c r="Z231" s="188">
        <f t="shared" si="43"/>
        <v>0</v>
      </c>
      <c r="AA231" s="78" t="str">
        <f t="shared" si="48"/>
        <v>ok</v>
      </c>
      <c r="AB231" s="76"/>
      <c r="AC231" s="80" t="str">
        <f t="array" ref="AC231">IFERROR(IF($C231="","",INDEX(구분표!$I$2:$I$1001,MATCH(1,(구분표!$B$2:$B$1001='15년일입'!$A231)*(구분표!$C$2:$C$1001='15년일입'!$B231)*(구분표!$A$2:$A$1001='15년일입'!$C231),0))),"@@")</f>
        <v/>
      </c>
    </row>
    <row r="232" spans="1:29" ht="31.5" customHeight="1">
      <c r="A232" s="73" t="str">
        <f>IFERROR(VLOOKUP('15년일입'!$C232,구분표!$A$2:$C$1001,2,FALSE),"")</f>
        <v/>
      </c>
      <c r="B232" s="73" t="str">
        <f>IFERROR(VLOOKUP('15년일입'!$C232,구분표!$A$2:$C$1001,3,FALSE),"")</f>
        <v/>
      </c>
      <c r="C232" s="186"/>
      <c r="D232" s="187"/>
      <c r="E232" s="187"/>
      <c r="F232" s="186"/>
      <c r="G232" s="188"/>
      <c r="H232" s="188"/>
      <c r="I232" s="188"/>
      <c r="J232" s="74">
        <f t="shared" si="44"/>
        <v>0</v>
      </c>
      <c r="K232" s="188"/>
      <c r="L232" s="188"/>
      <c r="M232" s="74">
        <f t="shared" si="45"/>
        <v>0</v>
      </c>
      <c r="N232" s="75" t="str">
        <f t="shared" si="39"/>
        <v>-</v>
      </c>
      <c r="O232" s="205"/>
      <c r="P232" s="76"/>
      <c r="Q232" s="215"/>
      <c r="R232" s="76"/>
      <c r="S232" s="79" t="s">
        <v>563</v>
      </c>
      <c r="T232" s="188">
        <f t="shared" si="40"/>
        <v>0</v>
      </c>
      <c r="U232" s="188">
        <f t="shared" si="46"/>
        <v>0</v>
      </c>
      <c r="V232" s="78" t="str">
        <f t="shared" si="41"/>
        <v>ok</v>
      </c>
      <c r="W232" s="76"/>
      <c r="X232" s="77" t="str">
        <f t="shared" si="47"/>
        <v/>
      </c>
      <c r="Y232" s="188">
        <f t="shared" si="42"/>
        <v>0</v>
      </c>
      <c r="Z232" s="188">
        <f t="shared" si="43"/>
        <v>0</v>
      </c>
      <c r="AA232" s="78" t="str">
        <f t="shared" si="48"/>
        <v>ok</v>
      </c>
      <c r="AB232" s="76"/>
      <c r="AC232" s="80" t="str">
        <f t="array" ref="AC232">IFERROR(IF($C232="","",INDEX(구분표!$I$2:$I$1001,MATCH(1,(구분표!$B$2:$B$1001='15년일입'!$A232)*(구분표!$C$2:$C$1001='15년일입'!$B232)*(구분표!$A$2:$A$1001='15년일입'!$C232),0))),"@@")</f>
        <v/>
      </c>
    </row>
    <row r="233" spans="1:29" ht="31.5" customHeight="1">
      <c r="A233" s="73" t="str">
        <f>IFERROR(VLOOKUP('15년일입'!$C233,구분표!$A$2:$C$1001,2,FALSE),"")</f>
        <v/>
      </c>
      <c r="B233" s="73" t="str">
        <f>IFERROR(VLOOKUP('15년일입'!$C233,구분표!$A$2:$C$1001,3,FALSE),"")</f>
        <v/>
      </c>
      <c r="C233" s="186"/>
      <c r="D233" s="187"/>
      <c r="E233" s="187"/>
      <c r="F233" s="186"/>
      <c r="G233" s="188"/>
      <c r="H233" s="188"/>
      <c r="I233" s="188"/>
      <c r="J233" s="74">
        <f t="shared" si="44"/>
        <v>0</v>
      </c>
      <c r="K233" s="188"/>
      <c r="L233" s="188"/>
      <c r="M233" s="74">
        <f t="shared" si="45"/>
        <v>0</v>
      </c>
      <c r="N233" s="75" t="str">
        <f t="shared" si="39"/>
        <v>-</v>
      </c>
      <c r="O233" s="205"/>
      <c r="P233" s="76"/>
      <c r="Q233" s="215"/>
      <c r="R233" s="76"/>
      <c r="S233" s="79" t="s">
        <v>563</v>
      </c>
      <c r="T233" s="188">
        <f t="shared" si="40"/>
        <v>0</v>
      </c>
      <c r="U233" s="188">
        <f t="shared" si="46"/>
        <v>0</v>
      </c>
      <c r="V233" s="78" t="str">
        <f t="shared" si="41"/>
        <v>ok</v>
      </c>
      <c r="W233" s="76"/>
      <c r="X233" s="77" t="str">
        <f t="shared" si="47"/>
        <v/>
      </c>
      <c r="Y233" s="188">
        <f t="shared" si="42"/>
        <v>0</v>
      </c>
      <c r="Z233" s="188">
        <f t="shared" si="43"/>
        <v>0</v>
      </c>
      <c r="AA233" s="78" t="str">
        <f t="shared" si="48"/>
        <v>ok</v>
      </c>
      <c r="AB233" s="76"/>
      <c r="AC233" s="80" t="str">
        <f t="array" ref="AC233">IFERROR(IF($C233="","",INDEX(구분표!$I$2:$I$1001,MATCH(1,(구분표!$B$2:$B$1001='15년일입'!$A233)*(구분표!$C$2:$C$1001='15년일입'!$B233)*(구분표!$A$2:$A$1001='15년일입'!$C233),0))),"@@")</f>
        <v/>
      </c>
    </row>
    <row r="234" spans="1:29" ht="31.5" customHeight="1">
      <c r="A234" s="73" t="str">
        <f>IFERROR(VLOOKUP('15년일입'!$C234,구분표!$A$2:$C$1001,2,FALSE),"")</f>
        <v/>
      </c>
      <c r="B234" s="73" t="str">
        <f>IFERROR(VLOOKUP('15년일입'!$C234,구분표!$A$2:$C$1001,3,FALSE),"")</f>
        <v/>
      </c>
      <c r="C234" s="186"/>
      <c r="D234" s="187"/>
      <c r="E234" s="187"/>
      <c r="F234" s="186"/>
      <c r="G234" s="188"/>
      <c r="H234" s="188"/>
      <c r="I234" s="188"/>
      <c r="J234" s="74">
        <f t="shared" si="44"/>
        <v>0</v>
      </c>
      <c r="K234" s="188"/>
      <c r="L234" s="188"/>
      <c r="M234" s="74">
        <f t="shared" si="45"/>
        <v>0</v>
      </c>
      <c r="N234" s="75" t="str">
        <f t="shared" si="39"/>
        <v>-</v>
      </c>
      <c r="O234" s="205"/>
      <c r="P234" s="76"/>
      <c r="Q234" s="215"/>
      <c r="R234" s="76"/>
      <c r="S234" s="79" t="s">
        <v>563</v>
      </c>
      <c r="T234" s="188">
        <f t="shared" si="40"/>
        <v>0</v>
      </c>
      <c r="U234" s="188">
        <f t="shared" si="46"/>
        <v>0</v>
      </c>
      <c r="V234" s="78" t="str">
        <f t="shared" si="41"/>
        <v>ok</v>
      </c>
      <c r="W234" s="76"/>
      <c r="X234" s="77" t="str">
        <f t="shared" si="47"/>
        <v/>
      </c>
      <c r="Y234" s="188">
        <f t="shared" si="42"/>
        <v>0</v>
      </c>
      <c r="Z234" s="188">
        <f t="shared" si="43"/>
        <v>0</v>
      </c>
      <c r="AA234" s="78" t="str">
        <f t="shared" si="48"/>
        <v>ok</v>
      </c>
      <c r="AB234" s="76"/>
      <c r="AC234" s="80" t="str">
        <f t="array" ref="AC234">IFERROR(IF($C234="","",INDEX(구분표!$I$2:$I$1001,MATCH(1,(구분표!$B$2:$B$1001='15년일입'!$A234)*(구분표!$C$2:$C$1001='15년일입'!$B234)*(구분표!$A$2:$A$1001='15년일입'!$C234),0))),"@@")</f>
        <v/>
      </c>
    </row>
    <row r="235" spans="1:29" ht="31.5" customHeight="1">
      <c r="A235" s="90" t="str">
        <f>IFERROR(VLOOKUP('15년일입'!$C235,구분표!$A$2:$C$1001,2,FALSE),"")</f>
        <v/>
      </c>
      <c r="B235" s="90" t="str">
        <f>IFERROR(VLOOKUP('15년일입'!$C235,구분표!$A$2:$C$1001,3,FALSE),"")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44"/>
        <v>0</v>
      </c>
      <c r="K235" s="188"/>
      <c r="L235" s="188"/>
      <c r="M235" s="74">
        <f t="shared" si="45"/>
        <v>0</v>
      </c>
      <c r="N235" s="75" t="str">
        <f t="shared" si="39"/>
        <v>-</v>
      </c>
      <c r="O235" s="205"/>
      <c r="P235" s="76"/>
      <c r="Q235" s="215"/>
      <c r="R235" s="76"/>
      <c r="S235" s="79" t="s">
        <v>563</v>
      </c>
      <c r="T235" s="188">
        <f t="shared" si="40"/>
        <v>0</v>
      </c>
      <c r="U235" s="188">
        <f t="shared" si="46"/>
        <v>0</v>
      </c>
      <c r="V235" s="78" t="str">
        <f t="shared" si="41"/>
        <v>ok</v>
      </c>
      <c r="W235" s="76"/>
      <c r="X235" s="77" t="str">
        <f t="shared" si="47"/>
        <v/>
      </c>
      <c r="Y235" s="188">
        <f t="shared" si="42"/>
        <v>0</v>
      </c>
      <c r="Z235" s="188">
        <f t="shared" si="43"/>
        <v>0</v>
      </c>
      <c r="AA235" s="78" t="str">
        <f t="shared" si="48"/>
        <v>ok</v>
      </c>
      <c r="AB235" s="76"/>
      <c r="AC235" s="80" t="str">
        <f t="array" ref="AC235">IFERROR(IF($C235="","",INDEX(구분표!$I$2:$I$1001,MATCH(1,(구분표!$B$2:$B$1001='15년일입'!$A235)*(구분표!$C$2:$C$1001='15년일입'!$B235)*(구분표!$A$2:$A$1001='15년일입'!$C235),0))),"@@")</f>
        <v/>
      </c>
    </row>
    <row r="236" spans="1:29" ht="31.5" customHeight="1">
      <c r="A236" s="73" t="str">
        <f>IFERROR(VLOOKUP('15년일입'!$C236,구분표!$A$2:$C$1001,2,FALSE),"")</f>
        <v/>
      </c>
      <c r="B236" s="73" t="str">
        <f>IFERROR(VLOOKUP('15년일입'!$C236,구분표!$A$2:$C$1001,3,FALSE),"")</f>
        <v/>
      </c>
      <c r="C236" s="186"/>
      <c r="D236" s="187"/>
      <c r="E236" s="187"/>
      <c r="F236" s="186"/>
      <c r="G236" s="188"/>
      <c r="H236" s="188"/>
      <c r="I236" s="188"/>
      <c r="J236" s="74">
        <f t="shared" si="44"/>
        <v>0</v>
      </c>
      <c r="K236" s="188"/>
      <c r="L236" s="188"/>
      <c r="M236" s="74">
        <f t="shared" si="45"/>
        <v>0</v>
      </c>
      <c r="N236" s="75" t="str">
        <f t="shared" si="39"/>
        <v>-</v>
      </c>
      <c r="O236" s="205"/>
      <c r="P236" s="76"/>
      <c r="Q236" s="215"/>
      <c r="R236" s="76"/>
      <c r="S236" s="79" t="s">
        <v>563</v>
      </c>
      <c r="T236" s="188">
        <f t="shared" si="40"/>
        <v>0</v>
      </c>
      <c r="U236" s="188">
        <f t="shared" si="46"/>
        <v>0</v>
      </c>
      <c r="V236" s="78" t="str">
        <f t="shared" si="41"/>
        <v>ok</v>
      </c>
      <c r="W236" s="76"/>
      <c r="X236" s="77" t="str">
        <f t="shared" si="47"/>
        <v/>
      </c>
      <c r="Y236" s="188">
        <f t="shared" si="42"/>
        <v>0</v>
      </c>
      <c r="Z236" s="188">
        <f t="shared" si="43"/>
        <v>0</v>
      </c>
      <c r="AA236" s="78" t="str">
        <f t="shared" si="48"/>
        <v>ok</v>
      </c>
      <c r="AB236" s="76"/>
      <c r="AC236" s="80" t="str">
        <f t="array" ref="AC236">IFERROR(IF($C236="","",INDEX(구분표!$I$2:$I$1001,MATCH(1,(구분표!$B$2:$B$1001='15년일입'!$A236)*(구분표!$C$2:$C$1001='15년일입'!$B236)*(구분표!$A$2:$A$1001='15년일입'!$C236),0))),"@@")</f>
        <v/>
      </c>
    </row>
    <row r="237" spans="1:29" ht="31.5" customHeight="1">
      <c r="A237" s="73" t="str">
        <f>IFERROR(VLOOKUP('15년일입'!$C237,구분표!$A$2:$C$1001,2,FALSE),"")</f>
        <v/>
      </c>
      <c r="B237" s="73" t="str">
        <f>IFERROR(VLOOKUP('15년일입'!$C237,구분표!$A$2:$C$1001,3,FALSE),"")</f>
        <v/>
      </c>
      <c r="C237" s="186"/>
      <c r="D237" s="187"/>
      <c r="E237" s="187"/>
      <c r="F237" s="186"/>
      <c r="G237" s="188"/>
      <c r="H237" s="188"/>
      <c r="I237" s="188"/>
      <c r="J237" s="74">
        <f t="shared" si="44"/>
        <v>0</v>
      </c>
      <c r="K237" s="188"/>
      <c r="L237" s="188"/>
      <c r="M237" s="74">
        <f t="shared" si="45"/>
        <v>0</v>
      </c>
      <c r="N237" s="75" t="str">
        <f t="shared" si="39"/>
        <v>-</v>
      </c>
      <c r="O237" s="205"/>
      <c r="P237" s="76"/>
      <c r="Q237" s="215"/>
      <c r="R237" s="76"/>
      <c r="S237" s="79" t="s">
        <v>563</v>
      </c>
      <c r="T237" s="188">
        <f t="shared" si="40"/>
        <v>0</v>
      </c>
      <c r="U237" s="188">
        <f t="shared" si="46"/>
        <v>0</v>
      </c>
      <c r="V237" s="78" t="str">
        <f t="shared" si="41"/>
        <v>ok</v>
      </c>
      <c r="W237" s="76"/>
      <c r="X237" s="77" t="str">
        <f t="shared" si="47"/>
        <v/>
      </c>
      <c r="Y237" s="188">
        <f t="shared" si="42"/>
        <v>0</v>
      </c>
      <c r="Z237" s="188">
        <f t="shared" si="43"/>
        <v>0</v>
      </c>
      <c r="AA237" s="78" t="str">
        <f t="shared" si="48"/>
        <v>ok</v>
      </c>
      <c r="AB237" s="76"/>
      <c r="AC237" s="80" t="str">
        <f t="array" ref="AC237">IFERROR(IF($C237="","",INDEX(구분표!$I$2:$I$1001,MATCH(1,(구분표!$B$2:$B$1001='15년일입'!$A237)*(구분표!$C$2:$C$1001='15년일입'!$B237)*(구분표!$A$2:$A$1001='15년일입'!$C237),0))),"@@")</f>
        <v/>
      </c>
    </row>
    <row r="238" spans="1:29" ht="31.5" customHeight="1">
      <c r="A238" s="73" t="str">
        <f>IFERROR(VLOOKUP('15년일입'!$C238,구분표!$A$2:$C$1001,2,FALSE),"")</f>
        <v/>
      </c>
      <c r="B238" s="73" t="str">
        <f>IFERROR(VLOOKUP('15년일입'!$C238,구분표!$A$2:$C$1001,3,FALSE),"")</f>
        <v/>
      </c>
      <c r="C238" s="186"/>
      <c r="D238" s="187"/>
      <c r="E238" s="187"/>
      <c r="F238" s="186"/>
      <c r="G238" s="188"/>
      <c r="H238" s="188"/>
      <c r="I238" s="188"/>
      <c r="J238" s="74">
        <f t="shared" si="44"/>
        <v>0</v>
      </c>
      <c r="K238" s="188"/>
      <c r="L238" s="188"/>
      <c r="M238" s="74">
        <f t="shared" si="45"/>
        <v>0</v>
      </c>
      <c r="N238" s="75" t="str">
        <f t="shared" si="39"/>
        <v>-</v>
      </c>
      <c r="O238" s="206"/>
      <c r="P238" s="76"/>
      <c r="Q238" s="215"/>
      <c r="R238" s="76"/>
      <c r="S238" s="79" t="s">
        <v>563</v>
      </c>
      <c r="T238" s="188">
        <f t="shared" si="40"/>
        <v>0</v>
      </c>
      <c r="U238" s="188">
        <f t="shared" si="46"/>
        <v>0</v>
      </c>
      <c r="V238" s="78" t="str">
        <f t="shared" si="41"/>
        <v>ok</v>
      </c>
      <c r="W238" s="76"/>
      <c r="X238" s="77" t="str">
        <f t="shared" si="47"/>
        <v/>
      </c>
      <c r="Y238" s="188">
        <f t="shared" si="42"/>
        <v>0</v>
      </c>
      <c r="Z238" s="188">
        <f t="shared" si="43"/>
        <v>0</v>
      </c>
      <c r="AA238" s="78" t="str">
        <f t="shared" si="48"/>
        <v>ok</v>
      </c>
      <c r="AB238" s="76"/>
      <c r="AC238" s="80" t="str">
        <f t="array" ref="AC238">IFERROR(IF($C238="","",INDEX(구분표!$I$2:$I$1001,MATCH(1,(구분표!$B$2:$B$1001='15년일입'!$A238)*(구분표!$C$2:$C$1001='15년일입'!$B238)*(구분표!$A$2:$A$1001='15년일입'!$C238),0))),"@@")</f>
        <v/>
      </c>
    </row>
    <row r="239" spans="1:29" ht="31.5" customHeight="1">
      <c r="A239" s="90" t="str">
        <f>IFERROR(VLOOKUP('15년일입'!$C239,구분표!$A$2:$C$1001,2,FALSE),"")</f>
        <v/>
      </c>
      <c r="B239" s="90" t="str">
        <f>IFERROR(VLOOKUP('15년일입'!$C239,구분표!$A$2:$C$1001,3,FALSE),"")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44"/>
        <v>0</v>
      </c>
      <c r="K239" s="188"/>
      <c r="L239" s="188"/>
      <c r="M239" s="74">
        <f t="shared" si="45"/>
        <v>0</v>
      </c>
      <c r="N239" s="75" t="str">
        <f t="shared" si="39"/>
        <v>-</v>
      </c>
      <c r="O239" s="206"/>
      <c r="P239" s="76"/>
      <c r="Q239" s="215"/>
      <c r="R239" s="76"/>
      <c r="S239" s="79" t="s">
        <v>563</v>
      </c>
      <c r="T239" s="188">
        <f t="shared" si="40"/>
        <v>0</v>
      </c>
      <c r="U239" s="188">
        <f t="shared" si="46"/>
        <v>0</v>
      </c>
      <c r="V239" s="78" t="str">
        <f t="shared" si="41"/>
        <v>ok</v>
      </c>
      <c r="W239" s="76"/>
      <c r="X239" s="77" t="str">
        <f t="shared" si="47"/>
        <v/>
      </c>
      <c r="Y239" s="188">
        <f t="shared" si="42"/>
        <v>0</v>
      </c>
      <c r="Z239" s="188">
        <f t="shared" si="43"/>
        <v>0</v>
      </c>
      <c r="AA239" s="78" t="str">
        <f t="shared" si="48"/>
        <v>ok</v>
      </c>
      <c r="AB239" s="76"/>
      <c r="AC239" s="80" t="str">
        <f t="array" ref="AC239">IFERROR(IF($C239="","",INDEX(구분표!$I$2:$I$1001,MATCH(1,(구분표!$B$2:$B$1001='15년일입'!$A239)*(구분표!$C$2:$C$1001='15년일입'!$B239)*(구분표!$A$2:$A$1001='15년일입'!$C239),0))),"@@")</f>
        <v/>
      </c>
    </row>
    <row r="240" spans="1:29" ht="31.5" customHeight="1">
      <c r="A240" s="90" t="str">
        <f>IFERROR(VLOOKUP('15년일입'!$C240,구분표!$A$2:$C$1001,2,FALSE),"")</f>
        <v/>
      </c>
      <c r="B240" s="90" t="str">
        <f>IFERROR(VLOOKUP('15년일입'!$C240,구분표!$A$2:$C$1001,3,FALSE),"")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44"/>
        <v>0</v>
      </c>
      <c r="K240" s="188"/>
      <c r="L240" s="188"/>
      <c r="M240" s="74">
        <f t="shared" si="45"/>
        <v>0</v>
      </c>
      <c r="N240" s="75" t="str">
        <f t="shared" si="39"/>
        <v>-</v>
      </c>
      <c r="O240" s="206"/>
      <c r="P240" s="76"/>
      <c r="Q240" s="215"/>
      <c r="R240" s="76"/>
      <c r="S240" s="79" t="s">
        <v>563</v>
      </c>
      <c r="T240" s="188">
        <f t="shared" si="40"/>
        <v>0</v>
      </c>
      <c r="U240" s="188">
        <f t="shared" si="46"/>
        <v>0</v>
      </c>
      <c r="V240" s="78" t="str">
        <f t="shared" si="41"/>
        <v>ok</v>
      </c>
      <c r="W240" s="76"/>
      <c r="X240" s="77" t="str">
        <f t="shared" si="47"/>
        <v/>
      </c>
      <c r="Y240" s="188">
        <f t="shared" si="42"/>
        <v>0</v>
      </c>
      <c r="Z240" s="188">
        <f t="shared" si="43"/>
        <v>0</v>
      </c>
      <c r="AA240" s="78" t="str">
        <f t="shared" si="48"/>
        <v>ok</v>
      </c>
      <c r="AB240" s="76"/>
      <c r="AC240" s="80" t="str">
        <f t="array" ref="AC240">IFERROR(IF($C240="","",INDEX(구분표!$I$2:$I$1001,MATCH(1,(구분표!$B$2:$B$1001='15년일입'!$A240)*(구분표!$C$2:$C$1001='15년일입'!$B240)*(구분표!$A$2:$A$1001='15년일입'!$C240),0))),"@@")</f>
        <v/>
      </c>
    </row>
    <row r="241" spans="1:29" ht="31.5" customHeight="1">
      <c r="A241" s="90" t="str">
        <f>IFERROR(VLOOKUP('15년일입'!$C241,구분표!$A$2:$C$1001,2,FALSE),"")</f>
        <v/>
      </c>
      <c r="B241" s="90" t="str">
        <f>IFERROR(VLOOKUP('15년일입'!$C241,구분표!$A$2:$C$1001,3,FALSE),"")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44"/>
        <v>0</v>
      </c>
      <c r="K241" s="188"/>
      <c r="L241" s="188"/>
      <c r="M241" s="74">
        <f t="shared" si="45"/>
        <v>0</v>
      </c>
      <c r="N241" s="75" t="str">
        <f t="shared" si="39"/>
        <v>-</v>
      </c>
      <c r="O241" s="206"/>
      <c r="P241" s="76"/>
      <c r="Q241" s="215"/>
      <c r="R241" s="76"/>
      <c r="S241" s="79" t="s">
        <v>563</v>
      </c>
      <c r="T241" s="188">
        <f t="shared" si="40"/>
        <v>0</v>
      </c>
      <c r="U241" s="188">
        <f t="shared" si="46"/>
        <v>0</v>
      </c>
      <c r="V241" s="78" t="str">
        <f t="shared" si="41"/>
        <v>ok</v>
      </c>
      <c r="W241" s="76"/>
      <c r="X241" s="77" t="str">
        <f t="shared" si="47"/>
        <v/>
      </c>
      <c r="Y241" s="188">
        <f t="shared" si="42"/>
        <v>0</v>
      </c>
      <c r="Z241" s="188">
        <f t="shared" si="43"/>
        <v>0</v>
      </c>
      <c r="AA241" s="78" t="str">
        <f t="shared" si="48"/>
        <v>ok</v>
      </c>
      <c r="AB241" s="76"/>
      <c r="AC241" s="80" t="str">
        <f t="array" ref="AC241">IFERROR(IF($C241="","",INDEX(구분표!$I$2:$I$1001,MATCH(1,(구분표!$B$2:$B$1001='15년일입'!$A241)*(구분표!$C$2:$C$1001='15년일입'!$B241)*(구분표!$A$2:$A$1001='15년일입'!$C241),0))),"@@")</f>
        <v/>
      </c>
    </row>
    <row r="242" spans="1:29" ht="31.5" customHeight="1">
      <c r="A242" s="90" t="str">
        <f>IFERROR(VLOOKUP('15년일입'!$C242,구분표!$A$2:$C$1001,2,FALSE),"")</f>
        <v/>
      </c>
      <c r="B242" s="90" t="str">
        <f>IFERROR(VLOOKUP('15년일입'!$C242,구분표!$A$2:$C$1001,3,FALSE),"")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44"/>
        <v>0</v>
      </c>
      <c r="K242" s="188"/>
      <c r="L242" s="188"/>
      <c r="M242" s="74">
        <f t="shared" si="45"/>
        <v>0</v>
      </c>
      <c r="N242" s="75" t="str">
        <f t="shared" si="39"/>
        <v>-</v>
      </c>
      <c r="O242" s="206"/>
      <c r="P242" s="76"/>
      <c r="Q242" s="215"/>
      <c r="R242" s="76"/>
      <c r="S242" s="79" t="s">
        <v>563</v>
      </c>
      <c r="T242" s="188">
        <f t="shared" si="40"/>
        <v>0</v>
      </c>
      <c r="U242" s="188">
        <f t="shared" si="46"/>
        <v>0</v>
      </c>
      <c r="V242" s="78" t="str">
        <f t="shared" si="41"/>
        <v>ok</v>
      </c>
      <c r="W242" s="76"/>
      <c r="X242" s="77" t="str">
        <f t="shared" si="47"/>
        <v/>
      </c>
      <c r="Y242" s="188">
        <f t="shared" si="42"/>
        <v>0</v>
      </c>
      <c r="Z242" s="188">
        <f t="shared" si="43"/>
        <v>0</v>
      </c>
      <c r="AA242" s="78" t="str">
        <f t="shared" si="48"/>
        <v>ok</v>
      </c>
      <c r="AB242" s="76"/>
      <c r="AC242" s="80" t="str">
        <f t="array" ref="AC242">IFERROR(IF($C242="","",INDEX(구분표!$I$2:$I$1001,MATCH(1,(구분표!$B$2:$B$1001='15년일입'!$A242)*(구분표!$C$2:$C$1001='15년일입'!$B242)*(구분표!$A$2:$A$1001='15년일입'!$C242),0))),"@@")</f>
        <v/>
      </c>
    </row>
    <row r="243" spans="1:29" ht="31.5" customHeight="1">
      <c r="A243" s="90" t="str">
        <f>IFERROR(VLOOKUP('15년일입'!$C243,구분표!$A$2:$C$1001,2,FALSE),"")</f>
        <v/>
      </c>
      <c r="B243" s="90" t="str">
        <f>IFERROR(VLOOKUP('15년일입'!$C243,구분표!$A$2:$C$1001,3,FALSE),"")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44"/>
        <v>0</v>
      </c>
      <c r="K243" s="188"/>
      <c r="L243" s="188"/>
      <c r="M243" s="74">
        <f t="shared" si="45"/>
        <v>0</v>
      </c>
      <c r="N243" s="75" t="str">
        <f t="shared" si="39"/>
        <v>-</v>
      </c>
      <c r="O243" s="206"/>
      <c r="P243" s="76"/>
      <c r="Q243" s="215"/>
      <c r="R243" s="76"/>
      <c r="S243" s="79" t="s">
        <v>563</v>
      </c>
      <c r="T243" s="188">
        <f t="shared" si="40"/>
        <v>0</v>
      </c>
      <c r="U243" s="188">
        <f t="shared" si="46"/>
        <v>0</v>
      </c>
      <c r="V243" s="78" t="str">
        <f t="shared" si="41"/>
        <v>ok</v>
      </c>
      <c r="W243" s="76"/>
      <c r="X243" s="77" t="str">
        <f t="shared" si="47"/>
        <v/>
      </c>
      <c r="Y243" s="188">
        <f t="shared" si="42"/>
        <v>0</v>
      </c>
      <c r="Z243" s="188">
        <f t="shared" si="43"/>
        <v>0</v>
      </c>
      <c r="AA243" s="78" t="str">
        <f t="shared" si="48"/>
        <v>ok</v>
      </c>
      <c r="AB243" s="76"/>
      <c r="AC243" s="80" t="str">
        <f t="array" ref="AC243">IFERROR(IF($C243="","",INDEX(구분표!$I$2:$I$1001,MATCH(1,(구분표!$B$2:$B$1001='15년일입'!$A243)*(구분표!$C$2:$C$1001='15년일입'!$B243)*(구분표!$A$2:$A$1001='15년일입'!$C243),0))),"@@")</f>
        <v/>
      </c>
    </row>
    <row r="244" spans="1:29" ht="31.5" customHeight="1">
      <c r="A244" s="90" t="str">
        <f>IFERROR(VLOOKUP('15년일입'!$C244,구분표!$A$2:$C$1001,2,FALSE),"")</f>
        <v/>
      </c>
      <c r="B244" s="90" t="str">
        <f>IFERROR(VLOOKUP('15년일입'!$C244,구분표!$A$2:$C$1001,3,FALSE),"")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44"/>
        <v>0</v>
      </c>
      <c r="K244" s="188"/>
      <c r="L244" s="188"/>
      <c r="M244" s="74">
        <f t="shared" si="45"/>
        <v>0</v>
      </c>
      <c r="N244" s="75" t="str">
        <f t="shared" si="39"/>
        <v>-</v>
      </c>
      <c r="O244" s="206"/>
      <c r="P244" s="76"/>
      <c r="Q244" s="215"/>
      <c r="R244" s="76"/>
      <c r="S244" s="79" t="s">
        <v>563</v>
      </c>
      <c r="T244" s="188">
        <f t="shared" si="40"/>
        <v>0</v>
      </c>
      <c r="U244" s="188">
        <f t="shared" si="46"/>
        <v>0</v>
      </c>
      <c r="V244" s="78" t="str">
        <f t="shared" si="41"/>
        <v>ok</v>
      </c>
      <c r="W244" s="76"/>
      <c r="X244" s="77" t="str">
        <f t="shared" si="47"/>
        <v/>
      </c>
      <c r="Y244" s="188">
        <f t="shared" si="42"/>
        <v>0</v>
      </c>
      <c r="Z244" s="188">
        <f t="shared" si="43"/>
        <v>0</v>
      </c>
      <c r="AA244" s="78" t="str">
        <f t="shared" si="48"/>
        <v>ok</v>
      </c>
      <c r="AB244" s="76"/>
      <c r="AC244" s="80" t="str">
        <f t="array" ref="AC244">IFERROR(IF($C244="","",INDEX(구분표!$I$2:$I$1001,MATCH(1,(구분표!$B$2:$B$1001='15년일입'!$A244)*(구분표!$C$2:$C$1001='15년일입'!$B244)*(구분표!$A$2:$A$1001='15년일입'!$C244),0))),"@@")</f>
        <v/>
      </c>
    </row>
    <row r="245" spans="1:29" ht="31.5" customHeight="1">
      <c r="A245" s="90" t="str">
        <f>IFERROR(VLOOKUP('15년일입'!$C245,구분표!$A$2:$C$1001,2,FALSE),"")</f>
        <v/>
      </c>
      <c r="B245" s="90" t="str">
        <f>IFERROR(VLOOKUP('15년일입'!$C245,구분표!$A$2:$C$1001,3,FALSE),"")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44"/>
        <v>0</v>
      </c>
      <c r="K245" s="188"/>
      <c r="L245" s="188"/>
      <c r="M245" s="74">
        <f t="shared" si="45"/>
        <v>0</v>
      </c>
      <c r="N245" s="75" t="str">
        <f t="shared" si="39"/>
        <v>-</v>
      </c>
      <c r="O245" s="206"/>
      <c r="P245" s="76"/>
      <c r="Q245" s="215"/>
      <c r="R245" s="76"/>
      <c r="S245" s="79" t="s">
        <v>563</v>
      </c>
      <c r="T245" s="188">
        <f t="shared" si="40"/>
        <v>0</v>
      </c>
      <c r="U245" s="188">
        <f t="shared" si="46"/>
        <v>0</v>
      </c>
      <c r="V245" s="78" t="str">
        <f t="shared" si="41"/>
        <v>ok</v>
      </c>
      <c r="W245" s="76"/>
      <c r="X245" s="77" t="str">
        <f t="shared" si="47"/>
        <v/>
      </c>
      <c r="Y245" s="188">
        <f t="shared" si="42"/>
        <v>0</v>
      </c>
      <c r="Z245" s="188">
        <f t="shared" si="43"/>
        <v>0</v>
      </c>
      <c r="AA245" s="78" t="str">
        <f t="shared" si="48"/>
        <v>ok</v>
      </c>
      <c r="AB245" s="76"/>
      <c r="AC245" s="80" t="str">
        <f t="array" ref="AC245">IFERROR(IF($C245="","",INDEX(구분표!$I$2:$I$1001,MATCH(1,(구분표!$B$2:$B$1001='15년일입'!$A245)*(구분표!$C$2:$C$1001='15년일입'!$B245)*(구분표!$A$2:$A$1001='15년일입'!$C245),0))),"@@")</f>
        <v/>
      </c>
    </row>
    <row r="246" spans="1:29" ht="31.5" customHeight="1">
      <c r="A246" s="90" t="str">
        <f>IFERROR(VLOOKUP('15년일입'!$C246,구분표!$A$2:$C$1001,2,FALSE),"")</f>
        <v/>
      </c>
      <c r="B246" s="90" t="str">
        <f>IFERROR(VLOOKUP('15년일입'!$C246,구분표!$A$2:$C$1001,3,FALSE),"")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44"/>
        <v>0</v>
      </c>
      <c r="K246" s="188"/>
      <c r="L246" s="188"/>
      <c r="M246" s="74">
        <f t="shared" si="45"/>
        <v>0</v>
      </c>
      <c r="N246" s="75" t="str">
        <f t="shared" si="39"/>
        <v>-</v>
      </c>
      <c r="O246" s="206"/>
      <c r="P246" s="76"/>
      <c r="Q246" s="215"/>
      <c r="R246" s="76"/>
      <c r="S246" s="79" t="s">
        <v>563</v>
      </c>
      <c r="T246" s="188">
        <f t="shared" si="40"/>
        <v>0</v>
      </c>
      <c r="U246" s="188">
        <f t="shared" si="46"/>
        <v>0</v>
      </c>
      <c r="V246" s="78" t="str">
        <f t="shared" si="41"/>
        <v>ok</v>
      </c>
      <c r="W246" s="76"/>
      <c r="X246" s="77" t="str">
        <f t="shared" si="47"/>
        <v/>
      </c>
      <c r="Y246" s="188">
        <f t="shared" si="42"/>
        <v>0</v>
      </c>
      <c r="Z246" s="188">
        <f t="shared" si="43"/>
        <v>0</v>
      </c>
      <c r="AA246" s="78" t="str">
        <f t="shared" si="48"/>
        <v>ok</v>
      </c>
      <c r="AB246" s="76"/>
      <c r="AC246" s="80" t="str">
        <f t="array" ref="AC246">IFERROR(IF($C246="","",INDEX(구분표!$I$2:$I$1001,MATCH(1,(구분표!$B$2:$B$1001='15년일입'!$A246)*(구분표!$C$2:$C$1001='15년일입'!$B246)*(구분표!$A$2:$A$1001='15년일입'!$C246),0))),"@@")</f>
        <v/>
      </c>
    </row>
    <row r="247" spans="1:29" ht="31.5" customHeight="1">
      <c r="A247" s="90" t="str">
        <f>IFERROR(VLOOKUP('15년일입'!$C247,구분표!$A$2:$C$1001,2,FALSE),"")</f>
        <v/>
      </c>
      <c r="B247" s="90" t="str">
        <f>IFERROR(VLOOKUP('15년일입'!$C247,구분표!$A$2:$C$1001,3,FALSE),"")</f>
        <v/>
      </c>
      <c r="C247" s="190"/>
      <c r="D247" s="189"/>
      <c r="E247" s="189"/>
      <c r="F247" s="190"/>
      <c r="G247" s="188"/>
      <c r="H247" s="188"/>
      <c r="I247" s="188"/>
      <c r="J247" s="74">
        <f t="shared" si="44"/>
        <v>0</v>
      </c>
      <c r="K247" s="188"/>
      <c r="L247" s="188"/>
      <c r="M247" s="74">
        <f t="shared" si="45"/>
        <v>0</v>
      </c>
      <c r="N247" s="75" t="str">
        <f t="shared" si="39"/>
        <v>-</v>
      </c>
      <c r="O247" s="206"/>
      <c r="P247" s="76"/>
      <c r="Q247" s="215"/>
      <c r="R247" s="76"/>
      <c r="S247" s="79" t="s">
        <v>563</v>
      </c>
      <c r="T247" s="188">
        <f t="shared" si="40"/>
        <v>0</v>
      </c>
      <c r="U247" s="188">
        <f t="shared" si="46"/>
        <v>0</v>
      </c>
      <c r="V247" s="78" t="str">
        <f t="shared" si="41"/>
        <v>ok</v>
      </c>
      <c r="W247" s="76"/>
      <c r="X247" s="77" t="str">
        <f t="shared" si="47"/>
        <v/>
      </c>
      <c r="Y247" s="188">
        <f t="shared" si="42"/>
        <v>0</v>
      </c>
      <c r="Z247" s="188">
        <f t="shared" si="43"/>
        <v>0</v>
      </c>
      <c r="AA247" s="78" t="str">
        <f t="shared" si="48"/>
        <v>ok</v>
      </c>
      <c r="AB247" s="76"/>
      <c r="AC247" s="80" t="str">
        <f t="array" ref="AC247">IFERROR(IF($C247="","",INDEX(구분표!$I$2:$I$1001,MATCH(1,(구분표!$B$2:$B$1001='15년일입'!$A247)*(구분표!$C$2:$C$1001='15년일입'!$B247)*(구분표!$A$2:$A$1001='15년일입'!$C247),0))),"@@")</f>
        <v/>
      </c>
    </row>
    <row r="248" spans="1:29" ht="31.5" customHeight="1">
      <c r="A248" s="90" t="str">
        <f>IFERROR(VLOOKUP('15년일입'!$C248,구분표!$A$2:$C$1001,2,FALSE),"")</f>
        <v/>
      </c>
      <c r="B248" s="90" t="str">
        <f>IFERROR(VLOOKUP('15년일입'!$C248,구분표!$A$2:$C$1001,3,FALSE),"")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44"/>
        <v>0</v>
      </c>
      <c r="K248" s="188"/>
      <c r="L248" s="188"/>
      <c r="M248" s="74">
        <f t="shared" si="45"/>
        <v>0</v>
      </c>
      <c r="N248" s="75" t="str">
        <f t="shared" si="39"/>
        <v>-</v>
      </c>
      <c r="O248" s="206"/>
      <c r="P248" s="76"/>
      <c r="Q248" s="215"/>
      <c r="R248" s="76"/>
      <c r="S248" s="79" t="s">
        <v>563</v>
      </c>
      <c r="T248" s="188">
        <f t="shared" si="40"/>
        <v>0</v>
      </c>
      <c r="U248" s="188">
        <f t="shared" si="46"/>
        <v>0</v>
      </c>
      <c r="V248" s="78" t="str">
        <f t="shared" si="41"/>
        <v>ok</v>
      </c>
      <c r="W248" s="76"/>
      <c r="X248" s="77" t="str">
        <f t="shared" si="47"/>
        <v/>
      </c>
      <c r="Y248" s="188">
        <f t="shared" si="42"/>
        <v>0</v>
      </c>
      <c r="Z248" s="188">
        <f t="shared" si="43"/>
        <v>0</v>
      </c>
      <c r="AA248" s="78" t="str">
        <f t="shared" si="48"/>
        <v>ok</v>
      </c>
      <c r="AB248" s="76"/>
      <c r="AC248" s="80" t="str">
        <f t="array" ref="AC248">IFERROR(IF($C248="","",INDEX(구분표!$I$2:$I$1001,MATCH(1,(구분표!$B$2:$B$1001='15년일입'!$A248)*(구분표!$C$2:$C$1001='15년일입'!$B248)*(구분표!$A$2:$A$1001='15년일입'!$C248),0))),"@@")</f>
        <v/>
      </c>
    </row>
    <row r="249" spans="1:29" ht="31.5" customHeight="1">
      <c r="A249" s="90" t="str">
        <f>IFERROR(VLOOKUP('15년일입'!$C249,구분표!$A$2:$C$1001,2,FALSE),"")</f>
        <v/>
      </c>
      <c r="B249" s="90" t="str">
        <f>IFERROR(VLOOKUP('15년일입'!$C249,구분표!$A$2:$C$1001,3,FALSE),"")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44"/>
        <v>0</v>
      </c>
      <c r="K249" s="188"/>
      <c r="L249" s="188"/>
      <c r="M249" s="74">
        <f t="shared" si="45"/>
        <v>0</v>
      </c>
      <c r="N249" s="75" t="str">
        <f t="shared" si="39"/>
        <v>-</v>
      </c>
      <c r="O249" s="206"/>
      <c r="P249" s="76"/>
      <c r="Q249" s="215"/>
      <c r="R249" s="76"/>
      <c r="S249" s="79" t="s">
        <v>563</v>
      </c>
      <c r="T249" s="188">
        <f t="shared" si="40"/>
        <v>0</v>
      </c>
      <c r="U249" s="188">
        <f t="shared" si="46"/>
        <v>0</v>
      </c>
      <c r="V249" s="78" t="str">
        <f t="shared" si="41"/>
        <v>ok</v>
      </c>
      <c r="W249" s="76"/>
      <c r="X249" s="77" t="str">
        <f t="shared" si="47"/>
        <v/>
      </c>
      <c r="Y249" s="188">
        <f t="shared" si="42"/>
        <v>0</v>
      </c>
      <c r="Z249" s="188">
        <f t="shared" si="43"/>
        <v>0</v>
      </c>
      <c r="AA249" s="78" t="str">
        <f t="shared" si="48"/>
        <v>ok</v>
      </c>
      <c r="AB249" s="76"/>
      <c r="AC249" s="80" t="str">
        <f t="array" ref="AC249">IFERROR(IF($C249="","",INDEX(구분표!$I$2:$I$1001,MATCH(1,(구분표!$B$2:$B$1001='15년일입'!$A249)*(구분표!$C$2:$C$1001='15년일입'!$B249)*(구분표!$A$2:$A$1001='15년일입'!$C249),0))),"@@")</f>
        <v/>
      </c>
    </row>
    <row r="250" spans="1:29" ht="31.5" customHeight="1">
      <c r="A250" s="90" t="str">
        <f>IFERROR(VLOOKUP('15년일입'!$C250,구분표!$A$2:$C$1001,2,FALSE),"")</f>
        <v/>
      </c>
      <c r="B250" s="90" t="str">
        <f>IFERROR(VLOOKUP('15년일입'!$C250,구분표!$A$2:$C$1001,3,FALSE),"")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44"/>
        <v>0</v>
      </c>
      <c r="K250" s="188"/>
      <c r="L250" s="188"/>
      <c r="M250" s="74">
        <f t="shared" si="45"/>
        <v>0</v>
      </c>
      <c r="N250" s="75" t="str">
        <f t="shared" si="39"/>
        <v>-</v>
      </c>
      <c r="O250" s="206"/>
      <c r="P250" s="76"/>
      <c r="Q250" s="215"/>
      <c r="R250" s="76"/>
      <c r="S250" s="79" t="s">
        <v>563</v>
      </c>
      <c r="T250" s="188">
        <f t="shared" si="40"/>
        <v>0</v>
      </c>
      <c r="U250" s="188">
        <f t="shared" si="46"/>
        <v>0</v>
      </c>
      <c r="V250" s="78" t="str">
        <f t="shared" si="41"/>
        <v>ok</v>
      </c>
      <c r="W250" s="76"/>
      <c r="X250" s="77" t="str">
        <f t="shared" si="47"/>
        <v/>
      </c>
      <c r="Y250" s="188">
        <f t="shared" si="42"/>
        <v>0</v>
      </c>
      <c r="Z250" s="188">
        <f t="shared" si="43"/>
        <v>0</v>
      </c>
      <c r="AA250" s="78" t="str">
        <f t="shared" si="48"/>
        <v>ok</v>
      </c>
      <c r="AB250" s="76"/>
      <c r="AC250" s="80" t="str">
        <f t="array" ref="AC250">IFERROR(IF($C250="","",INDEX(구분표!$I$2:$I$1001,MATCH(1,(구분표!$B$2:$B$1001='15년일입'!$A250)*(구분표!$C$2:$C$1001='15년일입'!$B250)*(구분표!$A$2:$A$1001='15년일입'!$C250),0))),"@@")</f>
        <v/>
      </c>
    </row>
    <row r="251" spans="1:29" ht="31.5" customHeight="1">
      <c r="A251" s="90" t="str">
        <f>IFERROR(VLOOKUP('15년일입'!$C251,구분표!$A$2:$C$1001,2,FALSE),"")</f>
        <v/>
      </c>
      <c r="B251" s="90" t="str">
        <f>IFERROR(VLOOKUP('15년일입'!$C251,구분표!$A$2:$C$1001,3,FALSE),"")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44"/>
        <v>0</v>
      </c>
      <c r="K251" s="188"/>
      <c r="L251" s="188"/>
      <c r="M251" s="74">
        <f t="shared" si="45"/>
        <v>0</v>
      </c>
      <c r="N251" s="75" t="str">
        <f t="shared" si="39"/>
        <v>-</v>
      </c>
      <c r="O251" s="206"/>
      <c r="P251" s="76"/>
      <c r="Q251" s="215"/>
      <c r="R251" s="76"/>
      <c r="S251" s="79" t="s">
        <v>563</v>
      </c>
      <c r="T251" s="188">
        <f t="shared" si="40"/>
        <v>0</v>
      </c>
      <c r="U251" s="188">
        <f t="shared" si="46"/>
        <v>0</v>
      </c>
      <c r="V251" s="78" t="str">
        <f t="shared" si="41"/>
        <v>ok</v>
      </c>
      <c r="W251" s="76"/>
      <c r="X251" s="77" t="str">
        <f t="shared" si="47"/>
        <v/>
      </c>
      <c r="Y251" s="188">
        <f t="shared" si="42"/>
        <v>0</v>
      </c>
      <c r="Z251" s="188">
        <f t="shared" si="43"/>
        <v>0</v>
      </c>
      <c r="AA251" s="78" t="str">
        <f t="shared" si="48"/>
        <v>ok</v>
      </c>
      <c r="AB251" s="76"/>
      <c r="AC251" s="80" t="str">
        <f t="array" ref="AC251">IFERROR(IF($C251="","",INDEX(구분표!$I$2:$I$1001,MATCH(1,(구분표!$B$2:$B$1001='15년일입'!$A251)*(구분표!$C$2:$C$1001='15년일입'!$B251)*(구분표!$A$2:$A$1001='15년일입'!$C251),0))),"@@")</f>
        <v/>
      </c>
    </row>
    <row r="252" spans="1:29" ht="31.5" customHeight="1">
      <c r="A252" s="90" t="str">
        <f>IFERROR(VLOOKUP('15년일입'!$C252,구분표!$A$2:$C$1001,2,FALSE),"")</f>
        <v/>
      </c>
      <c r="B252" s="90" t="str">
        <f>IFERROR(VLOOKUP('15년일입'!$C252,구분표!$A$2:$C$1001,3,FALSE),"")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44"/>
        <v>0</v>
      </c>
      <c r="K252" s="188"/>
      <c r="L252" s="188"/>
      <c r="M252" s="74">
        <f t="shared" si="45"/>
        <v>0</v>
      </c>
      <c r="N252" s="75" t="str">
        <f t="shared" si="39"/>
        <v>-</v>
      </c>
      <c r="O252" s="206"/>
      <c r="P252" s="76"/>
      <c r="Q252" s="215"/>
      <c r="R252" s="76"/>
      <c r="S252" s="79" t="s">
        <v>563</v>
      </c>
      <c r="T252" s="188">
        <f t="shared" si="40"/>
        <v>0</v>
      </c>
      <c r="U252" s="188">
        <f t="shared" si="46"/>
        <v>0</v>
      </c>
      <c r="V252" s="78" t="str">
        <f t="shared" si="41"/>
        <v>ok</v>
      </c>
      <c r="W252" s="76"/>
      <c r="X252" s="77" t="str">
        <f t="shared" si="47"/>
        <v/>
      </c>
      <c r="Y252" s="188">
        <f t="shared" si="42"/>
        <v>0</v>
      </c>
      <c r="Z252" s="188">
        <f t="shared" si="43"/>
        <v>0</v>
      </c>
      <c r="AA252" s="78" t="str">
        <f t="shared" si="48"/>
        <v>ok</v>
      </c>
      <c r="AB252" s="76"/>
      <c r="AC252" s="80" t="str">
        <f t="array" ref="AC252">IFERROR(IF($C252="","",INDEX(구분표!$I$2:$I$1001,MATCH(1,(구분표!$B$2:$B$1001='15년일입'!$A252)*(구분표!$C$2:$C$1001='15년일입'!$B252)*(구분표!$A$2:$A$1001='15년일입'!$C252),0))),"@@")</f>
        <v/>
      </c>
    </row>
    <row r="253" spans="1:29" ht="31.5" customHeight="1">
      <c r="A253" s="90" t="str">
        <f>IFERROR(VLOOKUP('15년일입'!$C253,구분표!$A$2:$C$1001,2,FALSE),"")</f>
        <v/>
      </c>
      <c r="B253" s="90" t="str">
        <f>IFERROR(VLOOKUP('15년일입'!$C253,구분표!$A$2:$C$1001,3,FALSE),"")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44"/>
        <v>0</v>
      </c>
      <c r="K253" s="188"/>
      <c r="L253" s="188"/>
      <c r="M253" s="74">
        <f t="shared" si="45"/>
        <v>0</v>
      </c>
      <c r="N253" s="75" t="str">
        <f t="shared" si="39"/>
        <v>-</v>
      </c>
      <c r="O253" s="205"/>
      <c r="P253" s="76"/>
      <c r="Q253" s="215"/>
      <c r="R253" s="76"/>
      <c r="S253" s="79" t="s">
        <v>563</v>
      </c>
      <c r="T253" s="188">
        <f t="shared" si="40"/>
        <v>0</v>
      </c>
      <c r="U253" s="188">
        <f t="shared" si="46"/>
        <v>0</v>
      </c>
      <c r="V253" s="78" t="str">
        <f t="shared" si="41"/>
        <v>ok</v>
      </c>
      <c r="W253" s="76"/>
      <c r="X253" s="77" t="str">
        <f t="shared" si="47"/>
        <v/>
      </c>
      <c r="Y253" s="188">
        <f t="shared" si="42"/>
        <v>0</v>
      </c>
      <c r="Z253" s="188">
        <f t="shared" si="43"/>
        <v>0</v>
      </c>
      <c r="AA253" s="78" t="str">
        <f t="shared" si="48"/>
        <v>ok</v>
      </c>
      <c r="AB253" s="76"/>
      <c r="AC253" s="80" t="str">
        <f t="array" ref="AC253">IFERROR(IF($C253="","",INDEX(구분표!$I$2:$I$1001,MATCH(1,(구분표!$B$2:$B$1001='15년일입'!$A253)*(구분표!$C$2:$C$1001='15년일입'!$B253)*(구분표!$A$2:$A$1001='15년일입'!$C253),0))),"@@")</f>
        <v/>
      </c>
    </row>
    <row r="254" spans="1:29" ht="31.5" customHeight="1">
      <c r="A254" s="90" t="str">
        <f>IFERROR(VLOOKUP('15년일입'!$C254,구분표!$A$2:$C$1001,2,FALSE),"")</f>
        <v/>
      </c>
      <c r="B254" s="90" t="str">
        <f>IFERROR(VLOOKUP('15년일입'!$C254,구분표!$A$2:$C$1001,3,FALSE),"")</f>
        <v/>
      </c>
      <c r="C254" s="190"/>
      <c r="D254" s="189"/>
      <c r="E254" s="189"/>
      <c r="F254" s="190"/>
      <c r="G254" s="188"/>
      <c r="H254" s="200"/>
      <c r="I254" s="188"/>
      <c r="J254" s="74">
        <f t="shared" si="44"/>
        <v>0</v>
      </c>
      <c r="K254" s="202"/>
      <c r="L254" s="188"/>
      <c r="M254" s="74">
        <f t="shared" si="45"/>
        <v>0</v>
      </c>
      <c r="N254" s="75" t="str">
        <f t="shared" si="39"/>
        <v>-</v>
      </c>
      <c r="O254" s="205"/>
      <c r="P254" s="76"/>
      <c r="Q254" s="215"/>
      <c r="R254" s="76"/>
      <c r="S254" s="79" t="s">
        <v>563</v>
      </c>
      <c r="T254" s="188">
        <f t="shared" si="40"/>
        <v>0</v>
      </c>
      <c r="U254" s="188">
        <f t="shared" si="46"/>
        <v>0</v>
      </c>
      <c r="V254" s="78" t="str">
        <f t="shared" si="41"/>
        <v>ok</v>
      </c>
      <c r="W254" s="76"/>
      <c r="X254" s="77" t="str">
        <f t="shared" si="47"/>
        <v/>
      </c>
      <c r="Y254" s="188">
        <f t="shared" si="42"/>
        <v>0</v>
      </c>
      <c r="Z254" s="188">
        <f t="shared" si="43"/>
        <v>0</v>
      </c>
      <c r="AA254" s="78" t="str">
        <f t="shared" si="48"/>
        <v>ok</v>
      </c>
      <c r="AB254" s="76"/>
      <c r="AC254" s="80" t="str">
        <f t="array" ref="AC254">IFERROR(IF($C254="","",INDEX(구분표!$I$2:$I$1001,MATCH(1,(구분표!$B$2:$B$1001='15년일입'!$A254)*(구분표!$C$2:$C$1001='15년일입'!$B254)*(구분표!$A$2:$A$1001='15년일입'!$C254),0))),"@@")</f>
        <v/>
      </c>
    </row>
    <row r="255" spans="1:29" ht="31.5" customHeight="1">
      <c r="A255" s="90" t="str">
        <f>IFERROR(VLOOKUP('15년일입'!$C255,구분표!$A$2:$C$1001,2,FALSE),"")</f>
        <v/>
      </c>
      <c r="B255" s="90" t="str">
        <f>IFERROR(VLOOKUP('15년일입'!$C255,구분표!$A$2:$C$1001,3,FALSE),"")</f>
        <v/>
      </c>
      <c r="C255" s="190"/>
      <c r="D255" s="189"/>
      <c r="E255" s="189"/>
      <c r="F255" s="190"/>
      <c r="G255" s="188"/>
      <c r="H255" s="188"/>
      <c r="I255" s="188"/>
      <c r="J255" s="74">
        <f t="shared" si="44"/>
        <v>0</v>
      </c>
      <c r="K255" s="188"/>
      <c r="L255" s="188"/>
      <c r="M255" s="74">
        <f t="shared" si="45"/>
        <v>0</v>
      </c>
      <c r="N255" s="75" t="str">
        <f t="shared" si="39"/>
        <v>-</v>
      </c>
      <c r="O255" s="207"/>
      <c r="P255" s="76"/>
      <c r="Q255" s="215"/>
      <c r="R255" s="76"/>
      <c r="S255" s="79" t="s">
        <v>563</v>
      </c>
      <c r="T255" s="188">
        <f t="shared" si="40"/>
        <v>0</v>
      </c>
      <c r="U255" s="188">
        <f t="shared" si="46"/>
        <v>0</v>
      </c>
      <c r="V255" s="78" t="str">
        <f t="shared" si="41"/>
        <v>ok</v>
      </c>
      <c r="W255" s="76"/>
      <c r="X255" s="77" t="str">
        <f t="shared" si="47"/>
        <v/>
      </c>
      <c r="Y255" s="188">
        <f t="shared" si="42"/>
        <v>0</v>
      </c>
      <c r="Z255" s="188">
        <f t="shared" si="43"/>
        <v>0</v>
      </c>
      <c r="AA255" s="78" t="str">
        <f t="shared" si="48"/>
        <v>ok</v>
      </c>
      <c r="AB255" s="76"/>
      <c r="AC255" s="80" t="str">
        <f t="array" ref="AC255">IFERROR(IF($C255="","",INDEX(구분표!$I$2:$I$1001,MATCH(1,(구분표!$B$2:$B$1001='15년일입'!$A255)*(구분표!$C$2:$C$1001='15년일입'!$B255)*(구분표!$A$2:$A$1001='15년일입'!$C255),0))),"@@")</f>
        <v/>
      </c>
    </row>
    <row r="256" spans="1:29" ht="31.5" customHeight="1">
      <c r="A256" s="90" t="str">
        <f>IFERROR(VLOOKUP('15년일입'!$C256,구분표!$A$2:$C$1001,2,FALSE),"")</f>
        <v/>
      </c>
      <c r="B256" s="90" t="str">
        <f>IFERROR(VLOOKUP('15년일입'!$C256,구분표!$A$2:$C$1001,3,FALSE),"")</f>
        <v/>
      </c>
      <c r="C256" s="190"/>
      <c r="D256" s="189"/>
      <c r="E256" s="189"/>
      <c r="F256" s="190"/>
      <c r="G256" s="188"/>
      <c r="H256" s="188"/>
      <c r="I256" s="188"/>
      <c r="J256" s="74">
        <f t="shared" si="44"/>
        <v>0</v>
      </c>
      <c r="K256" s="188"/>
      <c r="L256" s="188"/>
      <c r="M256" s="74">
        <f t="shared" si="45"/>
        <v>0</v>
      </c>
      <c r="N256" s="75" t="str">
        <f t="shared" si="39"/>
        <v>-</v>
      </c>
      <c r="O256" s="206"/>
      <c r="P256" s="76"/>
      <c r="Q256" s="215"/>
      <c r="R256" s="76"/>
      <c r="S256" s="79" t="s">
        <v>563</v>
      </c>
      <c r="T256" s="188">
        <f t="shared" si="40"/>
        <v>0</v>
      </c>
      <c r="U256" s="188">
        <f t="shared" si="46"/>
        <v>0</v>
      </c>
      <c r="V256" s="78" t="str">
        <f t="shared" si="41"/>
        <v>ok</v>
      </c>
      <c r="W256" s="76"/>
      <c r="X256" s="77" t="str">
        <f t="shared" si="47"/>
        <v/>
      </c>
      <c r="Y256" s="188">
        <f t="shared" si="42"/>
        <v>0</v>
      </c>
      <c r="Z256" s="188">
        <f t="shared" si="43"/>
        <v>0</v>
      </c>
      <c r="AA256" s="78" t="str">
        <f t="shared" si="48"/>
        <v>ok</v>
      </c>
      <c r="AB256" s="76"/>
      <c r="AC256" s="80" t="str">
        <f t="array" ref="AC256">IFERROR(IF($C256="","",INDEX(구분표!$I$2:$I$1001,MATCH(1,(구분표!$B$2:$B$1001='15년일입'!$A256)*(구분표!$C$2:$C$1001='15년일입'!$B256)*(구분표!$A$2:$A$1001='15년일입'!$C256),0))),"@@")</f>
        <v/>
      </c>
    </row>
    <row r="257" spans="1:29" ht="31.5" customHeight="1">
      <c r="A257" s="90" t="str">
        <f>IFERROR(VLOOKUP('15년일입'!$C257,구분표!$A$2:$C$1001,2,FALSE),"")</f>
        <v/>
      </c>
      <c r="B257" s="90" t="str">
        <f>IFERROR(VLOOKUP('15년일입'!$C257,구분표!$A$2:$C$1001,3,FALSE),"")</f>
        <v/>
      </c>
      <c r="C257" s="190"/>
      <c r="D257" s="189"/>
      <c r="E257" s="189"/>
      <c r="F257" s="190"/>
      <c r="G257" s="188"/>
      <c r="H257" s="188"/>
      <c r="I257" s="200"/>
      <c r="J257" s="74">
        <f t="shared" si="44"/>
        <v>0</v>
      </c>
      <c r="K257" s="188"/>
      <c r="L257" s="200"/>
      <c r="M257" s="74">
        <f t="shared" si="45"/>
        <v>0</v>
      </c>
      <c r="N257" s="75" t="str">
        <f t="shared" si="39"/>
        <v>-</v>
      </c>
      <c r="O257" s="206"/>
      <c r="P257" s="76"/>
      <c r="Q257" s="215"/>
      <c r="R257" s="76"/>
      <c r="S257" s="79" t="s">
        <v>563</v>
      </c>
      <c r="T257" s="188">
        <f t="shared" si="40"/>
        <v>0</v>
      </c>
      <c r="U257" s="188">
        <f t="shared" si="46"/>
        <v>0</v>
      </c>
      <c r="V257" s="78" t="str">
        <f t="shared" si="41"/>
        <v>ok</v>
      </c>
      <c r="W257" s="76"/>
      <c r="X257" s="77" t="str">
        <f t="shared" si="47"/>
        <v/>
      </c>
      <c r="Y257" s="188">
        <f t="shared" si="42"/>
        <v>0</v>
      </c>
      <c r="Z257" s="188">
        <f t="shared" si="43"/>
        <v>0</v>
      </c>
      <c r="AA257" s="78" t="str">
        <f t="shared" si="48"/>
        <v>ok</v>
      </c>
      <c r="AB257" s="76"/>
      <c r="AC257" s="80" t="str">
        <f t="array" ref="AC257">IFERROR(IF($C257="","",INDEX(구분표!$I$2:$I$1001,MATCH(1,(구분표!$B$2:$B$1001='15년일입'!$A257)*(구분표!$C$2:$C$1001='15년일입'!$B257)*(구분표!$A$2:$A$1001='15년일입'!$C257),0))),"@@")</f>
        <v/>
      </c>
    </row>
    <row r="258" spans="1:29" ht="31.5" customHeight="1">
      <c r="A258" s="90" t="str">
        <f>IFERROR(VLOOKUP('15년일입'!$C258,구분표!$A$2:$C$1001,2,FALSE),"")</f>
        <v/>
      </c>
      <c r="B258" s="90" t="str">
        <f>IFERROR(VLOOKUP('15년일입'!$C258,구분표!$A$2:$C$1001,3,FALSE),"")</f>
        <v/>
      </c>
      <c r="C258" s="190"/>
      <c r="D258" s="189"/>
      <c r="E258" s="189"/>
      <c r="F258" s="190"/>
      <c r="G258" s="188"/>
      <c r="H258" s="188"/>
      <c r="I258" s="188"/>
      <c r="J258" s="74">
        <f t="shared" si="44"/>
        <v>0</v>
      </c>
      <c r="K258" s="188"/>
      <c r="L258" s="188"/>
      <c r="M258" s="74">
        <f t="shared" si="45"/>
        <v>0</v>
      </c>
      <c r="N258" s="75" t="str">
        <f t="shared" si="39"/>
        <v>-</v>
      </c>
      <c r="O258" s="206"/>
      <c r="P258" s="76"/>
      <c r="Q258" s="215"/>
      <c r="R258" s="76"/>
      <c r="S258" s="79" t="s">
        <v>563</v>
      </c>
      <c r="T258" s="188">
        <f t="shared" si="40"/>
        <v>0</v>
      </c>
      <c r="U258" s="188">
        <f t="shared" si="46"/>
        <v>0</v>
      </c>
      <c r="V258" s="78" t="str">
        <f t="shared" si="41"/>
        <v>ok</v>
      </c>
      <c r="W258" s="76"/>
      <c r="X258" s="77" t="str">
        <f t="shared" si="47"/>
        <v/>
      </c>
      <c r="Y258" s="188">
        <f t="shared" si="42"/>
        <v>0</v>
      </c>
      <c r="Z258" s="188">
        <f t="shared" si="43"/>
        <v>0</v>
      </c>
      <c r="AA258" s="78" t="str">
        <f t="shared" si="48"/>
        <v>ok</v>
      </c>
      <c r="AB258" s="76"/>
      <c r="AC258" s="80" t="str">
        <f t="array" ref="AC258">IFERROR(IF($C258="","",INDEX(구분표!$I$2:$I$1001,MATCH(1,(구분표!$B$2:$B$1001='15년일입'!$A258)*(구분표!$C$2:$C$1001='15년일입'!$B258)*(구분표!$A$2:$A$1001='15년일입'!$C258),0))),"@@")</f>
        <v/>
      </c>
    </row>
    <row r="259" spans="1:29" ht="31.5" customHeight="1">
      <c r="A259" s="90" t="str">
        <f>IFERROR(VLOOKUP('15년일입'!$C259,구분표!$A$2:$C$1001,2,FALSE),"")</f>
        <v/>
      </c>
      <c r="B259" s="90" t="str">
        <f>IFERROR(VLOOKUP('15년일입'!$C259,구분표!$A$2:$C$1001,3,FALSE),"")</f>
        <v/>
      </c>
      <c r="C259" s="190"/>
      <c r="D259" s="189"/>
      <c r="E259" s="189"/>
      <c r="F259" s="190"/>
      <c r="G259" s="192"/>
      <c r="H259" s="188"/>
      <c r="I259" s="188"/>
      <c r="J259" s="74">
        <f t="shared" si="44"/>
        <v>0</v>
      </c>
      <c r="K259" s="188"/>
      <c r="L259" s="188"/>
      <c r="M259" s="74">
        <f t="shared" si="45"/>
        <v>0</v>
      </c>
      <c r="N259" s="75" t="str">
        <f t="shared" si="39"/>
        <v>-</v>
      </c>
      <c r="O259" s="206"/>
      <c r="P259" s="76"/>
      <c r="Q259" s="215"/>
      <c r="R259" s="76"/>
      <c r="S259" s="79" t="s">
        <v>563</v>
      </c>
      <c r="T259" s="188">
        <f t="shared" si="40"/>
        <v>0</v>
      </c>
      <c r="U259" s="188">
        <f t="shared" si="46"/>
        <v>0</v>
      </c>
      <c r="V259" s="78" t="str">
        <f t="shared" si="41"/>
        <v>ok</v>
      </c>
      <c r="W259" s="76"/>
      <c r="X259" s="77" t="str">
        <f t="shared" si="47"/>
        <v/>
      </c>
      <c r="Y259" s="188">
        <f t="shared" si="42"/>
        <v>0</v>
      </c>
      <c r="Z259" s="188">
        <f t="shared" si="43"/>
        <v>0</v>
      </c>
      <c r="AA259" s="78" t="str">
        <f t="shared" si="48"/>
        <v>ok</v>
      </c>
      <c r="AB259" s="76"/>
      <c r="AC259" s="80" t="str">
        <f t="array" ref="AC259">IFERROR(IF($C259="","",INDEX(구분표!$I$2:$I$1001,MATCH(1,(구분표!$B$2:$B$1001='15년일입'!$A259)*(구분표!$C$2:$C$1001='15년일입'!$B259)*(구분표!$A$2:$A$1001='15년일입'!$C259),0))),"@@")</f>
        <v/>
      </c>
    </row>
    <row r="260" spans="1:29" ht="31.5" customHeight="1">
      <c r="A260" s="90" t="str">
        <f>IFERROR(VLOOKUP('15년일입'!$C260,구분표!$A$2:$C$1001,2,FALSE),"")</f>
        <v/>
      </c>
      <c r="B260" s="90" t="str">
        <f>IFERROR(VLOOKUP('15년일입'!$C260,구분표!$A$2:$C$1001,3,FALSE),"")</f>
        <v/>
      </c>
      <c r="C260" s="190"/>
      <c r="D260" s="189"/>
      <c r="E260" s="189"/>
      <c r="F260" s="190"/>
      <c r="G260" s="192"/>
      <c r="H260" s="188"/>
      <c r="I260" s="188"/>
      <c r="J260" s="74">
        <f t="shared" si="44"/>
        <v>0</v>
      </c>
      <c r="K260" s="188"/>
      <c r="L260" s="188"/>
      <c r="M260" s="74">
        <f t="shared" si="45"/>
        <v>0</v>
      </c>
      <c r="N260" s="75" t="str">
        <f t="shared" si="39"/>
        <v>-</v>
      </c>
      <c r="O260" s="206"/>
      <c r="P260" s="76"/>
      <c r="Q260" s="215"/>
      <c r="R260" s="76"/>
      <c r="S260" s="79" t="s">
        <v>563</v>
      </c>
      <c r="T260" s="188">
        <f t="shared" si="40"/>
        <v>0</v>
      </c>
      <c r="U260" s="188">
        <f t="shared" si="46"/>
        <v>0</v>
      </c>
      <c r="V260" s="78" t="str">
        <f t="shared" si="41"/>
        <v>ok</v>
      </c>
      <c r="W260" s="76"/>
      <c r="X260" s="77" t="str">
        <f t="shared" si="47"/>
        <v/>
      </c>
      <c r="Y260" s="188">
        <f t="shared" si="42"/>
        <v>0</v>
      </c>
      <c r="Z260" s="188">
        <f t="shared" si="43"/>
        <v>0</v>
      </c>
      <c r="AA260" s="78" t="str">
        <f t="shared" si="48"/>
        <v>ok</v>
      </c>
      <c r="AB260" s="76"/>
      <c r="AC260" s="80" t="str">
        <f t="array" ref="AC260">IFERROR(IF($C260="","",INDEX(구분표!$I$2:$I$1001,MATCH(1,(구분표!$B$2:$B$1001='15년일입'!$A260)*(구분표!$C$2:$C$1001='15년일입'!$B260)*(구분표!$A$2:$A$1001='15년일입'!$C260),0))),"@@")</f>
        <v/>
      </c>
    </row>
    <row r="261" spans="1:29" ht="31.5" customHeight="1">
      <c r="A261" s="90" t="str">
        <f>IFERROR(VLOOKUP('15년일입'!$C261,구분표!$A$2:$C$1001,2,FALSE),"")</f>
        <v/>
      </c>
      <c r="B261" s="90" t="str">
        <f>IFERROR(VLOOKUP('15년일입'!$C261,구분표!$A$2:$C$1001,3,FALSE),"")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44"/>
        <v>0</v>
      </c>
      <c r="K261" s="188"/>
      <c r="L261" s="188"/>
      <c r="M261" s="74">
        <f t="shared" si="45"/>
        <v>0</v>
      </c>
      <c r="N261" s="75" t="str">
        <f t="shared" si="39"/>
        <v>-</v>
      </c>
      <c r="O261" s="206"/>
      <c r="P261" s="76"/>
      <c r="Q261" s="215"/>
      <c r="R261" s="76"/>
      <c r="S261" s="79" t="s">
        <v>563</v>
      </c>
      <c r="T261" s="188">
        <f t="shared" si="40"/>
        <v>0</v>
      </c>
      <c r="U261" s="188">
        <f t="shared" si="46"/>
        <v>0</v>
      </c>
      <c r="V261" s="78" t="str">
        <f t="shared" si="41"/>
        <v>ok</v>
      </c>
      <c r="W261" s="76"/>
      <c r="X261" s="77" t="str">
        <f t="shared" si="47"/>
        <v/>
      </c>
      <c r="Y261" s="188">
        <f t="shared" si="42"/>
        <v>0</v>
      </c>
      <c r="Z261" s="188">
        <f t="shared" si="43"/>
        <v>0</v>
      </c>
      <c r="AA261" s="78" t="str">
        <f t="shared" si="48"/>
        <v>ok</v>
      </c>
      <c r="AB261" s="76"/>
      <c r="AC261" s="80" t="str">
        <f t="array" ref="AC261">IFERROR(IF($C261="","",INDEX(구분표!$I$2:$I$1001,MATCH(1,(구분표!$B$2:$B$1001='15년일입'!$A261)*(구분표!$C$2:$C$1001='15년일입'!$B261)*(구분표!$A$2:$A$1001='15년일입'!$C261),0))),"@@")</f>
        <v/>
      </c>
    </row>
    <row r="262" spans="1:29" ht="31.5" customHeight="1">
      <c r="A262" s="90" t="str">
        <f>IFERROR(VLOOKUP('15년일입'!$C262,구분표!$A$2:$C$1001,2,FALSE),"")</f>
        <v/>
      </c>
      <c r="B262" s="90" t="str">
        <f>IFERROR(VLOOKUP('15년일입'!$C262,구분표!$A$2:$C$1001,3,FALSE),"")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44"/>
        <v>0</v>
      </c>
      <c r="K262" s="188"/>
      <c r="L262" s="188"/>
      <c r="M262" s="74">
        <f t="shared" si="45"/>
        <v>0</v>
      </c>
      <c r="N262" s="75" t="str">
        <f t="shared" si="39"/>
        <v>-</v>
      </c>
      <c r="O262" s="206"/>
      <c r="P262" s="76"/>
      <c r="Q262" s="215"/>
      <c r="R262" s="76"/>
      <c r="S262" s="79" t="s">
        <v>563</v>
      </c>
      <c r="T262" s="188">
        <f t="shared" si="40"/>
        <v>0</v>
      </c>
      <c r="U262" s="188">
        <f t="shared" si="46"/>
        <v>0</v>
      </c>
      <c r="V262" s="78" t="str">
        <f t="shared" si="41"/>
        <v>ok</v>
      </c>
      <c r="W262" s="76"/>
      <c r="X262" s="77" t="str">
        <f t="shared" si="47"/>
        <v/>
      </c>
      <c r="Y262" s="188">
        <f t="shared" si="42"/>
        <v>0</v>
      </c>
      <c r="Z262" s="188">
        <f t="shared" si="43"/>
        <v>0</v>
      </c>
      <c r="AA262" s="78" t="str">
        <f t="shared" si="48"/>
        <v>ok</v>
      </c>
      <c r="AB262" s="76"/>
      <c r="AC262" s="80" t="str">
        <f t="array" ref="AC262">IFERROR(IF($C262="","",INDEX(구분표!$I$2:$I$1001,MATCH(1,(구분표!$B$2:$B$1001='15년일입'!$A262)*(구분표!$C$2:$C$1001='15년일입'!$B262)*(구분표!$A$2:$A$1001='15년일입'!$C262),0))),"@@")</f>
        <v/>
      </c>
    </row>
    <row r="263" spans="1:29" ht="31.5" customHeight="1">
      <c r="A263" s="90" t="str">
        <f>IFERROR(VLOOKUP('15년일입'!$C263,구분표!$A$2:$C$1001,2,FALSE),"")</f>
        <v/>
      </c>
      <c r="B263" s="90" t="str">
        <f>IFERROR(VLOOKUP('15년일입'!$C263,구분표!$A$2:$C$1001,3,FALSE),"")</f>
        <v/>
      </c>
      <c r="C263" s="190"/>
      <c r="D263" s="189"/>
      <c r="E263" s="189"/>
      <c r="F263" s="190"/>
      <c r="G263" s="188"/>
      <c r="H263" s="188"/>
      <c r="I263" s="200"/>
      <c r="J263" s="74">
        <f t="shared" si="44"/>
        <v>0</v>
      </c>
      <c r="K263" s="188"/>
      <c r="L263" s="200"/>
      <c r="M263" s="74">
        <f t="shared" si="45"/>
        <v>0</v>
      </c>
      <c r="N263" s="75" t="str">
        <f t="shared" si="39"/>
        <v>-</v>
      </c>
      <c r="O263" s="205"/>
      <c r="P263" s="76"/>
      <c r="Q263" s="215"/>
      <c r="R263" s="76"/>
      <c r="S263" s="79" t="s">
        <v>563</v>
      </c>
      <c r="T263" s="188">
        <f t="shared" si="40"/>
        <v>0</v>
      </c>
      <c r="U263" s="188">
        <f t="shared" si="46"/>
        <v>0</v>
      </c>
      <c r="V263" s="78" t="str">
        <f t="shared" si="41"/>
        <v>ok</v>
      </c>
      <c r="W263" s="76"/>
      <c r="X263" s="77" t="str">
        <f t="shared" si="47"/>
        <v/>
      </c>
      <c r="Y263" s="188">
        <f t="shared" si="42"/>
        <v>0</v>
      </c>
      <c r="Z263" s="188">
        <f t="shared" si="43"/>
        <v>0</v>
      </c>
      <c r="AA263" s="78" t="str">
        <f t="shared" si="48"/>
        <v>ok</v>
      </c>
      <c r="AB263" s="76"/>
      <c r="AC263" s="80" t="str">
        <f t="array" ref="AC263">IFERROR(IF($C263="","",INDEX(구분표!$I$2:$I$1001,MATCH(1,(구분표!$B$2:$B$1001='15년일입'!$A263)*(구분표!$C$2:$C$1001='15년일입'!$B263)*(구분표!$A$2:$A$1001='15년일입'!$C263),0))),"@@")</f>
        <v/>
      </c>
    </row>
    <row r="264" spans="1:29" ht="31.5" customHeight="1">
      <c r="A264" s="90" t="str">
        <f>IFERROR(VLOOKUP('15년일입'!$C264,구분표!$A$2:$C$1001,2,FALSE),"")</f>
        <v/>
      </c>
      <c r="B264" s="90" t="str">
        <f>IFERROR(VLOOKUP('15년일입'!$C264,구분표!$A$2:$C$1001,3,FALSE),"")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si="44"/>
        <v>0</v>
      </c>
      <c r="K264" s="188"/>
      <c r="L264" s="188"/>
      <c r="M264" s="74">
        <f t="shared" si="45"/>
        <v>0</v>
      </c>
      <c r="N264" s="75" t="str">
        <f t="shared" si="39"/>
        <v>-</v>
      </c>
      <c r="O264" s="206"/>
      <c r="P264" s="76"/>
      <c r="Q264" s="215"/>
      <c r="R264" s="76"/>
      <c r="S264" s="79" t="s">
        <v>563</v>
      </c>
      <c r="T264" s="188">
        <f t="shared" si="40"/>
        <v>0</v>
      </c>
      <c r="U264" s="188">
        <f t="shared" si="46"/>
        <v>0</v>
      </c>
      <c r="V264" s="78" t="str">
        <f t="shared" si="41"/>
        <v>ok</v>
      </c>
      <c r="W264" s="76"/>
      <c r="X264" s="77" t="str">
        <f t="shared" si="47"/>
        <v/>
      </c>
      <c r="Y264" s="188">
        <f t="shared" si="42"/>
        <v>0</v>
      </c>
      <c r="Z264" s="188">
        <f t="shared" si="43"/>
        <v>0</v>
      </c>
      <c r="AA264" s="78" t="str">
        <f t="shared" si="48"/>
        <v>ok</v>
      </c>
      <c r="AB264" s="76"/>
      <c r="AC264" s="80" t="str">
        <f t="array" ref="AC264">IFERROR(IF($C264="","",INDEX(구분표!$I$2:$I$1001,MATCH(1,(구분표!$B$2:$B$1001='15년일입'!$A264)*(구분표!$C$2:$C$1001='15년일입'!$B264)*(구분표!$A$2:$A$1001='15년일입'!$C264),0))),"@@")</f>
        <v/>
      </c>
    </row>
    <row r="265" spans="1:29" ht="31.5" customHeight="1">
      <c r="A265" s="90" t="str">
        <f>IFERROR(VLOOKUP('15년일입'!$C265,구분표!$A$2:$C$1001,2,FALSE),"")</f>
        <v/>
      </c>
      <c r="B265" s="90" t="str">
        <f>IFERROR(VLOOKUP('15년일입'!$C265,구분표!$A$2:$C$1001,3,FALSE),"")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44"/>
        <v>0</v>
      </c>
      <c r="K265" s="188"/>
      <c r="L265" s="188"/>
      <c r="M265" s="74">
        <f t="shared" si="45"/>
        <v>0</v>
      </c>
      <c r="N265" s="75" t="str">
        <f t="shared" ref="N265:N324" si="49">IF(H265-K265&lt;0,"동의필요","-")</f>
        <v>-</v>
      </c>
      <c r="O265" s="208"/>
      <c r="P265" s="76"/>
      <c r="Q265" s="215"/>
      <c r="R265" s="76"/>
      <c r="S265" s="79" t="s">
        <v>563</v>
      </c>
      <c r="T265" s="188">
        <f t="shared" si="40"/>
        <v>0</v>
      </c>
      <c r="U265" s="188">
        <f t="shared" si="46"/>
        <v>0</v>
      </c>
      <c r="V265" s="78" t="str">
        <f t="shared" si="41"/>
        <v>ok</v>
      </c>
      <c r="W265" s="76"/>
      <c r="X265" s="77" t="str">
        <f t="shared" si="47"/>
        <v/>
      </c>
      <c r="Y265" s="188">
        <f t="shared" si="42"/>
        <v>0</v>
      </c>
      <c r="Z265" s="188">
        <f t="shared" si="43"/>
        <v>0</v>
      </c>
      <c r="AA265" s="78" t="str">
        <f t="shared" si="48"/>
        <v>ok</v>
      </c>
      <c r="AB265" s="76"/>
      <c r="AC265" s="80" t="str">
        <f t="array" ref="AC265">IFERROR(IF($C265="","",INDEX(구분표!$I$2:$I$1001,MATCH(1,(구분표!$B$2:$B$1001='15년일입'!$A265)*(구분표!$C$2:$C$1001='15년일입'!$B265)*(구분표!$A$2:$A$1001='15년일입'!$C265),0))),"@@")</f>
        <v/>
      </c>
    </row>
    <row r="266" spans="1:29" ht="31.5" customHeight="1">
      <c r="A266" s="90" t="str">
        <f>IFERROR(VLOOKUP('15년일입'!$C266,구분표!$A$2:$C$1001,2,FALSE),"")</f>
        <v/>
      </c>
      <c r="B266" s="90" t="str">
        <f>IFERROR(VLOOKUP('15년일입'!$C266,구분표!$A$2:$C$1001,3,FALSE),"")</f>
        <v/>
      </c>
      <c r="C266" s="190"/>
      <c r="D266" s="189"/>
      <c r="E266" s="189"/>
      <c r="F266" s="190"/>
      <c r="G266" s="188"/>
      <c r="H266" s="188"/>
      <c r="I266" s="188"/>
      <c r="J266" s="74">
        <f t="shared" si="44"/>
        <v>0</v>
      </c>
      <c r="K266" s="188"/>
      <c r="L266" s="188"/>
      <c r="M266" s="74">
        <f t="shared" si="45"/>
        <v>0</v>
      </c>
      <c r="N266" s="75" t="str">
        <f t="shared" si="49"/>
        <v>-</v>
      </c>
      <c r="O266" s="206"/>
      <c r="P266" s="76"/>
      <c r="Q266" s="215"/>
      <c r="R266" s="76"/>
      <c r="S266" s="79" t="s">
        <v>563</v>
      </c>
      <c r="T266" s="188">
        <f t="shared" si="40"/>
        <v>0</v>
      </c>
      <c r="U266" s="188">
        <f t="shared" si="46"/>
        <v>0</v>
      </c>
      <c r="V266" s="78" t="str">
        <f t="shared" si="41"/>
        <v>ok</v>
      </c>
      <c r="W266" s="76"/>
      <c r="X266" s="77" t="str">
        <f t="shared" si="47"/>
        <v/>
      </c>
      <c r="Y266" s="188">
        <f t="shared" si="42"/>
        <v>0</v>
      </c>
      <c r="Z266" s="188">
        <f t="shared" si="43"/>
        <v>0</v>
      </c>
      <c r="AA266" s="78" t="str">
        <f t="shared" si="48"/>
        <v>ok</v>
      </c>
      <c r="AB266" s="76"/>
      <c r="AC266" s="80" t="str">
        <f t="array" ref="AC266">IFERROR(IF($C266="","",INDEX(구분표!$I$2:$I$1001,MATCH(1,(구분표!$B$2:$B$1001='15년일입'!$A266)*(구분표!$C$2:$C$1001='15년일입'!$B266)*(구분표!$A$2:$A$1001='15년일입'!$C266),0))),"@@")</f>
        <v/>
      </c>
    </row>
    <row r="267" spans="1:29" ht="31.5" customHeight="1">
      <c r="A267" s="90" t="str">
        <f>IFERROR(VLOOKUP('15년일입'!$C267,구분표!$A$2:$C$1001,2,FALSE),"")</f>
        <v/>
      </c>
      <c r="B267" s="90" t="str">
        <f>IFERROR(VLOOKUP('15년일입'!$C267,구분표!$A$2:$C$1001,3,FALSE),"")</f>
        <v/>
      </c>
      <c r="C267" s="190"/>
      <c r="D267" s="189"/>
      <c r="E267" s="189"/>
      <c r="F267" s="190"/>
      <c r="G267" s="188"/>
      <c r="H267" s="188"/>
      <c r="I267" s="188"/>
      <c r="J267" s="74">
        <f t="shared" si="44"/>
        <v>0</v>
      </c>
      <c r="K267" s="188"/>
      <c r="L267" s="188"/>
      <c r="M267" s="74">
        <f t="shared" si="45"/>
        <v>0</v>
      </c>
      <c r="N267" s="75" t="str">
        <f t="shared" si="49"/>
        <v>-</v>
      </c>
      <c r="O267" s="206"/>
      <c r="P267" s="76"/>
      <c r="Q267" s="215"/>
      <c r="R267" s="76"/>
      <c r="S267" s="79" t="s">
        <v>563</v>
      </c>
      <c r="T267" s="188">
        <f t="shared" si="40"/>
        <v>0</v>
      </c>
      <c r="U267" s="188">
        <f t="shared" si="46"/>
        <v>0</v>
      </c>
      <c r="V267" s="78" t="str">
        <f t="shared" si="41"/>
        <v>ok</v>
      </c>
      <c r="W267" s="76"/>
      <c r="X267" s="77" t="str">
        <f t="shared" si="47"/>
        <v/>
      </c>
      <c r="Y267" s="188">
        <f t="shared" si="42"/>
        <v>0</v>
      </c>
      <c r="Z267" s="188">
        <f t="shared" si="43"/>
        <v>0</v>
      </c>
      <c r="AA267" s="78" t="str">
        <f t="shared" si="48"/>
        <v>ok</v>
      </c>
      <c r="AB267" s="76"/>
      <c r="AC267" s="80" t="str">
        <f t="array" ref="AC267">IFERROR(IF($C267="","",INDEX(구분표!$I$2:$I$1001,MATCH(1,(구분표!$B$2:$B$1001='15년일입'!$A267)*(구분표!$C$2:$C$1001='15년일입'!$B267)*(구분표!$A$2:$A$1001='15년일입'!$C267),0))),"@@")</f>
        <v/>
      </c>
    </row>
    <row r="268" spans="1:29" ht="31.5" customHeight="1">
      <c r="A268" s="90" t="str">
        <f>IFERROR(VLOOKUP('15년일입'!$C268,구분표!$A$2:$C$1001,2,FALSE),"")</f>
        <v/>
      </c>
      <c r="B268" s="90" t="str">
        <f>IFERROR(VLOOKUP('15년일입'!$C268,구분표!$A$2:$C$1001,3,FALSE),"")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44"/>
        <v>0</v>
      </c>
      <c r="K268" s="188"/>
      <c r="L268" s="188"/>
      <c r="M268" s="74">
        <f t="shared" si="45"/>
        <v>0</v>
      </c>
      <c r="N268" s="75" t="str">
        <f t="shared" si="49"/>
        <v>-</v>
      </c>
      <c r="O268" s="206"/>
      <c r="P268" s="76"/>
      <c r="Q268" s="215"/>
      <c r="R268" s="76"/>
      <c r="S268" s="79" t="s">
        <v>563</v>
      </c>
      <c r="T268" s="188">
        <f t="shared" si="40"/>
        <v>0</v>
      </c>
      <c r="U268" s="188">
        <f t="shared" si="46"/>
        <v>0</v>
      </c>
      <c r="V268" s="78" t="str">
        <f t="shared" si="41"/>
        <v>ok</v>
      </c>
      <c r="W268" s="76"/>
      <c r="X268" s="77" t="str">
        <f t="shared" si="47"/>
        <v/>
      </c>
      <c r="Y268" s="188">
        <f t="shared" si="42"/>
        <v>0</v>
      </c>
      <c r="Z268" s="188">
        <f t="shared" si="43"/>
        <v>0</v>
      </c>
      <c r="AA268" s="78" t="str">
        <f t="shared" si="48"/>
        <v>ok</v>
      </c>
      <c r="AB268" s="76"/>
      <c r="AC268" s="80" t="str">
        <f t="array" ref="AC268">IFERROR(IF($C268="","",INDEX(구분표!$I$2:$I$1001,MATCH(1,(구분표!$B$2:$B$1001='15년일입'!$A268)*(구분표!$C$2:$C$1001='15년일입'!$B268)*(구분표!$A$2:$A$1001='15년일입'!$C268),0))),"@@")</f>
        <v/>
      </c>
    </row>
    <row r="269" spans="1:29" ht="31.5" customHeight="1">
      <c r="A269" s="90" t="str">
        <f>IFERROR(VLOOKUP('15년일입'!$C269,구분표!$A$2:$C$1001,2,FALSE),"")</f>
        <v/>
      </c>
      <c r="B269" s="90" t="str">
        <f>IFERROR(VLOOKUP('15년일입'!$C269,구분표!$A$2:$C$1001,3,FALSE),"")</f>
        <v/>
      </c>
      <c r="C269" s="190"/>
      <c r="D269" s="189"/>
      <c r="E269" s="189"/>
      <c r="F269" s="190"/>
      <c r="G269" s="191"/>
      <c r="H269" s="188"/>
      <c r="I269" s="188"/>
      <c r="J269" s="74">
        <f t="shared" si="44"/>
        <v>0</v>
      </c>
      <c r="K269" s="188"/>
      <c r="L269" s="188"/>
      <c r="M269" s="74">
        <f t="shared" si="45"/>
        <v>0</v>
      </c>
      <c r="N269" s="75" t="str">
        <f t="shared" si="49"/>
        <v>-</v>
      </c>
      <c r="O269" s="206"/>
      <c r="P269" s="76"/>
      <c r="Q269" s="215"/>
      <c r="R269" s="76"/>
      <c r="S269" s="79" t="s">
        <v>563</v>
      </c>
      <c r="T269" s="188">
        <f t="shared" si="40"/>
        <v>0</v>
      </c>
      <c r="U269" s="188">
        <f t="shared" si="46"/>
        <v>0</v>
      </c>
      <c r="V269" s="78" t="str">
        <f t="shared" si="41"/>
        <v>ok</v>
      </c>
      <c r="W269" s="76"/>
      <c r="X269" s="77" t="str">
        <f t="shared" si="47"/>
        <v/>
      </c>
      <c r="Y269" s="188">
        <f t="shared" si="42"/>
        <v>0</v>
      </c>
      <c r="Z269" s="188">
        <f t="shared" si="43"/>
        <v>0</v>
      </c>
      <c r="AA269" s="78" t="str">
        <f t="shared" si="48"/>
        <v>ok</v>
      </c>
      <c r="AB269" s="76"/>
      <c r="AC269" s="80" t="str">
        <f t="array" ref="AC269">IFERROR(IF($C269="","",INDEX(구분표!$I$2:$I$1001,MATCH(1,(구분표!$B$2:$B$1001='15년일입'!$A269)*(구분표!$C$2:$C$1001='15년일입'!$B269)*(구분표!$A$2:$A$1001='15년일입'!$C269),0))),"@@")</f>
        <v/>
      </c>
    </row>
    <row r="270" spans="1:29" ht="31.5" customHeight="1">
      <c r="A270" s="90" t="str">
        <f>IFERROR(VLOOKUP('15년일입'!$C270,구분표!$A$2:$C$1001,2,FALSE),"")</f>
        <v/>
      </c>
      <c r="B270" s="90" t="str">
        <f>IFERROR(VLOOKUP('15년일입'!$C270,구분표!$A$2:$C$1001,3,FALSE),"")</f>
        <v/>
      </c>
      <c r="C270" s="190"/>
      <c r="D270" s="189"/>
      <c r="E270" s="189"/>
      <c r="F270" s="190"/>
      <c r="G270" s="188"/>
      <c r="H270" s="188"/>
      <c r="I270" s="188"/>
      <c r="J270" s="74">
        <f t="shared" si="44"/>
        <v>0</v>
      </c>
      <c r="K270" s="188"/>
      <c r="L270" s="188"/>
      <c r="M270" s="74">
        <f t="shared" si="45"/>
        <v>0</v>
      </c>
      <c r="N270" s="75" t="str">
        <f t="shared" si="49"/>
        <v>-</v>
      </c>
      <c r="O270" s="206"/>
      <c r="P270" s="76"/>
      <c r="Q270" s="215"/>
      <c r="R270" s="76"/>
      <c r="S270" s="79" t="s">
        <v>563</v>
      </c>
      <c r="T270" s="188">
        <f t="shared" si="40"/>
        <v>0</v>
      </c>
      <c r="U270" s="188">
        <f t="shared" si="46"/>
        <v>0</v>
      </c>
      <c r="V270" s="78" t="str">
        <f t="shared" si="41"/>
        <v>ok</v>
      </c>
      <c r="W270" s="76"/>
      <c r="X270" s="77" t="str">
        <f t="shared" si="47"/>
        <v/>
      </c>
      <c r="Y270" s="188">
        <f t="shared" si="42"/>
        <v>0</v>
      </c>
      <c r="Z270" s="188">
        <f t="shared" si="43"/>
        <v>0</v>
      </c>
      <c r="AA270" s="78" t="str">
        <f t="shared" si="48"/>
        <v>ok</v>
      </c>
      <c r="AB270" s="76"/>
      <c r="AC270" s="80" t="str">
        <f t="array" ref="AC270">IFERROR(IF($C270="","",INDEX(구분표!$I$2:$I$1001,MATCH(1,(구분표!$B$2:$B$1001='15년일입'!$A270)*(구분표!$C$2:$C$1001='15년일입'!$B270)*(구분표!$A$2:$A$1001='15년일입'!$C270),0))),"@@")</f>
        <v/>
      </c>
    </row>
    <row r="271" spans="1:29" ht="31.5" customHeight="1">
      <c r="A271" s="90" t="str">
        <f>IFERROR(VLOOKUP('15년일입'!$C271,구분표!$A$2:$C$1001,2,FALSE),"")</f>
        <v/>
      </c>
      <c r="B271" s="90" t="str">
        <f>IFERROR(VLOOKUP('15년일입'!$C271,구분표!$A$2:$C$1001,3,FALSE),"")</f>
        <v/>
      </c>
      <c r="C271" s="190"/>
      <c r="D271" s="189"/>
      <c r="E271" s="189"/>
      <c r="F271" s="190"/>
      <c r="G271" s="191"/>
      <c r="H271" s="188"/>
      <c r="I271" s="188"/>
      <c r="J271" s="74">
        <f t="shared" si="44"/>
        <v>0</v>
      </c>
      <c r="K271" s="188"/>
      <c r="L271" s="188"/>
      <c r="M271" s="74">
        <f t="shared" si="45"/>
        <v>0</v>
      </c>
      <c r="N271" s="75" t="str">
        <f t="shared" si="49"/>
        <v>-</v>
      </c>
      <c r="O271" s="206"/>
      <c r="P271" s="76"/>
      <c r="Q271" s="215"/>
      <c r="R271" s="76"/>
      <c r="S271" s="79" t="s">
        <v>563</v>
      </c>
      <c r="T271" s="188">
        <f t="shared" si="40"/>
        <v>0</v>
      </c>
      <c r="U271" s="188">
        <f t="shared" si="46"/>
        <v>0</v>
      </c>
      <c r="V271" s="78" t="str">
        <f t="shared" si="41"/>
        <v>ok</v>
      </c>
      <c r="W271" s="76"/>
      <c r="X271" s="77" t="str">
        <f t="shared" si="47"/>
        <v/>
      </c>
      <c r="Y271" s="188">
        <f t="shared" si="42"/>
        <v>0</v>
      </c>
      <c r="Z271" s="188">
        <f t="shared" si="43"/>
        <v>0</v>
      </c>
      <c r="AA271" s="78" t="str">
        <f t="shared" si="48"/>
        <v>ok</v>
      </c>
      <c r="AB271" s="76"/>
      <c r="AC271" s="80" t="str">
        <f t="array" ref="AC271">IFERROR(IF($C271="","",INDEX(구분표!$I$2:$I$1001,MATCH(1,(구분표!$B$2:$B$1001='15년일입'!$A271)*(구분표!$C$2:$C$1001='15년일입'!$B271)*(구분표!$A$2:$A$1001='15년일입'!$C271),0))),"@@")</f>
        <v/>
      </c>
    </row>
    <row r="272" spans="1:29" ht="31.5" customHeight="1">
      <c r="A272" s="90" t="str">
        <f>IFERROR(VLOOKUP('15년일입'!$C272,구분표!$A$2:$C$1001,2,FALSE),"")</f>
        <v/>
      </c>
      <c r="B272" s="90" t="str">
        <f>IFERROR(VLOOKUP('15년일입'!$C272,구분표!$A$2:$C$1001,3,FALSE),"")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44"/>
        <v>0</v>
      </c>
      <c r="K272" s="188"/>
      <c r="L272" s="188"/>
      <c r="M272" s="74">
        <f t="shared" si="45"/>
        <v>0</v>
      </c>
      <c r="N272" s="75" t="str">
        <f t="shared" si="49"/>
        <v>-</v>
      </c>
      <c r="O272" s="209"/>
      <c r="P272" s="76"/>
      <c r="Q272" s="215"/>
      <c r="R272" s="76"/>
      <c r="S272" s="79" t="s">
        <v>563</v>
      </c>
      <c r="T272" s="188">
        <f t="shared" si="40"/>
        <v>0</v>
      </c>
      <c r="U272" s="188">
        <f t="shared" si="46"/>
        <v>0</v>
      </c>
      <c r="V272" s="78" t="str">
        <f t="shared" si="41"/>
        <v>ok</v>
      </c>
      <c r="W272" s="76"/>
      <c r="X272" s="77" t="str">
        <f t="shared" si="47"/>
        <v/>
      </c>
      <c r="Y272" s="188">
        <f t="shared" si="42"/>
        <v>0</v>
      </c>
      <c r="Z272" s="188">
        <f t="shared" si="43"/>
        <v>0</v>
      </c>
      <c r="AA272" s="78" t="str">
        <f t="shared" si="48"/>
        <v>ok</v>
      </c>
      <c r="AB272" s="76"/>
      <c r="AC272" s="80" t="str">
        <f t="array" ref="AC272">IFERROR(IF($C272="","",INDEX(구분표!$I$2:$I$1001,MATCH(1,(구분표!$B$2:$B$1001='15년일입'!$A272)*(구분표!$C$2:$C$1001='15년일입'!$B272)*(구분표!$A$2:$A$1001='15년일입'!$C272),0))),"@@")</f>
        <v/>
      </c>
    </row>
    <row r="273" spans="1:29" ht="31.5" customHeight="1">
      <c r="A273" s="90" t="str">
        <f>IFERROR(VLOOKUP('15년일입'!$C273,구분표!$A$2:$C$1001,2,FALSE),"")</f>
        <v/>
      </c>
      <c r="B273" s="90" t="str">
        <f>IFERROR(VLOOKUP('15년일입'!$C273,구분표!$A$2:$C$1001,3,FALSE),"")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44"/>
        <v>0</v>
      </c>
      <c r="K273" s="188"/>
      <c r="L273" s="188"/>
      <c r="M273" s="74">
        <f t="shared" si="45"/>
        <v>0</v>
      </c>
      <c r="N273" s="75" t="str">
        <f t="shared" si="49"/>
        <v>-</v>
      </c>
      <c r="O273" s="209"/>
      <c r="P273" s="76"/>
      <c r="Q273" s="215"/>
      <c r="R273" s="76"/>
      <c r="S273" s="79" t="s">
        <v>563</v>
      </c>
      <c r="T273" s="188">
        <f t="shared" ref="T273:T324" si="50">IF($S273&lt;&gt;"도비",IF($Q273="국도비","직접입력",SUM($H273:$I273)),)</f>
        <v>0</v>
      </c>
      <c r="U273" s="188">
        <f t="shared" si="46"/>
        <v>0</v>
      </c>
      <c r="V273" s="78" t="str">
        <f t="shared" ref="V273:V324" si="51">IF($Q273="국도비","ok",IF(($H273+$I273)=($T273+$U273),"ok","검토"))</f>
        <v>ok</v>
      </c>
      <c r="W273" s="76"/>
      <c r="X273" s="77" t="str">
        <f t="shared" si="47"/>
        <v/>
      </c>
      <c r="Y273" s="188">
        <f t="shared" ref="Y273:Y324" si="52">IF($X273&lt;&gt;"도비",IF($Q273="국도비","직접입력",SUM($K273:$L273)),)</f>
        <v>0</v>
      </c>
      <c r="Z273" s="188">
        <f t="shared" ref="Z273:Z324" si="53">IF($X273="도비",SUM($K273:$L273),IF($Q273="국도비","직접입력",SUM($K273:$L273)-$Y273))</f>
        <v>0</v>
      </c>
      <c r="AA273" s="78" t="str">
        <f t="shared" si="48"/>
        <v>ok</v>
      </c>
      <c r="AB273" s="76"/>
      <c r="AC273" s="80" t="str">
        <f t="array" ref="AC273">IFERROR(IF($C273="","",INDEX(구분표!$I$2:$I$1001,MATCH(1,(구분표!$B$2:$B$1001='15년일입'!$A273)*(구분표!$C$2:$C$1001='15년일입'!$B273)*(구분표!$A$2:$A$1001='15년일입'!$C273),0))),"@@")</f>
        <v/>
      </c>
    </row>
    <row r="274" spans="1:29" ht="31.5" customHeight="1">
      <c r="A274" s="90" t="str">
        <f>IFERROR(VLOOKUP('15년일입'!$C274,구분표!$A$2:$C$1001,2,FALSE),"")</f>
        <v/>
      </c>
      <c r="B274" s="90" t="str">
        <f>IFERROR(VLOOKUP('15년일입'!$C274,구분표!$A$2:$C$1001,3,FALSE),"")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ref="J274:J324" si="54">SUM(G274+H274+I274)</f>
        <v>0</v>
      </c>
      <c r="K274" s="188"/>
      <c r="L274" s="188"/>
      <c r="M274" s="74">
        <f t="shared" ref="M274:M324" si="55">SUM(G274+K274+L274)</f>
        <v>0</v>
      </c>
      <c r="N274" s="75" t="str">
        <f t="shared" si="49"/>
        <v>-</v>
      </c>
      <c r="O274" s="205"/>
      <c r="P274" s="76"/>
      <c r="Q274" s="215"/>
      <c r="R274" s="76"/>
      <c r="S274" s="79" t="s">
        <v>563</v>
      </c>
      <c r="T274" s="188">
        <f t="shared" si="50"/>
        <v>0</v>
      </c>
      <c r="U274" s="188">
        <f t="shared" ref="U274:U324" si="56">IF($S274="도비",SUM($H274:$I274),IF($Q274="국도비","직접입력",SUM($H274:$I274)-$T274))</f>
        <v>0</v>
      </c>
      <c r="V274" s="78" t="str">
        <f t="shared" si="51"/>
        <v>ok</v>
      </c>
      <c r="W274" s="76"/>
      <c r="X274" s="77" t="str">
        <f t="shared" ref="X274:X324" si="57">$S274</f>
        <v/>
      </c>
      <c r="Y274" s="188">
        <f t="shared" si="52"/>
        <v>0</v>
      </c>
      <c r="Z274" s="188">
        <f t="shared" si="53"/>
        <v>0</v>
      </c>
      <c r="AA274" s="78" t="str">
        <f t="shared" ref="AA274:AA324" si="58">IF($Q274="국도비","ok",IF(($K274+$L274)=($Y274+$Z274),"ok","검토"))</f>
        <v>ok</v>
      </c>
      <c r="AB274" s="76"/>
      <c r="AC274" s="80" t="str">
        <f t="array" ref="AC274">IFERROR(IF($C274="","",INDEX(구분표!$I$2:$I$1001,MATCH(1,(구분표!$B$2:$B$1001='15년일입'!$A274)*(구분표!$C$2:$C$1001='15년일입'!$B274)*(구분표!$A$2:$A$1001='15년일입'!$C274),0))),"@@")</f>
        <v/>
      </c>
    </row>
    <row r="275" spans="1:29" ht="31.5" customHeight="1">
      <c r="A275" s="90" t="str">
        <f>IFERROR(VLOOKUP('15년일입'!$C275,구분표!$A$2:$C$1001,2,FALSE),"")</f>
        <v/>
      </c>
      <c r="B275" s="90" t="str">
        <f>IFERROR(VLOOKUP('15년일입'!$C275,구분표!$A$2:$C$1001,3,FALSE),"")</f>
        <v/>
      </c>
      <c r="C275" s="190"/>
      <c r="D275" s="189"/>
      <c r="E275" s="189"/>
      <c r="F275" s="190"/>
      <c r="G275" s="188"/>
      <c r="H275" s="188"/>
      <c r="I275" s="188"/>
      <c r="J275" s="74">
        <f t="shared" si="54"/>
        <v>0</v>
      </c>
      <c r="K275" s="188"/>
      <c r="L275" s="188"/>
      <c r="M275" s="74">
        <f t="shared" si="55"/>
        <v>0</v>
      </c>
      <c r="N275" s="75" t="str">
        <f t="shared" si="49"/>
        <v>-</v>
      </c>
      <c r="O275" s="205"/>
      <c r="P275" s="76"/>
      <c r="Q275" s="215"/>
      <c r="R275" s="76"/>
      <c r="S275" s="79" t="s">
        <v>563</v>
      </c>
      <c r="T275" s="188">
        <f t="shared" si="50"/>
        <v>0</v>
      </c>
      <c r="U275" s="188">
        <f t="shared" si="56"/>
        <v>0</v>
      </c>
      <c r="V275" s="78" t="str">
        <f t="shared" si="51"/>
        <v>ok</v>
      </c>
      <c r="W275" s="76"/>
      <c r="X275" s="77" t="str">
        <f t="shared" si="57"/>
        <v/>
      </c>
      <c r="Y275" s="188">
        <f t="shared" si="52"/>
        <v>0</v>
      </c>
      <c r="Z275" s="188">
        <f t="shared" si="53"/>
        <v>0</v>
      </c>
      <c r="AA275" s="78" t="str">
        <f t="shared" si="58"/>
        <v>ok</v>
      </c>
      <c r="AB275" s="76"/>
      <c r="AC275" s="80" t="str">
        <f t="array" ref="AC275">IFERROR(IF($C275="","",INDEX(구분표!$I$2:$I$1001,MATCH(1,(구분표!$B$2:$B$1001='15년일입'!$A275)*(구분표!$C$2:$C$1001='15년일입'!$B275)*(구분표!$A$2:$A$1001='15년일입'!$C275),0))),"@@")</f>
        <v/>
      </c>
    </row>
    <row r="276" spans="1:29" ht="31.5" customHeight="1">
      <c r="A276" s="90" t="str">
        <f>IFERROR(VLOOKUP('15년일입'!$C276,구분표!$A$2:$C$1001,2,FALSE),"")</f>
        <v/>
      </c>
      <c r="B276" s="90" t="str">
        <f>IFERROR(VLOOKUP('15년일입'!$C276,구분표!$A$2:$C$1001,3,FALSE),"")</f>
        <v/>
      </c>
      <c r="C276" s="190"/>
      <c r="D276" s="189"/>
      <c r="E276" s="189"/>
      <c r="F276" s="190"/>
      <c r="G276" s="188"/>
      <c r="H276" s="188"/>
      <c r="I276" s="188"/>
      <c r="J276" s="74">
        <f t="shared" si="54"/>
        <v>0</v>
      </c>
      <c r="K276" s="188"/>
      <c r="L276" s="188"/>
      <c r="M276" s="74">
        <f t="shared" si="55"/>
        <v>0</v>
      </c>
      <c r="N276" s="75" t="str">
        <f t="shared" si="49"/>
        <v>-</v>
      </c>
      <c r="O276" s="205"/>
      <c r="P276" s="76"/>
      <c r="Q276" s="215"/>
      <c r="R276" s="76"/>
      <c r="S276" s="79" t="s">
        <v>563</v>
      </c>
      <c r="T276" s="188">
        <f t="shared" si="50"/>
        <v>0</v>
      </c>
      <c r="U276" s="188">
        <f t="shared" si="56"/>
        <v>0</v>
      </c>
      <c r="V276" s="78" t="str">
        <f t="shared" si="51"/>
        <v>ok</v>
      </c>
      <c r="W276" s="76"/>
      <c r="X276" s="77" t="str">
        <f t="shared" si="57"/>
        <v/>
      </c>
      <c r="Y276" s="188">
        <f t="shared" si="52"/>
        <v>0</v>
      </c>
      <c r="Z276" s="188">
        <f t="shared" si="53"/>
        <v>0</v>
      </c>
      <c r="AA276" s="78" t="str">
        <f t="shared" si="58"/>
        <v>ok</v>
      </c>
      <c r="AB276" s="76"/>
      <c r="AC276" s="80" t="str">
        <f t="array" ref="AC276">IFERROR(IF($C276="","",INDEX(구분표!$I$2:$I$1001,MATCH(1,(구분표!$B$2:$B$1001='15년일입'!$A276)*(구분표!$C$2:$C$1001='15년일입'!$B276)*(구분표!$A$2:$A$1001='15년일입'!$C276),0))),"@@")</f>
        <v/>
      </c>
    </row>
    <row r="277" spans="1:29" ht="31.5" customHeight="1">
      <c r="A277" s="90" t="str">
        <f>IFERROR(VLOOKUP('15년일입'!$C277,구분표!$A$2:$C$1001,2,FALSE),"")</f>
        <v/>
      </c>
      <c r="B277" s="90" t="str">
        <f>IFERROR(VLOOKUP('15년일입'!$C277,구분표!$A$2:$C$1001,3,FALSE),"")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4"/>
        <v>0</v>
      </c>
      <c r="K277" s="188"/>
      <c r="L277" s="188"/>
      <c r="M277" s="74">
        <f t="shared" si="55"/>
        <v>0</v>
      </c>
      <c r="N277" s="75" t="str">
        <f t="shared" si="49"/>
        <v>-</v>
      </c>
      <c r="O277" s="209"/>
      <c r="P277" s="76"/>
      <c r="Q277" s="215"/>
      <c r="R277" s="76"/>
      <c r="S277" s="79" t="s">
        <v>563</v>
      </c>
      <c r="T277" s="188">
        <f t="shared" si="50"/>
        <v>0</v>
      </c>
      <c r="U277" s="188">
        <f t="shared" si="56"/>
        <v>0</v>
      </c>
      <c r="V277" s="78" t="str">
        <f t="shared" si="51"/>
        <v>ok</v>
      </c>
      <c r="W277" s="76"/>
      <c r="X277" s="77" t="str">
        <f t="shared" si="57"/>
        <v/>
      </c>
      <c r="Y277" s="188">
        <f t="shared" si="52"/>
        <v>0</v>
      </c>
      <c r="Z277" s="188">
        <f t="shared" si="53"/>
        <v>0</v>
      </c>
      <c r="AA277" s="78" t="str">
        <f t="shared" si="58"/>
        <v>ok</v>
      </c>
      <c r="AB277" s="76"/>
      <c r="AC277" s="80" t="str">
        <f t="array" ref="AC277">IFERROR(IF($C277="","",INDEX(구분표!$I$2:$I$1001,MATCH(1,(구분표!$B$2:$B$1001='15년일입'!$A277)*(구분표!$C$2:$C$1001='15년일입'!$B277)*(구분표!$A$2:$A$1001='15년일입'!$C277),0))),"@@")</f>
        <v/>
      </c>
    </row>
    <row r="278" spans="1:29" ht="31.5" customHeight="1">
      <c r="A278" s="90" t="str">
        <f>IFERROR(VLOOKUP('15년일입'!$C278,구분표!$A$2:$C$1001,2,FALSE),"")</f>
        <v/>
      </c>
      <c r="B278" s="90" t="str">
        <f>IFERROR(VLOOKUP('15년일입'!$C278,구분표!$A$2:$C$1001,3,FALSE),"")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4"/>
        <v>0</v>
      </c>
      <c r="K278" s="188"/>
      <c r="L278" s="188"/>
      <c r="M278" s="74">
        <f t="shared" si="55"/>
        <v>0</v>
      </c>
      <c r="N278" s="75" t="str">
        <f t="shared" si="49"/>
        <v>-</v>
      </c>
      <c r="O278" s="209"/>
      <c r="P278" s="76"/>
      <c r="Q278" s="215"/>
      <c r="R278" s="76"/>
      <c r="S278" s="79" t="s">
        <v>563</v>
      </c>
      <c r="T278" s="188">
        <f t="shared" si="50"/>
        <v>0</v>
      </c>
      <c r="U278" s="188">
        <f t="shared" si="56"/>
        <v>0</v>
      </c>
      <c r="V278" s="78" t="str">
        <f t="shared" si="51"/>
        <v>ok</v>
      </c>
      <c r="W278" s="76"/>
      <c r="X278" s="77" t="str">
        <f t="shared" si="57"/>
        <v/>
      </c>
      <c r="Y278" s="188">
        <f t="shared" si="52"/>
        <v>0</v>
      </c>
      <c r="Z278" s="188">
        <f t="shared" si="53"/>
        <v>0</v>
      </c>
      <c r="AA278" s="78" t="str">
        <f t="shared" si="58"/>
        <v>ok</v>
      </c>
      <c r="AB278" s="76"/>
      <c r="AC278" s="80" t="str">
        <f t="array" ref="AC278">IFERROR(IF($C278="","",INDEX(구분표!$I$2:$I$1001,MATCH(1,(구분표!$B$2:$B$1001='15년일입'!$A278)*(구분표!$C$2:$C$1001='15년일입'!$B278)*(구분표!$A$2:$A$1001='15년일입'!$C278),0))),"@@")</f>
        <v/>
      </c>
    </row>
    <row r="279" spans="1:29" ht="31.5" customHeight="1">
      <c r="A279" s="90" t="str">
        <f>IFERROR(VLOOKUP('15년일입'!$C279,구분표!$A$2:$C$1001,2,FALSE),"")</f>
        <v/>
      </c>
      <c r="B279" s="90" t="str">
        <f>IFERROR(VLOOKUP('15년일입'!$C279,구분표!$A$2:$C$1001,3,FALSE),"")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4"/>
        <v>0</v>
      </c>
      <c r="K279" s="188"/>
      <c r="L279" s="188"/>
      <c r="M279" s="74">
        <f t="shared" si="55"/>
        <v>0</v>
      </c>
      <c r="N279" s="75" t="str">
        <f t="shared" si="49"/>
        <v>-</v>
      </c>
      <c r="O279" s="209"/>
      <c r="P279" s="76"/>
      <c r="Q279" s="215"/>
      <c r="R279" s="76"/>
      <c r="S279" s="79" t="s">
        <v>563</v>
      </c>
      <c r="T279" s="188">
        <f t="shared" si="50"/>
        <v>0</v>
      </c>
      <c r="U279" s="188">
        <f t="shared" si="56"/>
        <v>0</v>
      </c>
      <c r="V279" s="78" t="str">
        <f t="shared" si="51"/>
        <v>ok</v>
      </c>
      <c r="W279" s="76"/>
      <c r="X279" s="77" t="str">
        <f t="shared" si="57"/>
        <v/>
      </c>
      <c r="Y279" s="188">
        <f t="shared" si="52"/>
        <v>0</v>
      </c>
      <c r="Z279" s="188">
        <f t="shared" si="53"/>
        <v>0</v>
      </c>
      <c r="AA279" s="78" t="str">
        <f t="shared" si="58"/>
        <v>ok</v>
      </c>
      <c r="AB279" s="76"/>
      <c r="AC279" s="80" t="str">
        <f t="array" ref="AC279">IFERROR(IF($C279="","",INDEX(구분표!$I$2:$I$1001,MATCH(1,(구분표!$B$2:$B$1001='15년일입'!$A279)*(구분표!$C$2:$C$1001='15년일입'!$B279)*(구분표!$A$2:$A$1001='15년일입'!$C279),0))),"@@")</f>
        <v/>
      </c>
    </row>
    <row r="280" spans="1:29" ht="31.5" customHeight="1">
      <c r="A280" s="90" t="str">
        <f>IFERROR(VLOOKUP('15년일입'!$C280,구분표!$A$2:$C$1001,2,FALSE),"")</f>
        <v/>
      </c>
      <c r="B280" s="90" t="str">
        <f>IFERROR(VLOOKUP('15년일입'!$C280,구분표!$A$2:$C$1001,3,FALSE),"")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4"/>
        <v>0</v>
      </c>
      <c r="K280" s="188"/>
      <c r="L280" s="188"/>
      <c r="M280" s="74">
        <f t="shared" si="55"/>
        <v>0</v>
      </c>
      <c r="N280" s="75" t="str">
        <f t="shared" si="49"/>
        <v>-</v>
      </c>
      <c r="O280" s="209"/>
      <c r="P280" s="76"/>
      <c r="Q280" s="215"/>
      <c r="R280" s="76"/>
      <c r="S280" s="79" t="s">
        <v>563</v>
      </c>
      <c r="T280" s="188">
        <f t="shared" si="50"/>
        <v>0</v>
      </c>
      <c r="U280" s="188">
        <f t="shared" si="56"/>
        <v>0</v>
      </c>
      <c r="V280" s="78" t="str">
        <f t="shared" si="51"/>
        <v>ok</v>
      </c>
      <c r="W280" s="76"/>
      <c r="X280" s="77" t="str">
        <f t="shared" si="57"/>
        <v/>
      </c>
      <c r="Y280" s="188">
        <f t="shared" si="52"/>
        <v>0</v>
      </c>
      <c r="Z280" s="188">
        <f t="shared" si="53"/>
        <v>0</v>
      </c>
      <c r="AA280" s="78" t="str">
        <f t="shared" si="58"/>
        <v>ok</v>
      </c>
      <c r="AB280" s="76"/>
      <c r="AC280" s="80" t="str">
        <f t="array" ref="AC280">IFERROR(IF($C280="","",INDEX(구분표!$I$2:$I$1001,MATCH(1,(구분표!$B$2:$B$1001='15년일입'!$A280)*(구분표!$C$2:$C$1001='15년일입'!$B280)*(구분표!$A$2:$A$1001='15년일입'!$C280),0))),"@@")</f>
        <v/>
      </c>
    </row>
    <row r="281" spans="1:29" ht="31.5" customHeight="1">
      <c r="A281" s="90" t="str">
        <f>IFERROR(VLOOKUP('15년일입'!$C281,구분표!$A$2:$C$1001,2,FALSE),"")</f>
        <v/>
      </c>
      <c r="B281" s="90" t="str">
        <f>IFERROR(VLOOKUP('15년일입'!$C281,구분표!$A$2:$C$1001,3,FALSE),"")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4"/>
        <v>0</v>
      </c>
      <c r="K281" s="188"/>
      <c r="L281" s="188"/>
      <c r="M281" s="74">
        <f t="shared" si="55"/>
        <v>0</v>
      </c>
      <c r="N281" s="75" t="str">
        <f t="shared" si="49"/>
        <v>-</v>
      </c>
      <c r="O281" s="209"/>
      <c r="P281" s="76"/>
      <c r="Q281" s="215"/>
      <c r="R281" s="76"/>
      <c r="S281" s="79" t="s">
        <v>563</v>
      </c>
      <c r="T281" s="188">
        <f t="shared" si="50"/>
        <v>0</v>
      </c>
      <c r="U281" s="188">
        <f t="shared" si="56"/>
        <v>0</v>
      </c>
      <c r="V281" s="78" t="str">
        <f t="shared" si="51"/>
        <v>ok</v>
      </c>
      <c r="W281" s="76"/>
      <c r="X281" s="77" t="str">
        <f t="shared" si="57"/>
        <v/>
      </c>
      <c r="Y281" s="188">
        <f t="shared" si="52"/>
        <v>0</v>
      </c>
      <c r="Z281" s="188">
        <f t="shared" si="53"/>
        <v>0</v>
      </c>
      <c r="AA281" s="78" t="str">
        <f t="shared" si="58"/>
        <v>ok</v>
      </c>
      <c r="AB281" s="76"/>
      <c r="AC281" s="80" t="str">
        <f t="array" ref="AC281">IFERROR(IF($C281="","",INDEX(구분표!$I$2:$I$1001,MATCH(1,(구분표!$B$2:$B$1001='15년일입'!$A281)*(구분표!$C$2:$C$1001='15년일입'!$B281)*(구분표!$A$2:$A$1001='15년일입'!$C281),0))),"@@")</f>
        <v/>
      </c>
    </row>
    <row r="282" spans="1:29" ht="31.5" customHeight="1">
      <c r="A282" s="90" t="str">
        <f>IFERROR(VLOOKUP('15년일입'!$C282,구분표!$A$2:$C$1001,2,FALSE),"")</f>
        <v/>
      </c>
      <c r="B282" s="90" t="str">
        <f>IFERROR(VLOOKUP('15년일입'!$C282,구분표!$A$2:$C$1001,3,FALSE),"")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4"/>
        <v>0</v>
      </c>
      <c r="K282" s="188"/>
      <c r="L282" s="188"/>
      <c r="M282" s="74">
        <f t="shared" si="55"/>
        <v>0</v>
      </c>
      <c r="N282" s="75" t="str">
        <f t="shared" si="49"/>
        <v>-</v>
      </c>
      <c r="O282" s="209"/>
      <c r="P282" s="76"/>
      <c r="Q282" s="215"/>
      <c r="R282" s="76"/>
      <c r="S282" s="79" t="s">
        <v>563</v>
      </c>
      <c r="T282" s="188">
        <f t="shared" si="50"/>
        <v>0</v>
      </c>
      <c r="U282" s="188">
        <f t="shared" si="56"/>
        <v>0</v>
      </c>
      <c r="V282" s="78" t="str">
        <f t="shared" si="51"/>
        <v>ok</v>
      </c>
      <c r="W282" s="76"/>
      <c r="X282" s="77" t="str">
        <f t="shared" si="57"/>
        <v/>
      </c>
      <c r="Y282" s="188">
        <f t="shared" si="52"/>
        <v>0</v>
      </c>
      <c r="Z282" s="188">
        <f t="shared" si="53"/>
        <v>0</v>
      </c>
      <c r="AA282" s="78" t="str">
        <f t="shared" si="58"/>
        <v>ok</v>
      </c>
      <c r="AB282" s="76"/>
      <c r="AC282" s="80" t="str">
        <f t="array" ref="AC282">IFERROR(IF($C282="","",INDEX(구분표!$I$2:$I$1001,MATCH(1,(구분표!$B$2:$B$1001='15년일입'!$A282)*(구분표!$C$2:$C$1001='15년일입'!$B282)*(구분표!$A$2:$A$1001='15년일입'!$C282),0))),"@@")</f>
        <v/>
      </c>
    </row>
    <row r="283" spans="1:29" ht="31.5" customHeight="1">
      <c r="A283" s="90" t="str">
        <f>IFERROR(VLOOKUP('15년일입'!$C283,구분표!$A$2:$C$1001,2,FALSE),"")</f>
        <v/>
      </c>
      <c r="B283" s="90" t="str">
        <f>IFERROR(VLOOKUP('15년일입'!$C283,구분표!$A$2:$C$1001,3,FALSE),"")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4"/>
        <v>0</v>
      </c>
      <c r="K283" s="188"/>
      <c r="L283" s="188"/>
      <c r="M283" s="74">
        <f t="shared" si="55"/>
        <v>0</v>
      </c>
      <c r="N283" s="75" t="str">
        <f t="shared" si="49"/>
        <v>-</v>
      </c>
      <c r="O283" s="209"/>
      <c r="P283" s="76"/>
      <c r="Q283" s="215"/>
      <c r="R283" s="76"/>
      <c r="S283" s="79" t="s">
        <v>563</v>
      </c>
      <c r="T283" s="188">
        <f t="shared" si="50"/>
        <v>0</v>
      </c>
      <c r="U283" s="188">
        <f t="shared" si="56"/>
        <v>0</v>
      </c>
      <c r="V283" s="78" t="str">
        <f t="shared" si="51"/>
        <v>ok</v>
      </c>
      <c r="W283" s="76"/>
      <c r="X283" s="77" t="str">
        <f t="shared" si="57"/>
        <v/>
      </c>
      <c r="Y283" s="188">
        <f t="shared" si="52"/>
        <v>0</v>
      </c>
      <c r="Z283" s="188">
        <f t="shared" si="53"/>
        <v>0</v>
      </c>
      <c r="AA283" s="78" t="str">
        <f t="shared" si="58"/>
        <v>ok</v>
      </c>
      <c r="AB283" s="76"/>
      <c r="AC283" s="80" t="str">
        <f t="array" ref="AC283">IFERROR(IF($C283="","",INDEX(구분표!$I$2:$I$1001,MATCH(1,(구분표!$B$2:$B$1001='15년일입'!$A283)*(구분표!$C$2:$C$1001='15년일입'!$B283)*(구분표!$A$2:$A$1001='15년일입'!$C283),0))),"@@")</f>
        <v/>
      </c>
    </row>
    <row r="284" spans="1:29" ht="31.5" customHeight="1">
      <c r="A284" s="90" t="str">
        <f>IFERROR(VLOOKUP('15년일입'!$C284,구분표!$A$2:$C$1001,2,FALSE),"")</f>
        <v/>
      </c>
      <c r="B284" s="90" t="str">
        <f>IFERROR(VLOOKUP('15년일입'!$C284,구분표!$A$2:$C$1001,3,FALSE),"")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4"/>
        <v>0</v>
      </c>
      <c r="K284" s="202"/>
      <c r="L284" s="188"/>
      <c r="M284" s="74">
        <f t="shared" si="55"/>
        <v>0</v>
      </c>
      <c r="N284" s="75" t="str">
        <f t="shared" si="49"/>
        <v>-</v>
      </c>
      <c r="O284" s="209"/>
      <c r="P284" s="76"/>
      <c r="Q284" s="215"/>
      <c r="R284" s="76"/>
      <c r="S284" s="79" t="s">
        <v>563</v>
      </c>
      <c r="T284" s="188">
        <f t="shared" si="50"/>
        <v>0</v>
      </c>
      <c r="U284" s="188">
        <f t="shared" si="56"/>
        <v>0</v>
      </c>
      <c r="V284" s="78" t="str">
        <f t="shared" si="51"/>
        <v>ok</v>
      </c>
      <c r="W284" s="76"/>
      <c r="X284" s="77" t="str">
        <f t="shared" si="57"/>
        <v/>
      </c>
      <c r="Y284" s="188">
        <f t="shared" si="52"/>
        <v>0</v>
      </c>
      <c r="Z284" s="188">
        <f t="shared" si="53"/>
        <v>0</v>
      </c>
      <c r="AA284" s="78" t="str">
        <f t="shared" si="58"/>
        <v>ok</v>
      </c>
      <c r="AB284" s="76"/>
      <c r="AC284" s="80" t="str">
        <f t="array" ref="AC284">IFERROR(IF($C284="","",INDEX(구분표!$I$2:$I$1001,MATCH(1,(구분표!$B$2:$B$1001='15년일입'!$A284)*(구분표!$C$2:$C$1001='15년일입'!$B284)*(구분표!$A$2:$A$1001='15년일입'!$C284),0))),"@@")</f>
        <v/>
      </c>
    </row>
    <row r="285" spans="1:29" ht="31.5" customHeight="1">
      <c r="A285" s="90" t="str">
        <f>IFERROR(VLOOKUP('15년일입'!$C285,구분표!$A$2:$C$1001,2,FALSE),"")</f>
        <v/>
      </c>
      <c r="B285" s="90" t="str">
        <f>IFERROR(VLOOKUP('15년일입'!$C285,구분표!$A$2:$C$1001,3,FALSE),"")</f>
        <v/>
      </c>
      <c r="C285" s="190"/>
      <c r="D285" s="189"/>
      <c r="E285" s="189"/>
      <c r="F285" s="190"/>
      <c r="G285" s="188"/>
      <c r="H285" s="200"/>
      <c r="I285" s="200"/>
      <c r="J285" s="74">
        <f t="shared" si="54"/>
        <v>0</v>
      </c>
      <c r="K285" s="200"/>
      <c r="L285" s="200"/>
      <c r="M285" s="74">
        <f t="shared" si="55"/>
        <v>0</v>
      </c>
      <c r="N285" s="75" t="str">
        <f t="shared" si="49"/>
        <v>-</v>
      </c>
      <c r="O285" s="209"/>
      <c r="P285" s="76"/>
      <c r="Q285" s="215"/>
      <c r="R285" s="76"/>
      <c r="S285" s="79" t="s">
        <v>563</v>
      </c>
      <c r="T285" s="188">
        <f t="shared" si="50"/>
        <v>0</v>
      </c>
      <c r="U285" s="188">
        <f t="shared" si="56"/>
        <v>0</v>
      </c>
      <c r="V285" s="78" t="str">
        <f t="shared" si="51"/>
        <v>ok</v>
      </c>
      <c r="W285" s="76"/>
      <c r="X285" s="77" t="str">
        <f t="shared" si="57"/>
        <v/>
      </c>
      <c r="Y285" s="188">
        <f t="shared" si="52"/>
        <v>0</v>
      </c>
      <c r="Z285" s="188">
        <f t="shared" si="53"/>
        <v>0</v>
      </c>
      <c r="AA285" s="78" t="str">
        <f t="shared" si="58"/>
        <v>ok</v>
      </c>
      <c r="AB285" s="76"/>
      <c r="AC285" s="80" t="str">
        <f t="array" ref="AC285">IFERROR(IF($C285="","",INDEX(구분표!$I$2:$I$1001,MATCH(1,(구분표!$B$2:$B$1001='15년일입'!$A285)*(구분표!$C$2:$C$1001='15년일입'!$B285)*(구분표!$A$2:$A$1001='15년일입'!$C285),0))),"@@")</f>
        <v/>
      </c>
    </row>
    <row r="286" spans="1:29" ht="31.5" customHeight="1">
      <c r="A286" s="90" t="str">
        <f>IFERROR(VLOOKUP('15년일입'!$C286,구분표!$A$2:$C$1001,2,FALSE),"")</f>
        <v/>
      </c>
      <c r="B286" s="90" t="str">
        <f>IFERROR(VLOOKUP('15년일입'!$C286,구분표!$A$2:$C$1001,3,FALSE),"")</f>
        <v/>
      </c>
      <c r="C286" s="190"/>
      <c r="D286" s="189"/>
      <c r="E286" s="189"/>
      <c r="F286" s="190"/>
      <c r="G286" s="188"/>
      <c r="H286" s="188"/>
      <c r="I286" s="188"/>
      <c r="J286" s="74">
        <f t="shared" si="54"/>
        <v>0</v>
      </c>
      <c r="K286" s="188"/>
      <c r="L286" s="188"/>
      <c r="M286" s="74">
        <f t="shared" si="55"/>
        <v>0</v>
      </c>
      <c r="N286" s="75" t="str">
        <f t="shared" si="49"/>
        <v>-</v>
      </c>
      <c r="O286" s="209"/>
      <c r="P286" s="76"/>
      <c r="Q286" s="215"/>
      <c r="R286" s="76"/>
      <c r="S286" s="79" t="s">
        <v>563</v>
      </c>
      <c r="T286" s="188">
        <f t="shared" si="50"/>
        <v>0</v>
      </c>
      <c r="U286" s="188">
        <f t="shared" si="56"/>
        <v>0</v>
      </c>
      <c r="V286" s="78" t="str">
        <f t="shared" si="51"/>
        <v>ok</v>
      </c>
      <c r="W286" s="76"/>
      <c r="X286" s="77" t="str">
        <f t="shared" si="57"/>
        <v/>
      </c>
      <c r="Y286" s="188">
        <f t="shared" si="52"/>
        <v>0</v>
      </c>
      <c r="Z286" s="188">
        <f t="shared" si="53"/>
        <v>0</v>
      </c>
      <c r="AA286" s="78" t="str">
        <f t="shared" si="58"/>
        <v>ok</v>
      </c>
      <c r="AB286" s="76"/>
      <c r="AC286" s="80" t="str">
        <f t="array" ref="AC286">IFERROR(IF($C286="","",INDEX(구분표!$I$2:$I$1001,MATCH(1,(구분표!$B$2:$B$1001='15년일입'!$A286)*(구분표!$C$2:$C$1001='15년일입'!$B286)*(구분표!$A$2:$A$1001='15년일입'!$C286),0))),"@@")</f>
        <v/>
      </c>
    </row>
    <row r="287" spans="1:29" ht="31.5" customHeight="1">
      <c r="A287" s="90" t="str">
        <f>IFERROR(VLOOKUP('15년일입'!$C287,구분표!$A$2:$C$1001,2,FALSE),"")</f>
        <v/>
      </c>
      <c r="B287" s="90" t="str">
        <f>IFERROR(VLOOKUP('15년일입'!$C287,구분표!$A$2:$C$1001,3,FALSE),"")</f>
        <v/>
      </c>
      <c r="C287" s="190"/>
      <c r="D287" s="189"/>
      <c r="E287" s="189"/>
      <c r="F287" s="190"/>
      <c r="G287" s="188"/>
      <c r="H287" s="188"/>
      <c r="I287" s="188"/>
      <c r="J287" s="74">
        <f t="shared" si="54"/>
        <v>0</v>
      </c>
      <c r="K287" s="188"/>
      <c r="L287" s="188"/>
      <c r="M287" s="74">
        <f t="shared" si="55"/>
        <v>0</v>
      </c>
      <c r="N287" s="75" t="str">
        <f t="shared" si="49"/>
        <v>-</v>
      </c>
      <c r="O287" s="209"/>
      <c r="P287" s="76"/>
      <c r="Q287" s="215"/>
      <c r="R287" s="76"/>
      <c r="S287" s="79" t="s">
        <v>563</v>
      </c>
      <c r="T287" s="188">
        <f t="shared" si="50"/>
        <v>0</v>
      </c>
      <c r="U287" s="188">
        <f t="shared" si="56"/>
        <v>0</v>
      </c>
      <c r="V287" s="78" t="str">
        <f t="shared" si="51"/>
        <v>ok</v>
      </c>
      <c r="W287" s="76"/>
      <c r="X287" s="77" t="str">
        <f t="shared" si="57"/>
        <v/>
      </c>
      <c r="Y287" s="188">
        <f t="shared" si="52"/>
        <v>0</v>
      </c>
      <c r="Z287" s="188">
        <f t="shared" si="53"/>
        <v>0</v>
      </c>
      <c r="AA287" s="78" t="str">
        <f t="shared" si="58"/>
        <v>ok</v>
      </c>
      <c r="AB287" s="76"/>
      <c r="AC287" s="80" t="str">
        <f t="array" ref="AC287">IFERROR(IF($C287="","",INDEX(구분표!$I$2:$I$1001,MATCH(1,(구분표!$B$2:$B$1001='15년일입'!$A287)*(구분표!$C$2:$C$1001='15년일입'!$B287)*(구분표!$A$2:$A$1001='15년일입'!$C287),0))),"@@")</f>
        <v/>
      </c>
    </row>
    <row r="288" spans="1:29" ht="31.5" customHeight="1">
      <c r="A288" s="90" t="str">
        <f>IFERROR(VLOOKUP('15년일입'!$C288,구분표!$A$2:$C$1001,2,FALSE),"")</f>
        <v/>
      </c>
      <c r="B288" s="90" t="str">
        <f>IFERROR(VLOOKUP('15년일입'!$C288,구분표!$A$2:$C$1001,3,FALSE),"")</f>
        <v/>
      </c>
      <c r="C288" s="190"/>
      <c r="D288" s="189"/>
      <c r="E288" s="189"/>
      <c r="F288" s="190"/>
      <c r="G288" s="188"/>
      <c r="H288" s="188"/>
      <c r="I288" s="188"/>
      <c r="J288" s="74">
        <f t="shared" si="54"/>
        <v>0</v>
      </c>
      <c r="K288" s="202"/>
      <c r="L288" s="188"/>
      <c r="M288" s="74">
        <f t="shared" si="55"/>
        <v>0</v>
      </c>
      <c r="N288" s="75" t="str">
        <f t="shared" si="49"/>
        <v>-</v>
      </c>
      <c r="O288" s="209"/>
      <c r="P288" s="76"/>
      <c r="Q288" s="215"/>
      <c r="R288" s="76"/>
      <c r="S288" s="79" t="s">
        <v>563</v>
      </c>
      <c r="T288" s="188">
        <f t="shared" si="50"/>
        <v>0</v>
      </c>
      <c r="U288" s="188">
        <f t="shared" si="56"/>
        <v>0</v>
      </c>
      <c r="V288" s="78" t="str">
        <f t="shared" si="51"/>
        <v>ok</v>
      </c>
      <c r="W288" s="76"/>
      <c r="X288" s="77" t="str">
        <f t="shared" si="57"/>
        <v/>
      </c>
      <c r="Y288" s="188">
        <f t="shared" si="52"/>
        <v>0</v>
      </c>
      <c r="Z288" s="188">
        <f t="shared" si="53"/>
        <v>0</v>
      </c>
      <c r="AA288" s="78" t="str">
        <f t="shared" si="58"/>
        <v>ok</v>
      </c>
      <c r="AB288" s="76"/>
      <c r="AC288" s="80" t="str">
        <f t="array" ref="AC288">IFERROR(IF($C288="","",INDEX(구분표!$I$2:$I$1001,MATCH(1,(구분표!$B$2:$B$1001='15년일입'!$A288)*(구분표!$C$2:$C$1001='15년일입'!$B288)*(구분표!$A$2:$A$1001='15년일입'!$C288),0))),"@@")</f>
        <v/>
      </c>
    </row>
    <row r="289" spans="1:29" ht="31.5" customHeight="1">
      <c r="A289" s="90" t="str">
        <f>IFERROR(VLOOKUP('15년일입'!$C289,구분표!$A$2:$C$1001,2,FALSE),"")</f>
        <v/>
      </c>
      <c r="B289" s="90" t="str">
        <f>IFERROR(VLOOKUP('15년일입'!$C289,구분표!$A$2:$C$1001,3,FALSE),"")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4"/>
        <v>0</v>
      </c>
      <c r="K289" s="188"/>
      <c r="L289" s="188"/>
      <c r="M289" s="74">
        <f t="shared" si="55"/>
        <v>0</v>
      </c>
      <c r="N289" s="75" t="str">
        <f t="shared" si="49"/>
        <v>-</v>
      </c>
      <c r="O289" s="209"/>
      <c r="P289" s="76"/>
      <c r="Q289" s="215"/>
      <c r="R289" s="76"/>
      <c r="S289" s="79" t="s">
        <v>563</v>
      </c>
      <c r="T289" s="188">
        <f t="shared" si="50"/>
        <v>0</v>
      </c>
      <c r="U289" s="188">
        <f t="shared" si="56"/>
        <v>0</v>
      </c>
      <c r="V289" s="78" t="str">
        <f t="shared" si="51"/>
        <v>ok</v>
      </c>
      <c r="W289" s="76"/>
      <c r="X289" s="77" t="str">
        <f t="shared" si="57"/>
        <v/>
      </c>
      <c r="Y289" s="188">
        <f t="shared" si="52"/>
        <v>0</v>
      </c>
      <c r="Z289" s="188">
        <f t="shared" si="53"/>
        <v>0</v>
      </c>
      <c r="AA289" s="78" t="str">
        <f t="shared" si="58"/>
        <v>ok</v>
      </c>
      <c r="AB289" s="76"/>
      <c r="AC289" s="80" t="str">
        <f t="array" ref="AC289">IFERROR(IF($C289="","",INDEX(구분표!$I$2:$I$1001,MATCH(1,(구분표!$B$2:$B$1001='15년일입'!$A289)*(구분표!$C$2:$C$1001='15년일입'!$B289)*(구분표!$A$2:$A$1001='15년일입'!$C289),0))),"@@")</f>
        <v/>
      </c>
    </row>
    <row r="290" spans="1:29" ht="31.5" customHeight="1">
      <c r="A290" s="90" t="str">
        <f>IFERROR(VLOOKUP('15년일입'!$C290,구분표!$A$2:$C$1001,2,FALSE),"")</f>
        <v/>
      </c>
      <c r="B290" s="90" t="str">
        <f>IFERROR(VLOOKUP('15년일입'!$C290,구분표!$A$2:$C$1001,3,FALSE),"")</f>
        <v/>
      </c>
      <c r="C290" s="190"/>
      <c r="D290" s="189"/>
      <c r="E290" s="189"/>
      <c r="F290" s="190"/>
      <c r="G290" s="188"/>
      <c r="H290" s="188"/>
      <c r="I290" s="188"/>
      <c r="J290" s="74">
        <f t="shared" si="54"/>
        <v>0</v>
      </c>
      <c r="K290" s="188"/>
      <c r="L290" s="188"/>
      <c r="M290" s="74">
        <f t="shared" si="55"/>
        <v>0</v>
      </c>
      <c r="N290" s="75" t="str">
        <f t="shared" si="49"/>
        <v>-</v>
      </c>
      <c r="O290" s="209"/>
      <c r="P290" s="76"/>
      <c r="Q290" s="215"/>
      <c r="R290" s="76"/>
      <c r="S290" s="79" t="s">
        <v>563</v>
      </c>
      <c r="T290" s="188">
        <f t="shared" si="50"/>
        <v>0</v>
      </c>
      <c r="U290" s="188">
        <f t="shared" si="56"/>
        <v>0</v>
      </c>
      <c r="V290" s="78" t="str">
        <f t="shared" si="51"/>
        <v>ok</v>
      </c>
      <c r="W290" s="76"/>
      <c r="X290" s="77" t="str">
        <f t="shared" si="57"/>
        <v/>
      </c>
      <c r="Y290" s="188">
        <f t="shared" si="52"/>
        <v>0</v>
      </c>
      <c r="Z290" s="188">
        <f t="shared" si="53"/>
        <v>0</v>
      </c>
      <c r="AA290" s="78" t="str">
        <f t="shared" si="58"/>
        <v>ok</v>
      </c>
      <c r="AB290" s="76"/>
      <c r="AC290" s="80" t="str">
        <f t="array" ref="AC290">IFERROR(IF($C290="","",INDEX(구분표!$I$2:$I$1001,MATCH(1,(구분표!$B$2:$B$1001='15년일입'!$A290)*(구분표!$C$2:$C$1001='15년일입'!$B290)*(구분표!$A$2:$A$1001='15년일입'!$C290),0))),"@@")</f>
        <v/>
      </c>
    </row>
    <row r="291" spans="1:29" ht="31.5" customHeight="1">
      <c r="A291" s="90" t="str">
        <f>IFERROR(VLOOKUP('15년일입'!$C291,구분표!$A$2:$C$1001,2,FALSE),"")</f>
        <v/>
      </c>
      <c r="B291" s="90" t="str">
        <f>IFERROR(VLOOKUP('15년일입'!$C291,구분표!$A$2:$C$1001,3,FALSE),"")</f>
        <v/>
      </c>
      <c r="C291" s="190"/>
      <c r="D291" s="189"/>
      <c r="E291" s="189"/>
      <c r="F291" s="190"/>
      <c r="G291" s="188"/>
      <c r="H291" s="188"/>
      <c r="I291" s="188"/>
      <c r="J291" s="74">
        <f t="shared" si="54"/>
        <v>0</v>
      </c>
      <c r="K291" s="188"/>
      <c r="L291" s="188"/>
      <c r="M291" s="74">
        <f t="shared" si="55"/>
        <v>0</v>
      </c>
      <c r="N291" s="75" t="str">
        <f t="shared" si="49"/>
        <v>-</v>
      </c>
      <c r="O291" s="209"/>
      <c r="P291" s="76"/>
      <c r="Q291" s="215"/>
      <c r="R291" s="76"/>
      <c r="S291" s="79" t="s">
        <v>563</v>
      </c>
      <c r="T291" s="188">
        <f t="shared" si="50"/>
        <v>0</v>
      </c>
      <c r="U291" s="188">
        <f t="shared" si="56"/>
        <v>0</v>
      </c>
      <c r="V291" s="78" t="str">
        <f t="shared" si="51"/>
        <v>ok</v>
      </c>
      <c r="W291" s="76"/>
      <c r="X291" s="77" t="str">
        <f t="shared" si="57"/>
        <v/>
      </c>
      <c r="Y291" s="188">
        <f t="shared" si="52"/>
        <v>0</v>
      </c>
      <c r="Z291" s="188">
        <f t="shared" si="53"/>
        <v>0</v>
      </c>
      <c r="AA291" s="78" t="str">
        <f t="shared" si="58"/>
        <v>ok</v>
      </c>
      <c r="AB291" s="76"/>
      <c r="AC291" s="80" t="str">
        <f t="array" ref="AC291">IFERROR(IF($C291="","",INDEX(구분표!$I$2:$I$1001,MATCH(1,(구분표!$B$2:$B$1001='15년일입'!$A291)*(구분표!$C$2:$C$1001='15년일입'!$B291)*(구분표!$A$2:$A$1001='15년일입'!$C291),0))),"@@")</f>
        <v/>
      </c>
    </row>
    <row r="292" spans="1:29" ht="31.5" customHeight="1">
      <c r="A292" s="90" t="str">
        <f>IFERROR(VLOOKUP('15년일입'!$C292,구분표!$A$2:$C$1001,2,FALSE),"")</f>
        <v/>
      </c>
      <c r="B292" s="90" t="str">
        <f>IFERROR(VLOOKUP('15년일입'!$C292,구분표!$A$2:$C$1001,3,FALSE),"")</f>
        <v/>
      </c>
      <c r="C292" s="190"/>
      <c r="D292" s="189"/>
      <c r="E292" s="189"/>
      <c r="F292" s="190"/>
      <c r="G292" s="191"/>
      <c r="H292" s="188"/>
      <c r="I292" s="188"/>
      <c r="J292" s="74">
        <f t="shared" si="54"/>
        <v>0</v>
      </c>
      <c r="K292" s="188"/>
      <c r="L292" s="188"/>
      <c r="M292" s="74">
        <f t="shared" si="55"/>
        <v>0</v>
      </c>
      <c r="N292" s="75" t="str">
        <f t="shared" si="49"/>
        <v>-</v>
      </c>
      <c r="O292" s="209"/>
      <c r="P292" s="76"/>
      <c r="Q292" s="215"/>
      <c r="R292" s="76"/>
      <c r="S292" s="79" t="s">
        <v>563</v>
      </c>
      <c r="T292" s="188">
        <f t="shared" si="50"/>
        <v>0</v>
      </c>
      <c r="U292" s="188">
        <f t="shared" si="56"/>
        <v>0</v>
      </c>
      <c r="V292" s="78" t="str">
        <f t="shared" si="51"/>
        <v>ok</v>
      </c>
      <c r="W292" s="76"/>
      <c r="X292" s="77" t="str">
        <f t="shared" si="57"/>
        <v/>
      </c>
      <c r="Y292" s="188">
        <f t="shared" si="52"/>
        <v>0</v>
      </c>
      <c r="Z292" s="188">
        <f t="shared" si="53"/>
        <v>0</v>
      </c>
      <c r="AA292" s="78" t="str">
        <f t="shared" si="58"/>
        <v>ok</v>
      </c>
      <c r="AB292" s="76"/>
      <c r="AC292" s="80" t="str">
        <f t="array" ref="AC292">IFERROR(IF($C292="","",INDEX(구분표!$I$2:$I$1001,MATCH(1,(구분표!$B$2:$B$1001='15년일입'!$A292)*(구분표!$C$2:$C$1001='15년일입'!$B292)*(구분표!$A$2:$A$1001='15년일입'!$C292),0))),"@@")</f>
        <v/>
      </c>
    </row>
    <row r="293" spans="1:29" ht="31.5" customHeight="1">
      <c r="A293" s="90" t="str">
        <f>IFERROR(VLOOKUP('15년일입'!$C293,구분표!$A$2:$C$1001,2,FALSE),"")</f>
        <v/>
      </c>
      <c r="B293" s="90" t="str">
        <f>IFERROR(VLOOKUP('15년일입'!$C293,구분표!$A$2:$C$1001,3,FALSE),"")</f>
        <v/>
      </c>
      <c r="C293" s="190"/>
      <c r="D293" s="189"/>
      <c r="E293" s="189"/>
      <c r="F293" s="190"/>
      <c r="G293" s="188"/>
      <c r="H293" s="200"/>
      <c r="I293" s="200"/>
      <c r="J293" s="74">
        <f t="shared" si="54"/>
        <v>0</v>
      </c>
      <c r="K293" s="203"/>
      <c r="L293" s="202"/>
      <c r="M293" s="74">
        <f t="shared" si="55"/>
        <v>0</v>
      </c>
      <c r="N293" s="75" t="str">
        <f t="shared" si="49"/>
        <v>-</v>
      </c>
      <c r="O293" s="208"/>
      <c r="P293" s="76"/>
      <c r="Q293" s="215"/>
      <c r="R293" s="76"/>
      <c r="S293" s="79" t="s">
        <v>563</v>
      </c>
      <c r="T293" s="188">
        <f t="shared" si="50"/>
        <v>0</v>
      </c>
      <c r="U293" s="188">
        <f t="shared" si="56"/>
        <v>0</v>
      </c>
      <c r="V293" s="78" t="str">
        <f t="shared" si="51"/>
        <v>ok</v>
      </c>
      <c r="W293" s="76"/>
      <c r="X293" s="77" t="str">
        <f t="shared" si="57"/>
        <v/>
      </c>
      <c r="Y293" s="188">
        <f t="shared" si="52"/>
        <v>0</v>
      </c>
      <c r="Z293" s="188">
        <f t="shared" si="53"/>
        <v>0</v>
      </c>
      <c r="AA293" s="78" t="str">
        <f t="shared" si="58"/>
        <v>ok</v>
      </c>
      <c r="AB293" s="76"/>
      <c r="AC293" s="80" t="str">
        <f t="array" ref="AC293">IFERROR(IF($C293="","",INDEX(구분표!$I$2:$I$1001,MATCH(1,(구분표!$B$2:$B$1001='15년일입'!$A293)*(구분표!$C$2:$C$1001='15년일입'!$B293)*(구분표!$A$2:$A$1001='15년일입'!$C293),0))),"@@")</f>
        <v/>
      </c>
    </row>
    <row r="294" spans="1:29" ht="31.5" customHeight="1">
      <c r="A294" s="90" t="str">
        <f>IFERROR(VLOOKUP('15년일입'!$C294,구분표!$A$2:$C$1001,2,FALSE),"")</f>
        <v/>
      </c>
      <c r="B294" s="90" t="str">
        <f>IFERROR(VLOOKUP('15년일입'!$C294,구분표!$A$2:$C$1001,3,FALSE),"")</f>
        <v/>
      </c>
      <c r="C294" s="190"/>
      <c r="D294" s="189"/>
      <c r="E294" s="189"/>
      <c r="F294" s="190"/>
      <c r="G294" s="188"/>
      <c r="H294" s="200"/>
      <c r="I294" s="200"/>
      <c r="J294" s="74">
        <f t="shared" si="54"/>
        <v>0</v>
      </c>
      <c r="K294" s="203"/>
      <c r="L294" s="202"/>
      <c r="M294" s="74">
        <f t="shared" si="55"/>
        <v>0</v>
      </c>
      <c r="N294" s="75" t="str">
        <f t="shared" si="49"/>
        <v>-</v>
      </c>
      <c r="O294" s="208"/>
      <c r="P294" s="76"/>
      <c r="Q294" s="215"/>
      <c r="R294" s="76"/>
      <c r="S294" s="79" t="s">
        <v>563</v>
      </c>
      <c r="T294" s="188">
        <f t="shared" si="50"/>
        <v>0</v>
      </c>
      <c r="U294" s="188">
        <f t="shared" si="56"/>
        <v>0</v>
      </c>
      <c r="V294" s="78" t="str">
        <f t="shared" si="51"/>
        <v>ok</v>
      </c>
      <c r="W294" s="76"/>
      <c r="X294" s="77" t="str">
        <f t="shared" si="57"/>
        <v/>
      </c>
      <c r="Y294" s="188">
        <f t="shared" si="52"/>
        <v>0</v>
      </c>
      <c r="Z294" s="188">
        <f t="shared" si="53"/>
        <v>0</v>
      </c>
      <c r="AA294" s="78" t="str">
        <f t="shared" si="58"/>
        <v>ok</v>
      </c>
      <c r="AB294" s="76"/>
      <c r="AC294" s="80" t="str">
        <f t="array" ref="AC294">IFERROR(IF($C294="","",INDEX(구분표!$I$2:$I$1001,MATCH(1,(구분표!$B$2:$B$1001='15년일입'!$A294)*(구분표!$C$2:$C$1001='15년일입'!$B294)*(구분표!$A$2:$A$1001='15년일입'!$C294),0))),"@@")</f>
        <v/>
      </c>
    </row>
    <row r="295" spans="1:29" ht="31.5" customHeight="1">
      <c r="A295" s="90" t="str">
        <f>IFERROR(VLOOKUP('15년일입'!$C295,구분표!$A$2:$C$1001,2,FALSE),"")</f>
        <v/>
      </c>
      <c r="B295" s="90" t="str">
        <f>IFERROR(VLOOKUP('15년일입'!$C295,구분표!$A$2:$C$1001,3,FALSE),"")</f>
        <v/>
      </c>
      <c r="C295" s="190"/>
      <c r="D295" s="189"/>
      <c r="E295" s="189"/>
      <c r="F295" s="190"/>
      <c r="G295" s="188"/>
      <c r="H295" s="200"/>
      <c r="I295" s="200"/>
      <c r="J295" s="74">
        <f t="shared" si="54"/>
        <v>0</v>
      </c>
      <c r="K295" s="203"/>
      <c r="L295" s="202"/>
      <c r="M295" s="74">
        <f t="shared" si="55"/>
        <v>0</v>
      </c>
      <c r="N295" s="75" t="str">
        <f t="shared" si="49"/>
        <v>-</v>
      </c>
      <c r="O295" s="208"/>
      <c r="P295" s="76"/>
      <c r="Q295" s="215"/>
      <c r="R295" s="76"/>
      <c r="S295" s="79" t="s">
        <v>563</v>
      </c>
      <c r="T295" s="188">
        <f t="shared" si="50"/>
        <v>0</v>
      </c>
      <c r="U295" s="188">
        <f t="shared" si="56"/>
        <v>0</v>
      </c>
      <c r="V295" s="78" t="str">
        <f t="shared" si="51"/>
        <v>ok</v>
      </c>
      <c r="W295" s="76"/>
      <c r="X295" s="77" t="str">
        <f t="shared" si="57"/>
        <v/>
      </c>
      <c r="Y295" s="188">
        <f t="shared" si="52"/>
        <v>0</v>
      </c>
      <c r="Z295" s="188">
        <f t="shared" si="53"/>
        <v>0</v>
      </c>
      <c r="AA295" s="78" t="str">
        <f t="shared" si="58"/>
        <v>ok</v>
      </c>
      <c r="AB295" s="76"/>
      <c r="AC295" s="80" t="str">
        <f t="array" ref="AC295">IFERROR(IF($C295="","",INDEX(구분표!$I$2:$I$1001,MATCH(1,(구분표!$B$2:$B$1001='15년일입'!$A295)*(구분표!$C$2:$C$1001='15년일입'!$B295)*(구분표!$A$2:$A$1001='15년일입'!$C295),0))),"@@")</f>
        <v/>
      </c>
    </row>
    <row r="296" spans="1:29" ht="31.5" customHeight="1">
      <c r="A296" s="90" t="str">
        <f>IFERROR(VLOOKUP('15년일입'!$C296,구분표!$A$2:$C$1001,2,FALSE),"")</f>
        <v/>
      </c>
      <c r="B296" s="90" t="str">
        <f>IFERROR(VLOOKUP('15년일입'!$C296,구분표!$A$2:$C$1001,3,FALSE),"")</f>
        <v/>
      </c>
      <c r="C296" s="190"/>
      <c r="D296" s="189"/>
      <c r="E296" s="189"/>
      <c r="F296" s="190"/>
      <c r="G296" s="188"/>
      <c r="H296" s="200"/>
      <c r="I296" s="200"/>
      <c r="J296" s="74">
        <f t="shared" si="54"/>
        <v>0</v>
      </c>
      <c r="K296" s="203"/>
      <c r="L296" s="202"/>
      <c r="M296" s="74">
        <f t="shared" si="55"/>
        <v>0</v>
      </c>
      <c r="N296" s="75" t="str">
        <f t="shared" si="49"/>
        <v>-</v>
      </c>
      <c r="O296" s="208"/>
      <c r="P296" s="76"/>
      <c r="Q296" s="215"/>
      <c r="R296" s="76"/>
      <c r="S296" s="79" t="s">
        <v>563</v>
      </c>
      <c r="T296" s="188">
        <f t="shared" si="50"/>
        <v>0</v>
      </c>
      <c r="U296" s="188">
        <f t="shared" si="56"/>
        <v>0</v>
      </c>
      <c r="V296" s="78" t="str">
        <f t="shared" si="51"/>
        <v>ok</v>
      </c>
      <c r="W296" s="76"/>
      <c r="X296" s="77" t="str">
        <f t="shared" si="57"/>
        <v/>
      </c>
      <c r="Y296" s="188">
        <f t="shared" si="52"/>
        <v>0</v>
      </c>
      <c r="Z296" s="188">
        <f t="shared" si="53"/>
        <v>0</v>
      </c>
      <c r="AA296" s="78" t="str">
        <f t="shared" si="58"/>
        <v>ok</v>
      </c>
      <c r="AB296" s="76"/>
      <c r="AC296" s="80" t="str">
        <f t="array" ref="AC296">IFERROR(IF($C296="","",INDEX(구분표!$I$2:$I$1001,MATCH(1,(구분표!$B$2:$B$1001='15년일입'!$A296)*(구분표!$C$2:$C$1001='15년일입'!$B296)*(구분표!$A$2:$A$1001='15년일입'!$C296),0))),"@@")</f>
        <v/>
      </c>
    </row>
    <row r="297" spans="1:29" ht="31.5" customHeight="1">
      <c r="A297" s="90" t="str">
        <f>IFERROR(VLOOKUP('15년일입'!$C297,구분표!$A$2:$C$1001,2,FALSE),"")</f>
        <v/>
      </c>
      <c r="B297" s="90" t="str">
        <f>IFERROR(VLOOKUP('15년일입'!$C297,구분표!$A$2:$C$1001,3,FALSE),"")</f>
        <v/>
      </c>
      <c r="C297" s="190"/>
      <c r="D297" s="189"/>
      <c r="E297" s="189"/>
      <c r="F297" s="190"/>
      <c r="G297" s="188"/>
      <c r="H297" s="200"/>
      <c r="I297" s="200"/>
      <c r="J297" s="74">
        <f t="shared" si="54"/>
        <v>0</v>
      </c>
      <c r="K297" s="203"/>
      <c r="L297" s="202"/>
      <c r="M297" s="74">
        <f t="shared" si="55"/>
        <v>0</v>
      </c>
      <c r="N297" s="75" t="str">
        <f t="shared" si="49"/>
        <v>-</v>
      </c>
      <c r="O297" s="208"/>
      <c r="P297" s="76"/>
      <c r="Q297" s="215"/>
      <c r="R297" s="76"/>
      <c r="S297" s="79" t="s">
        <v>563</v>
      </c>
      <c r="T297" s="188">
        <f t="shared" si="50"/>
        <v>0</v>
      </c>
      <c r="U297" s="188">
        <f t="shared" si="56"/>
        <v>0</v>
      </c>
      <c r="V297" s="78" t="str">
        <f t="shared" si="51"/>
        <v>ok</v>
      </c>
      <c r="W297" s="76"/>
      <c r="X297" s="77" t="str">
        <f t="shared" si="57"/>
        <v/>
      </c>
      <c r="Y297" s="188">
        <f t="shared" si="52"/>
        <v>0</v>
      </c>
      <c r="Z297" s="188">
        <f t="shared" si="53"/>
        <v>0</v>
      </c>
      <c r="AA297" s="78" t="str">
        <f t="shared" si="58"/>
        <v>ok</v>
      </c>
      <c r="AB297" s="76"/>
      <c r="AC297" s="80" t="str">
        <f t="array" ref="AC297">IFERROR(IF($C297="","",INDEX(구분표!$I$2:$I$1001,MATCH(1,(구분표!$B$2:$B$1001='15년일입'!$A297)*(구분표!$C$2:$C$1001='15년일입'!$B297)*(구분표!$A$2:$A$1001='15년일입'!$C297),0))),"@@")</f>
        <v/>
      </c>
    </row>
    <row r="298" spans="1:29" ht="31.5" customHeight="1">
      <c r="A298" s="90" t="str">
        <f>IFERROR(VLOOKUP('15년일입'!$C298,구분표!$A$2:$C$1001,2,FALSE),"")</f>
        <v/>
      </c>
      <c r="B298" s="90" t="str">
        <f>IFERROR(VLOOKUP('15년일입'!$C298,구분표!$A$2:$C$1001,3,FALSE),"")</f>
        <v/>
      </c>
      <c r="C298" s="190"/>
      <c r="D298" s="189"/>
      <c r="E298" s="189"/>
      <c r="F298" s="190"/>
      <c r="G298" s="188"/>
      <c r="H298" s="200"/>
      <c r="I298" s="200"/>
      <c r="J298" s="74">
        <f t="shared" si="54"/>
        <v>0</v>
      </c>
      <c r="K298" s="203"/>
      <c r="L298" s="202"/>
      <c r="M298" s="74">
        <f t="shared" si="55"/>
        <v>0</v>
      </c>
      <c r="N298" s="75" t="str">
        <f t="shared" si="49"/>
        <v>-</v>
      </c>
      <c r="O298" s="208"/>
      <c r="P298" s="76"/>
      <c r="Q298" s="215"/>
      <c r="R298" s="76"/>
      <c r="S298" s="79" t="s">
        <v>563</v>
      </c>
      <c r="T298" s="188">
        <f t="shared" si="50"/>
        <v>0</v>
      </c>
      <c r="U298" s="188">
        <f t="shared" si="56"/>
        <v>0</v>
      </c>
      <c r="V298" s="78" t="str">
        <f t="shared" si="51"/>
        <v>ok</v>
      </c>
      <c r="W298" s="76"/>
      <c r="X298" s="77" t="str">
        <f t="shared" si="57"/>
        <v/>
      </c>
      <c r="Y298" s="188">
        <f t="shared" si="52"/>
        <v>0</v>
      </c>
      <c r="Z298" s="188">
        <f t="shared" si="53"/>
        <v>0</v>
      </c>
      <c r="AA298" s="78" t="str">
        <f t="shared" si="58"/>
        <v>ok</v>
      </c>
      <c r="AB298" s="76"/>
      <c r="AC298" s="80" t="str">
        <f t="array" ref="AC298">IFERROR(IF($C298="","",INDEX(구분표!$I$2:$I$1001,MATCH(1,(구분표!$B$2:$B$1001='15년일입'!$A298)*(구분표!$C$2:$C$1001='15년일입'!$B298)*(구분표!$A$2:$A$1001='15년일입'!$C298),0))),"@@")</f>
        <v/>
      </c>
    </row>
    <row r="299" spans="1:29" ht="31.5" customHeight="1">
      <c r="A299" s="90" t="str">
        <f>IFERROR(VLOOKUP('15년일입'!$C299,구분표!$A$2:$C$1001,2,FALSE),"")</f>
        <v/>
      </c>
      <c r="B299" s="90" t="str">
        <f>IFERROR(VLOOKUP('15년일입'!$C299,구분표!$A$2:$C$1001,3,FALSE),"")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4"/>
        <v>0</v>
      </c>
      <c r="K299" s="202"/>
      <c r="L299" s="202"/>
      <c r="M299" s="74">
        <f t="shared" si="55"/>
        <v>0</v>
      </c>
      <c r="N299" s="75" t="str">
        <f t="shared" si="49"/>
        <v>-</v>
      </c>
      <c r="O299" s="208"/>
      <c r="P299" s="76"/>
      <c r="Q299" s="215"/>
      <c r="R299" s="76"/>
      <c r="S299" s="79" t="s">
        <v>563</v>
      </c>
      <c r="T299" s="188">
        <f t="shared" si="50"/>
        <v>0</v>
      </c>
      <c r="U299" s="188">
        <f t="shared" si="56"/>
        <v>0</v>
      </c>
      <c r="V299" s="78" t="str">
        <f t="shared" si="51"/>
        <v>ok</v>
      </c>
      <c r="W299" s="76"/>
      <c r="X299" s="77" t="str">
        <f t="shared" si="57"/>
        <v/>
      </c>
      <c r="Y299" s="188">
        <f t="shared" si="52"/>
        <v>0</v>
      </c>
      <c r="Z299" s="188">
        <f t="shared" si="53"/>
        <v>0</v>
      </c>
      <c r="AA299" s="78" t="str">
        <f t="shared" si="58"/>
        <v>ok</v>
      </c>
      <c r="AB299" s="76"/>
      <c r="AC299" s="80" t="str">
        <f t="array" ref="AC299">IFERROR(IF($C299="","",INDEX(구분표!$I$2:$I$1001,MATCH(1,(구분표!$B$2:$B$1001='15년일입'!$A299)*(구분표!$C$2:$C$1001='15년일입'!$B299)*(구분표!$A$2:$A$1001='15년일입'!$C299),0))),"@@")</f>
        <v/>
      </c>
    </row>
    <row r="300" spans="1:29" ht="31.5" customHeight="1">
      <c r="A300" s="90" t="str">
        <f>IFERROR(VLOOKUP('15년일입'!$C300,구분표!$A$2:$C$1001,2,FALSE),"")</f>
        <v/>
      </c>
      <c r="B300" s="90" t="str">
        <f>IFERROR(VLOOKUP('15년일입'!$C300,구분표!$A$2:$C$1001,3,FALSE),"")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4"/>
        <v>0</v>
      </c>
      <c r="K300" s="188"/>
      <c r="L300" s="188"/>
      <c r="M300" s="74">
        <f t="shared" si="55"/>
        <v>0</v>
      </c>
      <c r="N300" s="75" t="str">
        <f t="shared" si="49"/>
        <v>-</v>
      </c>
      <c r="O300" s="210"/>
      <c r="P300" s="76"/>
      <c r="Q300" s="215"/>
      <c r="R300" s="76"/>
      <c r="S300" s="79" t="s">
        <v>563</v>
      </c>
      <c r="T300" s="188">
        <f t="shared" si="50"/>
        <v>0</v>
      </c>
      <c r="U300" s="188">
        <f t="shared" si="56"/>
        <v>0</v>
      </c>
      <c r="V300" s="78" t="str">
        <f t="shared" si="51"/>
        <v>ok</v>
      </c>
      <c r="W300" s="76"/>
      <c r="X300" s="77" t="str">
        <f t="shared" si="57"/>
        <v/>
      </c>
      <c r="Y300" s="188">
        <f t="shared" si="52"/>
        <v>0</v>
      </c>
      <c r="Z300" s="188">
        <f t="shared" si="53"/>
        <v>0</v>
      </c>
      <c r="AA300" s="78" t="str">
        <f t="shared" si="58"/>
        <v>ok</v>
      </c>
      <c r="AB300" s="76"/>
      <c r="AC300" s="80" t="str">
        <f t="array" ref="AC300">IFERROR(IF($C300="","",INDEX(구분표!$I$2:$I$1001,MATCH(1,(구분표!$B$2:$B$1001='15년일입'!$A300)*(구분표!$C$2:$C$1001='15년일입'!$B300)*(구분표!$A$2:$A$1001='15년일입'!$C300),0))),"@@")</f>
        <v/>
      </c>
    </row>
    <row r="301" spans="1:29" ht="31.5" customHeight="1">
      <c r="A301" s="90" t="str">
        <f>IFERROR(VLOOKUP('15년일입'!$C301,구분표!$A$2:$C$1001,2,FALSE),"")</f>
        <v/>
      </c>
      <c r="B301" s="90" t="str">
        <f>IFERROR(VLOOKUP('15년일입'!$C301,구분표!$A$2:$C$1001,3,FALSE),"")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4"/>
        <v>0</v>
      </c>
      <c r="K301" s="188"/>
      <c r="L301" s="188"/>
      <c r="M301" s="74">
        <f t="shared" si="55"/>
        <v>0</v>
      </c>
      <c r="N301" s="75" t="str">
        <f t="shared" si="49"/>
        <v>-</v>
      </c>
      <c r="O301" s="210"/>
      <c r="P301" s="76"/>
      <c r="Q301" s="215"/>
      <c r="R301" s="76"/>
      <c r="S301" s="79" t="s">
        <v>563</v>
      </c>
      <c r="T301" s="188">
        <f t="shared" si="50"/>
        <v>0</v>
      </c>
      <c r="U301" s="188">
        <f t="shared" si="56"/>
        <v>0</v>
      </c>
      <c r="V301" s="78" t="str">
        <f t="shared" si="51"/>
        <v>ok</v>
      </c>
      <c r="W301" s="76"/>
      <c r="X301" s="77" t="str">
        <f t="shared" si="57"/>
        <v/>
      </c>
      <c r="Y301" s="188">
        <f t="shared" si="52"/>
        <v>0</v>
      </c>
      <c r="Z301" s="188">
        <f t="shared" si="53"/>
        <v>0</v>
      </c>
      <c r="AA301" s="78" t="str">
        <f t="shared" si="58"/>
        <v>ok</v>
      </c>
      <c r="AB301" s="76"/>
      <c r="AC301" s="80" t="str">
        <f t="array" ref="AC301">IFERROR(IF($C301="","",INDEX(구분표!$I$2:$I$1001,MATCH(1,(구분표!$B$2:$B$1001='15년일입'!$A301)*(구분표!$C$2:$C$1001='15년일입'!$B301)*(구분표!$A$2:$A$1001='15년일입'!$C301),0))),"@@")</f>
        <v/>
      </c>
    </row>
    <row r="302" spans="1:29" ht="31.5" customHeight="1">
      <c r="A302" s="90" t="str">
        <f>IFERROR(VLOOKUP('15년일입'!$C302,구분표!$A$2:$C$1001,2,FALSE),"")</f>
        <v/>
      </c>
      <c r="B302" s="90" t="str">
        <f>IFERROR(VLOOKUP('15년일입'!$C302,구분표!$A$2:$C$1001,3,FALSE),"")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4"/>
        <v>0</v>
      </c>
      <c r="K302" s="188"/>
      <c r="L302" s="188"/>
      <c r="M302" s="74">
        <f t="shared" si="55"/>
        <v>0</v>
      </c>
      <c r="N302" s="75" t="str">
        <f t="shared" si="49"/>
        <v>-</v>
      </c>
      <c r="O302" s="209"/>
      <c r="P302" s="76"/>
      <c r="Q302" s="215"/>
      <c r="R302" s="76"/>
      <c r="S302" s="79" t="s">
        <v>563</v>
      </c>
      <c r="T302" s="188">
        <f t="shared" si="50"/>
        <v>0</v>
      </c>
      <c r="U302" s="188">
        <f t="shared" si="56"/>
        <v>0</v>
      </c>
      <c r="V302" s="78" t="str">
        <f t="shared" si="51"/>
        <v>ok</v>
      </c>
      <c r="W302" s="76"/>
      <c r="X302" s="77" t="str">
        <f t="shared" si="57"/>
        <v/>
      </c>
      <c r="Y302" s="188">
        <f t="shared" si="52"/>
        <v>0</v>
      </c>
      <c r="Z302" s="188">
        <f t="shared" si="53"/>
        <v>0</v>
      </c>
      <c r="AA302" s="78" t="str">
        <f t="shared" si="58"/>
        <v>ok</v>
      </c>
      <c r="AB302" s="76"/>
      <c r="AC302" s="80" t="str">
        <f t="array" ref="AC302">IFERROR(IF($C302="","",INDEX(구분표!$I$2:$I$1001,MATCH(1,(구분표!$B$2:$B$1001='15년일입'!$A302)*(구분표!$C$2:$C$1001='15년일입'!$B302)*(구분표!$A$2:$A$1001='15년일입'!$C302),0))),"@@")</f>
        <v/>
      </c>
    </row>
    <row r="303" spans="1:29" ht="31.5" customHeight="1">
      <c r="A303" s="90" t="str">
        <f>IFERROR(VLOOKUP('15년일입'!$C303,구분표!$A$2:$C$1001,2,FALSE),"")</f>
        <v/>
      </c>
      <c r="B303" s="90" t="str">
        <f>IFERROR(VLOOKUP('15년일입'!$C303,구분표!$A$2:$C$1001,3,FALSE),"")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4"/>
        <v>0</v>
      </c>
      <c r="K303" s="188"/>
      <c r="L303" s="188"/>
      <c r="M303" s="74">
        <f t="shared" si="55"/>
        <v>0</v>
      </c>
      <c r="N303" s="75" t="str">
        <f t="shared" si="49"/>
        <v>-</v>
      </c>
      <c r="O303" s="210"/>
      <c r="P303" s="76"/>
      <c r="Q303" s="215"/>
      <c r="R303" s="76"/>
      <c r="S303" s="79" t="s">
        <v>563</v>
      </c>
      <c r="T303" s="188">
        <f t="shared" si="50"/>
        <v>0</v>
      </c>
      <c r="U303" s="188">
        <f t="shared" si="56"/>
        <v>0</v>
      </c>
      <c r="V303" s="78" t="str">
        <f t="shared" si="51"/>
        <v>ok</v>
      </c>
      <c r="W303" s="76"/>
      <c r="X303" s="77" t="str">
        <f t="shared" si="57"/>
        <v/>
      </c>
      <c r="Y303" s="188">
        <f t="shared" si="52"/>
        <v>0</v>
      </c>
      <c r="Z303" s="188">
        <f t="shared" si="53"/>
        <v>0</v>
      </c>
      <c r="AA303" s="78" t="str">
        <f t="shared" si="58"/>
        <v>ok</v>
      </c>
      <c r="AB303" s="76"/>
      <c r="AC303" s="80" t="str">
        <f t="array" ref="AC303">IFERROR(IF($C303="","",INDEX(구분표!$I$2:$I$1001,MATCH(1,(구분표!$B$2:$B$1001='15년일입'!$A303)*(구분표!$C$2:$C$1001='15년일입'!$B303)*(구분표!$A$2:$A$1001='15년일입'!$C303),0))),"@@")</f>
        <v/>
      </c>
    </row>
    <row r="304" spans="1:29" ht="31.5" customHeight="1">
      <c r="A304" s="90" t="str">
        <f>IFERROR(VLOOKUP('15년일입'!$C304,구분표!$A$2:$C$1001,2,FALSE),"")</f>
        <v/>
      </c>
      <c r="B304" s="90" t="str">
        <f>IFERROR(VLOOKUP('15년일입'!$C304,구분표!$A$2:$C$1001,3,FALSE),"")</f>
        <v/>
      </c>
      <c r="C304" s="190"/>
      <c r="D304" s="189"/>
      <c r="E304" s="189"/>
      <c r="F304" s="190"/>
      <c r="G304" s="192"/>
      <c r="H304" s="188"/>
      <c r="I304" s="188"/>
      <c r="J304" s="74">
        <f t="shared" si="54"/>
        <v>0</v>
      </c>
      <c r="K304" s="188"/>
      <c r="L304" s="188"/>
      <c r="M304" s="74">
        <f t="shared" si="55"/>
        <v>0</v>
      </c>
      <c r="N304" s="75" t="str">
        <f t="shared" si="49"/>
        <v>-</v>
      </c>
      <c r="O304" s="205"/>
      <c r="P304" s="76"/>
      <c r="Q304" s="215"/>
      <c r="R304" s="76"/>
      <c r="S304" s="79" t="s">
        <v>563</v>
      </c>
      <c r="T304" s="188">
        <f t="shared" si="50"/>
        <v>0</v>
      </c>
      <c r="U304" s="188">
        <f t="shared" si="56"/>
        <v>0</v>
      </c>
      <c r="V304" s="78" t="str">
        <f t="shared" si="51"/>
        <v>ok</v>
      </c>
      <c r="W304" s="76"/>
      <c r="X304" s="77" t="str">
        <f t="shared" si="57"/>
        <v/>
      </c>
      <c r="Y304" s="188">
        <f t="shared" si="52"/>
        <v>0</v>
      </c>
      <c r="Z304" s="188">
        <f t="shared" si="53"/>
        <v>0</v>
      </c>
      <c r="AA304" s="78" t="str">
        <f t="shared" si="58"/>
        <v>ok</v>
      </c>
      <c r="AB304" s="76"/>
      <c r="AC304" s="80" t="str">
        <f t="array" ref="AC304">IFERROR(IF($C304="","",INDEX(구분표!$I$2:$I$1001,MATCH(1,(구분표!$B$2:$B$1001='15년일입'!$A304)*(구분표!$C$2:$C$1001='15년일입'!$B304)*(구분표!$A$2:$A$1001='15년일입'!$C304),0))),"@@")</f>
        <v/>
      </c>
    </row>
    <row r="305" spans="1:29" s="24" customFormat="1" ht="31.5" customHeight="1">
      <c r="A305" s="91" t="str">
        <f>IFERROR(VLOOKUP('15년일입'!$C305,구분표!$A$2:$C$1001,2,FALSE),"")</f>
        <v/>
      </c>
      <c r="B305" s="91" t="str">
        <f>IFERROR(VLOOKUP('15년일입'!$C305,구분표!$A$2:$C$1001,3,FALSE),"")</f>
        <v/>
      </c>
      <c r="C305" s="194"/>
      <c r="D305" s="195"/>
      <c r="E305" s="195"/>
      <c r="F305" s="194"/>
      <c r="G305" s="192"/>
      <c r="H305" s="201"/>
      <c r="I305" s="201"/>
      <c r="J305" s="74">
        <f t="shared" si="54"/>
        <v>0</v>
      </c>
      <c r="K305" s="201"/>
      <c r="L305" s="201"/>
      <c r="M305" s="74">
        <f t="shared" si="55"/>
        <v>0</v>
      </c>
      <c r="N305" s="75" t="str">
        <f t="shared" si="49"/>
        <v>-</v>
      </c>
      <c r="O305" s="207"/>
      <c r="P305" s="81"/>
      <c r="Q305" s="216"/>
      <c r="R305" s="81"/>
      <c r="S305" s="79" t="s">
        <v>563</v>
      </c>
      <c r="T305" s="188">
        <f t="shared" si="50"/>
        <v>0</v>
      </c>
      <c r="U305" s="188">
        <f t="shared" si="56"/>
        <v>0</v>
      </c>
      <c r="V305" s="78" t="str">
        <f t="shared" si="51"/>
        <v>ok</v>
      </c>
      <c r="W305" s="81"/>
      <c r="X305" s="77" t="str">
        <f t="shared" si="57"/>
        <v/>
      </c>
      <c r="Y305" s="188">
        <f t="shared" si="52"/>
        <v>0</v>
      </c>
      <c r="Z305" s="188">
        <f t="shared" si="53"/>
        <v>0</v>
      </c>
      <c r="AA305" s="78" t="str">
        <f t="shared" si="58"/>
        <v>ok</v>
      </c>
      <c r="AB305" s="81"/>
      <c r="AC305" s="80" t="str">
        <f t="array" ref="AC305">IFERROR(IF($C305="","",INDEX(구분표!$I$2:$I$1001,MATCH(1,(구분표!$B$2:$B$1001='15년일입'!$A305)*(구분표!$C$2:$C$1001='15년일입'!$B305)*(구분표!$A$2:$A$1001='15년일입'!$C305),0))),"@@")</f>
        <v/>
      </c>
    </row>
    <row r="306" spans="1:29" ht="31.5" customHeight="1">
      <c r="A306" s="90" t="str">
        <f>IFERROR(VLOOKUP('15년일입'!$C306,구분표!$A$2:$C$1001,2,FALSE),"")</f>
        <v/>
      </c>
      <c r="B306" s="90" t="str">
        <f>IFERROR(VLOOKUP('15년일입'!$C306,구분표!$A$2:$C$1001,3,FALSE),"")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4"/>
        <v>0</v>
      </c>
      <c r="K306" s="188"/>
      <c r="L306" s="188"/>
      <c r="M306" s="74">
        <f t="shared" si="55"/>
        <v>0</v>
      </c>
      <c r="N306" s="75" t="str">
        <f t="shared" si="49"/>
        <v>-</v>
      </c>
      <c r="O306" s="211"/>
      <c r="P306" s="76"/>
      <c r="Q306" s="215"/>
      <c r="R306" s="76"/>
      <c r="S306" s="79" t="s">
        <v>563</v>
      </c>
      <c r="T306" s="188">
        <f t="shared" si="50"/>
        <v>0</v>
      </c>
      <c r="U306" s="188">
        <f t="shared" si="56"/>
        <v>0</v>
      </c>
      <c r="V306" s="78" t="str">
        <f t="shared" si="51"/>
        <v>ok</v>
      </c>
      <c r="W306" s="76"/>
      <c r="X306" s="77" t="str">
        <f t="shared" si="57"/>
        <v/>
      </c>
      <c r="Y306" s="188">
        <f t="shared" si="52"/>
        <v>0</v>
      </c>
      <c r="Z306" s="188">
        <f t="shared" si="53"/>
        <v>0</v>
      </c>
      <c r="AA306" s="78" t="str">
        <f t="shared" si="58"/>
        <v>ok</v>
      </c>
      <c r="AB306" s="76"/>
      <c r="AC306" s="80" t="str">
        <f t="array" ref="AC306">IFERROR(IF($C306="","",INDEX(구분표!$I$2:$I$1001,MATCH(1,(구분표!$B$2:$B$1001='15년일입'!$A306)*(구분표!$C$2:$C$1001='15년일입'!$B306)*(구분표!$A$2:$A$1001='15년일입'!$C306),0))),"@@")</f>
        <v/>
      </c>
    </row>
    <row r="307" spans="1:29" ht="31.5" customHeight="1">
      <c r="A307" s="90" t="str">
        <f>IFERROR(VLOOKUP('15년일입'!$C307,구분표!$A$2:$C$1001,2,FALSE),"")</f>
        <v/>
      </c>
      <c r="B307" s="90" t="str">
        <f>IFERROR(VLOOKUP('15년일입'!$C307,구분표!$A$2:$C$1001,3,FALSE),"")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4"/>
        <v>0</v>
      </c>
      <c r="K307" s="188"/>
      <c r="L307" s="188"/>
      <c r="M307" s="74">
        <f t="shared" si="55"/>
        <v>0</v>
      </c>
      <c r="N307" s="75" t="str">
        <f t="shared" si="49"/>
        <v>-</v>
      </c>
      <c r="O307" s="209"/>
      <c r="P307" s="76"/>
      <c r="Q307" s="215"/>
      <c r="R307" s="76"/>
      <c r="S307" s="79" t="s">
        <v>563</v>
      </c>
      <c r="T307" s="188">
        <f t="shared" si="50"/>
        <v>0</v>
      </c>
      <c r="U307" s="188">
        <f t="shared" si="56"/>
        <v>0</v>
      </c>
      <c r="V307" s="78" t="str">
        <f t="shared" si="51"/>
        <v>ok</v>
      </c>
      <c r="W307" s="76"/>
      <c r="X307" s="77" t="str">
        <f t="shared" si="57"/>
        <v/>
      </c>
      <c r="Y307" s="188">
        <f t="shared" si="52"/>
        <v>0</v>
      </c>
      <c r="Z307" s="188">
        <f t="shared" si="53"/>
        <v>0</v>
      </c>
      <c r="AA307" s="78" t="str">
        <f t="shared" si="58"/>
        <v>ok</v>
      </c>
      <c r="AB307" s="76"/>
      <c r="AC307" s="80" t="str">
        <f t="array" ref="AC307">IFERROR(IF($C307="","",INDEX(구분표!$I$2:$I$1001,MATCH(1,(구분표!$B$2:$B$1001='15년일입'!$A307)*(구분표!$C$2:$C$1001='15년일입'!$B307)*(구분표!$A$2:$A$1001='15년일입'!$C307),0))),"@@")</f>
        <v/>
      </c>
    </row>
    <row r="308" spans="1:29" ht="31.5" customHeight="1">
      <c r="A308" s="90" t="str">
        <f>IFERROR(VLOOKUP('15년일입'!$C308,구분표!$A$2:$C$1001,2,FALSE),"")</f>
        <v/>
      </c>
      <c r="B308" s="90" t="str">
        <f>IFERROR(VLOOKUP('15년일입'!$C308,구분표!$A$2:$C$1001,3,FALSE),"")</f>
        <v/>
      </c>
      <c r="C308" s="190"/>
      <c r="D308" s="189"/>
      <c r="E308" s="189"/>
      <c r="F308" s="190"/>
      <c r="G308" s="196"/>
      <c r="H308" s="188"/>
      <c r="I308" s="188"/>
      <c r="J308" s="74">
        <f t="shared" si="54"/>
        <v>0</v>
      </c>
      <c r="K308" s="188"/>
      <c r="L308" s="188"/>
      <c r="M308" s="74">
        <f t="shared" si="55"/>
        <v>0</v>
      </c>
      <c r="N308" s="75" t="str">
        <f t="shared" si="49"/>
        <v>-</v>
      </c>
      <c r="O308" s="212"/>
      <c r="P308" s="76"/>
      <c r="Q308" s="215"/>
      <c r="R308" s="76"/>
      <c r="S308" s="79" t="s">
        <v>563</v>
      </c>
      <c r="T308" s="188">
        <f t="shared" si="50"/>
        <v>0</v>
      </c>
      <c r="U308" s="188">
        <f t="shared" si="56"/>
        <v>0</v>
      </c>
      <c r="V308" s="78" t="str">
        <f t="shared" si="51"/>
        <v>ok</v>
      </c>
      <c r="W308" s="76"/>
      <c r="X308" s="77" t="str">
        <f t="shared" si="57"/>
        <v/>
      </c>
      <c r="Y308" s="188">
        <f t="shared" si="52"/>
        <v>0</v>
      </c>
      <c r="Z308" s="188">
        <f t="shared" si="53"/>
        <v>0</v>
      </c>
      <c r="AA308" s="78" t="str">
        <f t="shared" si="58"/>
        <v>ok</v>
      </c>
      <c r="AB308" s="76"/>
      <c r="AC308" s="80" t="str">
        <f t="array" ref="AC308">IFERROR(IF($C308="","",INDEX(구분표!$I$2:$I$1001,MATCH(1,(구분표!$B$2:$B$1001='15년일입'!$A308)*(구분표!$C$2:$C$1001='15년일입'!$B308)*(구분표!$A$2:$A$1001='15년일입'!$C308),0))),"@@")</f>
        <v/>
      </c>
    </row>
    <row r="309" spans="1:29" ht="31.5" customHeight="1">
      <c r="A309" s="90" t="str">
        <f>IFERROR(VLOOKUP('15년일입'!$C309,구분표!$A$2:$C$1001,2,FALSE),"")</f>
        <v/>
      </c>
      <c r="B309" s="90" t="str">
        <f>IFERROR(VLOOKUP('15년일입'!$C309,구분표!$A$2:$C$1001,3,FALSE),"")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4"/>
        <v>0</v>
      </c>
      <c r="K309" s="188"/>
      <c r="L309" s="188"/>
      <c r="M309" s="74">
        <f t="shared" si="55"/>
        <v>0</v>
      </c>
      <c r="N309" s="75" t="str">
        <f t="shared" si="49"/>
        <v>-</v>
      </c>
      <c r="O309" s="212"/>
      <c r="P309" s="76"/>
      <c r="Q309" s="215"/>
      <c r="R309" s="76"/>
      <c r="S309" s="79" t="s">
        <v>563</v>
      </c>
      <c r="T309" s="188">
        <f t="shared" si="50"/>
        <v>0</v>
      </c>
      <c r="U309" s="188">
        <f t="shared" si="56"/>
        <v>0</v>
      </c>
      <c r="V309" s="78" t="str">
        <f t="shared" si="51"/>
        <v>ok</v>
      </c>
      <c r="W309" s="76"/>
      <c r="X309" s="77" t="str">
        <f t="shared" si="57"/>
        <v/>
      </c>
      <c r="Y309" s="188">
        <f t="shared" si="52"/>
        <v>0</v>
      </c>
      <c r="Z309" s="188">
        <f t="shared" si="53"/>
        <v>0</v>
      </c>
      <c r="AA309" s="78" t="str">
        <f t="shared" si="58"/>
        <v>ok</v>
      </c>
      <c r="AB309" s="76"/>
      <c r="AC309" s="80" t="str">
        <f t="array" ref="AC309">IFERROR(IF($C309="","",INDEX(구분표!$I$2:$I$1001,MATCH(1,(구분표!$B$2:$B$1001='15년일입'!$A309)*(구분표!$C$2:$C$1001='15년일입'!$B309)*(구분표!$A$2:$A$1001='15년일입'!$C309),0))),"@@")</f>
        <v/>
      </c>
    </row>
    <row r="310" spans="1:29" ht="31.5" customHeight="1">
      <c r="A310" s="90" t="str">
        <f>IFERROR(VLOOKUP('15년일입'!$C310,구분표!$A$2:$C$1001,2,FALSE),"")</f>
        <v/>
      </c>
      <c r="B310" s="90" t="str">
        <f>IFERROR(VLOOKUP('15년일입'!$C310,구분표!$A$2:$C$1001,3,FALSE),"")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4"/>
        <v>0</v>
      </c>
      <c r="K310" s="188"/>
      <c r="L310" s="188"/>
      <c r="M310" s="74">
        <f t="shared" si="55"/>
        <v>0</v>
      </c>
      <c r="N310" s="75" t="str">
        <f t="shared" si="49"/>
        <v>-</v>
      </c>
      <c r="O310" s="212"/>
      <c r="P310" s="76"/>
      <c r="Q310" s="215"/>
      <c r="R310" s="76"/>
      <c r="S310" s="79" t="s">
        <v>563</v>
      </c>
      <c r="T310" s="188">
        <f t="shared" si="50"/>
        <v>0</v>
      </c>
      <c r="U310" s="188">
        <f t="shared" si="56"/>
        <v>0</v>
      </c>
      <c r="V310" s="78" t="str">
        <f t="shared" si="51"/>
        <v>ok</v>
      </c>
      <c r="W310" s="76"/>
      <c r="X310" s="77" t="str">
        <f t="shared" si="57"/>
        <v/>
      </c>
      <c r="Y310" s="188">
        <f t="shared" si="52"/>
        <v>0</v>
      </c>
      <c r="Z310" s="188">
        <f t="shared" si="53"/>
        <v>0</v>
      </c>
      <c r="AA310" s="78" t="str">
        <f t="shared" si="58"/>
        <v>ok</v>
      </c>
      <c r="AB310" s="76"/>
      <c r="AC310" s="80" t="str">
        <f t="array" ref="AC310">IFERROR(IF($C310="","",INDEX(구분표!$I$2:$I$1001,MATCH(1,(구분표!$B$2:$B$1001='15년일입'!$A310)*(구분표!$C$2:$C$1001='15년일입'!$B310)*(구분표!$A$2:$A$1001='15년일입'!$C310),0))),"@@")</f>
        <v/>
      </c>
    </row>
    <row r="311" spans="1:29" ht="31.5" customHeight="1">
      <c r="A311" s="90" t="str">
        <f>IFERROR(VLOOKUP('15년일입'!$C311,구분표!$A$2:$C$1001,2,FALSE),"")</f>
        <v/>
      </c>
      <c r="B311" s="90" t="str">
        <f>IFERROR(VLOOKUP('15년일입'!$C311,구분표!$A$2:$C$1001,3,FALSE),"")</f>
        <v/>
      </c>
      <c r="C311" s="190"/>
      <c r="D311" s="189"/>
      <c r="E311" s="189"/>
      <c r="F311" s="190"/>
      <c r="G311" s="188"/>
      <c r="H311" s="188"/>
      <c r="I311" s="188"/>
      <c r="J311" s="74">
        <f t="shared" si="54"/>
        <v>0</v>
      </c>
      <c r="K311" s="188"/>
      <c r="L311" s="188"/>
      <c r="M311" s="74">
        <f t="shared" si="55"/>
        <v>0</v>
      </c>
      <c r="N311" s="75" t="str">
        <f t="shared" si="49"/>
        <v>-</v>
      </c>
      <c r="O311" s="212"/>
      <c r="P311" s="76"/>
      <c r="Q311" s="215"/>
      <c r="R311" s="76"/>
      <c r="S311" s="79" t="s">
        <v>563</v>
      </c>
      <c r="T311" s="188">
        <f t="shared" si="50"/>
        <v>0</v>
      </c>
      <c r="U311" s="188">
        <f t="shared" si="56"/>
        <v>0</v>
      </c>
      <c r="V311" s="78" t="str">
        <f t="shared" si="51"/>
        <v>ok</v>
      </c>
      <c r="W311" s="76"/>
      <c r="X311" s="77" t="str">
        <f t="shared" si="57"/>
        <v/>
      </c>
      <c r="Y311" s="188">
        <f t="shared" si="52"/>
        <v>0</v>
      </c>
      <c r="Z311" s="188">
        <f t="shared" si="53"/>
        <v>0</v>
      </c>
      <c r="AA311" s="78" t="str">
        <f t="shared" si="58"/>
        <v>ok</v>
      </c>
      <c r="AB311" s="76"/>
      <c r="AC311" s="80" t="str">
        <f t="array" ref="AC311">IFERROR(IF($C311="","",INDEX(구분표!$I$2:$I$1001,MATCH(1,(구분표!$B$2:$B$1001='15년일입'!$A311)*(구분표!$C$2:$C$1001='15년일입'!$B311)*(구분표!$A$2:$A$1001='15년일입'!$C311),0))),"@@")</f>
        <v/>
      </c>
    </row>
    <row r="312" spans="1:29" ht="31.5" customHeight="1">
      <c r="A312" s="90" t="str">
        <f>IFERROR(VLOOKUP('15년일입'!$C312,구분표!$A$2:$C$1001,2,FALSE),"")</f>
        <v/>
      </c>
      <c r="B312" s="90" t="str">
        <f>IFERROR(VLOOKUP('15년일입'!$C312,구분표!$A$2:$C$1001,3,FALSE),"")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4"/>
        <v>0</v>
      </c>
      <c r="K312" s="188"/>
      <c r="L312" s="188"/>
      <c r="M312" s="74">
        <f t="shared" si="55"/>
        <v>0</v>
      </c>
      <c r="N312" s="75" t="str">
        <f t="shared" si="49"/>
        <v>-</v>
      </c>
      <c r="O312" s="212"/>
      <c r="P312" s="76"/>
      <c r="Q312" s="215"/>
      <c r="R312" s="76"/>
      <c r="S312" s="79" t="s">
        <v>563</v>
      </c>
      <c r="T312" s="188">
        <f t="shared" si="50"/>
        <v>0</v>
      </c>
      <c r="U312" s="188">
        <f t="shared" si="56"/>
        <v>0</v>
      </c>
      <c r="V312" s="78" t="str">
        <f t="shared" si="51"/>
        <v>ok</v>
      </c>
      <c r="W312" s="76"/>
      <c r="X312" s="77" t="str">
        <f t="shared" si="57"/>
        <v/>
      </c>
      <c r="Y312" s="188">
        <f t="shared" si="52"/>
        <v>0</v>
      </c>
      <c r="Z312" s="188">
        <f t="shared" si="53"/>
        <v>0</v>
      </c>
      <c r="AA312" s="78" t="str">
        <f t="shared" si="58"/>
        <v>ok</v>
      </c>
      <c r="AB312" s="76"/>
      <c r="AC312" s="80" t="str">
        <f t="array" ref="AC312">IFERROR(IF($C312="","",INDEX(구분표!$I$2:$I$1001,MATCH(1,(구분표!$B$2:$B$1001='15년일입'!$A312)*(구분표!$C$2:$C$1001='15년일입'!$B312)*(구분표!$A$2:$A$1001='15년일입'!$C312),0))),"@@")</f>
        <v/>
      </c>
    </row>
    <row r="313" spans="1:29" ht="31.5" customHeight="1">
      <c r="A313" s="90" t="str">
        <f>IFERROR(VLOOKUP('15년일입'!$C313,구분표!$A$2:$C$1001,2,FALSE),"")</f>
        <v/>
      </c>
      <c r="B313" s="90" t="str">
        <f>IFERROR(VLOOKUP('15년일입'!$C313,구분표!$A$2:$C$1001,3,FALSE),"")</f>
        <v/>
      </c>
      <c r="C313" s="190"/>
      <c r="D313" s="189"/>
      <c r="E313" s="189"/>
      <c r="F313" s="190"/>
      <c r="G313" s="191"/>
      <c r="H313" s="188"/>
      <c r="I313" s="188"/>
      <c r="J313" s="74">
        <f t="shared" si="54"/>
        <v>0</v>
      </c>
      <c r="K313" s="188"/>
      <c r="L313" s="188"/>
      <c r="M313" s="74">
        <f t="shared" si="55"/>
        <v>0</v>
      </c>
      <c r="N313" s="75" t="str">
        <f t="shared" si="49"/>
        <v>-</v>
      </c>
      <c r="O313" s="212"/>
      <c r="P313" s="76"/>
      <c r="Q313" s="215"/>
      <c r="R313" s="76"/>
      <c r="S313" s="79" t="s">
        <v>563</v>
      </c>
      <c r="T313" s="188">
        <f t="shared" si="50"/>
        <v>0</v>
      </c>
      <c r="U313" s="188">
        <f t="shared" si="56"/>
        <v>0</v>
      </c>
      <c r="V313" s="78" t="str">
        <f t="shared" si="51"/>
        <v>ok</v>
      </c>
      <c r="W313" s="76"/>
      <c r="X313" s="77" t="str">
        <f t="shared" si="57"/>
        <v/>
      </c>
      <c r="Y313" s="188">
        <f t="shared" si="52"/>
        <v>0</v>
      </c>
      <c r="Z313" s="188">
        <f t="shared" si="53"/>
        <v>0</v>
      </c>
      <c r="AA313" s="78" t="str">
        <f t="shared" si="58"/>
        <v>ok</v>
      </c>
      <c r="AB313" s="76"/>
      <c r="AC313" s="80" t="str">
        <f t="array" ref="AC313">IFERROR(IF($C313="","",INDEX(구분표!$I$2:$I$1001,MATCH(1,(구분표!$B$2:$B$1001='15년일입'!$A313)*(구분표!$C$2:$C$1001='15년일입'!$B313)*(구분표!$A$2:$A$1001='15년일입'!$C313),0))),"@@")</f>
        <v/>
      </c>
    </row>
    <row r="314" spans="1:29" ht="31.5" customHeight="1">
      <c r="A314" s="90" t="str">
        <f>IFERROR(VLOOKUP('15년일입'!$C314,구분표!$A$2:$C$1001,2,FALSE),"")</f>
        <v/>
      </c>
      <c r="B314" s="90" t="str">
        <f>IFERROR(VLOOKUP('15년일입'!$C314,구분표!$A$2:$C$1001,3,FALSE),"")</f>
        <v/>
      </c>
      <c r="C314" s="190"/>
      <c r="D314" s="189"/>
      <c r="E314" s="189"/>
      <c r="F314" s="190"/>
      <c r="G314" s="196"/>
      <c r="H314" s="188"/>
      <c r="I314" s="188"/>
      <c r="J314" s="74">
        <f t="shared" si="54"/>
        <v>0</v>
      </c>
      <c r="K314" s="188"/>
      <c r="L314" s="188"/>
      <c r="M314" s="74">
        <f t="shared" si="55"/>
        <v>0</v>
      </c>
      <c r="N314" s="75" t="str">
        <f t="shared" si="49"/>
        <v>-</v>
      </c>
      <c r="O314" s="211"/>
      <c r="P314" s="76"/>
      <c r="Q314" s="215"/>
      <c r="R314" s="76"/>
      <c r="S314" s="79" t="s">
        <v>563</v>
      </c>
      <c r="T314" s="188">
        <f t="shared" si="50"/>
        <v>0</v>
      </c>
      <c r="U314" s="188">
        <f t="shared" si="56"/>
        <v>0</v>
      </c>
      <c r="V314" s="78" t="str">
        <f t="shared" si="51"/>
        <v>ok</v>
      </c>
      <c r="W314" s="76"/>
      <c r="X314" s="77" t="str">
        <f t="shared" si="57"/>
        <v/>
      </c>
      <c r="Y314" s="188">
        <f t="shared" si="52"/>
        <v>0</v>
      </c>
      <c r="Z314" s="188">
        <f t="shared" si="53"/>
        <v>0</v>
      </c>
      <c r="AA314" s="78" t="str">
        <f t="shared" si="58"/>
        <v>ok</v>
      </c>
      <c r="AB314" s="76"/>
      <c r="AC314" s="80" t="str">
        <f t="array" ref="AC314">IFERROR(IF($C314="","",INDEX(구분표!$I$2:$I$1001,MATCH(1,(구분표!$B$2:$B$1001='15년일입'!$A314)*(구분표!$C$2:$C$1001='15년일입'!$B314)*(구분표!$A$2:$A$1001='15년일입'!$C314),0))),"@@")</f>
        <v/>
      </c>
    </row>
    <row r="315" spans="1:29" ht="31.5" customHeight="1">
      <c r="A315" s="90" t="str">
        <f>IFERROR(VLOOKUP('15년일입'!$C315,구분표!$A$2:$C$1001,2,FALSE),"")</f>
        <v/>
      </c>
      <c r="B315" s="90" t="str">
        <f>IFERROR(VLOOKUP('15년일입'!$C315,구분표!$A$2:$C$1001,3,FALSE),"")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4"/>
        <v>0</v>
      </c>
      <c r="K315" s="188"/>
      <c r="L315" s="188"/>
      <c r="M315" s="74">
        <f t="shared" si="55"/>
        <v>0</v>
      </c>
      <c r="N315" s="75" t="str">
        <f t="shared" si="49"/>
        <v>-</v>
      </c>
      <c r="O315" s="212"/>
      <c r="P315" s="76"/>
      <c r="Q315" s="215"/>
      <c r="R315" s="76"/>
      <c r="S315" s="79" t="s">
        <v>563</v>
      </c>
      <c r="T315" s="188">
        <f t="shared" si="50"/>
        <v>0</v>
      </c>
      <c r="U315" s="188">
        <f t="shared" si="56"/>
        <v>0</v>
      </c>
      <c r="V315" s="78" t="str">
        <f t="shared" si="51"/>
        <v>ok</v>
      </c>
      <c r="W315" s="76"/>
      <c r="X315" s="77" t="str">
        <f t="shared" si="57"/>
        <v/>
      </c>
      <c r="Y315" s="188">
        <f t="shared" si="52"/>
        <v>0</v>
      </c>
      <c r="Z315" s="188">
        <f t="shared" si="53"/>
        <v>0</v>
      </c>
      <c r="AA315" s="78" t="str">
        <f t="shared" si="58"/>
        <v>ok</v>
      </c>
      <c r="AB315" s="76"/>
      <c r="AC315" s="80" t="str">
        <f t="array" ref="AC315">IFERROR(IF($C315="","",INDEX(구분표!$I$2:$I$1001,MATCH(1,(구분표!$B$2:$B$1001='15년일입'!$A315)*(구분표!$C$2:$C$1001='15년일입'!$B315)*(구분표!$A$2:$A$1001='15년일입'!$C315),0))),"@@")</f>
        <v/>
      </c>
    </row>
    <row r="316" spans="1:29" ht="31.5" customHeight="1">
      <c r="A316" s="90" t="str">
        <f>IFERROR(VLOOKUP('15년일입'!$C316,구분표!$A$2:$C$1001,2,FALSE),"")</f>
        <v/>
      </c>
      <c r="B316" s="90" t="str">
        <f>IFERROR(VLOOKUP('15년일입'!$C316,구분표!$A$2:$C$1001,3,FALSE),"")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4"/>
        <v>0</v>
      </c>
      <c r="K316" s="188"/>
      <c r="L316" s="188"/>
      <c r="M316" s="74">
        <f t="shared" si="55"/>
        <v>0</v>
      </c>
      <c r="N316" s="75" t="str">
        <f t="shared" si="49"/>
        <v>-</v>
      </c>
      <c r="O316" s="211"/>
      <c r="P316" s="76"/>
      <c r="Q316" s="215"/>
      <c r="R316" s="76"/>
      <c r="S316" s="79" t="s">
        <v>563</v>
      </c>
      <c r="T316" s="188">
        <f t="shared" si="50"/>
        <v>0</v>
      </c>
      <c r="U316" s="188">
        <f t="shared" si="56"/>
        <v>0</v>
      </c>
      <c r="V316" s="78" t="str">
        <f t="shared" si="51"/>
        <v>ok</v>
      </c>
      <c r="W316" s="76"/>
      <c r="X316" s="77" t="str">
        <f t="shared" si="57"/>
        <v/>
      </c>
      <c r="Y316" s="188">
        <f t="shared" si="52"/>
        <v>0</v>
      </c>
      <c r="Z316" s="188">
        <f t="shared" si="53"/>
        <v>0</v>
      </c>
      <c r="AA316" s="78" t="str">
        <f t="shared" si="58"/>
        <v>ok</v>
      </c>
      <c r="AB316" s="76"/>
      <c r="AC316" s="80" t="str">
        <f t="array" ref="AC316">IFERROR(IF($C316="","",INDEX(구분표!$I$2:$I$1001,MATCH(1,(구분표!$B$2:$B$1001='15년일입'!$A316)*(구분표!$C$2:$C$1001='15년일입'!$B316)*(구분표!$A$2:$A$1001='15년일입'!$C316),0))),"@@")</f>
        <v/>
      </c>
    </row>
    <row r="317" spans="1:29" ht="31.5" customHeight="1">
      <c r="A317" s="90" t="str">
        <f>IFERROR(VLOOKUP('15년일입'!$C317,구분표!$A$2:$C$1001,2,FALSE),"")</f>
        <v/>
      </c>
      <c r="B317" s="90" t="str">
        <f>IFERROR(VLOOKUP('15년일입'!$C317,구분표!$A$2:$C$1001,3,FALSE),"")</f>
        <v/>
      </c>
      <c r="C317" s="190"/>
      <c r="D317" s="189"/>
      <c r="E317" s="189"/>
      <c r="F317" s="190"/>
      <c r="G317" s="188"/>
      <c r="H317" s="188"/>
      <c r="I317" s="188"/>
      <c r="J317" s="74">
        <f t="shared" si="54"/>
        <v>0</v>
      </c>
      <c r="K317" s="188"/>
      <c r="L317" s="188"/>
      <c r="M317" s="74">
        <f t="shared" si="55"/>
        <v>0</v>
      </c>
      <c r="N317" s="75" t="str">
        <f t="shared" si="49"/>
        <v>-</v>
      </c>
      <c r="O317" s="211"/>
      <c r="P317" s="76"/>
      <c r="Q317" s="215"/>
      <c r="R317" s="76"/>
      <c r="S317" s="79" t="s">
        <v>563</v>
      </c>
      <c r="T317" s="188">
        <f t="shared" si="50"/>
        <v>0</v>
      </c>
      <c r="U317" s="188">
        <f t="shared" si="56"/>
        <v>0</v>
      </c>
      <c r="V317" s="78" t="str">
        <f t="shared" si="51"/>
        <v>ok</v>
      </c>
      <c r="W317" s="76"/>
      <c r="X317" s="77" t="str">
        <f t="shared" si="57"/>
        <v/>
      </c>
      <c r="Y317" s="188">
        <f t="shared" si="52"/>
        <v>0</v>
      </c>
      <c r="Z317" s="188">
        <f t="shared" si="53"/>
        <v>0</v>
      </c>
      <c r="AA317" s="78" t="str">
        <f t="shared" si="58"/>
        <v>ok</v>
      </c>
      <c r="AB317" s="76"/>
      <c r="AC317" s="80" t="str">
        <f t="array" ref="AC317">IFERROR(IF($C317="","",INDEX(구분표!$I$2:$I$1001,MATCH(1,(구분표!$B$2:$B$1001='15년일입'!$A317)*(구분표!$C$2:$C$1001='15년일입'!$B317)*(구분표!$A$2:$A$1001='15년일입'!$C317),0))),"@@")</f>
        <v/>
      </c>
    </row>
    <row r="318" spans="1:29" ht="31.5" customHeight="1">
      <c r="A318" s="90" t="str">
        <f>IFERROR(VLOOKUP('15년일입'!$C318,구분표!$A$2:$C$1001,2,FALSE),"")</f>
        <v/>
      </c>
      <c r="B318" s="90" t="str">
        <f>IFERROR(VLOOKUP('15년일입'!$C318,구분표!$A$2:$C$1001,3,FALSE),"")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4"/>
        <v>0</v>
      </c>
      <c r="K318" s="188"/>
      <c r="L318" s="188"/>
      <c r="M318" s="74">
        <f t="shared" si="55"/>
        <v>0</v>
      </c>
      <c r="N318" s="75" t="str">
        <f t="shared" si="49"/>
        <v>-</v>
      </c>
      <c r="O318" s="211"/>
      <c r="P318" s="76"/>
      <c r="Q318" s="215"/>
      <c r="R318" s="76"/>
      <c r="S318" s="79" t="s">
        <v>563</v>
      </c>
      <c r="T318" s="188">
        <f t="shared" si="50"/>
        <v>0</v>
      </c>
      <c r="U318" s="188">
        <f t="shared" si="56"/>
        <v>0</v>
      </c>
      <c r="V318" s="78" t="str">
        <f t="shared" si="51"/>
        <v>ok</v>
      </c>
      <c r="W318" s="76"/>
      <c r="X318" s="77" t="str">
        <f t="shared" si="57"/>
        <v/>
      </c>
      <c r="Y318" s="188">
        <f t="shared" si="52"/>
        <v>0</v>
      </c>
      <c r="Z318" s="188">
        <f t="shared" si="53"/>
        <v>0</v>
      </c>
      <c r="AA318" s="78" t="str">
        <f t="shared" si="58"/>
        <v>ok</v>
      </c>
      <c r="AB318" s="76"/>
      <c r="AC318" s="80" t="str">
        <f t="array" ref="AC318">IFERROR(IF($C318="","",INDEX(구분표!$I$2:$I$1001,MATCH(1,(구분표!$B$2:$B$1001='15년일입'!$A318)*(구분표!$C$2:$C$1001='15년일입'!$B318)*(구분표!$A$2:$A$1001='15년일입'!$C318),0))),"@@")</f>
        <v/>
      </c>
    </row>
    <row r="319" spans="1:29" ht="31.5" customHeight="1">
      <c r="A319" s="90" t="str">
        <f>IFERROR(VLOOKUP('15년일입'!$C319,구분표!$A$2:$C$1001,2,FALSE),"")</f>
        <v/>
      </c>
      <c r="B319" s="90" t="str">
        <f>IFERROR(VLOOKUP('15년일입'!$C319,구분표!$A$2:$C$1001,3,FALSE),"")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4"/>
        <v>0</v>
      </c>
      <c r="K319" s="188"/>
      <c r="L319" s="188"/>
      <c r="M319" s="74">
        <f t="shared" si="55"/>
        <v>0</v>
      </c>
      <c r="N319" s="75" t="str">
        <f t="shared" si="49"/>
        <v>-</v>
      </c>
      <c r="O319" s="212"/>
      <c r="P319" s="76"/>
      <c r="Q319" s="215"/>
      <c r="R319" s="76"/>
      <c r="S319" s="79" t="s">
        <v>563</v>
      </c>
      <c r="T319" s="188">
        <f t="shared" si="50"/>
        <v>0</v>
      </c>
      <c r="U319" s="188">
        <f t="shared" si="56"/>
        <v>0</v>
      </c>
      <c r="V319" s="78" t="str">
        <f t="shared" si="51"/>
        <v>ok</v>
      </c>
      <c r="W319" s="76"/>
      <c r="X319" s="77" t="str">
        <f t="shared" si="57"/>
        <v/>
      </c>
      <c r="Y319" s="188">
        <f t="shared" si="52"/>
        <v>0</v>
      </c>
      <c r="Z319" s="188">
        <f t="shared" si="53"/>
        <v>0</v>
      </c>
      <c r="AA319" s="78" t="str">
        <f t="shared" si="58"/>
        <v>ok</v>
      </c>
      <c r="AB319" s="76"/>
      <c r="AC319" s="80" t="str">
        <f t="array" ref="AC319">IFERROR(IF($C319="","",INDEX(구분표!$I$2:$I$1001,MATCH(1,(구분표!$B$2:$B$1001='15년일입'!$A319)*(구분표!$C$2:$C$1001='15년일입'!$B319)*(구분표!$A$2:$A$1001='15년일입'!$C319),0))),"@@")</f>
        <v/>
      </c>
    </row>
    <row r="320" spans="1:29" ht="31.5" customHeight="1">
      <c r="A320" s="90" t="str">
        <f>IFERROR(VLOOKUP('15년일입'!$C320,구분표!$A$2:$C$1001,2,FALSE),"")</f>
        <v/>
      </c>
      <c r="B320" s="90" t="str">
        <f>IFERROR(VLOOKUP('15년일입'!$C320,구분표!$A$2:$C$1001,3,FALSE),"")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4"/>
        <v>0</v>
      </c>
      <c r="K320" s="188"/>
      <c r="L320" s="188"/>
      <c r="M320" s="74">
        <f t="shared" si="55"/>
        <v>0</v>
      </c>
      <c r="N320" s="75" t="str">
        <f t="shared" si="49"/>
        <v>-</v>
      </c>
      <c r="O320" s="212"/>
      <c r="P320" s="76"/>
      <c r="Q320" s="215"/>
      <c r="R320" s="76"/>
      <c r="S320" s="79" t="s">
        <v>563</v>
      </c>
      <c r="T320" s="188">
        <f t="shared" si="50"/>
        <v>0</v>
      </c>
      <c r="U320" s="188">
        <f t="shared" si="56"/>
        <v>0</v>
      </c>
      <c r="V320" s="78" t="str">
        <f t="shared" si="51"/>
        <v>ok</v>
      </c>
      <c r="W320" s="76"/>
      <c r="X320" s="77" t="str">
        <f t="shared" si="57"/>
        <v/>
      </c>
      <c r="Y320" s="188">
        <f t="shared" si="52"/>
        <v>0</v>
      </c>
      <c r="Z320" s="188">
        <f t="shared" si="53"/>
        <v>0</v>
      </c>
      <c r="AA320" s="78" t="str">
        <f t="shared" si="58"/>
        <v>ok</v>
      </c>
      <c r="AB320" s="76"/>
      <c r="AC320" s="80" t="str">
        <f t="array" ref="AC320">IFERROR(IF($C320="","",INDEX(구분표!$I$2:$I$1001,MATCH(1,(구분표!$B$2:$B$1001='15년일입'!$A320)*(구분표!$C$2:$C$1001='15년일입'!$B320)*(구분표!$A$2:$A$1001='15년일입'!$C320),0))),"@@")</f>
        <v/>
      </c>
    </row>
    <row r="321" spans="1:29" ht="31.5" customHeight="1">
      <c r="A321" s="90" t="str">
        <f>IFERROR(VLOOKUP('15년일입'!$C321,구분표!$A$2:$C$1001,2,FALSE),"")</f>
        <v/>
      </c>
      <c r="B321" s="90" t="str">
        <f>IFERROR(VLOOKUP('15년일입'!$C321,구분표!$A$2:$C$1001,3,FALSE),"")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4"/>
        <v>0</v>
      </c>
      <c r="K321" s="188"/>
      <c r="L321" s="188"/>
      <c r="M321" s="74">
        <f t="shared" si="55"/>
        <v>0</v>
      </c>
      <c r="N321" s="75" t="str">
        <f t="shared" si="49"/>
        <v>-</v>
      </c>
      <c r="O321" s="212"/>
      <c r="P321" s="76"/>
      <c r="Q321" s="215"/>
      <c r="R321" s="76"/>
      <c r="S321" s="79" t="s">
        <v>563</v>
      </c>
      <c r="T321" s="188">
        <f t="shared" si="50"/>
        <v>0</v>
      </c>
      <c r="U321" s="188">
        <f t="shared" si="56"/>
        <v>0</v>
      </c>
      <c r="V321" s="78" t="str">
        <f t="shared" si="51"/>
        <v>ok</v>
      </c>
      <c r="W321" s="76"/>
      <c r="X321" s="77" t="str">
        <f t="shared" si="57"/>
        <v/>
      </c>
      <c r="Y321" s="188">
        <f t="shared" si="52"/>
        <v>0</v>
      </c>
      <c r="Z321" s="188">
        <f t="shared" si="53"/>
        <v>0</v>
      </c>
      <c r="AA321" s="78" t="str">
        <f t="shared" si="58"/>
        <v>ok</v>
      </c>
      <c r="AB321" s="76"/>
      <c r="AC321" s="80" t="str">
        <f t="array" ref="AC321">IFERROR(IF($C321="","",INDEX(구분표!$I$2:$I$1001,MATCH(1,(구분표!$B$2:$B$1001='15년일입'!$A321)*(구분표!$C$2:$C$1001='15년일입'!$B321)*(구분표!$A$2:$A$1001='15년일입'!$C321),0))),"@@")</f>
        <v/>
      </c>
    </row>
    <row r="322" spans="1:29" ht="31.5" customHeight="1">
      <c r="A322" s="90" t="str">
        <f>IFERROR(VLOOKUP('15년일입'!$C322,구분표!$A$2:$C$1001,2,FALSE),"")</f>
        <v/>
      </c>
      <c r="B322" s="90" t="str">
        <f>IFERROR(VLOOKUP('15년일입'!$C322,구분표!$A$2:$C$1001,3,FALSE),"")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4"/>
        <v>0</v>
      </c>
      <c r="K322" s="188"/>
      <c r="L322" s="188"/>
      <c r="M322" s="74">
        <f t="shared" si="55"/>
        <v>0</v>
      </c>
      <c r="N322" s="75" t="str">
        <f t="shared" si="49"/>
        <v>-</v>
      </c>
      <c r="O322" s="212"/>
      <c r="P322" s="76"/>
      <c r="Q322" s="215"/>
      <c r="R322" s="76"/>
      <c r="S322" s="79" t="s">
        <v>563</v>
      </c>
      <c r="T322" s="188">
        <f t="shared" si="50"/>
        <v>0</v>
      </c>
      <c r="U322" s="188">
        <f t="shared" si="56"/>
        <v>0</v>
      </c>
      <c r="V322" s="78" t="str">
        <f t="shared" si="51"/>
        <v>ok</v>
      </c>
      <c r="W322" s="76"/>
      <c r="X322" s="77" t="str">
        <f t="shared" si="57"/>
        <v/>
      </c>
      <c r="Y322" s="188">
        <f t="shared" si="52"/>
        <v>0</v>
      </c>
      <c r="Z322" s="188">
        <f t="shared" si="53"/>
        <v>0</v>
      </c>
      <c r="AA322" s="78" t="str">
        <f t="shared" si="58"/>
        <v>ok</v>
      </c>
      <c r="AB322" s="76"/>
      <c r="AC322" s="80" t="str">
        <f t="array" ref="AC322">IFERROR(IF($C322="","",INDEX(구분표!$I$2:$I$1001,MATCH(1,(구분표!$B$2:$B$1001='15년일입'!$A322)*(구분표!$C$2:$C$1001='15년일입'!$B322)*(구분표!$A$2:$A$1001='15년일입'!$C322),0))),"@@")</f>
        <v/>
      </c>
    </row>
    <row r="323" spans="1:29" ht="31.5" customHeight="1">
      <c r="A323" s="90" t="str">
        <f>IFERROR(VLOOKUP('15년일입'!$C323,구분표!$A$2:$C$1001,2,FALSE),"")</f>
        <v/>
      </c>
      <c r="B323" s="90" t="str">
        <f>IFERROR(VLOOKUP('15년일입'!$C323,구분표!$A$2:$C$1001,3,FALSE),"")</f>
        <v/>
      </c>
      <c r="C323" s="190"/>
      <c r="D323" s="189"/>
      <c r="E323" s="189"/>
      <c r="F323" s="190"/>
      <c r="G323" s="188"/>
      <c r="H323" s="188"/>
      <c r="I323" s="188"/>
      <c r="J323" s="74">
        <f t="shared" si="54"/>
        <v>0</v>
      </c>
      <c r="K323" s="188"/>
      <c r="L323" s="188"/>
      <c r="M323" s="74">
        <f t="shared" si="55"/>
        <v>0</v>
      </c>
      <c r="N323" s="75" t="str">
        <f t="shared" si="49"/>
        <v>-</v>
      </c>
      <c r="O323" s="206"/>
      <c r="P323" s="76"/>
      <c r="Q323" s="215"/>
      <c r="R323" s="76"/>
      <c r="S323" s="79" t="s">
        <v>563</v>
      </c>
      <c r="T323" s="188">
        <f t="shared" si="50"/>
        <v>0</v>
      </c>
      <c r="U323" s="188">
        <f t="shared" si="56"/>
        <v>0</v>
      </c>
      <c r="V323" s="78" t="str">
        <f t="shared" si="51"/>
        <v>ok</v>
      </c>
      <c r="W323" s="76"/>
      <c r="X323" s="77" t="str">
        <f t="shared" si="57"/>
        <v/>
      </c>
      <c r="Y323" s="188">
        <f t="shared" si="52"/>
        <v>0</v>
      </c>
      <c r="Z323" s="188">
        <f t="shared" si="53"/>
        <v>0</v>
      </c>
      <c r="AA323" s="78" t="str">
        <f t="shared" si="58"/>
        <v>ok</v>
      </c>
      <c r="AB323" s="76"/>
      <c r="AC323" s="80" t="str">
        <f t="array" ref="AC323">IFERROR(IF($C323="","",INDEX(구분표!$I$2:$I$1001,MATCH(1,(구분표!$B$2:$B$1001='15년일입'!$A323)*(구분표!$C$2:$C$1001='15년일입'!$B323)*(구분표!$A$2:$A$1001='15년일입'!$C323),0))),"@@")</f>
        <v/>
      </c>
    </row>
    <row r="324" spans="1:29" ht="31.5" customHeight="1">
      <c r="A324" s="92" t="str">
        <f>IFERROR(VLOOKUP('15년일입'!$C324,구분표!$A$2:$C$1001,2,FALSE),"")</f>
        <v/>
      </c>
      <c r="B324" s="92" t="str">
        <f>IFERROR(VLOOKUP('15년일입'!$C324,구분표!$A$2:$C$1001,3,FALSE),"")</f>
        <v/>
      </c>
      <c r="C324" s="197"/>
      <c r="D324" s="198"/>
      <c r="E324" s="198"/>
      <c r="F324" s="197"/>
      <c r="G324" s="199"/>
      <c r="H324" s="199"/>
      <c r="I324" s="199"/>
      <c r="J324" s="82">
        <f t="shared" si="54"/>
        <v>0</v>
      </c>
      <c r="K324" s="199"/>
      <c r="L324" s="199"/>
      <c r="M324" s="82">
        <f t="shared" si="55"/>
        <v>0</v>
      </c>
      <c r="N324" s="83" t="str">
        <f t="shared" si="49"/>
        <v>-</v>
      </c>
      <c r="O324" s="213"/>
      <c r="P324" s="84"/>
      <c r="Q324" s="217"/>
      <c r="R324" s="84"/>
      <c r="S324" s="87" t="s">
        <v>563</v>
      </c>
      <c r="T324" s="199">
        <f t="shared" si="50"/>
        <v>0</v>
      </c>
      <c r="U324" s="199">
        <f t="shared" si="56"/>
        <v>0</v>
      </c>
      <c r="V324" s="86" t="str">
        <f t="shared" si="51"/>
        <v>ok</v>
      </c>
      <c r="W324" s="84"/>
      <c r="X324" s="85" t="str">
        <f t="shared" si="57"/>
        <v/>
      </c>
      <c r="Y324" s="199">
        <f t="shared" si="52"/>
        <v>0</v>
      </c>
      <c r="Z324" s="199">
        <f t="shared" si="53"/>
        <v>0</v>
      </c>
      <c r="AA324" s="86" t="str">
        <f t="shared" si="58"/>
        <v>ok</v>
      </c>
      <c r="AB324" s="84"/>
      <c r="AC324" s="88" t="str">
        <f t="array" ref="AC324">IFERROR(IF($C324="","",INDEX(구분표!$I$2:$I$1001,MATCH(1,(구분표!$B$2:$B$1001='15년일입'!$A324)*(구분표!$C$2:$C$1001='15년일입'!$B324)*(구분표!$A$2:$A$1001='15년일입'!$C324),0))),"@@")</f>
        <v/>
      </c>
    </row>
    <row r="325" spans="1:29" ht="24" customHeight="1"/>
    <row r="326" spans="1:29" ht="24" customHeight="1"/>
  </sheetData>
  <sheetProtection formatCells="0" formatColumns="0" formatRows="0" autoFilter="0"/>
  <autoFilter ref="A6:AD324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46">
    <cfRule type="containsText" dxfId="19" priority="5" operator="containsText" text="국도비">
      <formula>NOT(ISERROR(SEARCH("국도비",Q7)))</formula>
    </cfRule>
  </conditionalFormatting>
  <conditionalFormatting sqref="G9:G946">
    <cfRule type="expression" dxfId="18" priority="4">
      <formula>($D9="본예산")</formula>
    </cfRule>
  </conditionalFormatting>
  <conditionalFormatting sqref="R7:U946 Y7:AA946">
    <cfRule type="containsText" dxfId="17" priority="3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구분표!$K$2:$K$7</xm:f>
          </x14:formula1>
          <xm:sqref>S9:S324</xm:sqref>
        </x14:dataValidation>
        <x14:dataValidation type="list" allowBlank="1" showInputMessage="1" showErrorMessage="1">
          <x14:formula1>
            <xm:f>구분표!$N$2:$N$3</xm:f>
          </x14:formula1>
          <xm:sqref>D9:D324</xm:sqref>
        </x14:dataValidation>
        <x14:dataValidation type="list" allowBlank="1" showInputMessage="1" showErrorMessage="1">
          <x14:formula1>
            <xm:f>[1]구분표!#REF!</xm:f>
          </x14:formula1>
          <xm:sqref>S7:S8</xm:sqref>
        </x14:dataValidation>
        <x14:dataValidation type="list" allowBlank="1" showInputMessage="1" showErrorMessage="1">
          <x14:formula1>
            <xm:f>[1]구분표!#REF!</xm:f>
          </x14:formula1>
          <xm:sqref>D7:D8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0"/>
  <sheetViews>
    <sheetView showGridLines="0" zoomScale="90" zoomScaleNormal="90" zoomScaleSheetLayoutView="80" workbookViewId="0">
      <pane xSplit="3" ySplit="6" topLeftCell="D43" activePane="bottomRight" state="frozen"/>
      <selection activeCell="B1" sqref="B1:H1"/>
      <selection pane="topRight" activeCell="B1" sqref="B1:H1"/>
      <selection pane="bottomLeft" activeCell="B1" sqref="B1:H1"/>
      <selection pane="bottomRight" activeCell="O51" sqref="O51:O52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COUNTA(H7:H378)</f>
        <v>15</v>
      </c>
      <c r="I3" s="63">
        <f>COUNTA(I7:I378)</f>
        <v>34</v>
      </c>
      <c r="J3" s="64"/>
      <c r="K3" s="63">
        <f>COUNTA(K11:K378)</f>
        <v>0</v>
      </c>
      <c r="L3" s="63">
        <f>COUNTA(L11:L378)</f>
        <v>0</v>
      </c>
      <c r="M3" s="25"/>
      <c r="N3" s="30"/>
      <c r="O3" s="60" t="s">
        <v>9</v>
      </c>
      <c r="T3" s="27" t="str">
        <f>IF(T6='15년일입'!$T$6,"OK","@@")</f>
        <v>@@</v>
      </c>
      <c r="U3" s="38">
        <f>SUM(T6:U6)</f>
        <v>-1617234</v>
      </c>
      <c r="V3" s="27" t="str">
        <f>IF(COUNTIF(V6:V1271,"@@")&gt;0,"@@","OK")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IF(COUNTIF(AA6:AA1271,"@@")&gt;0,"@@","OK")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135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83" t="s">
        <v>573</v>
      </c>
      <c r="G6" s="19">
        <f>SUBTOTAL(9,G7:G1183)</f>
        <v>86960810</v>
      </c>
      <c r="H6" s="19">
        <f>SUBTOTAL(9,H7:H1183)</f>
        <v>-9714234</v>
      </c>
      <c r="I6" s="19">
        <f>SUBTOTAL(9,I7:I1183)</f>
        <v>8544000</v>
      </c>
      <c r="J6" s="19">
        <v>85790576</v>
      </c>
      <c r="K6" s="19">
        <f>SUBTOTAL(9,K11:K1183)</f>
        <v>0</v>
      </c>
      <c r="L6" s="19">
        <f>SUBTOTAL(9,L11:L1183)</f>
        <v>0</v>
      </c>
      <c r="M6" s="19">
        <f>SUBTOTAL(9,M11:M1183)</f>
        <v>38843210</v>
      </c>
      <c r="N6" s="37"/>
      <c r="O6" s="28"/>
      <c r="Q6" s="39"/>
      <c r="S6" s="229" t="s">
        <v>575</v>
      </c>
      <c r="T6" s="19">
        <f>SUBTOTAL(9,T11:T1183)</f>
        <v>-1617234</v>
      </c>
      <c r="U6" s="19">
        <f>SUBTOTAL(9,U11:U1183)</f>
        <v>0</v>
      </c>
      <c r="V6" s="29" t="str">
        <f>IF((H6+I6)=(T6+U6),"OK","검토")</f>
        <v>검토</v>
      </c>
      <c r="X6" s="53"/>
      <c r="Y6" s="19">
        <f>SUBTOTAL(9,Y11:Y1183)</f>
        <v>0</v>
      </c>
      <c r="Z6" s="19">
        <f>SUBTOTAL(9,Z11:Z1183)</f>
        <v>0</v>
      </c>
      <c r="AA6" s="29" t="str">
        <f>IF((K6+L6)=(Y6+Z6),"OK","검토")</f>
        <v>OK</v>
      </c>
      <c r="AC6" s="29" t="str">
        <f>IF(COUNTIF(AC11:AC1000,"@@")&gt;0,"@@","OK")</f>
        <v>@@</v>
      </c>
    </row>
    <row r="7" spans="1:29" ht="31.5" customHeight="1">
      <c r="A7" s="269" t="str">
        <f>IFERROR(VLOOKUP('15년일출'!$C7,구분표!$A$2:$C$1001,2,FALSE),"")</f>
        <v>문화체육관광위원회</v>
      </c>
      <c r="B7" s="269" t="str">
        <f>IFERROR(VLOOKUP('15년일출'!$C7,구분표!$A$2:$C$1001,3,FALSE),"")</f>
        <v>문화체육관광국</v>
      </c>
      <c r="C7" s="186" t="s">
        <v>789</v>
      </c>
      <c r="D7" s="243" t="s">
        <v>574</v>
      </c>
      <c r="E7" s="270">
        <v>461</v>
      </c>
      <c r="F7" s="241" t="s">
        <v>777</v>
      </c>
      <c r="G7" s="240">
        <v>1500000</v>
      </c>
      <c r="H7" s="239">
        <v>-207000</v>
      </c>
      <c r="I7" s="239"/>
      <c r="J7" s="238">
        <f>SUM(G7+H7+I7)</f>
        <v>1293000</v>
      </c>
      <c r="K7" s="239"/>
      <c r="L7" s="239"/>
      <c r="M7" s="238">
        <f>SUM(G7+K7+L7)</f>
        <v>1500000</v>
      </c>
      <c r="N7" s="237" t="str">
        <f>IF(H7-K7&lt;0,"동의필요","-")</f>
        <v>동의필요</v>
      </c>
      <c r="O7" s="271"/>
      <c r="P7" s="84"/>
      <c r="Q7" s="272"/>
      <c r="R7" s="84"/>
      <c r="S7" s="273" t="str">
        <f t="shared" ref="S7:S13" si="0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239">
        <f>IF($S7&lt;&gt;"도비",IF($Q7="국도비","직접입력",SUM($H7:$I7)),)</f>
        <v>-207000</v>
      </c>
      <c r="U7" s="239">
        <f t="shared" ref="U7:U13" si="1">IF($S7="도비",SUM($H7:$I7),IF($Q7="국도비","직접입력",SUM($H7:$I7)-$T7))</f>
        <v>0</v>
      </c>
      <c r="V7" s="274" t="str">
        <f>IF($Q7="국도비","ok",IF(($H7+$I7)=($T7+$U7),"ok","검토"))</f>
        <v>ok</v>
      </c>
      <c r="W7" s="84"/>
      <c r="X7" s="275" t="str">
        <f t="shared" ref="X7:X13" si="2">$S7</f>
        <v/>
      </c>
      <c r="Y7" s="239">
        <f>IF($X7&lt;&gt;"도비",IF($Q7="국도비","직접입력",SUM($K7:$L7)),)</f>
        <v>0</v>
      </c>
      <c r="Z7" s="239">
        <f>IF($X7="도비",SUM($K7:$L7),IF($Q7="국도비","직접입력",SUM($K7:$L7)-$Y7))</f>
        <v>0</v>
      </c>
      <c r="AA7" s="274" t="str">
        <f t="shared" ref="AA7:AA13" si="3">IF($Q7="국도비","ok",IF(($K7+$L7)=($Y7+$Z7),"ok","검토"))</f>
        <v>ok</v>
      </c>
      <c r="AB7" s="84"/>
      <c r="AC7" s="276" t="str">
        <f t="array" ref="AC7">IFERROR(IF($C7="","",INDEX(구분표!$I$2:$I$1001,MATCH(1,(구분표!$B$2:$B$1001='15년일출'!$A7)*(구분표!$C$2:$C$1001='15년일출'!$B7)*(구분표!$A$2:$A$1001='15년일출'!$C7),0))),"@@")</f>
        <v>1501</v>
      </c>
    </row>
    <row r="8" spans="1:29" s="76" customFormat="1" ht="31.5" customHeight="1">
      <c r="A8" s="90" t="str">
        <f>IFERROR(VLOOKUP('15년일출'!$C8,구분표!$A$2:$C$1001,2,FALSE),"")</f>
        <v>문화체육관광위원회</v>
      </c>
      <c r="B8" s="90" t="str">
        <f>IFERROR(VLOOKUP('15년일출'!$C8,구분표!$A$2:$C$1001,3,FALSE),"")</f>
        <v>문화체육관광국</v>
      </c>
      <c r="C8" s="186" t="s">
        <v>789</v>
      </c>
      <c r="D8" s="187" t="s">
        <v>574</v>
      </c>
      <c r="E8" s="189">
        <v>461</v>
      </c>
      <c r="F8" s="248" t="s">
        <v>778</v>
      </c>
      <c r="G8" s="246">
        <v>22875000</v>
      </c>
      <c r="H8" s="188"/>
      <c r="I8" s="188">
        <v>800000</v>
      </c>
      <c r="J8" s="74">
        <f>SUM(G8+H8+I8)</f>
        <v>23675000</v>
      </c>
      <c r="K8" s="188"/>
      <c r="L8" s="188"/>
      <c r="M8" s="74">
        <f>SUM(G8+K8+L8)</f>
        <v>22875000</v>
      </c>
      <c r="N8" s="75" t="str">
        <f>IF(H8-K8&lt;0,"동의필요","-")</f>
        <v>-</v>
      </c>
      <c r="O8" s="206"/>
      <c r="Q8" s="215"/>
      <c r="S8" s="79" t="str">
        <f t="shared" si="0"/>
        <v/>
      </c>
      <c r="T8" s="188">
        <f>IF($S8&lt;&gt;"도비",IF($Q8="국도비","직접입력",SUM($H8:$I8)),)</f>
        <v>800000</v>
      </c>
      <c r="U8" s="188">
        <f t="shared" si="1"/>
        <v>0</v>
      </c>
      <c r="V8" s="78" t="str">
        <f>IF($Q8="국도비","ok",IF(($H8+$I8)=($T8+$U8),"ok","검토"))</f>
        <v>ok</v>
      </c>
      <c r="X8" s="77" t="str">
        <f t="shared" si="2"/>
        <v/>
      </c>
      <c r="Y8" s="188">
        <f>IF($X8&lt;&gt;"도비",IF($Q8="국도비","직접입력",SUM($K8:$L8)),)</f>
        <v>0</v>
      </c>
      <c r="Z8" s="188">
        <f>IF($X8="도비",SUM($K8:$L8),IF($Q8="국도비","직접입력",SUM($K8:$L8)-$Y8))</f>
        <v>0</v>
      </c>
      <c r="AA8" s="78" t="str">
        <f t="shared" si="3"/>
        <v>ok</v>
      </c>
      <c r="AC8" s="80" t="str">
        <f t="array" ref="AC8">IFERROR(IF($C8="","",INDEX(구분표!$I$2:$I$1001,MATCH(1,(구분표!$B$2:$B$1001='15년일출'!$A8)*(구분표!$C$2:$C$1001='15년일출'!$B8)*(구분표!$A$2:$A$1001='15년일출'!$C8),0))),"@@")</f>
        <v>1501</v>
      </c>
    </row>
    <row r="9" spans="1:29" ht="31.5" customHeight="1">
      <c r="A9" s="90" t="str">
        <f>IFERROR(VLOOKUP('15년일출'!$C9,구분표!$A$2:$C$1001,2,FALSE),"")</f>
        <v>문화체육관광위원회</v>
      </c>
      <c r="B9" s="90" t="str">
        <f>IFERROR(VLOOKUP('15년일출'!$C9,구분표!$A$2:$C$1001,3,FALSE),"")</f>
        <v>문화체육관광국</v>
      </c>
      <c r="C9" s="186" t="s">
        <v>789</v>
      </c>
      <c r="D9" s="187" t="s">
        <v>574</v>
      </c>
      <c r="E9" s="189">
        <v>462</v>
      </c>
      <c r="F9" s="248" t="s">
        <v>779</v>
      </c>
      <c r="G9" s="246">
        <v>200000</v>
      </c>
      <c r="H9" s="188">
        <v>-200000</v>
      </c>
      <c r="I9" s="188"/>
      <c r="J9" s="74">
        <f>SUM(G9+H9+I9)</f>
        <v>0</v>
      </c>
      <c r="K9" s="188"/>
      <c r="L9" s="188"/>
      <c r="M9" s="74">
        <f>SUM(G9+K9+L9)</f>
        <v>200000</v>
      </c>
      <c r="N9" s="75" t="str">
        <f>IF(H9-K9&lt;0,"동의필요","-")</f>
        <v>동의필요</v>
      </c>
      <c r="O9" s="209"/>
      <c r="P9" s="76"/>
      <c r="Q9" s="215"/>
      <c r="R9" s="76"/>
      <c r="S9" s="79" t="str">
        <f t="shared" si="0"/>
        <v/>
      </c>
      <c r="T9" s="188">
        <f>IF($S9&lt;&gt;"도비",IF($Q9="국도비","직접입력",SUM($H9:$I9)),)</f>
        <v>-200000</v>
      </c>
      <c r="U9" s="188">
        <f t="shared" si="1"/>
        <v>0</v>
      </c>
      <c r="V9" s="78" t="str">
        <f>IF($Q9="국도비","ok",IF(($H9+$I9)=($T9+$U9),"ok","검토"))</f>
        <v>ok</v>
      </c>
      <c r="W9" s="76"/>
      <c r="X9" s="77" t="str">
        <f t="shared" si="2"/>
        <v/>
      </c>
      <c r="Y9" s="188">
        <f>IF($X9&lt;&gt;"도비",IF($Q9="국도비","직접입력",SUM($K9:$L9)),)</f>
        <v>0</v>
      </c>
      <c r="Z9" s="188">
        <f>IF($X9="도비",SUM($K9:$L9),IF($Q9="국도비","직접입력",SUM($K9:$L9)-$Y9))</f>
        <v>0</v>
      </c>
      <c r="AA9" s="78" t="str">
        <f t="shared" si="3"/>
        <v>ok</v>
      </c>
      <c r="AB9" s="76"/>
      <c r="AC9" s="80" t="str">
        <f t="array" ref="AC9">IFERROR(IF($C9="","",INDEX(구분표!$I$2:$I$1001,MATCH(1,(구분표!$B$2:$B$1001='15년일출'!$A9)*(구분표!$C$2:$C$1001='15년일출'!$B9)*(구분표!$A$2:$A$1001='15년일출'!$C9),0))),"@@")</f>
        <v>1501</v>
      </c>
    </row>
    <row r="10" spans="1:29" ht="31.5" customHeight="1">
      <c r="A10" s="90" t="str">
        <f>IFERROR(VLOOKUP('15년일출'!$C10,구분표!$A$2:$C$1001,2,FALSE),"")</f>
        <v>문화체육관광위원회</v>
      </c>
      <c r="B10" s="90" t="str">
        <f>IFERROR(VLOOKUP('15년일출'!$C10,구분표!$A$2:$C$1001,3,FALSE),"")</f>
        <v>문화체육관광국</v>
      </c>
      <c r="C10" s="186" t="s">
        <v>789</v>
      </c>
      <c r="D10" s="187" t="s">
        <v>574</v>
      </c>
      <c r="E10" s="189">
        <v>462</v>
      </c>
      <c r="F10" s="248" t="s">
        <v>796</v>
      </c>
      <c r="G10" s="246">
        <v>42600</v>
      </c>
      <c r="H10" s="188"/>
      <c r="I10" s="188">
        <v>54000</v>
      </c>
      <c r="J10" s="74">
        <f>SUM(G10+H10+I10)</f>
        <v>96600</v>
      </c>
      <c r="K10" s="188"/>
      <c r="L10" s="188"/>
      <c r="M10" s="74">
        <f>SUM(G10+K10+L10)</f>
        <v>42600</v>
      </c>
      <c r="N10" s="75" t="str">
        <f>IF(H10-K10&lt;0,"동의필요","-")</f>
        <v>-</v>
      </c>
      <c r="O10" s="209"/>
      <c r="P10" s="76"/>
      <c r="Q10" s="215"/>
      <c r="R10" s="76"/>
      <c r="S10" s="79" t="str">
        <f t="shared" si="0"/>
        <v/>
      </c>
      <c r="T10" s="188">
        <f>IF($S10&lt;&gt;"도비",IF($Q10="국도비","직접입력",SUM($H10:$I10)),)</f>
        <v>54000</v>
      </c>
      <c r="U10" s="188">
        <f t="shared" si="1"/>
        <v>0</v>
      </c>
      <c r="V10" s="78" t="str">
        <f>IF($Q10="국도비","ok",IF(($H10+$I10)=($T10+$U10),"ok","검토"))</f>
        <v>ok</v>
      </c>
      <c r="W10" s="76"/>
      <c r="X10" s="77" t="str">
        <f t="shared" si="2"/>
        <v/>
      </c>
      <c r="Y10" s="188">
        <f>IF($X10&lt;&gt;"도비",IF($Q10="국도비","직접입력",SUM($K10:$L10)),)</f>
        <v>0</v>
      </c>
      <c r="Z10" s="188">
        <f>IF($X10="도비",SUM($K10:$L10),IF($Q10="국도비","직접입력",SUM($K10:$L10)-$Y10))</f>
        <v>0</v>
      </c>
      <c r="AA10" s="78" t="str">
        <f t="shared" si="3"/>
        <v>ok</v>
      </c>
      <c r="AB10" s="76"/>
      <c r="AC10" s="80" t="str">
        <f t="array" ref="AC10">IFERROR(IF($C10="","",INDEX(구분표!$I$2:$I$1001,MATCH(1,(구분표!$B$2:$B$1001='15년일출'!$A10)*(구분표!$C$2:$C$1001='15년일출'!$B10)*(구분표!$A$2:$A$1001='15년일출'!$C10),0))),"@@")</f>
        <v>1501</v>
      </c>
    </row>
    <row r="11" spans="1:29" ht="31.5" customHeight="1">
      <c r="A11" s="277" t="str">
        <f>IFERROR(VLOOKUP('[1]15년일입 (입력)'!$C7,[1]구분표!$A$2:$C$1001,2,FALSE),"")</f>
        <v>문화체육관광위원회</v>
      </c>
      <c r="B11" s="277" t="str">
        <f>IFERROR(VLOOKUP('[1]15년일입 (입력)'!$C7,[1]구분표!$A$2:$C$1001,2,FALSE),"")</f>
        <v>문화체육관광위원회</v>
      </c>
      <c r="C11" s="186" t="s">
        <v>789</v>
      </c>
      <c r="D11" s="261" t="s">
        <v>574</v>
      </c>
      <c r="E11" s="261">
        <v>463</v>
      </c>
      <c r="F11" s="278" t="s">
        <v>738</v>
      </c>
      <c r="G11" s="279">
        <v>23500000</v>
      </c>
      <c r="H11" s="255">
        <v>-4875000</v>
      </c>
      <c r="I11" s="255"/>
      <c r="J11" s="260">
        <f t="shared" ref="J11:J71" si="4">SUM(G11+H11+I11)</f>
        <v>18625000</v>
      </c>
      <c r="K11" s="255"/>
      <c r="L11" s="255"/>
      <c r="M11" s="260"/>
      <c r="N11" s="259"/>
      <c r="O11" s="258"/>
      <c r="P11" s="68"/>
      <c r="Q11" s="257"/>
      <c r="R11" s="68"/>
      <c r="S11" s="256" t="str">
        <f t="shared" si="0"/>
        <v/>
      </c>
      <c r="T11" s="255">
        <f t="shared" ref="T11:T70" si="5">IF($S11&lt;&gt;"도비",IF($Q11="국도비","직접입력",SUM($H11:$I11)),)</f>
        <v>-4875000</v>
      </c>
      <c r="U11" s="255">
        <f t="shared" si="1"/>
        <v>0</v>
      </c>
      <c r="V11" s="253" t="str">
        <f t="shared" ref="V11:V70" si="6">IF($Q11="국도비","ok",IF(($H11+$I11)=($T11+$U11),"ok","검토"))</f>
        <v>ok</v>
      </c>
      <c r="W11" s="68"/>
      <c r="X11" s="254" t="str">
        <f t="shared" si="2"/>
        <v/>
      </c>
      <c r="Y11" s="255">
        <f t="shared" ref="Y11:Y70" si="7">IF($X11&lt;&gt;"도비",IF($Q11="국도비","직접입력",SUM($K11:$L11)),)</f>
        <v>0</v>
      </c>
      <c r="Z11" s="255">
        <f t="shared" ref="Z11:Z70" si="8">IF($X11="도비",SUM($K11:$L11),IF($Q11="국도비","직접입력",SUM($K11:$L11)-$Y11))</f>
        <v>0</v>
      </c>
      <c r="AA11" s="253" t="str">
        <f t="shared" si="3"/>
        <v>ok</v>
      </c>
      <c r="AB11" s="68"/>
      <c r="AC11" s="252" t="str">
        <f t="array" ref="AC11">IFERROR(IF($C11="","",INDEX(구분표!$I$2:$I$1001,MATCH(1,(구분표!$B$2:$B$1001='15년일출'!$A11)*(구분표!$C$2:$C$1001='15년일출'!$B11)*(구분표!$A$2:$A$1001='15년일출'!$C11),0))),"@@")</f>
        <v>@@</v>
      </c>
    </row>
    <row r="12" spans="1:29" ht="31.5" customHeight="1">
      <c r="A12" s="90" t="str">
        <f>IFERROR(VLOOKUP('15년일출'!$C12,구분표!$A$2:$C$1001,2,FALSE),"")</f>
        <v>문화체육관광위원회</v>
      </c>
      <c r="B12" s="90" t="str">
        <f>IFERROR(VLOOKUP('15년일출'!$C12,구분표!$A$2:$C$1001,3,FALSE),"")</f>
        <v>문화체육관광국</v>
      </c>
      <c r="C12" s="186" t="s">
        <v>789</v>
      </c>
      <c r="D12" s="187" t="s">
        <v>574</v>
      </c>
      <c r="E12" s="189">
        <v>463</v>
      </c>
      <c r="F12" s="248" t="s">
        <v>782</v>
      </c>
      <c r="G12" s="246">
        <v>300000</v>
      </c>
      <c r="H12" s="188">
        <v>-300000</v>
      </c>
      <c r="I12" s="188"/>
      <c r="J12" s="74">
        <f>SUM(G12+H12+I12)</f>
        <v>0</v>
      </c>
      <c r="K12" s="188"/>
      <c r="L12" s="188"/>
      <c r="M12" s="74">
        <f>SUM(G12+K12+L12)</f>
        <v>300000</v>
      </c>
      <c r="N12" s="75" t="str">
        <f>IF(H12-K12&lt;0,"동의필요","-")</f>
        <v>동의필요</v>
      </c>
      <c r="O12" s="205"/>
      <c r="P12" s="76"/>
      <c r="Q12" s="215"/>
      <c r="R12" s="76"/>
      <c r="S12" s="79" t="str">
        <f t="shared" si="0"/>
        <v/>
      </c>
      <c r="T12" s="188">
        <f>IF($S12&lt;&gt;"도비",IF($Q12="국도비","직접입력",SUM($H12:$I12)),)</f>
        <v>-300000</v>
      </c>
      <c r="U12" s="188">
        <f t="shared" si="1"/>
        <v>0</v>
      </c>
      <c r="V12" s="78" t="str">
        <f>IF($Q12="국도비","ok",IF(($H12+$I12)=($T12+$U12),"ok","검토"))</f>
        <v>ok</v>
      </c>
      <c r="W12" s="76"/>
      <c r="X12" s="77" t="str">
        <f t="shared" si="2"/>
        <v/>
      </c>
      <c r="Y12" s="188">
        <f>IF($X12&lt;&gt;"도비",IF($Q12="국도비","직접입력",SUM($K12:$L12)),)</f>
        <v>0</v>
      </c>
      <c r="Z12" s="188">
        <f>IF($X12="도비",SUM($K12:$L12),IF($Q12="국도비","직접입력",SUM($K12:$L12)-$Y12))</f>
        <v>0</v>
      </c>
      <c r="AA12" s="78" t="str">
        <f t="shared" si="3"/>
        <v>ok</v>
      </c>
      <c r="AB12" s="76"/>
      <c r="AC12" s="80" t="str">
        <f t="array" ref="AC12">IFERROR(IF($C12="","",INDEX(구분표!$I$2:$I$1001,MATCH(1,(구분표!$B$2:$B$1001='15년일출'!$A12)*(구분표!$C$2:$C$1001='15년일출'!$B12)*(구분표!$A$2:$A$1001='15년일출'!$C12),0))),"@@")</f>
        <v>1501</v>
      </c>
    </row>
    <row r="13" spans="1:29" ht="31.5" customHeight="1">
      <c r="A13" s="73" t="str">
        <f>IFERROR(VLOOKUP('15년일출'!$C13,구분표!$A$2:$C$1001,2,FALSE),"")</f>
        <v>문화체육관광위원회</v>
      </c>
      <c r="B13" s="73" t="str">
        <f>IFERROR(VLOOKUP('15년일출'!$C13,구분표!$A$2:$C$1001,3,FALSE),"")</f>
        <v>문화체육관광국</v>
      </c>
      <c r="C13" s="186" t="s">
        <v>789</v>
      </c>
      <c r="D13" s="189" t="s">
        <v>574</v>
      </c>
      <c r="E13" s="189">
        <v>464</v>
      </c>
      <c r="F13" s="248" t="s">
        <v>741</v>
      </c>
      <c r="G13" s="246">
        <v>2400000</v>
      </c>
      <c r="H13" s="188">
        <v>-1200000</v>
      </c>
      <c r="I13" s="188"/>
      <c r="J13" s="74">
        <f>SUM(G13+H13+I13)</f>
        <v>1200000</v>
      </c>
      <c r="K13" s="188"/>
      <c r="L13" s="188"/>
      <c r="M13" s="74">
        <f>SUM(G13+K13+L13)</f>
        <v>2400000</v>
      </c>
      <c r="N13" s="75" t="str">
        <f>IF(H13-K13&lt;0,"동의필요","-")</f>
        <v>동의필요</v>
      </c>
      <c r="O13" s="205"/>
      <c r="P13" s="76"/>
      <c r="Q13" s="215"/>
      <c r="R13" s="76"/>
      <c r="S13" s="79" t="str">
        <f t="shared" si="0"/>
        <v/>
      </c>
      <c r="T13" s="188">
        <f>IF($S13&lt;&gt;"도비",IF($Q13="국도비","직접입력",SUM($H13:$I13)),)</f>
        <v>-1200000</v>
      </c>
      <c r="U13" s="188">
        <f t="shared" si="1"/>
        <v>0</v>
      </c>
      <c r="V13" s="78" t="str">
        <f>IF($Q13="국도비","ok",IF(($H13+$I13)=($T13+$U13),"ok","검토"))</f>
        <v>ok</v>
      </c>
      <c r="W13" s="76"/>
      <c r="X13" s="77" t="str">
        <f t="shared" si="2"/>
        <v/>
      </c>
      <c r="Y13" s="188">
        <f>IF($X13&lt;&gt;"도비",IF($Q13="국도비","직접입력",SUM($K13:$L13)),)</f>
        <v>0</v>
      </c>
      <c r="Z13" s="188">
        <f>IF($X13="도비",SUM($K13:$L13),IF($Q13="국도비","직접입력",SUM($K13:$L13)-$Y13))</f>
        <v>0</v>
      </c>
      <c r="AA13" s="78" t="str">
        <f t="shared" si="3"/>
        <v>ok</v>
      </c>
      <c r="AB13" s="76"/>
      <c r="AC13" s="80" t="str">
        <f t="array" ref="AC13">IFERROR(IF($C13="","",INDEX(구분표!$I$2:$I$1001,MATCH(1,(구분표!$B$2:$B$1001='15년일출'!$A13)*(구분표!$C$2:$C$1001='15년일출'!$B13)*(구분표!$A$2:$A$1001='15년일출'!$C13),0))),"@@")</f>
        <v>1501</v>
      </c>
    </row>
    <row r="14" spans="1:29" ht="31.5" customHeight="1">
      <c r="A14" s="73" t="str">
        <f>IFERROR(VLOOKUP('15년일출'!$C14,구분표!$A$2:$C$1001,2,FALSE),"")</f>
        <v>문화체육관광위원회</v>
      </c>
      <c r="B14" s="73" t="str">
        <f>IFERROR(VLOOKUP('15년일출'!$C14,구분표!$A$2:$C$1001,3,FALSE),"")</f>
        <v>문화체육관광국</v>
      </c>
      <c r="C14" s="186" t="s">
        <v>789</v>
      </c>
      <c r="D14" s="187" t="s">
        <v>574</v>
      </c>
      <c r="E14" s="187">
        <v>465</v>
      </c>
      <c r="F14" s="248" t="s">
        <v>743</v>
      </c>
      <c r="G14" s="246">
        <v>100000</v>
      </c>
      <c r="H14" s="265"/>
      <c r="I14" s="188">
        <v>500000</v>
      </c>
      <c r="J14" s="74">
        <f t="shared" si="4"/>
        <v>600000</v>
      </c>
      <c r="K14" s="188"/>
      <c r="L14" s="188"/>
      <c r="M14" s="74">
        <f t="shared" ref="M14:M71" si="9">SUM(G14+K14+L14)</f>
        <v>100000</v>
      </c>
      <c r="N14" s="75" t="str">
        <f t="shared" ref="N14:N254" si="10">IF(H14-K14&lt;0,"동의필요","-")</f>
        <v>-</v>
      </c>
      <c r="O14" s="205"/>
      <c r="P14" s="76"/>
      <c r="Q14" s="215"/>
      <c r="R14" s="76"/>
      <c r="S14" s="79" t="str">
        <f t="shared" ref="S14:S71" si="11">IF($Q14="도비","도비",IF(COUNT(FIND("국비/",$F14)),"국비",IF(COUNT(FIND("지특/",$F14)),"지특",IF(COUNT(FIND("기금/",$F14)),"기금",IF(COUNT(FIND("교부세/",$F14)),"특교",IF(COUNT(FIND("자체/",$F14)),"도비",""))))))</f>
        <v/>
      </c>
      <c r="T14" s="188">
        <f t="shared" si="5"/>
        <v>500000</v>
      </c>
      <c r="U14" s="188">
        <f t="shared" ref="U14:U71" si="12">IF($S14="도비",SUM($H14:$I14),IF($Q14="국도비","직접입력",SUM($H14:$I14)-$T14))</f>
        <v>0</v>
      </c>
      <c r="V14" s="78" t="str">
        <f t="shared" si="6"/>
        <v>ok</v>
      </c>
      <c r="W14" s="76"/>
      <c r="X14" s="77" t="str">
        <f t="shared" ref="X14:X71" si="13">$S14</f>
        <v/>
      </c>
      <c r="Y14" s="188">
        <f t="shared" si="7"/>
        <v>0</v>
      </c>
      <c r="Z14" s="188">
        <f t="shared" si="8"/>
        <v>0</v>
      </c>
      <c r="AA14" s="78" t="str">
        <f t="shared" ref="AA14:AA71" si="14">IF($Q14="국도비","ok",IF(($K14+$L14)=($Y14+$Z14),"ok","검토"))</f>
        <v>ok</v>
      </c>
      <c r="AB14" s="76"/>
      <c r="AC14" s="80" t="str">
        <f t="array" ref="AC14">IFERROR(IF($C14="","",INDEX(구분표!$I$2:$I$1001,MATCH(1,(구분표!$B$2:$B$1001='15년일출'!$A14)*(구분표!$C$2:$C$1001='15년일출'!$B14)*(구분표!$A$2:$A$1001='15년일출'!$C14),0))),"@@")</f>
        <v>1501</v>
      </c>
    </row>
    <row r="15" spans="1:29" ht="31.5" customHeight="1">
      <c r="A15" s="89" t="str">
        <f>IFERROR(VLOOKUP('15년일출'!$C15,구분표!$A$2:$C$1001,2,FALSE),"")</f>
        <v>문화체육관광위원회</v>
      </c>
      <c r="B15" s="73" t="str">
        <f>IFERROR(VLOOKUP('15년일출'!$C15,구분표!$A$2:$C$1001,3,FALSE),"")</f>
        <v>문화체육관광국</v>
      </c>
      <c r="C15" s="186" t="s">
        <v>789</v>
      </c>
      <c r="D15" s="187" t="s">
        <v>574</v>
      </c>
      <c r="E15" s="187">
        <v>465</v>
      </c>
      <c r="F15" s="248" t="s">
        <v>744</v>
      </c>
      <c r="G15" s="246">
        <v>1400000</v>
      </c>
      <c r="H15" s="188"/>
      <c r="I15" s="188">
        <v>400000</v>
      </c>
      <c r="J15" s="74">
        <f t="shared" si="4"/>
        <v>1800000</v>
      </c>
      <c r="K15" s="188"/>
      <c r="L15" s="188"/>
      <c r="M15" s="74">
        <f t="shared" si="9"/>
        <v>1400000</v>
      </c>
      <c r="N15" s="75" t="str">
        <f t="shared" si="10"/>
        <v>-</v>
      </c>
      <c r="O15" s="205"/>
      <c r="P15" s="76"/>
      <c r="Q15" s="215"/>
      <c r="R15" s="76"/>
      <c r="S15" s="79" t="str">
        <f t="shared" si="11"/>
        <v/>
      </c>
      <c r="T15" s="188">
        <f t="shared" si="5"/>
        <v>400000</v>
      </c>
      <c r="U15" s="188">
        <f t="shared" si="12"/>
        <v>0</v>
      </c>
      <c r="V15" s="78" t="str">
        <f t="shared" si="6"/>
        <v>ok</v>
      </c>
      <c r="W15" s="76"/>
      <c r="X15" s="77" t="str">
        <f t="shared" si="13"/>
        <v/>
      </c>
      <c r="Y15" s="188">
        <f t="shared" si="7"/>
        <v>0</v>
      </c>
      <c r="Z15" s="188">
        <f t="shared" si="8"/>
        <v>0</v>
      </c>
      <c r="AA15" s="78" t="str">
        <f t="shared" si="14"/>
        <v>ok</v>
      </c>
      <c r="AB15" s="76"/>
      <c r="AC15" s="80" t="str">
        <f t="array" ref="AC15">IFERROR(IF($C15="","",INDEX(구분표!$I$2:$I$1001,MATCH(1,(구분표!$B$2:$B$1001='15년일출'!$A15)*(구분표!$C$2:$C$1001='15년일출'!$B15)*(구분표!$A$2:$A$1001='15년일출'!$C15),0))),"@@")</f>
        <v>1501</v>
      </c>
    </row>
    <row r="16" spans="1:29" ht="31.5" customHeight="1">
      <c r="A16" s="90" t="str">
        <f>IFERROR(VLOOKUP('15년일출'!$C16,구분표!$A$2:$C$1001,2,FALSE),"")</f>
        <v>문화체육관광위원회</v>
      </c>
      <c r="B16" s="90" t="str">
        <f>IFERROR(VLOOKUP('15년일출'!$C16,구분표!$A$2:$C$1001,3,FALSE),"")</f>
        <v>문화체육관광국</v>
      </c>
      <c r="C16" s="186" t="s">
        <v>789</v>
      </c>
      <c r="D16" s="187" t="s">
        <v>574</v>
      </c>
      <c r="E16" s="189">
        <v>466</v>
      </c>
      <c r="F16" s="248" t="s">
        <v>745</v>
      </c>
      <c r="G16" s="246">
        <v>60000</v>
      </c>
      <c r="H16" s="188">
        <v>-60000</v>
      </c>
      <c r="I16" s="200"/>
      <c r="J16" s="74">
        <f t="shared" si="4"/>
        <v>0</v>
      </c>
      <c r="K16" s="188"/>
      <c r="L16" s="188"/>
      <c r="M16" s="74">
        <f t="shared" si="9"/>
        <v>60000</v>
      </c>
      <c r="N16" s="75" t="str">
        <f t="shared" si="10"/>
        <v>동의필요</v>
      </c>
      <c r="O16" s="205"/>
      <c r="P16" s="76"/>
      <c r="Q16" s="215"/>
      <c r="R16" s="76"/>
      <c r="S16" s="79" t="str">
        <f t="shared" si="11"/>
        <v/>
      </c>
      <c r="T16" s="188">
        <f t="shared" si="5"/>
        <v>-60000</v>
      </c>
      <c r="U16" s="188">
        <f t="shared" si="12"/>
        <v>0</v>
      </c>
      <c r="V16" s="78" t="str">
        <f t="shared" si="6"/>
        <v>ok</v>
      </c>
      <c r="W16" s="76"/>
      <c r="X16" s="77" t="str">
        <f t="shared" si="13"/>
        <v/>
      </c>
      <c r="Y16" s="188">
        <f t="shared" si="7"/>
        <v>0</v>
      </c>
      <c r="Z16" s="188">
        <f t="shared" si="8"/>
        <v>0</v>
      </c>
      <c r="AA16" s="78" t="str">
        <f t="shared" si="14"/>
        <v>ok</v>
      </c>
      <c r="AB16" s="76"/>
      <c r="AC16" s="80" t="str">
        <f t="array" ref="AC16">IFERROR(IF($C16="","",INDEX(구분표!$I$2:$I$1001,MATCH(1,(구분표!$B$2:$B$1001='15년일출'!$A16)*(구분표!$C$2:$C$1001='15년일출'!$B16)*(구분표!$A$2:$A$1001='15년일출'!$C16),0))),"@@")</f>
        <v>1501</v>
      </c>
    </row>
    <row r="17" spans="1:29" ht="31.5" customHeight="1">
      <c r="A17" s="73" t="str">
        <f>IFERROR(VLOOKUP('15년일출'!$C17,구분표!$A$2:$C$1001,2,FALSE),"")</f>
        <v>문화체육관광위원회</v>
      </c>
      <c r="B17" s="73" t="str">
        <f>IFERROR(VLOOKUP('15년일출'!$C17,구분표!$A$2:$C$1001,2,FALSE),"")</f>
        <v>문화체육관광위원회</v>
      </c>
      <c r="C17" s="186" t="s">
        <v>789</v>
      </c>
      <c r="D17" s="187" t="s">
        <v>665</v>
      </c>
      <c r="E17" s="187"/>
      <c r="F17" s="248" t="s">
        <v>739</v>
      </c>
      <c r="G17" s="246"/>
      <c r="H17" s="188"/>
      <c r="I17" s="188">
        <v>100000</v>
      </c>
      <c r="J17" s="74">
        <f>SUM(G17+H17+I17)</f>
        <v>100000</v>
      </c>
      <c r="K17" s="188"/>
      <c r="L17" s="188"/>
      <c r="M17" s="74"/>
      <c r="N17" s="75"/>
      <c r="O17" s="205"/>
      <c r="P17" s="76"/>
      <c r="Q17" s="215"/>
      <c r="R17" s="76"/>
      <c r="S17" s="79" t="str">
        <f>IF($Q17="도비","도비",IF(COUNT(FIND("국비/",$F17)),"국비",IF(COUNT(FIND("지특/",$F17)),"지특",IF(COUNT(FIND("기금/",$F17)),"기금",IF(COUNT(FIND("교부세/",$F17)),"특교",IF(COUNT(FIND("자체/",$F17)),"도비",""))))))</f>
        <v/>
      </c>
      <c r="T17" s="188">
        <f>IF($S17&lt;&gt;"도비",IF($Q17="국도비","직접입력",SUM($H17:$I17)),)</f>
        <v>100000</v>
      </c>
      <c r="U17" s="188">
        <f>IF($S17="도비",SUM($H17:$I17),IF($Q17="국도비","직접입력",SUM($H17:$I17)-$T17))</f>
        <v>0</v>
      </c>
      <c r="V17" s="78" t="str">
        <f>IF($Q17="국도비","ok",IF(($H17+$I17)=($T17+$U17),"ok","검토"))</f>
        <v>ok</v>
      </c>
      <c r="W17" s="76"/>
      <c r="X17" s="77" t="str">
        <f>$S17</f>
        <v/>
      </c>
      <c r="Y17" s="188">
        <f>IF($X17&lt;&gt;"도비",IF($Q17="국도비","직접입력",SUM($K17:$L17)),)</f>
        <v>0</v>
      </c>
      <c r="Z17" s="188">
        <f>IF($X17="도비",SUM($K17:$L17),IF($Q17="국도비","직접입력",SUM($K17:$L17)-$Y17))</f>
        <v>0</v>
      </c>
      <c r="AA17" s="78" t="str">
        <f>IF($Q17="국도비","ok",IF(($K17+$L17)=($Y17+$Z17),"ok","검토"))</f>
        <v>ok</v>
      </c>
      <c r="AB17" s="76"/>
      <c r="AC17" s="80" t="str">
        <f t="array" ref="AC17">IFERROR(IF($C17="","",INDEX(구분표!$I$2:$I$1001,MATCH(1,(구분표!$B$2:$B$1001='15년일출'!$A17)*(구분표!$C$2:$C$1001='15년일출'!$B17)*(구분표!$A$2:$A$1001='15년일출'!$C17),0))),"@@")</f>
        <v>@@</v>
      </c>
    </row>
    <row r="18" spans="1:29" ht="31.5" customHeight="1">
      <c r="A18" s="73" t="str">
        <f>IFERROR(VLOOKUP('15년일출'!$C18,구분표!$A$2:$C$1001,2,FALSE),"")</f>
        <v>문화체육관광위원회</v>
      </c>
      <c r="B18" s="73" t="str">
        <f>IFERROR(VLOOKUP('15년일출'!$C18,구분표!$A$2:$C$1001,3,FALSE),"")</f>
        <v>문화체육관광국</v>
      </c>
      <c r="C18" s="186" t="s">
        <v>789</v>
      </c>
      <c r="D18" s="187" t="s">
        <v>665</v>
      </c>
      <c r="E18" s="187"/>
      <c r="F18" s="248" t="s">
        <v>740</v>
      </c>
      <c r="G18" s="246"/>
      <c r="H18" s="188"/>
      <c r="I18" s="188">
        <v>205000</v>
      </c>
      <c r="J18" s="74">
        <f>SUM(G18+H18+I18)</f>
        <v>205000</v>
      </c>
      <c r="K18" s="188"/>
      <c r="L18" s="188"/>
      <c r="M18" s="74">
        <f>SUM(G18+K18+L18)</f>
        <v>0</v>
      </c>
      <c r="N18" s="75" t="str">
        <f>IF(H18-K18&lt;0,"동의필요","-")</f>
        <v>-</v>
      </c>
      <c r="O18" s="205"/>
      <c r="P18" s="76"/>
      <c r="Q18" s="215"/>
      <c r="R18" s="76"/>
      <c r="S18" s="79" t="str">
        <f>IF($Q18="도비","도비",IF(COUNT(FIND("국비/",$F18)),"국비",IF(COUNT(FIND("지특/",$F18)),"지특",IF(COUNT(FIND("기금/",$F18)),"기금",IF(COUNT(FIND("교부세/",$F18)),"특교",IF(COUNT(FIND("자체/",$F18)),"도비",""))))))</f>
        <v/>
      </c>
      <c r="T18" s="188">
        <f>IF($S18&lt;&gt;"도비",IF($Q18="국도비","직접입력",SUM($H18:$I18)),)</f>
        <v>205000</v>
      </c>
      <c r="U18" s="188">
        <f>IF($S18="도비",SUM($H18:$I18),IF($Q18="국도비","직접입력",SUM($H18:$I18)-$T18))</f>
        <v>0</v>
      </c>
      <c r="V18" s="78" t="str">
        <f>IF($Q18="국도비","ok",IF(($H18+$I18)=($T18+$U18),"ok","검토"))</f>
        <v>ok</v>
      </c>
      <c r="W18" s="76"/>
      <c r="X18" s="77" t="str">
        <f>$S18</f>
        <v/>
      </c>
      <c r="Y18" s="188">
        <f>IF($X18&lt;&gt;"도비",IF($Q18="국도비","직접입력",SUM($K18:$L18)),)</f>
        <v>0</v>
      </c>
      <c r="Z18" s="188">
        <f>IF($X18="도비",SUM($K18:$L18),IF($Q18="국도비","직접입력",SUM($K18:$L18)-$Y18))</f>
        <v>0</v>
      </c>
      <c r="AA18" s="78" t="str">
        <f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IFERROR(IF($C18="","",INDEX(구분표!$I$2:$I$1001,MATCH(1,(구분표!$B$2:$B$1001='15년일출'!$A18)*(구분표!$C$2:$C$1001='15년일출'!$B18)*(구분표!$A$2:$A$1001='15년일출'!$C18),0))),"@@")</f>
        <v>1501</v>
      </c>
    </row>
    <row r="19" spans="1:29" ht="31.5" customHeight="1">
      <c r="A19" s="73" t="str">
        <f>IFERROR(VLOOKUP('15년일출'!$C19,구분표!$A$2:$C$1001,2,FALSE),"")</f>
        <v>문화체육관광위원회</v>
      </c>
      <c r="B19" s="73" t="str">
        <f>IFERROR(VLOOKUP('15년일출'!$C19,구분표!$A$2:$C$1001,3,FALSE),"")</f>
        <v>문화체육관광국</v>
      </c>
      <c r="C19" s="186" t="s">
        <v>789</v>
      </c>
      <c r="D19" s="187" t="s">
        <v>665</v>
      </c>
      <c r="E19" s="187"/>
      <c r="F19" s="247" t="s">
        <v>742</v>
      </c>
      <c r="G19" s="246"/>
      <c r="H19" s="188"/>
      <c r="I19" s="188">
        <v>1273200</v>
      </c>
      <c r="J19" s="74">
        <f>SUM(G19+H19+I19)</f>
        <v>1273200</v>
      </c>
      <c r="K19" s="188"/>
      <c r="L19" s="188"/>
      <c r="M19" s="74">
        <f>SUM(G19+K19+L19)</f>
        <v>0</v>
      </c>
      <c r="N19" s="75" t="str">
        <f>IF(H19-K19&lt;0,"동의필요","-")</f>
        <v>-</v>
      </c>
      <c r="O19" s="205"/>
      <c r="P19" s="76"/>
      <c r="Q19" s="215"/>
      <c r="R19" s="76"/>
      <c r="S19" s="79" t="str">
        <f>IF($Q19="도비","도비",IF(COUNT(FIND("국비/",$F19)),"국비",IF(COUNT(FIND("지특/",$F19)),"지특",IF(COUNT(FIND("기금/",$F19)),"기금",IF(COUNT(FIND("교부세/",$F19)),"특교",IF(COUNT(FIND("자체/",$F19)),"도비",""))))))</f>
        <v/>
      </c>
      <c r="T19" s="188">
        <f>IF($S19&lt;&gt;"도비",IF($Q19="국도비","직접입력",SUM($H19:$I19)),)</f>
        <v>1273200</v>
      </c>
      <c r="U19" s="188">
        <f>IF($S19="도비",SUM($H19:$I19),IF($Q19="국도비","직접입력",SUM($H19:$I19)-$T19))</f>
        <v>0</v>
      </c>
      <c r="V19" s="78" t="str">
        <f>IF($Q19="국도비","ok",IF(($H19+$I19)=($T19+$U19),"ok","검토"))</f>
        <v>ok</v>
      </c>
      <c r="W19" s="76"/>
      <c r="X19" s="77" t="str">
        <f>$S19</f>
        <v/>
      </c>
      <c r="Y19" s="188">
        <f>IF($X19&lt;&gt;"도비",IF($Q19="국도비","직접입력",SUM($K19:$L19)),)</f>
        <v>0</v>
      </c>
      <c r="Z19" s="188">
        <f>IF($X19="도비",SUM($K19:$L19),IF($Q19="국도비","직접입력",SUM($K19:$L19)-$Y19))</f>
        <v>0</v>
      </c>
      <c r="AA19" s="78" t="str">
        <f>IF($Q19="국도비","ok",IF(($K19+$L19)=($Y19+$Z19),"ok","검토"))</f>
        <v>ok</v>
      </c>
      <c r="AB19" s="76"/>
      <c r="AC19" s="80" t="str">
        <f t="array" ref="AC19">IFERROR(IF($C19="","",INDEX(구분표!$I$2:$I$1001,MATCH(1,(구분표!$B$2:$B$1001='15년일출'!$A19)*(구분표!$C$2:$C$1001='15년일출'!$B19)*(구분표!$A$2:$A$1001='15년일출'!$C19),0))),"@@")</f>
        <v>1501</v>
      </c>
    </row>
    <row r="20" spans="1:29" ht="31.5" customHeight="1">
      <c r="A20" s="90" t="str">
        <f>IFERROR(VLOOKUP('15년일출'!$C20,구분표!$A$2:$C$1001,2,FALSE),"")</f>
        <v>문화체육관광위원회</v>
      </c>
      <c r="B20" s="90" t="str">
        <f>IFERROR(VLOOKUP('15년일출'!$C20,구분표!$A$2:$C$1001,3,FALSE),"")</f>
        <v>문화체육관광국</v>
      </c>
      <c r="C20" s="190" t="s">
        <v>799</v>
      </c>
      <c r="D20" s="187" t="s">
        <v>665</v>
      </c>
      <c r="E20" s="189"/>
      <c r="F20" s="190" t="s">
        <v>774</v>
      </c>
      <c r="G20" s="266">
        <v>0</v>
      </c>
      <c r="H20" s="200"/>
      <c r="I20" s="188">
        <v>200000</v>
      </c>
      <c r="J20" s="74">
        <f>SUM(G20+H20+I20)</f>
        <v>200000</v>
      </c>
      <c r="K20" s="188"/>
      <c r="L20" s="188"/>
      <c r="M20" s="74">
        <f>SUM(G20+K20+L20)</f>
        <v>0</v>
      </c>
      <c r="N20" s="75" t="str">
        <f>IF(H20-K20&lt;0,"동의필요","-")</f>
        <v>-</v>
      </c>
      <c r="O20" s="206"/>
      <c r="P20" s="76"/>
      <c r="Q20" s="215"/>
      <c r="R20" s="76"/>
      <c r="S20" s="79" t="str">
        <f>IF($Q20="도비","도비",IF(COUNT(FIND("국비/",$F20)),"국비",IF(COUNT(FIND("지특/",$F20)),"지특",IF(COUNT(FIND("기금/",$F20)),"기금",IF(COUNT(FIND("교부세/",$F20)),"특교",IF(COUNT(FIND("자체/",$F20)),"도비",""))))))</f>
        <v/>
      </c>
      <c r="T20" s="188">
        <f>IF($S20&lt;&gt;"도비",IF($Q20="국도비","직접입력",SUM($H20:$I20)),)</f>
        <v>200000</v>
      </c>
      <c r="U20" s="188">
        <f>IF($S20="도비",SUM($H20:$I20),IF($Q20="국도비","직접입력",SUM($H20:$I20)-$T20))</f>
        <v>0</v>
      </c>
      <c r="V20" s="78" t="str">
        <f>IF($Q20="국도비","ok",IF(($H20+$I20)=($T20+$U20),"ok","검토"))</f>
        <v>ok</v>
      </c>
      <c r="W20" s="76"/>
      <c r="X20" s="77" t="str">
        <f>$S20</f>
        <v/>
      </c>
      <c r="Y20" s="188">
        <f>IF($X20&lt;&gt;"도비",IF($Q20="국도비","직접입력",SUM($K20:$L20)),)</f>
        <v>0</v>
      </c>
      <c r="Z20" s="188">
        <f>IF($X20="도비",SUM($K20:$L20),IF($Q20="국도비","직접입력",SUM($K20:$L20)-$Y20))</f>
        <v>0</v>
      </c>
      <c r="AA20" s="78" t="str">
        <f>IF($Q20="국도비","ok",IF(($K20+$L20)=($Y20+$Z20),"ok","검토"))</f>
        <v>ok</v>
      </c>
      <c r="AB20" s="76"/>
      <c r="AC20" s="80" t="str">
        <f t="array" ref="AC20">IFERROR(IF($C20="","",INDEX(구분표!$I$2:$I$1001,MATCH(1,(구분표!$B$2:$B$1001='15년일출'!$A20)*(구분표!$C$2:$C$1001='15년일출'!$B20)*(구분표!$A$2:$A$1001='15년일출'!$C20),0))),"@@")</f>
        <v>1501</v>
      </c>
    </row>
    <row r="21" spans="1:29" ht="31.5" customHeight="1">
      <c r="A21" s="90" t="str">
        <f>IFERROR(VLOOKUP('15년일출'!$C21,구분표!$A$2:$C$1001,2,FALSE),"")</f>
        <v>문화체육관광위원회</v>
      </c>
      <c r="B21" s="90" t="str">
        <f>IFERROR(VLOOKUP('15년일출'!$C21,구분표!$A$2:$C$1001,3,FALSE),"")</f>
        <v>문화체육관광국</v>
      </c>
      <c r="C21" s="190" t="s">
        <v>799</v>
      </c>
      <c r="D21" s="187" t="s">
        <v>665</v>
      </c>
      <c r="E21" s="189"/>
      <c r="F21" s="248" t="s">
        <v>780</v>
      </c>
      <c r="G21" s="266">
        <v>0</v>
      </c>
      <c r="H21" s="188"/>
      <c r="I21" s="188">
        <v>50000</v>
      </c>
      <c r="J21" s="74">
        <f>SUM(G21+H21+I21)</f>
        <v>50000</v>
      </c>
      <c r="K21" s="188"/>
      <c r="L21" s="188"/>
      <c r="M21" s="74">
        <f>SUM(G21+K21+L21)</f>
        <v>0</v>
      </c>
      <c r="N21" s="75" t="str">
        <f>IF(H21-K21&lt;0,"동의필요","-")</f>
        <v>-</v>
      </c>
      <c r="O21" s="205"/>
      <c r="P21" s="76"/>
      <c r="Q21" s="215"/>
      <c r="R21" s="76"/>
      <c r="S21" s="79" t="str">
        <f>IF($Q21="도비","도비",IF(COUNT(FIND("국비/",$F21)),"국비",IF(COUNT(FIND("지특/",$F21)),"지특",IF(COUNT(FIND("기금/",$F21)),"기금",IF(COUNT(FIND("교부세/",$F21)),"특교",IF(COUNT(FIND("자체/",$F21)),"도비",""))))))</f>
        <v/>
      </c>
      <c r="T21" s="188">
        <f>IF($S21&lt;&gt;"도비",IF($Q21="국도비","직접입력",SUM($H21:$I21)),)</f>
        <v>50000</v>
      </c>
      <c r="U21" s="188">
        <f>IF($S21="도비",SUM($H21:$I21),IF($Q21="국도비","직접입력",SUM($H21:$I21)-$T21))</f>
        <v>0</v>
      </c>
      <c r="V21" s="78" t="str">
        <f>IF($Q21="국도비","ok",IF(($H21+$I21)=($T21+$U21),"ok","검토"))</f>
        <v>ok</v>
      </c>
      <c r="W21" s="76"/>
      <c r="X21" s="77" t="str">
        <f>$S21</f>
        <v/>
      </c>
      <c r="Y21" s="188">
        <f>IF($X21&lt;&gt;"도비",IF($Q21="국도비","직접입력",SUM($K21:$L21)),)</f>
        <v>0</v>
      </c>
      <c r="Z21" s="188">
        <f>IF($X21="도비",SUM($K21:$L21),IF($Q21="국도비","직접입력",SUM($K21:$L21)-$Y21))</f>
        <v>0</v>
      </c>
      <c r="AA21" s="78" t="str">
        <f>IF($Q21="국도비","ok",IF(($K21+$L21)=($Y21+$Z21),"ok","검토"))</f>
        <v>ok</v>
      </c>
      <c r="AB21" s="76"/>
      <c r="AC21" s="80" t="str">
        <f t="array" ref="AC21">IFERROR(IF($C21="","",INDEX(구분표!$I$2:$I$1001,MATCH(1,(구분표!$B$2:$B$1001='15년일출'!$A21)*(구분표!$C$2:$C$1001='15년일출'!$B21)*(구분표!$A$2:$A$1001='15년일출'!$C21),0))),"@@")</f>
        <v>1501</v>
      </c>
    </row>
    <row r="22" spans="1:29" ht="31.5" customHeight="1">
      <c r="A22" s="73" t="str">
        <f>IFERROR(VLOOKUP('15년일출'!$C22,구분표!$A$2:$C$1001,2,FALSE),"")</f>
        <v>문화체육관광위원회</v>
      </c>
      <c r="B22" s="73" t="str">
        <f>IFERROR(VLOOKUP('15년일출'!$C22,구분표!$A$2:$C$1001,3,FALSE),"")</f>
        <v>문화체육관광국</v>
      </c>
      <c r="C22" s="186" t="s">
        <v>791</v>
      </c>
      <c r="D22" s="187" t="s">
        <v>574</v>
      </c>
      <c r="E22" s="187">
        <v>470</v>
      </c>
      <c r="F22" s="248" t="s">
        <v>790</v>
      </c>
      <c r="G22" s="246">
        <v>100000</v>
      </c>
      <c r="H22" s="188"/>
      <c r="I22" s="200">
        <v>150000</v>
      </c>
      <c r="J22" s="74">
        <f t="shared" si="4"/>
        <v>250000</v>
      </c>
      <c r="K22" s="188"/>
      <c r="L22" s="188"/>
      <c r="M22" s="74">
        <f t="shared" si="9"/>
        <v>100000</v>
      </c>
      <c r="N22" s="75" t="str">
        <f t="shared" si="10"/>
        <v>-</v>
      </c>
      <c r="O22" s="205"/>
      <c r="P22" s="76"/>
      <c r="Q22" s="215"/>
      <c r="R22" s="76"/>
      <c r="S22" s="79" t="str">
        <f t="shared" si="11"/>
        <v/>
      </c>
      <c r="T22" s="188">
        <f t="shared" si="5"/>
        <v>150000</v>
      </c>
      <c r="U22" s="188">
        <f t="shared" si="12"/>
        <v>0</v>
      </c>
      <c r="V22" s="78" t="str">
        <f t="shared" si="6"/>
        <v>ok</v>
      </c>
      <c r="W22" s="76"/>
      <c r="X22" s="77" t="str">
        <f t="shared" si="13"/>
        <v/>
      </c>
      <c r="Y22" s="188">
        <f t="shared" si="7"/>
        <v>0</v>
      </c>
      <c r="Z22" s="188">
        <f t="shared" si="8"/>
        <v>0</v>
      </c>
      <c r="AA22" s="78" t="str">
        <f t="shared" si="14"/>
        <v>ok</v>
      </c>
      <c r="AB22" s="76"/>
      <c r="AC22" s="80" t="str">
        <f t="array" ref="AC22">IFERROR(IF($C22="","",INDEX(구분표!$I$2:$I$1001,MATCH(1,(구분표!$B$2:$B$1001='15년일출'!$A22)*(구분표!$C$2:$C$1001='15년일출'!$B22)*(구분표!$A$2:$A$1001='15년일출'!$C22),0))),"@@")</f>
        <v>1502</v>
      </c>
    </row>
    <row r="23" spans="1:29" ht="31.5" customHeight="1">
      <c r="A23" s="73" t="str">
        <f>IFERROR(VLOOKUP('15년일출'!$C23,구분표!$A$2:$C$1001,2,FALSE),"")</f>
        <v>문화체육관광위원회</v>
      </c>
      <c r="B23" s="73" t="str">
        <f>IFERROR(VLOOKUP('15년일출'!$C23,구분표!$A$2:$C$1001,3,FALSE),"")</f>
        <v>문화체육관광국</v>
      </c>
      <c r="C23" s="186" t="s">
        <v>792</v>
      </c>
      <c r="D23" s="187" t="s">
        <v>574</v>
      </c>
      <c r="E23" s="187">
        <v>473</v>
      </c>
      <c r="F23" s="248" t="s">
        <v>746</v>
      </c>
      <c r="G23" s="246">
        <v>950000</v>
      </c>
      <c r="H23" s="188"/>
      <c r="I23" s="200">
        <v>435000</v>
      </c>
      <c r="J23" s="74">
        <f t="shared" si="4"/>
        <v>1385000</v>
      </c>
      <c r="K23" s="188"/>
      <c r="L23" s="188"/>
      <c r="M23" s="74">
        <f t="shared" si="9"/>
        <v>950000</v>
      </c>
      <c r="N23" s="75" t="str">
        <f t="shared" si="10"/>
        <v>-</v>
      </c>
      <c r="O23" s="205"/>
      <c r="P23" s="76"/>
      <c r="Q23" s="215"/>
      <c r="R23" s="76"/>
      <c r="S23" s="79" t="str">
        <f t="shared" si="11"/>
        <v/>
      </c>
      <c r="T23" s="188">
        <f t="shared" si="5"/>
        <v>435000</v>
      </c>
      <c r="U23" s="188">
        <f t="shared" si="12"/>
        <v>0</v>
      </c>
      <c r="V23" s="78" t="str">
        <f t="shared" si="6"/>
        <v>ok</v>
      </c>
      <c r="W23" s="76"/>
      <c r="X23" s="77" t="str">
        <f t="shared" si="13"/>
        <v/>
      </c>
      <c r="Y23" s="188">
        <f t="shared" si="7"/>
        <v>0</v>
      </c>
      <c r="Z23" s="188">
        <f t="shared" si="8"/>
        <v>0</v>
      </c>
      <c r="AA23" s="78" t="str">
        <f t="shared" si="14"/>
        <v>ok</v>
      </c>
      <c r="AB23" s="76"/>
      <c r="AC23" s="80" t="str">
        <f t="array" ref="AC23">IFERROR(IF($C23="","",INDEX(구분표!$I$2:$I$1001,MATCH(1,(구분표!$B$2:$B$1001='15년일출'!$A23)*(구분표!$C$2:$C$1001='15년일출'!$B23)*(구분표!$A$2:$A$1001='15년일출'!$C23),0))),"@@")</f>
        <v>1503</v>
      </c>
    </row>
    <row r="24" spans="1:29" ht="31.5" customHeight="1">
      <c r="A24" s="73" t="str">
        <f>IFERROR(VLOOKUP('15년일출'!$C24,구분표!$A$2:$C$1001,2,FALSE),"")</f>
        <v>문화체육관광위원회</v>
      </c>
      <c r="B24" s="73" t="str">
        <f>IFERROR(VLOOKUP('15년일출'!$C24,구분표!$A$2:$C$1001,3,FALSE),"")</f>
        <v>문화체육관광국</v>
      </c>
      <c r="C24" s="186" t="s">
        <v>792</v>
      </c>
      <c r="D24" s="187" t="s">
        <v>574</v>
      </c>
      <c r="E24" s="187">
        <v>473</v>
      </c>
      <c r="F24" s="248" t="s">
        <v>747</v>
      </c>
      <c r="G24" s="246">
        <v>180000</v>
      </c>
      <c r="H24" s="188"/>
      <c r="I24" s="200">
        <v>20000</v>
      </c>
      <c r="J24" s="74">
        <f t="shared" si="4"/>
        <v>200000</v>
      </c>
      <c r="K24" s="188"/>
      <c r="L24" s="188"/>
      <c r="M24" s="74">
        <f t="shared" si="9"/>
        <v>180000</v>
      </c>
      <c r="N24" s="75" t="str">
        <f t="shared" si="10"/>
        <v>-</v>
      </c>
      <c r="O24" s="206"/>
      <c r="P24" s="76"/>
      <c r="Q24" s="215"/>
      <c r="R24" s="76"/>
      <c r="S24" s="79" t="str">
        <f t="shared" si="11"/>
        <v/>
      </c>
      <c r="T24" s="188">
        <f t="shared" si="5"/>
        <v>20000</v>
      </c>
      <c r="U24" s="188">
        <f t="shared" si="12"/>
        <v>0</v>
      </c>
      <c r="V24" s="78" t="str">
        <f t="shared" si="6"/>
        <v>ok</v>
      </c>
      <c r="W24" s="76"/>
      <c r="X24" s="77" t="str">
        <f t="shared" si="13"/>
        <v/>
      </c>
      <c r="Y24" s="188">
        <f t="shared" si="7"/>
        <v>0</v>
      </c>
      <c r="Z24" s="188">
        <f t="shared" si="8"/>
        <v>0</v>
      </c>
      <c r="AA24" s="78" t="str">
        <f t="shared" si="14"/>
        <v>ok</v>
      </c>
      <c r="AB24" s="76"/>
      <c r="AC24" s="80" t="str">
        <f t="array" ref="AC24">IFERROR(IF($C24="","",INDEX(구분표!$I$2:$I$1001,MATCH(1,(구분표!$B$2:$B$1001='15년일출'!$A24)*(구분표!$C$2:$C$1001='15년일출'!$B24)*(구분표!$A$2:$A$1001='15년일출'!$C24),0))),"@@")</f>
        <v>1503</v>
      </c>
    </row>
    <row r="25" spans="1:29" ht="31.5" customHeight="1">
      <c r="A25" s="90" t="str">
        <f>IFERROR(VLOOKUP('15년일출'!$C25,구분표!$A$2:$C$1001,2,FALSE),"")</f>
        <v>문화체육관광위원회</v>
      </c>
      <c r="B25" s="90" t="str">
        <f>IFERROR(VLOOKUP('15년일출'!$C25,구분표!$A$2:$C$1001,3,FALSE),"")</f>
        <v>문화체육관광국</v>
      </c>
      <c r="C25" s="186" t="s">
        <v>792</v>
      </c>
      <c r="D25" s="187" t="s">
        <v>574</v>
      </c>
      <c r="E25" s="187">
        <v>473</v>
      </c>
      <c r="F25" s="248" t="s">
        <v>748</v>
      </c>
      <c r="G25" s="246">
        <v>1000000</v>
      </c>
      <c r="H25" s="188">
        <v>-1000000</v>
      </c>
      <c r="I25" s="188"/>
      <c r="J25" s="74">
        <f t="shared" si="4"/>
        <v>0</v>
      </c>
      <c r="K25" s="188"/>
      <c r="L25" s="188"/>
      <c r="M25" s="74">
        <f t="shared" si="9"/>
        <v>1000000</v>
      </c>
      <c r="N25" s="75" t="str">
        <f t="shared" si="10"/>
        <v>동의필요</v>
      </c>
      <c r="O25" s="206"/>
      <c r="P25" s="76"/>
      <c r="Q25" s="215"/>
      <c r="R25" s="76"/>
      <c r="S25" s="79" t="str">
        <f t="shared" si="11"/>
        <v/>
      </c>
      <c r="T25" s="188">
        <f t="shared" si="5"/>
        <v>-1000000</v>
      </c>
      <c r="U25" s="188">
        <f t="shared" si="12"/>
        <v>0</v>
      </c>
      <c r="V25" s="78" t="str">
        <f t="shared" si="6"/>
        <v>ok</v>
      </c>
      <c r="W25" s="76"/>
      <c r="X25" s="77" t="str">
        <f t="shared" si="13"/>
        <v/>
      </c>
      <c r="Y25" s="188">
        <f t="shared" si="7"/>
        <v>0</v>
      </c>
      <c r="Z25" s="188">
        <f t="shared" si="8"/>
        <v>0</v>
      </c>
      <c r="AA25" s="78" t="str">
        <f t="shared" si="14"/>
        <v>ok</v>
      </c>
      <c r="AB25" s="76"/>
      <c r="AC25" s="80" t="str">
        <f t="array" ref="AC25">IFERROR(IF($C25="","",INDEX(구분표!$I$2:$I$1001,MATCH(1,(구분표!$B$2:$B$1001='15년일출'!$A25)*(구분표!$C$2:$C$1001='15년일출'!$B25)*(구분표!$A$2:$A$1001='15년일출'!$C25),0))),"@@")</f>
        <v>1503</v>
      </c>
    </row>
    <row r="26" spans="1:29" ht="31.5" customHeight="1">
      <c r="A26" s="90" t="str">
        <f>IFERROR(VLOOKUP('15년일출'!$C26,구분표!$A$2:$C$1001,2,FALSE),"")</f>
        <v>문화체육관광위원회</v>
      </c>
      <c r="B26" s="90" t="str">
        <f>IFERROR(VLOOKUP('15년일출'!$C26,구분표!$A$2:$C$1001,3,FALSE),"")</f>
        <v>문화체육관광국</v>
      </c>
      <c r="C26" s="186" t="s">
        <v>792</v>
      </c>
      <c r="D26" s="187" t="s">
        <v>574</v>
      </c>
      <c r="E26" s="187">
        <v>473</v>
      </c>
      <c r="F26" s="247" t="s">
        <v>749</v>
      </c>
      <c r="G26" s="246">
        <v>460000</v>
      </c>
      <c r="H26" s="188"/>
      <c r="I26" s="188">
        <v>240000</v>
      </c>
      <c r="J26" s="74">
        <f t="shared" si="4"/>
        <v>700000</v>
      </c>
      <c r="K26" s="188"/>
      <c r="L26" s="188"/>
      <c r="M26" s="74">
        <f t="shared" si="9"/>
        <v>460000</v>
      </c>
      <c r="N26" s="75" t="str">
        <f t="shared" si="10"/>
        <v>-</v>
      </c>
      <c r="O26" s="206"/>
      <c r="P26" s="76"/>
      <c r="Q26" s="215"/>
      <c r="R26" s="76"/>
      <c r="S26" s="79" t="str">
        <f t="shared" si="11"/>
        <v/>
      </c>
      <c r="T26" s="188">
        <f t="shared" si="5"/>
        <v>240000</v>
      </c>
      <c r="U26" s="188">
        <f t="shared" si="12"/>
        <v>0</v>
      </c>
      <c r="V26" s="78" t="str">
        <f t="shared" si="6"/>
        <v>ok</v>
      </c>
      <c r="W26" s="76"/>
      <c r="X26" s="77" t="str">
        <f t="shared" si="13"/>
        <v/>
      </c>
      <c r="Y26" s="188">
        <f t="shared" si="7"/>
        <v>0</v>
      </c>
      <c r="Z26" s="188">
        <f t="shared" si="8"/>
        <v>0</v>
      </c>
      <c r="AA26" s="78" t="str">
        <f t="shared" si="14"/>
        <v>ok</v>
      </c>
      <c r="AB26" s="76"/>
      <c r="AC26" s="80" t="str">
        <f t="array" ref="AC26">IFERROR(IF($C26="","",INDEX(구분표!$I$2:$I$1001,MATCH(1,(구분표!$B$2:$B$1001='15년일출'!$A26)*(구분표!$C$2:$C$1001='15년일출'!$B26)*(구분표!$A$2:$A$1001='15년일출'!$C26),0))),"@@")</f>
        <v>1503</v>
      </c>
    </row>
    <row r="27" spans="1:29" ht="31.5" customHeight="1">
      <c r="A27" s="90" t="str">
        <f>IFERROR(VLOOKUP('15년일출'!$C27,구분표!$A$2:$C$1001,2,FALSE),"")</f>
        <v>문화체육관광위원회</v>
      </c>
      <c r="B27" s="90" t="str">
        <f>IFERROR(VLOOKUP('15년일출'!$C27,구분표!$A$2:$C$1001,3,FALSE),"")</f>
        <v>문화체육관광국</v>
      </c>
      <c r="C27" s="186" t="s">
        <v>792</v>
      </c>
      <c r="D27" s="187" t="s">
        <v>574</v>
      </c>
      <c r="E27" s="189">
        <v>474</v>
      </c>
      <c r="F27" s="248" t="s">
        <v>750</v>
      </c>
      <c r="G27" s="246">
        <v>2978000</v>
      </c>
      <c r="H27" s="200"/>
      <c r="I27" s="188">
        <v>300000</v>
      </c>
      <c r="J27" s="74">
        <f t="shared" si="4"/>
        <v>3278000</v>
      </c>
      <c r="K27" s="188"/>
      <c r="L27" s="188"/>
      <c r="M27" s="74">
        <f t="shared" si="9"/>
        <v>2978000</v>
      </c>
      <c r="N27" s="75" t="str">
        <f t="shared" si="10"/>
        <v>-</v>
      </c>
      <c r="O27" s="206"/>
      <c r="P27" s="76"/>
      <c r="Q27" s="215"/>
      <c r="R27" s="76"/>
      <c r="S27" s="79" t="str">
        <f t="shared" si="11"/>
        <v/>
      </c>
      <c r="T27" s="188">
        <f t="shared" si="5"/>
        <v>300000</v>
      </c>
      <c r="U27" s="188">
        <f t="shared" si="12"/>
        <v>0</v>
      </c>
      <c r="V27" s="78" t="str">
        <f t="shared" si="6"/>
        <v>ok</v>
      </c>
      <c r="W27" s="76"/>
      <c r="X27" s="77" t="str">
        <f t="shared" si="13"/>
        <v/>
      </c>
      <c r="Y27" s="188">
        <f t="shared" si="7"/>
        <v>0</v>
      </c>
      <c r="Z27" s="188">
        <f t="shared" si="8"/>
        <v>0</v>
      </c>
      <c r="AA27" s="78" t="str">
        <f t="shared" si="14"/>
        <v>ok</v>
      </c>
      <c r="AB27" s="76"/>
      <c r="AC27" s="80" t="str">
        <f t="array" ref="AC27">IFERROR(IF($C27="","",INDEX(구분표!$I$2:$I$1001,MATCH(1,(구분표!$B$2:$B$1001='15년일출'!$A27)*(구분표!$C$2:$C$1001='15년일출'!$B27)*(구분표!$A$2:$A$1001='15년일출'!$C27),0))),"@@")</f>
        <v>1503</v>
      </c>
    </row>
    <row r="28" spans="1:29" ht="31.5" customHeight="1">
      <c r="A28" s="90" t="str">
        <f>IFERROR(VLOOKUP('15년일출'!$C28,구분표!$A$2:$C$1001,2,FALSE),"")</f>
        <v>문화체육관광위원회</v>
      </c>
      <c r="B28" s="90" t="str">
        <f>IFERROR(VLOOKUP('15년일출'!$C28,구분표!$A$2:$C$1001,3,FALSE),"")</f>
        <v>문화체육관광국</v>
      </c>
      <c r="C28" s="186" t="s">
        <v>792</v>
      </c>
      <c r="D28" s="187" t="s">
        <v>574</v>
      </c>
      <c r="E28" s="189">
        <v>475</v>
      </c>
      <c r="F28" s="248" t="s">
        <v>751</v>
      </c>
      <c r="G28" s="246">
        <v>968000</v>
      </c>
      <c r="H28" s="188"/>
      <c r="I28" s="188">
        <v>330000</v>
      </c>
      <c r="J28" s="74">
        <f t="shared" si="4"/>
        <v>1298000</v>
      </c>
      <c r="K28" s="188"/>
      <c r="L28" s="188"/>
      <c r="M28" s="74">
        <f t="shared" si="9"/>
        <v>968000</v>
      </c>
      <c r="N28" s="75" t="str">
        <f t="shared" si="10"/>
        <v>-</v>
      </c>
      <c r="O28" s="206"/>
      <c r="P28" s="76"/>
      <c r="Q28" s="215"/>
      <c r="R28" s="76"/>
      <c r="S28" s="79" t="str">
        <f t="shared" si="11"/>
        <v/>
      </c>
      <c r="T28" s="188">
        <f t="shared" si="5"/>
        <v>330000</v>
      </c>
      <c r="U28" s="188">
        <f t="shared" si="12"/>
        <v>0</v>
      </c>
      <c r="V28" s="78" t="str">
        <f t="shared" si="6"/>
        <v>ok</v>
      </c>
      <c r="W28" s="76"/>
      <c r="X28" s="77" t="str">
        <f t="shared" si="13"/>
        <v/>
      </c>
      <c r="Y28" s="188">
        <f t="shared" si="7"/>
        <v>0</v>
      </c>
      <c r="Z28" s="188">
        <f t="shared" si="8"/>
        <v>0</v>
      </c>
      <c r="AA28" s="78" t="str">
        <f t="shared" si="14"/>
        <v>ok</v>
      </c>
      <c r="AB28" s="76"/>
      <c r="AC28" s="80" t="str">
        <f t="array" ref="AC28">IFERROR(IF($C28="","",INDEX(구분표!$I$2:$I$1001,MATCH(1,(구분표!$B$2:$B$1001='15년일출'!$A28)*(구분표!$C$2:$C$1001='15년일출'!$B28)*(구분표!$A$2:$A$1001='15년일출'!$C28),0))),"@@")</f>
        <v>1503</v>
      </c>
    </row>
    <row r="29" spans="1:29" ht="31.5" customHeight="1">
      <c r="A29" s="90" t="str">
        <f>IFERROR(VLOOKUP('15년일출'!$C29,구분표!$A$2:$C$1001,2,FALSE),"")</f>
        <v>문화체육관광위원회</v>
      </c>
      <c r="B29" s="90" t="str">
        <f>IFERROR(VLOOKUP('15년일출'!$C29,구분표!$A$2:$C$1001,3,FALSE),"")</f>
        <v>문화체육관광국</v>
      </c>
      <c r="C29" s="186" t="s">
        <v>792</v>
      </c>
      <c r="D29" s="187" t="s">
        <v>574</v>
      </c>
      <c r="E29" s="189">
        <v>475</v>
      </c>
      <c r="F29" s="248" t="s">
        <v>752</v>
      </c>
      <c r="G29" s="246">
        <v>40000</v>
      </c>
      <c r="H29" s="188"/>
      <c r="I29" s="188">
        <v>40000</v>
      </c>
      <c r="J29" s="74">
        <f t="shared" si="4"/>
        <v>80000</v>
      </c>
      <c r="K29" s="188"/>
      <c r="L29" s="188"/>
      <c r="M29" s="74">
        <f t="shared" si="9"/>
        <v>40000</v>
      </c>
      <c r="N29" s="75" t="str">
        <f t="shared" si="10"/>
        <v>-</v>
      </c>
      <c r="O29" s="206"/>
      <c r="P29" s="76"/>
      <c r="Q29" s="215"/>
      <c r="R29" s="76"/>
      <c r="S29" s="79" t="str">
        <f t="shared" si="11"/>
        <v/>
      </c>
      <c r="T29" s="188">
        <f t="shared" si="5"/>
        <v>40000</v>
      </c>
      <c r="U29" s="188">
        <f t="shared" si="12"/>
        <v>0</v>
      </c>
      <c r="V29" s="78" t="str">
        <f t="shared" si="6"/>
        <v>ok</v>
      </c>
      <c r="W29" s="76"/>
      <c r="X29" s="77" t="str">
        <f t="shared" si="13"/>
        <v/>
      </c>
      <c r="Y29" s="188">
        <f t="shared" si="7"/>
        <v>0</v>
      </c>
      <c r="Z29" s="188">
        <f t="shared" si="8"/>
        <v>0</v>
      </c>
      <c r="AA29" s="78" t="str">
        <f t="shared" si="14"/>
        <v>ok</v>
      </c>
      <c r="AB29" s="76"/>
      <c r="AC29" s="80" t="str">
        <f t="array" ref="AC29">IFERROR(IF($C29="","",INDEX(구분표!$I$2:$I$1001,MATCH(1,(구분표!$B$2:$B$1001='15년일출'!$A29)*(구분표!$C$2:$C$1001='15년일출'!$B29)*(구분표!$A$2:$A$1001='15년일출'!$C29),0))),"@@")</f>
        <v>1503</v>
      </c>
    </row>
    <row r="30" spans="1:29" ht="31.5" customHeight="1">
      <c r="A30" s="90" t="str">
        <f>IFERROR(VLOOKUP('15년일출'!$C30,구분표!$A$2:$C$1001,2,FALSE),"")</f>
        <v>문화체육관광위원회</v>
      </c>
      <c r="B30" s="90" t="str">
        <f>IFERROR(VLOOKUP('15년일출'!$C30,구분표!$A$2:$C$1001,3,FALSE),"")</f>
        <v>문화체육관광국</v>
      </c>
      <c r="C30" s="186" t="s">
        <v>792</v>
      </c>
      <c r="D30" s="187" t="s">
        <v>574</v>
      </c>
      <c r="E30" s="189">
        <v>475</v>
      </c>
      <c r="F30" s="248" t="s">
        <v>753</v>
      </c>
      <c r="G30" s="246">
        <v>240000</v>
      </c>
      <c r="H30" s="188"/>
      <c r="I30" s="188">
        <v>46000</v>
      </c>
      <c r="J30" s="74">
        <f t="shared" si="4"/>
        <v>286000</v>
      </c>
      <c r="K30" s="188"/>
      <c r="L30" s="188"/>
      <c r="M30" s="74">
        <f t="shared" si="9"/>
        <v>240000</v>
      </c>
      <c r="N30" s="75" t="str">
        <f t="shared" si="10"/>
        <v>-</v>
      </c>
      <c r="O30" s="206"/>
      <c r="P30" s="76"/>
      <c r="Q30" s="215"/>
      <c r="R30" s="76"/>
      <c r="S30" s="79" t="str">
        <f t="shared" si="11"/>
        <v/>
      </c>
      <c r="T30" s="188">
        <f t="shared" si="5"/>
        <v>46000</v>
      </c>
      <c r="U30" s="188">
        <f t="shared" si="12"/>
        <v>0</v>
      </c>
      <c r="V30" s="78" t="str">
        <f t="shared" si="6"/>
        <v>ok</v>
      </c>
      <c r="W30" s="76"/>
      <c r="X30" s="77" t="str">
        <f t="shared" si="13"/>
        <v/>
      </c>
      <c r="Y30" s="188">
        <f t="shared" si="7"/>
        <v>0</v>
      </c>
      <c r="Z30" s="188">
        <f t="shared" si="8"/>
        <v>0</v>
      </c>
      <c r="AA30" s="78" t="str">
        <f t="shared" si="14"/>
        <v>ok</v>
      </c>
      <c r="AB30" s="76"/>
      <c r="AC30" s="80" t="str">
        <f t="array" ref="AC30">IFERROR(IF($C30="","",INDEX(구분표!$I$2:$I$1001,MATCH(1,(구분표!$B$2:$B$1001='15년일출'!$A30)*(구분표!$C$2:$C$1001='15년일출'!$B30)*(구분표!$A$2:$A$1001='15년일출'!$C30),0))),"@@")</f>
        <v>1503</v>
      </c>
    </row>
    <row r="31" spans="1:29" ht="31.5" customHeight="1">
      <c r="A31" s="90" t="str">
        <f>IFERROR(VLOOKUP('15년일출'!$C31,구분표!$A$2:$C$1001,2,FALSE),"")</f>
        <v>문화체육관광위원회</v>
      </c>
      <c r="B31" s="90" t="str">
        <f>IFERROR(VLOOKUP('15년일출'!$C31,구분표!$A$2:$C$1001,3,FALSE),"")</f>
        <v>문화체육관광국</v>
      </c>
      <c r="C31" s="186" t="s">
        <v>792</v>
      </c>
      <c r="D31" s="187" t="s">
        <v>574</v>
      </c>
      <c r="E31" s="189">
        <v>475</v>
      </c>
      <c r="F31" s="248" t="s">
        <v>754</v>
      </c>
      <c r="G31" s="246">
        <v>4000</v>
      </c>
      <c r="H31" s="188"/>
      <c r="I31" s="188">
        <v>26000</v>
      </c>
      <c r="J31" s="74">
        <f t="shared" si="4"/>
        <v>30000</v>
      </c>
      <c r="K31" s="188"/>
      <c r="L31" s="188"/>
      <c r="M31" s="74">
        <f t="shared" si="9"/>
        <v>4000</v>
      </c>
      <c r="N31" s="75" t="str">
        <f t="shared" si="10"/>
        <v>-</v>
      </c>
      <c r="O31" s="206"/>
      <c r="P31" s="76"/>
      <c r="Q31" s="215"/>
      <c r="R31" s="76"/>
      <c r="S31" s="79" t="str">
        <f t="shared" si="11"/>
        <v/>
      </c>
      <c r="T31" s="188">
        <f t="shared" si="5"/>
        <v>26000</v>
      </c>
      <c r="U31" s="188">
        <f t="shared" si="12"/>
        <v>0</v>
      </c>
      <c r="V31" s="78" t="str">
        <f t="shared" si="6"/>
        <v>ok</v>
      </c>
      <c r="W31" s="76"/>
      <c r="X31" s="77" t="str">
        <f t="shared" si="13"/>
        <v/>
      </c>
      <c r="Y31" s="188">
        <f t="shared" si="7"/>
        <v>0</v>
      </c>
      <c r="Z31" s="188">
        <f t="shared" si="8"/>
        <v>0</v>
      </c>
      <c r="AA31" s="78" t="str">
        <f t="shared" si="14"/>
        <v>ok</v>
      </c>
      <c r="AB31" s="76"/>
      <c r="AC31" s="80" t="str">
        <f t="array" ref="AC31">IFERROR(IF($C31="","",INDEX(구분표!$I$2:$I$1001,MATCH(1,(구분표!$B$2:$B$1001='15년일출'!$A31)*(구분표!$C$2:$C$1001='15년일출'!$B31)*(구분표!$A$2:$A$1001='15년일출'!$C31),0))),"@@")</f>
        <v>1503</v>
      </c>
    </row>
    <row r="32" spans="1:29" ht="31.5" customHeight="1">
      <c r="A32" s="90" t="str">
        <f>IFERROR(VLOOKUP('15년일출'!$C32,구분표!$A$2:$C$1001,2,FALSE),"")</f>
        <v>문화체육관광위원회</v>
      </c>
      <c r="B32" s="90" t="str">
        <f>IFERROR(VLOOKUP('15년일출'!$C32,구분표!$A$2:$C$1001,3,FALSE),"")</f>
        <v>문화체육관광국</v>
      </c>
      <c r="C32" s="186" t="s">
        <v>792</v>
      </c>
      <c r="D32" s="187" t="s">
        <v>574</v>
      </c>
      <c r="E32" s="189">
        <v>475</v>
      </c>
      <c r="F32" s="248" t="s">
        <v>755</v>
      </c>
      <c r="G32" s="246">
        <v>25000</v>
      </c>
      <c r="H32" s="188"/>
      <c r="I32" s="188">
        <v>115000</v>
      </c>
      <c r="J32" s="74">
        <f t="shared" si="4"/>
        <v>140000</v>
      </c>
      <c r="K32" s="188"/>
      <c r="L32" s="188"/>
      <c r="M32" s="74">
        <f t="shared" si="9"/>
        <v>25000</v>
      </c>
      <c r="N32" s="75" t="str">
        <f t="shared" si="10"/>
        <v>-</v>
      </c>
      <c r="O32" s="206"/>
      <c r="P32" s="76"/>
      <c r="Q32" s="215"/>
      <c r="R32" s="76"/>
      <c r="S32" s="79" t="str">
        <f t="shared" si="11"/>
        <v/>
      </c>
      <c r="T32" s="188">
        <f t="shared" si="5"/>
        <v>115000</v>
      </c>
      <c r="U32" s="188">
        <f t="shared" si="12"/>
        <v>0</v>
      </c>
      <c r="V32" s="78" t="str">
        <f t="shared" si="6"/>
        <v>ok</v>
      </c>
      <c r="W32" s="76"/>
      <c r="X32" s="77" t="str">
        <f t="shared" si="13"/>
        <v/>
      </c>
      <c r="Y32" s="188">
        <f t="shared" si="7"/>
        <v>0</v>
      </c>
      <c r="Z32" s="188">
        <f t="shared" si="8"/>
        <v>0</v>
      </c>
      <c r="AA32" s="78" t="str">
        <f t="shared" si="14"/>
        <v>ok</v>
      </c>
      <c r="AB32" s="76"/>
      <c r="AC32" s="80" t="str">
        <f t="array" ref="AC32">IFERROR(IF($C32="","",INDEX(구분표!$I$2:$I$1001,MATCH(1,(구분표!$B$2:$B$1001='15년일출'!$A32)*(구분표!$C$2:$C$1001='15년일출'!$B32)*(구분표!$A$2:$A$1001='15년일출'!$C32),0))),"@@")</f>
        <v>1503</v>
      </c>
    </row>
    <row r="33" spans="1:29" ht="31.5" customHeight="1">
      <c r="A33" s="90" t="str">
        <f>IFERROR(VLOOKUP('15년일출'!$C33,구분표!$A$2:$C$1001,2,FALSE),"")</f>
        <v>문화체육관광위원회</v>
      </c>
      <c r="B33" s="90" t="str">
        <f>IFERROR(VLOOKUP('15년일출'!$C33,구분표!$A$2:$C$1001,3,FALSE),"")</f>
        <v>문화체육관광국</v>
      </c>
      <c r="C33" s="186" t="s">
        <v>792</v>
      </c>
      <c r="D33" s="187" t="s">
        <v>574</v>
      </c>
      <c r="E33" s="189">
        <v>475</v>
      </c>
      <c r="F33" s="248" t="s">
        <v>756</v>
      </c>
      <c r="G33" s="246">
        <v>21000</v>
      </c>
      <c r="H33" s="188"/>
      <c r="I33" s="188">
        <v>29000</v>
      </c>
      <c r="J33" s="74">
        <f t="shared" si="4"/>
        <v>50000</v>
      </c>
      <c r="K33" s="188"/>
      <c r="L33" s="188"/>
      <c r="M33" s="74">
        <f t="shared" si="9"/>
        <v>21000</v>
      </c>
      <c r="N33" s="75" t="str">
        <f t="shared" si="10"/>
        <v>-</v>
      </c>
      <c r="O33" s="206"/>
      <c r="P33" s="76"/>
      <c r="Q33" s="215"/>
      <c r="R33" s="76"/>
      <c r="S33" s="79" t="str">
        <f t="shared" si="11"/>
        <v/>
      </c>
      <c r="T33" s="188">
        <f t="shared" si="5"/>
        <v>29000</v>
      </c>
      <c r="U33" s="188">
        <f t="shared" si="12"/>
        <v>0</v>
      </c>
      <c r="V33" s="78" t="str">
        <f t="shared" si="6"/>
        <v>ok</v>
      </c>
      <c r="W33" s="76"/>
      <c r="X33" s="77" t="str">
        <f t="shared" si="13"/>
        <v/>
      </c>
      <c r="Y33" s="188">
        <f t="shared" si="7"/>
        <v>0</v>
      </c>
      <c r="Z33" s="188">
        <f t="shared" si="8"/>
        <v>0</v>
      </c>
      <c r="AA33" s="78" t="str">
        <f t="shared" si="14"/>
        <v>ok</v>
      </c>
      <c r="AB33" s="76"/>
      <c r="AC33" s="80" t="str">
        <f t="array" ref="AC33">IFERROR(IF($C33="","",INDEX(구분표!$I$2:$I$1001,MATCH(1,(구분표!$B$2:$B$1001='15년일출'!$A33)*(구분표!$C$2:$C$1001='15년일출'!$B33)*(구분표!$A$2:$A$1001='15년일출'!$C33),0))),"@@")</f>
        <v>1503</v>
      </c>
    </row>
    <row r="34" spans="1:29" ht="31.5" customHeight="1">
      <c r="A34" s="90" t="str">
        <f>IFERROR(VLOOKUP('15년일출'!$C34,구분표!$A$2:$C$1001,2,FALSE),"")</f>
        <v>문화체육관광위원회</v>
      </c>
      <c r="B34" s="90" t="str">
        <f>IFERROR(VLOOKUP('15년일출'!$C34,구분표!$A$2:$C$1001,3,FALSE),"")</f>
        <v>문화체육관광국</v>
      </c>
      <c r="C34" s="186" t="s">
        <v>792</v>
      </c>
      <c r="D34" s="187" t="s">
        <v>574</v>
      </c>
      <c r="E34" s="189">
        <v>477</v>
      </c>
      <c r="F34" s="248" t="s">
        <v>757</v>
      </c>
      <c r="G34" s="246">
        <v>32000</v>
      </c>
      <c r="H34" s="188"/>
      <c r="I34" s="188">
        <v>1000</v>
      </c>
      <c r="J34" s="74">
        <f t="shared" si="4"/>
        <v>33000</v>
      </c>
      <c r="K34" s="188"/>
      <c r="L34" s="188"/>
      <c r="M34" s="74">
        <f t="shared" si="9"/>
        <v>32000</v>
      </c>
      <c r="N34" s="75" t="str">
        <f t="shared" si="10"/>
        <v>-</v>
      </c>
      <c r="O34" s="206"/>
      <c r="P34" s="76"/>
      <c r="Q34" s="215"/>
      <c r="R34" s="76"/>
      <c r="S34" s="79" t="str">
        <f t="shared" si="11"/>
        <v/>
      </c>
      <c r="T34" s="188">
        <f t="shared" si="5"/>
        <v>1000</v>
      </c>
      <c r="U34" s="188">
        <f t="shared" si="12"/>
        <v>0</v>
      </c>
      <c r="V34" s="78" t="str">
        <f t="shared" si="6"/>
        <v>ok</v>
      </c>
      <c r="W34" s="76"/>
      <c r="X34" s="77" t="str">
        <f t="shared" si="13"/>
        <v/>
      </c>
      <c r="Y34" s="188">
        <f t="shared" si="7"/>
        <v>0</v>
      </c>
      <c r="Z34" s="188">
        <f t="shared" si="8"/>
        <v>0</v>
      </c>
      <c r="AA34" s="78" t="str">
        <f t="shared" si="14"/>
        <v>ok</v>
      </c>
      <c r="AB34" s="76"/>
      <c r="AC34" s="80" t="str">
        <f t="array" ref="AC34">IFERROR(IF($C34="","",INDEX(구분표!$I$2:$I$1001,MATCH(1,(구분표!$B$2:$B$1001='15년일출'!$A34)*(구분표!$C$2:$C$1001='15년일출'!$B34)*(구분표!$A$2:$A$1001='15년일출'!$C34),0))),"@@")</f>
        <v>1503</v>
      </c>
    </row>
    <row r="35" spans="1:29" ht="31.5" customHeight="1">
      <c r="A35" s="90" t="str">
        <f>IFERROR(VLOOKUP('15년일출'!$C35,구분표!$A$2:$C$1001,2,FALSE),"")</f>
        <v>문화체육관광위원회</v>
      </c>
      <c r="B35" s="90" t="str">
        <f>IFERROR(VLOOKUP('15년일출'!$C35,구분표!$A$2:$C$1001,3,FALSE),"")</f>
        <v>문화체육관광국</v>
      </c>
      <c r="C35" s="186" t="s">
        <v>792</v>
      </c>
      <c r="D35" s="187" t="s">
        <v>665</v>
      </c>
      <c r="E35" s="189"/>
      <c r="F35" s="248" t="s">
        <v>781</v>
      </c>
      <c r="G35" s="246"/>
      <c r="H35" s="188"/>
      <c r="I35" s="188">
        <v>200000</v>
      </c>
      <c r="J35" s="74">
        <f>SUM(G35+H35+I35)</f>
        <v>200000</v>
      </c>
      <c r="K35" s="188"/>
      <c r="L35" s="188"/>
      <c r="M35" s="74">
        <f>SUM(G35+K35+L35)</f>
        <v>0</v>
      </c>
      <c r="N35" s="75" t="str">
        <f>IF(H35-K35&lt;0,"동의필요","-")</f>
        <v>-</v>
      </c>
      <c r="O35" s="205"/>
      <c r="P35" s="76"/>
      <c r="Q35" s="215"/>
      <c r="R35" s="76"/>
      <c r="S35" s="79" t="str">
        <f>IF($Q35="도비","도비",IF(COUNT(FIND("국비/",$F35)),"국비",IF(COUNT(FIND("지특/",$F35)),"지특",IF(COUNT(FIND("기금/",$F35)),"기금",IF(COUNT(FIND("교부세/",$F35)),"특교",IF(COUNT(FIND("자체/",$F35)),"도비",""))))))</f>
        <v/>
      </c>
      <c r="T35" s="188">
        <f>IF($S35&lt;&gt;"도비",IF($Q35="국도비","직접입력",SUM($H35:$I35)),)</f>
        <v>200000</v>
      </c>
      <c r="U35" s="188">
        <f>IF($S35="도비",SUM($H35:$I35),IF($Q35="국도비","직접입력",SUM($H35:$I35)-$T35))</f>
        <v>0</v>
      </c>
      <c r="V35" s="78" t="str">
        <f>IF($Q35="국도비","ok",IF(($H35+$I35)=($T35+$U35),"ok","검토"))</f>
        <v>ok</v>
      </c>
      <c r="W35" s="76"/>
      <c r="X35" s="77" t="str">
        <f>$S35</f>
        <v/>
      </c>
      <c r="Y35" s="188">
        <f>IF($X35&lt;&gt;"도비",IF($Q35="국도비","직접입력",SUM($K35:$L35)),)</f>
        <v>0</v>
      </c>
      <c r="Z35" s="188">
        <f>IF($X35="도비",SUM($K35:$L35),IF($Q35="국도비","직접입력",SUM($K35:$L35)-$Y35))</f>
        <v>0</v>
      </c>
      <c r="AA35" s="78" t="str">
        <f>IF($Q35="국도비","ok",IF(($K35+$L35)=($Y35+$Z35),"ok","검토"))</f>
        <v>ok</v>
      </c>
      <c r="AB35" s="76"/>
      <c r="AC35" s="80" t="str">
        <f t="array" ref="AC35">IFERROR(IF($C35="","",INDEX(구분표!$I$2:$I$1001,MATCH(1,(구분표!$B$2:$B$1001='15년일출'!$A35)*(구분표!$C$2:$C$1001='15년일출'!$B35)*(구분표!$A$2:$A$1001='15년일출'!$C35),0))),"@@")</f>
        <v>1503</v>
      </c>
    </row>
    <row r="36" spans="1:29" ht="31.5" customHeight="1">
      <c r="A36" s="90" t="str">
        <f>IFERROR(VLOOKUP('15년일출'!$C36,구분표!$A$2:$C$1001,2,FALSE),"")</f>
        <v>문화체육관광위원회</v>
      </c>
      <c r="B36" s="90" t="str">
        <f>IFERROR(VLOOKUP('15년일출'!$C36,구분표!$A$2:$C$1001,3,FALSE),"")</f>
        <v>문화체육관광국</v>
      </c>
      <c r="C36" s="190" t="s">
        <v>793</v>
      </c>
      <c r="D36" s="187" t="s">
        <v>574</v>
      </c>
      <c r="E36" s="189">
        <v>480</v>
      </c>
      <c r="F36" s="248" t="s">
        <v>758</v>
      </c>
      <c r="G36" s="266">
        <v>171210</v>
      </c>
      <c r="H36" s="188">
        <v>-51234</v>
      </c>
      <c r="I36" s="188"/>
      <c r="J36" s="74">
        <f t="shared" si="4"/>
        <v>119976</v>
      </c>
      <c r="K36" s="188"/>
      <c r="L36" s="188"/>
      <c r="M36" s="74">
        <f t="shared" si="9"/>
        <v>171210</v>
      </c>
      <c r="N36" s="75" t="str">
        <f t="shared" si="10"/>
        <v>동의필요</v>
      </c>
      <c r="O36" s="206"/>
      <c r="P36" s="76"/>
      <c r="Q36" s="215"/>
      <c r="R36" s="76"/>
      <c r="S36" s="79" t="str">
        <f t="shared" si="11"/>
        <v/>
      </c>
      <c r="T36" s="188">
        <f t="shared" si="5"/>
        <v>-51234</v>
      </c>
      <c r="U36" s="188">
        <f t="shared" si="12"/>
        <v>0</v>
      </c>
      <c r="V36" s="78" t="str">
        <f t="shared" si="6"/>
        <v>ok</v>
      </c>
      <c r="W36" s="76"/>
      <c r="X36" s="77" t="str">
        <f t="shared" si="13"/>
        <v/>
      </c>
      <c r="Y36" s="188">
        <f t="shared" si="7"/>
        <v>0</v>
      </c>
      <c r="Z36" s="188">
        <f t="shared" si="8"/>
        <v>0</v>
      </c>
      <c r="AA36" s="78" t="str">
        <f t="shared" si="14"/>
        <v>ok</v>
      </c>
      <c r="AB36" s="76"/>
      <c r="AC36" s="80" t="str">
        <f t="array" ref="AC36">IFERROR(IF($C36="","",INDEX(구분표!$I$2:$I$1001,MATCH(1,(구분표!$B$2:$B$1001='15년일출'!$A36)*(구분표!$C$2:$C$1001='15년일출'!$B36)*(구분표!$A$2:$A$1001='15년일출'!$C36),0))),"@@")</f>
        <v>1504</v>
      </c>
    </row>
    <row r="37" spans="1:29" ht="31.5" customHeight="1">
      <c r="A37" s="90" t="str">
        <f>IFERROR(VLOOKUP('15년일출'!$C37,구분표!$A$2:$C$1001,2,FALSE),"")</f>
        <v>문화체육관광위원회</v>
      </c>
      <c r="B37" s="90" t="str">
        <f>IFERROR(VLOOKUP('15년일출'!$C37,구분표!$A$2:$C$1001,3,FALSE),"")</f>
        <v>문화체육관광국</v>
      </c>
      <c r="C37" s="190" t="s">
        <v>793</v>
      </c>
      <c r="D37" s="187" t="s">
        <v>574</v>
      </c>
      <c r="E37" s="189">
        <v>483</v>
      </c>
      <c r="F37" s="248" t="s">
        <v>759</v>
      </c>
      <c r="G37" s="266">
        <v>500000</v>
      </c>
      <c r="H37" s="188">
        <v>-440000</v>
      </c>
      <c r="I37" s="188"/>
      <c r="J37" s="74">
        <f t="shared" si="4"/>
        <v>60000</v>
      </c>
      <c r="K37" s="188"/>
      <c r="L37" s="188"/>
      <c r="M37" s="74">
        <f t="shared" si="9"/>
        <v>500000</v>
      </c>
      <c r="N37" s="75" t="str">
        <f t="shared" si="10"/>
        <v>동의필요</v>
      </c>
      <c r="O37" s="206"/>
      <c r="P37" s="76"/>
      <c r="Q37" s="215"/>
      <c r="R37" s="76"/>
      <c r="S37" s="79" t="str">
        <f t="shared" si="11"/>
        <v/>
      </c>
      <c r="T37" s="188">
        <f t="shared" si="5"/>
        <v>-440000</v>
      </c>
      <c r="U37" s="188">
        <f t="shared" si="12"/>
        <v>0</v>
      </c>
      <c r="V37" s="78" t="str">
        <f t="shared" si="6"/>
        <v>ok</v>
      </c>
      <c r="W37" s="76"/>
      <c r="X37" s="77" t="str">
        <f t="shared" si="13"/>
        <v/>
      </c>
      <c r="Y37" s="188">
        <f t="shared" si="7"/>
        <v>0</v>
      </c>
      <c r="Z37" s="188">
        <f t="shared" si="8"/>
        <v>0</v>
      </c>
      <c r="AA37" s="78" t="str">
        <f t="shared" si="14"/>
        <v>ok</v>
      </c>
      <c r="AB37" s="76"/>
      <c r="AC37" s="80" t="str">
        <f t="array" ref="AC37">IFERROR(IF($C37="","",INDEX(구분표!$I$2:$I$1001,MATCH(1,(구분표!$B$2:$B$1001='15년일출'!$A37)*(구분표!$C$2:$C$1001='15년일출'!$B37)*(구분표!$A$2:$A$1001='15년일출'!$C37),0))),"@@")</f>
        <v>1504</v>
      </c>
    </row>
    <row r="38" spans="1:29" ht="31.5" customHeight="1">
      <c r="A38" s="90" t="str">
        <f>IFERROR(VLOOKUP('15년일출'!$C38,구분표!$A$2:$C$1001,2,FALSE),"")</f>
        <v>문화체육관광위원회</v>
      </c>
      <c r="B38" s="90" t="str">
        <f>IFERROR(VLOOKUP('15년일출'!$C38,구분표!$A$2:$C$1001,3,FALSE),"")</f>
        <v>문화체육관광국</v>
      </c>
      <c r="C38" s="190" t="s">
        <v>793</v>
      </c>
      <c r="D38" s="187" t="s">
        <v>665</v>
      </c>
      <c r="E38" s="189"/>
      <c r="F38" s="248" t="s">
        <v>760</v>
      </c>
      <c r="G38" s="266"/>
      <c r="H38" s="188"/>
      <c r="I38" s="188">
        <v>100000</v>
      </c>
      <c r="J38" s="74">
        <f t="shared" si="4"/>
        <v>100000</v>
      </c>
      <c r="K38" s="188"/>
      <c r="L38" s="188"/>
      <c r="M38" s="74">
        <f t="shared" si="9"/>
        <v>0</v>
      </c>
      <c r="N38" s="75" t="str">
        <f t="shared" si="10"/>
        <v>-</v>
      </c>
      <c r="O38" s="206"/>
      <c r="P38" s="76"/>
      <c r="Q38" s="215"/>
      <c r="R38" s="76"/>
      <c r="S38" s="79" t="str">
        <f t="shared" si="11"/>
        <v/>
      </c>
      <c r="T38" s="188">
        <f t="shared" si="5"/>
        <v>100000</v>
      </c>
      <c r="U38" s="188">
        <f t="shared" si="12"/>
        <v>0</v>
      </c>
      <c r="V38" s="78" t="str">
        <f t="shared" si="6"/>
        <v>ok</v>
      </c>
      <c r="W38" s="76"/>
      <c r="X38" s="77" t="str">
        <f t="shared" si="13"/>
        <v/>
      </c>
      <c r="Y38" s="188">
        <f t="shared" si="7"/>
        <v>0</v>
      </c>
      <c r="Z38" s="188">
        <f t="shared" si="8"/>
        <v>0</v>
      </c>
      <c r="AA38" s="78" t="str">
        <f t="shared" si="14"/>
        <v>ok</v>
      </c>
      <c r="AB38" s="76"/>
      <c r="AC38" s="80" t="str">
        <f t="array" ref="AC38">IFERROR(IF($C38="","",INDEX(구분표!$I$2:$I$1001,MATCH(1,(구분표!$B$2:$B$1001='15년일출'!$A38)*(구분표!$C$2:$C$1001='15년일출'!$B38)*(구분표!$A$2:$A$1001='15년일출'!$C38),0))),"@@")</f>
        <v>1504</v>
      </c>
    </row>
    <row r="39" spans="1:29" ht="31.5" customHeight="1">
      <c r="A39" s="90" t="str">
        <f>IFERROR(VLOOKUP('15년일출'!$C39,구분표!$A$2:$C$1001,2,FALSE),"")</f>
        <v>문화체육관광위원회</v>
      </c>
      <c r="B39" s="90" t="str">
        <f>IFERROR(VLOOKUP('15년일출'!$C39,구분표!$A$2:$C$1001,3,FALSE),"")</f>
        <v>문화체육관광국</v>
      </c>
      <c r="C39" s="190" t="s">
        <v>794</v>
      </c>
      <c r="D39" s="187" t="s">
        <v>574</v>
      </c>
      <c r="E39" s="189">
        <v>485</v>
      </c>
      <c r="F39" s="248" t="s">
        <v>761</v>
      </c>
      <c r="G39" s="266">
        <v>7262000</v>
      </c>
      <c r="H39" s="188"/>
      <c r="I39" s="188">
        <v>938800</v>
      </c>
      <c r="J39" s="74">
        <f t="shared" si="4"/>
        <v>8200800</v>
      </c>
      <c r="K39" s="188"/>
      <c r="L39" s="188"/>
      <c r="M39" s="74">
        <f t="shared" si="9"/>
        <v>7262000</v>
      </c>
      <c r="N39" s="75" t="str">
        <f t="shared" si="10"/>
        <v>-</v>
      </c>
      <c r="O39" s="206"/>
      <c r="P39" s="76"/>
      <c r="Q39" s="215"/>
      <c r="R39" s="76"/>
      <c r="S39" s="79" t="str">
        <f t="shared" si="11"/>
        <v/>
      </c>
      <c r="T39" s="188">
        <f t="shared" si="5"/>
        <v>938800</v>
      </c>
      <c r="U39" s="188">
        <f t="shared" si="12"/>
        <v>0</v>
      </c>
      <c r="V39" s="78" t="str">
        <f t="shared" si="6"/>
        <v>ok</v>
      </c>
      <c r="W39" s="76"/>
      <c r="X39" s="77" t="str">
        <f t="shared" si="13"/>
        <v/>
      </c>
      <c r="Y39" s="188">
        <f t="shared" si="7"/>
        <v>0</v>
      </c>
      <c r="Z39" s="188">
        <f t="shared" si="8"/>
        <v>0</v>
      </c>
      <c r="AA39" s="78" t="str">
        <f t="shared" si="14"/>
        <v>ok</v>
      </c>
      <c r="AB39" s="76"/>
      <c r="AC39" s="80" t="str">
        <f t="array" ref="AC39">IFERROR(IF($C39="","",INDEX(구분표!$I$2:$I$1001,MATCH(1,(구분표!$B$2:$B$1001='15년일출'!$A39)*(구분표!$C$2:$C$1001='15년일출'!$B39)*(구분표!$A$2:$A$1001='15년일출'!$C39),0))),"@@")</f>
        <v>1505</v>
      </c>
    </row>
    <row r="40" spans="1:29" ht="31.5" customHeight="1">
      <c r="A40" s="90" t="str">
        <f>IFERROR(VLOOKUP('15년일출'!$C40,구분표!$A$2:$C$1001,2,FALSE),"")</f>
        <v>문화체육관광위원회</v>
      </c>
      <c r="B40" s="90" t="str">
        <f>IFERROR(VLOOKUP('15년일출'!$C40,구분표!$A$2:$C$1001,3,FALSE),"")</f>
        <v>문화체육관광국</v>
      </c>
      <c r="C40" s="190" t="s">
        <v>794</v>
      </c>
      <c r="D40" s="187" t="s">
        <v>574</v>
      </c>
      <c r="E40" s="189">
        <v>487</v>
      </c>
      <c r="F40" s="248" t="s">
        <v>762</v>
      </c>
      <c r="G40" s="266">
        <v>400000</v>
      </c>
      <c r="H40" s="188"/>
      <c r="I40" s="188">
        <v>120000</v>
      </c>
      <c r="J40" s="74">
        <f t="shared" si="4"/>
        <v>520000</v>
      </c>
      <c r="K40" s="188"/>
      <c r="L40" s="188"/>
      <c r="M40" s="74">
        <f t="shared" si="9"/>
        <v>400000</v>
      </c>
      <c r="N40" s="75" t="str">
        <f t="shared" si="10"/>
        <v>-</v>
      </c>
      <c r="O40" s="205"/>
      <c r="P40" s="76"/>
      <c r="Q40" s="215"/>
      <c r="R40" s="76"/>
      <c r="S40" s="79" t="str">
        <f t="shared" si="11"/>
        <v/>
      </c>
      <c r="T40" s="188">
        <f t="shared" si="5"/>
        <v>120000</v>
      </c>
      <c r="U40" s="188">
        <f t="shared" si="12"/>
        <v>0</v>
      </c>
      <c r="V40" s="78" t="str">
        <f t="shared" si="6"/>
        <v>ok</v>
      </c>
      <c r="W40" s="76"/>
      <c r="X40" s="77" t="str">
        <f t="shared" si="13"/>
        <v/>
      </c>
      <c r="Y40" s="188">
        <f t="shared" si="7"/>
        <v>0</v>
      </c>
      <c r="Z40" s="188">
        <f t="shared" si="8"/>
        <v>0</v>
      </c>
      <c r="AA40" s="78" t="str">
        <f t="shared" si="14"/>
        <v>ok</v>
      </c>
      <c r="AB40" s="76"/>
      <c r="AC40" s="80" t="str">
        <f t="array" ref="AC40">IFERROR(IF($C40="","",INDEX(구분표!$I$2:$I$1001,MATCH(1,(구분표!$B$2:$B$1001='15년일출'!$A40)*(구분표!$C$2:$C$1001='15년일출'!$B40)*(구분표!$A$2:$A$1001='15년일출'!$C40),0))),"@@")</f>
        <v>1505</v>
      </c>
    </row>
    <row r="41" spans="1:29" ht="31.5" customHeight="1">
      <c r="A41" s="90" t="str">
        <f>IFERROR(VLOOKUP('15년일출'!$C41,구분표!$A$2:$C$1001,2,FALSE),"")</f>
        <v>문화체육관광위원회</v>
      </c>
      <c r="B41" s="90" t="str">
        <f>IFERROR(VLOOKUP('15년일출'!$C41,구분표!$A$2:$C$1001,3,FALSE),"")</f>
        <v>문화체육관광국</v>
      </c>
      <c r="C41" s="190" t="s">
        <v>794</v>
      </c>
      <c r="D41" s="187" t="s">
        <v>574</v>
      </c>
      <c r="E41" s="189">
        <v>487</v>
      </c>
      <c r="F41" s="248" t="s">
        <v>763</v>
      </c>
      <c r="G41" s="266">
        <v>400000</v>
      </c>
      <c r="H41" s="188"/>
      <c r="I41" s="188">
        <v>120000</v>
      </c>
      <c r="J41" s="74">
        <f t="shared" si="4"/>
        <v>520000</v>
      </c>
      <c r="K41" s="202"/>
      <c r="L41" s="188"/>
      <c r="M41" s="74">
        <f t="shared" si="9"/>
        <v>400000</v>
      </c>
      <c r="N41" s="75" t="str">
        <f t="shared" si="10"/>
        <v>-</v>
      </c>
      <c r="O41" s="205"/>
      <c r="P41" s="76"/>
      <c r="Q41" s="215"/>
      <c r="R41" s="76"/>
      <c r="S41" s="79" t="str">
        <f t="shared" si="11"/>
        <v/>
      </c>
      <c r="T41" s="188">
        <f t="shared" si="5"/>
        <v>120000</v>
      </c>
      <c r="U41" s="188">
        <f t="shared" si="12"/>
        <v>0</v>
      </c>
      <c r="V41" s="78" t="str">
        <f t="shared" si="6"/>
        <v>ok</v>
      </c>
      <c r="W41" s="76"/>
      <c r="X41" s="77" t="str">
        <f t="shared" si="13"/>
        <v/>
      </c>
      <c r="Y41" s="188">
        <f t="shared" si="7"/>
        <v>0</v>
      </c>
      <c r="Z41" s="188">
        <f t="shared" si="8"/>
        <v>0</v>
      </c>
      <c r="AA41" s="78" t="str">
        <f t="shared" si="14"/>
        <v>ok</v>
      </c>
      <c r="AB41" s="76"/>
      <c r="AC41" s="80" t="str">
        <f t="array" ref="AC41">IFERROR(IF($C41="","",INDEX(구분표!$I$2:$I$1001,MATCH(1,(구분표!$B$2:$B$1001='15년일출'!$A41)*(구분표!$C$2:$C$1001='15년일출'!$B41)*(구분표!$A$2:$A$1001='15년일출'!$C41),0))),"@@")</f>
        <v>1505</v>
      </c>
    </row>
    <row r="42" spans="1:29" ht="31.5" customHeight="1">
      <c r="A42" s="90" t="str">
        <f>IFERROR(VLOOKUP('15년일출'!$C42,구분표!$A$2:$C$1001,2,FALSE),"")</f>
        <v>문화체육관광위원회</v>
      </c>
      <c r="B42" s="90" t="str">
        <f>IFERROR(VLOOKUP('15년일출'!$C42,구분표!$A$2:$C$1001,3,FALSE),"")</f>
        <v>문화체육관광국</v>
      </c>
      <c r="C42" s="190" t="s">
        <v>794</v>
      </c>
      <c r="D42" s="187" t="s">
        <v>574</v>
      </c>
      <c r="E42" s="189">
        <v>487</v>
      </c>
      <c r="F42" s="248" t="s">
        <v>764</v>
      </c>
      <c r="G42" s="266">
        <v>100000</v>
      </c>
      <c r="H42" s="188">
        <v>-100000</v>
      </c>
      <c r="I42" s="188"/>
      <c r="J42" s="74">
        <f t="shared" si="4"/>
        <v>0</v>
      </c>
      <c r="K42" s="188"/>
      <c r="L42" s="188"/>
      <c r="M42" s="74">
        <f t="shared" si="9"/>
        <v>100000</v>
      </c>
      <c r="N42" s="75" t="str">
        <f t="shared" si="10"/>
        <v>동의필요</v>
      </c>
      <c r="O42" s="207"/>
      <c r="P42" s="76"/>
      <c r="Q42" s="215"/>
      <c r="R42" s="76"/>
      <c r="S42" s="79" t="str">
        <f t="shared" si="11"/>
        <v/>
      </c>
      <c r="T42" s="188">
        <f t="shared" si="5"/>
        <v>-100000</v>
      </c>
      <c r="U42" s="188">
        <f t="shared" si="12"/>
        <v>0</v>
      </c>
      <c r="V42" s="78" t="str">
        <f t="shared" si="6"/>
        <v>ok</v>
      </c>
      <c r="W42" s="76"/>
      <c r="X42" s="77" t="str">
        <f t="shared" si="13"/>
        <v/>
      </c>
      <c r="Y42" s="188">
        <f t="shared" si="7"/>
        <v>0</v>
      </c>
      <c r="Z42" s="188">
        <f t="shared" si="8"/>
        <v>0</v>
      </c>
      <c r="AA42" s="78" t="str">
        <f t="shared" si="14"/>
        <v>ok</v>
      </c>
      <c r="AB42" s="76"/>
      <c r="AC42" s="80" t="str">
        <f t="array" ref="AC42">IFERROR(IF($C42="","",INDEX(구분표!$I$2:$I$1001,MATCH(1,(구분표!$B$2:$B$1001='15년일출'!$A42)*(구분표!$C$2:$C$1001='15년일출'!$B42)*(구분표!$A$2:$A$1001='15년일출'!$C42),0))),"@@")</f>
        <v>1505</v>
      </c>
    </row>
    <row r="43" spans="1:29" ht="31.5" customHeight="1">
      <c r="A43" s="90" t="str">
        <f>IFERROR(VLOOKUP('15년일출'!$C43,구분표!$A$2:$C$1001,2,FALSE),"")</f>
        <v>문화체육관광위원회</v>
      </c>
      <c r="B43" s="90" t="str">
        <f>IFERROR(VLOOKUP('15년일출'!$C43,구분표!$A$2:$C$1001,3,FALSE),"")</f>
        <v>문화체육관광국</v>
      </c>
      <c r="C43" s="190" t="s">
        <v>795</v>
      </c>
      <c r="D43" s="187" t="s">
        <v>574</v>
      </c>
      <c r="E43" s="189">
        <v>490</v>
      </c>
      <c r="F43" s="248" t="s">
        <v>765</v>
      </c>
      <c r="G43" s="266">
        <v>8567000</v>
      </c>
      <c r="H43" s="188"/>
      <c r="I43" s="188">
        <v>330000</v>
      </c>
      <c r="J43" s="74">
        <f t="shared" si="4"/>
        <v>8897000</v>
      </c>
      <c r="K43" s="188"/>
      <c r="L43" s="188"/>
      <c r="M43" s="74">
        <f t="shared" si="9"/>
        <v>8567000</v>
      </c>
      <c r="N43" s="75" t="str">
        <f t="shared" si="10"/>
        <v>-</v>
      </c>
      <c r="O43" s="206"/>
      <c r="P43" s="76"/>
      <c r="Q43" s="215"/>
      <c r="R43" s="76"/>
      <c r="S43" s="79" t="str">
        <f t="shared" si="11"/>
        <v/>
      </c>
      <c r="T43" s="188">
        <f t="shared" si="5"/>
        <v>330000</v>
      </c>
      <c r="U43" s="188">
        <f t="shared" si="12"/>
        <v>0</v>
      </c>
      <c r="V43" s="78" t="str">
        <f t="shared" si="6"/>
        <v>ok</v>
      </c>
      <c r="W43" s="76"/>
      <c r="X43" s="77" t="str">
        <f t="shared" si="13"/>
        <v/>
      </c>
      <c r="Y43" s="188">
        <f t="shared" si="7"/>
        <v>0</v>
      </c>
      <c r="Z43" s="188">
        <f t="shared" si="8"/>
        <v>0</v>
      </c>
      <c r="AA43" s="78" t="str">
        <f t="shared" si="14"/>
        <v>ok</v>
      </c>
      <c r="AB43" s="76"/>
      <c r="AC43" s="80" t="str">
        <f t="array" ref="AC43">IFERROR(IF($C43="","",INDEX(구분표!$I$2:$I$1001,MATCH(1,(구분표!$B$2:$B$1001='15년일출'!$A43)*(구분표!$C$2:$C$1001='15년일출'!$B43)*(구분표!$A$2:$A$1001='15년일출'!$C43),0))),"@@")</f>
        <v>1506</v>
      </c>
    </row>
    <row r="44" spans="1:29" ht="31.5" customHeight="1">
      <c r="A44" s="90" t="str">
        <f>IFERROR(VLOOKUP('15년일출'!$C44,구분표!$A$2:$C$1001,2,FALSE),"")</f>
        <v>문화체육관광위원회</v>
      </c>
      <c r="B44" s="90" t="str">
        <f>IFERROR(VLOOKUP('15년일출'!$C44,구분표!$A$2:$C$1001,3,FALSE),"")</f>
        <v>문화체육관광국</v>
      </c>
      <c r="C44" s="190" t="s">
        <v>795</v>
      </c>
      <c r="D44" s="187" t="s">
        <v>574</v>
      </c>
      <c r="E44" s="189">
        <v>490</v>
      </c>
      <c r="F44" s="248" t="s">
        <v>766</v>
      </c>
      <c r="G44" s="266">
        <v>5225000</v>
      </c>
      <c r="H44" s="188"/>
      <c r="I44" s="188">
        <v>500000</v>
      </c>
      <c r="J44" s="74">
        <f t="shared" si="4"/>
        <v>5725000</v>
      </c>
      <c r="K44" s="188"/>
      <c r="L44" s="200"/>
      <c r="M44" s="74">
        <f t="shared" si="9"/>
        <v>5225000</v>
      </c>
      <c r="N44" s="75" t="str">
        <f t="shared" si="10"/>
        <v>-</v>
      </c>
      <c r="O44" s="206"/>
      <c r="P44" s="76"/>
      <c r="Q44" s="215"/>
      <c r="R44" s="76"/>
      <c r="S44" s="79" t="str">
        <f t="shared" si="11"/>
        <v/>
      </c>
      <c r="T44" s="188">
        <f t="shared" si="5"/>
        <v>500000</v>
      </c>
      <c r="U44" s="188">
        <f t="shared" si="12"/>
        <v>0</v>
      </c>
      <c r="V44" s="78" t="str">
        <f t="shared" si="6"/>
        <v>ok</v>
      </c>
      <c r="W44" s="76"/>
      <c r="X44" s="77" t="str">
        <f t="shared" si="13"/>
        <v/>
      </c>
      <c r="Y44" s="188">
        <f t="shared" si="7"/>
        <v>0</v>
      </c>
      <c r="Z44" s="188">
        <f t="shared" si="8"/>
        <v>0</v>
      </c>
      <c r="AA44" s="78" t="str">
        <f t="shared" si="14"/>
        <v>ok</v>
      </c>
      <c r="AB44" s="76"/>
      <c r="AC44" s="80" t="str">
        <f t="array" ref="AC44">IFERROR(IF($C44="","",INDEX(구분표!$I$2:$I$1001,MATCH(1,(구분표!$B$2:$B$1001='15년일출'!$A44)*(구분표!$C$2:$C$1001='15년일출'!$B44)*(구분표!$A$2:$A$1001='15년일출'!$C44),0))),"@@")</f>
        <v>1506</v>
      </c>
    </row>
    <row r="45" spans="1:29" ht="31.5" customHeight="1">
      <c r="A45" s="90" t="str">
        <f>IFERROR(VLOOKUP('15년일출'!$C45,구분표!$A$2:$C$1001,2,FALSE),"")</f>
        <v>문화체육관광위원회</v>
      </c>
      <c r="B45" s="90" t="str">
        <f>IFERROR(VLOOKUP('15년일출'!$C45,구분표!$A$2:$C$1001,3,FALSE),"")</f>
        <v>문화체육관광국</v>
      </c>
      <c r="C45" s="190" t="s">
        <v>795</v>
      </c>
      <c r="D45" s="187" t="s">
        <v>574</v>
      </c>
      <c r="E45" s="189">
        <v>490</v>
      </c>
      <c r="F45" s="248" t="s">
        <v>767</v>
      </c>
      <c r="G45" s="266">
        <v>2500000</v>
      </c>
      <c r="H45" s="185"/>
      <c r="I45" s="188">
        <v>100000</v>
      </c>
      <c r="J45" s="74">
        <f t="shared" si="4"/>
        <v>2600000</v>
      </c>
      <c r="K45" s="188"/>
      <c r="L45" s="188"/>
      <c r="M45" s="74">
        <f t="shared" si="9"/>
        <v>2500000</v>
      </c>
      <c r="N45" s="75" t="str">
        <f t="shared" si="10"/>
        <v>-</v>
      </c>
      <c r="O45" s="206"/>
      <c r="P45" s="76"/>
      <c r="Q45" s="215"/>
      <c r="R45" s="76"/>
      <c r="S45" s="79" t="str">
        <f t="shared" si="11"/>
        <v/>
      </c>
      <c r="T45" s="188">
        <f t="shared" si="5"/>
        <v>100000</v>
      </c>
      <c r="U45" s="188">
        <f t="shared" si="12"/>
        <v>0</v>
      </c>
      <c r="V45" s="78" t="str">
        <f t="shared" si="6"/>
        <v>ok</v>
      </c>
      <c r="W45" s="76"/>
      <c r="X45" s="77" t="str">
        <f t="shared" si="13"/>
        <v/>
      </c>
      <c r="Y45" s="188">
        <f t="shared" si="7"/>
        <v>0</v>
      </c>
      <c r="Z45" s="188">
        <f t="shared" si="8"/>
        <v>0</v>
      </c>
      <c r="AA45" s="78" t="str">
        <f t="shared" si="14"/>
        <v>ok</v>
      </c>
      <c r="AB45" s="76"/>
      <c r="AC45" s="80" t="str">
        <f t="array" ref="AC45">IFERROR(IF($C45="","",INDEX(구분표!$I$2:$I$1001,MATCH(1,(구분표!$B$2:$B$1001='15년일출'!$A45)*(구분표!$C$2:$C$1001='15년일출'!$B45)*(구분표!$A$2:$A$1001='15년일출'!$C45),0))),"@@")</f>
        <v>1506</v>
      </c>
    </row>
    <row r="46" spans="1:29" ht="31.5" customHeight="1">
      <c r="A46" s="90" t="str">
        <f>IFERROR(VLOOKUP('15년일출'!$C46,구분표!$A$2:$C$1001,2,FALSE),"")</f>
        <v>문화체육관광위원회</v>
      </c>
      <c r="B46" s="90" t="str">
        <f>IFERROR(VLOOKUP('15년일출'!$C46,구분표!$A$2:$C$1001,3,FALSE),"")</f>
        <v>문화체육관광국</v>
      </c>
      <c r="C46" s="190" t="s">
        <v>795</v>
      </c>
      <c r="D46" s="187" t="s">
        <v>574</v>
      </c>
      <c r="E46" s="189">
        <v>490</v>
      </c>
      <c r="F46" s="248" t="s">
        <v>768</v>
      </c>
      <c r="G46" s="266">
        <v>520000</v>
      </c>
      <c r="H46" s="188"/>
      <c r="I46" s="188">
        <v>80000</v>
      </c>
      <c r="J46" s="74">
        <f t="shared" si="4"/>
        <v>600000</v>
      </c>
      <c r="K46" s="188"/>
      <c r="L46" s="188"/>
      <c r="M46" s="74">
        <f t="shared" si="9"/>
        <v>520000</v>
      </c>
      <c r="N46" s="75" t="str">
        <f t="shared" si="10"/>
        <v>-</v>
      </c>
      <c r="O46" s="206"/>
      <c r="P46" s="76"/>
      <c r="Q46" s="215"/>
      <c r="R46" s="76"/>
      <c r="S46" s="79" t="str">
        <f t="shared" si="11"/>
        <v/>
      </c>
      <c r="T46" s="188">
        <f t="shared" si="5"/>
        <v>80000</v>
      </c>
      <c r="U46" s="188">
        <f t="shared" si="12"/>
        <v>0</v>
      </c>
      <c r="V46" s="78" t="str">
        <f t="shared" si="6"/>
        <v>ok</v>
      </c>
      <c r="W46" s="76"/>
      <c r="X46" s="77" t="str">
        <f t="shared" si="13"/>
        <v/>
      </c>
      <c r="Y46" s="188">
        <f t="shared" si="7"/>
        <v>0</v>
      </c>
      <c r="Z46" s="188">
        <f t="shared" si="8"/>
        <v>0</v>
      </c>
      <c r="AA46" s="78" t="str">
        <f t="shared" si="14"/>
        <v>ok</v>
      </c>
      <c r="AB46" s="76"/>
      <c r="AC46" s="80" t="str">
        <f t="array" ref="AC46">IFERROR(IF($C46="","",INDEX(구분표!$I$2:$I$1001,MATCH(1,(구분표!$B$2:$B$1001='15년일출'!$A46)*(구분표!$C$2:$C$1001='15년일출'!$B46)*(구분표!$A$2:$A$1001='15년일출'!$C46),0))),"@@")</f>
        <v>1506</v>
      </c>
    </row>
    <row r="47" spans="1:29" ht="31.5" customHeight="1">
      <c r="A47" s="90" t="str">
        <f>IFERROR(VLOOKUP('15년일출'!$C47,구분표!$A$2:$C$1001,2,FALSE),"")</f>
        <v>문화체육관광위원회</v>
      </c>
      <c r="B47" s="90" t="str">
        <f>IFERROR(VLOOKUP('15년일출'!$C47,구분표!$A$2:$C$1001,3,FALSE),"")</f>
        <v>문화체육관광국</v>
      </c>
      <c r="C47" s="190" t="s">
        <v>795</v>
      </c>
      <c r="D47" s="187" t="s">
        <v>574</v>
      </c>
      <c r="E47" s="189">
        <v>491</v>
      </c>
      <c r="F47" s="248" t="s">
        <v>769</v>
      </c>
      <c r="G47" s="266">
        <v>200000</v>
      </c>
      <c r="H47" s="188">
        <v>-200000</v>
      </c>
      <c r="I47" s="188"/>
      <c r="J47" s="74">
        <f t="shared" si="4"/>
        <v>0</v>
      </c>
      <c r="K47" s="188"/>
      <c r="L47" s="188"/>
      <c r="M47" s="74">
        <f t="shared" si="9"/>
        <v>200000</v>
      </c>
      <c r="N47" s="75" t="str">
        <f t="shared" si="10"/>
        <v>동의필요</v>
      </c>
      <c r="O47" s="206"/>
      <c r="P47" s="76"/>
      <c r="Q47" s="215"/>
      <c r="R47" s="76"/>
      <c r="S47" s="79" t="str">
        <f t="shared" si="11"/>
        <v/>
      </c>
      <c r="T47" s="188">
        <f t="shared" si="5"/>
        <v>-200000</v>
      </c>
      <c r="U47" s="188">
        <f t="shared" si="12"/>
        <v>0</v>
      </c>
      <c r="V47" s="78" t="str">
        <f t="shared" si="6"/>
        <v>ok</v>
      </c>
      <c r="W47" s="76"/>
      <c r="X47" s="77" t="str">
        <f t="shared" si="13"/>
        <v/>
      </c>
      <c r="Y47" s="188">
        <f t="shared" si="7"/>
        <v>0</v>
      </c>
      <c r="Z47" s="188">
        <f t="shared" si="8"/>
        <v>0</v>
      </c>
      <c r="AA47" s="78" t="str">
        <f t="shared" si="14"/>
        <v>ok</v>
      </c>
      <c r="AB47" s="76"/>
      <c r="AC47" s="80" t="str">
        <f t="array" ref="AC47">IFERROR(IF($C47="","",INDEX(구분표!$I$2:$I$1001,MATCH(1,(구분표!$B$2:$B$1001='15년일출'!$A47)*(구분표!$C$2:$C$1001='15년일출'!$B47)*(구분표!$A$2:$A$1001='15년일출'!$C47),0))),"@@")</f>
        <v>1506</v>
      </c>
    </row>
    <row r="48" spans="1:29" ht="31.5" customHeight="1">
      <c r="A48" s="90" t="str">
        <f>IFERROR(VLOOKUP('15년일출'!$C48,구분표!$A$2:$C$1001,2,FALSE),"")</f>
        <v>문화체육관광위원회</v>
      </c>
      <c r="B48" s="90" t="str">
        <f>IFERROR(VLOOKUP('15년일출'!$C48,구분표!$A$2:$C$1001,3,FALSE),"")</f>
        <v>문화체육관광국</v>
      </c>
      <c r="C48" s="190" t="s">
        <v>795</v>
      </c>
      <c r="D48" s="187" t="s">
        <v>574</v>
      </c>
      <c r="E48" s="189">
        <v>491</v>
      </c>
      <c r="F48" s="248" t="s">
        <v>770</v>
      </c>
      <c r="G48" s="266">
        <v>70000</v>
      </c>
      <c r="H48" s="188">
        <v>-70000</v>
      </c>
      <c r="I48" s="188"/>
      <c r="J48" s="74">
        <f t="shared" si="4"/>
        <v>0</v>
      </c>
      <c r="K48" s="188"/>
      <c r="L48" s="188"/>
      <c r="M48" s="74">
        <f t="shared" si="9"/>
        <v>70000</v>
      </c>
      <c r="N48" s="75" t="str">
        <f t="shared" si="10"/>
        <v>동의필요</v>
      </c>
      <c r="O48" s="206"/>
      <c r="P48" s="76"/>
      <c r="Q48" s="215"/>
      <c r="R48" s="76"/>
      <c r="S48" s="79" t="str">
        <f t="shared" si="11"/>
        <v/>
      </c>
      <c r="T48" s="188">
        <f t="shared" si="5"/>
        <v>-70000</v>
      </c>
      <c r="U48" s="188">
        <f t="shared" si="12"/>
        <v>0</v>
      </c>
      <c r="V48" s="78" t="str">
        <f t="shared" si="6"/>
        <v>ok</v>
      </c>
      <c r="W48" s="76"/>
      <c r="X48" s="77" t="str">
        <f t="shared" si="13"/>
        <v/>
      </c>
      <c r="Y48" s="188">
        <f t="shared" si="7"/>
        <v>0</v>
      </c>
      <c r="Z48" s="188">
        <f t="shared" si="8"/>
        <v>0</v>
      </c>
      <c r="AA48" s="78" t="str">
        <f t="shared" si="14"/>
        <v>ok</v>
      </c>
      <c r="AB48" s="76"/>
      <c r="AC48" s="80" t="str">
        <f t="array" ref="AC48">IFERROR(IF($C48="","",INDEX(구분표!$I$2:$I$1001,MATCH(1,(구분표!$B$2:$B$1001='15년일출'!$A48)*(구분표!$C$2:$C$1001='15년일출'!$B48)*(구분표!$A$2:$A$1001='15년일출'!$C48),0))),"@@")</f>
        <v>1506</v>
      </c>
    </row>
    <row r="49" spans="1:29" ht="31.5" customHeight="1">
      <c r="A49" s="90" t="str">
        <f>IFERROR(VLOOKUP('15년일출'!$C49,구분표!$A$2:$C$1001,2,FALSE),"")</f>
        <v>문화체육관광위원회</v>
      </c>
      <c r="B49" s="90" t="str">
        <f>IFERROR(VLOOKUP('15년일출'!$C49,구분표!$A$2:$C$1001,3,FALSE),"")</f>
        <v>문화체육관광국</v>
      </c>
      <c r="C49" s="190" t="s">
        <v>795</v>
      </c>
      <c r="D49" s="187" t="s">
        <v>574</v>
      </c>
      <c r="E49" s="189">
        <v>491</v>
      </c>
      <c r="F49" s="248" t="s">
        <v>771</v>
      </c>
      <c r="G49" s="266">
        <v>1000000</v>
      </c>
      <c r="H49" s="188">
        <v>-800000</v>
      </c>
      <c r="I49" s="188"/>
      <c r="J49" s="74">
        <f t="shared" si="4"/>
        <v>200000</v>
      </c>
      <c r="K49" s="188"/>
      <c r="L49" s="188"/>
      <c r="M49" s="74">
        <f t="shared" si="9"/>
        <v>1000000</v>
      </c>
      <c r="N49" s="75" t="str">
        <f t="shared" si="10"/>
        <v>동의필요</v>
      </c>
      <c r="O49" s="206"/>
      <c r="P49" s="76"/>
      <c r="Q49" s="215"/>
      <c r="R49" s="76"/>
      <c r="S49" s="79" t="str">
        <f t="shared" si="11"/>
        <v/>
      </c>
      <c r="T49" s="188">
        <f t="shared" si="5"/>
        <v>-800000</v>
      </c>
      <c r="U49" s="188">
        <f t="shared" si="12"/>
        <v>0</v>
      </c>
      <c r="V49" s="78" t="str">
        <f t="shared" si="6"/>
        <v>ok</v>
      </c>
      <c r="W49" s="76"/>
      <c r="X49" s="77" t="str">
        <f t="shared" si="13"/>
        <v/>
      </c>
      <c r="Y49" s="188">
        <f t="shared" si="7"/>
        <v>0</v>
      </c>
      <c r="Z49" s="188">
        <f t="shared" si="8"/>
        <v>0</v>
      </c>
      <c r="AA49" s="78" t="str">
        <f t="shared" si="14"/>
        <v>ok</v>
      </c>
      <c r="AB49" s="76"/>
      <c r="AC49" s="80" t="str">
        <f t="array" ref="AC49">IFERROR(IF($C49="","",INDEX(구분표!$I$2:$I$1001,MATCH(1,(구분표!$B$2:$B$1001='15년일출'!$A49)*(구분표!$C$2:$C$1001='15년일출'!$B49)*(구분표!$A$2:$A$1001='15년일출'!$C49),0))),"@@")</f>
        <v>1506</v>
      </c>
    </row>
    <row r="50" spans="1:29" ht="31.5" customHeight="1">
      <c r="A50" s="90" t="str">
        <f>IFERROR(VLOOKUP('15년일출'!$C50,구분표!$A$2:$C$1001,2,FALSE),"")</f>
        <v>문화체육관광위원회</v>
      </c>
      <c r="B50" s="90" t="str">
        <f>IFERROR(VLOOKUP('15년일출'!$C50,구분표!$A$2:$C$1001,3,FALSE),"")</f>
        <v>문화체육관광국</v>
      </c>
      <c r="C50" s="190" t="s">
        <v>795</v>
      </c>
      <c r="D50" s="187" t="s">
        <v>574</v>
      </c>
      <c r="E50" s="189">
        <v>491</v>
      </c>
      <c r="F50" s="248" t="s">
        <v>772</v>
      </c>
      <c r="G50" s="266">
        <v>500000</v>
      </c>
      <c r="H50" s="200">
        <v>-200000</v>
      </c>
      <c r="I50" s="188"/>
      <c r="J50" s="74">
        <f>SUM(G50+H50+I50)</f>
        <v>300000</v>
      </c>
      <c r="K50" s="188"/>
      <c r="L50" s="188"/>
      <c r="M50" s="74">
        <f>SUM(G50+K50+L50)</f>
        <v>500000</v>
      </c>
      <c r="N50" s="75" t="str">
        <f>IF(H50-K50&lt;0,"동의필요","-")</f>
        <v>동의필요</v>
      </c>
      <c r="O50" s="206"/>
      <c r="P50" s="76"/>
      <c r="Q50" s="215"/>
      <c r="R50" s="76"/>
      <c r="S50" s="79" t="str">
        <f>IF($Q50="도비","도비",IF(COUNT(FIND("국비/",$F50)),"국비",IF(COUNT(FIND("지특/",$F50)),"지특",IF(COUNT(FIND("기금/",$F50)),"기금",IF(COUNT(FIND("교부세/",$F50)),"특교",IF(COUNT(FIND("자체/",$F50)),"도비",""))))))</f>
        <v/>
      </c>
      <c r="T50" s="188">
        <f>IF($S50&lt;&gt;"도비",IF($Q50="국도비","직접입력",SUM($H50:$I50)),)</f>
        <v>-200000</v>
      </c>
      <c r="U50" s="188">
        <f>IF($S50="도비",SUM($H50:$I50),IF($Q50="국도비","직접입력",SUM($H50:$I50)-$T50))</f>
        <v>0</v>
      </c>
      <c r="V50" s="78" t="str">
        <f>IF($Q50="국도비","ok",IF(($H50+$I50)=($T50+$U50),"ok","검토"))</f>
        <v>ok</v>
      </c>
      <c r="W50" s="76"/>
      <c r="X50" s="77" t="str">
        <f>$S50</f>
        <v/>
      </c>
      <c r="Y50" s="188">
        <f>IF($X50&lt;&gt;"도비",IF($Q50="국도비","직접입력",SUM($K50:$L50)),)</f>
        <v>0</v>
      </c>
      <c r="Z50" s="188">
        <f>IF($X50="도비",SUM($K50:$L50),IF($Q50="국도비","직접입력",SUM($K50:$L50)-$Y50))</f>
        <v>0</v>
      </c>
      <c r="AA50" s="78" t="str">
        <f>IF($Q50="국도비","ok",IF(($K50+$L50)=($Y50+$Z50),"ok","검토"))</f>
        <v>ok</v>
      </c>
      <c r="AB50" s="76"/>
      <c r="AC50" s="80" t="str">
        <f t="array" ref="AC50">IFERROR(IF($C50="","",INDEX(구분표!$I$2:$I$1001,MATCH(1,(구분표!$B$2:$B$1001='15년일출'!$A50)*(구분표!$C$2:$C$1001='15년일출'!$B50)*(구분표!$A$2:$A$1001='15년일출'!$C50),0))),"@@")</f>
        <v>1506</v>
      </c>
    </row>
    <row r="51" spans="1:29" ht="31.5" customHeight="1">
      <c r="A51" s="90" t="str">
        <f>IFERROR(VLOOKUP('15년일출'!$C51,구분표!$A$2:$C$1001,2,FALSE),"")</f>
        <v>문화체육관광위원회</v>
      </c>
      <c r="B51" s="90" t="str">
        <f>IFERROR(VLOOKUP('15년일출'!$C51,구분표!$A$2:$C$1001,3,FALSE),"")</f>
        <v>문화체육관광국</v>
      </c>
      <c r="C51" s="190" t="s">
        <v>795</v>
      </c>
      <c r="D51" s="187" t="s">
        <v>574</v>
      </c>
      <c r="E51" s="189">
        <v>492</v>
      </c>
      <c r="F51" s="248" t="s">
        <v>798</v>
      </c>
      <c r="G51" s="266">
        <v>170000</v>
      </c>
      <c r="H51" s="200">
        <v>-11000</v>
      </c>
      <c r="I51" s="188"/>
      <c r="J51" s="74">
        <f>SUM(G51+H51+I51)</f>
        <v>159000</v>
      </c>
      <c r="K51" s="188"/>
      <c r="L51" s="188"/>
      <c r="M51" s="74">
        <f>SUM(G51+K51+L51)</f>
        <v>170000</v>
      </c>
      <c r="N51" s="75" t="str">
        <f>IF(H51-K51&lt;0,"동의필요","-")</f>
        <v>동의필요</v>
      </c>
      <c r="O51" s="205" t="s">
        <v>788</v>
      </c>
      <c r="P51" s="76"/>
      <c r="Q51" s="215"/>
      <c r="R51" s="76"/>
      <c r="S51" s="79" t="str">
        <f>IF($Q51="도비","도비",IF(COUNT(FIND("국비/",$F51)),"국비",IF(COUNT(FIND("지특/",$F51)),"지특",IF(COUNT(FIND("기금/",$F51)),"기금",IF(COUNT(FIND("교부세/",$F51)),"특교",IF(COUNT(FIND("자체/",$F51)),"도비",""))))))</f>
        <v>기금</v>
      </c>
      <c r="T51" s="188">
        <f>IF($S51&lt;&gt;"도비",IF($Q51="국도비","직접입력",SUM($H51:$I51)),)</f>
        <v>-11000</v>
      </c>
      <c r="U51" s="188">
        <f>IF($S51="도비",SUM($H51:$I51),IF($Q51="국도비","직접입력",SUM($H51:$I51)-$T51))</f>
        <v>0</v>
      </c>
      <c r="V51" s="78" t="str">
        <f>IF($Q51="국도비","ok",IF(($H51+$I51)=($T51+$U51),"ok","검토"))</f>
        <v>ok</v>
      </c>
      <c r="W51" s="76"/>
      <c r="X51" s="77" t="str">
        <f>$S51</f>
        <v>기금</v>
      </c>
      <c r="Y51" s="188">
        <f>IF($X51&lt;&gt;"도비",IF($Q51="국도비","직접입력",SUM($K51:$L51)),)</f>
        <v>0</v>
      </c>
      <c r="Z51" s="188">
        <f>IF($X51="도비",SUM($K51:$L51),IF($Q51="국도비","직접입력",SUM($K51:$L51)-$Y51))</f>
        <v>0</v>
      </c>
      <c r="AA51" s="78" t="str">
        <f>IF($Q51="국도비","ok",IF(($K51+$L51)=($Y51+$Z51),"ok","검토"))</f>
        <v>ok</v>
      </c>
      <c r="AB51" s="76"/>
      <c r="AC51" s="80" t="str">
        <f t="array" ref="AC51">IFERROR(IF($C51="","",INDEX(구분표!$I$2:$I$1001,MATCH(1,(구분표!$B$2:$B$1001='15년일출'!$A51)*(구분표!$C$2:$C$1001='15년일출'!$B51)*(구분표!$A$2:$A$1001='15년일출'!$C51),0))),"@@")</f>
        <v>1506</v>
      </c>
    </row>
    <row r="52" spans="1:29" ht="31.5" customHeight="1">
      <c r="A52" s="90" t="str">
        <f>IFERROR(VLOOKUP('15년일출'!$C52,구분표!$A$2:$C$1001,2,FALSE),"")</f>
        <v>문화체육관광위원회</v>
      </c>
      <c r="B52" s="90" t="str">
        <f>IFERROR(VLOOKUP('15년일출'!$C52,구분표!$A$2:$C$1001,3,FALSE),"")</f>
        <v>문화체육관광국</v>
      </c>
      <c r="C52" s="190" t="s">
        <v>795</v>
      </c>
      <c r="D52" s="187" t="s">
        <v>665</v>
      </c>
      <c r="E52" s="189"/>
      <c r="F52" s="248" t="s">
        <v>797</v>
      </c>
      <c r="G52" s="266">
        <v>0</v>
      </c>
      <c r="H52" s="188"/>
      <c r="I52" s="188">
        <v>546000</v>
      </c>
      <c r="J52" s="74">
        <f t="shared" si="4"/>
        <v>546000</v>
      </c>
      <c r="K52" s="188"/>
      <c r="L52" s="200"/>
      <c r="M52" s="74">
        <f t="shared" si="9"/>
        <v>0</v>
      </c>
      <c r="N52" s="75" t="str">
        <f t="shared" si="10"/>
        <v>-</v>
      </c>
      <c r="O52" s="205" t="s">
        <v>788</v>
      </c>
      <c r="P52" s="76"/>
      <c r="Q52" s="215"/>
      <c r="R52" s="76"/>
      <c r="S52" s="79" t="str">
        <f t="shared" si="11"/>
        <v>기금</v>
      </c>
      <c r="T52" s="188">
        <f t="shared" si="5"/>
        <v>546000</v>
      </c>
      <c r="U52" s="188">
        <f t="shared" si="12"/>
        <v>0</v>
      </c>
      <c r="V52" s="78" t="str">
        <f t="shared" si="6"/>
        <v>ok</v>
      </c>
      <c r="W52" s="76"/>
      <c r="X52" s="77" t="str">
        <f t="shared" si="13"/>
        <v>기금</v>
      </c>
      <c r="Y52" s="188">
        <f t="shared" si="7"/>
        <v>0</v>
      </c>
      <c r="Z52" s="188">
        <f t="shared" si="8"/>
        <v>0</v>
      </c>
      <c r="AA52" s="78" t="str">
        <f t="shared" si="14"/>
        <v>ok</v>
      </c>
      <c r="AB52" s="76"/>
      <c r="AC52" s="80" t="str">
        <f t="array" ref="AC52">IFERROR(IF($C52="","",INDEX(구분표!$I$2:$I$1001,MATCH(1,(구분표!$B$2:$B$1001='15년일출'!$A52)*(구분표!$C$2:$C$1001='15년일출'!$B52)*(구분표!$A$2:$A$1001='15년일출'!$C52),0))),"@@")</f>
        <v>1506</v>
      </c>
    </row>
    <row r="53" spans="1:29" ht="31.5" customHeight="1">
      <c r="A53" s="90" t="str">
        <f>IFERROR(VLOOKUP('15년일출'!$C53,구분표!$A$2:$C$1001,2,FALSE),"")</f>
        <v>문화체육관광위원회</v>
      </c>
      <c r="B53" s="90" t="str">
        <f>IFERROR(VLOOKUP('15년일출'!$C53,구분표!$A$2:$C$1001,3,FALSE),"")</f>
        <v>문화체육관광국</v>
      </c>
      <c r="C53" s="190" t="s">
        <v>795</v>
      </c>
      <c r="D53" s="187" t="s">
        <v>665</v>
      </c>
      <c r="E53" s="189"/>
      <c r="F53" s="248" t="s">
        <v>773</v>
      </c>
      <c r="G53" s="266">
        <v>0</v>
      </c>
      <c r="H53" s="200"/>
      <c r="I53" s="188">
        <v>45000</v>
      </c>
      <c r="J53" s="74">
        <f t="shared" si="4"/>
        <v>45000</v>
      </c>
      <c r="K53" s="188"/>
      <c r="L53" s="188"/>
      <c r="M53" s="74">
        <f t="shared" si="9"/>
        <v>0</v>
      </c>
      <c r="N53" s="75" t="str">
        <f t="shared" si="10"/>
        <v>-</v>
      </c>
      <c r="O53" s="205" t="s">
        <v>788</v>
      </c>
      <c r="P53" s="76"/>
      <c r="Q53" s="215"/>
      <c r="R53" s="76"/>
      <c r="S53" s="79" t="str">
        <f t="shared" si="11"/>
        <v>기금</v>
      </c>
      <c r="T53" s="188">
        <f t="shared" si="5"/>
        <v>45000</v>
      </c>
      <c r="U53" s="188">
        <f t="shared" si="12"/>
        <v>0</v>
      </c>
      <c r="V53" s="78" t="str">
        <f t="shared" si="6"/>
        <v>ok</v>
      </c>
      <c r="W53" s="76"/>
      <c r="X53" s="77" t="str">
        <f t="shared" si="13"/>
        <v>기금</v>
      </c>
      <c r="Y53" s="188">
        <f t="shared" si="7"/>
        <v>0</v>
      </c>
      <c r="Z53" s="188">
        <f t="shared" si="8"/>
        <v>0</v>
      </c>
      <c r="AA53" s="78" t="str">
        <f t="shared" si="14"/>
        <v>ok</v>
      </c>
      <c r="AB53" s="76"/>
      <c r="AC53" s="80" t="str">
        <f t="array" ref="AC53">IFERROR(IF($C53="","",INDEX(구분표!$I$2:$I$1001,MATCH(1,(구분표!$B$2:$B$1001='15년일출'!$A53)*(구분표!$C$2:$C$1001='15년일출'!$B53)*(구분표!$A$2:$A$1001='15년일출'!$C53),0))),"@@")</f>
        <v>1506</v>
      </c>
    </row>
    <row r="54" spans="1:29" ht="31.5" customHeight="1">
      <c r="A54" s="90" t="str">
        <f>IFERROR(VLOOKUP('15년일출'!$C54,구분표!$A$2:$C$1001,2,FALSE),"")</f>
        <v>문화체육관광위원회</v>
      </c>
      <c r="B54" s="90" t="str">
        <f>IFERROR(VLOOKUP('15년일출'!$C54,구분표!$A$2:$C$1001,3,FALSE),"")</f>
        <v>문화체육관광국</v>
      </c>
      <c r="C54" s="190" t="s">
        <v>795</v>
      </c>
      <c r="D54" s="187" t="s">
        <v>665</v>
      </c>
      <c r="E54" s="189"/>
      <c r="F54" s="190" t="s">
        <v>775</v>
      </c>
      <c r="G54" s="266">
        <v>0</v>
      </c>
      <c r="H54" s="188"/>
      <c r="I54" s="188">
        <v>100000</v>
      </c>
      <c r="J54" s="74">
        <f t="shared" si="4"/>
        <v>100000</v>
      </c>
      <c r="K54" s="188"/>
      <c r="L54" s="188"/>
      <c r="M54" s="74">
        <f t="shared" si="9"/>
        <v>0</v>
      </c>
      <c r="N54" s="75" t="str">
        <f t="shared" si="10"/>
        <v>-</v>
      </c>
      <c r="O54" s="206"/>
      <c r="P54" s="76"/>
      <c r="Q54" s="215"/>
      <c r="R54" s="76"/>
      <c r="S54" s="79" t="str">
        <f t="shared" si="11"/>
        <v/>
      </c>
      <c r="T54" s="188">
        <f t="shared" si="5"/>
        <v>100000</v>
      </c>
      <c r="U54" s="188">
        <f t="shared" si="12"/>
        <v>0</v>
      </c>
      <c r="V54" s="78" t="str">
        <f t="shared" si="6"/>
        <v>ok</v>
      </c>
      <c r="W54" s="76"/>
      <c r="X54" s="77" t="str">
        <f t="shared" si="13"/>
        <v/>
      </c>
      <c r="Y54" s="188">
        <f t="shared" si="7"/>
        <v>0</v>
      </c>
      <c r="Z54" s="188">
        <f t="shared" si="8"/>
        <v>0</v>
      </c>
      <c r="AA54" s="78" t="str">
        <f t="shared" si="14"/>
        <v>ok</v>
      </c>
      <c r="AB54" s="76"/>
      <c r="AC54" s="80" t="str">
        <f t="array" ref="AC54">IFERROR(IF($C54="","",INDEX(구분표!$I$2:$I$1001,MATCH(1,(구분표!$B$2:$B$1001='15년일출'!$A54)*(구분표!$C$2:$C$1001='15년일출'!$B54)*(구분표!$A$2:$A$1001='15년일출'!$C54),0))),"@@")</f>
        <v>1506</v>
      </c>
    </row>
    <row r="55" spans="1:29" ht="31.5" customHeight="1">
      <c r="A55" s="90" t="str">
        <f>IFERROR(VLOOKUP('15년일출'!$C55,구분표!$A$2:$C$1001,2,FALSE),"")</f>
        <v>문화체육관광위원회</v>
      </c>
      <c r="B55" s="90" t="str">
        <f>IFERROR(VLOOKUP('15년일출'!$C55,구분표!$A$2:$C$1001,3,FALSE),"")</f>
        <v>문화체육관광국</v>
      </c>
      <c r="C55" s="190" t="s">
        <v>795</v>
      </c>
      <c r="D55" s="187" t="s">
        <v>665</v>
      </c>
      <c r="E55" s="189"/>
      <c r="F55" s="190" t="s">
        <v>776</v>
      </c>
      <c r="G55" s="266">
        <v>0</v>
      </c>
      <c r="H55" s="188"/>
      <c r="I55" s="188">
        <v>50000</v>
      </c>
      <c r="J55" s="74">
        <f t="shared" si="4"/>
        <v>50000</v>
      </c>
      <c r="K55" s="188"/>
      <c r="L55" s="188"/>
      <c r="M55" s="74">
        <f t="shared" si="9"/>
        <v>0</v>
      </c>
      <c r="N55" s="75" t="str">
        <f t="shared" si="10"/>
        <v>-</v>
      </c>
      <c r="O55" s="206"/>
      <c r="P55" s="76"/>
      <c r="Q55" s="215"/>
      <c r="R55" s="76"/>
      <c r="S55" s="79" t="str">
        <f t="shared" si="11"/>
        <v/>
      </c>
      <c r="T55" s="188">
        <f t="shared" si="5"/>
        <v>50000</v>
      </c>
      <c r="U55" s="188">
        <f t="shared" si="12"/>
        <v>0</v>
      </c>
      <c r="V55" s="78" t="str">
        <f t="shared" si="6"/>
        <v>ok</v>
      </c>
      <c r="W55" s="76"/>
      <c r="X55" s="77" t="str">
        <f t="shared" si="13"/>
        <v/>
      </c>
      <c r="Y55" s="188">
        <f t="shared" si="7"/>
        <v>0</v>
      </c>
      <c r="Z55" s="188">
        <f t="shared" si="8"/>
        <v>0</v>
      </c>
      <c r="AA55" s="78" t="str">
        <f t="shared" si="14"/>
        <v>ok</v>
      </c>
      <c r="AB55" s="76"/>
      <c r="AC55" s="80" t="str">
        <f t="array" ref="AC55">IFERROR(IF($C55="","",INDEX(구분표!$I$2:$I$1001,MATCH(1,(구분표!$B$2:$B$1001='15년일출'!$A55)*(구분표!$C$2:$C$1001='15년일출'!$B55)*(구분표!$A$2:$A$1001='15년일출'!$C55),0))),"@@")</f>
        <v>1506</v>
      </c>
    </row>
    <row r="56" spans="1:29" ht="31.5" customHeight="1">
      <c r="A56" s="90" t="str">
        <f>IFERROR(VLOOKUP('15년일출'!$C56,구분표!$A$2:$C$1001,2,FALSE),"")</f>
        <v/>
      </c>
      <c r="B56" s="90" t="str">
        <f>IFERROR(VLOOKUP('15년일출'!$C56,구분표!$A$2:$C$1001,3,FALSE),"")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4"/>
        <v>0</v>
      </c>
      <c r="K56" s="188"/>
      <c r="L56" s="188"/>
      <c r="M56" s="74">
        <f t="shared" si="9"/>
        <v>0</v>
      </c>
      <c r="N56" s="75" t="str">
        <f t="shared" si="10"/>
        <v>-</v>
      </c>
      <c r="O56" s="209"/>
      <c r="P56" s="76"/>
      <c r="Q56" s="215"/>
      <c r="R56" s="76"/>
      <c r="S56" s="79" t="str">
        <f t="shared" si="11"/>
        <v/>
      </c>
      <c r="T56" s="188">
        <f t="shared" si="5"/>
        <v>0</v>
      </c>
      <c r="U56" s="188">
        <f t="shared" si="12"/>
        <v>0</v>
      </c>
      <c r="V56" s="78" t="str">
        <f t="shared" si="6"/>
        <v>ok</v>
      </c>
      <c r="W56" s="76"/>
      <c r="X56" s="77" t="str">
        <f t="shared" si="13"/>
        <v/>
      </c>
      <c r="Y56" s="188">
        <f t="shared" si="7"/>
        <v>0</v>
      </c>
      <c r="Z56" s="188">
        <f t="shared" si="8"/>
        <v>0</v>
      </c>
      <c r="AA56" s="78" t="str">
        <f t="shared" si="14"/>
        <v>ok</v>
      </c>
      <c r="AB56" s="76"/>
      <c r="AC56" s="80" t="str">
        <f t="array" ref="AC56">IFERROR(IF($C56="","",INDEX(구분표!$I$2:$I$1001,MATCH(1,(구분표!$B$2:$B$1001='15년일출'!$A56)*(구분표!$C$2:$C$1001='15년일출'!$B56)*(구분표!$A$2:$A$1001='15년일출'!$C56),0))),"@@")</f>
        <v/>
      </c>
    </row>
    <row r="57" spans="1:29" ht="31.5" customHeight="1">
      <c r="A57" s="90" t="str">
        <f>IFERROR(VLOOKUP('15년일출'!$C57,구분표!$A$2:$C$1001,2,FALSE),"")</f>
        <v/>
      </c>
      <c r="B57" s="90" t="str">
        <f>IFERROR(VLOOKUP('15년일출'!$C57,구분표!$A$2:$C$1001,3,FALSE),"")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4"/>
        <v>0</v>
      </c>
      <c r="K57" s="188"/>
      <c r="L57" s="188"/>
      <c r="M57" s="74">
        <f t="shared" si="9"/>
        <v>0</v>
      </c>
      <c r="N57" s="75" t="str">
        <f t="shared" si="10"/>
        <v>-</v>
      </c>
      <c r="O57" s="209"/>
      <c r="P57" s="76"/>
      <c r="Q57" s="215"/>
      <c r="R57" s="76"/>
      <c r="S57" s="79" t="str">
        <f t="shared" si="11"/>
        <v/>
      </c>
      <c r="T57" s="188">
        <f t="shared" si="5"/>
        <v>0</v>
      </c>
      <c r="U57" s="188">
        <f t="shared" si="12"/>
        <v>0</v>
      </c>
      <c r="V57" s="78" t="str">
        <f t="shared" si="6"/>
        <v>ok</v>
      </c>
      <c r="W57" s="76"/>
      <c r="X57" s="77" t="str">
        <f t="shared" si="13"/>
        <v/>
      </c>
      <c r="Y57" s="188">
        <f t="shared" si="7"/>
        <v>0</v>
      </c>
      <c r="Z57" s="188">
        <f t="shared" si="8"/>
        <v>0</v>
      </c>
      <c r="AA57" s="78" t="str">
        <f t="shared" si="14"/>
        <v>ok</v>
      </c>
      <c r="AB57" s="76"/>
      <c r="AC57" s="80" t="str">
        <f t="array" ref="AC57">IFERROR(IF($C57="","",INDEX(구분표!$I$2:$I$1001,MATCH(1,(구분표!$B$2:$B$1001='15년일출'!$A57)*(구분표!$C$2:$C$1001='15년일출'!$B57)*(구분표!$A$2:$A$1001='15년일출'!$C57),0))),"@@")</f>
        <v/>
      </c>
    </row>
    <row r="58" spans="1:29" ht="31.5" customHeight="1">
      <c r="A58" s="90" t="str">
        <f>IFERROR(VLOOKUP('15년일출'!$C58,구분표!$A$2:$C$1001,2,FALSE),"")</f>
        <v/>
      </c>
      <c r="B58" s="90" t="str">
        <f>IFERROR(VLOOKUP('15년일출'!$C58,구분표!$A$2:$C$1001,3,FALSE),"")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4"/>
        <v>0</v>
      </c>
      <c r="K58" s="188"/>
      <c r="L58" s="188"/>
      <c r="M58" s="74">
        <f t="shared" si="9"/>
        <v>0</v>
      </c>
      <c r="N58" s="75" t="str">
        <f t="shared" si="10"/>
        <v>-</v>
      </c>
      <c r="O58" s="209"/>
      <c r="P58" s="76"/>
      <c r="Q58" s="215"/>
      <c r="R58" s="76"/>
      <c r="S58" s="79" t="str">
        <f t="shared" si="11"/>
        <v/>
      </c>
      <c r="T58" s="188">
        <f t="shared" si="5"/>
        <v>0</v>
      </c>
      <c r="U58" s="188">
        <f t="shared" si="12"/>
        <v>0</v>
      </c>
      <c r="V58" s="78" t="str">
        <f t="shared" si="6"/>
        <v>ok</v>
      </c>
      <c r="W58" s="76"/>
      <c r="X58" s="77" t="str">
        <f t="shared" si="13"/>
        <v/>
      </c>
      <c r="Y58" s="188">
        <f t="shared" si="7"/>
        <v>0</v>
      </c>
      <c r="Z58" s="188">
        <f t="shared" si="8"/>
        <v>0</v>
      </c>
      <c r="AA58" s="78" t="str">
        <f t="shared" si="14"/>
        <v>ok</v>
      </c>
      <c r="AB58" s="76"/>
      <c r="AC58" s="80" t="str">
        <f t="array" ref="AC58">IFERROR(IF($C58="","",INDEX(구분표!$I$2:$I$1001,MATCH(1,(구분표!$B$2:$B$1001='15년일출'!$A58)*(구분표!$C$2:$C$1001='15년일출'!$B58)*(구분표!$A$2:$A$1001='15년일출'!$C58),0))),"@@")</f>
        <v/>
      </c>
    </row>
    <row r="59" spans="1:29" ht="31.5" customHeight="1">
      <c r="A59" s="90" t="str">
        <f>IFERROR(VLOOKUP('15년일출'!$C59,구분표!$A$2:$C$1001,2,FALSE),"")</f>
        <v/>
      </c>
      <c r="B59" s="90" t="str">
        <f>IFERROR(VLOOKUP('15년일출'!$C59,구분표!$A$2:$C$1001,3,FALSE),"")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4"/>
        <v>0</v>
      </c>
      <c r="K59" s="188"/>
      <c r="L59" s="188"/>
      <c r="M59" s="74">
        <f t="shared" si="9"/>
        <v>0</v>
      </c>
      <c r="N59" s="75" t="str">
        <f t="shared" si="10"/>
        <v>-</v>
      </c>
      <c r="O59" s="209"/>
      <c r="P59" s="76"/>
      <c r="Q59" s="215"/>
      <c r="R59" s="76"/>
      <c r="S59" s="79" t="str">
        <f t="shared" si="11"/>
        <v/>
      </c>
      <c r="T59" s="188">
        <f t="shared" si="5"/>
        <v>0</v>
      </c>
      <c r="U59" s="188">
        <f t="shared" si="12"/>
        <v>0</v>
      </c>
      <c r="V59" s="78" t="str">
        <f t="shared" si="6"/>
        <v>ok</v>
      </c>
      <c r="W59" s="76"/>
      <c r="X59" s="77" t="str">
        <f t="shared" si="13"/>
        <v/>
      </c>
      <c r="Y59" s="188">
        <f t="shared" si="7"/>
        <v>0</v>
      </c>
      <c r="Z59" s="188">
        <f t="shared" si="8"/>
        <v>0</v>
      </c>
      <c r="AA59" s="78" t="str">
        <f t="shared" si="14"/>
        <v>ok</v>
      </c>
      <c r="AB59" s="76"/>
      <c r="AC59" s="80" t="str">
        <f t="array" ref="AC59">IFERROR(IF($C59="","",INDEX(구분표!$I$2:$I$1001,MATCH(1,(구분표!$B$2:$B$1001='15년일출'!$A59)*(구분표!$C$2:$C$1001='15년일출'!$B59)*(구분표!$A$2:$A$1001='15년일출'!$C59),0))),"@@")</f>
        <v/>
      </c>
    </row>
    <row r="60" spans="1:29" ht="31.5" customHeight="1">
      <c r="A60" s="90" t="str">
        <f>IFERROR(VLOOKUP('15년일출'!$C60,구분표!$A$2:$C$1001,2,FALSE),"")</f>
        <v/>
      </c>
      <c r="B60" s="90" t="str">
        <f>IFERROR(VLOOKUP('15년일출'!$C60,구분표!$A$2:$C$1001,3,FALSE),"")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4"/>
        <v>0</v>
      </c>
      <c r="K60" s="188"/>
      <c r="L60" s="188"/>
      <c r="M60" s="74">
        <f t="shared" si="9"/>
        <v>0</v>
      </c>
      <c r="N60" s="75" t="str">
        <f t="shared" si="10"/>
        <v>-</v>
      </c>
      <c r="O60" s="209"/>
      <c r="P60" s="76"/>
      <c r="Q60" s="215"/>
      <c r="R60" s="76"/>
      <c r="S60" s="79" t="str">
        <f t="shared" si="11"/>
        <v/>
      </c>
      <c r="T60" s="188">
        <f t="shared" si="5"/>
        <v>0</v>
      </c>
      <c r="U60" s="188">
        <f t="shared" si="12"/>
        <v>0</v>
      </c>
      <c r="V60" s="78" t="str">
        <f t="shared" si="6"/>
        <v>ok</v>
      </c>
      <c r="W60" s="76"/>
      <c r="X60" s="77" t="str">
        <f t="shared" si="13"/>
        <v/>
      </c>
      <c r="Y60" s="188">
        <f t="shared" si="7"/>
        <v>0</v>
      </c>
      <c r="Z60" s="188">
        <f t="shared" si="8"/>
        <v>0</v>
      </c>
      <c r="AA60" s="78" t="str">
        <f t="shared" si="14"/>
        <v>ok</v>
      </c>
      <c r="AB60" s="76"/>
      <c r="AC60" s="80" t="str">
        <f t="array" ref="AC60">IFERROR(IF($C60="","",INDEX(구분표!$I$2:$I$1001,MATCH(1,(구분표!$B$2:$B$1001='15년일출'!$A60)*(구분표!$C$2:$C$1001='15년일출'!$B60)*(구분표!$A$2:$A$1001='15년일출'!$C60),0))),"@@")</f>
        <v/>
      </c>
    </row>
    <row r="61" spans="1:29" ht="31.5" customHeight="1">
      <c r="A61" s="90" t="str">
        <f>IFERROR(VLOOKUP('15년일출'!$C61,구분표!$A$2:$C$1001,2,FALSE),"")</f>
        <v/>
      </c>
      <c r="B61" s="90" t="str">
        <f>IFERROR(VLOOKUP('15년일출'!$C61,구분표!$A$2:$C$1001,3,FALSE),"")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4"/>
        <v>0</v>
      </c>
      <c r="K61" s="188"/>
      <c r="L61" s="188"/>
      <c r="M61" s="74">
        <f t="shared" si="9"/>
        <v>0</v>
      </c>
      <c r="N61" s="75" t="str">
        <f t="shared" si="10"/>
        <v>-</v>
      </c>
      <c r="O61" s="209"/>
      <c r="P61" s="76"/>
      <c r="Q61" s="215"/>
      <c r="R61" s="76"/>
      <c r="S61" s="79" t="str">
        <f t="shared" si="11"/>
        <v/>
      </c>
      <c r="T61" s="188">
        <f t="shared" si="5"/>
        <v>0</v>
      </c>
      <c r="U61" s="188">
        <f t="shared" si="12"/>
        <v>0</v>
      </c>
      <c r="V61" s="78" t="str">
        <f t="shared" si="6"/>
        <v>ok</v>
      </c>
      <c r="W61" s="76"/>
      <c r="X61" s="77" t="str">
        <f t="shared" si="13"/>
        <v/>
      </c>
      <c r="Y61" s="188">
        <f t="shared" si="7"/>
        <v>0</v>
      </c>
      <c r="Z61" s="188">
        <f t="shared" si="8"/>
        <v>0</v>
      </c>
      <c r="AA61" s="78" t="str">
        <f t="shared" si="14"/>
        <v>ok</v>
      </c>
      <c r="AB61" s="76"/>
      <c r="AC61" s="80" t="str">
        <f t="array" ref="AC61">IFERROR(IF($C61="","",INDEX(구분표!$I$2:$I$1001,MATCH(1,(구분표!$B$2:$B$1001='15년일출'!$A61)*(구분표!$C$2:$C$1001='15년일출'!$B61)*(구분표!$A$2:$A$1001='15년일출'!$C61),0))),"@@")</f>
        <v/>
      </c>
    </row>
    <row r="62" spans="1:29" ht="31.5" customHeight="1">
      <c r="A62" s="90" t="str">
        <f>IFERROR(VLOOKUP('15년일출'!$C62,구분표!$A$2:$C$1001,2,FALSE),"")</f>
        <v/>
      </c>
      <c r="B62" s="90" t="str">
        <f>IFERROR(VLOOKUP('15년일출'!$C62,구분표!$A$2:$C$1001,3,FALSE),"")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4"/>
        <v>0</v>
      </c>
      <c r="K62" s="188"/>
      <c r="L62" s="188"/>
      <c r="M62" s="74">
        <f t="shared" si="9"/>
        <v>0</v>
      </c>
      <c r="N62" s="75" t="str">
        <f t="shared" si="10"/>
        <v>-</v>
      </c>
      <c r="O62" s="209"/>
      <c r="P62" s="76"/>
      <c r="Q62" s="215"/>
      <c r="R62" s="76"/>
      <c r="S62" s="79" t="str">
        <f t="shared" si="11"/>
        <v/>
      </c>
      <c r="T62" s="188">
        <f t="shared" si="5"/>
        <v>0</v>
      </c>
      <c r="U62" s="188">
        <f t="shared" si="12"/>
        <v>0</v>
      </c>
      <c r="V62" s="78" t="str">
        <f t="shared" si="6"/>
        <v>ok</v>
      </c>
      <c r="W62" s="76"/>
      <c r="X62" s="77" t="str">
        <f t="shared" si="13"/>
        <v/>
      </c>
      <c r="Y62" s="188">
        <f t="shared" si="7"/>
        <v>0</v>
      </c>
      <c r="Z62" s="188">
        <f t="shared" si="8"/>
        <v>0</v>
      </c>
      <c r="AA62" s="78" t="str">
        <f t="shared" si="14"/>
        <v>ok</v>
      </c>
      <c r="AB62" s="76"/>
      <c r="AC62" s="80" t="str">
        <f t="array" ref="AC62">IFERROR(IF($C62="","",INDEX(구분표!$I$2:$I$1001,MATCH(1,(구분표!$B$2:$B$1001='15년일출'!$A62)*(구분표!$C$2:$C$1001='15년일출'!$B62)*(구분표!$A$2:$A$1001='15년일출'!$C62),0))),"@@")</f>
        <v/>
      </c>
    </row>
    <row r="63" spans="1:29" ht="31.5" customHeight="1">
      <c r="A63" s="90" t="str">
        <f>IFERROR(VLOOKUP('15년일출'!$C63,구분표!$A$2:$C$1001,2,FALSE),"")</f>
        <v/>
      </c>
      <c r="B63" s="90" t="str">
        <f>IFERROR(VLOOKUP('15년일출'!$C63,구분표!$A$2:$C$1001,3,FALSE),"")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4"/>
        <v>0</v>
      </c>
      <c r="K63" s="202"/>
      <c r="L63" s="188"/>
      <c r="M63" s="74">
        <f t="shared" si="9"/>
        <v>0</v>
      </c>
      <c r="N63" s="75" t="str">
        <f t="shared" si="10"/>
        <v>-</v>
      </c>
      <c r="O63" s="209"/>
      <c r="P63" s="76"/>
      <c r="Q63" s="215"/>
      <c r="R63" s="76"/>
      <c r="S63" s="79" t="str">
        <f t="shared" si="11"/>
        <v/>
      </c>
      <c r="T63" s="188">
        <f t="shared" si="5"/>
        <v>0</v>
      </c>
      <c r="U63" s="188">
        <f t="shared" si="12"/>
        <v>0</v>
      </c>
      <c r="V63" s="78" t="str">
        <f t="shared" si="6"/>
        <v>ok</v>
      </c>
      <c r="W63" s="76"/>
      <c r="X63" s="77" t="str">
        <f t="shared" si="13"/>
        <v/>
      </c>
      <c r="Y63" s="188">
        <f t="shared" si="7"/>
        <v>0</v>
      </c>
      <c r="Z63" s="188">
        <f t="shared" si="8"/>
        <v>0</v>
      </c>
      <c r="AA63" s="78" t="str">
        <f t="shared" si="14"/>
        <v>ok</v>
      </c>
      <c r="AB63" s="76"/>
      <c r="AC63" s="80" t="str">
        <f t="array" ref="AC63">IFERROR(IF($C63="","",INDEX(구분표!$I$2:$I$1001,MATCH(1,(구분표!$B$2:$B$1001='15년일출'!$A63)*(구분표!$C$2:$C$1001='15년일출'!$B63)*(구분표!$A$2:$A$1001='15년일출'!$C63),0))),"@@")</f>
        <v/>
      </c>
    </row>
    <row r="64" spans="1:29" ht="31.5" customHeight="1">
      <c r="A64" s="90" t="str">
        <f>IFERROR(VLOOKUP('15년일출'!$C64,구분표!$A$2:$C$1001,2,FALSE),"")</f>
        <v/>
      </c>
      <c r="B64" s="90" t="str">
        <f>IFERROR(VLOOKUP('15년일출'!$C64,구분표!$A$2:$C$1001,3,FALSE),"")</f>
        <v/>
      </c>
      <c r="C64" s="190"/>
      <c r="D64" s="189"/>
      <c r="E64" s="189"/>
      <c r="F64" s="190"/>
      <c r="G64" s="188"/>
      <c r="H64" s="200"/>
      <c r="I64" s="200"/>
      <c r="J64" s="74">
        <f t="shared" si="4"/>
        <v>0</v>
      </c>
      <c r="K64" s="200"/>
      <c r="L64" s="200"/>
      <c r="M64" s="74">
        <f t="shared" si="9"/>
        <v>0</v>
      </c>
      <c r="N64" s="75" t="str">
        <f t="shared" si="10"/>
        <v>-</v>
      </c>
      <c r="O64" s="209"/>
      <c r="P64" s="76"/>
      <c r="Q64" s="215"/>
      <c r="R64" s="76"/>
      <c r="S64" s="79" t="str">
        <f t="shared" si="11"/>
        <v/>
      </c>
      <c r="T64" s="188">
        <f t="shared" si="5"/>
        <v>0</v>
      </c>
      <c r="U64" s="188">
        <f t="shared" si="12"/>
        <v>0</v>
      </c>
      <c r="V64" s="78" t="str">
        <f t="shared" si="6"/>
        <v>ok</v>
      </c>
      <c r="W64" s="76"/>
      <c r="X64" s="77" t="str">
        <f t="shared" si="13"/>
        <v/>
      </c>
      <c r="Y64" s="188">
        <f t="shared" si="7"/>
        <v>0</v>
      </c>
      <c r="Z64" s="188">
        <f t="shared" si="8"/>
        <v>0</v>
      </c>
      <c r="AA64" s="78" t="str">
        <f t="shared" si="14"/>
        <v>ok</v>
      </c>
      <c r="AB64" s="76"/>
      <c r="AC64" s="80" t="str">
        <f t="array" ref="AC64">IFERROR(IF($C64="","",INDEX(구분표!$I$2:$I$1001,MATCH(1,(구분표!$B$2:$B$1001='15년일출'!$A64)*(구분표!$C$2:$C$1001='15년일출'!$B64)*(구분표!$A$2:$A$1001='15년일출'!$C64),0))),"@@")</f>
        <v/>
      </c>
    </row>
    <row r="65" spans="1:29" ht="31.5" customHeight="1">
      <c r="A65" s="90" t="str">
        <f>IFERROR(VLOOKUP('15년일출'!$C65,구분표!$A$2:$C$1001,2,FALSE),"")</f>
        <v/>
      </c>
      <c r="B65" s="90" t="str">
        <f>IFERROR(VLOOKUP('15년일출'!$C65,구분표!$A$2:$C$1001,3,FALSE),"")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4"/>
        <v>0</v>
      </c>
      <c r="K65" s="188"/>
      <c r="L65" s="188"/>
      <c r="M65" s="74">
        <f t="shared" si="9"/>
        <v>0</v>
      </c>
      <c r="N65" s="75" t="str">
        <f t="shared" si="10"/>
        <v>-</v>
      </c>
      <c r="O65" s="209"/>
      <c r="P65" s="76"/>
      <c r="Q65" s="215"/>
      <c r="R65" s="76"/>
      <c r="S65" s="79" t="str">
        <f t="shared" si="11"/>
        <v/>
      </c>
      <c r="T65" s="188">
        <f t="shared" si="5"/>
        <v>0</v>
      </c>
      <c r="U65" s="188">
        <f t="shared" si="12"/>
        <v>0</v>
      </c>
      <c r="V65" s="78" t="str">
        <f t="shared" si="6"/>
        <v>ok</v>
      </c>
      <c r="W65" s="76"/>
      <c r="X65" s="77" t="str">
        <f t="shared" si="13"/>
        <v/>
      </c>
      <c r="Y65" s="188">
        <f t="shared" si="7"/>
        <v>0</v>
      </c>
      <c r="Z65" s="188">
        <f t="shared" si="8"/>
        <v>0</v>
      </c>
      <c r="AA65" s="78" t="str">
        <f t="shared" si="14"/>
        <v>ok</v>
      </c>
      <c r="AB65" s="76"/>
      <c r="AC65" s="80" t="str">
        <f t="array" ref="AC65">IFERROR(IF($C65="","",INDEX(구분표!$I$2:$I$1001,MATCH(1,(구분표!$B$2:$B$1001='15년일출'!$A65)*(구분표!$C$2:$C$1001='15년일출'!$B65)*(구분표!$A$2:$A$1001='15년일출'!$C65),0))),"@@")</f>
        <v/>
      </c>
    </row>
    <row r="66" spans="1:29" ht="31.5" customHeight="1">
      <c r="A66" s="90" t="str">
        <f>IFERROR(VLOOKUP('15년일출'!$C66,구분표!$A$2:$C$1001,2,FALSE),"")</f>
        <v/>
      </c>
      <c r="B66" s="90" t="str">
        <f>IFERROR(VLOOKUP('15년일출'!$C66,구분표!$A$2:$C$1001,3,FALSE),"")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4"/>
        <v>0</v>
      </c>
      <c r="K66" s="188"/>
      <c r="L66" s="188"/>
      <c r="M66" s="74">
        <f t="shared" si="9"/>
        <v>0</v>
      </c>
      <c r="N66" s="75" t="str">
        <f t="shared" si="10"/>
        <v>-</v>
      </c>
      <c r="O66" s="209"/>
      <c r="P66" s="76"/>
      <c r="Q66" s="215"/>
      <c r="R66" s="76"/>
      <c r="S66" s="79" t="str">
        <f t="shared" si="11"/>
        <v/>
      </c>
      <c r="T66" s="188">
        <f t="shared" si="5"/>
        <v>0</v>
      </c>
      <c r="U66" s="188">
        <f t="shared" si="12"/>
        <v>0</v>
      </c>
      <c r="V66" s="78" t="str">
        <f t="shared" si="6"/>
        <v>ok</v>
      </c>
      <c r="W66" s="76"/>
      <c r="X66" s="77" t="str">
        <f t="shared" si="13"/>
        <v/>
      </c>
      <c r="Y66" s="188">
        <f t="shared" si="7"/>
        <v>0</v>
      </c>
      <c r="Z66" s="188">
        <f t="shared" si="8"/>
        <v>0</v>
      </c>
      <c r="AA66" s="78" t="str">
        <f t="shared" si="14"/>
        <v>ok</v>
      </c>
      <c r="AB66" s="76"/>
      <c r="AC66" s="80" t="str">
        <f t="array" ref="AC66">IFERROR(IF($C66="","",INDEX(구분표!$I$2:$I$1001,MATCH(1,(구분표!$B$2:$B$1001='15년일출'!$A66)*(구분표!$C$2:$C$1001='15년일출'!$B66)*(구분표!$A$2:$A$1001='15년일출'!$C66),0))),"@@")</f>
        <v/>
      </c>
    </row>
    <row r="67" spans="1:29" ht="31.5" customHeight="1">
      <c r="A67" s="90" t="str">
        <f>IFERROR(VLOOKUP('15년일출'!$C67,구분표!$A$2:$C$1001,2,FALSE),"")</f>
        <v/>
      </c>
      <c r="B67" s="90" t="str">
        <f>IFERROR(VLOOKUP('15년일출'!$C67,구분표!$A$2:$C$1001,3,FALSE),"")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4"/>
        <v>0</v>
      </c>
      <c r="K67" s="202"/>
      <c r="L67" s="188"/>
      <c r="M67" s="74">
        <f t="shared" si="9"/>
        <v>0</v>
      </c>
      <c r="N67" s="75" t="str">
        <f t="shared" si="10"/>
        <v>-</v>
      </c>
      <c r="O67" s="209"/>
      <c r="P67" s="76"/>
      <c r="Q67" s="215"/>
      <c r="R67" s="76"/>
      <c r="S67" s="79" t="str">
        <f t="shared" si="11"/>
        <v/>
      </c>
      <c r="T67" s="188">
        <f t="shared" si="5"/>
        <v>0</v>
      </c>
      <c r="U67" s="188">
        <f t="shared" si="12"/>
        <v>0</v>
      </c>
      <c r="V67" s="78" t="str">
        <f t="shared" si="6"/>
        <v>ok</v>
      </c>
      <c r="W67" s="76"/>
      <c r="X67" s="77" t="str">
        <f t="shared" si="13"/>
        <v/>
      </c>
      <c r="Y67" s="188">
        <f t="shared" si="7"/>
        <v>0</v>
      </c>
      <c r="Z67" s="188">
        <f t="shared" si="8"/>
        <v>0</v>
      </c>
      <c r="AA67" s="78" t="str">
        <f t="shared" si="14"/>
        <v>ok</v>
      </c>
      <c r="AB67" s="76"/>
      <c r="AC67" s="80" t="str">
        <f t="array" ref="AC67">IFERROR(IF($C67="","",INDEX(구분표!$I$2:$I$1001,MATCH(1,(구분표!$B$2:$B$1001='15년일출'!$A67)*(구분표!$C$2:$C$1001='15년일출'!$B67)*(구분표!$A$2:$A$1001='15년일출'!$C67),0))),"@@")</f>
        <v/>
      </c>
    </row>
    <row r="68" spans="1:29" ht="31.5" customHeight="1">
      <c r="A68" s="90" t="str">
        <f>IFERROR(VLOOKUP('15년일출'!$C68,구분표!$A$2:$C$1001,2,FALSE),"")</f>
        <v/>
      </c>
      <c r="B68" s="90" t="str">
        <f>IFERROR(VLOOKUP('15년일출'!$C68,구분표!$A$2:$C$1001,3,FALSE),"")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4"/>
        <v>0</v>
      </c>
      <c r="K68" s="188"/>
      <c r="L68" s="188"/>
      <c r="M68" s="74">
        <f t="shared" si="9"/>
        <v>0</v>
      </c>
      <c r="N68" s="75" t="str">
        <f t="shared" si="10"/>
        <v>-</v>
      </c>
      <c r="O68" s="209"/>
      <c r="P68" s="76"/>
      <c r="Q68" s="215"/>
      <c r="R68" s="76"/>
      <c r="S68" s="79" t="str">
        <f t="shared" si="11"/>
        <v/>
      </c>
      <c r="T68" s="188">
        <f t="shared" si="5"/>
        <v>0</v>
      </c>
      <c r="U68" s="188">
        <f t="shared" si="12"/>
        <v>0</v>
      </c>
      <c r="V68" s="78" t="str">
        <f t="shared" si="6"/>
        <v>ok</v>
      </c>
      <c r="W68" s="76"/>
      <c r="X68" s="77" t="str">
        <f t="shared" si="13"/>
        <v/>
      </c>
      <c r="Y68" s="188">
        <f t="shared" si="7"/>
        <v>0</v>
      </c>
      <c r="Z68" s="188">
        <f t="shared" si="8"/>
        <v>0</v>
      </c>
      <c r="AA68" s="78" t="str">
        <f t="shared" si="14"/>
        <v>ok</v>
      </c>
      <c r="AB68" s="76"/>
      <c r="AC68" s="80" t="str">
        <f t="array" ref="AC68">IFERROR(IF($C68="","",INDEX(구분표!$I$2:$I$1001,MATCH(1,(구분표!$B$2:$B$1001='15년일출'!$A68)*(구분표!$C$2:$C$1001='15년일출'!$B68)*(구분표!$A$2:$A$1001='15년일출'!$C68),0))),"@@")</f>
        <v/>
      </c>
    </row>
    <row r="69" spans="1:29" ht="31.5" customHeight="1">
      <c r="A69" s="90" t="str">
        <f>IFERROR(VLOOKUP('15년일출'!$C69,구분표!$A$2:$C$1001,2,FALSE),"")</f>
        <v/>
      </c>
      <c r="B69" s="90" t="str">
        <f>IFERROR(VLOOKUP('15년일출'!$C69,구분표!$A$2:$C$1001,3,FALSE),"")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4"/>
        <v>0</v>
      </c>
      <c r="K69" s="188"/>
      <c r="L69" s="188"/>
      <c r="M69" s="74">
        <f t="shared" si="9"/>
        <v>0</v>
      </c>
      <c r="N69" s="75" t="str">
        <f t="shared" si="10"/>
        <v>-</v>
      </c>
      <c r="O69" s="209"/>
      <c r="P69" s="76"/>
      <c r="Q69" s="215"/>
      <c r="R69" s="76"/>
      <c r="S69" s="79" t="str">
        <f t="shared" si="11"/>
        <v/>
      </c>
      <c r="T69" s="188">
        <f t="shared" si="5"/>
        <v>0</v>
      </c>
      <c r="U69" s="188">
        <f t="shared" si="12"/>
        <v>0</v>
      </c>
      <c r="V69" s="78" t="str">
        <f t="shared" si="6"/>
        <v>ok</v>
      </c>
      <c r="W69" s="76"/>
      <c r="X69" s="77" t="str">
        <f t="shared" si="13"/>
        <v/>
      </c>
      <c r="Y69" s="188">
        <f t="shared" si="7"/>
        <v>0</v>
      </c>
      <c r="Z69" s="188">
        <f t="shared" si="8"/>
        <v>0</v>
      </c>
      <c r="AA69" s="78" t="str">
        <f t="shared" si="14"/>
        <v>ok</v>
      </c>
      <c r="AB69" s="76"/>
      <c r="AC69" s="80" t="str">
        <f t="array" ref="AC69">IFERROR(IF($C69="","",INDEX(구분표!$I$2:$I$1001,MATCH(1,(구분표!$B$2:$B$1001='15년일출'!$A69)*(구분표!$C$2:$C$1001='15년일출'!$B69)*(구분표!$A$2:$A$1001='15년일출'!$C69),0))),"@@")</f>
        <v/>
      </c>
    </row>
    <row r="70" spans="1:29" ht="31.5" customHeight="1">
      <c r="A70" s="90" t="str">
        <f>IFERROR(VLOOKUP('15년일출'!$C70,구분표!$A$2:$C$1001,2,FALSE),"")</f>
        <v/>
      </c>
      <c r="B70" s="90" t="str">
        <f>IFERROR(VLOOKUP('15년일출'!$C70,구분표!$A$2:$C$1001,3,FALSE),"")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4"/>
        <v>0</v>
      </c>
      <c r="K70" s="188"/>
      <c r="L70" s="188"/>
      <c r="M70" s="74">
        <f t="shared" si="9"/>
        <v>0</v>
      </c>
      <c r="N70" s="75" t="str">
        <f t="shared" si="10"/>
        <v>-</v>
      </c>
      <c r="O70" s="209"/>
      <c r="P70" s="76"/>
      <c r="Q70" s="215"/>
      <c r="R70" s="76"/>
      <c r="S70" s="79" t="str">
        <f t="shared" si="11"/>
        <v/>
      </c>
      <c r="T70" s="188">
        <f t="shared" si="5"/>
        <v>0</v>
      </c>
      <c r="U70" s="188">
        <f t="shared" si="12"/>
        <v>0</v>
      </c>
      <c r="V70" s="78" t="str">
        <f t="shared" si="6"/>
        <v>ok</v>
      </c>
      <c r="W70" s="76"/>
      <c r="X70" s="77" t="str">
        <f t="shared" si="13"/>
        <v/>
      </c>
      <c r="Y70" s="188">
        <f t="shared" si="7"/>
        <v>0</v>
      </c>
      <c r="Z70" s="188">
        <f t="shared" si="8"/>
        <v>0</v>
      </c>
      <c r="AA70" s="78" t="str">
        <f t="shared" si="14"/>
        <v>ok</v>
      </c>
      <c r="AB70" s="76"/>
      <c r="AC70" s="80" t="str">
        <f t="array" ref="AC70">IFERROR(IF($C70="","",INDEX(구분표!$I$2:$I$1001,MATCH(1,(구분표!$B$2:$B$1001='15년일출'!$A70)*(구분표!$C$2:$C$1001='15년일출'!$B70)*(구분표!$A$2:$A$1001='15년일출'!$C70),0))),"@@")</f>
        <v/>
      </c>
    </row>
    <row r="71" spans="1:29" ht="31.5" customHeight="1">
      <c r="A71" s="90" t="str">
        <f>IFERROR(VLOOKUP('15년일출'!$C71,구분표!$A$2:$C$1001,2,FALSE),"")</f>
        <v/>
      </c>
      <c r="B71" s="90" t="str">
        <f>IFERROR(VLOOKUP('15년일출'!$C71,구분표!$A$2:$C$1001,3,FALSE),"")</f>
        <v/>
      </c>
      <c r="C71" s="190"/>
      <c r="D71" s="189"/>
      <c r="E71" s="189"/>
      <c r="F71" s="190"/>
      <c r="G71" s="191"/>
      <c r="H71" s="188"/>
      <c r="I71" s="188"/>
      <c r="J71" s="74">
        <f t="shared" si="4"/>
        <v>0</v>
      </c>
      <c r="K71" s="188"/>
      <c r="L71" s="188"/>
      <c r="M71" s="74">
        <f t="shared" si="9"/>
        <v>0</v>
      </c>
      <c r="N71" s="75" t="str">
        <f t="shared" si="10"/>
        <v>-</v>
      </c>
      <c r="O71" s="209"/>
      <c r="P71" s="76"/>
      <c r="Q71" s="215"/>
      <c r="R71" s="76"/>
      <c r="S71" s="79" t="str">
        <f t="shared" si="11"/>
        <v/>
      </c>
      <c r="T71" s="188">
        <f t="shared" ref="T71:T134" si="15">IF($S71&lt;&gt;"도비",IF($Q71="국도비","직접입력",SUM($H71:$I71)),)</f>
        <v>0</v>
      </c>
      <c r="U71" s="188">
        <f t="shared" si="12"/>
        <v>0</v>
      </c>
      <c r="V71" s="78" t="str">
        <f t="shared" ref="V71:V134" si="16">IF($Q71="국도비","ok",IF(($H71+$I71)=($T71+$U71),"ok","검토"))</f>
        <v>ok</v>
      </c>
      <c r="W71" s="76"/>
      <c r="X71" s="77" t="str">
        <f t="shared" si="13"/>
        <v/>
      </c>
      <c r="Y71" s="188">
        <f t="shared" ref="Y71:Y134" si="17">IF($X71&lt;&gt;"도비",IF($Q71="국도비","직접입력",SUM($K71:$L71)),)</f>
        <v>0</v>
      </c>
      <c r="Z71" s="188">
        <f t="shared" ref="Z71:Z134" si="18">IF($X71="도비",SUM($K71:$L71),IF($Q71="국도비","직접입력",SUM($K71:$L71)-$Y71))</f>
        <v>0</v>
      </c>
      <c r="AA71" s="78" t="str">
        <f t="shared" si="14"/>
        <v>ok</v>
      </c>
      <c r="AB71" s="76"/>
      <c r="AC71" s="80" t="str">
        <f t="array" ref="AC71">IFERROR(IF($C71="","",INDEX(구분표!$I$2:$I$1001,MATCH(1,(구분표!$B$2:$B$1001='15년일출'!$A71)*(구분표!$C$2:$C$1001='15년일출'!$B71)*(구분표!$A$2:$A$1001='15년일출'!$C71),0))),"@@")</f>
        <v/>
      </c>
    </row>
    <row r="72" spans="1:29" ht="31.5" customHeight="1">
      <c r="A72" s="90" t="str">
        <f>IFERROR(VLOOKUP('15년일출'!$C72,구분표!$A$2:$C$1001,2,FALSE),"")</f>
        <v/>
      </c>
      <c r="B72" s="90" t="str">
        <f>IFERROR(VLOOKUP('15년일출'!$C72,구분표!$A$2:$C$1001,3,FALSE),"")</f>
        <v/>
      </c>
      <c r="C72" s="190"/>
      <c r="D72" s="189"/>
      <c r="E72" s="189"/>
      <c r="F72" s="190"/>
      <c r="G72" s="188"/>
      <c r="H72" s="200"/>
      <c r="I72" s="200"/>
      <c r="J72" s="74">
        <f t="shared" ref="J72:J135" si="19">SUM(G72+H72+I72)</f>
        <v>0</v>
      </c>
      <c r="K72" s="203"/>
      <c r="L72" s="202"/>
      <c r="M72" s="74">
        <f t="shared" ref="M72:M135" si="20">SUM(G72+K72+L72)</f>
        <v>0</v>
      </c>
      <c r="N72" s="75" t="str">
        <f t="shared" si="10"/>
        <v>-</v>
      </c>
      <c r="O72" s="208"/>
      <c r="P72" s="76"/>
      <c r="Q72" s="215"/>
      <c r="R72" s="76"/>
      <c r="S72" s="79" t="str">
        <f t="shared" ref="S72:S135" si="21">IF($Q72="도비","도비",IF(COUNT(FIND("국비/",$F72)),"국비",IF(COUNT(FIND("지특/",$F72)),"지특",IF(COUNT(FIND("기금/",$F72)),"기금",IF(COUNT(FIND("교부세/",$F72)),"특교",IF(COUNT(FIND("자체/",$F72)),"도비",""))))))</f>
        <v/>
      </c>
      <c r="T72" s="188">
        <f t="shared" si="15"/>
        <v>0</v>
      </c>
      <c r="U72" s="188">
        <f t="shared" ref="U72:U135" si="22">IF($S72="도비",SUM($H72:$I72),IF($Q72="국도비","직접입력",SUM($H72:$I72)-$T72))</f>
        <v>0</v>
      </c>
      <c r="V72" s="78" t="str">
        <f t="shared" si="16"/>
        <v>ok</v>
      </c>
      <c r="W72" s="76"/>
      <c r="X72" s="77" t="str">
        <f t="shared" ref="X72:X135" si="23">$S72</f>
        <v/>
      </c>
      <c r="Y72" s="188">
        <f t="shared" si="17"/>
        <v>0</v>
      </c>
      <c r="Z72" s="188">
        <f t="shared" si="18"/>
        <v>0</v>
      </c>
      <c r="AA72" s="78" t="str">
        <f t="shared" ref="AA72:AA135" si="24">IF($Q72="국도비","ok",IF(($K72+$L72)=($Y72+$Z72),"ok","검토"))</f>
        <v>ok</v>
      </c>
      <c r="AB72" s="76"/>
      <c r="AC72" s="80" t="str">
        <f t="array" ref="AC72">IFERROR(IF($C72="","",INDEX(구분표!$I$2:$I$1001,MATCH(1,(구분표!$B$2:$B$1001='15년일출'!$A72)*(구분표!$C$2:$C$1001='15년일출'!$B72)*(구분표!$A$2:$A$1001='15년일출'!$C72),0))),"@@")</f>
        <v/>
      </c>
    </row>
    <row r="73" spans="1:29" ht="31.5" customHeight="1">
      <c r="A73" s="90" t="str">
        <f>IFERROR(VLOOKUP('15년일출'!$C73,구분표!$A$2:$C$1001,2,FALSE),"")</f>
        <v/>
      </c>
      <c r="B73" s="90" t="str">
        <f>IFERROR(VLOOKUP('15년일출'!$C73,구분표!$A$2:$C$1001,3,FALSE),"")</f>
        <v/>
      </c>
      <c r="C73" s="190"/>
      <c r="D73" s="189"/>
      <c r="E73" s="189"/>
      <c r="F73" s="190"/>
      <c r="G73" s="188"/>
      <c r="H73" s="200"/>
      <c r="I73" s="200"/>
      <c r="J73" s="74">
        <f t="shared" si="19"/>
        <v>0</v>
      </c>
      <c r="K73" s="203"/>
      <c r="L73" s="202"/>
      <c r="M73" s="74">
        <f t="shared" si="20"/>
        <v>0</v>
      </c>
      <c r="N73" s="75" t="str">
        <f t="shared" si="10"/>
        <v>-</v>
      </c>
      <c r="O73" s="208"/>
      <c r="P73" s="76"/>
      <c r="Q73" s="215"/>
      <c r="R73" s="76"/>
      <c r="S73" s="79" t="str">
        <f t="shared" si="21"/>
        <v/>
      </c>
      <c r="T73" s="188">
        <f t="shared" si="15"/>
        <v>0</v>
      </c>
      <c r="U73" s="188">
        <f t="shared" si="22"/>
        <v>0</v>
      </c>
      <c r="V73" s="78" t="str">
        <f t="shared" si="16"/>
        <v>ok</v>
      </c>
      <c r="W73" s="76"/>
      <c r="X73" s="77" t="str">
        <f t="shared" si="23"/>
        <v/>
      </c>
      <c r="Y73" s="188">
        <f t="shared" si="17"/>
        <v>0</v>
      </c>
      <c r="Z73" s="188">
        <f t="shared" si="18"/>
        <v>0</v>
      </c>
      <c r="AA73" s="78" t="str">
        <f t="shared" si="24"/>
        <v>ok</v>
      </c>
      <c r="AB73" s="76"/>
      <c r="AC73" s="80" t="str">
        <f t="array" ref="AC73">IFERROR(IF($C73="","",INDEX(구분표!$I$2:$I$1001,MATCH(1,(구분표!$B$2:$B$1001='15년일출'!$A73)*(구분표!$C$2:$C$1001='15년일출'!$B73)*(구분표!$A$2:$A$1001='15년일출'!$C73),0))),"@@")</f>
        <v/>
      </c>
    </row>
    <row r="74" spans="1:29" ht="31.5" customHeight="1">
      <c r="A74" s="90" t="str">
        <f>IFERROR(VLOOKUP('15년일출'!$C74,구분표!$A$2:$C$1001,2,FALSE),"")</f>
        <v/>
      </c>
      <c r="B74" s="90" t="str">
        <f>IFERROR(VLOOKUP('15년일출'!$C74,구분표!$A$2:$C$1001,3,FALSE),"")</f>
        <v/>
      </c>
      <c r="C74" s="190"/>
      <c r="D74" s="189"/>
      <c r="E74" s="189"/>
      <c r="F74" s="190"/>
      <c r="G74" s="188"/>
      <c r="H74" s="200"/>
      <c r="I74" s="200"/>
      <c r="J74" s="74">
        <f t="shared" si="19"/>
        <v>0</v>
      </c>
      <c r="K74" s="203"/>
      <c r="L74" s="202"/>
      <c r="M74" s="74">
        <f t="shared" si="20"/>
        <v>0</v>
      </c>
      <c r="N74" s="75" t="str">
        <f t="shared" si="10"/>
        <v>-</v>
      </c>
      <c r="O74" s="208"/>
      <c r="P74" s="76"/>
      <c r="Q74" s="215"/>
      <c r="R74" s="76"/>
      <c r="S74" s="79" t="str">
        <f t="shared" si="21"/>
        <v/>
      </c>
      <c r="T74" s="188">
        <f t="shared" si="15"/>
        <v>0</v>
      </c>
      <c r="U74" s="188">
        <f t="shared" si="22"/>
        <v>0</v>
      </c>
      <c r="V74" s="78" t="str">
        <f t="shared" si="16"/>
        <v>ok</v>
      </c>
      <c r="W74" s="76"/>
      <c r="X74" s="77" t="str">
        <f t="shared" si="23"/>
        <v/>
      </c>
      <c r="Y74" s="188">
        <f t="shared" si="17"/>
        <v>0</v>
      </c>
      <c r="Z74" s="188">
        <f t="shared" si="18"/>
        <v>0</v>
      </c>
      <c r="AA74" s="78" t="str">
        <f t="shared" si="24"/>
        <v>ok</v>
      </c>
      <c r="AB74" s="76"/>
      <c r="AC74" s="80" t="str">
        <f t="array" ref="AC74">IFERROR(IF($C74="","",INDEX(구분표!$I$2:$I$1001,MATCH(1,(구분표!$B$2:$B$1001='15년일출'!$A74)*(구분표!$C$2:$C$1001='15년일출'!$B74)*(구분표!$A$2:$A$1001='15년일출'!$C74),0))),"@@")</f>
        <v/>
      </c>
    </row>
    <row r="75" spans="1:29" ht="31.5" customHeight="1">
      <c r="A75" s="90" t="str">
        <f>IFERROR(VLOOKUP('15년일출'!$C75,구분표!$A$2:$C$1001,2,FALSE),"")</f>
        <v/>
      </c>
      <c r="B75" s="90" t="str">
        <f>IFERROR(VLOOKUP('15년일출'!$C75,구분표!$A$2:$C$1001,3,FALSE),"")</f>
        <v/>
      </c>
      <c r="C75" s="190"/>
      <c r="D75" s="189"/>
      <c r="E75" s="189"/>
      <c r="F75" s="190"/>
      <c r="G75" s="188"/>
      <c r="H75" s="200"/>
      <c r="I75" s="200"/>
      <c r="J75" s="74">
        <f t="shared" si="19"/>
        <v>0</v>
      </c>
      <c r="K75" s="203"/>
      <c r="L75" s="202"/>
      <c r="M75" s="74">
        <f t="shared" si="20"/>
        <v>0</v>
      </c>
      <c r="N75" s="75" t="str">
        <f t="shared" si="10"/>
        <v>-</v>
      </c>
      <c r="O75" s="208"/>
      <c r="P75" s="76"/>
      <c r="Q75" s="215"/>
      <c r="R75" s="76"/>
      <c r="S75" s="79" t="str">
        <f t="shared" si="21"/>
        <v/>
      </c>
      <c r="T75" s="188">
        <f t="shared" si="15"/>
        <v>0</v>
      </c>
      <c r="U75" s="188">
        <f t="shared" si="22"/>
        <v>0</v>
      </c>
      <c r="V75" s="78" t="str">
        <f t="shared" si="16"/>
        <v>ok</v>
      </c>
      <c r="W75" s="76"/>
      <c r="X75" s="77" t="str">
        <f t="shared" si="23"/>
        <v/>
      </c>
      <c r="Y75" s="188">
        <f t="shared" si="17"/>
        <v>0</v>
      </c>
      <c r="Z75" s="188">
        <f t="shared" si="18"/>
        <v>0</v>
      </c>
      <c r="AA75" s="78" t="str">
        <f t="shared" si="24"/>
        <v>ok</v>
      </c>
      <c r="AB75" s="76"/>
      <c r="AC75" s="80" t="str">
        <f t="array" ref="AC75">IFERROR(IF($C75="","",INDEX(구분표!$I$2:$I$1001,MATCH(1,(구분표!$B$2:$B$1001='15년일출'!$A75)*(구분표!$C$2:$C$1001='15년일출'!$B75)*(구분표!$A$2:$A$1001='15년일출'!$C75),0))),"@@")</f>
        <v/>
      </c>
    </row>
    <row r="76" spans="1:29" ht="31.5" customHeight="1">
      <c r="A76" s="90" t="str">
        <f>IFERROR(VLOOKUP('15년일출'!$C76,구분표!$A$2:$C$1001,2,FALSE),"")</f>
        <v/>
      </c>
      <c r="B76" s="90" t="str">
        <f>IFERROR(VLOOKUP('15년일출'!$C76,구분표!$A$2:$C$1001,3,FALSE),"")</f>
        <v/>
      </c>
      <c r="C76" s="190"/>
      <c r="D76" s="189"/>
      <c r="E76" s="189"/>
      <c r="F76" s="190"/>
      <c r="G76" s="188"/>
      <c r="H76" s="200"/>
      <c r="I76" s="200"/>
      <c r="J76" s="74">
        <f t="shared" si="19"/>
        <v>0</v>
      </c>
      <c r="K76" s="203"/>
      <c r="L76" s="202"/>
      <c r="M76" s="74">
        <f t="shared" si="20"/>
        <v>0</v>
      </c>
      <c r="N76" s="75" t="str">
        <f t="shared" si="10"/>
        <v>-</v>
      </c>
      <c r="O76" s="208"/>
      <c r="P76" s="76"/>
      <c r="Q76" s="215"/>
      <c r="R76" s="76"/>
      <c r="S76" s="79" t="str">
        <f t="shared" si="21"/>
        <v/>
      </c>
      <c r="T76" s="188">
        <f t="shared" si="15"/>
        <v>0</v>
      </c>
      <c r="U76" s="188">
        <f t="shared" si="22"/>
        <v>0</v>
      </c>
      <c r="V76" s="78" t="str">
        <f t="shared" si="16"/>
        <v>ok</v>
      </c>
      <c r="W76" s="76"/>
      <c r="X76" s="77" t="str">
        <f t="shared" si="23"/>
        <v/>
      </c>
      <c r="Y76" s="188">
        <f t="shared" si="17"/>
        <v>0</v>
      </c>
      <c r="Z76" s="188">
        <f t="shared" si="18"/>
        <v>0</v>
      </c>
      <c r="AA76" s="78" t="str">
        <f t="shared" si="24"/>
        <v>ok</v>
      </c>
      <c r="AB76" s="76"/>
      <c r="AC76" s="80" t="str">
        <f t="array" ref="AC76">IFERROR(IF($C76="","",INDEX(구분표!$I$2:$I$1001,MATCH(1,(구분표!$B$2:$B$1001='15년일출'!$A76)*(구분표!$C$2:$C$1001='15년일출'!$B76)*(구분표!$A$2:$A$1001='15년일출'!$C76),0))),"@@")</f>
        <v/>
      </c>
    </row>
    <row r="77" spans="1:29" ht="31.5" customHeight="1">
      <c r="A77" s="90" t="str">
        <f>IFERROR(VLOOKUP('15년일출'!$C77,구분표!$A$2:$C$1001,2,FALSE),"")</f>
        <v/>
      </c>
      <c r="B77" s="90" t="str">
        <f>IFERROR(VLOOKUP('15년일출'!$C77,구분표!$A$2:$C$1001,3,FALSE),"")</f>
        <v/>
      </c>
      <c r="C77" s="190"/>
      <c r="D77" s="189"/>
      <c r="E77" s="189"/>
      <c r="F77" s="190"/>
      <c r="G77" s="188"/>
      <c r="H77" s="200"/>
      <c r="I77" s="200"/>
      <c r="J77" s="74">
        <f t="shared" si="19"/>
        <v>0</v>
      </c>
      <c r="K77" s="203"/>
      <c r="L77" s="202"/>
      <c r="M77" s="74">
        <f t="shared" si="20"/>
        <v>0</v>
      </c>
      <c r="N77" s="75" t="str">
        <f t="shared" si="10"/>
        <v>-</v>
      </c>
      <c r="O77" s="208"/>
      <c r="P77" s="76"/>
      <c r="Q77" s="215"/>
      <c r="R77" s="76"/>
      <c r="S77" s="79" t="str">
        <f t="shared" si="21"/>
        <v/>
      </c>
      <c r="T77" s="188">
        <f t="shared" si="15"/>
        <v>0</v>
      </c>
      <c r="U77" s="188">
        <f t="shared" si="22"/>
        <v>0</v>
      </c>
      <c r="V77" s="78" t="str">
        <f t="shared" si="16"/>
        <v>ok</v>
      </c>
      <c r="W77" s="76"/>
      <c r="X77" s="77" t="str">
        <f t="shared" si="23"/>
        <v/>
      </c>
      <c r="Y77" s="188">
        <f t="shared" si="17"/>
        <v>0</v>
      </c>
      <c r="Z77" s="188">
        <f t="shared" si="18"/>
        <v>0</v>
      </c>
      <c r="AA77" s="78" t="str">
        <f t="shared" si="24"/>
        <v>ok</v>
      </c>
      <c r="AB77" s="76"/>
      <c r="AC77" s="80" t="str">
        <f t="array" ref="AC77">IFERROR(IF($C77="","",INDEX(구분표!$I$2:$I$1001,MATCH(1,(구분표!$B$2:$B$1001='15년일출'!$A77)*(구분표!$C$2:$C$1001='15년일출'!$B77)*(구분표!$A$2:$A$1001='15년일출'!$C77),0))),"@@")</f>
        <v/>
      </c>
    </row>
    <row r="78" spans="1:29" ht="31.5" customHeight="1">
      <c r="A78" s="90" t="str">
        <f>IFERROR(VLOOKUP('15년일출'!$C78,구분표!$A$2:$C$1001,2,FALSE),"")</f>
        <v/>
      </c>
      <c r="B78" s="90" t="str">
        <f>IFERROR(VLOOKUP('15년일출'!$C78,구분표!$A$2:$C$1001,3,FALSE),"")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9"/>
        <v>0</v>
      </c>
      <c r="K78" s="202"/>
      <c r="L78" s="202"/>
      <c r="M78" s="74">
        <f t="shared" si="20"/>
        <v>0</v>
      </c>
      <c r="N78" s="75" t="str">
        <f t="shared" si="10"/>
        <v>-</v>
      </c>
      <c r="O78" s="208"/>
      <c r="P78" s="76"/>
      <c r="Q78" s="215"/>
      <c r="R78" s="76"/>
      <c r="S78" s="79" t="str">
        <f t="shared" si="21"/>
        <v/>
      </c>
      <c r="T78" s="188">
        <f t="shared" si="15"/>
        <v>0</v>
      </c>
      <c r="U78" s="188">
        <f t="shared" si="22"/>
        <v>0</v>
      </c>
      <c r="V78" s="78" t="str">
        <f t="shared" si="16"/>
        <v>ok</v>
      </c>
      <c r="W78" s="76"/>
      <c r="X78" s="77" t="str">
        <f t="shared" si="23"/>
        <v/>
      </c>
      <c r="Y78" s="188">
        <f t="shared" si="17"/>
        <v>0</v>
      </c>
      <c r="Z78" s="188">
        <f t="shared" si="18"/>
        <v>0</v>
      </c>
      <c r="AA78" s="78" t="str">
        <f t="shared" si="24"/>
        <v>ok</v>
      </c>
      <c r="AB78" s="76"/>
      <c r="AC78" s="80" t="str">
        <f t="array" ref="AC78">IFERROR(IF($C78="","",INDEX(구분표!$I$2:$I$1001,MATCH(1,(구분표!$B$2:$B$1001='15년일출'!$A78)*(구분표!$C$2:$C$1001='15년일출'!$B78)*(구분표!$A$2:$A$1001='15년일출'!$C78),0))),"@@")</f>
        <v/>
      </c>
    </row>
    <row r="79" spans="1:29" ht="31.5" customHeight="1">
      <c r="A79" s="90" t="str">
        <f>IFERROR(VLOOKUP('15년일출'!$C79,구분표!$A$2:$C$1001,2,FALSE),"")</f>
        <v/>
      </c>
      <c r="B79" s="90" t="str">
        <f>IFERROR(VLOOKUP('15년일출'!$C79,구분표!$A$2:$C$1001,3,FALSE),"")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9"/>
        <v>0</v>
      </c>
      <c r="K79" s="188"/>
      <c r="L79" s="188"/>
      <c r="M79" s="74">
        <f t="shared" si="20"/>
        <v>0</v>
      </c>
      <c r="N79" s="75" t="str">
        <f t="shared" si="10"/>
        <v>-</v>
      </c>
      <c r="O79" s="210"/>
      <c r="P79" s="76"/>
      <c r="Q79" s="215"/>
      <c r="R79" s="76"/>
      <c r="S79" s="79" t="str">
        <f t="shared" si="21"/>
        <v/>
      </c>
      <c r="T79" s="188">
        <f t="shared" si="15"/>
        <v>0</v>
      </c>
      <c r="U79" s="188">
        <f t="shared" si="22"/>
        <v>0</v>
      </c>
      <c r="V79" s="78" t="str">
        <f t="shared" si="16"/>
        <v>ok</v>
      </c>
      <c r="W79" s="76"/>
      <c r="X79" s="77" t="str">
        <f t="shared" si="23"/>
        <v/>
      </c>
      <c r="Y79" s="188">
        <f t="shared" si="17"/>
        <v>0</v>
      </c>
      <c r="Z79" s="188">
        <f t="shared" si="18"/>
        <v>0</v>
      </c>
      <c r="AA79" s="78" t="str">
        <f t="shared" si="24"/>
        <v>ok</v>
      </c>
      <c r="AB79" s="76"/>
      <c r="AC79" s="80" t="str">
        <f t="array" ref="AC79">IFERROR(IF($C79="","",INDEX(구분표!$I$2:$I$1001,MATCH(1,(구분표!$B$2:$B$1001='15년일출'!$A79)*(구분표!$C$2:$C$1001='15년일출'!$B79)*(구분표!$A$2:$A$1001='15년일출'!$C79),0))),"@@")</f>
        <v/>
      </c>
    </row>
    <row r="80" spans="1:29" ht="31.5" customHeight="1">
      <c r="A80" s="90" t="str">
        <f>IFERROR(VLOOKUP('15년일출'!$C80,구분표!$A$2:$C$1001,2,FALSE),"")</f>
        <v/>
      </c>
      <c r="B80" s="90" t="str">
        <f>IFERROR(VLOOKUP('15년일출'!$C80,구분표!$A$2:$C$1001,3,FALSE),"")</f>
        <v/>
      </c>
      <c r="C80" s="190"/>
      <c r="D80" s="189"/>
      <c r="E80" s="189"/>
      <c r="F80" s="190"/>
      <c r="G80" s="188"/>
      <c r="H80" s="188"/>
      <c r="I80" s="188"/>
      <c r="J80" s="74">
        <f t="shared" si="19"/>
        <v>0</v>
      </c>
      <c r="K80" s="188"/>
      <c r="L80" s="188"/>
      <c r="M80" s="74">
        <f t="shared" si="20"/>
        <v>0</v>
      </c>
      <c r="N80" s="75" t="str">
        <f t="shared" si="10"/>
        <v>-</v>
      </c>
      <c r="O80" s="210"/>
      <c r="P80" s="76"/>
      <c r="Q80" s="215"/>
      <c r="R80" s="76"/>
      <c r="S80" s="79" t="str">
        <f t="shared" si="21"/>
        <v/>
      </c>
      <c r="T80" s="188">
        <f t="shared" si="15"/>
        <v>0</v>
      </c>
      <c r="U80" s="188">
        <f t="shared" si="22"/>
        <v>0</v>
      </c>
      <c r="V80" s="78" t="str">
        <f t="shared" si="16"/>
        <v>ok</v>
      </c>
      <c r="W80" s="76"/>
      <c r="X80" s="77" t="str">
        <f t="shared" si="23"/>
        <v/>
      </c>
      <c r="Y80" s="188">
        <f t="shared" si="17"/>
        <v>0</v>
      </c>
      <c r="Z80" s="188">
        <f t="shared" si="18"/>
        <v>0</v>
      </c>
      <c r="AA80" s="78" t="str">
        <f t="shared" si="24"/>
        <v>ok</v>
      </c>
      <c r="AB80" s="76"/>
      <c r="AC80" s="80" t="str">
        <f t="array" ref="AC80">IFERROR(IF($C80="","",INDEX(구분표!$I$2:$I$1001,MATCH(1,(구분표!$B$2:$B$1001='15년일출'!$A80)*(구분표!$C$2:$C$1001='15년일출'!$B80)*(구분표!$A$2:$A$1001='15년일출'!$C80),0))),"@@")</f>
        <v/>
      </c>
    </row>
    <row r="81" spans="1:29" ht="31.5" customHeight="1">
      <c r="A81" s="90" t="str">
        <f>IFERROR(VLOOKUP('15년일출'!$C81,구분표!$A$2:$C$1001,2,FALSE),"")</f>
        <v/>
      </c>
      <c r="B81" s="90" t="str">
        <f>IFERROR(VLOOKUP('15년일출'!$C81,구분표!$A$2:$C$1001,3,FALSE),"")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9"/>
        <v>0</v>
      </c>
      <c r="K81" s="188"/>
      <c r="L81" s="188"/>
      <c r="M81" s="74">
        <f t="shared" si="20"/>
        <v>0</v>
      </c>
      <c r="N81" s="75" t="str">
        <f t="shared" si="10"/>
        <v>-</v>
      </c>
      <c r="O81" s="209"/>
      <c r="P81" s="76"/>
      <c r="Q81" s="215"/>
      <c r="R81" s="76"/>
      <c r="S81" s="79" t="str">
        <f t="shared" si="21"/>
        <v/>
      </c>
      <c r="T81" s="188">
        <f t="shared" si="15"/>
        <v>0</v>
      </c>
      <c r="U81" s="188">
        <f t="shared" si="22"/>
        <v>0</v>
      </c>
      <c r="V81" s="78" t="str">
        <f t="shared" si="16"/>
        <v>ok</v>
      </c>
      <c r="W81" s="76"/>
      <c r="X81" s="77" t="str">
        <f t="shared" si="23"/>
        <v/>
      </c>
      <c r="Y81" s="188">
        <f t="shared" si="17"/>
        <v>0</v>
      </c>
      <c r="Z81" s="188">
        <f t="shared" si="18"/>
        <v>0</v>
      </c>
      <c r="AA81" s="78" t="str">
        <f t="shared" si="24"/>
        <v>ok</v>
      </c>
      <c r="AB81" s="76"/>
      <c r="AC81" s="80" t="str">
        <f t="array" ref="AC81">IFERROR(IF($C81="","",INDEX(구분표!$I$2:$I$1001,MATCH(1,(구분표!$B$2:$B$1001='15년일출'!$A81)*(구분표!$C$2:$C$1001='15년일출'!$B81)*(구분표!$A$2:$A$1001='15년일출'!$C81),0))),"@@")</f>
        <v/>
      </c>
    </row>
    <row r="82" spans="1:29" ht="31.5" customHeight="1">
      <c r="A82" s="90" t="str">
        <f>IFERROR(VLOOKUP('15년일출'!$C82,구분표!$A$2:$C$1001,2,FALSE),"")</f>
        <v/>
      </c>
      <c r="B82" s="90" t="str">
        <f>IFERROR(VLOOKUP('15년일출'!$C82,구분표!$A$2:$C$1001,3,FALSE),"")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si="19"/>
        <v>0</v>
      </c>
      <c r="K82" s="188"/>
      <c r="L82" s="188"/>
      <c r="M82" s="74">
        <f t="shared" si="20"/>
        <v>0</v>
      </c>
      <c r="N82" s="75" t="str">
        <f t="shared" si="10"/>
        <v>-</v>
      </c>
      <c r="O82" s="210"/>
      <c r="P82" s="76"/>
      <c r="Q82" s="215"/>
      <c r="R82" s="76"/>
      <c r="S82" s="79" t="str">
        <f t="shared" si="21"/>
        <v/>
      </c>
      <c r="T82" s="188">
        <f t="shared" si="15"/>
        <v>0</v>
      </c>
      <c r="U82" s="188">
        <f t="shared" si="22"/>
        <v>0</v>
      </c>
      <c r="V82" s="78" t="str">
        <f t="shared" si="16"/>
        <v>ok</v>
      </c>
      <c r="W82" s="76"/>
      <c r="X82" s="77" t="str">
        <f t="shared" si="23"/>
        <v/>
      </c>
      <c r="Y82" s="188">
        <f t="shared" si="17"/>
        <v>0</v>
      </c>
      <c r="Z82" s="188">
        <f t="shared" si="18"/>
        <v>0</v>
      </c>
      <c r="AA82" s="78" t="str">
        <f t="shared" si="24"/>
        <v>ok</v>
      </c>
      <c r="AB82" s="76"/>
      <c r="AC82" s="80" t="str">
        <f t="array" ref="AC82">IFERROR(IF($C82="","",INDEX(구분표!$I$2:$I$1001,MATCH(1,(구분표!$B$2:$B$1001='15년일출'!$A82)*(구분표!$C$2:$C$1001='15년일출'!$B82)*(구분표!$A$2:$A$1001='15년일출'!$C82),0))),"@@")</f>
        <v/>
      </c>
    </row>
    <row r="83" spans="1:29" ht="31.5" customHeight="1">
      <c r="A83" s="90" t="str">
        <f>IFERROR(VLOOKUP('15년일출'!$C83,구분표!$A$2:$C$1001,2,FALSE),"")</f>
        <v/>
      </c>
      <c r="B83" s="90" t="str">
        <f>IFERROR(VLOOKUP('15년일출'!$C83,구분표!$A$2:$C$1001,3,FALSE),"")</f>
        <v/>
      </c>
      <c r="C83" s="190"/>
      <c r="D83" s="189"/>
      <c r="E83" s="189"/>
      <c r="F83" s="190"/>
      <c r="G83" s="192"/>
      <c r="H83" s="188"/>
      <c r="I83" s="188"/>
      <c r="J83" s="74">
        <f t="shared" si="19"/>
        <v>0</v>
      </c>
      <c r="K83" s="188"/>
      <c r="L83" s="188"/>
      <c r="M83" s="74">
        <f t="shared" si="20"/>
        <v>0</v>
      </c>
      <c r="N83" s="75" t="str">
        <f t="shared" si="10"/>
        <v>-</v>
      </c>
      <c r="O83" s="205"/>
      <c r="P83" s="76"/>
      <c r="Q83" s="215"/>
      <c r="R83" s="76"/>
      <c r="S83" s="79" t="str">
        <f t="shared" si="21"/>
        <v/>
      </c>
      <c r="T83" s="188">
        <f t="shared" si="15"/>
        <v>0</v>
      </c>
      <c r="U83" s="188">
        <f t="shared" si="22"/>
        <v>0</v>
      </c>
      <c r="V83" s="78" t="str">
        <f t="shared" si="16"/>
        <v>ok</v>
      </c>
      <c r="W83" s="76"/>
      <c r="X83" s="77" t="str">
        <f t="shared" si="23"/>
        <v/>
      </c>
      <c r="Y83" s="188">
        <f t="shared" si="17"/>
        <v>0</v>
      </c>
      <c r="Z83" s="188">
        <f t="shared" si="18"/>
        <v>0</v>
      </c>
      <c r="AA83" s="78" t="str">
        <f t="shared" si="24"/>
        <v>ok</v>
      </c>
      <c r="AB83" s="76"/>
      <c r="AC83" s="80" t="str">
        <f t="array" ref="AC83">IFERROR(IF($C83="","",INDEX(구분표!$I$2:$I$1001,MATCH(1,(구분표!$B$2:$B$1001='15년일출'!$A83)*(구분표!$C$2:$C$1001='15년일출'!$B83)*(구분표!$A$2:$A$1001='15년일출'!$C83),0))),"@@")</f>
        <v/>
      </c>
    </row>
    <row r="84" spans="1:29" s="24" customFormat="1" ht="31.5" customHeight="1">
      <c r="A84" s="91" t="str">
        <f>IFERROR(VLOOKUP('15년일출'!$C84,구분표!$A$2:$C$1001,2,FALSE),"")</f>
        <v/>
      </c>
      <c r="B84" s="91" t="str">
        <f>IFERROR(VLOOKUP('15년일출'!$C84,구분표!$A$2:$C$1001,3,FALSE),"")</f>
        <v/>
      </c>
      <c r="C84" s="194"/>
      <c r="D84" s="189"/>
      <c r="E84" s="195"/>
      <c r="F84" s="194"/>
      <c r="G84" s="192"/>
      <c r="H84" s="201"/>
      <c r="I84" s="201"/>
      <c r="J84" s="74">
        <f t="shared" si="19"/>
        <v>0</v>
      </c>
      <c r="K84" s="201"/>
      <c r="L84" s="201"/>
      <c r="M84" s="74">
        <f t="shared" si="20"/>
        <v>0</v>
      </c>
      <c r="N84" s="75" t="str">
        <f t="shared" si="10"/>
        <v>-</v>
      </c>
      <c r="O84" s="207"/>
      <c r="P84" s="81"/>
      <c r="Q84" s="216"/>
      <c r="R84" s="81"/>
      <c r="S84" s="79" t="str">
        <f t="shared" si="21"/>
        <v/>
      </c>
      <c r="T84" s="188">
        <f t="shared" si="15"/>
        <v>0</v>
      </c>
      <c r="U84" s="188">
        <f t="shared" si="22"/>
        <v>0</v>
      </c>
      <c r="V84" s="78" t="str">
        <f t="shared" si="16"/>
        <v>ok</v>
      </c>
      <c r="W84" s="81"/>
      <c r="X84" s="77" t="str">
        <f t="shared" si="23"/>
        <v/>
      </c>
      <c r="Y84" s="188">
        <f t="shared" si="17"/>
        <v>0</v>
      </c>
      <c r="Z84" s="188">
        <f t="shared" si="18"/>
        <v>0</v>
      </c>
      <c r="AA84" s="78" t="str">
        <f t="shared" si="24"/>
        <v>ok</v>
      </c>
      <c r="AB84" s="81"/>
      <c r="AC84" s="80" t="str">
        <f t="array" ref="AC84">IFERROR(IF($C84="","",INDEX(구분표!$I$2:$I$1001,MATCH(1,(구분표!$B$2:$B$1001='15년일출'!$A84)*(구분표!$C$2:$C$1001='15년일출'!$B84)*(구분표!$A$2:$A$1001='15년일출'!$C84),0))),"@@")</f>
        <v/>
      </c>
    </row>
    <row r="85" spans="1:29" ht="31.5" customHeight="1">
      <c r="A85" s="90" t="str">
        <f>IFERROR(VLOOKUP('15년일출'!$C85,구분표!$A$2:$C$1001,2,FALSE),"")</f>
        <v/>
      </c>
      <c r="B85" s="90" t="str">
        <f>IFERROR(VLOOKUP('15년일출'!$C85,구분표!$A$2:$C$1001,3,FALSE),"")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19"/>
        <v>0</v>
      </c>
      <c r="K85" s="188"/>
      <c r="L85" s="188"/>
      <c r="M85" s="74">
        <f t="shared" si="20"/>
        <v>0</v>
      </c>
      <c r="N85" s="75" t="str">
        <f t="shared" si="10"/>
        <v>-</v>
      </c>
      <c r="O85" s="211"/>
      <c r="P85" s="76"/>
      <c r="Q85" s="215"/>
      <c r="R85" s="76"/>
      <c r="S85" s="79" t="str">
        <f t="shared" si="21"/>
        <v/>
      </c>
      <c r="T85" s="188">
        <f t="shared" si="15"/>
        <v>0</v>
      </c>
      <c r="U85" s="188">
        <f t="shared" si="22"/>
        <v>0</v>
      </c>
      <c r="V85" s="78" t="str">
        <f t="shared" si="16"/>
        <v>ok</v>
      </c>
      <c r="W85" s="76"/>
      <c r="X85" s="77" t="str">
        <f t="shared" si="23"/>
        <v/>
      </c>
      <c r="Y85" s="188">
        <f t="shared" si="17"/>
        <v>0</v>
      </c>
      <c r="Z85" s="188">
        <f t="shared" si="18"/>
        <v>0</v>
      </c>
      <c r="AA85" s="78" t="str">
        <f t="shared" si="24"/>
        <v>ok</v>
      </c>
      <c r="AB85" s="76"/>
      <c r="AC85" s="80" t="str">
        <f t="array" ref="AC85">IFERROR(IF($C85="","",INDEX(구분표!$I$2:$I$1001,MATCH(1,(구분표!$B$2:$B$1001='15년일출'!$A85)*(구분표!$C$2:$C$1001='15년일출'!$B85)*(구분표!$A$2:$A$1001='15년일출'!$C85),0))),"@@")</f>
        <v/>
      </c>
    </row>
    <row r="86" spans="1:29" ht="31.5" customHeight="1">
      <c r="A86" s="90" t="str">
        <f>IFERROR(VLOOKUP('15년일출'!$C86,구분표!$A$2:$C$1001,2,FALSE),"")</f>
        <v/>
      </c>
      <c r="B86" s="90" t="str">
        <f>IFERROR(VLOOKUP('15년일출'!$C86,구분표!$A$2:$C$1001,3,FALSE),"")</f>
        <v/>
      </c>
      <c r="C86" s="190"/>
      <c r="D86" s="189"/>
      <c r="E86" s="189"/>
      <c r="F86" s="190"/>
      <c r="G86" s="188"/>
      <c r="H86" s="188"/>
      <c r="I86" s="188"/>
      <c r="J86" s="74">
        <f t="shared" si="19"/>
        <v>0</v>
      </c>
      <c r="K86" s="188"/>
      <c r="L86" s="188"/>
      <c r="M86" s="74">
        <f t="shared" si="20"/>
        <v>0</v>
      </c>
      <c r="N86" s="75" t="str">
        <f t="shared" si="10"/>
        <v>-</v>
      </c>
      <c r="O86" s="209"/>
      <c r="P86" s="76"/>
      <c r="Q86" s="215"/>
      <c r="R86" s="76"/>
      <c r="S86" s="79" t="str">
        <f t="shared" si="21"/>
        <v/>
      </c>
      <c r="T86" s="188">
        <f t="shared" si="15"/>
        <v>0</v>
      </c>
      <c r="U86" s="188">
        <f t="shared" si="22"/>
        <v>0</v>
      </c>
      <c r="V86" s="78" t="str">
        <f t="shared" si="16"/>
        <v>ok</v>
      </c>
      <c r="W86" s="76"/>
      <c r="X86" s="77" t="str">
        <f t="shared" si="23"/>
        <v/>
      </c>
      <c r="Y86" s="188">
        <f t="shared" si="17"/>
        <v>0</v>
      </c>
      <c r="Z86" s="188">
        <f t="shared" si="18"/>
        <v>0</v>
      </c>
      <c r="AA86" s="78" t="str">
        <f t="shared" si="24"/>
        <v>ok</v>
      </c>
      <c r="AB86" s="76"/>
      <c r="AC86" s="80" t="str">
        <f t="array" ref="AC86">IFERROR(IF($C86="","",INDEX(구분표!$I$2:$I$1001,MATCH(1,(구분표!$B$2:$B$1001='15년일출'!$A86)*(구분표!$C$2:$C$1001='15년일출'!$B86)*(구분표!$A$2:$A$1001='15년일출'!$C86),0))),"@@")</f>
        <v/>
      </c>
    </row>
    <row r="87" spans="1:29" ht="31.5" customHeight="1">
      <c r="A87" s="90" t="str">
        <f>IFERROR(VLOOKUP('15년일출'!$C87,구분표!$A$2:$C$1001,2,FALSE),"")</f>
        <v/>
      </c>
      <c r="B87" s="90" t="str">
        <f>IFERROR(VLOOKUP('15년일출'!$C87,구분표!$A$2:$C$1001,3,FALSE),"")</f>
        <v/>
      </c>
      <c r="C87" s="190"/>
      <c r="D87" s="189"/>
      <c r="E87" s="189"/>
      <c r="F87" s="190"/>
      <c r="G87" s="196"/>
      <c r="H87" s="188"/>
      <c r="I87" s="188"/>
      <c r="J87" s="74">
        <f t="shared" si="19"/>
        <v>0</v>
      </c>
      <c r="K87" s="188"/>
      <c r="L87" s="188"/>
      <c r="M87" s="74">
        <f t="shared" si="20"/>
        <v>0</v>
      </c>
      <c r="N87" s="75" t="str">
        <f t="shared" si="10"/>
        <v>-</v>
      </c>
      <c r="O87" s="212"/>
      <c r="P87" s="76"/>
      <c r="Q87" s="215"/>
      <c r="R87" s="76"/>
      <c r="S87" s="79" t="str">
        <f t="shared" si="21"/>
        <v/>
      </c>
      <c r="T87" s="188">
        <f t="shared" si="15"/>
        <v>0</v>
      </c>
      <c r="U87" s="188">
        <f t="shared" si="22"/>
        <v>0</v>
      </c>
      <c r="V87" s="78" t="str">
        <f t="shared" si="16"/>
        <v>ok</v>
      </c>
      <c r="W87" s="76"/>
      <c r="X87" s="77" t="str">
        <f t="shared" si="23"/>
        <v/>
      </c>
      <c r="Y87" s="188">
        <f t="shared" si="17"/>
        <v>0</v>
      </c>
      <c r="Z87" s="188">
        <f t="shared" si="18"/>
        <v>0</v>
      </c>
      <c r="AA87" s="78" t="str">
        <f t="shared" si="24"/>
        <v>ok</v>
      </c>
      <c r="AB87" s="76"/>
      <c r="AC87" s="80" t="str">
        <f t="array" ref="AC87">IFERROR(IF($C87="","",INDEX(구분표!$I$2:$I$1001,MATCH(1,(구분표!$B$2:$B$1001='15년일출'!$A87)*(구분표!$C$2:$C$1001='15년일출'!$B87)*(구분표!$A$2:$A$1001='15년일출'!$C87),0))),"@@")</f>
        <v/>
      </c>
    </row>
    <row r="88" spans="1:29" ht="31.5" customHeight="1">
      <c r="A88" s="90" t="str">
        <f>IFERROR(VLOOKUP('15년일출'!$C88,구분표!$A$2:$C$1001,2,FALSE),"")</f>
        <v/>
      </c>
      <c r="B88" s="90" t="str">
        <f>IFERROR(VLOOKUP('15년일출'!$C88,구분표!$A$2:$C$1001,3,FALSE),"")</f>
        <v/>
      </c>
      <c r="C88" s="190"/>
      <c r="D88" s="189"/>
      <c r="E88" s="189"/>
      <c r="F88" s="190"/>
      <c r="G88" s="188"/>
      <c r="H88" s="188"/>
      <c r="I88" s="188"/>
      <c r="J88" s="74">
        <f t="shared" si="19"/>
        <v>0</v>
      </c>
      <c r="K88" s="188"/>
      <c r="L88" s="188"/>
      <c r="M88" s="74">
        <f t="shared" si="20"/>
        <v>0</v>
      </c>
      <c r="N88" s="75" t="str">
        <f t="shared" si="10"/>
        <v>-</v>
      </c>
      <c r="O88" s="212"/>
      <c r="P88" s="76"/>
      <c r="Q88" s="215"/>
      <c r="R88" s="76"/>
      <c r="S88" s="79" t="str">
        <f t="shared" si="21"/>
        <v/>
      </c>
      <c r="T88" s="188">
        <f t="shared" si="15"/>
        <v>0</v>
      </c>
      <c r="U88" s="188">
        <f t="shared" si="22"/>
        <v>0</v>
      </c>
      <c r="V88" s="78" t="str">
        <f t="shared" si="16"/>
        <v>ok</v>
      </c>
      <c r="W88" s="76"/>
      <c r="X88" s="77" t="str">
        <f t="shared" si="23"/>
        <v/>
      </c>
      <c r="Y88" s="188">
        <f t="shared" si="17"/>
        <v>0</v>
      </c>
      <c r="Z88" s="188">
        <f t="shared" si="18"/>
        <v>0</v>
      </c>
      <c r="AA88" s="78" t="str">
        <f t="shared" si="24"/>
        <v>ok</v>
      </c>
      <c r="AB88" s="76"/>
      <c r="AC88" s="80" t="str">
        <f t="array" ref="AC88">IFERROR(IF($C88="","",INDEX(구분표!$I$2:$I$1001,MATCH(1,(구분표!$B$2:$B$1001='15년일출'!$A88)*(구분표!$C$2:$C$1001='15년일출'!$B88)*(구분표!$A$2:$A$1001='15년일출'!$C88),0))),"@@")</f>
        <v/>
      </c>
    </row>
    <row r="89" spans="1:29" ht="31.5" customHeight="1">
      <c r="A89" s="90" t="str">
        <f>IFERROR(VLOOKUP('15년일출'!$C89,구분표!$A$2:$C$1001,2,FALSE),"")</f>
        <v/>
      </c>
      <c r="B89" s="90" t="str">
        <f>IFERROR(VLOOKUP('15년일출'!$C89,구분표!$A$2:$C$1001,3,FALSE),"")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19"/>
        <v>0</v>
      </c>
      <c r="K89" s="188"/>
      <c r="L89" s="188"/>
      <c r="M89" s="74">
        <f t="shared" si="20"/>
        <v>0</v>
      </c>
      <c r="N89" s="75" t="str">
        <f t="shared" si="10"/>
        <v>-</v>
      </c>
      <c r="O89" s="212"/>
      <c r="P89" s="76"/>
      <c r="Q89" s="215"/>
      <c r="R89" s="76"/>
      <c r="S89" s="79" t="str">
        <f t="shared" si="21"/>
        <v/>
      </c>
      <c r="T89" s="188">
        <f t="shared" si="15"/>
        <v>0</v>
      </c>
      <c r="U89" s="188">
        <f t="shared" si="22"/>
        <v>0</v>
      </c>
      <c r="V89" s="78" t="str">
        <f t="shared" si="16"/>
        <v>ok</v>
      </c>
      <c r="W89" s="76"/>
      <c r="X89" s="77" t="str">
        <f t="shared" si="23"/>
        <v/>
      </c>
      <c r="Y89" s="188">
        <f t="shared" si="17"/>
        <v>0</v>
      </c>
      <c r="Z89" s="188">
        <f t="shared" si="18"/>
        <v>0</v>
      </c>
      <c r="AA89" s="78" t="str">
        <f t="shared" si="24"/>
        <v>ok</v>
      </c>
      <c r="AB89" s="76"/>
      <c r="AC89" s="80" t="str">
        <f t="array" ref="AC89">IFERROR(IF($C89="","",INDEX(구분표!$I$2:$I$1001,MATCH(1,(구분표!$B$2:$B$1001='15년일출'!$A89)*(구분표!$C$2:$C$1001='15년일출'!$B89)*(구분표!$A$2:$A$1001='15년일출'!$C89),0))),"@@")</f>
        <v/>
      </c>
    </row>
    <row r="90" spans="1:29" ht="31.5" customHeight="1">
      <c r="A90" s="90" t="str">
        <f>IFERROR(VLOOKUP('15년일출'!$C90,구분표!$A$2:$C$1001,2,FALSE),"")</f>
        <v/>
      </c>
      <c r="B90" s="90" t="str">
        <f>IFERROR(VLOOKUP('15년일출'!$C90,구분표!$A$2:$C$1001,3,FALSE),"")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19"/>
        <v>0</v>
      </c>
      <c r="K90" s="188"/>
      <c r="L90" s="188"/>
      <c r="M90" s="74">
        <f t="shared" si="20"/>
        <v>0</v>
      </c>
      <c r="N90" s="75" t="str">
        <f t="shared" si="10"/>
        <v>-</v>
      </c>
      <c r="O90" s="212"/>
      <c r="P90" s="76"/>
      <c r="Q90" s="215"/>
      <c r="R90" s="76"/>
      <c r="S90" s="79" t="str">
        <f t="shared" si="21"/>
        <v/>
      </c>
      <c r="T90" s="188">
        <f t="shared" si="15"/>
        <v>0</v>
      </c>
      <c r="U90" s="188">
        <f t="shared" si="22"/>
        <v>0</v>
      </c>
      <c r="V90" s="78" t="str">
        <f t="shared" si="16"/>
        <v>ok</v>
      </c>
      <c r="W90" s="76"/>
      <c r="X90" s="77" t="str">
        <f t="shared" si="23"/>
        <v/>
      </c>
      <c r="Y90" s="188">
        <f t="shared" si="17"/>
        <v>0</v>
      </c>
      <c r="Z90" s="188">
        <f t="shared" si="18"/>
        <v>0</v>
      </c>
      <c r="AA90" s="78" t="str">
        <f t="shared" si="24"/>
        <v>ok</v>
      </c>
      <c r="AB90" s="76"/>
      <c r="AC90" s="80" t="str">
        <f t="array" ref="AC90">IFERROR(IF($C90="","",INDEX(구분표!$I$2:$I$1001,MATCH(1,(구분표!$B$2:$B$1001='15년일출'!$A90)*(구분표!$C$2:$C$1001='15년일출'!$B90)*(구분표!$A$2:$A$1001='15년일출'!$C90),0))),"@@")</f>
        <v/>
      </c>
    </row>
    <row r="91" spans="1:29" ht="31.5" customHeight="1">
      <c r="A91" s="90" t="str">
        <f>IFERROR(VLOOKUP('15년일출'!$C91,구분표!$A$2:$C$1001,2,FALSE),"")</f>
        <v/>
      </c>
      <c r="B91" s="90" t="str">
        <f>IFERROR(VLOOKUP('15년일출'!$C91,구분표!$A$2:$C$1001,3,FALSE),"")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19"/>
        <v>0</v>
      </c>
      <c r="K91" s="188"/>
      <c r="L91" s="188"/>
      <c r="M91" s="74">
        <f t="shared" si="20"/>
        <v>0</v>
      </c>
      <c r="N91" s="75" t="str">
        <f t="shared" si="10"/>
        <v>-</v>
      </c>
      <c r="O91" s="212"/>
      <c r="P91" s="76"/>
      <c r="Q91" s="215"/>
      <c r="R91" s="76"/>
      <c r="S91" s="79" t="str">
        <f t="shared" si="21"/>
        <v/>
      </c>
      <c r="T91" s="188">
        <f t="shared" si="15"/>
        <v>0</v>
      </c>
      <c r="U91" s="188">
        <f t="shared" si="22"/>
        <v>0</v>
      </c>
      <c r="V91" s="78" t="str">
        <f t="shared" si="16"/>
        <v>ok</v>
      </c>
      <c r="W91" s="76"/>
      <c r="X91" s="77" t="str">
        <f t="shared" si="23"/>
        <v/>
      </c>
      <c r="Y91" s="188">
        <f t="shared" si="17"/>
        <v>0</v>
      </c>
      <c r="Z91" s="188">
        <f t="shared" si="18"/>
        <v>0</v>
      </c>
      <c r="AA91" s="78" t="str">
        <f t="shared" si="24"/>
        <v>ok</v>
      </c>
      <c r="AB91" s="76"/>
      <c r="AC91" s="80" t="str">
        <f t="array" ref="AC91">IFERROR(IF($C91="","",INDEX(구분표!$I$2:$I$1001,MATCH(1,(구분표!$B$2:$B$1001='15년일출'!$A91)*(구분표!$C$2:$C$1001='15년일출'!$B91)*(구분표!$A$2:$A$1001='15년일출'!$C91),0))),"@@")</f>
        <v/>
      </c>
    </row>
    <row r="92" spans="1:29" ht="31.5" customHeight="1">
      <c r="A92" s="90" t="str">
        <f>IFERROR(VLOOKUP('15년일출'!$C92,구분표!$A$2:$C$1001,2,FALSE),"")</f>
        <v/>
      </c>
      <c r="B92" s="90" t="str">
        <f>IFERROR(VLOOKUP('15년일출'!$C92,구분표!$A$2:$C$1001,3,FALSE),"")</f>
        <v/>
      </c>
      <c r="C92" s="190"/>
      <c r="D92" s="189"/>
      <c r="E92" s="189"/>
      <c r="F92" s="190"/>
      <c r="G92" s="191"/>
      <c r="H92" s="188"/>
      <c r="I92" s="188"/>
      <c r="J92" s="74">
        <f t="shared" si="19"/>
        <v>0</v>
      </c>
      <c r="K92" s="188"/>
      <c r="L92" s="188"/>
      <c r="M92" s="74">
        <f t="shared" si="20"/>
        <v>0</v>
      </c>
      <c r="N92" s="75" t="str">
        <f t="shared" si="10"/>
        <v>-</v>
      </c>
      <c r="O92" s="212"/>
      <c r="P92" s="76"/>
      <c r="Q92" s="215"/>
      <c r="R92" s="76"/>
      <c r="S92" s="79" t="str">
        <f t="shared" si="21"/>
        <v/>
      </c>
      <c r="T92" s="188">
        <f t="shared" si="15"/>
        <v>0</v>
      </c>
      <c r="U92" s="188">
        <f t="shared" si="22"/>
        <v>0</v>
      </c>
      <c r="V92" s="78" t="str">
        <f t="shared" si="16"/>
        <v>ok</v>
      </c>
      <c r="W92" s="76"/>
      <c r="X92" s="77" t="str">
        <f t="shared" si="23"/>
        <v/>
      </c>
      <c r="Y92" s="188">
        <f t="shared" si="17"/>
        <v>0</v>
      </c>
      <c r="Z92" s="188">
        <f t="shared" si="18"/>
        <v>0</v>
      </c>
      <c r="AA92" s="78" t="str">
        <f t="shared" si="24"/>
        <v>ok</v>
      </c>
      <c r="AB92" s="76"/>
      <c r="AC92" s="80" t="str">
        <f t="array" ref="AC92">IFERROR(IF($C92="","",INDEX(구분표!$I$2:$I$1001,MATCH(1,(구분표!$B$2:$B$1001='15년일출'!$A92)*(구분표!$C$2:$C$1001='15년일출'!$B92)*(구분표!$A$2:$A$1001='15년일출'!$C92),0))),"@@")</f>
        <v/>
      </c>
    </row>
    <row r="93" spans="1:29" ht="31.5" customHeight="1">
      <c r="A93" s="90" t="str">
        <f>IFERROR(VLOOKUP('15년일출'!$C93,구분표!$A$2:$C$1001,2,FALSE),"")</f>
        <v/>
      </c>
      <c r="B93" s="90" t="str">
        <f>IFERROR(VLOOKUP('15년일출'!$C93,구분표!$A$2:$C$1001,3,FALSE),"")</f>
        <v/>
      </c>
      <c r="C93" s="190"/>
      <c r="D93" s="189"/>
      <c r="E93" s="189"/>
      <c r="F93" s="190"/>
      <c r="G93" s="196"/>
      <c r="H93" s="188"/>
      <c r="I93" s="188"/>
      <c r="J93" s="74">
        <f t="shared" si="19"/>
        <v>0</v>
      </c>
      <c r="K93" s="188"/>
      <c r="L93" s="188"/>
      <c r="M93" s="74">
        <f t="shared" si="20"/>
        <v>0</v>
      </c>
      <c r="N93" s="75" t="str">
        <f t="shared" si="10"/>
        <v>-</v>
      </c>
      <c r="O93" s="211"/>
      <c r="P93" s="76"/>
      <c r="Q93" s="215"/>
      <c r="R93" s="76"/>
      <c r="S93" s="79" t="str">
        <f t="shared" si="21"/>
        <v/>
      </c>
      <c r="T93" s="188">
        <f t="shared" si="15"/>
        <v>0</v>
      </c>
      <c r="U93" s="188">
        <f t="shared" si="22"/>
        <v>0</v>
      </c>
      <c r="V93" s="78" t="str">
        <f t="shared" si="16"/>
        <v>ok</v>
      </c>
      <c r="W93" s="76"/>
      <c r="X93" s="77" t="str">
        <f t="shared" si="23"/>
        <v/>
      </c>
      <c r="Y93" s="188">
        <f t="shared" si="17"/>
        <v>0</v>
      </c>
      <c r="Z93" s="188">
        <f t="shared" si="18"/>
        <v>0</v>
      </c>
      <c r="AA93" s="78" t="str">
        <f t="shared" si="24"/>
        <v>ok</v>
      </c>
      <c r="AB93" s="76"/>
      <c r="AC93" s="80" t="str">
        <f t="array" ref="AC93">IFERROR(IF($C93="","",INDEX(구분표!$I$2:$I$1001,MATCH(1,(구분표!$B$2:$B$1001='15년일출'!$A93)*(구분표!$C$2:$C$1001='15년일출'!$B93)*(구분표!$A$2:$A$1001='15년일출'!$C93),0))),"@@")</f>
        <v/>
      </c>
    </row>
    <row r="94" spans="1:29" ht="31.5" customHeight="1">
      <c r="A94" s="90" t="str">
        <f>IFERROR(VLOOKUP('15년일출'!$C94,구분표!$A$2:$C$1001,2,FALSE),"")</f>
        <v/>
      </c>
      <c r="B94" s="90" t="str">
        <f>IFERROR(VLOOKUP('15년일출'!$C94,구분표!$A$2:$C$1001,3,FALSE),"")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19"/>
        <v>0</v>
      </c>
      <c r="K94" s="188"/>
      <c r="L94" s="188"/>
      <c r="M94" s="74">
        <f t="shared" si="20"/>
        <v>0</v>
      </c>
      <c r="N94" s="75" t="str">
        <f t="shared" si="10"/>
        <v>-</v>
      </c>
      <c r="O94" s="212"/>
      <c r="P94" s="76"/>
      <c r="Q94" s="215"/>
      <c r="R94" s="76"/>
      <c r="S94" s="79" t="str">
        <f t="shared" si="21"/>
        <v/>
      </c>
      <c r="T94" s="188">
        <f t="shared" si="15"/>
        <v>0</v>
      </c>
      <c r="U94" s="188">
        <f t="shared" si="22"/>
        <v>0</v>
      </c>
      <c r="V94" s="78" t="str">
        <f t="shared" si="16"/>
        <v>ok</v>
      </c>
      <c r="W94" s="76"/>
      <c r="X94" s="77" t="str">
        <f t="shared" si="23"/>
        <v/>
      </c>
      <c r="Y94" s="188">
        <f t="shared" si="17"/>
        <v>0</v>
      </c>
      <c r="Z94" s="188">
        <f t="shared" si="18"/>
        <v>0</v>
      </c>
      <c r="AA94" s="78" t="str">
        <f t="shared" si="24"/>
        <v>ok</v>
      </c>
      <c r="AB94" s="76"/>
      <c r="AC94" s="80" t="str">
        <f t="array" ref="AC94">IFERROR(IF($C94="","",INDEX(구분표!$I$2:$I$1001,MATCH(1,(구분표!$B$2:$B$1001='15년일출'!$A94)*(구분표!$C$2:$C$1001='15년일출'!$B94)*(구분표!$A$2:$A$1001='15년일출'!$C94),0))),"@@")</f>
        <v/>
      </c>
    </row>
    <row r="95" spans="1:29" ht="31.5" customHeight="1">
      <c r="A95" s="90" t="str">
        <f>IFERROR(VLOOKUP('15년일출'!$C95,구분표!$A$2:$C$1001,2,FALSE),"")</f>
        <v/>
      </c>
      <c r="B95" s="90" t="str">
        <f>IFERROR(VLOOKUP('15년일출'!$C95,구분표!$A$2:$C$1001,3,FALSE),"")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19"/>
        <v>0</v>
      </c>
      <c r="K95" s="188"/>
      <c r="L95" s="188"/>
      <c r="M95" s="74">
        <f t="shared" si="20"/>
        <v>0</v>
      </c>
      <c r="N95" s="75" t="str">
        <f t="shared" si="10"/>
        <v>-</v>
      </c>
      <c r="O95" s="211"/>
      <c r="P95" s="76"/>
      <c r="Q95" s="215"/>
      <c r="R95" s="76"/>
      <c r="S95" s="79" t="str">
        <f t="shared" si="21"/>
        <v/>
      </c>
      <c r="T95" s="188">
        <f t="shared" si="15"/>
        <v>0</v>
      </c>
      <c r="U95" s="188">
        <f t="shared" si="22"/>
        <v>0</v>
      </c>
      <c r="V95" s="78" t="str">
        <f t="shared" si="16"/>
        <v>ok</v>
      </c>
      <c r="W95" s="76"/>
      <c r="X95" s="77" t="str">
        <f t="shared" si="23"/>
        <v/>
      </c>
      <c r="Y95" s="188">
        <f t="shared" si="17"/>
        <v>0</v>
      </c>
      <c r="Z95" s="188">
        <f t="shared" si="18"/>
        <v>0</v>
      </c>
      <c r="AA95" s="78" t="str">
        <f t="shared" si="24"/>
        <v>ok</v>
      </c>
      <c r="AB95" s="76"/>
      <c r="AC95" s="80" t="str">
        <f t="array" ref="AC95">IFERROR(IF($C95="","",INDEX(구분표!$I$2:$I$1001,MATCH(1,(구분표!$B$2:$B$1001='15년일출'!$A95)*(구분표!$C$2:$C$1001='15년일출'!$B95)*(구분표!$A$2:$A$1001='15년일출'!$C95),0))),"@@")</f>
        <v/>
      </c>
    </row>
    <row r="96" spans="1:29" ht="31.5" customHeight="1">
      <c r="A96" s="90" t="str">
        <f>IFERROR(VLOOKUP('15년일출'!$C96,구분표!$A$2:$C$1001,2,FALSE),"")</f>
        <v/>
      </c>
      <c r="B96" s="90" t="str">
        <f>IFERROR(VLOOKUP('15년일출'!$C96,구분표!$A$2:$C$1001,3,FALSE),"")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19"/>
        <v>0</v>
      </c>
      <c r="K96" s="188"/>
      <c r="L96" s="188"/>
      <c r="M96" s="74">
        <f t="shared" si="20"/>
        <v>0</v>
      </c>
      <c r="N96" s="75" t="str">
        <f t="shared" si="10"/>
        <v>-</v>
      </c>
      <c r="O96" s="211"/>
      <c r="P96" s="76"/>
      <c r="Q96" s="215"/>
      <c r="R96" s="76"/>
      <c r="S96" s="79" t="str">
        <f t="shared" si="21"/>
        <v/>
      </c>
      <c r="T96" s="188">
        <f t="shared" si="15"/>
        <v>0</v>
      </c>
      <c r="U96" s="188">
        <f t="shared" si="22"/>
        <v>0</v>
      </c>
      <c r="V96" s="78" t="str">
        <f t="shared" si="16"/>
        <v>ok</v>
      </c>
      <c r="W96" s="76"/>
      <c r="X96" s="77" t="str">
        <f t="shared" si="23"/>
        <v/>
      </c>
      <c r="Y96" s="188">
        <f t="shared" si="17"/>
        <v>0</v>
      </c>
      <c r="Z96" s="188">
        <f t="shared" si="18"/>
        <v>0</v>
      </c>
      <c r="AA96" s="78" t="str">
        <f t="shared" si="24"/>
        <v>ok</v>
      </c>
      <c r="AB96" s="76"/>
      <c r="AC96" s="80" t="str">
        <f t="array" ref="AC96">IFERROR(IF($C96="","",INDEX(구분표!$I$2:$I$1001,MATCH(1,(구분표!$B$2:$B$1001='15년일출'!$A96)*(구분표!$C$2:$C$1001='15년일출'!$B96)*(구분표!$A$2:$A$1001='15년일출'!$C96),0))),"@@")</f>
        <v/>
      </c>
    </row>
    <row r="97" spans="1:29" ht="31.5" customHeight="1">
      <c r="A97" s="90" t="str">
        <f>IFERROR(VLOOKUP('15년일출'!$C97,구분표!$A$2:$C$1001,2,FALSE),"")</f>
        <v/>
      </c>
      <c r="B97" s="90" t="str">
        <f>IFERROR(VLOOKUP('15년일출'!$C97,구분표!$A$2:$C$1001,3,FALSE),"")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19"/>
        <v>0</v>
      </c>
      <c r="K97" s="188"/>
      <c r="L97" s="188"/>
      <c r="M97" s="74">
        <f t="shared" si="20"/>
        <v>0</v>
      </c>
      <c r="N97" s="75" t="str">
        <f t="shared" si="10"/>
        <v>-</v>
      </c>
      <c r="O97" s="211"/>
      <c r="P97" s="76"/>
      <c r="Q97" s="215"/>
      <c r="R97" s="76"/>
      <c r="S97" s="79" t="str">
        <f t="shared" si="21"/>
        <v/>
      </c>
      <c r="T97" s="188">
        <f t="shared" si="15"/>
        <v>0</v>
      </c>
      <c r="U97" s="188">
        <f t="shared" si="22"/>
        <v>0</v>
      </c>
      <c r="V97" s="78" t="str">
        <f t="shared" si="16"/>
        <v>ok</v>
      </c>
      <c r="W97" s="76"/>
      <c r="X97" s="77" t="str">
        <f t="shared" si="23"/>
        <v/>
      </c>
      <c r="Y97" s="188">
        <f t="shared" si="17"/>
        <v>0</v>
      </c>
      <c r="Z97" s="188">
        <f t="shared" si="18"/>
        <v>0</v>
      </c>
      <c r="AA97" s="78" t="str">
        <f t="shared" si="24"/>
        <v>ok</v>
      </c>
      <c r="AB97" s="76"/>
      <c r="AC97" s="80" t="str">
        <f t="array" ref="AC97">IFERROR(IF($C97="","",INDEX(구분표!$I$2:$I$1001,MATCH(1,(구분표!$B$2:$B$1001='15년일출'!$A97)*(구분표!$C$2:$C$1001='15년일출'!$B97)*(구분표!$A$2:$A$1001='15년일출'!$C97),0))),"@@")</f>
        <v/>
      </c>
    </row>
    <row r="98" spans="1:29" ht="31.5" customHeight="1">
      <c r="A98" s="90" t="str">
        <f>IFERROR(VLOOKUP('15년일출'!$C98,구분표!$A$2:$C$1001,2,FALSE),"")</f>
        <v/>
      </c>
      <c r="B98" s="90" t="str">
        <f>IFERROR(VLOOKUP('15년일출'!$C98,구분표!$A$2:$C$1001,3,FALSE),"")</f>
        <v/>
      </c>
      <c r="C98" s="190"/>
      <c r="D98" s="187"/>
      <c r="E98" s="187"/>
      <c r="F98" s="190"/>
      <c r="G98" s="188"/>
      <c r="H98" s="188"/>
      <c r="I98" s="188"/>
      <c r="J98" s="74">
        <f t="shared" si="19"/>
        <v>0</v>
      </c>
      <c r="K98" s="188"/>
      <c r="L98" s="188"/>
      <c r="M98" s="74">
        <f t="shared" si="20"/>
        <v>0</v>
      </c>
      <c r="N98" s="75" t="str">
        <f t="shared" si="10"/>
        <v>-</v>
      </c>
      <c r="O98" s="212"/>
      <c r="P98" s="76"/>
      <c r="Q98" s="215"/>
      <c r="R98" s="76"/>
      <c r="S98" s="79" t="str">
        <f t="shared" si="21"/>
        <v/>
      </c>
      <c r="T98" s="188">
        <f t="shared" si="15"/>
        <v>0</v>
      </c>
      <c r="U98" s="188">
        <f t="shared" si="22"/>
        <v>0</v>
      </c>
      <c r="V98" s="78" t="str">
        <f t="shared" si="16"/>
        <v>ok</v>
      </c>
      <c r="W98" s="76"/>
      <c r="X98" s="77" t="str">
        <f t="shared" si="23"/>
        <v/>
      </c>
      <c r="Y98" s="188">
        <f t="shared" si="17"/>
        <v>0</v>
      </c>
      <c r="Z98" s="188">
        <f t="shared" si="18"/>
        <v>0</v>
      </c>
      <c r="AA98" s="78" t="str">
        <f t="shared" si="24"/>
        <v>ok</v>
      </c>
      <c r="AB98" s="76"/>
      <c r="AC98" s="80" t="str">
        <f t="array" ref="AC98">IFERROR(IF($C98="","",INDEX(구분표!$I$2:$I$1001,MATCH(1,(구분표!$B$2:$B$1001='15년일출'!$A98)*(구분표!$C$2:$C$1001='15년일출'!$B98)*(구분표!$A$2:$A$1001='15년일출'!$C98),0))),"@@")</f>
        <v/>
      </c>
    </row>
    <row r="99" spans="1:29" ht="31.5" customHeight="1">
      <c r="A99" s="90" t="str">
        <f>IFERROR(VLOOKUP('15년일출'!$C99,구분표!$A$2:$C$1001,2,FALSE),"")</f>
        <v/>
      </c>
      <c r="B99" s="90" t="str">
        <f>IFERROR(VLOOKUP('15년일출'!$C99,구분표!$A$2:$C$1001,3,FALSE),"")</f>
        <v/>
      </c>
      <c r="C99" s="190"/>
      <c r="D99" s="187"/>
      <c r="E99" s="187"/>
      <c r="F99" s="190"/>
      <c r="G99" s="188"/>
      <c r="H99" s="188"/>
      <c r="I99" s="188"/>
      <c r="J99" s="74">
        <f t="shared" si="19"/>
        <v>0</v>
      </c>
      <c r="K99" s="188"/>
      <c r="L99" s="188"/>
      <c r="M99" s="74">
        <f t="shared" si="20"/>
        <v>0</v>
      </c>
      <c r="N99" s="75" t="str">
        <f t="shared" si="10"/>
        <v>-</v>
      </c>
      <c r="O99" s="212"/>
      <c r="P99" s="76"/>
      <c r="Q99" s="215"/>
      <c r="R99" s="76"/>
      <c r="S99" s="79" t="str">
        <f t="shared" si="21"/>
        <v/>
      </c>
      <c r="T99" s="188">
        <f t="shared" si="15"/>
        <v>0</v>
      </c>
      <c r="U99" s="188">
        <f t="shared" si="22"/>
        <v>0</v>
      </c>
      <c r="V99" s="78" t="str">
        <f t="shared" si="16"/>
        <v>ok</v>
      </c>
      <c r="W99" s="76"/>
      <c r="X99" s="77" t="str">
        <f t="shared" si="23"/>
        <v/>
      </c>
      <c r="Y99" s="188">
        <f t="shared" si="17"/>
        <v>0</v>
      </c>
      <c r="Z99" s="188">
        <f t="shared" si="18"/>
        <v>0</v>
      </c>
      <c r="AA99" s="78" t="str">
        <f t="shared" si="24"/>
        <v>ok</v>
      </c>
      <c r="AB99" s="76"/>
      <c r="AC99" s="80" t="str">
        <f t="array" ref="AC99">IFERROR(IF($C99="","",INDEX(구분표!$I$2:$I$1001,MATCH(1,(구분표!$B$2:$B$1001='15년일출'!$A99)*(구분표!$C$2:$C$1001='15년일출'!$B99)*(구분표!$A$2:$A$1001='15년일출'!$C99),0))),"@@")</f>
        <v/>
      </c>
    </row>
    <row r="100" spans="1:29" ht="31.5" customHeight="1">
      <c r="A100" s="90" t="str">
        <f>IFERROR(VLOOKUP('15년일출'!$C100,구분표!$A$2:$C$1001,2,FALSE),"")</f>
        <v/>
      </c>
      <c r="B100" s="90" t="str">
        <f>IFERROR(VLOOKUP('15년일출'!$C100,구분표!$A$2:$C$1001,3,FALSE),"")</f>
        <v/>
      </c>
      <c r="C100" s="190"/>
      <c r="D100" s="187"/>
      <c r="E100" s="187"/>
      <c r="F100" s="190"/>
      <c r="G100" s="188"/>
      <c r="H100" s="188"/>
      <c r="I100" s="188"/>
      <c r="J100" s="74">
        <f t="shared" si="19"/>
        <v>0</v>
      </c>
      <c r="K100" s="188"/>
      <c r="L100" s="188"/>
      <c r="M100" s="74">
        <f t="shared" si="20"/>
        <v>0</v>
      </c>
      <c r="N100" s="75" t="str">
        <f t="shared" si="10"/>
        <v>-</v>
      </c>
      <c r="O100" s="212"/>
      <c r="P100" s="76"/>
      <c r="Q100" s="215"/>
      <c r="R100" s="76"/>
      <c r="S100" s="79" t="str">
        <f t="shared" si="21"/>
        <v/>
      </c>
      <c r="T100" s="188">
        <f t="shared" si="15"/>
        <v>0</v>
      </c>
      <c r="U100" s="188">
        <f t="shared" si="22"/>
        <v>0</v>
      </c>
      <c r="V100" s="78" t="str">
        <f t="shared" si="16"/>
        <v>ok</v>
      </c>
      <c r="W100" s="76"/>
      <c r="X100" s="77" t="str">
        <f t="shared" si="23"/>
        <v/>
      </c>
      <c r="Y100" s="188">
        <f t="shared" si="17"/>
        <v>0</v>
      </c>
      <c r="Z100" s="188">
        <f t="shared" si="18"/>
        <v>0</v>
      </c>
      <c r="AA100" s="78" t="str">
        <f t="shared" si="24"/>
        <v>ok</v>
      </c>
      <c r="AB100" s="76"/>
      <c r="AC100" s="80" t="str">
        <f t="array" ref="AC100">IFERROR(IF($C100="","",INDEX(구분표!$I$2:$I$1001,MATCH(1,(구분표!$B$2:$B$1001='15년일출'!$A100)*(구분표!$C$2:$C$1001='15년일출'!$B100)*(구분표!$A$2:$A$1001='15년일출'!$C100),0))),"@@")</f>
        <v/>
      </c>
    </row>
    <row r="101" spans="1:29" ht="31.5" customHeight="1">
      <c r="A101" s="90" t="str">
        <f>IFERROR(VLOOKUP('15년일출'!$C101,구분표!$A$2:$C$1001,2,FALSE),"")</f>
        <v/>
      </c>
      <c r="B101" s="90" t="str">
        <f>IFERROR(VLOOKUP('15년일출'!$C101,구분표!$A$2:$C$1001,3,FALSE),"")</f>
        <v/>
      </c>
      <c r="C101" s="190"/>
      <c r="D101" s="187"/>
      <c r="E101" s="187"/>
      <c r="F101" s="190"/>
      <c r="G101" s="188"/>
      <c r="H101" s="188"/>
      <c r="I101" s="188"/>
      <c r="J101" s="74">
        <f t="shared" si="19"/>
        <v>0</v>
      </c>
      <c r="K101" s="188"/>
      <c r="L101" s="188"/>
      <c r="M101" s="74">
        <f t="shared" si="20"/>
        <v>0</v>
      </c>
      <c r="N101" s="75" t="str">
        <f t="shared" si="10"/>
        <v>-</v>
      </c>
      <c r="O101" s="212"/>
      <c r="P101" s="76"/>
      <c r="Q101" s="215"/>
      <c r="R101" s="76"/>
      <c r="S101" s="79" t="str">
        <f t="shared" si="21"/>
        <v/>
      </c>
      <c r="T101" s="188">
        <f t="shared" si="15"/>
        <v>0</v>
      </c>
      <c r="U101" s="188">
        <f t="shared" si="22"/>
        <v>0</v>
      </c>
      <c r="V101" s="78" t="str">
        <f t="shared" si="16"/>
        <v>ok</v>
      </c>
      <c r="W101" s="76"/>
      <c r="X101" s="77" t="str">
        <f t="shared" si="23"/>
        <v/>
      </c>
      <c r="Y101" s="188">
        <f t="shared" si="17"/>
        <v>0</v>
      </c>
      <c r="Z101" s="188">
        <f t="shared" si="18"/>
        <v>0</v>
      </c>
      <c r="AA101" s="78" t="str">
        <f t="shared" si="24"/>
        <v>ok</v>
      </c>
      <c r="AB101" s="76"/>
      <c r="AC101" s="80" t="str">
        <f t="array" ref="AC101">IFERROR(IF($C101="","",INDEX(구분표!$I$2:$I$1001,MATCH(1,(구분표!$B$2:$B$1001='15년일출'!$A101)*(구분표!$C$2:$C$1001='15년일출'!$B101)*(구분표!$A$2:$A$1001='15년일출'!$C101),0))),"@@")</f>
        <v/>
      </c>
    </row>
    <row r="102" spans="1:29" ht="31.5" customHeight="1">
      <c r="A102" s="90" t="str">
        <f>IFERROR(VLOOKUP('15년일출'!$C102,구분표!$A$2:$C$1001,2,FALSE),"")</f>
        <v/>
      </c>
      <c r="B102" s="90" t="str">
        <f>IFERROR(VLOOKUP('15년일출'!$C102,구분표!$A$2:$C$1001,3,FALSE),"")</f>
        <v/>
      </c>
      <c r="C102" s="190"/>
      <c r="D102" s="189"/>
      <c r="E102" s="189"/>
      <c r="F102" s="190"/>
      <c r="G102" s="188"/>
      <c r="H102" s="188"/>
      <c r="I102" s="188"/>
      <c r="J102" s="74">
        <f t="shared" si="19"/>
        <v>0</v>
      </c>
      <c r="K102" s="188"/>
      <c r="L102" s="188"/>
      <c r="M102" s="74">
        <f t="shared" si="20"/>
        <v>0</v>
      </c>
      <c r="N102" s="75" t="str">
        <f t="shared" si="10"/>
        <v>-</v>
      </c>
      <c r="O102" s="206"/>
      <c r="P102" s="76"/>
      <c r="Q102" s="215"/>
      <c r="R102" s="76"/>
      <c r="S102" s="79" t="str">
        <f t="shared" si="21"/>
        <v/>
      </c>
      <c r="T102" s="188">
        <f t="shared" si="15"/>
        <v>0</v>
      </c>
      <c r="U102" s="188">
        <f t="shared" si="22"/>
        <v>0</v>
      </c>
      <c r="V102" s="78" t="str">
        <f t="shared" si="16"/>
        <v>ok</v>
      </c>
      <c r="W102" s="76"/>
      <c r="X102" s="77" t="str">
        <f t="shared" si="23"/>
        <v/>
      </c>
      <c r="Y102" s="188">
        <f t="shared" si="17"/>
        <v>0</v>
      </c>
      <c r="Z102" s="188">
        <f t="shared" si="18"/>
        <v>0</v>
      </c>
      <c r="AA102" s="78" t="str">
        <f t="shared" si="24"/>
        <v>ok</v>
      </c>
      <c r="AB102" s="76"/>
      <c r="AC102" s="80" t="str">
        <f t="array" ref="AC102">IFERROR(IF($C102="","",INDEX(구분표!$I$2:$I$1001,MATCH(1,(구분표!$B$2:$B$1001='15년일출'!$A102)*(구분표!$C$2:$C$1001='15년일출'!$B102)*(구분표!$A$2:$A$1001='15년일출'!$C102),0))),"@@")</f>
        <v/>
      </c>
    </row>
    <row r="103" spans="1:29" ht="31.5" customHeight="1">
      <c r="A103" s="73" t="str">
        <f>IFERROR(VLOOKUP('15년일출'!$C103,구분표!$A$2:$C$1001,2,FALSE),"")</f>
        <v/>
      </c>
      <c r="B103" s="73" t="str">
        <f>IFERROR(VLOOKUP('15년일출'!$C103,구분표!$A$2:$C$1001,3,FALSE),"")</f>
        <v/>
      </c>
      <c r="C103" s="186"/>
      <c r="D103" s="187"/>
      <c r="E103" s="187"/>
      <c r="F103" s="186"/>
      <c r="G103" s="188"/>
      <c r="H103" s="188"/>
      <c r="I103" s="188"/>
      <c r="J103" s="74">
        <f t="shared" si="19"/>
        <v>0</v>
      </c>
      <c r="K103" s="188"/>
      <c r="L103" s="188"/>
      <c r="M103" s="74">
        <f t="shared" si="20"/>
        <v>0</v>
      </c>
      <c r="N103" s="75" t="str">
        <f t="shared" si="10"/>
        <v>-</v>
      </c>
      <c r="O103" s="205"/>
      <c r="P103" s="76"/>
      <c r="Q103" s="215"/>
      <c r="R103" s="76"/>
      <c r="S103" s="79" t="str">
        <f t="shared" si="21"/>
        <v/>
      </c>
      <c r="T103" s="188">
        <f t="shared" si="15"/>
        <v>0</v>
      </c>
      <c r="U103" s="188">
        <f t="shared" si="22"/>
        <v>0</v>
      </c>
      <c r="V103" s="78" t="str">
        <f t="shared" si="16"/>
        <v>ok</v>
      </c>
      <c r="W103" s="76"/>
      <c r="X103" s="77" t="str">
        <f t="shared" si="23"/>
        <v/>
      </c>
      <c r="Y103" s="188">
        <f t="shared" si="17"/>
        <v>0</v>
      </c>
      <c r="Z103" s="188">
        <f t="shared" si="18"/>
        <v>0</v>
      </c>
      <c r="AA103" s="78" t="str">
        <f t="shared" si="24"/>
        <v>ok</v>
      </c>
      <c r="AB103" s="76"/>
      <c r="AC103" s="80" t="str">
        <f t="array" ref="AC103">IFERROR(IF($C103="","",INDEX(구분표!$I$2:$I$1001,MATCH(1,(구분표!$B$2:$B$1001='15년일출'!$A103)*(구분표!$C$2:$C$1001='15년일출'!$B103)*(구분표!$A$2:$A$1001='15년일출'!$C103),0))),"@@")</f>
        <v/>
      </c>
    </row>
    <row r="104" spans="1:29" ht="31.5" customHeight="1">
      <c r="A104" s="73" t="str">
        <f>IFERROR(VLOOKUP('15년일출'!$C104,구분표!$A$2:$C$1001,2,FALSE),"")</f>
        <v/>
      </c>
      <c r="B104" s="73" t="str">
        <f>IFERROR(VLOOKUP('15년일출'!$C104,구분표!$A$2:$C$1001,3,FALSE),"")</f>
        <v/>
      </c>
      <c r="C104" s="186"/>
      <c r="D104" s="187"/>
      <c r="E104" s="187"/>
      <c r="F104" s="186"/>
      <c r="G104" s="188"/>
      <c r="H104" s="188"/>
      <c r="I104" s="188"/>
      <c r="J104" s="74">
        <f t="shared" si="19"/>
        <v>0</v>
      </c>
      <c r="K104" s="188"/>
      <c r="L104" s="188"/>
      <c r="M104" s="74">
        <f t="shared" si="20"/>
        <v>0</v>
      </c>
      <c r="N104" s="75" t="str">
        <f t="shared" si="10"/>
        <v>-</v>
      </c>
      <c r="O104" s="205"/>
      <c r="P104" s="76"/>
      <c r="Q104" s="215"/>
      <c r="R104" s="76"/>
      <c r="S104" s="79" t="str">
        <f t="shared" si="21"/>
        <v/>
      </c>
      <c r="T104" s="188">
        <f t="shared" si="15"/>
        <v>0</v>
      </c>
      <c r="U104" s="188">
        <f t="shared" si="22"/>
        <v>0</v>
      </c>
      <c r="V104" s="78" t="str">
        <f t="shared" si="16"/>
        <v>ok</v>
      </c>
      <c r="W104" s="76"/>
      <c r="X104" s="77" t="str">
        <f t="shared" si="23"/>
        <v/>
      </c>
      <c r="Y104" s="188">
        <f t="shared" si="17"/>
        <v>0</v>
      </c>
      <c r="Z104" s="188">
        <f t="shared" si="18"/>
        <v>0</v>
      </c>
      <c r="AA104" s="78" t="str">
        <f t="shared" si="24"/>
        <v>ok</v>
      </c>
      <c r="AB104" s="76"/>
      <c r="AC104" s="80" t="str">
        <f t="array" ref="AC104">IFERROR(IF($C104="","",INDEX(구분표!$I$2:$I$1001,MATCH(1,(구분표!$B$2:$B$1001='15년일출'!$A104)*(구분표!$C$2:$C$1001='15년일출'!$B104)*(구분표!$A$2:$A$1001='15년일출'!$C104),0))),"@@")</f>
        <v/>
      </c>
    </row>
    <row r="105" spans="1:29" ht="31.5" customHeight="1">
      <c r="A105" s="73" t="str">
        <f>IFERROR(VLOOKUP('15년일출'!$C105,구분표!$A$2:$C$1001,2,FALSE),"")</f>
        <v/>
      </c>
      <c r="B105" s="73" t="str">
        <f>IFERROR(VLOOKUP('15년일출'!$C105,구분표!$A$2:$C$1001,3,FALSE),"")</f>
        <v/>
      </c>
      <c r="C105" s="186"/>
      <c r="D105" s="187"/>
      <c r="E105" s="187"/>
      <c r="F105" s="186"/>
      <c r="G105" s="188"/>
      <c r="H105" s="188"/>
      <c r="I105" s="188"/>
      <c r="J105" s="74">
        <f t="shared" si="19"/>
        <v>0</v>
      </c>
      <c r="K105" s="188"/>
      <c r="L105" s="188"/>
      <c r="M105" s="74">
        <f t="shared" si="20"/>
        <v>0</v>
      </c>
      <c r="N105" s="75" t="str">
        <f t="shared" si="10"/>
        <v>-</v>
      </c>
      <c r="O105" s="205"/>
      <c r="P105" s="76"/>
      <c r="Q105" s="215"/>
      <c r="R105" s="76"/>
      <c r="S105" s="79" t="str">
        <f t="shared" si="21"/>
        <v/>
      </c>
      <c r="T105" s="188">
        <f t="shared" si="15"/>
        <v>0</v>
      </c>
      <c r="U105" s="188">
        <f t="shared" si="22"/>
        <v>0</v>
      </c>
      <c r="V105" s="78" t="str">
        <f t="shared" si="16"/>
        <v>ok</v>
      </c>
      <c r="W105" s="76"/>
      <c r="X105" s="77" t="str">
        <f t="shared" si="23"/>
        <v/>
      </c>
      <c r="Y105" s="188">
        <f t="shared" si="17"/>
        <v>0</v>
      </c>
      <c r="Z105" s="188">
        <f t="shared" si="18"/>
        <v>0</v>
      </c>
      <c r="AA105" s="78" t="str">
        <f t="shared" si="24"/>
        <v>ok</v>
      </c>
      <c r="AB105" s="76"/>
      <c r="AC105" s="80" t="str">
        <f t="array" ref="AC105">IFERROR(IF($C105="","",INDEX(구분표!$I$2:$I$1001,MATCH(1,(구분표!$B$2:$B$1001='15년일출'!$A105)*(구분표!$C$2:$C$1001='15년일출'!$B105)*(구분표!$A$2:$A$1001='15년일출'!$C105),0))),"@@")</f>
        <v/>
      </c>
    </row>
    <row r="106" spans="1:29" ht="31.5" customHeight="1">
      <c r="A106" s="90" t="str">
        <f>IFERROR(VLOOKUP('15년일출'!$C106,구분표!$A$2:$C$1001,2,FALSE),"")</f>
        <v/>
      </c>
      <c r="B106" s="90" t="str">
        <f>IFERROR(VLOOKUP('15년일출'!$C106,구분표!$A$2:$C$1001,3,FALSE),"")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19"/>
        <v>0</v>
      </c>
      <c r="K106" s="188"/>
      <c r="L106" s="188"/>
      <c r="M106" s="74">
        <f t="shared" si="20"/>
        <v>0</v>
      </c>
      <c r="N106" s="75" t="str">
        <f t="shared" si="10"/>
        <v>-</v>
      </c>
      <c r="O106" s="205"/>
      <c r="P106" s="76"/>
      <c r="Q106" s="215"/>
      <c r="R106" s="76"/>
      <c r="S106" s="79" t="str">
        <f t="shared" si="21"/>
        <v/>
      </c>
      <c r="T106" s="188">
        <f t="shared" si="15"/>
        <v>0</v>
      </c>
      <c r="U106" s="188">
        <f t="shared" si="22"/>
        <v>0</v>
      </c>
      <c r="V106" s="78" t="str">
        <f t="shared" si="16"/>
        <v>ok</v>
      </c>
      <c r="W106" s="76"/>
      <c r="X106" s="77" t="str">
        <f t="shared" si="23"/>
        <v/>
      </c>
      <c r="Y106" s="188">
        <f t="shared" si="17"/>
        <v>0</v>
      </c>
      <c r="Z106" s="188">
        <f t="shared" si="18"/>
        <v>0</v>
      </c>
      <c r="AA106" s="78" t="str">
        <f t="shared" si="24"/>
        <v>ok</v>
      </c>
      <c r="AB106" s="76"/>
      <c r="AC106" s="80" t="str">
        <f t="array" ref="AC106">IFERROR(IF($C106="","",INDEX(구분표!$I$2:$I$1001,MATCH(1,(구분표!$B$2:$B$1001='15년일출'!$A106)*(구분표!$C$2:$C$1001='15년일출'!$B106)*(구분표!$A$2:$A$1001='15년일출'!$C106),0))),"@@")</f>
        <v/>
      </c>
    </row>
    <row r="107" spans="1:29" ht="31.5" customHeight="1">
      <c r="A107" s="73" t="str">
        <f>IFERROR(VLOOKUP('15년일출'!$C107,구분표!$A$2:$C$1001,2,FALSE),"")</f>
        <v/>
      </c>
      <c r="B107" s="73" t="str">
        <f>IFERROR(VLOOKUP('15년일출'!$C107,구분표!$A$2:$C$1001,3,FALSE),"")</f>
        <v/>
      </c>
      <c r="C107" s="186"/>
      <c r="D107" s="187"/>
      <c r="E107" s="187"/>
      <c r="F107" s="186"/>
      <c r="G107" s="188"/>
      <c r="H107" s="188"/>
      <c r="I107" s="188"/>
      <c r="J107" s="74">
        <f t="shared" si="19"/>
        <v>0</v>
      </c>
      <c r="K107" s="188"/>
      <c r="L107" s="188"/>
      <c r="M107" s="74">
        <f t="shared" si="20"/>
        <v>0</v>
      </c>
      <c r="N107" s="75" t="str">
        <f t="shared" si="10"/>
        <v>-</v>
      </c>
      <c r="O107" s="205"/>
      <c r="P107" s="76"/>
      <c r="Q107" s="215"/>
      <c r="R107" s="76"/>
      <c r="S107" s="79" t="str">
        <f t="shared" si="21"/>
        <v/>
      </c>
      <c r="T107" s="188">
        <f t="shared" si="15"/>
        <v>0</v>
      </c>
      <c r="U107" s="188">
        <f t="shared" si="22"/>
        <v>0</v>
      </c>
      <c r="V107" s="78" t="str">
        <f t="shared" si="16"/>
        <v>ok</v>
      </c>
      <c r="W107" s="76"/>
      <c r="X107" s="77" t="str">
        <f t="shared" si="23"/>
        <v/>
      </c>
      <c r="Y107" s="188">
        <f t="shared" si="17"/>
        <v>0</v>
      </c>
      <c r="Z107" s="188">
        <f t="shared" si="18"/>
        <v>0</v>
      </c>
      <c r="AA107" s="78" t="str">
        <f t="shared" si="24"/>
        <v>ok</v>
      </c>
      <c r="AB107" s="76"/>
      <c r="AC107" s="80" t="str">
        <f t="array" ref="AC107">IFERROR(IF($C107="","",INDEX(구분표!$I$2:$I$1001,MATCH(1,(구분표!$B$2:$B$1001='15년일출'!$A107)*(구분표!$C$2:$C$1001='15년일출'!$B107)*(구분표!$A$2:$A$1001='15년일출'!$C107),0))),"@@")</f>
        <v/>
      </c>
    </row>
    <row r="108" spans="1:29" ht="31.5" customHeight="1">
      <c r="A108" s="73" t="str">
        <f>IFERROR(VLOOKUP('15년일출'!$C108,구분표!$A$2:$C$1001,2,FALSE),"")</f>
        <v/>
      </c>
      <c r="B108" s="73" t="str">
        <f>IFERROR(VLOOKUP('15년일출'!$C108,구분표!$A$2:$C$1001,3,FALSE),"")</f>
        <v/>
      </c>
      <c r="C108" s="186"/>
      <c r="D108" s="187"/>
      <c r="E108" s="187"/>
      <c r="F108" s="186"/>
      <c r="G108" s="188"/>
      <c r="H108" s="188"/>
      <c r="I108" s="188"/>
      <c r="J108" s="74">
        <f t="shared" si="19"/>
        <v>0</v>
      </c>
      <c r="K108" s="188"/>
      <c r="L108" s="188"/>
      <c r="M108" s="74">
        <f t="shared" si="20"/>
        <v>0</v>
      </c>
      <c r="N108" s="75" t="str">
        <f t="shared" si="10"/>
        <v>-</v>
      </c>
      <c r="O108" s="205"/>
      <c r="P108" s="76"/>
      <c r="Q108" s="215"/>
      <c r="R108" s="76"/>
      <c r="S108" s="79" t="str">
        <f t="shared" si="21"/>
        <v/>
      </c>
      <c r="T108" s="188">
        <f t="shared" si="15"/>
        <v>0</v>
      </c>
      <c r="U108" s="188">
        <f t="shared" si="22"/>
        <v>0</v>
      </c>
      <c r="V108" s="78" t="str">
        <f t="shared" si="16"/>
        <v>ok</v>
      </c>
      <c r="W108" s="76"/>
      <c r="X108" s="77" t="str">
        <f t="shared" si="23"/>
        <v/>
      </c>
      <c r="Y108" s="188">
        <f t="shared" si="17"/>
        <v>0</v>
      </c>
      <c r="Z108" s="188">
        <f t="shared" si="18"/>
        <v>0</v>
      </c>
      <c r="AA108" s="78" t="str">
        <f t="shared" si="24"/>
        <v>ok</v>
      </c>
      <c r="AB108" s="76"/>
      <c r="AC108" s="80" t="str">
        <f t="array" ref="AC108">IFERROR(IF($C108="","",INDEX(구분표!$I$2:$I$1001,MATCH(1,(구분표!$B$2:$B$1001='15년일출'!$A108)*(구분표!$C$2:$C$1001='15년일출'!$B108)*(구분표!$A$2:$A$1001='15년일출'!$C108),0))),"@@")</f>
        <v/>
      </c>
    </row>
    <row r="109" spans="1:29" ht="31.5" customHeight="1">
      <c r="A109" s="73" t="str">
        <f>IFERROR(VLOOKUP('15년일출'!$C109,구분표!$A$2:$C$1001,2,FALSE),"")</f>
        <v/>
      </c>
      <c r="B109" s="73" t="str">
        <f>IFERROR(VLOOKUP('15년일출'!$C109,구분표!$A$2:$C$1001,3,FALSE),"")</f>
        <v/>
      </c>
      <c r="C109" s="186"/>
      <c r="D109" s="187"/>
      <c r="E109" s="187"/>
      <c r="F109" s="186"/>
      <c r="G109" s="188"/>
      <c r="H109" s="188"/>
      <c r="I109" s="188"/>
      <c r="J109" s="74">
        <f t="shared" si="19"/>
        <v>0</v>
      </c>
      <c r="K109" s="188"/>
      <c r="L109" s="188"/>
      <c r="M109" s="74">
        <f t="shared" si="20"/>
        <v>0</v>
      </c>
      <c r="N109" s="75" t="str">
        <f t="shared" si="10"/>
        <v>-</v>
      </c>
      <c r="O109" s="206"/>
      <c r="P109" s="76"/>
      <c r="Q109" s="215"/>
      <c r="R109" s="76"/>
      <c r="S109" s="79" t="str">
        <f t="shared" si="21"/>
        <v/>
      </c>
      <c r="T109" s="188">
        <f t="shared" si="15"/>
        <v>0</v>
      </c>
      <c r="U109" s="188">
        <f t="shared" si="22"/>
        <v>0</v>
      </c>
      <c r="V109" s="78" t="str">
        <f t="shared" si="16"/>
        <v>ok</v>
      </c>
      <c r="W109" s="76"/>
      <c r="X109" s="77" t="str">
        <f t="shared" si="23"/>
        <v/>
      </c>
      <c r="Y109" s="188">
        <f t="shared" si="17"/>
        <v>0</v>
      </c>
      <c r="Z109" s="188">
        <f t="shared" si="18"/>
        <v>0</v>
      </c>
      <c r="AA109" s="78" t="str">
        <f t="shared" si="24"/>
        <v>ok</v>
      </c>
      <c r="AB109" s="76"/>
      <c r="AC109" s="80" t="str">
        <f t="array" ref="AC109">IFERROR(IF($C109="","",INDEX(구분표!$I$2:$I$1001,MATCH(1,(구분표!$B$2:$B$1001='15년일출'!$A109)*(구분표!$C$2:$C$1001='15년일출'!$B109)*(구분표!$A$2:$A$1001='15년일출'!$C109),0))),"@@")</f>
        <v/>
      </c>
    </row>
    <row r="110" spans="1:29" ht="31.5" customHeight="1">
      <c r="A110" s="90" t="str">
        <f>IFERROR(VLOOKUP('15년일출'!$C110,구분표!$A$2:$C$1001,2,FALSE),"")</f>
        <v/>
      </c>
      <c r="B110" s="90" t="str">
        <f>IFERROR(VLOOKUP('15년일출'!$C110,구분표!$A$2:$C$1001,3,FALSE),"")</f>
        <v/>
      </c>
      <c r="C110" s="190"/>
      <c r="D110" s="189"/>
      <c r="E110" s="189"/>
      <c r="F110" s="190"/>
      <c r="G110" s="188"/>
      <c r="H110" s="188"/>
      <c r="I110" s="188"/>
      <c r="J110" s="74">
        <f t="shared" si="19"/>
        <v>0</v>
      </c>
      <c r="K110" s="188"/>
      <c r="L110" s="188"/>
      <c r="M110" s="74">
        <f t="shared" si="20"/>
        <v>0</v>
      </c>
      <c r="N110" s="75" t="str">
        <f t="shared" si="10"/>
        <v>-</v>
      </c>
      <c r="O110" s="206"/>
      <c r="P110" s="76"/>
      <c r="Q110" s="215"/>
      <c r="R110" s="76"/>
      <c r="S110" s="79" t="str">
        <f t="shared" si="21"/>
        <v/>
      </c>
      <c r="T110" s="188">
        <f t="shared" si="15"/>
        <v>0</v>
      </c>
      <c r="U110" s="188">
        <f t="shared" si="22"/>
        <v>0</v>
      </c>
      <c r="V110" s="78" t="str">
        <f t="shared" si="16"/>
        <v>ok</v>
      </c>
      <c r="W110" s="76"/>
      <c r="X110" s="77" t="str">
        <f t="shared" si="23"/>
        <v/>
      </c>
      <c r="Y110" s="188">
        <f t="shared" si="17"/>
        <v>0</v>
      </c>
      <c r="Z110" s="188">
        <f t="shared" si="18"/>
        <v>0</v>
      </c>
      <c r="AA110" s="78" t="str">
        <f t="shared" si="24"/>
        <v>ok</v>
      </c>
      <c r="AB110" s="76"/>
      <c r="AC110" s="80" t="str">
        <f t="array" ref="AC110">IFERROR(IF($C110="","",INDEX(구분표!$I$2:$I$1001,MATCH(1,(구분표!$B$2:$B$1001='15년일출'!$A110)*(구분표!$C$2:$C$1001='15년일출'!$B110)*(구분표!$A$2:$A$1001='15년일출'!$C110),0))),"@@")</f>
        <v/>
      </c>
    </row>
    <row r="111" spans="1:29" ht="31.5" customHeight="1">
      <c r="A111" s="90" t="str">
        <f>IFERROR(VLOOKUP('15년일출'!$C111,구분표!$A$2:$C$1001,2,FALSE),"")</f>
        <v/>
      </c>
      <c r="B111" s="90" t="str">
        <f>IFERROR(VLOOKUP('15년일출'!$C111,구분표!$A$2:$C$1001,3,FALSE),"")</f>
        <v/>
      </c>
      <c r="C111" s="190"/>
      <c r="D111" s="189"/>
      <c r="E111" s="189"/>
      <c r="F111" s="190"/>
      <c r="G111" s="188"/>
      <c r="H111" s="188"/>
      <c r="I111" s="188"/>
      <c r="J111" s="74">
        <f t="shared" si="19"/>
        <v>0</v>
      </c>
      <c r="K111" s="188"/>
      <c r="L111" s="188"/>
      <c r="M111" s="74">
        <f t="shared" si="20"/>
        <v>0</v>
      </c>
      <c r="N111" s="75" t="str">
        <f t="shared" si="10"/>
        <v>-</v>
      </c>
      <c r="O111" s="206"/>
      <c r="P111" s="76"/>
      <c r="Q111" s="215"/>
      <c r="R111" s="76"/>
      <c r="S111" s="79" t="str">
        <f t="shared" si="21"/>
        <v/>
      </c>
      <c r="T111" s="188">
        <f t="shared" si="15"/>
        <v>0</v>
      </c>
      <c r="U111" s="188">
        <f t="shared" si="22"/>
        <v>0</v>
      </c>
      <c r="V111" s="78" t="str">
        <f t="shared" si="16"/>
        <v>ok</v>
      </c>
      <c r="W111" s="76"/>
      <c r="X111" s="77" t="str">
        <f t="shared" si="23"/>
        <v/>
      </c>
      <c r="Y111" s="188">
        <f t="shared" si="17"/>
        <v>0</v>
      </c>
      <c r="Z111" s="188">
        <f t="shared" si="18"/>
        <v>0</v>
      </c>
      <c r="AA111" s="78" t="str">
        <f t="shared" si="24"/>
        <v>ok</v>
      </c>
      <c r="AB111" s="76"/>
      <c r="AC111" s="80" t="str">
        <f t="array" ref="AC111">IFERROR(IF($C111="","",INDEX(구분표!$I$2:$I$1001,MATCH(1,(구분표!$B$2:$B$1001='15년일출'!$A111)*(구분표!$C$2:$C$1001='15년일출'!$B111)*(구분표!$A$2:$A$1001='15년일출'!$C111),0))),"@@")</f>
        <v/>
      </c>
    </row>
    <row r="112" spans="1:29" ht="31.5" customHeight="1">
      <c r="A112" s="90" t="str">
        <f>IFERROR(VLOOKUP('15년일출'!$C112,구분표!$A$2:$C$1001,2,FALSE),"")</f>
        <v/>
      </c>
      <c r="B112" s="90" t="str">
        <f>IFERROR(VLOOKUP('15년일출'!$C112,구분표!$A$2:$C$1001,3,FALSE),"")</f>
        <v/>
      </c>
      <c r="C112" s="190"/>
      <c r="D112" s="189"/>
      <c r="E112" s="189"/>
      <c r="F112" s="190"/>
      <c r="G112" s="188"/>
      <c r="H112" s="188"/>
      <c r="I112" s="188"/>
      <c r="J112" s="74">
        <f t="shared" si="19"/>
        <v>0</v>
      </c>
      <c r="K112" s="188"/>
      <c r="L112" s="188"/>
      <c r="M112" s="74">
        <f t="shared" si="20"/>
        <v>0</v>
      </c>
      <c r="N112" s="75" t="str">
        <f t="shared" si="10"/>
        <v>-</v>
      </c>
      <c r="O112" s="206"/>
      <c r="P112" s="76"/>
      <c r="Q112" s="215"/>
      <c r="R112" s="76"/>
      <c r="S112" s="79" t="str">
        <f t="shared" si="21"/>
        <v/>
      </c>
      <c r="T112" s="188">
        <f t="shared" si="15"/>
        <v>0</v>
      </c>
      <c r="U112" s="188">
        <f t="shared" si="22"/>
        <v>0</v>
      </c>
      <c r="V112" s="78" t="str">
        <f t="shared" si="16"/>
        <v>ok</v>
      </c>
      <c r="W112" s="76"/>
      <c r="X112" s="77" t="str">
        <f t="shared" si="23"/>
        <v/>
      </c>
      <c r="Y112" s="188">
        <f t="shared" si="17"/>
        <v>0</v>
      </c>
      <c r="Z112" s="188">
        <f t="shared" si="18"/>
        <v>0</v>
      </c>
      <c r="AA112" s="78" t="str">
        <f t="shared" si="24"/>
        <v>ok</v>
      </c>
      <c r="AB112" s="76"/>
      <c r="AC112" s="80" t="str">
        <f t="array" ref="AC112">IFERROR(IF($C112="","",INDEX(구분표!$I$2:$I$1001,MATCH(1,(구분표!$B$2:$B$1001='15년일출'!$A112)*(구분표!$C$2:$C$1001='15년일출'!$B112)*(구분표!$A$2:$A$1001='15년일출'!$C112),0))),"@@")</f>
        <v/>
      </c>
    </row>
    <row r="113" spans="1:29" ht="31.5" customHeight="1">
      <c r="A113" s="90" t="str">
        <f>IFERROR(VLOOKUP('15년일출'!$C113,구분표!$A$2:$C$1001,2,FALSE),"")</f>
        <v/>
      </c>
      <c r="B113" s="90" t="str">
        <f>IFERROR(VLOOKUP('15년일출'!$C113,구분표!$A$2:$C$1001,3,FALSE),"")</f>
        <v/>
      </c>
      <c r="C113" s="190"/>
      <c r="D113" s="189"/>
      <c r="E113" s="189"/>
      <c r="F113" s="190"/>
      <c r="G113" s="188"/>
      <c r="H113" s="188"/>
      <c r="I113" s="188"/>
      <c r="J113" s="74">
        <f t="shared" si="19"/>
        <v>0</v>
      </c>
      <c r="K113" s="188"/>
      <c r="L113" s="188"/>
      <c r="M113" s="74">
        <f t="shared" si="20"/>
        <v>0</v>
      </c>
      <c r="N113" s="75" t="str">
        <f t="shared" si="10"/>
        <v>-</v>
      </c>
      <c r="O113" s="206"/>
      <c r="P113" s="76"/>
      <c r="Q113" s="215"/>
      <c r="R113" s="76"/>
      <c r="S113" s="79" t="str">
        <f t="shared" si="21"/>
        <v/>
      </c>
      <c r="T113" s="188">
        <f t="shared" si="15"/>
        <v>0</v>
      </c>
      <c r="U113" s="188">
        <f t="shared" si="22"/>
        <v>0</v>
      </c>
      <c r="V113" s="78" t="str">
        <f t="shared" si="16"/>
        <v>ok</v>
      </c>
      <c r="W113" s="76"/>
      <c r="X113" s="77" t="str">
        <f t="shared" si="23"/>
        <v/>
      </c>
      <c r="Y113" s="188">
        <f t="shared" si="17"/>
        <v>0</v>
      </c>
      <c r="Z113" s="188">
        <f t="shared" si="18"/>
        <v>0</v>
      </c>
      <c r="AA113" s="78" t="str">
        <f t="shared" si="24"/>
        <v>ok</v>
      </c>
      <c r="AB113" s="76"/>
      <c r="AC113" s="80" t="str">
        <f t="array" ref="AC113">IFERROR(IF($C113="","",INDEX(구분표!$I$2:$I$1001,MATCH(1,(구분표!$B$2:$B$1001='15년일출'!$A113)*(구분표!$C$2:$C$1001='15년일출'!$B113)*(구분표!$A$2:$A$1001='15년일출'!$C113),0))),"@@")</f>
        <v/>
      </c>
    </row>
    <row r="114" spans="1:29" ht="31.5" customHeight="1">
      <c r="A114" s="90" t="str">
        <f>IFERROR(VLOOKUP('15년일출'!$C114,구분표!$A$2:$C$1001,2,FALSE),"")</f>
        <v/>
      </c>
      <c r="B114" s="90" t="str">
        <f>IFERROR(VLOOKUP('15년일출'!$C114,구분표!$A$2:$C$1001,3,FALSE),"")</f>
        <v/>
      </c>
      <c r="C114" s="190"/>
      <c r="D114" s="189"/>
      <c r="E114" s="189"/>
      <c r="F114" s="190"/>
      <c r="G114" s="188"/>
      <c r="H114" s="188"/>
      <c r="I114" s="188"/>
      <c r="J114" s="74">
        <f t="shared" si="19"/>
        <v>0</v>
      </c>
      <c r="K114" s="188"/>
      <c r="L114" s="188"/>
      <c r="M114" s="74">
        <f t="shared" si="20"/>
        <v>0</v>
      </c>
      <c r="N114" s="75" t="str">
        <f t="shared" si="10"/>
        <v>-</v>
      </c>
      <c r="O114" s="206"/>
      <c r="P114" s="76"/>
      <c r="Q114" s="215"/>
      <c r="R114" s="76"/>
      <c r="S114" s="79" t="str">
        <f t="shared" si="21"/>
        <v/>
      </c>
      <c r="T114" s="188">
        <f t="shared" si="15"/>
        <v>0</v>
      </c>
      <c r="U114" s="188">
        <f t="shared" si="22"/>
        <v>0</v>
      </c>
      <c r="V114" s="78" t="str">
        <f t="shared" si="16"/>
        <v>ok</v>
      </c>
      <c r="W114" s="76"/>
      <c r="X114" s="77" t="str">
        <f t="shared" si="23"/>
        <v/>
      </c>
      <c r="Y114" s="188">
        <f t="shared" si="17"/>
        <v>0</v>
      </c>
      <c r="Z114" s="188">
        <f t="shared" si="18"/>
        <v>0</v>
      </c>
      <c r="AA114" s="78" t="str">
        <f t="shared" si="24"/>
        <v>ok</v>
      </c>
      <c r="AB114" s="76"/>
      <c r="AC114" s="80" t="str">
        <f t="array" ref="AC114">IFERROR(IF($C114="","",INDEX(구분표!$I$2:$I$1001,MATCH(1,(구분표!$B$2:$B$1001='15년일출'!$A114)*(구분표!$C$2:$C$1001='15년일출'!$B114)*(구분표!$A$2:$A$1001='15년일출'!$C114),0))),"@@")</f>
        <v/>
      </c>
    </row>
    <row r="115" spans="1:29" ht="31.5" customHeight="1">
      <c r="A115" s="90" t="str">
        <f>IFERROR(VLOOKUP('15년일출'!$C115,구분표!$A$2:$C$1001,2,FALSE),"")</f>
        <v/>
      </c>
      <c r="B115" s="90" t="str">
        <f>IFERROR(VLOOKUP('15년일출'!$C115,구분표!$A$2:$C$1001,3,FALSE),"")</f>
        <v/>
      </c>
      <c r="C115" s="190"/>
      <c r="D115" s="189"/>
      <c r="E115" s="189"/>
      <c r="F115" s="190"/>
      <c r="G115" s="188"/>
      <c r="H115" s="188"/>
      <c r="I115" s="188"/>
      <c r="J115" s="74">
        <f t="shared" si="19"/>
        <v>0</v>
      </c>
      <c r="K115" s="188"/>
      <c r="L115" s="188"/>
      <c r="M115" s="74">
        <f t="shared" si="20"/>
        <v>0</v>
      </c>
      <c r="N115" s="75" t="str">
        <f t="shared" si="10"/>
        <v>-</v>
      </c>
      <c r="O115" s="206"/>
      <c r="P115" s="76"/>
      <c r="Q115" s="215"/>
      <c r="R115" s="76"/>
      <c r="S115" s="79" t="str">
        <f t="shared" si="21"/>
        <v/>
      </c>
      <c r="T115" s="188">
        <f t="shared" si="15"/>
        <v>0</v>
      </c>
      <c r="U115" s="188">
        <f t="shared" si="22"/>
        <v>0</v>
      </c>
      <c r="V115" s="78" t="str">
        <f t="shared" si="16"/>
        <v>ok</v>
      </c>
      <c r="W115" s="76"/>
      <c r="X115" s="77" t="str">
        <f t="shared" si="23"/>
        <v/>
      </c>
      <c r="Y115" s="188">
        <f t="shared" si="17"/>
        <v>0</v>
      </c>
      <c r="Z115" s="188">
        <f t="shared" si="18"/>
        <v>0</v>
      </c>
      <c r="AA115" s="78" t="str">
        <f t="shared" si="24"/>
        <v>ok</v>
      </c>
      <c r="AB115" s="76"/>
      <c r="AC115" s="80" t="str">
        <f t="array" ref="AC115">IFERROR(IF($C115="","",INDEX(구분표!$I$2:$I$1001,MATCH(1,(구분표!$B$2:$B$1001='15년일출'!$A115)*(구분표!$C$2:$C$1001='15년일출'!$B115)*(구분표!$A$2:$A$1001='15년일출'!$C115),0))),"@@")</f>
        <v/>
      </c>
    </row>
    <row r="116" spans="1:29" ht="31.5" customHeight="1">
      <c r="A116" s="90" t="str">
        <f>IFERROR(VLOOKUP('15년일출'!$C116,구분표!$A$2:$C$1001,2,FALSE),"")</f>
        <v/>
      </c>
      <c r="B116" s="90" t="str">
        <f>IFERROR(VLOOKUP('15년일출'!$C116,구분표!$A$2:$C$1001,3,FALSE),"")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19"/>
        <v>0</v>
      </c>
      <c r="K116" s="188"/>
      <c r="L116" s="188"/>
      <c r="M116" s="74">
        <f t="shared" si="20"/>
        <v>0</v>
      </c>
      <c r="N116" s="75" t="str">
        <f t="shared" si="10"/>
        <v>-</v>
      </c>
      <c r="O116" s="206"/>
      <c r="P116" s="76"/>
      <c r="Q116" s="215"/>
      <c r="R116" s="76"/>
      <c r="S116" s="79" t="str">
        <f t="shared" si="21"/>
        <v/>
      </c>
      <c r="T116" s="188">
        <f t="shared" si="15"/>
        <v>0</v>
      </c>
      <c r="U116" s="188">
        <f t="shared" si="22"/>
        <v>0</v>
      </c>
      <c r="V116" s="78" t="str">
        <f t="shared" si="16"/>
        <v>ok</v>
      </c>
      <c r="W116" s="76"/>
      <c r="X116" s="77" t="str">
        <f t="shared" si="23"/>
        <v/>
      </c>
      <c r="Y116" s="188">
        <f t="shared" si="17"/>
        <v>0</v>
      </c>
      <c r="Z116" s="188">
        <f t="shared" si="18"/>
        <v>0</v>
      </c>
      <c r="AA116" s="78" t="str">
        <f t="shared" si="24"/>
        <v>ok</v>
      </c>
      <c r="AB116" s="76"/>
      <c r="AC116" s="80" t="str">
        <f t="array" ref="AC116">IFERROR(IF($C116="","",INDEX(구분표!$I$2:$I$1001,MATCH(1,(구분표!$B$2:$B$1001='15년일출'!$A116)*(구분표!$C$2:$C$1001='15년일출'!$B116)*(구분표!$A$2:$A$1001='15년일출'!$C116),0))),"@@")</f>
        <v/>
      </c>
    </row>
    <row r="117" spans="1:29" ht="31.5" customHeight="1">
      <c r="A117" s="90" t="str">
        <f>IFERROR(VLOOKUP('15년일출'!$C117,구분표!$A$2:$C$1001,2,FALSE),"")</f>
        <v/>
      </c>
      <c r="B117" s="90" t="str">
        <f>IFERROR(VLOOKUP('15년일출'!$C117,구분표!$A$2:$C$1001,3,FALSE),"")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19"/>
        <v>0</v>
      </c>
      <c r="K117" s="188"/>
      <c r="L117" s="188"/>
      <c r="M117" s="74">
        <f t="shared" si="20"/>
        <v>0</v>
      </c>
      <c r="N117" s="75" t="str">
        <f t="shared" si="10"/>
        <v>-</v>
      </c>
      <c r="O117" s="206"/>
      <c r="P117" s="76"/>
      <c r="Q117" s="215"/>
      <c r="R117" s="76"/>
      <c r="S117" s="79" t="str">
        <f t="shared" si="21"/>
        <v/>
      </c>
      <c r="T117" s="188">
        <f t="shared" si="15"/>
        <v>0</v>
      </c>
      <c r="U117" s="188">
        <f t="shared" si="22"/>
        <v>0</v>
      </c>
      <c r="V117" s="78" t="str">
        <f t="shared" si="16"/>
        <v>ok</v>
      </c>
      <c r="W117" s="76"/>
      <c r="X117" s="77" t="str">
        <f t="shared" si="23"/>
        <v/>
      </c>
      <c r="Y117" s="188">
        <f t="shared" si="17"/>
        <v>0</v>
      </c>
      <c r="Z117" s="188">
        <f t="shared" si="18"/>
        <v>0</v>
      </c>
      <c r="AA117" s="78" t="str">
        <f t="shared" si="24"/>
        <v>ok</v>
      </c>
      <c r="AB117" s="76"/>
      <c r="AC117" s="80" t="str">
        <f t="array" ref="AC117">IFERROR(IF($C117="","",INDEX(구분표!$I$2:$I$1001,MATCH(1,(구분표!$B$2:$B$1001='15년일출'!$A117)*(구분표!$C$2:$C$1001='15년일출'!$B117)*(구분표!$A$2:$A$1001='15년일출'!$C117),0))),"@@")</f>
        <v/>
      </c>
    </row>
    <row r="118" spans="1:29" ht="31.5" customHeight="1">
      <c r="A118" s="90" t="str">
        <f>IFERROR(VLOOKUP('15년일출'!$C118,구분표!$A$2:$C$1001,2,FALSE),"")</f>
        <v/>
      </c>
      <c r="B118" s="90" t="str">
        <f>IFERROR(VLOOKUP('15년일출'!$C118,구분표!$A$2:$C$1001,3,FALSE),"")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19"/>
        <v>0</v>
      </c>
      <c r="K118" s="188"/>
      <c r="L118" s="188"/>
      <c r="M118" s="74">
        <f t="shared" si="20"/>
        <v>0</v>
      </c>
      <c r="N118" s="75" t="str">
        <f t="shared" si="10"/>
        <v>-</v>
      </c>
      <c r="O118" s="206"/>
      <c r="P118" s="76"/>
      <c r="Q118" s="215"/>
      <c r="R118" s="76"/>
      <c r="S118" s="79" t="str">
        <f t="shared" si="21"/>
        <v/>
      </c>
      <c r="T118" s="188">
        <f t="shared" si="15"/>
        <v>0</v>
      </c>
      <c r="U118" s="188">
        <f t="shared" si="22"/>
        <v>0</v>
      </c>
      <c r="V118" s="78" t="str">
        <f t="shared" si="16"/>
        <v>ok</v>
      </c>
      <c r="W118" s="76"/>
      <c r="X118" s="77" t="str">
        <f t="shared" si="23"/>
        <v/>
      </c>
      <c r="Y118" s="188">
        <f t="shared" si="17"/>
        <v>0</v>
      </c>
      <c r="Z118" s="188">
        <f t="shared" si="18"/>
        <v>0</v>
      </c>
      <c r="AA118" s="78" t="str">
        <f t="shared" si="24"/>
        <v>ok</v>
      </c>
      <c r="AB118" s="76"/>
      <c r="AC118" s="80" t="str">
        <f t="array" ref="AC118">IFERROR(IF($C118="","",INDEX(구분표!$I$2:$I$1001,MATCH(1,(구분표!$B$2:$B$1001='15년일출'!$A118)*(구분표!$C$2:$C$1001='15년일출'!$B118)*(구분표!$A$2:$A$1001='15년일출'!$C118),0))),"@@")</f>
        <v/>
      </c>
    </row>
    <row r="119" spans="1:29" ht="31.5" customHeight="1">
      <c r="A119" s="90" t="str">
        <f>IFERROR(VLOOKUP('15년일출'!$C119,구분표!$A$2:$C$1001,2,FALSE),"")</f>
        <v/>
      </c>
      <c r="B119" s="90" t="str">
        <f>IFERROR(VLOOKUP('15년일출'!$C119,구분표!$A$2:$C$1001,3,FALSE),"")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19"/>
        <v>0</v>
      </c>
      <c r="K119" s="188"/>
      <c r="L119" s="188"/>
      <c r="M119" s="74">
        <f t="shared" si="20"/>
        <v>0</v>
      </c>
      <c r="N119" s="75" t="str">
        <f t="shared" si="10"/>
        <v>-</v>
      </c>
      <c r="O119" s="206"/>
      <c r="P119" s="76"/>
      <c r="Q119" s="215"/>
      <c r="R119" s="76"/>
      <c r="S119" s="79" t="str">
        <f t="shared" si="21"/>
        <v/>
      </c>
      <c r="T119" s="188">
        <f t="shared" si="15"/>
        <v>0</v>
      </c>
      <c r="U119" s="188">
        <f t="shared" si="22"/>
        <v>0</v>
      </c>
      <c r="V119" s="78" t="str">
        <f t="shared" si="16"/>
        <v>ok</v>
      </c>
      <c r="W119" s="76"/>
      <c r="X119" s="77" t="str">
        <f t="shared" si="23"/>
        <v/>
      </c>
      <c r="Y119" s="188">
        <f t="shared" si="17"/>
        <v>0</v>
      </c>
      <c r="Z119" s="188">
        <f t="shared" si="18"/>
        <v>0</v>
      </c>
      <c r="AA119" s="78" t="str">
        <f t="shared" si="24"/>
        <v>ok</v>
      </c>
      <c r="AB119" s="76"/>
      <c r="AC119" s="80" t="str">
        <f t="array" ref="AC119">IFERROR(IF($C119="","",INDEX(구분표!$I$2:$I$1001,MATCH(1,(구분표!$B$2:$B$1001='15년일출'!$A119)*(구분표!$C$2:$C$1001='15년일출'!$B119)*(구분표!$A$2:$A$1001='15년일출'!$C119),0))),"@@")</f>
        <v/>
      </c>
    </row>
    <row r="120" spans="1:29" ht="31.5" customHeight="1">
      <c r="A120" s="90" t="str">
        <f>IFERROR(VLOOKUP('15년일출'!$C120,구분표!$A$2:$C$1001,2,FALSE),"")</f>
        <v/>
      </c>
      <c r="B120" s="90" t="str">
        <f>IFERROR(VLOOKUP('15년일출'!$C120,구분표!$A$2:$C$1001,3,FALSE),"")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19"/>
        <v>0</v>
      </c>
      <c r="K120" s="188"/>
      <c r="L120" s="188"/>
      <c r="M120" s="74">
        <f t="shared" si="20"/>
        <v>0</v>
      </c>
      <c r="N120" s="75" t="str">
        <f t="shared" si="10"/>
        <v>-</v>
      </c>
      <c r="O120" s="206"/>
      <c r="P120" s="76"/>
      <c r="Q120" s="215"/>
      <c r="R120" s="76"/>
      <c r="S120" s="79" t="str">
        <f t="shared" si="21"/>
        <v/>
      </c>
      <c r="T120" s="188">
        <f t="shared" si="15"/>
        <v>0</v>
      </c>
      <c r="U120" s="188">
        <f t="shared" si="22"/>
        <v>0</v>
      </c>
      <c r="V120" s="78" t="str">
        <f t="shared" si="16"/>
        <v>ok</v>
      </c>
      <c r="W120" s="76"/>
      <c r="X120" s="77" t="str">
        <f t="shared" si="23"/>
        <v/>
      </c>
      <c r="Y120" s="188">
        <f t="shared" si="17"/>
        <v>0</v>
      </c>
      <c r="Z120" s="188">
        <f t="shared" si="18"/>
        <v>0</v>
      </c>
      <c r="AA120" s="78" t="str">
        <f t="shared" si="24"/>
        <v>ok</v>
      </c>
      <c r="AB120" s="76"/>
      <c r="AC120" s="80" t="str">
        <f t="array" ref="AC120">IFERROR(IF($C120="","",INDEX(구분표!$I$2:$I$1001,MATCH(1,(구분표!$B$2:$B$1001='15년일출'!$A120)*(구분표!$C$2:$C$1001='15년일출'!$B120)*(구분표!$A$2:$A$1001='15년일출'!$C120),0))),"@@")</f>
        <v/>
      </c>
    </row>
    <row r="121" spans="1:29" ht="31.5" customHeight="1">
      <c r="A121" s="90" t="str">
        <f>IFERROR(VLOOKUP('15년일출'!$C121,구분표!$A$2:$C$1001,2,FALSE),"")</f>
        <v/>
      </c>
      <c r="B121" s="90" t="str">
        <f>IFERROR(VLOOKUP('15년일출'!$C121,구분표!$A$2:$C$1001,3,FALSE),"")</f>
        <v/>
      </c>
      <c r="C121" s="190"/>
      <c r="D121" s="189"/>
      <c r="E121" s="189"/>
      <c r="F121" s="190"/>
      <c r="G121" s="188"/>
      <c r="H121" s="188"/>
      <c r="I121" s="188"/>
      <c r="J121" s="74">
        <f t="shared" si="19"/>
        <v>0</v>
      </c>
      <c r="K121" s="188"/>
      <c r="L121" s="188"/>
      <c r="M121" s="74">
        <f t="shared" si="20"/>
        <v>0</v>
      </c>
      <c r="N121" s="75" t="str">
        <f t="shared" si="10"/>
        <v>-</v>
      </c>
      <c r="O121" s="206"/>
      <c r="P121" s="76"/>
      <c r="Q121" s="215"/>
      <c r="R121" s="76"/>
      <c r="S121" s="79" t="str">
        <f t="shared" si="21"/>
        <v/>
      </c>
      <c r="T121" s="188">
        <f t="shared" si="15"/>
        <v>0</v>
      </c>
      <c r="U121" s="188">
        <f t="shared" si="22"/>
        <v>0</v>
      </c>
      <c r="V121" s="78" t="str">
        <f t="shared" si="16"/>
        <v>ok</v>
      </c>
      <c r="W121" s="76"/>
      <c r="X121" s="77" t="str">
        <f t="shared" si="23"/>
        <v/>
      </c>
      <c r="Y121" s="188">
        <f t="shared" si="17"/>
        <v>0</v>
      </c>
      <c r="Z121" s="188">
        <f t="shared" si="18"/>
        <v>0</v>
      </c>
      <c r="AA121" s="78" t="str">
        <f t="shared" si="24"/>
        <v>ok</v>
      </c>
      <c r="AB121" s="76"/>
      <c r="AC121" s="80" t="str">
        <f t="array" ref="AC121">IFERROR(IF($C121="","",INDEX(구분표!$I$2:$I$1001,MATCH(1,(구분표!$B$2:$B$1001='15년일출'!$A121)*(구분표!$C$2:$C$1001='15년일출'!$B121)*(구분표!$A$2:$A$1001='15년일출'!$C121),0))),"@@")</f>
        <v/>
      </c>
    </row>
    <row r="122" spans="1:29" ht="31.5" customHeight="1">
      <c r="A122" s="90" t="str">
        <f>IFERROR(VLOOKUP('15년일출'!$C122,구분표!$A$2:$C$1001,2,FALSE),"")</f>
        <v/>
      </c>
      <c r="B122" s="90" t="str">
        <f>IFERROR(VLOOKUP('15년일출'!$C122,구분표!$A$2:$C$1001,3,FALSE),"")</f>
        <v/>
      </c>
      <c r="C122" s="190"/>
      <c r="D122" s="189"/>
      <c r="E122" s="189"/>
      <c r="F122" s="190"/>
      <c r="G122" s="188"/>
      <c r="H122" s="188"/>
      <c r="I122" s="188"/>
      <c r="J122" s="74">
        <f t="shared" si="19"/>
        <v>0</v>
      </c>
      <c r="K122" s="188"/>
      <c r="L122" s="188"/>
      <c r="M122" s="74">
        <f t="shared" si="20"/>
        <v>0</v>
      </c>
      <c r="N122" s="75" t="str">
        <f t="shared" si="10"/>
        <v>-</v>
      </c>
      <c r="O122" s="206"/>
      <c r="P122" s="76"/>
      <c r="Q122" s="215"/>
      <c r="R122" s="76"/>
      <c r="S122" s="79" t="str">
        <f t="shared" si="21"/>
        <v/>
      </c>
      <c r="T122" s="188">
        <f t="shared" si="15"/>
        <v>0</v>
      </c>
      <c r="U122" s="188">
        <f t="shared" si="22"/>
        <v>0</v>
      </c>
      <c r="V122" s="78" t="str">
        <f t="shared" si="16"/>
        <v>ok</v>
      </c>
      <c r="W122" s="76"/>
      <c r="X122" s="77" t="str">
        <f t="shared" si="23"/>
        <v/>
      </c>
      <c r="Y122" s="188">
        <f t="shared" si="17"/>
        <v>0</v>
      </c>
      <c r="Z122" s="188">
        <f t="shared" si="18"/>
        <v>0</v>
      </c>
      <c r="AA122" s="78" t="str">
        <f t="shared" si="24"/>
        <v>ok</v>
      </c>
      <c r="AB122" s="76"/>
      <c r="AC122" s="80" t="str">
        <f t="array" ref="AC122">IFERROR(IF($C122="","",INDEX(구분표!$I$2:$I$1001,MATCH(1,(구분표!$B$2:$B$1001='15년일출'!$A122)*(구분표!$C$2:$C$1001='15년일출'!$B122)*(구분표!$A$2:$A$1001='15년일출'!$C122),0))),"@@")</f>
        <v/>
      </c>
    </row>
    <row r="123" spans="1:29" ht="31.5" customHeight="1">
      <c r="A123" s="90" t="str">
        <f>IFERROR(VLOOKUP('15년일출'!$C123,구분표!$A$2:$C$1001,2,FALSE),"")</f>
        <v/>
      </c>
      <c r="B123" s="90" t="str">
        <f>IFERROR(VLOOKUP('15년일출'!$C123,구분표!$A$2:$C$1001,3,FALSE),"")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19"/>
        <v>0</v>
      </c>
      <c r="K123" s="188"/>
      <c r="L123" s="188"/>
      <c r="M123" s="74">
        <f t="shared" si="20"/>
        <v>0</v>
      </c>
      <c r="N123" s="75" t="str">
        <f t="shared" si="10"/>
        <v>-</v>
      </c>
      <c r="O123" s="206"/>
      <c r="P123" s="76"/>
      <c r="Q123" s="215"/>
      <c r="R123" s="76"/>
      <c r="S123" s="79" t="str">
        <f t="shared" si="21"/>
        <v/>
      </c>
      <c r="T123" s="188">
        <f t="shared" si="15"/>
        <v>0</v>
      </c>
      <c r="U123" s="188">
        <f t="shared" si="22"/>
        <v>0</v>
      </c>
      <c r="V123" s="78" t="str">
        <f t="shared" si="16"/>
        <v>ok</v>
      </c>
      <c r="W123" s="76"/>
      <c r="X123" s="77" t="str">
        <f t="shared" si="23"/>
        <v/>
      </c>
      <c r="Y123" s="188">
        <f t="shared" si="17"/>
        <v>0</v>
      </c>
      <c r="Z123" s="188">
        <f t="shared" si="18"/>
        <v>0</v>
      </c>
      <c r="AA123" s="78" t="str">
        <f t="shared" si="24"/>
        <v>ok</v>
      </c>
      <c r="AB123" s="76"/>
      <c r="AC123" s="80" t="str">
        <f t="array" ref="AC123">IFERROR(IF($C123="","",INDEX(구분표!$I$2:$I$1001,MATCH(1,(구분표!$B$2:$B$1001='15년일출'!$A123)*(구분표!$C$2:$C$1001='15년일출'!$B123)*(구분표!$A$2:$A$1001='15년일출'!$C123),0))),"@@")</f>
        <v/>
      </c>
    </row>
    <row r="124" spans="1:29" ht="31.5" customHeight="1">
      <c r="A124" s="90" t="str">
        <f>IFERROR(VLOOKUP('15년일출'!$C124,구분표!$A$2:$C$1001,2,FALSE),"")</f>
        <v/>
      </c>
      <c r="B124" s="90" t="str">
        <f>IFERROR(VLOOKUP('15년일출'!$C124,구분표!$A$2:$C$1001,3,FALSE),"")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19"/>
        <v>0</v>
      </c>
      <c r="K124" s="188"/>
      <c r="L124" s="188"/>
      <c r="M124" s="74">
        <f t="shared" si="20"/>
        <v>0</v>
      </c>
      <c r="N124" s="75" t="str">
        <f t="shared" si="10"/>
        <v>-</v>
      </c>
      <c r="O124" s="205"/>
      <c r="P124" s="76"/>
      <c r="Q124" s="215"/>
      <c r="R124" s="76"/>
      <c r="S124" s="79" t="str">
        <f t="shared" si="21"/>
        <v/>
      </c>
      <c r="T124" s="188">
        <f t="shared" si="15"/>
        <v>0</v>
      </c>
      <c r="U124" s="188">
        <f t="shared" si="22"/>
        <v>0</v>
      </c>
      <c r="V124" s="78" t="str">
        <f t="shared" si="16"/>
        <v>ok</v>
      </c>
      <c r="W124" s="76"/>
      <c r="X124" s="77" t="str">
        <f t="shared" si="23"/>
        <v/>
      </c>
      <c r="Y124" s="188">
        <f t="shared" si="17"/>
        <v>0</v>
      </c>
      <c r="Z124" s="188">
        <f t="shared" si="18"/>
        <v>0</v>
      </c>
      <c r="AA124" s="78" t="str">
        <f t="shared" si="24"/>
        <v>ok</v>
      </c>
      <c r="AB124" s="76"/>
      <c r="AC124" s="80" t="str">
        <f t="array" ref="AC124">IFERROR(IF($C124="","",INDEX(구분표!$I$2:$I$1001,MATCH(1,(구분표!$B$2:$B$1001='15년일출'!$A124)*(구분표!$C$2:$C$1001='15년일출'!$B124)*(구분표!$A$2:$A$1001='15년일출'!$C124),0))),"@@")</f>
        <v/>
      </c>
    </row>
    <row r="125" spans="1:29" ht="31.5" customHeight="1">
      <c r="A125" s="90" t="str">
        <f>IFERROR(VLOOKUP('15년일출'!$C125,구분표!$A$2:$C$1001,2,FALSE),"")</f>
        <v/>
      </c>
      <c r="B125" s="90" t="str">
        <f>IFERROR(VLOOKUP('15년일출'!$C125,구분표!$A$2:$C$1001,3,FALSE),"")</f>
        <v/>
      </c>
      <c r="C125" s="190"/>
      <c r="D125" s="189"/>
      <c r="E125" s="189"/>
      <c r="F125" s="190"/>
      <c r="G125" s="188"/>
      <c r="H125" s="200"/>
      <c r="I125" s="188"/>
      <c r="J125" s="74">
        <f t="shared" si="19"/>
        <v>0</v>
      </c>
      <c r="K125" s="202"/>
      <c r="L125" s="188"/>
      <c r="M125" s="74">
        <f t="shared" si="20"/>
        <v>0</v>
      </c>
      <c r="N125" s="75" t="str">
        <f t="shared" si="10"/>
        <v>-</v>
      </c>
      <c r="O125" s="205"/>
      <c r="P125" s="76"/>
      <c r="Q125" s="215"/>
      <c r="R125" s="76"/>
      <c r="S125" s="79" t="str">
        <f t="shared" si="21"/>
        <v/>
      </c>
      <c r="T125" s="188">
        <f t="shared" si="15"/>
        <v>0</v>
      </c>
      <c r="U125" s="188">
        <f t="shared" si="22"/>
        <v>0</v>
      </c>
      <c r="V125" s="78" t="str">
        <f t="shared" si="16"/>
        <v>ok</v>
      </c>
      <c r="W125" s="76"/>
      <c r="X125" s="77" t="str">
        <f t="shared" si="23"/>
        <v/>
      </c>
      <c r="Y125" s="188">
        <f t="shared" si="17"/>
        <v>0</v>
      </c>
      <c r="Z125" s="188">
        <f t="shared" si="18"/>
        <v>0</v>
      </c>
      <c r="AA125" s="78" t="str">
        <f t="shared" si="24"/>
        <v>ok</v>
      </c>
      <c r="AB125" s="76"/>
      <c r="AC125" s="80" t="str">
        <f t="array" ref="AC125">IFERROR(IF($C125="","",INDEX(구분표!$I$2:$I$1001,MATCH(1,(구분표!$B$2:$B$1001='15년일출'!$A125)*(구분표!$C$2:$C$1001='15년일출'!$B125)*(구분표!$A$2:$A$1001='15년일출'!$C125),0))),"@@")</f>
        <v/>
      </c>
    </row>
    <row r="126" spans="1:29" ht="31.5" customHeight="1">
      <c r="A126" s="90" t="str">
        <f>IFERROR(VLOOKUP('15년일출'!$C126,구분표!$A$2:$C$1001,2,FALSE),"")</f>
        <v/>
      </c>
      <c r="B126" s="90" t="str">
        <f>IFERROR(VLOOKUP('15년일출'!$C126,구분표!$A$2:$C$1001,3,FALSE),"")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19"/>
        <v>0</v>
      </c>
      <c r="K126" s="188"/>
      <c r="L126" s="188"/>
      <c r="M126" s="74">
        <f t="shared" si="20"/>
        <v>0</v>
      </c>
      <c r="N126" s="75" t="str">
        <f t="shared" si="10"/>
        <v>-</v>
      </c>
      <c r="O126" s="207"/>
      <c r="P126" s="76"/>
      <c r="Q126" s="215"/>
      <c r="R126" s="76"/>
      <c r="S126" s="79" t="str">
        <f t="shared" si="21"/>
        <v/>
      </c>
      <c r="T126" s="188">
        <f t="shared" si="15"/>
        <v>0</v>
      </c>
      <c r="U126" s="188">
        <f t="shared" si="22"/>
        <v>0</v>
      </c>
      <c r="V126" s="78" t="str">
        <f t="shared" si="16"/>
        <v>ok</v>
      </c>
      <c r="W126" s="76"/>
      <c r="X126" s="77" t="str">
        <f t="shared" si="23"/>
        <v/>
      </c>
      <c r="Y126" s="188">
        <f t="shared" si="17"/>
        <v>0</v>
      </c>
      <c r="Z126" s="188">
        <f t="shared" si="18"/>
        <v>0</v>
      </c>
      <c r="AA126" s="78" t="str">
        <f t="shared" si="24"/>
        <v>ok</v>
      </c>
      <c r="AB126" s="76"/>
      <c r="AC126" s="80" t="str">
        <f t="array" ref="AC126">IFERROR(IF($C126="","",INDEX(구분표!$I$2:$I$1001,MATCH(1,(구분표!$B$2:$B$1001='15년일출'!$A126)*(구분표!$C$2:$C$1001='15년일출'!$B126)*(구분표!$A$2:$A$1001='15년일출'!$C126),0))),"@@")</f>
        <v/>
      </c>
    </row>
    <row r="127" spans="1:29" ht="31.5" customHeight="1">
      <c r="A127" s="90" t="str">
        <f>IFERROR(VLOOKUP('15년일출'!$C127,구분표!$A$2:$C$1001,2,FALSE),"")</f>
        <v/>
      </c>
      <c r="B127" s="90" t="str">
        <f>IFERROR(VLOOKUP('15년일출'!$C127,구분표!$A$2:$C$1001,3,FALSE),"")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19"/>
        <v>0</v>
      </c>
      <c r="K127" s="188"/>
      <c r="L127" s="188"/>
      <c r="M127" s="74">
        <f t="shared" si="20"/>
        <v>0</v>
      </c>
      <c r="N127" s="75" t="str">
        <f t="shared" si="10"/>
        <v>-</v>
      </c>
      <c r="O127" s="206"/>
      <c r="P127" s="76"/>
      <c r="Q127" s="215"/>
      <c r="R127" s="76"/>
      <c r="S127" s="79" t="str">
        <f t="shared" si="21"/>
        <v/>
      </c>
      <c r="T127" s="188">
        <f t="shared" si="15"/>
        <v>0</v>
      </c>
      <c r="U127" s="188">
        <f t="shared" si="22"/>
        <v>0</v>
      </c>
      <c r="V127" s="78" t="str">
        <f t="shared" si="16"/>
        <v>ok</v>
      </c>
      <c r="W127" s="76"/>
      <c r="X127" s="77" t="str">
        <f t="shared" si="23"/>
        <v/>
      </c>
      <c r="Y127" s="188">
        <f t="shared" si="17"/>
        <v>0</v>
      </c>
      <c r="Z127" s="188">
        <f t="shared" si="18"/>
        <v>0</v>
      </c>
      <c r="AA127" s="78" t="str">
        <f t="shared" si="24"/>
        <v>ok</v>
      </c>
      <c r="AB127" s="76"/>
      <c r="AC127" s="80" t="str">
        <f t="array" ref="AC127">IFERROR(IF($C127="","",INDEX(구분표!$I$2:$I$1001,MATCH(1,(구분표!$B$2:$B$1001='15년일출'!$A127)*(구분표!$C$2:$C$1001='15년일출'!$B127)*(구분표!$A$2:$A$1001='15년일출'!$C127),0))),"@@")</f>
        <v/>
      </c>
    </row>
    <row r="128" spans="1:29" ht="31.5" customHeight="1">
      <c r="A128" s="90" t="str">
        <f>IFERROR(VLOOKUP('15년일출'!$C128,구분표!$A$2:$C$1001,2,FALSE),"")</f>
        <v/>
      </c>
      <c r="B128" s="90" t="str">
        <f>IFERROR(VLOOKUP('15년일출'!$C128,구분표!$A$2:$C$1001,3,FALSE),"")</f>
        <v/>
      </c>
      <c r="C128" s="190"/>
      <c r="D128" s="189"/>
      <c r="E128" s="189"/>
      <c r="F128" s="190"/>
      <c r="G128" s="188"/>
      <c r="H128" s="188"/>
      <c r="I128" s="200"/>
      <c r="J128" s="74">
        <f t="shared" si="19"/>
        <v>0</v>
      </c>
      <c r="K128" s="188"/>
      <c r="L128" s="200"/>
      <c r="M128" s="74">
        <f t="shared" si="20"/>
        <v>0</v>
      </c>
      <c r="N128" s="75" t="str">
        <f t="shared" si="10"/>
        <v>-</v>
      </c>
      <c r="O128" s="206"/>
      <c r="P128" s="76"/>
      <c r="Q128" s="215"/>
      <c r="R128" s="76"/>
      <c r="S128" s="79" t="str">
        <f t="shared" si="21"/>
        <v/>
      </c>
      <c r="T128" s="188">
        <f t="shared" si="15"/>
        <v>0</v>
      </c>
      <c r="U128" s="188">
        <f t="shared" si="22"/>
        <v>0</v>
      </c>
      <c r="V128" s="78" t="str">
        <f t="shared" si="16"/>
        <v>ok</v>
      </c>
      <c r="W128" s="76"/>
      <c r="X128" s="77" t="str">
        <f t="shared" si="23"/>
        <v/>
      </c>
      <c r="Y128" s="188">
        <f t="shared" si="17"/>
        <v>0</v>
      </c>
      <c r="Z128" s="188">
        <f t="shared" si="18"/>
        <v>0</v>
      </c>
      <c r="AA128" s="78" t="str">
        <f t="shared" si="24"/>
        <v>ok</v>
      </c>
      <c r="AB128" s="76"/>
      <c r="AC128" s="80" t="str">
        <f t="array" ref="AC128">IFERROR(IF($C128="","",INDEX(구분표!$I$2:$I$1001,MATCH(1,(구분표!$B$2:$B$1001='15년일출'!$A128)*(구분표!$C$2:$C$1001='15년일출'!$B128)*(구분표!$A$2:$A$1001='15년일출'!$C128),0))),"@@")</f>
        <v/>
      </c>
    </row>
    <row r="129" spans="1:29" ht="31.5" customHeight="1">
      <c r="A129" s="90" t="str">
        <f>IFERROR(VLOOKUP('15년일출'!$C129,구분표!$A$2:$C$1001,2,FALSE),"")</f>
        <v/>
      </c>
      <c r="B129" s="90" t="str">
        <f>IFERROR(VLOOKUP('15년일출'!$C129,구분표!$A$2:$C$1001,3,FALSE),"")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19"/>
        <v>0</v>
      </c>
      <c r="K129" s="188"/>
      <c r="L129" s="188"/>
      <c r="M129" s="74">
        <f t="shared" si="20"/>
        <v>0</v>
      </c>
      <c r="N129" s="75" t="str">
        <f t="shared" si="10"/>
        <v>-</v>
      </c>
      <c r="O129" s="206"/>
      <c r="P129" s="76"/>
      <c r="Q129" s="215"/>
      <c r="R129" s="76"/>
      <c r="S129" s="79" t="str">
        <f t="shared" si="21"/>
        <v/>
      </c>
      <c r="T129" s="188">
        <f t="shared" si="15"/>
        <v>0</v>
      </c>
      <c r="U129" s="188">
        <f t="shared" si="22"/>
        <v>0</v>
      </c>
      <c r="V129" s="78" t="str">
        <f t="shared" si="16"/>
        <v>ok</v>
      </c>
      <c r="W129" s="76"/>
      <c r="X129" s="77" t="str">
        <f t="shared" si="23"/>
        <v/>
      </c>
      <c r="Y129" s="188">
        <f t="shared" si="17"/>
        <v>0</v>
      </c>
      <c r="Z129" s="188">
        <f t="shared" si="18"/>
        <v>0</v>
      </c>
      <c r="AA129" s="78" t="str">
        <f t="shared" si="24"/>
        <v>ok</v>
      </c>
      <c r="AB129" s="76"/>
      <c r="AC129" s="80" t="str">
        <f t="array" ref="AC129">IFERROR(IF($C129="","",INDEX(구분표!$I$2:$I$1001,MATCH(1,(구분표!$B$2:$B$1001='15년일출'!$A129)*(구분표!$C$2:$C$1001='15년일출'!$B129)*(구분표!$A$2:$A$1001='15년일출'!$C129),0))),"@@")</f>
        <v/>
      </c>
    </row>
    <row r="130" spans="1:29" ht="31.5" customHeight="1">
      <c r="A130" s="90" t="str">
        <f>IFERROR(VLOOKUP('15년일출'!$C130,구분표!$A$2:$C$1001,2,FALSE),"")</f>
        <v/>
      </c>
      <c r="B130" s="90" t="str">
        <f>IFERROR(VLOOKUP('15년일출'!$C130,구분표!$A$2:$C$1001,3,FALSE),"")</f>
        <v/>
      </c>
      <c r="C130" s="190"/>
      <c r="D130" s="189"/>
      <c r="E130" s="189"/>
      <c r="F130" s="190"/>
      <c r="G130" s="192"/>
      <c r="H130" s="188"/>
      <c r="I130" s="188"/>
      <c r="J130" s="74">
        <f t="shared" si="19"/>
        <v>0</v>
      </c>
      <c r="K130" s="188"/>
      <c r="L130" s="188"/>
      <c r="M130" s="74">
        <f t="shared" si="20"/>
        <v>0</v>
      </c>
      <c r="N130" s="75" t="str">
        <f t="shared" si="10"/>
        <v>-</v>
      </c>
      <c r="O130" s="206"/>
      <c r="P130" s="76"/>
      <c r="Q130" s="215"/>
      <c r="R130" s="76"/>
      <c r="S130" s="79" t="str">
        <f t="shared" si="21"/>
        <v/>
      </c>
      <c r="T130" s="188">
        <f t="shared" si="15"/>
        <v>0</v>
      </c>
      <c r="U130" s="188">
        <f t="shared" si="22"/>
        <v>0</v>
      </c>
      <c r="V130" s="78" t="str">
        <f t="shared" si="16"/>
        <v>ok</v>
      </c>
      <c r="W130" s="76"/>
      <c r="X130" s="77" t="str">
        <f t="shared" si="23"/>
        <v/>
      </c>
      <c r="Y130" s="188">
        <f t="shared" si="17"/>
        <v>0</v>
      </c>
      <c r="Z130" s="188">
        <f t="shared" si="18"/>
        <v>0</v>
      </c>
      <c r="AA130" s="78" t="str">
        <f t="shared" si="24"/>
        <v>ok</v>
      </c>
      <c r="AB130" s="76"/>
      <c r="AC130" s="80" t="str">
        <f t="array" ref="AC130">IFERROR(IF($C130="","",INDEX(구분표!$I$2:$I$1001,MATCH(1,(구분표!$B$2:$B$1001='15년일출'!$A130)*(구분표!$C$2:$C$1001='15년일출'!$B130)*(구분표!$A$2:$A$1001='15년일출'!$C130),0))),"@@")</f>
        <v/>
      </c>
    </row>
    <row r="131" spans="1:29" ht="31.5" customHeight="1">
      <c r="A131" s="90" t="str">
        <f>IFERROR(VLOOKUP('15년일출'!$C131,구분표!$A$2:$C$1001,2,FALSE),"")</f>
        <v/>
      </c>
      <c r="B131" s="90" t="str">
        <f>IFERROR(VLOOKUP('15년일출'!$C131,구분표!$A$2:$C$1001,3,FALSE),"")</f>
        <v/>
      </c>
      <c r="C131" s="190"/>
      <c r="D131" s="189"/>
      <c r="E131" s="189"/>
      <c r="F131" s="190"/>
      <c r="G131" s="192"/>
      <c r="H131" s="188"/>
      <c r="I131" s="188"/>
      <c r="J131" s="74">
        <f t="shared" si="19"/>
        <v>0</v>
      </c>
      <c r="K131" s="188"/>
      <c r="L131" s="188"/>
      <c r="M131" s="74">
        <f t="shared" si="20"/>
        <v>0</v>
      </c>
      <c r="N131" s="75" t="str">
        <f t="shared" si="10"/>
        <v>-</v>
      </c>
      <c r="O131" s="206"/>
      <c r="P131" s="76"/>
      <c r="Q131" s="215"/>
      <c r="R131" s="76"/>
      <c r="S131" s="79" t="str">
        <f t="shared" si="21"/>
        <v/>
      </c>
      <c r="T131" s="188">
        <f t="shared" si="15"/>
        <v>0</v>
      </c>
      <c r="U131" s="188">
        <f t="shared" si="22"/>
        <v>0</v>
      </c>
      <c r="V131" s="78" t="str">
        <f t="shared" si="16"/>
        <v>ok</v>
      </c>
      <c r="W131" s="76"/>
      <c r="X131" s="77" t="str">
        <f t="shared" si="23"/>
        <v/>
      </c>
      <c r="Y131" s="188">
        <f t="shared" si="17"/>
        <v>0</v>
      </c>
      <c r="Z131" s="188">
        <f t="shared" si="18"/>
        <v>0</v>
      </c>
      <c r="AA131" s="78" t="str">
        <f t="shared" si="24"/>
        <v>ok</v>
      </c>
      <c r="AB131" s="76"/>
      <c r="AC131" s="80" t="str">
        <f t="array" ref="AC131">IFERROR(IF($C131="","",INDEX(구분표!$I$2:$I$1001,MATCH(1,(구분표!$B$2:$B$1001='15년일출'!$A131)*(구분표!$C$2:$C$1001='15년일출'!$B131)*(구분표!$A$2:$A$1001='15년일출'!$C131),0))),"@@")</f>
        <v/>
      </c>
    </row>
    <row r="132" spans="1:29" ht="31.5" customHeight="1">
      <c r="A132" s="90" t="str">
        <f>IFERROR(VLOOKUP('15년일출'!$C132,구분표!$A$2:$C$1001,2,FALSE),"")</f>
        <v/>
      </c>
      <c r="B132" s="90" t="str">
        <f>IFERROR(VLOOKUP('15년일출'!$C132,구분표!$A$2:$C$1001,3,FALSE),"")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19"/>
        <v>0</v>
      </c>
      <c r="K132" s="188"/>
      <c r="L132" s="188"/>
      <c r="M132" s="74">
        <f t="shared" si="20"/>
        <v>0</v>
      </c>
      <c r="N132" s="75" t="str">
        <f t="shared" si="10"/>
        <v>-</v>
      </c>
      <c r="O132" s="206"/>
      <c r="P132" s="76"/>
      <c r="Q132" s="215"/>
      <c r="R132" s="76"/>
      <c r="S132" s="79" t="str">
        <f t="shared" si="21"/>
        <v/>
      </c>
      <c r="T132" s="188">
        <f t="shared" si="15"/>
        <v>0</v>
      </c>
      <c r="U132" s="188">
        <f t="shared" si="22"/>
        <v>0</v>
      </c>
      <c r="V132" s="78" t="str">
        <f t="shared" si="16"/>
        <v>ok</v>
      </c>
      <c r="W132" s="76"/>
      <c r="X132" s="77" t="str">
        <f t="shared" si="23"/>
        <v/>
      </c>
      <c r="Y132" s="188">
        <f t="shared" si="17"/>
        <v>0</v>
      </c>
      <c r="Z132" s="188">
        <f t="shared" si="18"/>
        <v>0</v>
      </c>
      <c r="AA132" s="78" t="str">
        <f t="shared" si="24"/>
        <v>ok</v>
      </c>
      <c r="AB132" s="76"/>
      <c r="AC132" s="80" t="str">
        <f t="array" ref="AC132">IFERROR(IF($C132="","",INDEX(구분표!$I$2:$I$1001,MATCH(1,(구분표!$B$2:$B$1001='15년일출'!$A132)*(구분표!$C$2:$C$1001='15년일출'!$B132)*(구분표!$A$2:$A$1001='15년일출'!$C132),0))),"@@")</f>
        <v/>
      </c>
    </row>
    <row r="133" spans="1:29" ht="31.5" customHeight="1">
      <c r="A133" s="90" t="str">
        <f>IFERROR(VLOOKUP('15년일출'!$C133,구분표!$A$2:$C$1001,2,FALSE),"")</f>
        <v/>
      </c>
      <c r="B133" s="90" t="str">
        <f>IFERROR(VLOOKUP('15년일출'!$C133,구분표!$A$2:$C$1001,3,FALSE),"")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19"/>
        <v>0</v>
      </c>
      <c r="K133" s="188"/>
      <c r="L133" s="188"/>
      <c r="M133" s="74">
        <f t="shared" si="20"/>
        <v>0</v>
      </c>
      <c r="N133" s="75" t="str">
        <f t="shared" si="10"/>
        <v>-</v>
      </c>
      <c r="O133" s="206"/>
      <c r="P133" s="76"/>
      <c r="Q133" s="215"/>
      <c r="R133" s="76"/>
      <c r="S133" s="79" t="str">
        <f t="shared" si="21"/>
        <v/>
      </c>
      <c r="T133" s="188">
        <f t="shared" si="15"/>
        <v>0</v>
      </c>
      <c r="U133" s="188">
        <f t="shared" si="22"/>
        <v>0</v>
      </c>
      <c r="V133" s="78" t="str">
        <f t="shared" si="16"/>
        <v>ok</v>
      </c>
      <c r="W133" s="76"/>
      <c r="X133" s="77" t="str">
        <f t="shared" si="23"/>
        <v/>
      </c>
      <c r="Y133" s="188">
        <f t="shared" si="17"/>
        <v>0</v>
      </c>
      <c r="Z133" s="188">
        <f t="shared" si="18"/>
        <v>0</v>
      </c>
      <c r="AA133" s="78" t="str">
        <f t="shared" si="24"/>
        <v>ok</v>
      </c>
      <c r="AB133" s="76"/>
      <c r="AC133" s="80" t="str">
        <f t="array" ref="AC133">IFERROR(IF($C133="","",INDEX(구분표!$I$2:$I$1001,MATCH(1,(구분표!$B$2:$B$1001='15년일출'!$A133)*(구분표!$C$2:$C$1001='15년일출'!$B133)*(구분표!$A$2:$A$1001='15년일출'!$C133),0))),"@@")</f>
        <v/>
      </c>
    </row>
    <row r="134" spans="1:29" ht="31.5" customHeight="1">
      <c r="A134" s="90" t="str">
        <f>IFERROR(VLOOKUP('15년일출'!$C134,구분표!$A$2:$C$1001,2,FALSE),"")</f>
        <v/>
      </c>
      <c r="B134" s="90" t="str">
        <f>IFERROR(VLOOKUP('15년일출'!$C134,구분표!$A$2:$C$1001,3,FALSE),"")</f>
        <v/>
      </c>
      <c r="C134" s="190"/>
      <c r="D134" s="189"/>
      <c r="E134" s="189"/>
      <c r="F134" s="190"/>
      <c r="G134" s="188"/>
      <c r="H134" s="188"/>
      <c r="I134" s="200"/>
      <c r="J134" s="74">
        <f t="shared" si="19"/>
        <v>0</v>
      </c>
      <c r="K134" s="188"/>
      <c r="L134" s="200"/>
      <c r="M134" s="74">
        <f t="shared" si="20"/>
        <v>0</v>
      </c>
      <c r="N134" s="75" t="str">
        <f t="shared" si="10"/>
        <v>-</v>
      </c>
      <c r="O134" s="205"/>
      <c r="P134" s="76"/>
      <c r="Q134" s="215"/>
      <c r="R134" s="76"/>
      <c r="S134" s="79" t="str">
        <f t="shared" si="21"/>
        <v/>
      </c>
      <c r="T134" s="188">
        <f t="shared" si="15"/>
        <v>0</v>
      </c>
      <c r="U134" s="188">
        <f t="shared" si="22"/>
        <v>0</v>
      </c>
      <c r="V134" s="78" t="str">
        <f t="shared" si="16"/>
        <v>ok</v>
      </c>
      <c r="W134" s="76"/>
      <c r="X134" s="77" t="str">
        <f t="shared" si="23"/>
        <v/>
      </c>
      <c r="Y134" s="188">
        <f t="shared" si="17"/>
        <v>0</v>
      </c>
      <c r="Z134" s="188">
        <f t="shared" si="18"/>
        <v>0</v>
      </c>
      <c r="AA134" s="78" t="str">
        <f t="shared" si="24"/>
        <v>ok</v>
      </c>
      <c r="AB134" s="76"/>
      <c r="AC134" s="80" t="str">
        <f t="array" ref="AC134">IFERROR(IF($C134="","",INDEX(구분표!$I$2:$I$1001,MATCH(1,(구분표!$B$2:$B$1001='15년일출'!$A134)*(구분표!$C$2:$C$1001='15년일출'!$B134)*(구분표!$A$2:$A$1001='15년일출'!$C134),0))),"@@")</f>
        <v/>
      </c>
    </row>
    <row r="135" spans="1:29" ht="31.5" customHeight="1">
      <c r="A135" s="90" t="str">
        <f>IFERROR(VLOOKUP('15년일출'!$C135,구분표!$A$2:$C$1001,2,FALSE),"")</f>
        <v/>
      </c>
      <c r="B135" s="90" t="str">
        <f>IFERROR(VLOOKUP('15년일출'!$C135,구분표!$A$2:$C$1001,3,FALSE),"")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19"/>
        <v>0</v>
      </c>
      <c r="K135" s="188"/>
      <c r="L135" s="188"/>
      <c r="M135" s="74">
        <f t="shared" si="20"/>
        <v>0</v>
      </c>
      <c r="N135" s="75" t="str">
        <f t="shared" si="10"/>
        <v>-</v>
      </c>
      <c r="O135" s="206"/>
      <c r="P135" s="76"/>
      <c r="Q135" s="215"/>
      <c r="R135" s="76"/>
      <c r="S135" s="79" t="str">
        <f t="shared" si="21"/>
        <v/>
      </c>
      <c r="T135" s="188">
        <f t="shared" ref="T135:T198" si="25">IF($S135&lt;&gt;"도비",IF($Q135="국도비","직접입력",SUM($H135:$I135)),)</f>
        <v>0</v>
      </c>
      <c r="U135" s="188">
        <f t="shared" si="22"/>
        <v>0</v>
      </c>
      <c r="V135" s="78" t="str">
        <f t="shared" ref="V135:V198" si="26">IF($Q135="국도비","ok",IF(($H135+$I135)=($T135+$U135),"ok","검토"))</f>
        <v>ok</v>
      </c>
      <c r="W135" s="76"/>
      <c r="X135" s="77" t="str">
        <f t="shared" si="23"/>
        <v/>
      </c>
      <c r="Y135" s="188">
        <f t="shared" ref="Y135:Y198" si="27">IF($X135&lt;&gt;"도비",IF($Q135="국도비","직접입력",SUM($K135:$L135)),)</f>
        <v>0</v>
      </c>
      <c r="Z135" s="188">
        <f t="shared" ref="Z135:Z198" si="28">IF($X135="도비",SUM($K135:$L135),IF($Q135="국도비","직접입력",SUM($K135:$L135)-$Y135))</f>
        <v>0</v>
      </c>
      <c r="AA135" s="78" t="str">
        <f t="shared" si="24"/>
        <v>ok</v>
      </c>
      <c r="AB135" s="76"/>
      <c r="AC135" s="80" t="str">
        <f t="array" ref="AC135">IFERROR(IF($C135="","",INDEX(구분표!$I$2:$I$1001,MATCH(1,(구분표!$B$2:$B$1001='15년일출'!$A135)*(구분표!$C$2:$C$1001='15년일출'!$B135)*(구분표!$A$2:$A$1001='15년일출'!$C135),0))),"@@")</f>
        <v/>
      </c>
    </row>
    <row r="136" spans="1:29" ht="31.5" customHeight="1">
      <c r="A136" s="90" t="str">
        <f>IFERROR(VLOOKUP('15년일출'!$C136,구분표!$A$2:$C$1001,2,FALSE),"")</f>
        <v/>
      </c>
      <c r="B136" s="90" t="str">
        <f>IFERROR(VLOOKUP('15년일출'!$C136,구분표!$A$2:$C$1001,3,FALSE),"")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ref="J136:J199" si="29">SUM(G136+H136+I136)</f>
        <v>0</v>
      </c>
      <c r="K136" s="188"/>
      <c r="L136" s="188"/>
      <c r="M136" s="74">
        <f t="shared" ref="M136:M199" si="30">SUM(G136+K136+L136)</f>
        <v>0</v>
      </c>
      <c r="N136" s="75" t="str">
        <f t="shared" si="10"/>
        <v>-</v>
      </c>
      <c r="O136" s="208"/>
      <c r="P136" s="76"/>
      <c r="Q136" s="215"/>
      <c r="R136" s="76"/>
      <c r="S136" s="79" t="str">
        <f t="shared" ref="S136:S199" si="31">IF($Q136="도비","도비",IF(COUNT(FIND("국비/",$F136)),"국비",IF(COUNT(FIND("지특/",$F136)),"지특",IF(COUNT(FIND("기금/",$F136)),"기금",IF(COUNT(FIND("교부세/",$F136)),"특교",IF(COUNT(FIND("자체/",$F136)),"도비",""))))))</f>
        <v/>
      </c>
      <c r="T136" s="188">
        <f t="shared" si="25"/>
        <v>0</v>
      </c>
      <c r="U136" s="188">
        <f t="shared" ref="U136:U199" si="32">IF($S136="도비",SUM($H136:$I136),IF($Q136="국도비","직접입력",SUM($H136:$I136)-$T136))</f>
        <v>0</v>
      </c>
      <c r="V136" s="78" t="str">
        <f t="shared" si="26"/>
        <v>ok</v>
      </c>
      <c r="W136" s="76"/>
      <c r="X136" s="77" t="str">
        <f t="shared" ref="X136:X199" si="33">$S136</f>
        <v/>
      </c>
      <c r="Y136" s="188">
        <f t="shared" si="27"/>
        <v>0</v>
      </c>
      <c r="Z136" s="188">
        <f t="shared" si="28"/>
        <v>0</v>
      </c>
      <c r="AA136" s="78" t="str">
        <f t="shared" ref="AA136:AA199" si="34">IF($Q136="국도비","ok",IF(($K136+$L136)=($Y136+$Z136),"ok","검토"))</f>
        <v>ok</v>
      </c>
      <c r="AB136" s="76"/>
      <c r="AC136" s="80" t="str">
        <f t="array" ref="AC136">IFERROR(IF($C136="","",INDEX(구분표!$I$2:$I$1001,MATCH(1,(구분표!$B$2:$B$1001='15년일출'!$A136)*(구분표!$C$2:$C$1001='15년일출'!$B136)*(구분표!$A$2:$A$1001='15년일출'!$C136),0))),"@@")</f>
        <v/>
      </c>
    </row>
    <row r="137" spans="1:29" ht="31.5" customHeight="1">
      <c r="A137" s="90" t="str">
        <f>IFERROR(VLOOKUP('15년일출'!$C137,구분표!$A$2:$C$1001,2,FALSE),"")</f>
        <v/>
      </c>
      <c r="B137" s="90" t="str">
        <f>IFERROR(VLOOKUP('15년일출'!$C137,구분표!$A$2:$C$1001,3,FALSE),"")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9"/>
        <v>0</v>
      </c>
      <c r="K137" s="188"/>
      <c r="L137" s="188"/>
      <c r="M137" s="74">
        <f t="shared" si="30"/>
        <v>0</v>
      </c>
      <c r="N137" s="75" t="str">
        <f t="shared" si="10"/>
        <v>-</v>
      </c>
      <c r="O137" s="206"/>
      <c r="P137" s="76"/>
      <c r="Q137" s="215"/>
      <c r="R137" s="76"/>
      <c r="S137" s="79" t="str">
        <f t="shared" si="31"/>
        <v/>
      </c>
      <c r="T137" s="188">
        <f t="shared" si="25"/>
        <v>0</v>
      </c>
      <c r="U137" s="188">
        <f t="shared" si="32"/>
        <v>0</v>
      </c>
      <c r="V137" s="78" t="str">
        <f t="shared" si="26"/>
        <v>ok</v>
      </c>
      <c r="W137" s="76"/>
      <c r="X137" s="77" t="str">
        <f t="shared" si="33"/>
        <v/>
      </c>
      <c r="Y137" s="188">
        <f t="shared" si="27"/>
        <v>0</v>
      </c>
      <c r="Z137" s="188">
        <f t="shared" si="28"/>
        <v>0</v>
      </c>
      <c r="AA137" s="78" t="str">
        <f t="shared" si="34"/>
        <v>ok</v>
      </c>
      <c r="AB137" s="76"/>
      <c r="AC137" s="80" t="str">
        <f t="array" ref="AC137">IFERROR(IF($C137="","",INDEX(구분표!$I$2:$I$1001,MATCH(1,(구분표!$B$2:$B$1001='15년일출'!$A137)*(구분표!$C$2:$C$1001='15년일출'!$B137)*(구분표!$A$2:$A$1001='15년일출'!$C137),0))),"@@")</f>
        <v/>
      </c>
    </row>
    <row r="138" spans="1:29" ht="31.5" customHeight="1">
      <c r="A138" s="90" t="str">
        <f>IFERROR(VLOOKUP('15년일출'!$C138,구분표!$A$2:$C$1001,2,FALSE),"")</f>
        <v/>
      </c>
      <c r="B138" s="90" t="str">
        <f>IFERROR(VLOOKUP('15년일출'!$C138,구분표!$A$2:$C$1001,3,FALSE),"")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9"/>
        <v>0</v>
      </c>
      <c r="K138" s="188"/>
      <c r="L138" s="188"/>
      <c r="M138" s="74">
        <f t="shared" si="30"/>
        <v>0</v>
      </c>
      <c r="N138" s="75" t="str">
        <f t="shared" si="10"/>
        <v>-</v>
      </c>
      <c r="O138" s="206"/>
      <c r="P138" s="76"/>
      <c r="Q138" s="215"/>
      <c r="R138" s="76"/>
      <c r="S138" s="79" t="str">
        <f t="shared" si="31"/>
        <v/>
      </c>
      <c r="T138" s="188">
        <f t="shared" si="25"/>
        <v>0</v>
      </c>
      <c r="U138" s="188">
        <f t="shared" si="32"/>
        <v>0</v>
      </c>
      <c r="V138" s="78" t="str">
        <f t="shared" si="26"/>
        <v>ok</v>
      </c>
      <c r="W138" s="76"/>
      <c r="X138" s="77" t="str">
        <f t="shared" si="33"/>
        <v/>
      </c>
      <c r="Y138" s="188">
        <f t="shared" si="27"/>
        <v>0</v>
      </c>
      <c r="Z138" s="188">
        <f t="shared" si="28"/>
        <v>0</v>
      </c>
      <c r="AA138" s="78" t="str">
        <f t="shared" si="34"/>
        <v>ok</v>
      </c>
      <c r="AB138" s="76"/>
      <c r="AC138" s="80" t="str">
        <f t="array" ref="AC138">IFERROR(IF($C138="","",INDEX(구분표!$I$2:$I$1001,MATCH(1,(구분표!$B$2:$B$1001='15년일출'!$A138)*(구분표!$C$2:$C$1001='15년일출'!$B138)*(구분표!$A$2:$A$1001='15년일출'!$C138),0))),"@@")</f>
        <v/>
      </c>
    </row>
    <row r="139" spans="1:29" ht="31.5" customHeight="1">
      <c r="A139" s="90" t="str">
        <f>IFERROR(VLOOKUP('15년일출'!$C139,구분표!$A$2:$C$1001,2,FALSE),"")</f>
        <v/>
      </c>
      <c r="B139" s="90" t="str">
        <f>IFERROR(VLOOKUP('15년일출'!$C139,구분표!$A$2:$C$1001,3,FALSE),"")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9"/>
        <v>0</v>
      </c>
      <c r="K139" s="188"/>
      <c r="L139" s="188"/>
      <c r="M139" s="74">
        <f t="shared" si="30"/>
        <v>0</v>
      </c>
      <c r="N139" s="75" t="str">
        <f t="shared" si="10"/>
        <v>-</v>
      </c>
      <c r="O139" s="206"/>
      <c r="P139" s="76"/>
      <c r="Q139" s="215"/>
      <c r="R139" s="76"/>
      <c r="S139" s="79" t="str">
        <f t="shared" si="31"/>
        <v/>
      </c>
      <c r="T139" s="188">
        <f t="shared" si="25"/>
        <v>0</v>
      </c>
      <c r="U139" s="188">
        <f t="shared" si="32"/>
        <v>0</v>
      </c>
      <c r="V139" s="78" t="str">
        <f t="shared" si="26"/>
        <v>ok</v>
      </c>
      <c r="W139" s="76"/>
      <c r="X139" s="77" t="str">
        <f t="shared" si="33"/>
        <v/>
      </c>
      <c r="Y139" s="188">
        <f t="shared" si="27"/>
        <v>0</v>
      </c>
      <c r="Z139" s="188">
        <f t="shared" si="28"/>
        <v>0</v>
      </c>
      <c r="AA139" s="78" t="str">
        <f t="shared" si="34"/>
        <v>ok</v>
      </c>
      <c r="AB139" s="76"/>
      <c r="AC139" s="80" t="str">
        <f t="array" ref="AC139">IFERROR(IF($C139="","",INDEX(구분표!$I$2:$I$1001,MATCH(1,(구분표!$B$2:$B$1001='15년일출'!$A139)*(구분표!$C$2:$C$1001='15년일출'!$B139)*(구분표!$A$2:$A$1001='15년일출'!$C139),0))),"@@")</f>
        <v/>
      </c>
    </row>
    <row r="140" spans="1:29" ht="31.5" customHeight="1">
      <c r="A140" s="90" t="str">
        <f>IFERROR(VLOOKUP('15년일출'!$C140,구분표!$A$2:$C$1001,2,FALSE),"")</f>
        <v/>
      </c>
      <c r="B140" s="90" t="str">
        <f>IFERROR(VLOOKUP('15년일출'!$C140,구분표!$A$2:$C$1001,3,FALSE),"")</f>
        <v/>
      </c>
      <c r="C140" s="190"/>
      <c r="D140" s="189"/>
      <c r="E140" s="189"/>
      <c r="F140" s="190"/>
      <c r="G140" s="191"/>
      <c r="H140" s="188"/>
      <c r="I140" s="188"/>
      <c r="J140" s="74">
        <f t="shared" si="29"/>
        <v>0</v>
      </c>
      <c r="K140" s="188"/>
      <c r="L140" s="188"/>
      <c r="M140" s="74">
        <f t="shared" si="30"/>
        <v>0</v>
      </c>
      <c r="N140" s="75" t="str">
        <f t="shared" si="10"/>
        <v>-</v>
      </c>
      <c r="O140" s="206"/>
      <c r="P140" s="76"/>
      <c r="Q140" s="215"/>
      <c r="R140" s="76"/>
      <c r="S140" s="79" t="str">
        <f t="shared" si="31"/>
        <v/>
      </c>
      <c r="T140" s="188">
        <f t="shared" si="25"/>
        <v>0</v>
      </c>
      <c r="U140" s="188">
        <f t="shared" si="32"/>
        <v>0</v>
      </c>
      <c r="V140" s="78" t="str">
        <f t="shared" si="26"/>
        <v>ok</v>
      </c>
      <c r="W140" s="76"/>
      <c r="X140" s="77" t="str">
        <f t="shared" si="33"/>
        <v/>
      </c>
      <c r="Y140" s="188">
        <f t="shared" si="27"/>
        <v>0</v>
      </c>
      <c r="Z140" s="188">
        <f t="shared" si="28"/>
        <v>0</v>
      </c>
      <c r="AA140" s="78" t="str">
        <f t="shared" si="34"/>
        <v>ok</v>
      </c>
      <c r="AB140" s="76"/>
      <c r="AC140" s="80" t="str">
        <f t="array" ref="AC140">IFERROR(IF($C140="","",INDEX(구분표!$I$2:$I$1001,MATCH(1,(구분표!$B$2:$B$1001='15년일출'!$A140)*(구분표!$C$2:$C$1001='15년일출'!$B140)*(구분표!$A$2:$A$1001='15년일출'!$C140),0))),"@@")</f>
        <v/>
      </c>
    </row>
    <row r="141" spans="1:29" ht="31.5" customHeight="1">
      <c r="A141" s="90" t="str">
        <f>IFERROR(VLOOKUP('15년일출'!$C141,구분표!$A$2:$C$1001,2,FALSE),"")</f>
        <v/>
      </c>
      <c r="B141" s="90" t="str">
        <f>IFERROR(VLOOKUP('15년일출'!$C141,구분표!$A$2:$C$1001,3,FALSE),"")</f>
        <v/>
      </c>
      <c r="C141" s="190"/>
      <c r="D141" s="189"/>
      <c r="E141" s="189"/>
      <c r="F141" s="190"/>
      <c r="G141" s="188"/>
      <c r="H141" s="188"/>
      <c r="I141" s="188"/>
      <c r="J141" s="74">
        <f t="shared" si="29"/>
        <v>0</v>
      </c>
      <c r="K141" s="188"/>
      <c r="L141" s="188"/>
      <c r="M141" s="74">
        <f t="shared" si="30"/>
        <v>0</v>
      </c>
      <c r="N141" s="75" t="str">
        <f t="shared" si="10"/>
        <v>-</v>
      </c>
      <c r="O141" s="206"/>
      <c r="P141" s="76"/>
      <c r="Q141" s="215"/>
      <c r="R141" s="76"/>
      <c r="S141" s="79" t="str">
        <f t="shared" si="31"/>
        <v/>
      </c>
      <c r="T141" s="188">
        <f t="shared" si="25"/>
        <v>0</v>
      </c>
      <c r="U141" s="188">
        <f t="shared" si="32"/>
        <v>0</v>
      </c>
      <c r="V141" s="78" t="str">
        <f t="shared" si="26"/>
        <v>ok</v>
      </c>
      <c r="W141" s="76"/>
      <c r="X141" s="77" t="str">
        <f t="shared" si="33"/>
        <v/>
      </c>
      <c r="Y141" s="188">
        <f t="shared" si="27"/>
        <v>0</v>
      </c>
      <c r="Z141" s="188">
        <f t="shared" si="28"/>
        <v>0</v>
      </c>
      <c r="AA141" s="78" t="str">
        <f t="shared" si="34"/>
        <v>ok</v>
      </c>
      <c r="AB141" s="76"/>
      <c r="AC141" s="80" t="str">
        <f t="array" ref="AC141">IFERROR(IF($C141="","",INDEX(구분표!$I$2:$I$1001,MATCH(1,(구분표!$B$2:$B$1001='15년일출'!$A141)*(구분표!$C$2:$C$1001='15년일출'!$B141)*(구분표!$A$2:$A$1001='15년일출'!$C141),0))),"@@")</f>
        <v/>
      </c>
    </row>
    <row r="142" spans="1:29" ht="31.5" customHeight="1">
      <c r="A142" s="90" t="str">
        <f>IFERROR(VLOOKUP('15년일출'!$C142,구분표!$A$2:$C$1001,2,FALSE),"")</f>
        <v/>
      </c>
      <c r="B142" s="90" t="str">
        <f>IFERROR(VLOOKUP('15년일출'!$C142,구분표!$A$2:$C$1001,3,FALSE),"")</f>
        <v/>
      </c>
      <c r="C142" s="190"/>
      <c r="D142" s="189"/>
      <c r="E142" s="189"/>
      <c r="F142" s="190"/>
      <c r="G142" s="191"/>
      <c r="H142" s="188"/>
      <c r="I142" s="188"/>
      <c r="J142" s="74">
        <f t="shared" si="29"/>
        <v>0</v>
      </c>
      <c r="K142" s="188"/>
      <c r="L142" s="188"/>
      <c r="M142" s="74">
        <f t="shared" si="30"/>
        <v>0</v>
      </c>
      <c r="N142" s="75" t="str">
        <f t="shared" si="10"/>
        <v>-</v>
      </c>
      <c r="O142" s="206"/>
      <c r="P142" s="76"/>
      <c r="Q142" s="215"/>
      <c r="R142" s="76"/>
      <c r="S142" s="79" t="str">
        <f t="shared" si="31"/>
        <v/>
      </c>
      <c r="T142" s="188">
        <f t="shared" si="25"/>
        <v>0</v>
      </c>
      <c r="U142" s="188">
        <f t="shared" si="32"/>
        <v>0</v>
      </c>
      <c r="V142" s="78" t="str">
        <f t="shared" si="26"/>
        <v>ok</v>
      </c>
      <c r="W142" s="76"/>
      <c r="X142" s="77" t="str">
        <f t="shared" si="33"/>
        <v/>
      </c>
      <c r="Y142" s="188">
        <f t="shared" si="27"/>
        <v>0</v>
      </c>
      <c r="Z142" s="188">
        <f t="shared" si="28"/>
        <v>0</v>
      </c>
      <c r="AA142" s="78" t="str">
        <f t="shared" si="34"/>
        <v>ok</v>
      </c>
      <c r="AB142" s="76"/>
      <c r="AC142" s="80" t="str">
        <f t="array" ref="AC142">IFERROR(IF($C142="","",INDEX(구분표!$I$2:$I$1001,MATCH(1,(구분표!$B$2:$B$1001='15년일출'!$A142)*(구분표!$C$2:$C$1001='15년일출'!$B142)*(구분표!$A$2:$A$1001='15년일출'!$C142),0))),"@@")</f>
        <v/>
      </c>
    </row>
    <row r="143" spans="1:29" ht="31.5" customHeight="1">
      <c r="A143" s="90" t="str">
        <f>IFERROR(VLOOKUP('15년일출'!$C143,구분표!$A$2:$C$1001,2,FALSE),"")</f>
        <v/>
      </c>
      <c r="B143" s="90" t="str">
        <f>IFERROR(VLOOKUP('15년일출'!$C143,구분표!$A$2:$C$1001,3,FALSE),"")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9"/>
        <v>0</v>
      </c>
      <c r="K143" s="188"/>
      <c r="L143" s="188"/>
      <c r="M143" s="74">
        <f t="shared" si="30"/>
        <v>0</v>
      </c>
      <c r="N143" s="75" t="str">
        <f t="shared" si="10"/>
        <v>-</v>
      </c>
      <c r="O143" s="209"/>
      <c r="P143" s="76"/>
      <c r="Q143" s="215"/>
      <c r="R143" s="76"/>
      <c r="S143" s="79" t="str">
        <f t="shared" si="31"/>
        <v/>
      </c>
      <c r="T143" s="188">
        <f t="shared" si="25"/>
        <v>0</v>
      </c>
      <c r="U143" s="188">
        <f t="shared" si="32"/>
        <v>0</v>
      </c>
      <c r="V143" s="78" t="str">
        <f t="shared" si="26"/>
        <v>ok</v>
      </c>
      <c r="W143" s="76"/>
      <c r="X143" s="77" t="str">
        <f t="shared" si="33"/>
        <v/>
      </c>
      <c r="Y143" s="188">
        <f t="shared" si="27"/>
        <v>0</v>
      </c>
      <c r="Z143" s="188">
        <f t="shared" si="28"/>
        <v>0</v>
      </c>
      <c r="AA143" s="78" t="str">
        <f t="shared" si="34"/>
        <v>ok</v>
      </c>
      <c r="AB143" s="76"/>
      <c r="AC143" s="80" t="str">
        <f t="array" ref="AC143">IFERROR(IF($C143="","",INDEX(구분표!$I$2:$I$1001,MATCH(1,(구분표!$B$2:$B$1001='15년일출'!$A143)*(구분표!$C$2:$C$1001='15년일출'!$B143)*(구분표!$A$2:$A$1001='15년일출'!$C143),0))),"@@")</f>
        <v/>
      </c>
    </row>
    <row r="144" spans="1:29" ht="31.5" customHeight="1">
      <c r="A144" s="90" t="str">
        <f>IFERROR(VLOOKUP('15년일출'!$C144,구분표!$A$2:$C$1001,2,FALSE),"")</f>
        <v/>
      </c>
      <c r="B144" s="90" t="str">
        <f>IFERROR(VLOOKUP('15년일출'!$C144,구분표!$A$2:$C$1001,3,FALSE),"")</f>
        <v/>
      </c>
      <c r="C144" s="190"/>
      <c r="D144" s="189"/>
      <c r="E144" s="189"/>
      <c r="F144" s="190"/>
      <c r="G144" s="188"/>
      <c r="H144" s="188"/>
      <c r="I144" s="188"/>
      <c r="J144" s="74">
        <f t="shared" si="29"/>
        <v>0</v>
      </c>
      <c r="K144" s="188"/>
      <c r="L144" s="188"/>
      <c r="M144" s="74">
        <f t="shared" si="30"/>
        <v>0</v>
      </c>
      <c r="N144" s="75" t="str">
        <f t="shared" si="10"/>
        <v>-</v>
      </c>
      <c r="O144" s="209"/>
      <c r="P144" s="76"/>
      <c r="Q144" s="215"/>
      <c r="R144" s="76"/>
      <c r="S144" s="79" t="str">
        <f t="shared" si="31"/>
        <v/>
      </c>
      <c r="T144" s="188">
        <f t="shared" si="25"/>
        <v>0</v>
      </c>
      <c r="U144" s="188">
        <f t="shared" si="32"/>
        <v>0</v>
      </c>
      <c r="V144" s="78" t="str">
        <f t="shared" si="26"/>
        <v>ok</v>
      </c>
      <c r="W144" s="76"/>
      <c r="X144" s="77" t="str">
        <f t="shared" si="33"/>
        <v/>
      </c>
      <c r="Y144" s="188">
        <f t="shared" si="27"/>
        <v>0</v>
      </c>
      <c r="Z144" s="188">
        <f t="shared" si="28"/>
        <v>0</v>
      </c>
      <c r="AA144" s="78" t="str">
        <f t="shared" si="34"/>
        <v>ok</v>
      </c>
      <c r="AB144" s="76"/>
      <c r="AC144" s="80" t="str">
        <f t="array" ref="AC144">IFERROR(IF($C144="","",INDEX(구분표!$I$2:$I$1001,MATCH(1,(구분표!$B$2:$B$1001='15년일출'!$A144)*(구분표!$C$2:$C$1001='15년일출'!$B144)*(구분표!$A$2:$A$1001='15년일출'!$C144),0))),"@@")</f>
        <v/>
      </c>
    </row>
    <row r="145" spans="1:29" ht="31.5" customHeight="1">
      <c r="A145" s="90" t="str">
        <f>IFERROR(VLOOKUP('15년일출'!$C145,구분표!$A$2:$C$1001,2,FALSE),"")</f>
        <v/>
      </c>
      <c r="B145" s="90" t="str">
        <f>IFERROR(VLOOKUP('15년일출'!$C145,구분표!$A$2:$C$1001,3,FALSE),"")</f>
        <v/>
      </c>
      <c r="C145" s="190"/>
      <c r="D145" s="189"/>
      <c r="E145" s="189"/>
      <c r="F145" s="190"/>
      <c r="G145" s="188"/>
      <c r="H145" s="188"/>
      <c r="I145" s="188"/>
      <c r="J145" s="74">
        <f t="shared" si="29"/>
        <v>0</v>
      </c>
      <c r="K145" s="188"/>
      <c r="L145" s="188"/>
      <c r="M145" s="74">
        <f t="shared" si="30"/>
        <v>0</v>
      </c>
      <c r="N145" s="75" t="str">
        <f t="shared" si="10"/>
        <v>-</v>
      </c>
      <c r="O145" s="205"/>
      <c r="P145" s="76"/>
      <c r="Q145" s="215"/>
      <c r="R145" s="76"/>
      <c r="S145" s="79" t="str">
        <f t="shared" si="31"/>
        <v/>
      </c>
      <c r="T145" s="188">
        <f t="shared" si="25"/>
        <v>0</v>
      </c>
      <c r="U145" s="188">
        <f t="shared" si="32"/>
        <v>0</v>
      </c>
      <c r="V145" s="78" t="str">
        <f t="shared" si="26"/>
        <v>ok</v>
      </c>
      <c r="W145" s="76"/>
      <c r="X145" s="77" t="str">
        <f t="shared" si="33"/>
        <v/>
      </c>
      <c r="Y145" s="188">
        <f t="shared" si="27"/>
        <v>0</v>
      </c>
      <c r="Z145" s="188">
        <f t="shared" si="28"/>
        <v>0</v>
      </c>
      <c r="AA145" s="78" t="str">
        <f t="shared" si="34"/>
        <v>ok</v>
      </c>
      <c r="AB145" s="76"/>
      <c r="AC145" s="80" t="str">
        <f t="array" ref="AC145">IFERROR(IF($C145="","",INDEX(구분표!$I$2:$I$1001,MATCH(1,(구분표!$B$2:$B$1001='15년일출'!$A145)*(구분표!$C$2:$C$1001='15년일출'!$B145)*(구분표!$A$2:$A$1001='15년일출'!$C145),0))),"@@")</f>
        <v/>
      </c>
    </row>
    <row r="146" spans="1:29" ht="31.5" customHeight="1">
      <c r="A146" s="90" t="str">
        <f>IFERROR(VLOOKUP('15년일출'!$C146,구분표!$A$2:$C$1001,2,FALSE),"")</f>
        <v/>
      </c>
      <c r="B146" s="90" t="str">
        <f>IFERROR(VLOOKUP('15년일출'!$C146,구분표!$A$2:$C$1001,3,FALSE),"")</f>
        <v/>
      </c>
      <c r="C146" s="190"/>
      <c r="D146" s="189"/>
      <c r="E146" s="189"/>
      <c r="F146" s="190"/>
      <c r="G146" s="188"/>
      <c r="H146" s="188"/>
      <c r="I146" s="188"/>
      <c r="J146" s="74">
        <f t="shared" si="29"/>
        <v>0</v>
      </c>
      <c r="K146" s="188"/>
      <c r="L146" s="188"/>
      <c r="M146" s="74">
        <f t="shared" si="30"/>
        <v>0</v>
      </c>
      <c r="N146" s="75" t="str">
        <f t="shared" si="10"/>
        <v>-</v>
      </c>
      <c r="O146" s="205"/>
      <c r="P146" s="76"/>
      <c r="Q146" s="215"/>
      <c r="R146" s="76"/>
      <c r="S146" s="79" t="str">
        <f t="shared" si="31"/>
        <v/>
      </c>
      <c r="T146" s="188">
        <f t="shared" si="25"/>
        <v>0</v>
      </c>
      <c r="U146" s="188">
        <f t="shared" si="32"/>
        <v>0</v>
      </c>
      <c r="V146" s="78" t="str">
        <f t="shared" si="26"/>
        <v>ok</v>
      </c>
      <c r="W146" s="76"/>
      <c r="X146" s="77" t="str">
        <f t="shared" si="33"/>
        <v/>
      </c>
      <c r="Y146" s="188">
        <f t="shared" si="27"/>
        <v>0</v>
      </c>
      <c r="Z146" s="188">
        <f t="shared" si="28"/>
        <v>0</v>
      </c>
      <c r="AA146" s="78" t="str">
        <f t="shared" si="34"/>
        <v>ok</v>
      </c>
      <c r="AB146" s="76"/>
      <c r="AC146" s="80" t="str">
        <f t="array" ref="AC146">IFERROR(IF($C146="","",INDEX(구분표!$I$2:$I$1001,MATCH(1,(구분표!$B$2:$B$1001='15년일출'!$A146)*(구분표!$C$2:$C$1001='15년일출'!$B146)*(구분표!$A$2:$A$1001='15년일출'!$C146),0))),"@@")</f>
        <v/>
      </c>
    </row>
    <row r="147" spans="1:29" ht="31.5" customHeight="1">
      <c r="A147" s="90" t="str">
        <f>IFERROR(VLOOKUP('15년일출'!$C147,구분표!$A$2:$C$1001,2,FALSE),"")</f>
        <v/>
      </c>
      <c r="B147" s="90" t="str">
        <f>IFERROR(VLOOKUP('15년일출'!$C147,구분표!$A$2:$C$1001,3,FALSE),"")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29"/>
        <v>0</v>
      </c>
      <c r="K147" s="188"/>
      <c r="L147" s="188"/>
      <c r="M147" s="74">
        <f t="shared" si="30"/>
        <v>0</v>
      </c>
      <c r="N147" s="75" t="str">
        <f t="shared" si="10"/>
        <v>-</v>
      </c>
      <c r="O147" s="205"/>
      <c r="P147" s="76"/>
      <c r="Q147" s="215"/>
      <c r="R147" s="76"/>
      <c r="S147" s="79" t="str">
        <f t="shared" si="31"/>
        <v/>
      </c>
      <c r="T147" s="188">
        <f t="shared" si="25"/>
        <v>0</v>
      </c>
      <c r="U147" s="188">
        <f t="shared" si="32"/>
        <v>0</v>
      </c>
      <c r="V147" s="78" t="str">
        <f t="shared" si="26"/>
        <v>ok</v>
      </c>
      <c r="W147" s="76"/>
      <c r="X147" s="77" t="str">
        <f t="shared" si="33"/>
        <v/>
      </c>
      <c r="Y147" s="188">
        <f t="shared" si="27"/>
        <v>0</v>
      </c>
      <c r="Z147" s="188">
        <f t="shared" si="28"/>
        <v>0</v>
      </c>
      <c r="AA147" s="78" t="str">
        <f t="shared" si="34"/>
        <v>ok</v>
      </c>
      <c r="AB147" s="76"/>
      <c r="AC147" s="80" t="str">
        <f t="array" ref="AC147">IFERROR(IF($C147="","",INDEX(구분표!$I$2:$I$1001,MATCH(1,(구분표!$B$2:$B$1001='15년일출'!$A147)*(구분표!$C$2:$C$1001='15년일출'!$B147)*(구분표!$A$2:$A$1001='15년일출'!$C147),0))),"@@")</f>
        <v/>
      </c>
    </row>
    <row r="148" spans="1:29" ht="31.5" customHeight="1">
      <c r="A148" s="90" t="str">
        <f>IFERROR(VLOOKUP('15년일출'!$C148,구분표!$A$2:$C$1001,2,FALSE),"")</f>
        <v/>
      </c>
      <c r="B148" s="90" t="str">
        <f>IFERROR(VLOOKUP('15년일출'!$C148,구분표!$A$2:$C$1001,3,FALSE),"")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29"/>
        <v>0</v>
      </c>
      <c r="K148" s="188"/>
      <c r="L148" s="188"/>
      <c r="M148" s="74">
        <f t="shared" si="30"/>
        <v>0</v>
      </c>
      <c r="N148" s="75" t="str">
        <f t="shared" si="10"/>
        <v>-</v>
      </c>
      <c r="O148" s="209"/>
      <c r="P148" s="76"/>
      <c r="Q148" s="215"/>
      <c r="R148" s="76"/>
      <c r="S148" s="79" t="str">
        <f t="shared" si="31"/>
        <v/>
      </c>
      <c r="T148" s="188">
        <f t="shared" si="25"/>
        <v>0</v>
      </c>
      <c r="U148" s="188">
        <f t="shared" si="32"/>
        <v>0</v>
      </c>
      <c r="V148" s="78" t="str">
        <f t="shared" si="26"/>
        <v>ok</v>
      </c>
      <c r="W148" s="76"/>
      <c r="X148" s="77" t="str">
        <f t="shared" si="33"/>
        <v/>
      </c>
      <c r="Y148" s="188">
        <f t="shared" si="27"/>
        <v>0</v>
      </c>
      <c r="Z148" s="188">
        <f t="shared" si="28"/>
        <v>0</v>
      </c>
      <c r="AA148" s="78" t="str">
        <f t="shared" si="34"/>
        <v>ok</v>
      </c>
      <c r="AB148" s="76"/>
      <c r="AC148" s="80" t="str">
        <f t="array" ref="AC148">IFERROR(IF($C148="","",INDEX(구분표!$I$2:$I$1001,MATCH(1,(구분표!$B$2:$B$1001='15년일출'!$A148)*(구분표!$C$2:$C$1001='15년일출'!$B148)*(구분표!$A$2:$A$1001='15년일출'!$C148),0))),"@@")</f>
        <v/>
      </c>
    </row>
    <row r="149" spans="1:29" ht="31.5" customHeight="1">
      <c r="A149" s="90" t="str">
        <f>IFERROR(VLOOKUP('15년일출'!$C149,구분표!$A$2:$C$1001,2,FALSE),"")</f>
        <v/>
      </c>
      <c r="B149" s="90" t="str">
        <f>IFERROR(VLOOKUP('15년일출'!$C149,구분표!$A$2:$C$1001,3,FALSE),"")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29"/>
        <v>0</v>
      </c>
      <c r="K149" s="188"/>
      <c r="L149" s="188"/>
      <c r="M149" s="74">
        <f t="shared" si="30"/>
        <v>0</v>
      </c>
      <c r="N149" s="75" t="str">
        <f t="shared" si="10"/>
        <v>-</v>
      </c>
      <c r="O149" s="209"/>
      <c r="P149" s="76"/>
      <c r="Q149" s="215"/>
      <c r="R149" s="76"/>
      <c r="S149" s="79" t="str">
        <f t="shared" si="31"/>
        <v/>
      </c>
      <c r="T149" s="188">
        <f t="shared" si="25"/>
        <v>0</v>
      </c>
      <c r="U149" s="188">
        <f t="shared" si="32"/>
        <v>0</v>
      </c>
      <c r="V149" s="78" t="str">
        <f t="shared" si="26"/>
        <v>ok</v>
      </c>
      <c r="W149" s="76"/>
      <c r="X149" s="77" t="str">
        <f t="shared" si="33"/>
        <v/>
      </c>
      <c r="Y149" s="188">
        <f t="shared" si="27"/>
        <v>0</v>
      </c>
      <c r="Z149" s="188">
        <f t="shared" si="28"/>
        <v>0</v>
      </c>
      <c r="AA149" s="78" t="str">
        <f t="shared" si="34"/>
        <v>ok</v>
      </c>
      <c r="AB149" s="76"/>
      <c r="AC149" s="80" t="str">
        <f t="array" ref="AC149">IFERROR(IF($C149="","",INDEX(구분표!$I$2:$I$1001,MATCH(1,(구분표!$B$2:$B$1001='15년일출'!$A149)*(구분표!$C$2:$C$1001='15년일출'!$B149)*(구분표!$A$2:$A$1001='15년일출'!$C149),0))),"@@")</f>
        <v/>
      </c>
    </row>
    <row r="150" spans="1:29" ht="31.5" customHeight="1">
      <c r="A150" s="90" t="str">
        <f>IFERROR(VLOOKUP('15년일출'!$C150,구분표!$A$2:$C$1001,2,FALSE),"")</f>
        <v/>
      </c>
      <c r="B150" s="90" t="str">
        <f>IFERROR(VLOOKUP('15년일출'!$C150,구분표!$A$2:$C$1001,3,FALSE),"")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29"/>
        <v>0</v>
      </c>
      <c r="K150" s="188"/>
      <c r="L150" s="188"/>
      <c r="M150" s="74">
        <f t="shared" si="30"/>
        <v>0</v>
      </c>
      <c r="N150" s="75" t="str">
        <f t="shared" si="10"/>
        <v>-</v>
      </c>
      <c r="O150" s="209"/>
      <c r="P150" s="76"/>
      <c r="Q150" s="215"/>
      <c r="R150" s="76"/>
      <c r="S150" s="79" t="str">
        <f t="shared" si="31"/>
        <v/>
      </c>
      <c r="T150" s="188">
        <f t="shared" si="25"/>
        <v>0</v>
      </c>
      <c r="U150" s="188">
        <f t="shared" si="32"/>
        <v>0</v>
      </c>
      <c r="V150" s="78" t="str">
        <f t="shared" si="26"/>
        <v>ok</v>
      </c>
      <c r="W150" s="76"/>
      <c r="X150" s="77" t="str">
        <f t="shared" si="33"/>
        <v/>
      </c>
      <c r="Y150" s="188">
        <f t="shared" si="27"/>
        <v>0</v>
      </c>
      <c r="Z150" s="188">
        <f t="shared" si="28"/>
        <v>0</v>
      </c>
      <c r="AA150" s="78" t="str">
        <f t="shared" si="34"/>
        <v>ok</v>
      </c>
      <c r="AB150" s="76"/>
      <c r="AC150" s="80" t="str">
        <f t="array" ref="AC150">IFERROR(IF($C150="","",INDEX(구분표!$I$2:$I$1001,MATCH(1,(구분표!$B$2:$B$1001='15년일출'!$A150)*(구분표!$C$2:$C$1001='15년일출'!$B150)*(구분표!$A$2:$A$1001='15년일출'!$C150),0))),"@@")</f>
        <v/>
      </c>
    </row>
    <row r="151" spans="1:29" ht="31.5" customHeight="1">
      <c r="A151" s="90" t="str">
        <f>IFERROR(VLOOKUP('15년일출'!$C151,구분표!$A$2:$C$1001,2,FALSE),"")</f>
        <v/>
      </c>
      <c r="B151" s="90" t="str">
        <f>IFERROR(VLOOKUP('15년일출'!$C151,구분표!$A$2:$C$1001,3,FALSE),"")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29"/>
        <v>0</v>
      </c>
      <c r="K151" s="188"/>
      <c r="L151" s="188"/>
      <c r="M151" s="74">
        <f t="shared" si="30"/>
        <v>0</v>
      </c>
      <c r="N151" s="75" t="str">
        <f t="shared" si="10"/>
        <v>-</v>
      </c>
      <c r="O151" s="209"/>
      <c r="P151" s="76"/>
      <c r="Q151" s="215"/>
      <c r="R151" s="76"/>
      <c r="S151" s="79" t="str">
        <f t="shared" si="31"/>
        <v/>
      </c>
      <c r="T151" s="188">
        <f t="shared" si="25"/>
        <v>0</v>
      </c>
      <c r="U151" s="188">
        <f t="shared" si="32"/>
        <v>0</v>
      </c>
      <c r="V151" s="78" t="str">
        <f t="shared" si="26"/>
        <v>ok</v>
      </c>
      <c r="W151" s="76"/>
      <c r="X151" s="77" t="str">
        <f t="shared" si="33"/>
        <v/>
      </c>
      <c r="Y151" s="188">
        <f t="shared" si="27"/>
        <v>0</v>
      </c>
      <c r="Z151" s="188">
        <f t="shared" si="28"/>
        <v>0</v>
      </c>
      <c r="AA151" s="78" t="str">
        <f t="shared" si="34"/>
        <v>ok</v>
      </c>
      <c r="AB151" s="76"/>
      <c r="AC151" s="80" t="str">
        <f t="array" ref="AC151">IFERROR(IF($C151="","",INDEX(구분표!$I$2:$I$1001,MATCH(1,(구분표!$B$2:$B$1001='15년일출'!$A151)*(구분표!$C$2:$C$1001='15년일출'!$B151)*(구분표!$A$2:$A$1001='15년일출'!$C151),0))),"@@")</f>
        <v/>
      </c>
    </row>
    <row r="152" spans="1:29" ht="31.5" customHeight="1">
      <c r="A152" s="90" t="str">
        <f>IFERROR(VLOOKUP('15년일출'!$C152,구분표!$A$2:$C$1001,2,FALSE),"")</f>
        <v/>
      </c>
      <c r="B152" s="90" t="str">
        <f>IFERROR(VLOOKUP('15년일출'!$C152,구분표!$A$2:$C$1001,3,FALSE),"")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29"/>
        <v>0</v>
      </c>
      <c r="K152" s="188"/>
      <c r="L152" s="188"/>
      <c r="M152" s="74">
        <f t="shared" si="30"/>
        <v>0</v>
      </c>
      <c r="N152" s="75" t="str">
        <f t="shared" si="10"/>
        <v>-</v>
      </c>
      <c r="O152" s="209"/>
      <c r="P152" s="76"/>
      <c r="Q152" s="215"/>
      <c r="R152" s="76"/>
      <c r="S152" s="79" t="str">
        <f t="shared" si="31"/>
        <v/>
      </c>
      <c r="T152" s="188">
        <f t="shared" si="25"/>
        <v>0</v>
      </c>
      <c r="U152" s="188">
        <f t="shared" si="32"/>
        <v>0</v>
      </c>
      <c r="V152" s="78" t="str">
        <f t="shared" si="26"/>
        <v>ok</v>
      </c>
      <c r="W152" s="76"/>
      <c r="X152" s="77" t="str">
        <f t="shared" si="33"/>
        <v/>
      </c>
      <c r="Y152" s="188">
        <f t="shared" si="27"/>
        <v>0</v>
      </c>
      <c r="Z152" s="188">
        <f t="shared" si="28"/>
        <v>0</v>
      </c>
      <c r="AA152" s="78" t="str">
        <f t="shared" si="34"/>
        <v>ok</v>
      </c>
      <c r="AB152" s="76"/>
      <c r="AC152" s="80" t="str">
        <f t="array" ref="AC152">IFERROR(IF($C152="","",INDEX(구분표!$I$2:$I$1001,MATCH(1,(구분표!$B$2:$B$1001='15년일출'!$A152)*(구분표!$C$2:$C$1001='15년일출'!$B152)*(구분표!$A$2:$A$1001='15년일출'!$C152),0))),"@@")</f>
        <v/>
      </c>
    </row>
    <row r="153" spans="1:29" ht="31.5" customHeight="1">
      <c r="A153" s="90" t="str">
        <f>IFERROR(VLOOKUP('15년일출'!$C153,구분표!$A$2:$C$1001,2,FALSE),"")</f>
        <v/>
      </c>
      <c r="B153" s="90" t="str">
        <f>IFERROR(VLOOKUP('15년일출'!$C153,구분표!$A$2:$C$1001,3,FALSE),"")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29"/>
        <v>0</v>
      </c>
      <c r="K153" s="188"/>
      <c r="L153" s="188"/>
      <c r="M153" s="74">
        <f t="shared" si="30"/>
        <v>0</v>
      </c>
      <c r="N153" s="75" t="str">
        <f t="shared" si="10"/>
        <v>-</v>
      </c>
      <c r="O153" s="209"/>
      <c r="P153" s="76"/>
      <c r="Q153" s="215"/>
      <c r="R153" s="76"/>
      <c r="S153" s="79" t="str">
        <f t="shared" si="31"/>
        <v/>
      </c>
      <c r="T153" s="188">
        <f t="shared" si="25"/>
        <v>0</v>
      </c>
      <c r="U153" s="188">
        <f t="shared" si="32"/>
        <v>0</v>
      </c>
      <c r="V153" s="78" t="str">
        <f t="shared" si="26"/>
        <v>ok</v>
      </c>
      <c r="W153" s="76"/>
      <c r="X153" s="77" t="str">
        <f t="shared" si="33"/>
        <v/>
      </c>
      <c r="Y153" s="188">
        <f t="shared" si="27"/>
        <v>0</v>
      </c>
      <c r="Z153" s="188">
        <f t="shared" si="28"/>
        <v>0</v>
      </c>
      <c r="AA153" s="78" t="str">
        <f t="shared" si="34"/>
        <v>ok</v>
      </c>
      <c r="AB153" s="76"/>
      <c r="AC153" s="80" t="str">
        <f t="array" ref="AC153">IFERROR(IF($C153="","",INDEX(구분표!$I$2:$I$1001,MATCH(1,(구분표!$B$2:$B$1001='15년일출'!$A153)*(구분표!$C$2:$C$1001='15년일출'!$B153)*(구분표!$A$2:$A$1001='15년일출'!$C153),0))),"@@")</f>
        <v/>
      </c>
    </row>
    <row r="154" spans="1:29" ht="31.5" customHeight="1">
      <c r="A154" s="90" t="str">
        <f>IFERROR(VLOOKUP('15년일출'!$C154,구분표!$A$2:$C$1001,2,FALSE),"")</f>
        <v/>
      </c>
      <c r="B154" s="90" t="str">
        <f>IFERROR(VLOOKUP('15년일출'!$C154,구분표!$A$2:$C$1001,3,FALSE),"")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29"/>
        <v>0</v>
      </c>
      <c r="K154" s="188"/>
      <c r="L154" s="188"/>
      <c r="M154" s="74">
        <f t="shared" si="30"/>
        <v>0</v>
      </c>
      <c r="N154" s="75" t="str">
        <f t="shared" si="10"/>
        <v>-</v>
      </c>
      <c r="O154" s="209"/>
      <c r="P154" s="76"/>
      <c r="Q154" s="215"/>
      <c r="R154" s="76"/>
      <c r="S154" s="79" t="str">
        <f t="shared" si="31"/>
        <v/>
      </c>
      <c r="T154" s="188">
        <f t="shared" si="25"/>
        <v>0</v>
      </c>
      <c r="U154" s="188">
        <f t="shared" si="32"/>
        <v>0</v>
      </c>
      <c r="V154" s="78" t="str">
        <f t="shared" si="26"/>
        <v>ok</v>
      </c>
      <c r="W154" s="76"/>
      <c r="X154" s="77" t="str">
        <f t="shared" si="33"/>
        <v/>
      </c>
      <c r="Y154" s="188">
        <f t="shared" si="27"/>
        <v>0</v>
      </c>
      <c r="Z154" s="188">
        <f t="shared" si="28"/>
        <v>0</v>
      </c>
      <c r="AA154" s="78" t="str">
        <f t="shared" si="34"/>
        <v>ok</v>
      </c>
      <c r="AB154" s="76"/>
      <c r="AC154" s="80" t="str">
        <f t="array" ref="AC154">IFERROR(IF($C154="","",INDEX(구분표!$I$2:$I$1001,MATCH(1,(구분표!$B$2:$B$1001='15년일출'!$A154)*(구분표!$C$2:$C$1001='15년일출'!$B154)*(구분표!$A$2:$A$1001='15년일출'!$C154),0))),"@@")</f>
        <v/>
      </c>
    </row>
    <row r="155" spans="1:29" ht="31.5" customHeight="1">
      <c r="A155" s="90" t="str">
        <f>IFERROR(VLOOKUP('15년일출'!$C155,구분표!$A$2:$C$1001,2,FALSE),"")</f>
        <v/>
      </c>
      <c r="B155" s="90" t="str">
        <f>IFERROR(VLOOKUP('15년일출'!$C155,구분표!$A$2:$C$1001,3,FALSE),"")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29"/>
        <v>0</v>
      </c>
      <c r="K155" s="202"/>
      <c r="L155" s="188"/>
      <c r="M155" s="74">
        <f t="shared" si="30"/>
        <v>0</v>
      </c>
      <c r="N155" s="75" t="str">
        <f t="shared" si="10"/>
        <v>-</v>
      </c>
      <c r="O155" s="209"/>
      <c r="P155" s="76"/>
      <c r="Q155" s="215"/>
      <c r="R155" s="76"/>
      <c r="S155" s="79" t="str">
        <f t="shared" si="31"/>
        <v/>
      </c>
      <c r="T155" s="188">
        <f t="shared" si="25"/>
        <v>0</v>
      </c>
      <c r="U155" s="188">
        <f t="shared" si="32"/>
        <v>0</v>
      </c>
      <c r="V155" s="78" t="str">
        <f t="shared" si="26"/>
        <v>ok</v>
      </c>
      <c r="W155" s="76"/>
      <c r="X155" s="77" t="str">
        <f t="shared" si="33"/>
        <v/>
      </c>
      <c r="Y155" s="188">
        <f t="shared" si="27"/>
        <v>0</v>
      </c>
      <c r="Z155" s="188">
        <f t="shared" si="28"/>
        <v>0</v>
      </c>
      <c r="AA155" s="78" t="str">
        <f t="shared" si="34"/>
        <v>ok</v>
      </c>
      <c r="AB155" s="76"/>
      <c r="AC155" s="80" t="str">
        <f t="array" ref="AC155">IFERROR(IF($C155="","",INDEX(구분표!$I$2:$I$1001,MATCH(1,(구분표!$B$2:$B$1001='15년일출'!$A155)*(구분표!$C$2:$C$1001='15년일출'!$B155)*(구분표!$A$2:$A$1001='15년일출'!$C155),0))),"@@")</f>
        <v/>
      </c>
    </row>
    <row r="156" spans="1:29" ht="31.5" customHeight="1">
      <c r="A156" s="90" t="str">
        <f>IFERROR(VLOOKUP('15년일출'!$C156,구분표!$A$2:$C$1001,2,FALSE),"")</f>
        <v/>
      </c>
      <c r="B156" s="90" t="str">
        <f>IFERROR(VLOOKUP('15년일출'!$C156,구분표!$A$2:$C$1001,3,FALSE),"")</f>
        <v/>
      </c>
      <c r="C156" s="190"/>
      <c r="D156" s="189"/>
      <c r="E156" s="189"/>
      <c r="F156" s="190"/>
      <c r="G156" s="188"/>
      <c r="H156" s="200"/>
      <c r="I156" s="200"/>
      <c r="J156" s="74">
        <f t="shared" si="29"/>
        <v>0</v>
      </c>
      <c r="K156" s="200"/>
      <c r="L156" s="200"/>
      <c r="M156" s="74">
        <f t="shared" si="30"/>
        <v>0</v>
      </c>
      <c r="N156" s="75" t="str">
        <f t="shared" si="10"/>
        <v>-</v>
      </c>
      <c r="O156" s="209"/>
      <c r="P156" s="76"/>
      <c r="Q156" s="215"/>
      <c r="R156" s="76"/>
      <c r="S156" s="79" t="str">
        <f t="shared" si="31"/>
        <v/>
      </c>
      <c r="T156" s="188">
        <f t="shared" si="25"/>
        <v>0</v>
      </c>
      <c r="U156" s="188">
        <f t="shared" si="32"/>
        <v>0</v>
      </c>
      <c r="V156" s="78" t="str">
        <f t="shared" si="26"/>
        <v>ok</v>
      </c>
      <c r="W156" s="76"/>
      <c r="X156" s="77" t="str">
        <f t="shared" si="33"/>
        <v/>
      </c>
      <c r="Y156" s="188">
        <f t="shared" si="27"/>
        <v>0</v>
      </c>
      <c r="Z156" s="188">
        <f t="shared" si="28"/>
        <v>0</v>
      </c>
      <c r="AA156" s="78" t="str">
        <f t="shared" si="34"/>
        <v>ok</v>
      </c>
      <c r="AB156" s="76"/>
      <c r="AC156" s="80" t="str">
        <f t="array" ref="AC156">IFERROR(IF($C156="","",INDEX(구분표!$I$2:$I$1001,MATCH(1,(구분표!$B$2:$B$1001='15년일출'!$A156)*(구분표!$C$2:$C$1001='15년일출'!$B156)*(구분표!$A$2:$A$1001='15년일출'!$C156),0))),"@@")</f>
        <v/>
      </c>
    </row>
    <row r="157" spans="1:29" ht="31.5" customHeight="1">
      <c r="A157" s="90" t="str">
        <f>IFERROR(VLOOKUP('15년일출'!$C157,구분표!$A$2:$C$1001,2,FALSE),"")</f>
        <v/>
      </c>
      <c r="B157" s="90" t="str">
        <f>IFERROR(VLOOKUP('15년일출'!$C157,구분표!$A$2:$C$1001,3,FALSE),"")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29"/>
        <v>0</v>
      </c>
      <c r="K157" s="188"/>
      <c r="L157" s="188"/>
      <c r="M157" s="74">
        <f t="shared" si="30"/>
        <v>0</v>
      </c>
      <c r="N157" s="75" t="str">
        <f t="shared" si="10"/>
        <v>-</v>
      </c>
      <c r="O157" s="209"/>
      <c r="P157" s="76"/>
      <c r="Q157" s="215"/>
      <c r="R157" s="76"/>
      <c r="S157" s="79" t="str">
        <f t="shared" si="31"/>
        <v/>
      </c>
      <c r="T157" s="188">
        <f t="shared" si="25"/>
        <v>0</v>
      </c>
      <c r="U157" s="188">
        <f t="shared" si="32"/>
        <v>0</v>
      </c>
      <c r="V157" s="78" t="str">
        <f t="shared" si="26"/>
        <v>ok</v>
      </c>
      <c r="W157" s="76"/>
      <c r="X157" s="77" t="str">
        <f t="shared" si="33"/>
        <v/>
      </c>
      <c r="Y157" s="188">
        <f t="shared" si="27"/>
        <v>0</v>
      </c>
      <c r="Z157" s="188">
        <f t="shared" si="28"/>
        <v>0</v>
      </c>
      <c r="AA157" s="78" t="str">
        <f t="shared" si="34"/>
        <v>ok</v>
      </c>
      <c r="AB157" s="76"/>
      <c r="AC157" s="80" t="str">
        <f t="array" ref="AC157">IFERROR(IF($C157="","",INDEX(구분표!$I$2:$I$1001,MATCH(1,(구분표!$B$2:$B$1001='15년일출'!$A157)*(구분표!$C$2:$C$1001='15년일출'!$B157)*(구분표!$A$2:$A$1001='15년일출'!$C157),0))),"@@")</f>
        <v/>
      </c>
    </row>
    <row r="158" spans="1:29" ht="31.5" customHeight="1">
      <c r="A158" s="90" t="str">
        <f>IFERROR(VLOOKUP('15년일출'!$C158,구분표!$A$2:$C$1001,2,FALSE),"")</f>
        <v/>
      </c>
      <c r="B158" s="90" t="str">
        <f>IFERROR(VLOOKUP('15년일출'!$C158,구분표!$A$2:$C$1001,3,FALSE),"")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29"/>
        <v>0</v>
      </c>
      <c r="K158" s="188"/>
      <c r="L158" s="188"/>
      <c r="M158" s="74">
        <f t="shared" si="30"/>
        <v>0</v>
      </c>
      <c r="N158" s="75" t="str">
        <f t="shared" si="10"/>
        <v>-</v>
      </c>
      <c r="O158" s="209"/>
      <c r="P158" s="76"/>
      <c r="Q158" s="215"/>
      <c r="R158" s="76"/>
      <c r="S158" s="79" t="str">
        <f t="shared" si="31"/>
        <v/>
      </c>
      <c r="T158" s="188">
        <f t="shared" si="25"/>
        <v>0</v>
      </c>
      <c r="U158" s="188">
        <f t="shared" si="32"/>
        <v>0</v>
      </c>
      <c r="V158" s="78" t="str">
        <f t="shared" si="26"/>
        <v>ok</v>
      </c>
      <c r="W158" s="76"/>
      <c r="X158" s="77" t="str">
        <f t="shared" si="33"/>
        <v/>
      </c>
      <c r="Y158" s="188">
        <f t="shared" si="27"/>
        <v>0</v>
      </c>
      <c r="Z158" s="188">
        <f t="shared" si="28"/>
        <v>0</v>
      </c>
      <c r="AA158" s="78" t="str">
        <f t="shared" si="34"/>
        <v>ok</v>
      </c>
      <c r="AB158" s="76"/>
      <c r="AC158" s="80" t="str">
        <f t="array" ref="AC158">IFERROR(IF($C158="","",INDEX(구분표!$I$2:$I$1001,MATCH(1,(구분표!$B$2:$B$1001='15년일출'!$A158)*(구분표!$C$2:$C$1001='15년일출'!$B158)*(구분표!$A$2:$A$1001='15년일출'!$C158),0))),"@@")</f>
        <v/>
      </c>
    </row>
    <row r="159" spans="1:29" ht="31.5" customHeight="1">
      <c r="A159" s="90" t="str">
        <f>IFERROR(VLOOKUP('15년일출'!$C159,구분표!$A$2:$C$1001,2,FALSE),"")</f>
        <v/>
      </c>
      <c r="B159" s="90" t="str">
        <f>IFERROR(VLOOKUP('15년일출'!$C159,구분표!$A$2:$C$1001,3,FALSE),"")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29"/>
        <v>0</v>
      </c>
      <c r="K159" s="202"/>
      <c r="L159" s="188"/>
      <c r="M159" s="74">
        <f t="shared" si="30"/>
        <v>0</v>
      </c>
      <c r="N159" s="75" t="str">
        <f t="shared" si="10"/>
        <v>-</v>
      </c>
      <c r="O159" s="209"/>
      <c r="P159" s="76"/>
      <c r="Q159" s="215"/>
      <c r="R159" s="76"/>
      <c r="S159" s="79" t="str">
        <f t="shared" si="31"/>
        <v/>
      </c>
      <c r="T159" s="188">
        <f t="shared" si="25"/>
        <v>0</v>
      </c>
      <c r="U159" s="188">
        <f t="shared" si="32"/>
        <v>0</v>
      </c>
      <c r="V159" s="78" t="str">
        <f t="shared" si="26"/>
        <v>ok</v>
      </c>
      <c r="W159" s="76"/>
      <c r="X159" s="77" t="str">
        <f t="shared" si="33"/>
        <v/>
      </c>
      <c r="Y159" s="188">
        <f t="shared" si="27"/>
        <v>0</v>
      </c>
      <c r="Z159" s="188">
        <f t="shared" si="28"/>
        <v>0</v>
      </c>
      <c r="AA159" s="78" t="str">
        <f t="shared" si="34"/>
        <v>ok</v>
      </c>
      <c r="AB159" s="76"/>
      <c r="AC159" s="80" t="str">
        <f t="array" ref="AC159">IFERROR(IF($C159="","",INDEX(구분표!$I$2:$I$1001,MATCH(1,(구분표!$B$2:$B$1001='15년일출'!$A159)*(구분표!$C$2:$C$1001='15년일출'!$B159)*(구분표!$A$2:$A$1001='15년일출'!$C159),0))),"@@")</f>
        <v/>
      </c>
    </row>
    <row r="160" spans="1:29" ht="31.5" customHeight="1">
      <c r="A160" s="90" t="str">
        <f>IFERROR(VLOOKUP('15년일출'!$C160,구분표!$A$2:$C$1001,2,FALSE),"")</f>
        <v/>
      </c>
      <c r="B160" s="90" t="str">
        <f>IFERROR(VLOOKUP('15년일출'!$C160,구분표!$A$2:$C$1001,3,FALSE),"")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29"/>
        <v>0</v>
      </c>
      <c r="K160" s="188"/>
      <c r="L160" s="188"/>
      <c r="M160" s="74">
        <f t="shared" si="30"/>
        <v>0</v>
      </c>
      <c r="N160" s="75" t="str">
        <f t="shared" si="10"/>
        <v>-</v>
      </c>
      <c r="O160" s="209"/>
      <c r="P160" s="76"/>
      <c r="Q160" s="215"/>
      <c r="R160" s="76"/>
      <c r="S160" s="79" t="str">
        <f t="shared" si="31"/>
        <v/>
      </c>
      <c r="T160" s="188">
        <f t="shared" si="25"/>
        <v>0</v>
      </c>
      <c r="U160" s="188">
        <f t="shared" si="32"/>
        <v>0</v>
      </c>
      <c r="V160" s="78" t="str">
        <f t="shared" si="26"/>
        <v>ok</v>
      </c>
      <c r="W160" s="76"/>
      <c r="X160" s="77" t="str">
        <f t="shared" si="33"/>
        <v/>
      </c>
      <c r="Y160" s="188">
        <f t="shared" si="27"/>
        <v>0</v>
      </c>
      <c r="Z160" s="188">
        <f t="shared" si="28"/>
        <v>0</v>
      </c>
      <c r="AA160" s="78" t="str">
        <f t="shared" si="34"/>
        <v>ok</v>
      </c>
      <c r="AB160" s="76"/>
      <c r="AC160" s="80" t="str">
        <f t="array" ref="AC160">IFERROR(IF($C160="","",INDEX(구분표!$I$2:$I$1001,MATCH(1,(구분표!$B$2:$B$1001='15년일출'!$A160)*(구분표!$C$2:$C$1001='15년일출'!$B160)*(구분표!$A$2:$A$1001='15년일출'!$C160),0))),"@@")</f>
        <v/>
      </c>
    </row>
    <row r="161" spans="1:29" ht="31.5" customHeight="1">
      <c r="A161" s="90" t="str">
        <f>IFERROR(VLOOKUP('15년일출'!$C161,구분표!$A$2:$C$1001,2,FALSE),"")</f>
        <v/>
      </c>
      <c r="B161" s="90" t="str">
        <f>IFERROR(VLOOKUP('15년일출'!$C161,구분표!$A$2:$C$1001,3,FALSE),"")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29"/>
        <v>0</v>
      </c>
      <c r="K161" s="188"/>
      <c r="L161" s="188"/>
      <c r="M161" s="74">
        <f t="shared" si="30"/>
        <v>0</v>
      </c>
      <c r="N161" s="75" t="str">
        <f t="shared" si="10"/>
        <v>-</v>
      </c>
      <c r="O161" s="209"/>
      <c r="P161" s="76"/>
      <c r="Q161" s="215"/>
      <c r="R161" s="76"/>
      <c r="S161" s="79" t="str">
        <f t="shared" si="31"/>
        <v/>
      </c>
      <c r="T161" s="188">
        <f t="shared" si="25"/>
        <v>0</v>
      </c>
      <c r="U161" s="188">
        <f t="shared" si="32"/>
        <v>0</v>
      </c>
      <c r="V161" s="78" t="str">
        <f t="shared" si="26"/>
        <v>ok</v>
      </c>
      <c r="W161" s="76"/>
      <c r="X161" s="77" t="str">
        <f t="shared" si="33"/>
        <v/>
      </c>
      <c r="Y161" s="188">
        <f t="shared" si="27"/>
        <v>0</v>
      </c>
      <c r="Z161" s="188">
        <f t="shared" si="28"/>
        <v>0</v>
      </c>
      <c r="AA161" s="78" t="str">
        <f t="shared" si="34"/>
        <v>ok</v>
      </c>
      <c r="AB161" s="76"/>
      <c r="AC161" s="80" t="str">
        <f t="array" ref="AC161">IFERROR(IF($C161="","",INDEX(구분표!$I$2:$I$1001,MATCH(1,(구분표!$B$2:$B$1001='15년일출'!$A161)*(구분표!$C$2:$C$1001='15년일출'!$B161)*(구분표!$A$2:$A$1001='15년일출'!$C161),0))),"@@")</f>
        <v/>
      </c>
    </row>
    <row r="162" spans="1:29" ht="31.5" customHeight="1">
      <c r="A162" s="90" t="str">
        <f>IFERROR(VLOOKUP('15년일출'!$C162,구분표!$A$2:$C$1001,2,FALSE),"")</f>
        <v/>
      </c>
      <c r="B162" s="90" t="str">
        <f>IFERROR(VLOOKUP('15년일출'!$C162,구분표!$A$2:$C$1001,3,FALSE),"")</f>
        <v/>
      </c>
      <c r="C162" s="190"/>
      <c r="D162" s="189"/>
      <c r="E162" s="189"/>
      <c r="F162" s="190"/>
      <c r="G162" s="188"/>
      <c r="H162" s="188"/>
      <c r="I162" s="188"/>
      <c r="J162" s="74">
        <f t="shared" si="29"/>
        <v>0</v>
      </c>
      <c r="K162" s="188"/>
      <c r="L162" s="188"/>
      <c r="M162" s="74">
        <f t="shared" si="30"/>
        <v>0</v>
      </c>
      <c r="N162" s="75" t="str">
        <f t="shared" si="10"/>
        <v>-</v>
      </c>
      <c r="O162" s="209"/>
      <c r="P162" s="76"/>
      <c r="Q162" s="215"/>
      <c r="R162" s="76"/>
      <c r="S162" s="79" t="str">
        <f t="shared" si="31"/>
        <v/>
      </c>
      <c r="T162" s="188">
        <f t="shared" si="25"/>
        <v>0</v>
      </c>
      <c r="U162" s="188">
        <f t="shared" si="32"/>
        <v>0</v>
      </c>
      <c r="V162" s="78" t="str">
        <f t="shared" si="26"/>
        <v>ok</v>
      </c>
      <c r="W162" s="76"/>
      <c r="X162" s="77" t="str">
        <f t="shared" si="33"/>
        <v/>
      </c>
      <c r="Y162" s="188">
        <f t="shared" si="27"/>
        <v>0</v>
      </c>
      <c r="Z162" s="188">
        <f t="shared" si="28"/>
        <v>0</v>
      </c>
      <c r="AA162" s="78" t="str">
        <f t="shared" si="34"/>
        <v>ok</v>
      </c>
      <c r="AB162" s="76"/>
      <c r="AC162" s="80" t="str">
        <f t="array" ref="AC162">IFERROR(IF($C162="","",INDEX(구분표!$I$2:$I$1001,MATCH(1,(구분표!$B$2:$B$1001='15년일출'!$A162)*(구분표!$C$2:$C$1001='15년일출'!$B162)*(구분표!$A$2:$A$1001='15년일출'!$C162),0))),"@@")</f>
        <v/>
      </c>
    </row>
    <row r="163" spans="1:29" ht="31.5" customHeight="1">
      <c r="A163" s="90" t="str">
        <f>IFERROR(VLOOKUP('15년일출'!$C163,구분표!$A$2:$C$1001,2,FALSE),"")</f>
        <v/>
      </c>
      <c r="B163" s="90" t="str">
        <f>IFERROR(VLOOKUP('15년일출'!$C163,구분표!$A$2:$C$1001,3,FALSE),"")</f>
        <v/>
      </c>
      <c r="C163" s="190"/>
      <c r="D163" s="189"/>
      <c r="E163" s="189"/>
      <c r="F163" s="190"/>
      <c r="G163" s="191"/>
      <c r="H163" s="188"/>
      <c r="I163" s="188"/>
      <c r="J163" s="74">
        <f t="shared" si="29"/>
        <v>0</v>
      </c>
      <c r="K163" s="188"/>
      <c r="L163" s="188"/>
      <c r="M163" s="74">
        <f t="shared" si="30"/>
        <v>0</v>
      </c>
      <c r="N163" s="75" t="str">
        <f t="shared" si="10"/>
        <v>-</v>
      </c>
      <c r="O163" s="209"/>
      <c r="P163" s="76"/>
      <c r="Q163" s="215"/>
      <c r="R163" s="76"/>
      <c r="S163" s="79" t="str">
        <f t="shared" si="31"/>
        <v/>
      </c>
      <c r="T163" s="188">
        <f t="shared" si="25"/>
        <v>0</v>
      </c>
      <c r="U163" s="188">
        <f t="shared" si="32"/>
        <v>0</v>
      </c>
      <c r="V163" s="78" t="str">
        <f t="shared" si="26"/>
        <v>ok</v>
      </c>
      <c r="W163" s="76"/>
      <c r="X163" s="77" t="str">
        <f t="shared" si="33"/>
        <v/>
      </c>
      <c r="Y163" s="188">
        <f t="shared" si="27"/>
        <v>0</v>
      </c>
      <c r="Z163" s="188">
        <f t="shared" si="28"/>
        <v>0</v>
      </c>
      <c r="AA163" s="78" t="str">
        <f t="shared" si="34"/>
        <v>ok</v>
      </c>
      <c r="AB163" s="76"/>
      <c r="AC163" s="80" t="str">
        <f t="array" ref="AC163">IFERROR(IF($C163="","",INDEX(구분표!$I$2:$I$1001,MATCH(1,(구분표!$B$2:$B$1001='15년일출'!$A163)*(구분표!$C$2:$C$1001='15년일출'!$B163)*(구분표!$A$2:$A$1001='15년일출'!$C163),0))),"@@")</f>
        <v/>
      </c>
    </row>
    <row r="164" spans="1:29" ht="31.5" customHeight="1">
      <c r="A164" s="90" t="str">
        <f>IFERROR(VLOOKUP('15년일출'!$C164,구분표!$A$2:$C$1001,2,FALSE),"")</f>
        <v/>
      </c>
      <c r="B164" s="90" t="str">
        <f>IFERROR(VLOOKUP('15년일출'!$C164,구분표!$A$2:$C$1001,3,FALSE),"")</f>
        <v/>
      </c>
      <c r="C164" s="190"/>
      <c r="D164" s="189"/>
      <c r="E164" s="189"/>
      <c r="F164" s="190"/>
      <c r="G164" s="188"/>
      <c r="H164" s="200"/>
      <c r="I164" s="200"/>
      <c r="J164" s="74">
        <f t="shared" si="29"/>
        <v>0</v>
      </c>
      <c r="K164" s="203"/>
      <c r="L164" s="202"/>
      <c r="M164" s="74">
        <f t="shared" si="30"/>
        <v>0</v>
      </c>
      <c r="N164" s="75" t="str">
        <f t="shared" si="10"/>
        <v>-</v>
      </c>
      <c r="O164" s="208"/>
      <c r="P164" s="76"/>
      <c r="Q164" s="215"/>
      <c r="R164" s="76"/>
      <c r="S164" s="79" t="str">
        <f t="shared" si="31"/>
        <v/>
      </c>
      <c r="T164" s="188">
        <f t="shared" si="25"/>
        <v>0</v>
      </c>
      <c r="U164" s="188">
        <f t="shared" si="32"/>
        <v>0</v>
      </c>
      <c r="V164" s="78" t="str">
        <f t="shared" si="26"/>
        <v>ok</v>
      </c>
      <c r="W164" s="76"/>
      <c r="X164" s="77" t="str">
        <f t="shared" si="33"/>
        <v/>
      </c>
      <c r="Y164" s="188">
        <f t="shared" si="27"/>
        <v>0</v>
      </c>
      <c r="Z164" s="188">
        <f t="shared" si="28"/>
        <v>0</v>
      </c>
      <c r="AA164" s="78" t="str">
        <f t="shared" si="34"/>
        <v>ok</v>
      </c>
      <c r="AB164" s="76"/>
      <c r="AC164" s="80" t="str">
        <f t="array" ref="AC164">IFERROR(IF($C164="","",INDEX(구분표!$I$2:$I$1001,MATCH(1,(구분표!$B$2:$B$1001='15년일출'!$A164)*(구분표!$C$2:$C$1001='15년일출'!$B164)*(구분표!$A$2:$A$1001='15년일출'!$C164),0))),"@@")</f>
        <v/>
      </c>
    </row>
    <row r="165" spans="1:29" ht="31.5" customHeight="1">
      <c r="A165" s="90" t="str">
        <f>IFERROR(VLOOKUP('15년일출'!$C165,구분표!$A$2:$C$1001,2,FALSE),"")</f>
        <v/>
      </c>
      <c r="B165" s="90" t="str">
        <f>IFERROR(VLOOKUP('15년일출'!$C165,구분표!$A$2:$C$1001,3,FALSE),"")</f>
        <v/>
      </c>
      <c r="C165" s="190"/>
      <c r="D165" s="189"/>
      <c r="E165" s="189"/>
      <c r="F165" s="190"/>
      <c r="G165" s="188"/>
      <c r="H165" s="200"/>
      <c r="I165" s="200"/>
      <c r="J165" s="74">
        <f t="shared" si="29"/>
        <v>0</v>
      </c>
      <c r="K165" s="203"/>
      <c r="L165" s="202"/>
      <c r="M165" s="74">
        <f t="shared" si="30"/>
        <v>0</v>
      </c>
      <c r="N165" s="75" t="str">
        <f t="shared" si="10"/>
        <v>-</v>
      </c>
      <c r="O165" s="208"/>
      <c r="P165" s="76"/>
      <c r="Q165" s="215"/>
      <c r="R165" s="76"/>
      <c r="S165" s="79" t="str">
        <f t="shared" si="31"/>
        <v/>
      </c>
      <c r="T165" s="188">
        <f t="shared" si="25"/>
        <v>0</v>
      </c>
      <c r="U165" s="188">
        <f t="shared" si="32"/>
        <v>0</v>
      </c>
      <c r="V165" s="78" t="str">
        <f t="shared" si="26"/>
        <v>ok</v>
      </c>
      <c r="W165" s="76"/>
      <c r="X165" s="77" t="str">
        <f t="shared" si="33"/>
        <v/>
      </c>
      <c r="Y165" s="188">
        <f t="shared" si="27"/>
        <v>0</v>
      </c>
      <c r="Z165" s="188">
        <f t="shared" si="28"/>
        <v>0</v>
      </c>
      <c r="AA165" s="78" t="str">
        <f t="shared" si="34"/>
        <v>ok</v>
      </c>
      <c r="AB165" s="76"/>
      <c r="AC165" s="80" t="str">
        <f t="array" ref="AC165">IFERROR(IF($C165="","",INDEX(구분표!$I$2:$I$1001,MATCH(1,(구분표!$B$2:$B$1001='15년일출'!$A165)*(구분표!$C$2:$C$1001='15년일출'!$B165)*(구분표!$A$2:$A$1001='15년일출'!$C165),0))),"@@")</f>
        <v/>
      </c>
    </row>
    <row r="166" spans="1:29" ht="31.5" customHeight="1">
      <c r="A166" s="90" t="str">
        <f>IFERROR(VLOOKUP('15년일출'!$C166,구분표!$A$2:$C$1001,2,FALSE),"")</f>
        <v/>
      </c>
      <c r="B166" s="90" t="str">
        <f>IFERROR(VLOOKUP('15년일출'!$C166,구분표!$A$2:$C$1001,3,FALSE),"")</f>
        <v/>
      </c>
      <c r="C166" s="190"/>
      <c r="D166" s="189"/>
      <c r="E166" s="189"/>
      <c r="F166" s="190"/>
      <c r="G166" s="188"/>
      <c r="H166" s="200"/>
      <c r="I166" s="200"/>
      <c r="J166" s="74">
        <f t="shared" si="29"/>
        <v>0</v>
      </c>
      <c r="K166" s="203"/>
      <c r="L166" s="202"/>
      <c r="M166" s="74">
        <f t="shared" si="30"/>
        <v>0</v>
      </c>
      <c r="N166" s="75" t="str">
        <f t="shared" si="10"/>
        <v>-</v>
      </c>
      <c r="O166" s="208"/>
      <c r="P166" s="76"/>
      <c r="Q166" s="215"/>
      <c r="R166" s="76"/>
      <c r="S166" s="79" t="str">
        <f t="shared" si="31"/>
        <v/>
      </c>
      <c r="T166" s="188">
        <f t="shared" si="25"/>
        <v>0</v>
      </c>
      <c r="U166" s="188">
        <f t="shared" si="32"/>
        <v>0</v>
      </c>
      <c r="V166" s="78" t="str">
        <f t="shared" si="26"/>
        <v>ok</v>
      </c>
      <c r="W166" s="76"/>
      <c r="X166" s="77" t="str">
        <f t="shared" si="33"/>
        <v/>
      </c>
      <c r="Y166" s="188">
        <f t="shared" si="27"/>
        <v>0</v>
      </c>
      <c r="Z166" s="188">
        <f t="shared" si="28"/>
        <v>0</v>
      </c>
      <c r="AA166" s="78" t="str">
        <f t="shared" si="34"/>
        <v>ok</v>
      </c>
      <c r="AB166" s="76"/>
      <c r="AC166" s="80" t="str">
        <f t="array" ref="AC166">IFERROR(IF($C166="","",INDEX(구분표!$I$2:$I$1001,MATCH(1,(구분표!$B$2:$B$1001='15년일출'!$A166)*(구분표!$C$2:$C$1001='15년일출'!$B166)*(구분표!$A$2:$A$1001='15년일출'!$C166),0))),"@@")</f>
        <v/>
      </c>
    </row>
    <row r="167" spans="1:29" ht="31.5" customHeight="1">
      <c r="A167" s="90" t="str">
        <f>IFERROR(VLOOKUP('15년일출'!$C167,구분표!$A$2:$C$1001,2,FALSE),"")</f>
        <v/>
      </c>
      <c r="B167" s="90" t="str">
        <f>IFERROR(VLOOKUP('15년일출'!$C167,구분표!$A$2:$C$1001,3,FALSE),"")</f>
        <v/>
      </c>
      <c r="C167" s="190"/>
      <c r="D167" s="189"/>
      <c r="E167" s="189"/>
      <c r="F167" s="190"/>
      <c r="G167" s="188"/>
      <c r="H167" s="200"/>
      <c r="I167" s="200"/>
      <c r="J167" s="74">
        <f t="shared" si="29"/>
        <v>0</v>
      </c>
      <c r="K167" s="203"/>
      <c r="L167" s="202"/>
      <c r="M167" s="74">
        <f t="shared" si="30"/>
        <v>0</v>
      </c>
      <c r="N167" s="75" t="str">
        <f t="shared" si="10"/>
        <v>-</v>
      </c>
      <c r="O167" s="208"/>
      <c r="P167" s="76"/>
      <c r="Q167" s="215"/>
      <c r="R167" s="76"/>
      <c r="S167" s="79" t="str">
        <f t="shared" si="31"/>
        <v/>
      </c>
      <c r="T167" s="188">
        <f t="shared" si="25"/>
        <v>0</v>
      </c>
      <c r="U167" s="188">
        <f t="shared" si="32"/>
        <v>0</v>
      </c>
      <c r="V167" s="78" t="str">
        <f t="shared" si="26"/>
        <v>ok</v>
      </c>
      <c r="W167" s="76"/>
      <c r="X167" s="77" t="str">
        <f t="shared" si="33"/>
        <v/>
      </c>
      <c r="Y167" s="188">
        <f t="shared" si="27"/>
        <v>0</v>
      </c>
      <c r="Z167" s="188">
        <f t="shared" si="28"/>
        <v>0</v>
      </c>
      <c r="AA167" s="78" t="str">
        <f t="shared" si="34"/>
        <v>ok</v>
      </c>
      <c r="AB167" s="76"/>
      <c r="AC167" s="80" t="str">
        <f t="array" ref="AC167">IFERROR(IF($C167="","",INDEX(구분표!$I$2:$I$1001,MATCH(1,(구분표!$B$2:$B$1001='15년일출'!$A167)*(구분표!$C$2:$C$1001='15년일출'!$B167)*(구분표!$A$2:$A$1001='15년일출'!$C167),0))),"@@")</f>
        <v/>
      </c>
    </row>
    <row r="168" spans="1:29" ht="31.5" customHeight="1">
      <c r="A168" s="90" t="str">
        <f>IFERROR(VLOOKUP('15년일출'!$C168,구분표!$A$2:$C$1001,2,FALSE),"")</f>
        <v/>
      </c>
      <c r="B168" s="90" t="str">
        <f>IFERROR(VLOOKUP('15년일출'!$C168,구분표!$A$2:$C$1001,3,FALSE),"")</f>
        <v/>
      </c>
      <c r="C168" s="190"/>
      <c r="D168" s="189"/>
      <c r="E168" s="189"/>
      <c r="F168" s="190"/>
      <c r="G168" s="188"/>
      <c r="H168" s="200"/>
      <c r="I168" s="200"/>
      <c r="J168" s="74">
        <f t="shared" si="29"/>
        <v>0</v>
      </c>
      <c r="K168" s="203"/>
      <c r="L168" s="202"/>
      <c r="M168" s="74">
        <f t="shared" si="30"/>
        <v>0</v>
      </c>
      <c r="N168" s="75" t="str">
        <f t="shared" si="10"/>
        <v>-</v>
      </c>
      <c r="O168" s="208"/>
      <c r="P168" s="76"/>
      <c r="Q168" s="215"/>
      <c r="R168" s="76"/>
      <c r="S168" s="79" t="str">
        <f t="shared" si="31"/>
        <v/>
      </c>
      <c r="T168" s="188">
        <f t="shared" si="25"/>
        <v>0</v>
      </c>
      <c r="U168" s="188">
        <f t="shared" si="32"/>
        <v>0</v>
      </c>
      <c r="V168" s="78" t="str">
        <f t="shared" si="26"/>
        <v>ok</v>
      </c>
      <c r="W168" s="76"/>
      <c r="X168" s="77" t="str">
        <f t="shared" si="33"/>
        <v/>
      </c>
      <c r="Y168" s="188">
        <f t="shared" si="27"/>
        <v>0</v>
      </c>
      <c r="Z168" s="188">
        <f t="shared" si="28"/>
        <v>0</v>
      </c>
      <c r="AA168" s="78" t="str">
        <f t="shared" si="34"/>
        <v>ok</v>
      </c>
      <c r="AB168" s="76"/>
      <c r="AC168" s="80" t="str">
        <f t="array" ref="AC168">IFERROR(IF($C168="","",INDEX(구분표!$I$2:$I$1001,MATCH(1,(구분표!$B$2:$B$1001='15년일출'!$A168)*(구분표!$C$2:$C$1001='15년일출'!$B168)*(구분표!$A$2:$A$1001='15년일출'!$C168),0))),"@@")</f>
        <v/>
      </c>
    </row>
    <row r="169" spans="1:29" ht="31.5" customHeight="1">
      <c r="A169" s="90" t="str">
        <f>IFERROR(VLOOKUP('15년일출'!$C169,구분표!$A$2:$C$1001,2,FALSE),"")</f>
        <v/>
      </c>
      <c r="B169" s="90" t="str">
        <f>IFERROR(VLOOKUP('15년일출'!$C169,구분표!$A$2:$C$1001,3,FALSE),"")</f>
        <v/>
      </c>
      <c r="C169" s="190"/>
      <c r="D169" s="189"/>
      <c r="E169" s="189"/>
      <c r="F169" s="190"/>
      <c r="G169" s="188"/>
      <c r="H169" s="200"/>
      <c r="I169" s="200"/>
      <c r="J169" s="74">
        <f t="shared" si="29"/>
        <v>0</v>
      </c>
      <c r="K169" s="203"/>
      <c r="L169" s="202"/>
      <c r="M169" s="74">
        <f t="shared" si="30"/>
        <v>0</v>
      </c>
      <c r="N169" s="75" t="str">
        <f t="shared" si="10"/>
        <v>-</v>
      </c>
      <c r="O169" s="208"/>
      <c r="P169" s="76"/>
      <c r="Q169" s="215"/>
      <c r="R169" s="76"/>
      <c r="S169" s="79" t="str">
        <f t="shared" si="31"/>
        <v/>
      </c>
      <c r="T169" s="188">
        <f t="shared" si="25"/>
        <v>0</v>
      </c>
      <c r="U169" s="188">
        <f t="shared" si="32"/>
        <v>0</v>
      </c>
      <c r="V169" s="78" t="str">
        <f t="shared" si="26"/>
        <v>ok</v>
      </c>
      <c r="W169" s="76"/>
      <c r="X169" s="77" t="str">
        <f t="shared" si="33"/>
        <v/>
      </c>
      <c r="Y169" s="188">
        <f t="shared" si="27"/>
        <v>0</v>
      </c>
      <c r="Z169" s="188">
        <f t="shared" si="28"/>
        <v>0</v>
      </c>
      <c r="AA169" s="78" t="str">
        <f t="shared" si="34"/>
        <v>ok</v>
      </c>
      <c r="AB169" s="76"/>
      <c r="AC169" s="80" t="str">
        <f t="array" ref="AC169">IFERROR(IF($C169="","",INDEX(구분표!$I$2:$I$1001,MATCH(1,(구분표!$B$2:$B$1001='15년일출'!$A169)*(구분표!$C$2:$C$1001='15년일출'!$B169)*(구분표!$A$2:$A$1001='15년일출'!$C169),0))),"@@")</f>
        <v/>
      </c>
    </row>
    <row r="170" spans="1:29" ht="31.5" customHeight="1">
      <c r="A170" s="90" t="str">
        <f>IFERROR(VLOOKUP('15년일출'!$C170,구분표!$A$2:$C$1001,2,FALSE),"")</f>
        <v/>
      </c>
      <c r="B170" s="90" t="str">
        <f>IFERROR(VLOOKUP('15년일출'!$C170,구분표!$A$2:$C$1001,3,FALSE),"")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29"/>
        <v>0</v>
      </c>
      <c r="K170" s="202"/>
      <c r="L170" s="202"/>
      <c r="M170" s="74">
        <f t="shared" si="30"/>
        <v>0</v>
      </c>
      <c r="N170" s="75" t="str">
        <f t="shared" si="10"/>
        <v>-</v>
      </c>
      <c r="O170" s="208"/>
      <c r="P170" s="76"/>
      <c r="Q170" s="215"/>
      <c r="R170" s="76"/>
      <c r="S170" s="79" t="str">
        <f t="shared" si="31"/>
        <v/>
      </c>
      <c r="T170" s="188">
        <f t="shared" si="25"/>
        <v>0</v>
      </c>
      <c r="U170" s="188">
        <f t="shared" si="32"/>
        <v>0</v>
      </c>
      <c r="V170" s="78" t="str">
        <f t="shared" si="26"/>
        <v>ok</v>
      </c>
      <c r="W170" s="76"/>
      <c r="X170" s="77" t="str">
        <f t="shared" si="33"/>
        <v/>
      </c>
      <c r="Y170" s="188">
        <f t="shared" si="27"/>
        <v>0</v>
      </c>
      <c r="Z170" s="188">
        <f t="shared" si="28"/>
        <v>0</v>
      </c>
      <c r="AA170" s="78" t="str">
        <f t="shared" si="34"/>
        <v>ok</v>
      </c>
      <c r="AB170" s="76"/>
      <c r="AC170" s="80" t="str">
        <f t="array" ref="AC170">IFERROR(IF($C170="","",INDEX(구분표!$I$2:$I$1001,MATCH(1,(구분표!$B$2:$B$1001='15년일출'!$A170)*(구분표!$C$2:$C$1001='15년일출'!$B170)*(구분표!$A$2:$A$1001='15년일출'!$C170),0))),"@@")</f>
        <v/>
      </c>
    </row>
    <row r="171" spans="1:29" ht="31.5" customHeight="1">
      <c r="A171" s="90" t="str">
        <f>IFERROR(VLOOKUP('15년일출'!$C171,구분표!$A$2:$C$1001,2,FALSE),"")</f>
        <v/>
      </c>
      <c r="B171" s="90" t="str">
        <f>IFERROR(VLOOKUP('15년일출'!$C171,구분표!$A$2:$C$1001,3,FALSE),"")</f>
        <v/>
      </c>
      <c r="C171" s="190"/>
      <c r="D171" s="189"/>
      <c r="E171" s="189"/>
      <c r="F171" s="190"/>
      <c r="G171" s="188"/>
      <c r="H171" s="188"/>
      <c r="I171" s="188"/>
      <c r="J171" s="74">
        <f t="shared" si="29"/>
        <v>0</v>
      </c>
      <c r="K171" s="188"/>
      <c r="L171" s="188"/>
      <c r="M171" s="74">
        <f t="shared" si="30"/>
        <v>0</v>
      </c>
      <c r="N171" s="75" t="str">
        <f t="shared" si="10"/>
        <v>-</v>
      </c>
      <c r="O171" s="210"/>
      <c r="P171" s="76"/>
      <c r="Q171" s="215"/>
      <c r="R171" s="76"/>
      <c r="S171" s="79" t="str">
        <f t="shared" si="31"/>
        <v/>
      </c>
      <c r="T171" s="188">
        <f t="shared" si="25"/>
        <v>0</v>
      </c>
      <c r="U171" s="188">
        <f t="shared" si="32"/>
        <v>0</v>
      </c>
      <c r="V171" s="78" t="str">
        <f t="shared" si="26"/>
        <v>ok</v>
      </c>
      <c r="W171" s="76"/>
      <c r="X171" s="77" t="str">
        <f t="shared" si="33"/>
        <v/>
      </c>
      <c r="Y171" s="188">
        <f t="shared" si="27"/>
        <v>0</v>
      </c>
      <c r="Z171" s="188">
        <f t="shared" si="28"/>
        <v>0</v>
      </c>
      <c r="AA171" s="78" t="str">
        <f t="shared" si="34"/>
        <v>ok</v>
      </c>
      <c r="AB171" s="76"/>
      <c r="AC171" s="80" t="str">
        <f t="array" ref="AC171">IFERROR(IF($C171="","",INDEX(구분표!$I$2:$I$1001,MATCH(1,(구분표!$B$2:$B$1001='15년일출'!$A171)*(구분표!$C$2:$C$1001='15년일출'!$B171)*(구분표!$A$2:$A$1001='15년일출'!$C171),0))),"@@")</f>
        <v/>
      </c>
    </row>
    <row r="172" spans="1:29" ht="31.5" customHeight="1">
      <c r="A172" s="90" t="str">
        <f>IFERROR(VLOOKUP('15년일출'!$C172,구분표!$A$2:$C$1001,2,FALSE),"")</f>
        <v/>
      </c>
      <c r="B172" s="90" t="str">
        <f>IFERROR(VLOOKUP('15년일출'!$C172,구분표!$A$2:$C$1001,3,FALSE),"")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29"/>
        <v>0</v>
      </c>
      <c r="K172" s="188"/>
      <c r="L172" s="188"/>
      <c r="M172" s="74">
        <f t="shared" si="30"/>
        <v>0</v>
      </c>
      <c r="N172" s="75" t="str">
        <f t="shared" si="10"/>
        <v>-</v>
      </c>
      <c r="O172" s="210"/>
      <c r="P172" s="76"/>
      <c r="Q172" s="215"/>
      <c r="R172" s="76"/>
      <c r="S172" s="79" t="str">
        <f t="shared" si="31"/>
        <v/>
      </c>
      <c r="T172" s="188">
        <f t="shared" si="25"/>
        <v>0</v>
      </c>
      <c r="U172" s="188">
        <f t="shared" si="32"/>
        <v>0</v>
      </c>
      <c r="V172" s="78" t="str">
        <f t="shared" si="26"/>
        <v>ok</v>
      </c>
      <c r="W172" s="76"/>
      <c r="X172" s="77" t="str">
        <f t="shared" si="33"/>
        <v/>
      </c>
      <c r="Y172" s="188">
        <f t="shared" si="27"/>
        <v>0</v>
      </c>
      <c r="Z172" s="188">
        <f t="shared" si="28"/>
        <v>0</v>
      </c>
      <c r="AA172" s="78" t="str">
        <f t="shared" si="34"/>
        <v>ok</v>
      </c>
      <c r="AB172" s="76"/>
      <c r="AC172" s="80" t="str">
        <f t="array" ref="AC172">IFERROR(IF($C172="","",INDEX(구분표!$I$2:$I$1001,MATCH(1,(구분표!$B$2:$B$1001='15년일출'!$A172)*(구분표!$C$2:$C$1001='15년일출'!$B172)*(구분표!$A$2:$A$1001='15년일출'!$C172),0))),"@@")</f>
        <v/>
      </c>
    </row>
    <row r="173" spans="1:29" ht="31.5" customHeight="1">
      <c r="A173" s="90" t="str">
        <f>IFERROR(VLOOKUP('15년일출'!$C173,구분표!$A$2:$C$1001,2,FALSE),"")</f>
        <v/>
      </c>
      <c r="B173" s="90" t="str">
        <f>IFERROR(VLOOKUP('15년일출'!$C173,구분표!$A$2:$C$1001,3,FALSE),"")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29"/>
        <v>0</v>
      </c>
      <c r="K173" s="188"/>
      <c r="L173" s="188"/>
      <c r="M173" s="74">
        <f t="shared" si="30"/>
        <v>0</v>
      </c>
      <c r="N173" s="75" t="str">
        <f t="shared" si="10"/>
        <v>-</v>
      </c>
      <c r="O173" s="209"/>
      <c r="P173" s="76"/>
      <c r="Q173" s="215"/>
      <c r="R173" s="76"/>
      <c r="S173" s="79" t="str">
        <f t="shared" si="31"/>
        <v/>
      </c>
      <c r="T173" s="188">
        <f t="shared" si="25"/>
        <v>0</v>
      </c>
      <c r="U173" s="188">
        <f t="shared" si="32"/>
        <v>0</v>
      </c>
      <c r="V173" s="78" t="str">
        <f t="shared" si="26"/>
        <v>ok</v>
      </c>
      <c r="W173" s="76"/>
      <c r="X173" s="77" t="str">
        <f t="shared" si="33"/>
        <v/>
      </c>
      <c r="Y173" s="188">
        <f t="shared" si="27"/>
        <v>0</v>
      </c>
      <c r="Z173" s="188">
        <f t="shared" si="28"/>
        <v>0</v>
      </c>
      <c r="AA173" s="78" t="str">
        <f t="shared" si="34"/>
        <v>ok</v>
      </c>
      <c r="AB173" s="76"/>
      <c r="AC173" s="80" t="str">
        <f t="array" ref="AC173">IFERROR(IF($C173="","",INDEX(구분표!$I$2:$I$1001,MATCH(1,(구분표!$B$2:$B$1001='15년일출'!$A173)*(구분표!$C$2:$C$1001='15년일출'!$B173)*(구분표!$A$2:$A$1001='15년일출'!$C173),0))),"@@")</f>
        <v/>
      </c>
    </row>
    <row r="174" spans="1:29" ht="31.5" customHeight="1">
      <c r="A174" s="90" t="str">
        <f>IFERROR(VLOOKUP('15년일출'!$C174,구분표!$A$2:$C$1001,2,FALSE),"")</f>
        <v/>
      </c>
      <c r="B174" s="90" t="str">
        <f>IFERROR(VLOOKUP('15년일출'!$C174,구분표!$A$2:$C$1001,3,FALSE),"")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29"/>
        <v>0</v>
      </c>
      <c r="K174" s="188"/>
      <c r="L174" s="188"/>
      <c r="M174" s="74">
        <f t="shared" si="30"/>
        <v>0</v>
      </c>
      <c r="N174" s="75" t="str">
        <f t="shared" si="10"/>
        <v>-</v>
      </c>
      <c r="O174" s="210"/>
      <c r="P174" s="76"/>
      <c r="Q174" s="215"/>
      <c r="R174" s="76"/>
      <c r="S174" s="79" t="str">
        <f t="shared" si="31"/>
        <v/>
      </c>
      <c r="T174" s="188">
        <f t="shared" si="25"/>
        <v>0</v>
      </c>
      <c r="U174" s="188">
        <f t="shared" si="32"/>
        <v>0</v>
      </c>
      <c r="V174" s="78" t="str">
        <f t="shared" si="26"/>
        <v>ok</v>
      </c>
      <c r="W174" s="76"/>
      <c r="X174" s="77" t="str">
        <f t="shared" si="33"/>
        <v/>
      </c>
      <c r="Y174" s="188">
        <f t="shared" si="27"/>
        <v>0</v>
      </c>
      <c r="Z174" s="188">
        <f t="shared" si="28"/>
        <v>0</v>
      </c>
      <c r="AA174" s="78" t="str">
        <f t="shared" si="34"/>
        <v>ok</v>
      </c>
      <c r="AB174" s="76"/>
      <c r="AC174" s="80" t="str">
        <f t="array" ref="AC174">IFERROR(IF($C174="","",INDEX(구분표!$I$2:$I$1001,MATCH(1,(구분표!$B$2:$B$1001='15년일출'!$A174)*(구분표!$C$2:$C$1001='15년일출'!$B174)*(구분표!$A$2:$A$1001='15년일출'!$C174),0))),"@@")</f>
        <v/>
      </c>
    </row>
    <row r="175" spans="1:29" ht="31.5" customHeight="1">
      <c r="A175" s="90" t="str">
        <f>IFERROR(VLOOKUP('15년일출'!$C175,구분표!$A$2:$C$1001,2,FALSE),"")</f>
        <v/>
      </c>
      <c r="B175" s="90" t="str">
        <f>IFERROR(VLOOKUP('15년일출'!$C175,구분표!$A$2:$C$1001,3,FALSE),"")</f>
        <v/>
      </c>
      <c r="C175" s="190"/>
      <c r="D175" s="189"/>
      <c r="E175" s="189"/>
      <c r="F175" s="190"/>
      <c r="G175" s="192"/>
      <c r="H175" s="188"/>
      <c r="I175" s="188"/>
      <c r="J175" s="74">
        <f t="shared" si="29"/>
        <v>0</v>
      </c>
      <c r="K175" s="188"/>
      <c r="L175" s="188"/>
      <c r="M175" s="74">
        <f t="shared" si="30"/>
        <v>0</v>
      </c>
      <c r="N175" s="75" t="str">
        <f t="shared" si="10"/>
        <v>-</v>
      </c>
      <c r="O175" s="205"/>
      <c r="P175" s="76"/>
      <c r="Q175" s="215"/>
      <c r="R175" s="76"/>
      <c r="S175" s="79" t="str">
        <f t="shared" si="31"/>
        <v/>
      </c>
      <c r="T175" s="188">
        <f t="shared" si="25"/>
        <v>0</v>
      </c>
      <c r="U175" s="188">
        <f t="shared" si="32"/>
        <v>0</v>
      </c>
      <c r="V175" s="78" t="str">
        <f t="shared" si="26"/>
        <v>ok</v>
      </c>
      <c r="W175" s="76"/>
      <c r="X175" s="77" t="str">
        <f t="shared" si="33"/>
        <v/>
      </c>
      <c r="Y175" s="188">
        <f t="shared" si="27"/>
        <v>0</v>
      </c>
      <c r="Z175" s="188">
        <f t="shared" si="28"/>
        <v>0</v>
      </c>
      <c r="AA175" s="78" t="str">
        <f t="shared" si="34"/>
        <v>ok</v>
      </c>
      <c r="AB175" s="76"/>
      <c r="AC175" s="80" t="str">
        <f t="array" ref="AC175">IFERROR(IF($C175="","",INDEX(구분표!$I$2:$I$1001,MATCH(1,(구분표!$B$2:$B$1001='15년일출'!$A175)*(구분표!$C$2:$C$1001='15년일출'!$B175)*(구분표!$A$2:$A$1001='15년일출'!$C175),0))),"@@")</f>
        <v/>
      </c>
    </row>
    <row r="176" spans="1:29" s="24" customFormat="1" ht="31.5" customHeight="1">
      <c r="A176" s="91" t="str">
        <f>IFERROR(VLOOKUP('15년일출'!$C176,구분표!$A$2:$C$1001,2,FALSE),"")</f>
        <v/>
      </c>
      <c r="B176" s="91" t="str">
        <f>IFERROR(VLOOKUP('15년일출'!$C176,구분표!$A$2:$C$1001,3,FALSE),"")</f>
        <v/>
      </c>
      <c r="C176" s="194"/>
      <c r="D176" s="195"/>
      <c r="E176" s="195"/>
      <c r="F176" s="194"/>
      <c r="G176" s="192"/>
      <c r="H176" s="201"/>
      <c r="I176" s="201"/>
      <c r="J176" s="74">
        <f t="shared" si="29"/>
        <v>0</v>
      </c>
      <c r="K176" s="201"/>
      <c r="L176" s="201"/>
      <c r="M176" s="74">
        <f t="shared" si="30"/>
        <v>0</v>
      </c>
      <c r="N176" s="75" t="str">
        <f t="shared" si="10"/>
        <v>-</v>
      </c>
      <c r="O176" s="207"/>
      <c r="P176" s="81"/>
      <c r="Q176" s="216"/>
      <c r="R176" s="81"/>
      <c r="S176" s="79" t="str">
        <f t="shared" si="31"/>
        <v/>
      </c>
      <c r="T176" s="188">
        <f t="shared" si="25"/>
        <v>0</v>
      </c>
      <c r="U176" s="188">
        <f t="shared" si="32"/>
        <v>0</v>
      </c>
      <c r="V176" s="78" t="str">
        <f t="shared" si="26"/>
        <v>ok</v>
      </c>
      <c r="W176" s="81"/>
      <c r="X176" s="77" t="str">
        <f t="shared" si="33"/>
        <v/>
      </c>
      <c r="Y176" s="188">
        <f t="shared" si="27"/>
        <v>0</v>
      </c>
      <c r="Z176" s="188">
        <f t="shared" si="28"/>
        <v>0</v>
      </c>
      <c r="AA176" s="78" t="str">
        <f t="shared" si="34"/>
        <v>ok</v>
      </c>
      <c r="AB176" s="81"/>
      <c r="AC176" s="80" t="str">
        <f t="array" ref="AC176">IFERROR(IF($C176="","",INDEX(구분표!$I$2:$I$1001,MATCH(1,(구분표!$B$2:$B$1001='15년일출'!$A176)*(구분표!$C$2:$C$1001='15년일출'!$B176)*(구분표!$A$2:$A$1001='15년일출'!$C176),0))),"@@")</f>
        <v/>
      </c>
    </row>
    <row r="177" spans="1:29" ht="31.5" customHeight="1">
      <c r="A177" s="90" t="str">
        <f>IFERROR(VLOOKUP('15년일출'!$C177,구분표!$A$2:$C$1001,2,FALSE),"")</f>
        <v/>
      </c>
      <c r="B177" s="90" t="str">
        <f>IFERROR(VLOOKUP('15년일출'!$C177,구분표!$A$2:$C$1001,3,FALSE),"")</f>
        <v/>
      </c>
      <c r="C177" s="190"/>
      <c r="D177" s="189"/>
      <c r="E177" s="189"/>
      <c r="F177" s="190"/>
      <c r="G177" s="188"/>
      <c r="H177" s="188"/>
      <c r="I177" s="188"/>
      <c r="J177" s="74">
        <f t="shared" si="29"/>
        <v>0</v>
      </c>
      <c r="K177" s="188"/>
      <c r="L177" s="188"/>
      <c r="M177" s="74">
        <f t="shared" si="30"/>
        <v>0</v>
      </c>
      <c r="N177" s="75" t="str">
        <f t="shared" si="10"/>
        <v>-</v>
      </c>
      <c r="O177" s="211"/>
      <c r="P177" s="76"/>
      <c r="Q177" s="215"/>
      <c r="R177" s="76"/>
      <c r="S177" s="79" t="str">
        <f t="shared" si="31"/>
        <v/>
      </c>
      <c r="T177" s="188">
        <f t="shared" si="25"/>
        <v>0</v>
      </c>
      <c r="U177" s="188">
        <f t="shared" si="32"/>
        <v>0</v>
      </c>
      <c r="V177" s="78" t="str">
        <f t="shared" si="26"/>
        <v>ok</v>
      </c>
      <c r="W177" s="76"/>
      <c r="X177" s="77" t="str">
        <f t="shared" si="33"/>
        <v/>
      </c>
      <c r="Y177" s="188">
        <f t="shared" si="27"/>
        <v>0</v>
      </c>
      <c r="Z177" s="188">
        <f t="shared" si="28"/>
        <v>0</v>
      </c>
      <c r="AA177" s="78" t="str">
        <f t="shared" si="34"/>
        <v>ok</v>
      </c>
      <c r="AB177" s="76"/>
      <c r="AC177" s="80" t="str">
        <f t="array" ref="AC177">IFERROR(IF($C177="","",INDEX(구분표!$I$2:$I$1001,MATCH(1,(구분표!$B$2:$B$1001='15년일출'!$A177)*(구분표!$C$2:$C$1001='15년일출'!$B177)*(구분표!$A$2:$A$1001='15년일출'!$C177),0))),"@@")</f>
        <v/>
      </c>
    </row>
    <row r="178" spans="1:29" ht="31.5" customHeight="1">
      <c r="A178" s="90" t="str">
        <f>IFERROR(VLOOKUP('15년일출'!$C178,구분표!$A$2:$C$1001,2,FALSE),"")</f>
        <v/>
      </c>
      <c r="B178" s="90" t="str">
        <f>IFERROR(VLOOKUP('15년일출'!$C178,구분표!$A$2:$C$1001,3,FALSE),"")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29"/>
        <v>0</v>
      </c>
      <c r="K178" s="188"/>
      <c r="L178" s="188"/>
      <c r="M178" s="74">
        <f t="shared" si="30"/>
        <v>0</v>
      </c>
      <c r="N178" s="75" t="str">
        <f t="shared" si="10"/>
        <v>-</v>
      </c>
      <c r="O178" s="209"/>
      <c r="P178" s="76"/>
      <c r="Q178" s="215"/>
      <c r="R178" s="76"/>
      <c r="S178" s="79" t="str">
        <f t="shared" si="31"/>
        <v/>
      </c>
      <c r="T178" s="188">
        <f t="shared" si="25"/>
        <v>0</v>
      </c>
      <c r="U178" s="188">
        <f t="shared" si="32"/>
        <v>0</v>
      </c>
      <c r="V178" s="78" t="str">
        <f t="shared" si="26"/>
        <v>ok</v>
      </c>
      <c r="W178" s="76"/>
      <c r="X178" s="77" t="str">
        <f t="shared" si="33"/>
        <v/>
      </c>
      <c r="Y178" s="188">
        <f t="shared" si="27"/>
        <v>0</v>
      </c>
      <c r="Z178" s="188">
        <f t="shared" si="28"/>
        <v>0</v>
      </c>
      <c r="AA178" s="78" t="str">
        <f t="shared" si="34"/>
        <v>ok</v>
      </c>
      <c r="AB178" s="76"/>
      <c r="AC178" s="80" t="str">
        <f t="array" ref="AC178">IFERROR(IF($C178="","",INDEX(구분표!$I$2:$I$1001,MATCH(1,(구분표!$B$2:$B$1001='15년일출'!$A178)*(구분표!$C$2:$C$1001='15년일출'!$B178)*(구분표!$A$2:$A$1001='15년일출'!$C178),0))),"@@")</f>
        <v/>
      </c>
    </row>
    <row r="179" spans="1:29" ht="31.5" customHeight="1">
      <c r="A179" s="90" t="str">
        <f>IFERROR(VLOOKUP('15년일출'!$C179,구분표!$A$2:$C$1001,2,FALSE),"")</f>
        <v/>
      </c>
      <c r="B179" s="90" t="str">
        <f>IFERROR(VLOOKUP('15년일출'!$C179,구분표!$A$2:$C$1001,3,FALSE),"")</f>
        <v/>
      </c>
      <c r="C179" s="190"/>
      <c r="D179" s="189"/>
      <c r="E179" s="189"/>
      <c r="F179" s="190"/>
      <c r="G179" s="196"/>
      <c r="H179" s="188"/>
      <c r="I179" s="188"/>
      <c r="J179" s="74">
        <f t="shared" si="29"/>
        <v>0</v>
      </c>
      <c r="K179" s="188"/>
      <c r="L179" s="188"/>
      <c r="M179" s="74">
        <f t="shared" si="30"/>
        <v>0</v>
      </c>
      <c r="N179" s="75" t="str">
        <f t="shared" si="10"/>
        <v>-</v>
      </c>
      <c r="O179" s="212"/>
      <c r="P179" s="76"/>
      <c r="Q179" s="215"/>
      <c r="R179" s="76"/>
      <c r="S179" s="79" t="str">
        <f t="shared" si="31"/>
        <v/>
      </c>
      <c r="T179" s="188">
        <f t="shared" si="25"/>
        <v>0</v>
      </c>
      <c r="U179" s="188">
        <f t="shared" si="32"/>
        <v>0</v>
      </c>
      <c r="V179" s="78" t="str">
        <f t="shared" si="26"/>
        <v>ok</v>
      </c>
      <c r="W179" s="76"/>
      <c r="X179" s="77" t="str">
        <f t="shared" si="33"/>
        <v/>
      </c>
      <c r="Y179" s="188">
        <f t="shared" si="27"/>
        <v>0</v>
      </c>
      <c r="Z179" s="188">
        <f t="shared" si="28"/>
        <v>0</v>
      </c>
      <c r="AA179" s="78" t="str">
        <f t="shared" si="34"/>
        <v>ok</v>
      </c>
      <c r="AB179" s="76"/>
      <c r="AC179" s="80" t="str">
        <f t="array" ref="AC179">IFERROR(IF($C179="","",INDEX(구분표!$I$2:$I$1001,MATCH(1,(구분표!$B$2:$B$1001='15년일출'!$A179)*(구분표!$C$2:$C$1001='15년일출'!$B179)*(구분표!$A$2:$A$1001='15년일출'!$C179),0))),"@@")</f>
        <v/>
      </c>
    </row>
    <row r="180" spans="1:29" ht="31.5" customHeight="1">
      <c r="A180" s="90" t="str">
        <f>IFERROR(VLOOKUP('15년일출'!$C180,구분표!$A$2:$C$1001,2,FALSE),"")</f>
        <v/>
      </c>
      <c r="B180" s="90" t="str">
        <f>IFERROR(VLOOKUP('15년일출'!$C180,구분표!$A$2:$C$1001,3,FALSE),"")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29"/>
        <v>0</v>
      </c>
      <c r="K180" s="188"/>
      <c r="L180" s="188"/>
      <c r="M180" s="74">
        <f t="shared" si="30"/>
        <v>0</v>
      </c>
      <c r="N180" s="75" t="str">
        <f t="shared" si="10"/>
        <v>-</v>
      </c>
      <c r="O180" s="212"/>
      <c r="P180" s="76"/>
      <c r="Q180" s="215"/>
      <c r="R180" s="76"/>
      <c r="S180" s="79" t="str">
        <f t="shared" si="31"/>
        <v/>
      </c>
      <c r="T180" s="188">
        <f t="shared" si="25"/>
        <v>0</v>
      </c>
      <c r="U180" s="188">
        <f t="shared" si="32"/>
        <v>0</v>
      </c>
      <c r="V180" s="78" t="str">
        <f t="shared" si="26"/>
        <v>ok</v>
      </c>
      <c r="W180" s="76"/>
      <c r="X180" s="77" t="str">
        <f t="shared" si="33"/>
        <v/>
      </c>
      <c r="Y180" s="188">
        <f t="shared" si="27"/>
        <v>0</v>
      </c>
      <c r="Z180" s="188">
        <f t="shared" si="28"/>
        <v>0</v>
      </c>
      <c r="AA180" s="78" t="str">
        <f t="shared" si="34"/>
        <v>ok</v>
      </c>
      <c r="AB180" s="76"/>
      <c r="AC180" s="80" t="str">
        <f t="array" ref="AC180">IFERROR(IF($C180="","",INDEX(구분표!$I$2:$I$1001,MATCH(1,(구분표!$B$2:$B$1001='15년일출'!$A180)*(구분표!$C$2:$C$1001='15년일출'!$B180)*(구분표!$A$2:$A$1001='15년일출'!$C180),0))),"@@")</f>
        <v/>
      </c>
    </row>
    <row r="181" spans="1:29" ht="31.5" customHeight="1">
      <c r="A181" s="90" t="str">
        <f>IFERROR(VLOOKUP('15년일출'!$C181,구분표!$A$2:$C$1001,2,FALSE),"")</f>
        <v/>
      </c>
      <c r="B181" s="90" t="str">
        <f>IFERROR(VLOOKUP('15년일출'!$C181,구분표!$A$2:$C$1001,3,FALSE),"")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29"/>
        <v>0</v>
      </c>
      <c r="K181" s="188"/>
      <c r="L181" s="188"/>
      <c r="M181" s="74">
        <f t="shared" si="30"/>
        <v>0</v>
      </c>
      <c r="N181" s="75" t="str">
        <f t="shared" si="10"/>
        <v>-</v>
      </c>
      <c r="O181" s="212"/>
      <c r="P181" s="76"/>
      <c r="Q181" s="215"/>
      <c r="R181" s="76"/>
      <c r="S181" s="79" t="str">
        <f t="shared" si="31"/>
        <v/>
      </c>
      <c r="T181" s="188">
        <f t="shared" si="25"/>
        <v>0</v>
      </c>
      <c r="U181" s="188">
        <f t="shared" si="32"/>
        <v>0</v>
      </c>
      <c r="V181" s="78" t="str">
        <f t="shared" si="26"/>
        <v>ok</v>
      </c>
      <c r="W181" s="76"/>
      <c r="X181" s="77" t="str">
        <f t="shared" si="33"/>
        <v/>
      </c>
      <c r="Y181" s="188">
        <f t="shared" si="27"/>
        <v>0</v>
      </c>
      <c r="Z181" s="188">
        <f t="shared" si="28"/>
        <v>0</v>
      </c>
      <c r="AA181" s="78" t="str">
        <f t="shared" si="34"/>
        <v>ok</v>
      </c>
      <c r="AB181" s="76"/>
      <c r="AC181" s="80" t="str">
        <f t="array" ref="AC181">IFERROR(IF($C181="","",INDEX(구분표!$I$2:$I$1001,MATCH(1,(구분표!$B$2:$B$1001='15년일출'!$A181)*(구분표!$C$2:$C$1001='15년일출'!$B181)*(구분표!$A$2:$A$1001='15년일출'!$C181),0))),"@@")</f>
        <v/>
      </c>
    </row>
    <row r="182" spans="1:29" ht="31.5" customHeight="1">
      <c r="A182" s="90" t="str">
        <f>IFERROR(VLOOKUP('15년일출'!$C182,구분표!$A$2:$C$1001,2,FALSE),"")</f>
        <v/>
      </c>
      <c r="B182" s="90" t="str">
        <f>IFERROR(VLOOKUP('15년일출'!$C182,구분표!$A$2:$C$1001,3,FALSE),"")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29"/>
        <v>0</v>
      </c>
      <c r="K182" s="188"/>
      <c r="L182" s="188"/>
      <c r="M182" s="74">
        <f t="shared" si="30"/>
        <v>0</v>
      </c>
      <c r="N182" s="75" t="str">
        <f t="shared" si="10"/>
        <v>-</v>
      </c>
      <c r="O182" s="212"/>
      <c r="P182" s="76"/>
      <c r="Q182" s="215"/>
      <c r="R182" s="76"/>
      <c r="S182" s="79" t="str">
        <f t="shared" si="31"/>
        <v/>
      </c>
      <c r="T182" s="188">
        <f t="shared" si="25"/>
        <v>0</v>
      </c>
      <c r="U182" s="188">
        <f t="shared" si="32"/>
        <v>0</v>
      </c>
      <c r="V182" s="78" t="str">
        <f t="shared" si="26"/>
        <v>ok</v>
      </c>
      <c r="W182" s="76"/>
      <c r="X182" s="77" t="str">
        <f t="shared" si="33"/>
        <v/>
      </c>
      <c r="Y182" s="188">
        <f t="shared" si="27"/>
        <v>0</v>
      </c>
      <c r="Z182" s="188">
        <f t="shared" si="28"/>
        <v>0</v>
      </c>
      <c r="AA182" s="78" t="str">
        <f t="shared" si="34"/>
        <v>ok</v>
      </c>
      <c r="AB182" s="76"/>
      <c r="AC182" s="80" t="str">
        <f t="array" ref="AC182">IFERROR(IF($C182="","",INDEX(구분표!$I$2:$I$1001,MATCH(1,(구분표!$B$2:$B$1001='15년일출'!$A182)*(구분표!$C$2:$C$1001='15년일출'!$B182)*(구분표!$A$2:$A$1001='15년일출'!$C182),0))),"@@")</f>
        <v/>
      </c>
    </row>
    <row r="183" spans="1:29" ht="31.5" customHeight="1">
      <c r="A183" s="90" t="str">
        <f>IFERROR(VLOOKUP('15년일출'!$C183,구분표!$A$2:$C$1001,2,FALSE),"")</f>
        <v/>
      </c>
      <c r="B183" s="90" t="str">
        <f>IFERROR(VLOOKUP('15년일출'!$C183,구분표!$A$2:$C$1001,3,FALSE),"")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29"/>
        <v>0</v>
      </c>
      <c r="K183" s="188"/>
      <c r="L183" s="188"/>
      <c r="M183" s="74">
        <f t="shared" si="30"/>
        <v>0</v>
      </c>
      <c r="N183" s="75" t="str">
        <f t="shared" si="10"/>
        <v>-</v>
      </c>
      <c r="O183" s="212"/>
      <c r="P183" s="76"/>
      <c r="Q183" s="215"/>
      <c r="R183" s="76"/>
      <c r="S183" s="79" t="str">
        <f t="shared" si="31"/>
        <v/>
      </c>
      <c r="T183" s="188">
        <f t="shared" si="25"/>
        <v>0</v>
      </c>
      <c r="U183" s="188">
        <f t="shared" si="32"/>
        <v>0</v>
      </c>
      <c r="V183" s="78" t="str">
        <f t="shared" si="26"/>
        <v>ok</v>
      </c>
      <c r="W183" s="76"/>
      <c r="X183" s="77" t="str">
        <f t="shared" si="33"/>
        <v/>
      </c>
      <c r="Y183" s="188">
        <f t="shared" si="27"/>
        <v>0</v>
      </c>
      <c r="Z183" s="188">
        <f t="shared" si="28"/>
        <v>0</v>
      </c>
      <c r="AA183" s="78" t="str">
        <f t="shared" si="34"/>
        <v>ok</v>
      </c>
      <c r="AB183" s="76"/>
      <c r="AC183" s="80" t="str">
        <f t="array" ref="AC183">IFERROR(IF($C183="","",INDEX(구분표!$I$2:$I$1001,MATCH(1,(구분표!$B$2:$B$1001='15년일출'!$A183)*(구분표!$C$2:$C$1001='15년일출'!$B183)*(구분표!$A$2:$A$1001='15년일출'!$C183),0))),"@@")</f>
        <v/>
      </c>
    </row>
    <row r="184" spans="1:29" ht="31.5" customHeight="1">
      <c r="A184" s="90" t="str">
        <f>IFERROR(VLOOKUP('15년일출'!$C184,구분표!$A$2:$C$1001,2,FALSE),"")</f>
        <v/>
      </c>
      <c r="B184" s="90" t="str">
        <f>IFERROR(VLOOKUP('15년일출'!$C184,구분표!$A$2:$C$1001,3,FALSE),"")</f>
        <v/>
      </c>
      <c r="C184" s="190"/>
      <c r="D184" s="189"/>
      <c r="E184" s="189"/>
      <c r="F184" s="190"/>
      <c r="G184" s="191"/>
      <c r="H184" s="188"/>
      <c r="I184" s="188"/>
      <c r="J184" s="74">
        <f t="shared" si="29"/>
        <v>0</v>
      </c>
      <c r="K184" s="188"/>
      <c r="L184" s="188"/>
      <c r="M184" s="74">
        <f t="shared" si="30"/>
        <v>0</v>
      </c>
      <c r="N184" s="75" t="str">
        <f t="shared" si="10"/>
        <v>-</v>
      </c>
      <c r="O184" s="212"/>
      <c r="P184" s="76"/>
      <c r="Q184" s="215"/>
      <c r="R184" s="76"/>
      <c r="S184" s="79" t="str">
        <f t="shared" si="31"/>
        <v/>
      </c>
      <c r="T184" s="188">
        <f t="shared" si="25"/>
        <v>0</v>
      </c>
      <c r="U184" s="188">
        <f t="shared" si="32"/>
        <v>0</v>
      </c>
      <c r="V184" s="78" t="str">
        <f t="shared" si="26"/>
        <v>ok</v>
      </c>
      <c r="W184" s="76"/>
      <c r="X184" s="77" t="str">
        <f t="shared" si="33"/>
        <v/>
      </c>
      <c r="Y184" s="188">
        <f t="shared" si="27"/>
        <v>0</v>
      </c>
      <c r="Z184" s="188">
        <f t="shared" si="28"/>
        <v>0</v>
      </c>
      <c r="AA184" s="78" t="str">
        <f t="shared" si="34"/>
        <v>ok</v>
      </c>
      <c r="AB184" s="76"/>
      <c r="AC184" s="80" t="str">
        <f t="array" ref="AC184">IFERROR(IF($C184="","",INDEX(구분표!$I$2:$I$1001,MATCH(1,(구분표!$B$2:$B$1001='15년일출'!$A184)*(구분표!$C$2:$C$1001='15년일출'!$B184)*(구분표!$A$2:$A$1001='15년일출'!$C184),0))),"@@")</f>
        <v/>
      </c>
    </row>
    <row r="185" spans="1:29" ht="31.5" customHeight="1">
      <c r="A185" s="90" t="str">
        <f>IFERROR(VLOOKUP('15년일출'!$C185,구분표!$A$2:$C$1001,2,FALSE),"")</f>
        <v/>
      </c>
      <c r="B185" s="90" t="str">
        <f>IFERROR(VLOOKUP('15년일출'!$C185,구분표!$A$2:$C$1001,3,FALSE),"")</f>
        <v/>
      </c>
      <c r="C185" s="190"/>
      <c r="D185" s="189"/>
      <c r="E185" s="189"/>
      <c r="F185" s="190"/>
      <c r="G185" s="196"/>
      <c r="H185" s="188"/>
      <c r="I185" s="188"/>
      <c r="J185" s="74">
        <f t="shared" si="29"/>
        <v>0</v>
      </c>
      <c r="K185" s="188"/>
      <c r="L185" s="188"/>
      <c r="M185" s="74">
        <f t="shared" si="30"/>
        <v>0</v>
      </c>
      <c r="N185" s="75" t="str">
        <f t="shared" si="10"/>
        <v>-</v>
      </c>
      <c r="O185" s="211"/>
      <c r="P185" s="76"/>
      <c r="Q185" s="215"/>
      <c r="R185" s="76"/>
      <c r="S185" s="79" t="str">
        <f t="shared" si="31"/>
        <v/>
      </c>
      <c r="T185" s="188">
        <f t="shared" si="25"/>
        <v>0</v>
      </c>
      <c r="U185" s="188">
        <f t="shared" si="32"/>
        <v>0</v>
      </c>
      <c r="V185" s="78" t="str">
        <f t="shared" si="26"/>
        <v>ok</v>
      </c>
      <c r="W185" s="76"/>
      <c r="X185" s="77" t="str">
        <f t="shared" si="33"/>
        <v/>
      </c>
      <c r="Y185" s="188">
        <f t="shared" si="27"/>
        <v>0</v>
      </c>
      <c r="Z185" s="188">
        <f t="shared" si="28"/>
        <v>0</v>
      </c>
      <c r="AA185" s="78" t="str">
        <f t="shared" si="34"/>
        <v>ok</v>
      </c>
      <c r="AB185" s="76"/>
      <c r="AC185" s="80" t="str">
        <f t="array" ref="AC185">IFERROR(IF($C185="","",INDEX(구분표!$I$2:$I$1001,MATCH(1,(구분표!$B$2:$B$1001='15년일출'!$A185)*(구분표!$C$2:$C$1001='15년일출'!$B185)*(구분표!$A$2:$A$1001='15년일출'!$C185),0))),"@@")</f>
        <v/>
      </c>
    </row>
    <row r="186" spans="1:29" ht="31.5" customHeight="1">
      <c r="A186" s="90" t="str">
        <f>IFERROR(VLOOKUP('15년일출'!$C186,구분표!$A$2:$C$1001,2,FALSE),"")</f>
        <v/>
      </c>
      <c r="B186" s="90" t="str">
        <f>IFERROR(VLOOKUP('15년일출'!$C186,구분표!$A$2:$C$1001,3,FALSE),"")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29"/>
        <v>0</v>
      </c>
      <c r="K186" s="188"/>
      <c r="L186" s="188"/>
      <c r="M186" s="74">
        <f t="shared" si="30"/>
        <v>0</v>
      </c>
      <c r="N186" s="75" t="str">
        <f t="shared" si="10"/>
        <v>-</v>
      </c>
      <c r="O186" s="212"/>
      <c r="P186" s="76"/>
      <c r="Q186" s="215"/>
      <c r="R186" s="76"/>
      <c r="S186" s="79" t="str">
        <f t="shared" si="31"/>
        <v/>
      </c>
      <c r="T186" s="188">
        <f t="shared" si="25"/>
        <v>0</v>
      </c>
      <c r="U186" s="188">
        <f t="shared" si="32"/>
        <v>0</v>
      </c>
      <c r="V186" s="78" t="str">
        <f t="shared" si="26"/>
        <v>ok</v>
      </c>
      <c r="W186" s="76"/>
      <c r="X186" s="77" t="str">
        <f t="shared" si="33"/>
        <v/>
      </c>
      <c r="Y186" s="188">
        <f t="shared" si="27"/>
        <v>0</v>
      </c>
      <c r="Z186" s="188">
        <f t="shared" si="28"/>
        <v>0</v>
      </c>
      <c r="AA186" s="78" t="str">
        <f t="shared" si="34"/>
        <v>ok</v>
      </c>
      <c r="AB186" s="76"/>
      <c r="AC186" s="80" t="str">
        <f t="array" ref="AC186">IFERROR(IF($C186="","",INDEX(구분표!$I$2:$I$1001,MATCH(1,(구분표!$B$2:$B$1001='15년일출'!$A186)*(구분표!$C$2:$C$1001='15년일출'!$B186)*(구분표!$A$2:$A$1001='15년일출'!$C186),0))),"@@")</f>
        <v/>
      </c>
    </row>
    <row r="187" spans="1:29" ht="31.5" customHeight="1">
      <c r="A187" s="90" t="str">
        <f>IFERROR(VLOOKUP('15년일출'!$C187,구분표!$A$2:$C$1001,2,FALSE),"")</f>
        <v/>
      </c>
      <c r="B187" s="90" t="str">
        <f>IFERROR(VLOOKUP('15년일출'!$C187,구분표!$A$2:$C$1001,3,FALSE),"")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29"/>
        <v>0</v>
      </c>
      <c r="K187" s="188"/>
      <c r="L187" s="188"/>
      <c r="M187" s="74">
        <f t="shared" si="30"/>
        <v>0</v>
      </c>
      <c r="N187" s="75" t="str">
        <f t="shared" si="10"/>
        <v>-</v>
      </c>
      <c r="O187" s="211"/>
      <c r="P187" s="76"/>
      <c r="Q187" s="215"/>
      <c r="R187" s="76"/>
      <c r="S187" s="79" t="str">
        <f t="shared" si="31"/>
        <v/>
      </c>
      <c r="T187" s="188">
        <f t="shared" si="25"/>
        <v>0</v>
      </c>
      <c r="U187" s="188">
        <f t="shared" si="32"/>
        <v>0</v>
      </c>
      <c r="V187" s="78" t="str">
        <f t="shared" si="26"/>
        <v>ok</v>
      </c>
      <c r="W187" s="76"/>
      <c r="X187" s="77" t="str">
        <f t="shared" si="33"/>
        <v/>
      </c>
      <c r="Y187" s="188">
        <f t="shared" si="27"/>
        <v>0</v>
      </c>
      <c r="Z187" s="188">
        <f t="shared" si="28"/>
        <v>0</v>
      </c>
      <c r="AA187" s="78" t="str">
        <f t="shared" si="34"/>
        <v>ok</v>
      </c>
      <c r="AB187" s="76"/>
      <c r="AC187" s="80" t="str">
        <f t="array" ref="AC187">IFERROR(IF($C187="","",INDEX(구분표!$I$2:$I$1001,MATCH(1,(구분표!$B$2:$B$1001='15년일출'!$A187)*(구분표!$C$2:$C$1001='15년일출'!$B187)*(구분표!$A$2:$A$1001='15년일출'!$C187),0))),"@@")</f>
        <v/>
      </c>
    </row>
    <row r="188" spans="1:29" ht="31.5" customHeight="1">
      <c r="A188" s="90" t="str">
        <f>IFERROR(VLOOKUP('15년일출'!$C188,구분표!$A$2:$C$1001,2,FALSE),"")</f>
        <v/>
      </c>
      <c r="B188" s="90" t="str">
        <f>IFERROR(VLOOKUP('15년일출'!$C188,구분표!$A$2:$C$1001,3,FALSE),"")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29"/>
        <v>0</v>
      </c>
      <c r="K188" s="188"/>
      <c r="L188" s="188"/>
      <c r="M188" s="74">
        <f t="shared" si="30"/>
        <v>0</v>
      </c>
      <c r="N188" s="75" t="str">
        <f t="shared" si="10"/>
        <v>-</v>
      </c>
      <c r="O188" s="211"/>
      <c r="P188" s="76"/>
      <c r="Q188" s="215"/>
      <c r="R188" s="76"/>
      <c r="S188" s="79" t="str">
        <f t="shared" si="31"/>
        <v/>
      </c>
      <c r="T188" s="188">
        <f t="shared" si="25"/>
        <v>0</v>
      </c>
      <c r="U188" s="188">
        <f t="shared" si="32"/>
        <v>0</v>
      </c>
      <c r="V188" s="78" t="str">
        <f t="shared" si="26"/>
        <v>ok</v>
      </c>
      <c r="W188" s="76"/>
      <c r="X188" s="77" t="str">
        <f t="shared" si="33"/>
        <v/>
      </c>
      <c r="Y188" s="188">
        <f t="shared" si="27"/>
        <v>0</v>
      </c>
      <c r="Z188" s="188">
        <f t="shared" si="28"/>
        <v>0</v>
      </c>
      <c r="AA188" s="78" t="str">
        <f t="shared" si="34"/>
        <v>ok</v>
      </c>
      <c r="AB188" s="76"/>
      <c r="AC188" s="80" t="str">
        <f t="array" ref="AC188">IFERROR(IF($C188="","",INDEX(구분표!$I$2:$I$1001,MATCH(1,(구분표!$B$2:$B$1001='15년일출'!$A188)*(구분표!$C$2:$C$1001='15년일출'!$B188)*(구분표!$A$2:$A$1001='15년일출'!$C188),0))),"@@")</f>
        <v/>
      </c>
    </row>
    <row r="189" spans="1:29" ht="31.5" customHeight="1">
      <c r="A189" s="90" t="str">
        <f>IFERROR(VLOOKUP('15년일출'!$C189,구분표!$A$2:$C$1001,2,FALSE),"")</f>
        <v/>
      </c>
      <c r="B189" s="90" t="str">
        <f>IFERROR(VLOOKUP('15년일출'!$C189,구분표!$A$2:$C$1001,3,FALSE),"")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29"/>
        <v>0</v>
      </c>
      <c r="K189" s="188"/>
      <c r="L189" s="188"/>
      <c r="M189" s="74">
        <f t="shared" si="30"/>
        <v>0</v>
      </c>
      <c r="N189" s="75" t="str">
        <f t="shared" si="10"/>
        <v>-</v>
      </c>
      <c r="O189" s="211"/>
      <c r="P189" s="76"/>
      <c r="Q189" s="215"/>
      <c r="R189" s="76"/>
      <c r="S189" s="79" t="str">
        <f t="shared" si="31"/>
        <v/>
      </c>
      <c r="T189" s="188">
        <f t="shared" si="25"/>
        <v>0</v>
      </c>
      <c r="U189" s="188">
        <f t="shared" si="32"/>
        <v>0</v>
      </c>
      <c r="V189" s="78" t="str">
        <f t="shared" si="26"/>
        <v>ok</v>
      </c>
      <c r="W189" s="76"/>
      <c r="X189" s="77" t="str">
        <f t="shared" si="33"/>
        <v/>
      </c>
      <c r="Y189" s="188">
        <f t="shared" si="27"/>
        <v>0</v>
      </c>
      <c r="Z189" s="188">
        <f t="shared" si="28"/>
        <v>0</v>
      </c>
      <c r="AA189" s="78" t="str">
        <f t="shared" si="34"/>
        <v>ok</v>
      </c>
      <c r="AB189" s="76"/>
      <c r="AC189" s="80" t="str">
        <f t="array" ref="AC189">IFERROR(IF($C189="","",INDEX(구분표!$I$2:$I$1001,MATCH(1,(구분표!$B$2:$B$1001='15년일출'!$A189)*(구분표!$C$2:$C$1001='15년일출'!$B189)*(구분표!$A$2:$A$1001='15년일출'!$C189),0))),"@@")</f>
        <v/>
      </c>
    </row>
    <row r="190" spans="1:29" ht="31.5" customHeight="1">
      <c r="A190" s="90" t="str">
        <f>IFERROR(VLOOKUP('15년일출'!$C190,구분표!$A$2:$C$1001,2,FALSE),"")</f>
        <v/>
      </c>
      <c r="B190" s="90" t="str">
        <f>IFERROR(VLOOKUP('15년일출'!$C190,구분표!$A$2:$C$1001,3,FALSE),"")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29"/>
        <v>0</v>
      </c>
      <c r="K190" s="188"/>
      <c r="L190" s="188"/>
      <c r="M190" s="74">
        <f t="shared" si="30"/>
        <v>0</v>
      </c>
      <c r="N190" s="75" t="str">
        <f t="shared" si="10"/>
        <v>-</v>
      </c>
      <c r="O190" s="212"/>
      <c r="P190" s="76"/>
      <c r="Q190" s="215"/>
      <c r="R190" s="76"/>
      <c r="S190" s="79" t="str">
        <f t="shared" si="31"/>
        <v/>
      </c>
      <c r="T190" s="188">
        <f t="shared" si="25"/>
        <v>0</v>
      </c>
      <c r="U190" s="188">
        <f t="shared" si="32"/>
        <v>0</v>
      </c>
      <c r="V190" s="78" t="str">
        <f t="shared" si="26"/>
        <v>ok</v>
      </c>
      <c r="W190" s="76"/>
      <c r="X190" s="77" t="str">
        <f t="shared" si="33"/>
        <v/>
      </c>
      <c r="Y190" s="188">
        <f t="shared" si="27"/>
        <v>0</v>
      </c>
      <c r="Z190" s="188">
        <f t="shared" si="28"/>
        <v>0</v>
      </c>
      <c r="AA190" s="78" t="str">
        <f t="shared" si="34"/>
        <v>ok</v>
      </c>
      <c r="AB190" s="76"/>
      <c r="AC190" s="80" t="str">
        <f t="array" ref="AC190">IFERROR(IF($C190="","",INDEX(구분표!$I$2:$I$1001,MATCH(1,(구분표!$B$2:$B$1001='15년일출'!$A190)*(구분표!$C$2:$C$1001='15년일출'!$B190)*(구분표!$A$2:$A$1001='15년일출'!$C190),0))),"@@")</f>
        <v/>
      </c>
    </row>
    <row r="191" spans="1:29" ht="31.5" customHeight="1">
      <c r="A191" s="90" t="str">
        <f>IFERROR(VLOOKUP('15년일출'!$C191,구분표!$A$2:$C$1001,2,FALSE),"")</f>
        <v/>
      </c>
      <c r="B191" s="90" t="str">
        <f>IFERROR(VLOOKUP('15년일출'!$C191,구분표!$A$2:$C$1001,3,FALSE),"")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29"/>
        <v>0</v>
      </c>
      <c r="K191" s="188"/>
      <c r="L191" s="188"/>
      <c r="M191" s="74">
        <f t="shared" si="30"/>
        <v>0</v>
      </c>
      <c r="N191" s="75" t="str">
        <f t="shared" si="10"/>
        <v>-</v>
      </c>
      <c r="O191" s="212"/>
      <c r="P191" s="76"/>
      <c r="Q191" s="215"/>
      <c r="R191" s="76"/>
      <c r="S191" s="79" t="str">
        <f t="shared" si="31"/>
        <v/>
      </c>
      <c r="T191" s="188">
        <f t="shared" si="25"/>
        <v>0</v>
      </c>
      <c r="U191" s="188">
        <f t="shared" si="32"/>
        <v>0</v>
      </c>
      <c r="V191" s="78" t="str">
        <f t="shared" si="26"/>
        <v>ok</v>
      </c>
      <c r="W191" s="76"/>
      <c r="X191" s="77" t="str">
        <f t="shared" si="33"/>
        <v/>
      </c>
      <c r="Y191" s="188">
        <f t="shared" si="27"/>
        <v>0</v>
      </c>
      <c r="Z191" s="188">
        <f t="shared" si="28"/>
        <v>0</v>
      </c>
      <c r="AA191" s="78" t="str">
        <f t="shared" si="34"/>
        <v>ok</v>
      </c>
      <c r="AB191" s="76"/>
      <c r="AC191" s="80" t="str">
        <f t="array" ref="AC191">IFERROR(IF($C191="","",INDEX(구분표!$I$2:$I$1001,MATCH(1,(구분표!$B$2:$B$1001='15년일출'!$A191)*(구분표!$C$2:$C$1001='15년일출'!$B191)*(구분표!$A$2:$A$1001='15년일출'!$C191),0))),"@@")</f>
        <v/>
      </c>
    </row>
    <row r="192" spans="1:29" ht="31.5" customHeight="1">
      <c r="A192" s="90" t="str">
        <f>IFERROR(VLOOKUP('15년일출'!$C192,구분표!$A$2:$C$1001,2,FALSE),"")</f>
        <v/>
      </c>
      <c r="B192" s="90" t="str">
        <f>IFERROR(VLOOKUP('15년일출'!$C192,구분표!$A$2:$C$1001,3,FALSE),"")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29"/>
        <v>0</v>
      </c>
      <c r="K192" s="188"/>
      <c r="L192" s="188"/>
      <c r="M192" s="74">
        <f t="shared" si="30"/>
        <v>0</v>
      </c>
      <c r="N192" s="75" t="str">
        <f t="shared" si="10"/>
        <v>-</v>
      </c>
      <c r="O192" s="212"/>
      <c r="P192" s="76"/>
      <c r="Q192" s="215"/>
      <c r="R192" s="76"/>
      <c r="S192" s="79" t="str">
        <f t="shared" si="31"/>
        <v/>
      </c>
      <c r="T192" s="188">
        <f t="shared" si="25"/>
        <v>0</v>
      </c>
      <c r="U192" s="188">
        <f t="shared" si="32"/>
        <v>0</v>
      </c>
      <c r="V192" s="78" t="str">
        <f t="shared" si="26"/>
        <v>ok</v>
      </c>
      <c r="W192" s="76"/>
      <c r="X192" s="77" t="str">
        <f t="shared" si="33"/>
        <v/>
      </c>
      <c r="Y192" s="188">
        <f t="shared" si="27"/>
        <v>0</v>
      </c>
      <c r="Z192" s="188">
        <f t="shared" si="28"/>
        <v>0</v>
      </c>
      <c r="AA192" s="78" t="str">
        <f t="shared" si="34"/>
        <v>ok</v>
      </c>
      <c r="AB192" s="76"/>
      <c r="AC192" s="80" t="str">
        <f t="array" ref="AC192">IFERROR(IF($C192="","",INDEX(구분표!$I$2:$I$1001,MATCH(1,(구분표!$B$2:$B$1001='15년일출'!$A192)*(구분표!$C$2:$C$1001='15년일출'!$B192)*(구분표!$A$2:$A$1001='15년일출'!$C192),0))),"@@")</f>
        <v/>
      </c>
    </row>
    <row r="193" spans="1:29" ht="31.5" customHeight="1">
      <c r="A193" s="90" t="str">
        <f>IFERROR(VLOOKUP('15년일출'!$C193,구분표!$A$2:$C$1001,2,FALSE),"")</f>
        <v/>
      </c>
      <c r="B193" s="90" t="str">
        <f>IFERROR(VLOOKUP('15년일출'!$C193,구분표!$A$2:$C$1001,3,FALSE),"")</f>
        <v/>
      </c>
      <c r="C193" s="190"/>
      <c r="D193" s="189"/>
      <c r="E193" s="189"/>
      <c r="F193" s="190"/>
      <c r="G193" s="188"/>
      <c r="H193" s="188"/>
      <c r="I193" s="188"/>
      <c r="J193" s="74">
        <f t="shared" si="29"/>
        <v>0</v>
      </c>
      <c r="K193" s="188"/>
      <c r="L193" s="188"/>
      <c r="M193" s="74">
        <f t="shared" si="30"/>
        <v>0</v>
      </c>
      <c r="N193" s="75" t="str">
        <f t="shared" si="10"/>
        <v>-</v>
      </c>
      <c r="O193" s="212"/>
      <c r="P193" s="76"/>
      <c r="Q193" s="215"/>
      <c r="R193" s="76"/>
      <c r="S193" s="79" t="str">
        <f t="shared" si="31"/>
        <v/>
      </c>
      <c r="T193" s="188">
        <f t="shared" si="25"/>
        <v>0</v>
      </c>
      <c r="U193" s="188">
        <f t="shared" si="32"/>
        <v>0</v>
      </c>
      <c r="V193" s="78" t="str">
        <f t="shared" si="26"/>
        <v>ok</v>
      </c>
      <c r="W193" s="76"/>
      <c r="X193" s="77" t="str">
        <f t="shared" si="33"/>
        <v/>
      </c>
      <c r="Y193" s="188">
        <f t="shared" si="27"/>
        <v>0</v>
      </c>
      <c r="Z193" s="188">
        <f t="shared" si="28"/>
        <v>0</v>
      </c>
      <c r="AA193" s="78" t="str">
        <f t="shared" si="34"/>
        <v>ok</v>
      </c>
      <c r="AB193" s="76"/>
      <c r="AC193" s="80" t="str">
        <f t="array" ref="AC193">IFERROR(IF($C193="","",INDEX(구분표!$I$2:$I$1001,MATCH(1,(구분표!$B$2:$B$1001='15년일출'!$A193)*(구분표!$C$2:$C$1001='15년일출'!$B193)*(구분표!$A$2:$A$1001='15년일출'!$C193),0))),"@@")</f>
        <v/>
      </c>
    </row>
    <row r="194" spans="1:29" ht="31.5" customHeight="1">
      <c r="A194" s="90" t="str">
        <f>IFERROR(VLOOKUP('15년일출'!$C194,구분표!$A$2:$C$1001,2,FALSE),"")</f>
        <v/>
      </c>
      <c r="B194" s="90" t="str">
        <f>IFERROR(VLOOKUP('15년일출'!$C194,구분표!$A$2:$C$1001,3,FALSE),"")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29"/>
        <v>0</v>
      </c>
      <c r="K194" s="188"/>
      <c r="L194" s="188"/>
      <c r="M194" s="74">
        <f t="shared" si="30"/>
        <v>0</v>
      </c>
      <c r="N194" s="75" t="str">
        <f t="shared" si="10"/>
        <v>-</v>
      </c>
      <c r="O194" s="206"/>
      <c r="P194" s="76"/>
      <c r="Q194" s="215"/>
      <c r="R194" s="76"/>
      <c r="S194" s="79" t="str">
        <f t="shared" si="31"/>
        <v/>
      </c>
      <c r="T194" s="188">
        <f t="shared" si="25"/>
        <v>0</v>
      </c>
      <c r="U194" s="188">
        <f t="shared" si="32"/>
        <v>0</v>
      </c>
      <c r="V194" s="78" t="str">
        <f t="shared" si="26"/>
        <v>ok</v>
      </c>
      <c r="W194" s="76"/>
      <c r="X194" s="77" t="str">
        <f t="shared" si="33"/>
        <v/>
      </c>
      <c r="Y194" s="188">
        <f t="shared" si="27"/>
        <v>0</v>
      </c>
      <c r="Z194" s="188">
        <f t="shared" si="28"/>
        <v>0</v>
      </c>
      <c r="AA194" s="78" t="str">
        <f t="shared" si="34"/>
        <v>ok</v>
      </c>
      <c r="AB194" s="76"/>
      <c r="AC194" s="80" t="str">
        <f t="array" ref="AC194">IFERROR(IF($C194="","",INDEX(구분표!$I$2:$I$1001,MATCH(1,(구분표!$B$2:$B$1001='15년일출'!$A194)*(구분표!$C$2:$C$1001='15년일출'!$B194)*(구분표!$A$2:$A$1001='15년일출'!$C194),0))),"@@")</f>
        <v/>
      </c>
    </row>
    <row r="195" spans="1:29" ht="31.5" customHeight="1">
      <c r="A195" s="73" t="str">
        <f>IFERROR(VLOOKUP('15년일출'!$C195,구분표!$A$2:$C$1001,2,FALSE),"")</f>
        <v/>
      </c>
      <c r="B195" s="73" t="str">
        <f>IFERROR(VLOOKUP('15년일출'!$C195,구분표!$A$2:$C$1001,3,FALSE),"")</f>
        <v/>
      </c>
      <c r="C195" s="186"/>
      <c r="D195" s="187"/>
      <c r="E195" s="187"/>
      <c r="F195" s="186"/>
      <c r="G195" s="188"/>
      <c r="H195" s="188"/>
      <c r="I195" s="188"/>
      <c r="J195" s="74">
        <f t="shared" si="29"/>
        <v>0</v>
      </c>
      <c r="K195" s="188"/>
      <c r="L195" s="188"/>
      <c r="M195" s="74">
        <f t="shared" si="30"/>
        <v>0</v>
      </c>
      <c r="N195" s="75" t="str">
        <f t="shared" si="10"/>
        <v>-</v>
      </c>
      <c r="O195" s="205"/>
      <c r="P195" s="76"/>
      <c r="Q195" s="215"/>
      <c r="R195" s="76"/>
      <c r="S195" s="79" t="str">
        <f t="shared" si="31"/>
        <v/>
      </c>
      <c r="T195" s="188">
        <f t="shared" si="25"/>
        <v>0</v>
      </c>
      <c r="U195" s="188">
        <f t="shared" si="32"/>
        <v>0</v>
      </c>
      <c r="V195" s="78" t="str">
        <f t="shared" si="26"/>
        <v>ok</v>
      </c>
      <c r="W195" s="76"/>
      <c r="X195" s="77" t="str">
        <f t="shared" si="33"/>
        <v/>
      </c>
      <c r="Y195" s="188">
        <f t="shared" si="27"/>
        <v>0</v>
      </c>
      <c r="Z195" s="188">
        <f t="shared" si="28"/>
        <v>0</v>
      </c>
      <c r="AA195" s="78" t="str">
        <f t="shared" si="34"/>
        <v>ok</v>
      </c>
      <c r="AB195" s="76"/>
      <c r="AC195" s="80" t="str">
        <f t="array" ref="AC195">IFERROR(IF($C195="","",INDEX(구분표!$I$2:$I$1001,MATCH(1,(구분표!$B$2:$B$1001='15년일출'!$A195)*(구분표!$C$2:$C$1001='15년일출'!$B195)*(구분표!$A$2:$A$1001='15년일출'!$C195),0))),"@@")</f>
        <v/>
      </c>
    </row>
    <row r="196" spans="1:29" ht="31.5" customHeight="1">
      <c r="A196" s="73" t="str">
        <f>IFERROR(VLOOKUP('15년일출'!$C196,구분표!$A$2:$C$1001,2,FALSE),"")</f>
        <v/>
      </c>
      <c r="B196" s="73" t="str">
        <f>IFERROR(VLOOKUP('15년일출'!$C196,구분표!$A$2:$C$1001,3,FALSE),"")</f>
        <v/>
      </c>
      <c r="C196" s="186"/>
      <c r="D196" s="187"/>
      <c r="E196" s="187"/>
      <c r="F196" s="186"/>
      <c r="G196" s="188"/>
      <c r="H196" s="188"/>
      <c r="I196" s="188"/>
      <c r="J196" s="74">
        <f t="shared" si="29"/>
        <v>0</v>
      </c>
      <c r="K196" s="188"/>
      <c r="L196" s="188"/>
      <c r="M196" s="74">
        <f t="shared" si="30"/>
        <v>0</v>
      </c>
      <c r="N196" s="75" t="str">
        <f t="shared" si="10"/>
        <v>-</v>
      </c>
      <c r="O196" s="205"/>
      <c r="P196" s="76"/>
      <c r="Q196" s="215"/>
      <c r="R196" s="76"/>
      <c r="S196" s="79" t="str">
        <f t="shared" si="31"/>
        <v/>
      </c>
      <c r="T196" s="188">
        <f t="shared" si="25"/>
        <v>0</v>
      </c>
      <c r="U196" s="188">
        <f t="shared" si="32"/>
        <v>0</v>
      </c>
      <c r="V196" s="78" t="str">
        <f t="shared" si="26"/>
        <v>ok</v>
      </c>
      <c r="W196" s="76"/>
      <c r="X196" s="77" t="str">
        <f t="shared" si="33"/>
        <v/>
      </c>
      <c r="Y196" s="188">
        <f t="shared" si="27"/>
        <v>0</v>
      </c>
      <c r="Z196" s="188">
        <f t="shared" si="28"/>
        <v>0</v>
      </c>
      <c r="AA196" s="78" t="str">
        <f t="shared" si="34"/>
        <v>ok</v>
      </c>
      <c r="AB196" s="76"/>
      <c r="AC196" s="80" t="str">
        <f t="array" ref="AC196">IFERROR(IF($C196="","",INDEX(구분표!$I$2:$I$1001,MATCH(1,(구분표!$B$2:$B$1001='15년일출'!$A196)*(구분표!$C$2:$C$1001='15년일출'!$B196)*(구분표!$A$2:$A$1001='15년일출'!$C196),0))),"@@")</f>
        <v/>
      </c>
    </row>
    <row r="197" spans="1:29" ht="31.5" customHeight="1">
      <c r="A197" s="90" t="str">
        <f>IFERROR(VLOOKUP('15년일출'!$C197,구분표!$A$2:$C$1001,2,FALSE),"")</f>
        <v/>
      </c>
      <c r="B197" s="90" t="str">
        <f>IFERROR(VLOOKUP('15년일출'!$C197,구분표!$A$2:$C$1001,3,FALSE),"")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29"/>
        <v>0</v>
      </c>
      <c r="K197" s="188"/>
      <c r="L197" s="188"/>
      <c r="M197" s="74">
        <f t="shared" si="30"/>
        <v>0</v>
      </c>
      <c r="N197" s="75" t="str">
        <f t="shared" si="10"/>
        <v>-</v>
      </c>
      <c r="O197" s="205"/>
      <c r="P197" s="76"/>
      <c r="Q197" s="215"/>
      <c r="R197" s="76"/>
      <c r="S197" s="79" t="str">
        <f t="shared" si="31"/>
        <v/>
      </c>
      <c r="T197" s="188">
        <f t="shared" si="25"/>
        <v>0</v>
      </c>
      <c r="U197" s="188">
        <f t="shared" si="32"/>
        <v>0</v>
      </c>
      <c r="V197" s="78" t="str">
        <f t="shared" si="26"/>
        <v>ok</v>
      </c>
      <c r="W197" s="76"/>
      <c r="X197" s="77" t="str">
        <f t="shared" si="33"/>
        <v/>
      </c>
      <c r="Y197" s="188">
        <f t="shared" si="27"/>
        <v>0</v>
      </c>
      <c r="Z197" s="188">
        <f t="shared" si="28"/>
        <v>0</v>
      </c>
      <c r="AA197" s="78" t="str">
        <f t="shared" si="34"/>
        <v>ok</v>
      </c>
      <c r="AB197" s="76"/>
      <c r="AC197" s="80" t="str">
        <f t="array" ref="AC197">IFERROR(IF($C197="","",INDEX(구분표!$I$2:$I$1001,MATCH(1,(구분표!$B$2:$B$1001='15년일출'!$A197)*(구분표!$C$2:$C$1001='15년일출'!$B197)*(구분표!$A$2:$A$1001='15년일출'!$C197),0))),"@@")</f>
        <v/>
      </c>
    </row>
    <row r="198" spans="1:29" ht="31.5" customHeight="1">
      <c r="A198" s="73" t="str">
        <f>IFERROR(VLOOKUP('15년일출'!$C198,구분표!$A$2:$C$1001,2,FALSE),"")</f>
        <v/>
      </c>
      <c r="B198" s="73" t="str">
        <f>IFERROR(VLOOKUP('15년일출'!$C198,구분표!$A$2:$C$1001,3,FALSE),"")</f>
        <v/>
      </c>
      <c r="C198" s="186"/>
      <c r="D198" s="187"/>
      <c r="E198" s="187"/>
      <c r="F198" s="186"/>
      <c r="G198" s="188"/>
      <c r="H198" s="188"/>
      <c r="I198" s="188"/>
      <c r="J198" s="74">
        <f t="shared" si="29"/>
        <v>0</v>
      </c>
      <c r="K198" s="188"/>
      <c r="L198" s="188"/>
      <c r="M198" s="74">
        <f t="shared" si="30"/>
        <v>0</v>
      </c>
      <c r="N198" s="75" t="str">
        <f t="shared" si="10"/>
        <v>-</v>
      </c>
      <c r="O198" s="205"/>
      <c r="P198" s="76"/>
      <c r="Q198" s="215"/>
      <c r="R198" s="76"/>
      <c r="S198" s="79" t="str">
        <f t="shared" si="31"/>
        <v/>
      </c>
      <c r="T198" s="188">
        <f t="shared" si="25"/>
        <v>0</v>
      </c>
      <c r="U198" s="188">
        <f t="shared" si="32"/>
        <v>0</v>
      </c>
      <c r="V198" s="78" t="str">
        <f t="shared" si="26"/>
        <v>ok</v>
      </c>
      <c r="W198" s="76"/>
      <c r="X198" s="77" t="str">
        <f t="shared" si="33"/>
        <v/>
      </c>
      <c r="Y198" s="188">
        <f t="shared" si="27"/>
        <v>0</v>
      </c>
      <c r="Z198" s="188">
        <f t="shared" si="28"/>
        <v>0</v>
      </c>
      <c r="AA198" s="78" t="str">
        <f t="shared" si="34"/>
        <v>ok</v>
      </c>
      <c r="AB198" s="76"/>
      <c r="AC198" s="80" t="str">
        <f t="array" ref="AC198">IFERROR(IF($C198="","",INDEX(구분표!$I$2:$I$1001,MATCH(1,(구분표!$B$2:$B$1001='15년일출'!$A198)*(구분표!$C$2:$C$1001='15년일출'!$B198)*(구분표!$A$2:$A$1001='15년일출'!$C198),0))),"@@")</f>
        <v/>
      </c>
    </row>
    <row r="199" spans="1:29" ht="31.5" customHeight="1">
      <c r="A199" s="73" t="str">
        <f>IFERROR(VLOOKUP('15년일출'!$C199,구분표!$A$2:$C$1001,2,FALSE),"")</f>
        <v/>
      </c>
      <c r="B199" s="73" t="str">
        <f>IFERROR(VLOOKUP('15년일출'!$C199,구분표!$A$2:$C$1001,3,FALSE),"")</f>
        <v/>
      </c>
      <c r="C199" s="186"/>
      <c r="D199" s="187"/>
      <c r="E199" s="187"/>
      <c r="F199" s="186"/>
      <c r="G199" s="188"/>
      <c r="H199" s="188"/>
      <c r="I199" s="188"/>
      <c r="J199" s="74">
        <f t="shared" si="29"/>
        <v>0</v>
      </c>
      <c r="K199" s="188"/>
      <c r="L199" s="188"/>
      <c r="M199" s="74">
        <f t="shared" si="30"/>
        <v>0</v>
      </c>
      <c r="N199" s="75" t="str">
        <f t="shared" si="10"/>
        <v>-</v>
      </c>
      <c r="O199" s="205"/>
      <c r="P199" s="76"/>
      <c r="Q199" s="215"/>
      <c r="R199" s="76"/>
      <c r="S199" s="79" t="str">
        <f t="shared" si="31"/>
        <v/>
      </c>
      <c r="T199" s="188">
        <f t="shared" ref="T199:T262" si="35">IF($S199&lt;&gt;"도비",IF($Q199="국도비","직접입력",SUM($H199:$I199)),)</f>
        <v>0</v>
      </c>
      <c r="U199" s="188">
        <f t="shared" si="32"/>
        <v>0</v>
      </c>
      <c r="V199" s="78" t="str">
        <f t="shared" ref="V199:V262" si="36">IF($Q199="국도비","ok",IF(($H199+$I199)=($T199+$U199),"ok","검토"))</f>
        <v>ok</v>
      </c>
      <c r="W199" s="76"/>
      <c r="X199" s="77" t="str">
        <f t="shared" si="33"/>
        <v/>
      </c>
      <c r="Y199" s="188">
        <f t="shared" ref="Y199:Y262" si="37">IF($X199&lt;&gt;"도비",IF($Q199="국도비","직접입력",SUM($K199:$L199)),)</f>
        <v>0</v>
      </c>
      <c r="Z199" s="188">
        <f t="shared" ref="Z199:Z262" si="38">IF($X199="도비",SUM($K199:$L199),IF($Q199="국도비","직접입력",SUM($K199:$L199)-$Y199))</f>
        <v>0</v>
      </c>
      <c r="AA199" s="78" t="str">
        <f t="shared" si="34"/>
        <v>ok</v>
      </c>
      <c r="AB199" s="76"/>
      <c r="AC199" s="80" t="str">
        <f t="array" ref="AC199">IFERROR(IF($C199="","",INDEX(구분표!$I$2:$I$1001,MATCH(1,(구분표!$B$2:$B$1001='15년일출'!$A199)*(구분표!$C$2:$C$1001='15년일출'!$B199)*(구분표!$A$2:$A$1001='15년일출'!$C199),0))),"@@")</f>
        <v/>
      </c>
    </row>
    <row r="200" spans="1:29" ht="31.5" customHeight="1">
      <c r="A200" s="73" t="str">
        <f>IFERROR(VLOOKUP('15년일출'!$C200,구분표!$A$2:$C$1001,2,FALSE),"")</f>
        <v/>
      </c>
      <c r="B200" s="73" t="str">
        <f>IFERROR(VLOOKUP('15년일출'!$C200,구분표!$A$2:$C$1001,3,FALSE),"")</f>
        <v/>
      </c>
      <c r="C200" s="186"/>
      <c r="D200" s="187"/>
      <c r="E200" s="187"/>
      <c r="F200" s="186"/>
      <c r="G200" s="188"/>
      <c r="H200" s="188"/>
      <c r="I200" s="188"/>
      <c r="J200" s="74">
        <f t="shared" ref="J200:J263" si="39">SUM(G200+H200+I200)</f>
        <v>0</v>
      </c>
      <c r="K200" s="188"/>
      <c r="L200" s="188"/>
      <c r="M200" s="74">
        <f t="shared" ref="M200:M263" si="40">SUM(G200+K200+L200)</f>
        <v>0</v>
      </c>
      <c r="N200" s="75" t="str">
        <f t="shared" si="10"/>
        <v>-</v>
      </c>
      <c r="O200" s="206"/>
      <c r="P200" s="76"/>
      <c r="Q200" s="215"/>
      <c r="R200" s="76"/>
      <c r="S200" s="79" t="str">
        <f t="shared" ref="S200:S263" si="41">IF($Q200="도비","도비",IF(COUNT(FIND("국비/",$F200)),"국비",IF(COUNT(FIND("지특/",$F200)),"지특",IF(COUNT(FIND("기금/",$F200)),"기금",IF(COUNT(FIND("교부세/",$F200)),"특교",IF(COUNT(FIND("자체/",$F200)),"도비",""))))))</f>
        <v/>
      </c>
      <c r="T200" s="188">
        <f t="shared" si="35"/>
        <v>0</v>
      </c>
      <c r="U200" s="188">
        <f t="shared" ref="U200:U263" si="42">IF($S200="도비",SUM($H200:$I200),IF($Q200="국도비","직접입력",SUM($H200:$I200)-$T200))</f>
        <v>0</v>
      </c>
      <c r="V200" s="78" t="str">
        <f t="shared" si="36"/>
        <v>ok</v>
      </c>
      <c r="W200" s="76"/>
      <c r="X200" s="77" t="str">
        <f t="shared" ref="X200:X263" si="43">$S200</f>
        <v/>
      </c>
      <c r="Y200" s="188">
        <f t="shared" si="37"/>
        <v>0</v>
      </c>
      <c r="Z200" s="188">
        <f t="shared" si="38"/>
        <v>0</v>
      </c>
      <c r="AA200" s="78" t="str">
        <f t="shared" ref="AA200:AA263" si="44">IF($Q200="국도비","ok",IF(($K200+$L200)=($Y200+$Z200),"ok","검토"))</f>
        <v>ok</v>
      </c>
      <c r="AB200" s="76"/>
      <c r="AC200" s="80" t="str">
        <f t="array" ref="AC200">IFERROR(IF($C200="","",INDEX(구분표!$I$2:$I$1001,MATCH(1,(구분표!$B$2:$B$1001='15년일출'!$A200)*(구분표!$C$2:$C$1001='15년일출'!$B200)*(구분표!$A$2:$A$1001='15년일출'!$C200),0))),"@@")</f>
        <v/>
      </c>
    </row>
    <row r="201" spans="1:29" ht="31.5" customHeight="1">
      <c r="A201" s="90" t="str">
        <f>IFERROR(VLOOKUP('15년일출'!$C201,구분표!$A$2:$C$1001,2,FALSE),"")</f>
        <v/>
      </c>
      <c r="B201" s="90" t="str">
        <f>IFERROR(VLOOKUP('15년일출'!$C201,구분표!$A$2:$C$1001,3,FALSE),"")</f>
        <v/>
      </c>
      <c r="C201" s="190"/>
      <c r="D201" s="189"/>
      <c r="E201" s="189"/>
      <c r="F201" s="190"/>
      <c r="G201" s="188"/>
      <c r="H201" s="188"/>
      <c r="I201" s="188"/>
      <c r="J201" s="74">
        <f t="shared" si="39"/>
        <v>0</v>
      </c>
      <c r="K201" s="188"/>
      <c r="L201" s="188"/>
      <c r="M201" s="74">
        <f t="shared" si="40"/>
        <v>0</v>
      </c>
      <c r="N201" s="75" t="str">
        <f t="shared" si="10"/>
        <v>-</v>
      </c>
      <c r="O201" s="206"/>
      <c r="P201" s="76"/>
      <c r="Q201" s="215"/>
      <c r="R201" s="76"/>
      <c r="S201" s="79" t="str">
        <f t="shared" si="41"/>
        <v/>
      </c>
      <c r="T201" s="188">
        <f t="shared" si="35"/>
        <v>0</v>
      </c>
      <c r="U201" s="188">
        <f t="shared" si="42"/>
        <v>0</v>
      </c>
      <c r="V201" s="78" t="str">
        <f t="shared" si="36"/>
        <v>ok</v>
      </c>
      <c r="W201" s="76"/>
      <c r="X201" s="77" t="str">
        <f t="shared" si="43"/>
        <v/>
      </c>
      <c r="Y201" s="188">
        <f t="shared" si="37"/>
        <v>0</v>
      </c>
      <c r="Z201" s="188">
        <f t="shared" si="38"/>
        <v>0</v>
      </c>
      <c r="AA201" s="78" t="str">
        <f t="shared" si="44"/>
        <v>ok</v>
      </c>
      <c r="AB201" s="76"/>
      <c r="AC201" s="80" t="str">
        <f t="array" ref="AC201">IFERROR(IF($C201="","",INDEX(구분표!$I$2:$I$1001,MATCH(1,(구분표!$B$2:$B$1001='15년일출'!$A201)*(구분표!$C$2:$C$1001='15년일출'!$B201)*(구분표!$A$2:$A$1001='15년일출'!$C201),0))),"@@")</f>
        <v/>
      </c>
    </row>
    <row r="202" spans="1:29" ht="31.5" customHeight="1">
      <c r="A202" s="90" t="str">
        <f>IFERROR(VLOOKUP('15년일출'!$C202,구분표!$A$2:$C$1001,2,FALSE),"")</f>
        <v/>
      </c>
      <c r="B202" s="90" t="str">
        <f>IFERROR(VLOOKUP('15년일출'!$C202,구분표!$A$2:$C$1001,3,FALSE),"")</f>
        <v/>
      </c>
      <c r="C202" s="190"/>
      <c r="D202" s="189"/>
      <c r="E202" s="189"/>
      <c r="F202" s="190"/>
      <c r="G202" s="188"/>
      <c r="H202" s="188"/>
      <c r="I202" s="188"/>
      <c r="J202" s="74">
        <f t="shared" si="39"/>
        <v>0</v>
      </c>
      <c r="K202" s="188"/>
      <c r="L202" s="188"/>
      <c r="M202" s="74">
        <f t="shared" si="40"/>
        <v>0</v>
      </c>
      <c r="N202" s="75" t="str">
        <f t="shared" si="10"/>
        <v>-</v>
      </c>
      <c r="O202" s="206"/>
      <c r="P202" s="76"/>
      <c r="Q202" s="215"/>
      <c r="R202" s="76"/>
      <c r="S202" s="79" t="str">
        <f t="shared" si="41"/>
        <v/>
      </c>
      <c r="T202" s="188">
        <f t="shared" si="35"/>
        <v>0</v>
      </c>
      <c r="U202" s="188">
        <f t="shared" si="42"/>
        <v>0</v>
      </c>
      <c r="V202" s="78" t="str">
        <f t="shared" si="36"/>
        <v>ok</v>
      </c>
      <c r="W202" s="76"/>
      <c r="X202" s="77" t="str">
        <f t="shared" si="43"/>
        <v/>
      </c>
      <c r="Y202" s="188">
        <f t="shared" si="37"/>
        <v>0</v>
      </c>
      <c r="Z202" s="188">
        <f t="shared" si="38"/>
        <v>0</v>
      </c>
      <c r="AA202" s="78" t="str">
        <f t="shared" si="44"/>
        <v>ok</v>
      </c>
      <c r="AB202" s="76"/>
      <c r="AC202" s="80" t="str">
        <f t="array" ref="AC202">IFERROR(IF($C202="","",INDEX(구분표!$I$2:$I$1001,MATCH(1,(구분표!$B$2:$B$1001='15년일출'!$A202)*(구분표!$C$2:$C$1001='15년일출'!$B202)*(구분표!$A$2:$A$1001='15년일출'!$C202),0))),"@@")</f>
        <v/>
      </c>
    </row>
    <row r="203" spans="1:29" ht="31.5" customHeight="1">
      <c r="A203" s="90" t="str">
        <f>IFERROR(VLOOKUP('15년일출'!$C203,구분표!$A$2:$C$1001,2,FALSE),"")</f>
        <v/>
      </c>
      <c r="B203" s="90" t="str">
        <f>IFERROR(VLOOKUP('15년일출'!$C203,구분표!$A$2:$C$1001,3,FALSE),"")</f>
        <v/>
      </c>
      <c r="C203" s="190"/>
      <c r="D203" s="189"/>
      <c r="E203" s="189"/>
      <c r="F203" s="190"/>
      <c r="G203" s="188"/>
      <c r="H203" s="188"/>
      <c r="I203" s="188"/>
      <c r="J203" s="74">
        <f t="shared" si="39"/>
        <v>0</v>
      </c>
      <c r="K203" s="188"/>
      <c r="L203" s="188"/>
      <c r="M203" s="74">
        <f t="shared" si="40"/>
        <v>0</v>
      </c>
      <c r="N203" s="75" t="str">
        <f t="shared" si="10"/>
        <v>-</v>
      </c>
      <c r="O203" s="206"/>
      <c r="P203" s="76"/>
      <c r="Q203" s="215"/>
      <c r="R203" s="76"/>
      <c r="S203" s="79" t="str">
        <f t="shared" si="41"/>
        <v/>
      </c>
      <c r="T203" s="188">
        <f t="shared" si="35"/>
        <v>0</v>
      </c>
      <c r="U203" s="188">
        <f t="shared" si="42"/>
        <v>0</v>
      </c>
      <c r="V203" s="78" t="str">
        <f t="shared" si="36"/>
        <v>ok</v>
      </c>
      <c r="W203" s="76"/>
      <c r="X203" s="77" t="str">
        <f t="shared" si="43"/>
        <v/>
      </c>
      <c r="Y203" s="188">
        <f t="shared" si="37"/>
        <v>0</v>
      </c>
      <c r="Z203" s="188">
        <f t="shared" si="38"/>
        <v>0</v>
      </c>
      <c r="AA203" s="78" t="str">
        <f t="shared" si="44"/>
        <v>ok</v>
      </c>
      <c r="AB203" s="76"/>
      <c r="AC203" s="80" t="str">
        <f t="array" ref="AC203">IFERROR(IF($C203="","",INDEX(구분표!$I$2:$I$1001,MATCH(1,(구분표!$B$2:$B$1001='15년일출'!$A203)*(구분표!$C$2:$C$1001='15년일출'!$B203)*(구분표!$A$2:$A$1001='15년일출'!$C203),0))),"@@")</f>
        <v/>
      </c>
    </row>
    <row r="204" spans="1:29" ht="31.5" customHeight="1">
      <c r="A204" s="90" t="str">
        <f>IFERROR(VLOOKUP('15년일출'!$C204,구분표!$A$2:$C$1001,2,FALSE),"")</f>
        <v/>
      </c>
      <c r="B204" s="90" t="str">
        <f>IFERROR(VLOOKUP('15년일출'!$C204,구분표!$A$2:$C$1001,3,FALSE),"")</f>
        <v/>
      </c>
      <c r="C204" s="190"/>
      <c r="D204" s="189"/>
      <c r="E204" s="189"/>
      <c r="F204" s="190"/>
      <c r="G204" s="188"/>
      <c r="H204" s="188"/>
      <c r="I204" s="188"/>
      <c r="J204" s="74">
        <f t="shared" si="39"/>
        <v>0</v>
      </c>
      <c r="K204" s="188"/>
      <c r="L204" s="188"/>
      <c r="M204" s="74">
        <f t="shared" si="40"/>
        <v>0</v>
      </c>
      <c r="N204" s="75" t="str">
        <f t="shared" si="10"/>
        <v>-</v>
      </c>
      <c r="O204" s="206"/>
      <c r="P204" s="76"/>
      <c r="Q204" s="215"/>
      <c r="R204" s="76"/>
      <c r="S204" s="79" t="str">
        <f t="shared" si="41"/>
        <v/>
      </c>
      <c r="T204" s="188">
        <f t="shared" si="35"/>
        <v>0</v>
      </c>
      <c r="U204" s="188">
        <f t="shared" si="42"/>
        <v>0</v>
      </c>
      <c r="V204" s="78" t="str">
        <f t="shared" si="36"/>
        <v>ok</v>
      </c>
      <c r="W204" s="76"/>
      <c r="X204" s="77" t="str">
        <f t="shared" si="43"/>
        <v/>
      </c>
      <c r="Y204" s="188">
        <f t="shared" si="37"/>
        <v>0</v>
      </c>
      <c r="Z204" s="188">
        <f t="shared" si="38"/>
        <v>0</v>
      </c>
      <c r="AA204" s="78" t="str">
        <f t="shared" si="44"/>
        <v>ok</v>
      </c>
      <c r="AB204" s="76"/>
      <c r="AC204" s="80" t="str">
        <f t="array" ref="AC204">IFERROR(IF($C204="","",INDEX(구분표!$I$2:$I$1001,MATCH(1,(구분표!$B$2:$B$1001='15년일출'!$A204)*(구분표!$C$2:$C$1001='15년일출'!$B204)*(구분표!$A$2:$A$1001='15년일출'!$C204),0))),"@@")</f>
        <v/>
      </c>
    </row>
    <row r="205" spans="1:29" ht="31.5" customHeight="1">
      <c r="A205" s="90" t="str">
        <f>IFERROR(VLOOKUP('15년일출'!$C205,구분표!$A$2:$C$1001,2,FALSE),"")</f>
        <v/>
      </c>
      <c r="B205" s="90" t="str">
        <f>IFERROR(VLOOKUP('15년일출'!$C205,구분표!$A$2:$C$1001,3,FALSE),"")</f>
        <v/>
      </c>
      <c r="C205" s="190"/>
      <c r="D205" s="189"/>
      <c r="E205" s="189"/>
      <c r="F205" s="190"/>
      <c r="G205" s="188"/>
      <c r="H205" s="188"/>
      <c r="I205" s="188"/>
      <c r="J205" s="74">
        <f t="shared" si="39"/>
        <v>0</v>
      </c>
      <c r="K205" s="188"/>
      <c r="L205" s="188"/>
      <c r="M205" s="74">
        <f t="shared" si="40"/>
        <v>0</v>
      </c>
      <c r="N205" s="75" t="str">
        <f t="shared" si="10"/>
        <v>-</v>
      </c>
      <c r="O205" s="206"/>
      <c r="P205" s="76"/>
      <c r="Q205" s="215"/>
      <c r="R205" s="76"/>
      <c r="S205" s="79" t="str">
        <f t="shared" si="41"/>
        <v/>
      </c>
      <c r="T205" s="188">
        <f t="shared" si="35"/>
        <v>0</v>
      </c>
      <c r="U205" s="188">
        <f t="shared" si="42"/>
        <v>0</v>
      </c>
      <c r="V205" s="78" t="str">
        <f t="shared" si="36"/>
        <v>ok</v>
      </c>
      <c r="W205" s="76"/>
      <c r="X205" s="77" t="str">
        <f t="shared" si="43"/>
        <v/>
      </c>
      <c r="Y205" s="188">
        <f t="shared" si="37"/>
        <v>0</v>
      </c>
      <c r="Z205" s="188">
        <f t="shared" si="38"/>
        <v>0</v>
      </c>
      <c r="AA205" s="78" t="str">
        <f t="shared" si="44"/>
        <v>ok</v>
      </c>
      <c r="AB205" s="76"/>
      <c r="AC205" s="80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31.5" customHeight="1">
      <c r="A206" s="90" t="str">
        <f>IFERROR(VLOOKUP('15년일출'!$C206,구분표!$A$2:$C$1001,2,FALSE),"")</f>
        <v/>
      </c>
      <c r="B206" s="90" t="str">
        <f>IFERROR(VLOOKUP('15년일출'!$C206,구분표!$A$2:$C$1001,3,FALSE),"")</f>
        <v/>
      </c>
      <c r="C206" s="190"/>
      <c r="D206" s="189"/>
      <c r="E206" s="189"/>
      <c r="F206" s="190"/>
      <c r="G206" s="188"/>
      <c r="H206" s="188"/>
      <c r="I206" s="188"/>
      <c r="J206" s="74">
        <f t="shared" si="39"/>
        <v>0</v>
      </c>
      <c r="K206" s="188"/>
      <c r="L206" s="188"/>
      <c r="M206" s="74">
        <f t="shared" si="40"/>
        <v>0</v>
      </c>
      <c r="N206" s="75" t="str">
        <f t="shared" si="10"/>
        <v>-</v>
      </c>
      <c r="O206" s="206"/>
      <c r="P206" s="76"/>
      <c r="Q206" s="215"/>
      <c r="R206" s="76"/>
      <c r="S206" s="79" t="str">
        <f t="shared" si="41"/>
        <v/>
      </c>
      <c r="T206" s="188">
        <f t="shared" si="35"/>
        <v>0</v>
      </c>
      <c r="U206" s="188">
        <f t="shared" si="42"/>
        <v>0</v>
      </c>
      <c r="V206" s="78" t="str">
        <f t="shared" si="36"/>
        <v>ok</v>
      </c>
      <c r="W206" s="76"/>
      <c r="X206" s="77" t="str">
        <f t="shared" si="43"/>
        <v/>
      </c>
      <c r="Y206" s="188">
        <f t="shared" si="37"/>
        <v>0</v>
      </c>
      <c r="Z206" s="188">
        <f t="shared" si="38"/>
        <v>0</v>
      </c>
      <c r="AA206" s="78" t="str">
        <f t="shared" si="44"/>
        <v>ok</v>
      </c>
      <c r="AB206" s="76"/>
      <c r="AC206" s="80" t="str">
        <f t="array" ref="AC206">IFERROR(IF($C206="","",INDEX(구분표!$I$2:$I$1001,MATCH(1,(구분표!$B$2:$B$1001='15년일출'!$A206)*(구분표!$C$2:$C$1001='15년일출'!$B206)*(구분표!$A$2:$A$1001='15년일출'!$C206),0))),"@@")</f>
        <v/>
      </c>
    </row>
    <row r="207" spans="1:29" ht="31.5" customHeight="1">
      <c r="A207" s="90" t="str">
        <f>IFERROR(VLOOKUP('15년일출'!$C207,구분표!$A$2:$C$1001,2,FALSE),"")</f>
        <v/>
      </c>
      <c r="B207" s="90" t="str">
        <f>IFERROR(VLOOKUP('15년일출'!$C207,구분표!$A$2:$C$1001,3,FALSE),"")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9"/>
        <v>0</v>
      </c>
      <c r="K207" s="188"/>
      <c r="L207" s="188"/>
      <c r="M207" s="74">
        <f t="shared" si="40"/>
        <v>0</v>
      </c>
      <c r="N207" s="75" t="str">
        <f t="shared" si="10"/>
        <v>-</v>
      </c>
      <c r="O207" s="206"/>
      <c r="P207" s="76"/>
      <c r="Q207" s="215"/>
      <c r="R207" s="76"/>
      <c r="S207" s="79" t="str">
        <f t="shared" si="41"/>
        <v/>
      </c>
      <c r="T207" s="188">
        <f t="shared" si="35"/>
        <v>0</v>
      </c>
      <c r="U207" s="188">
        <f t="shared" si="42"/>
        <v>0</v>
      </c>
      <c r="V207" s="78" t="str">
        <f t="shared" si="36"/>
        <v>ok</v>
      </c>
      <c r="W207" s="76"/>
      <c r="X207" s="77" t="str">
        <f t="shared" si="43"/>
        <v/>
      </c>
      <c r="Y207" s="188">
        <f t="shared" si="37"/>
        <v>0</v>
      </c>
      <c r="Z207" s="188">
        <f t="shared" si="38"/>
        <v>0</v>
      </c>
      <c r="AA207" s="78" t="str">
        <f t="shared" si="44"/>
        <v>ok</v>
      </c>
      <c r="AB207" s="76"/>
      <c r="AC207" s="80" t="str">
        <f t="array" ref="AC207">IFERROR(IF($C207="","",INDEX(구분표!$I$2:$I$1001,MATCH(1,(구분표!$B$2:$B$1001='15년일출'!$A207)*(구분표!$C$2:$C$1001='15년일출'!$B207)*(구분표!$A$2:$A$1001='15년일출'!$C207),0))),"@@")</f>
        <v/>
      </c>
    </row>
    <row r="208" spans="1:29" ht="31.5" customHeight="1">
      <c r="A208" s="90" t="str">
        <f>IFERROR(VLOOKUP('15년일출'!$C208,구분표!$A$2:$C$1001,2,FALSE),"")</f>
        <v/>
      </c>
      <c r="B208" s="90" t="str">
        <f>IFERROR(VLOOKUP('15년일출'!$C208,구분표!$A$2:$C$1001,3,FALSE),"")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9"/>
        <v>0</v>
      </c>
      <c r="K208" s="188"/>
      <c r="L208" s="188"/>
      <c r="M208" s="74">
        <f t="shared" si="40"/>
        <v>0</v>
      </c>
      <c r="N208" s="75" t="str">
        <f t="shared" si="10"/>
        <v>-</v>
      </c>
      <c r="O208" s="206"/>
      <c r="P208" s="76"/>
      <c r="Q208" s="215"/>
      <c r="R208" s="76"/>
      <c r="S208" s="79" t="str">
        <f t="shared" si="41"/>
        <v/>
      </c>
      <c r="T208" s="188">
        <f t="shared" si="35"/>
        <v>0</v>
      </c>
      <c r="U208" s="188">
        <f t="shared" si="42"/>
        <v>0</v>
      </c>
      <c r="V208" s="78" t="str">
        <f t="shared" si="36"/>
        <v>ok</v>
      </c>
      <c r="W208" s="76"/>
      <c r="X208" s="77" t="str">
        <f t="shared" si="43"/>
        <v/>
      </c>
      <c r="Y208" s="188">
        <f t="shared" si="37"/>
        <v>0</v>
      </c>
      <c r="Z208" s="188">
        <f t="shared" si="38"/>
        <v>0</v>
      </c>
      <c r="AA208" s="78" t="str">
        <f t="shared" si="44"/>
        <v>ok</v>
      </c>
      <c r="AB208" s="76"/>
      <c r="AC208" s="80" t="str">
        <f t="array" ref="AC208">IFERROR(IF($C208="","",INDEX(구분표!$I$2:$I$1001,MATCH(1,(구분표!$B$2:$B$1001='15년일출'!$A208)*(구분표!$C$2:$C$1001='15년일출'!$B208)*(구분표!$A$2:$A$1001='15년일출'!$C208),0))),"@@")</f>
        <v/>
      </c>
    </row>
    <row r="209" spans="1:29" ht="31.5" customHeight="1">
      <c r="A209" s="90" t="str">
        <f>IFERROR(VLOOKUP('15년일출'!$C209,구분표!$A$2:$C$1001,2,FALSE),"")</f>
        <v/>
      </c>
      <c r="B209" s="90" t="str">
        <f>IFERROR(VLOOKUP('15년일출'!$C209,구분표!$A$2:$C$1001,3,FALSE),"")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9"/>
        <v>0</v>
      </c>
      <c r="K209" s="188"/>
      <c r="L209" s="188"/>
      <c r="M209" s="74">
        <f t="shared" si="40"/>
        <v>0</v>
      </c>
      <c r="N209" s="75" t="str">
        <f t="shared" si="10"/>
        <v>-</v>
      </c>
      <c r="O209" s="206"/>
      <c r="P209" s="76"/>
      <c r="Q209" s="215"/>
      <c r="R209" s="76"/>
      <c r="S209" s="79" t="str">
        <f t="shared" si="41"/>
        <v/>
      </c>
      <c r="T209" s="188">
        <f t="shared" si="35"/>
        <v>0</v>
      </c>
      <c r="U209" s="188">
        <f t="shared" si="42"/>
        <v>0</v>
      </c>
      <c r="V209" s="78" t="str">
        <f t="shared" si="36"/>
        <v>ok</v>
      </c>
      <c r="W209" s="76"/>
      <c r="X209" s="77" t="str">
        <f t="shared" si="43"/>
        <v/>
      </c>
      <c r="Y209" s="188">
        <f t="shared" si="37"/>
        <v>0</v>
      </c>
      <c r="Z209" s="188">
        <f t="shared" si="38"/>
        <v>0</v>
      </c>
      <c r="AA209" s="78" t="str">
        <f t="shared" si="44"/>
        <v>ok</v>
      </c>
      <c r="AB209" s="76"/>
      <c r="AC209" s="80" t="str">
        <f t="array" ref="AC209">IFERROR(IF($C209="","",INDEX(구분표!$I$2:$I$1001,MATCH(1,(구분표!$B$2:$B$1001='15년일출'!$A209)*(구분표!$C$2:$C$1001='15년일출'!$B209)*(구분표!$A$2:$A$1001='15년일출'!$C209),0))),"@@")</f>
        <v/>
      </c>
    </row>
    <row r="210" spans="1:29" ht="31.5" customHeight="1">
      <c r="A210" s="90" t="str">
        <f>IFERROR(VLOOKUP('15년일출'!$C210,구분표!$A$2:$C$1001,2,FALSE),"")</f>
        <v/>
      </c>
      <c r="B210" s="90" t="str">
        <f>IFERROR(VLOOKUP('15년일출'!$C210,구분표!$A$2:$C$1001,3,FALSE),"")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si="39"/>
        <v>0</v>
      </c>
      <c r="K210" s="188"/>
      <c r="L210" s="188"/>
      <c r="M210" s="74">
        <f t="shared" si="40"/>
        <v>0</v>
      </c>
      <c r="N210" s="75" t="str">
        <f t="shared" si="10"/>
        <v>-</v>
      </c>
      <c r="O210" s="206"/>
      <c r="P210" s="76"/>
      <c r="Q210" s="215"/>
      <c r="R210" s="76"/>
      <c r="S210" s="79" t="str">
        <f t="shared" si="41"/>
        <v/>
      </c>
      <c r="T210" s="188">
        <f t="shared" si="35"/>
        <v>0</v>
      </c>
      <c r="U210" s="188">
        <f t="shared" si="42"/>
        <v>0</v>
      </c>
      <c r="V210" s="78" t="str">
        <f t="shared" si="36"/>
        <v>ok</v>
      </c>
      <c r="W210" s="76"/>
      <c r="X210" s="77" t="str">
        <f t="shared" si="43"/>
        <v/>
      </c>
      <c r="Y210" s="188">
        <f t="shared" si="37"/>
        <v>0</v>
      </c>
      <c r="Z210" s="188">
        <f t="shared" si="38"/>
        <v>0</v>
      </c>
      <c r="AA210" s="78" t="str">
        <f t="shared" si="44"/>
        <v>ok</v>
      </c>
      <c r="AB210" s="76"/>
      <c r="AC210" s="80" t="str">
        <f t="array" ref="AC210">IFERROR(IF($C210="","",INDEX(구분표!$I$2:$I$1001,MATCH(1,(구분표!$B$2:$B$1001='15년일출'!$A210)*(구분표!$C$2:$C$1001='15년일출'!$B210)*(구분표!$A$2:$A$1001='15년일출'!$C210),0))),"@@")</f>
        <v/>
      </c>
    </row>
    <row r="211" spans="1:29" ht="31.5" customHeight="1">
      <c r="A211" s="90" t="str">
        <f>IFERROR(VLOOKUP('15년일출'!$C211,구분표!$A$2:$C$1001,2,FALSE),"")</f>
        <v/>
      </c>
      <c r="B211" s="90" t="str">
        <f>IFERROR(VLOOKUP('15년일출'!$C211,구분표!$A$2:$C$1001,3,FALSE),"")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39"/>
        <v>0</v>
      </c>
      <c r="K211" s="188"/>
      <c r="L211" s="188"/>
      <c r="M211" s="74">
        <f t="shared" si="40"/>
        <v>0</v>
      </c>
      <c r="N211" s="75" t="str">
        <f t="shared" si="10"/>
        <v>-</v>
      </c>
      <c r="O211" s="206"/>
      <c r="P211" s="76"/>
      <c r="Q211" s="215"/>
      <c r="R211" s="76"/>
      <c r="S211" s="79" t="str">
        <f t="shared" si="41"/>
        <v/>
      </c>
      <c r="T211" s="188">
        <f t="shared" si="35"/>
        <v>0</v>
      </c>
      <c r="U211" s="188">
        <f t="shared" si="42"/>
        <v>0</v>
      </c>
      <c r="V211" s="78" t="str">
        <f t="shared" si="36"/>
        <v>ok</v>
      </c>
      <c r="W211" s="76"/>
      <c r="X211" s="77" t="str">
        <f t="shared" si="43"/>
        <v/>
      </c>
      <c r="Y211" s="188">
        <f t="shared" si="37"/>
        <v>0</v>
      </c>
      <c r="Z211" s="188">
        <f t="shared" si="38"/>
        <v>0</v>
      </c>
      <c r="AA211" s="78" t="str">
        <f t="shared" si="44"/>
        <v>ok</v>
      </c>
      <c r="AB211" s="76"/>
      <c r="AC211" s="80" t="str">
        <f t="array" ref="AC211">IFERROR(IF($C211="","",INDEX(구분표!$I$2:$I$1001,MATCH(1,(구분표!$B$2:$B$1001='15년일출'!$A211)*(구분표!$C$2:$C$1001='15년일출'!$B211)*(구분표!$A$2:$A$1001='15년일출'!$C211),0))),"@@")</f>
        <v/>
      </c>
    </row>
    <row r="212" spans="1:29" ht="31.5" customHeight="1">
      <c r="A212" s="90" t="str">
        <f>IFERROR(VLOOKUP('15년일출'!$C212,구분표!$A$2:$C$1001,2,FALSE),"")</f>
        <v/>
      </c>
      <c r="B212" s="90" t="str">
        <f>IFERROR(VLOOKUP('15년일출'!$C212,구분표!$A$2:$C$1001,3,FALSE),"")</f>
        <v/>
      </c>
      <c r="C212" s="190"/>
      <c r="D212" s="189"/>
      <c r="E212" s="189"/>
      <c r="F212" s="190"/>
      <c r="G212" s="188"/>
      <c r="H212" s="188"/>
      <c r="I212" s="188"/>
      <c r="J212" s="74">
        <f t="shared" si="39"/>
        <v>0</v>
      </c>
      <c r="K212" s="188"/>
      <c r="L212" s="188"/>
      <c r="M212" s="74">
        <f t="shared" si="40"/>
        <v>0</v>
      </c>
      <c r="N212" s="75" t="str">
        <f t="shared" si="10"/>
        <v>-</v>
      </c>
      <c r="O212" s="206"/>
      <c r="P212" s="76"/>
      <c r="Q212" s="215"/>
      <c r="R212" s="76"/>
      <c r="S212" s="79" t="str">
        <f t="shared" si="41"/>
        <v/>
      </c>
      <c r="T212" s="188">
        <f t="shared" si="35"/>
        <v>0</v>
      </c>
      <c r="U212" s="188">
        <f t="shared" si="42"/>
        <v>0</v>
      </c>
      <c r="V212" s="78" t="str">
        <f t="shared" si="36"/>
        <v>ok</v>
      </c>
      <c r="W212" s="76"/>
      <c r="X212" s="77" t="str">
        <f t="shared" si="43"/>
        <v/>
      </c>
      <c r="Y212" s="188">
        <f t="shared" si="37"/>
        <v>0</v>
      </c>
      <c r="Z212" s="188">
        <f t="shared" si="38"/>
        <v>0</v>
      </c>
      <c r="AA212" s="78" t="str">
        <f t="shared" si="44"/>
        <v>ok</v>
      </c>
      <c r="AB212" s="76"/>
      <c r="AC212" s="80" t="str">
        <f t="array" ref="AC212">IFERROR(IF($C212="","",INDEX(구분표!$I$2:$I$1001,MATCH(1,(구분표!$B$2:$B$1001='15년일출'!$A212)*(구분표!$C$2:$C$1001='15년일출'!$B212)*(구분표!$A$2:$A$1001='15년일출'!$C212),0))),"@@")</f>
        <v/>
      </c>
    </row>
    <row r="213" spans="1:29" ht="31.5" customHeight="1">
      <c r="A213" s="90" t="str">
        <f>IFERROR(VLOOKUP('15년일출'!$C213,구분표!$A$2:$C$1001,2,FALSE),"")</f>
        <v/>
      </c>
      <c r="B213" s="90" t="str">
        <f>IFERROR(VLOOKUP('15년일출'!$C213,구분표!$A$2:$C$1001,3,FALSE),"")</f>
        <v/>
      </c>
      <c r="C213" s="190"/>
      <c r="D213" s="189"/>
      <c r="E213" s="189"/>
      <c r="F213" s="190"/>
      <c r="G213" s="188"/>
      <c r="H213" s="188"/>
      <c r="I213" s="188"/>
      <c r="J213" s="74">
        <f t="shared" si="39"/>
        <v>0</v>
      </c>
      <c r="K213" s="188"/>
      <c r="L213" s="188"/>
      <c r="M213" s="74">
        <f t="shared" si="40"/>
        <v>0</v>
      </c>
      <c r="N213" s="75" t="str">
        <f t="shared" si="10"/>
        <v>-</v>
      </c>
      <c r="O213" s="206"/>
      <c r="P213" s="76"/>
      <c r="Q213" s="215"/>
      <c r="R213" s="76"/>
      <c r="S213" s="79" t="str">
        <f t="shared" si="41"/>
        <v/>
      </c>
      <c r="T213" s="188">
        <f t="shared" si="35"/>
        <v>0</v>
      </c>
      <c r="U213" s="188">
        <f t="shared" si="42"/>
        <v>0</v>
      </c>
      <c r="V213" s="78" t="str">
        <f t="shared" si="36"/>
        <v>ok</v>
      </c>
      <c r="W213" s="76"/>
      <c r="X213" s="77" t="str">
        <f t="shared" si="43"/>
        <v/>
      </c>
      <c r="Y213" s="188">
        <f t="shared" si="37"/>
        <v>0</v>
      </c>
      <c r="Z213" s="188">
        <f t="shared" si="38"/>
        <v>0</v>
      </c>
      <c r="AA213" s="78" t="str">
        <f t="shared" si="44"/>
        <v>ok</v>
      </c>
      <c r="AB213" s="76"/>
      <c r="AC213" s="80" t="str">
        <f t="array" ref="AC213">IFERROR(IF($C213="","",INDEX(구분표!$I$2:$I$1001,MATCH(1,(구분표!$B$2:$B$1001='15년일출'!$A213)*(구분표!$C$2:$C$1001='15년일출'!$B213)*(구분표!$A$2:$A$1001='15년일출'!$C213),0))),"@@")</f>
        <v/>
      </c>
    </row>
    <row r="214" spans="1:29" ht="31.5" customHeight="1">
      <c r="A214" s="90" t="str">
        <f>IFERROR(VLOOKUP('15년일출'!$C214,구분표!$A$2:$C$1001,2,FALSE),"")</f>
        <v/>
      </c>
      <c r="B214" s="90" t="str">
        <f>IFERROR(VLOOKUP('15년일출'!$C214,구분표!$A$2:$C$1001,3,FALSE),"")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39"/>
        <v>0</v>
      </c>
      <c r="K214" s="188"/>
      <c r="L214" s="188"/>
      <c r="M214" s="74">
        <f t="shared" si="40"/>
        <v>0</v>
      </c>
      <c r="N214" s="75" t="str">
        <f t="shared" si="10"/>
        <v>-</v>
      </c>
      <c r="O214" s="206"/>
      <c r="P214" s="76"/>
      <c r="Q214" s="215"/>
      <c r="R214" s="76"/>
      <c r="S214" s="79" t="str">
        <f t="shared" si="41"/>
        <v/>
      </c>
      <c r="T214" s="188">
        <f t="shared" si="35"/>
        <v>0</v>
      </c>
      <c r="U214" s="188">
        <f t="shared" si="42"/>
        <v>0</v>
      </c>
      <c r="V214" s="78" t="str">
        <f t="shared" si="36"/>
        <v>ok</v>
      </c>
      <c r="W214" s="76"/>
      <c r="X214" s="77" t="str">
        <f t="shared" si="43"/>
        <v/>
      </c>
      <c r="Y214" s="188">
        <f t="shared" si="37"/>
        <v>0</v>
      </c>
      <c r="Z214" s="188">
        <f t="shared" si="38"/>
        <v>0</v>
      </c>
      <c r="AA214" s="78" t="str">
        <f t="shared" si="44"/>
        <v>ok</v>
      </c>
      <c r="AB214" s="76"/>
      <c r="AC214" s="80" t="str">
        <f t="array" ref="AC214">IFERROR(IF($C214="","",INDEX(구분표!$I$2:$I$1001,MATCH(1,(구분표!$B$2:$B$1001='15년일출'!$A214)*(구분표!$C$2:$C$1001='15년일출'!$B214)*(구분표!$A$2:$A$1001='15년일출'!$C214),0))),"@@")</f>
        <v/>
      </c>
    </row>
    <row r="215" spans="1:29" ht="31.5" customHeight="1">
      <c r="A215" s="90" t="str">
        <f>IFERROR(VLOOKUP('15년일출'!$C215,구분표!$A$2:$C$1001,2,FALSE),"")</f>
        <v/>
      </c>
      <c r="B215" s="90" t="str">
        <f>IFERROR(VLOOKUP('15년일출'!$C215,구분표!$A$2:$C$1001,3,FALSE),"")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39"/>
        <v>0</v>
      </c>
      <c r="K215" s="188"/>
      <c r="L215" s="188"/>
      <c r="M215" s="74">
        <f t="shared" si="40"/>
        <v>0</v>
      </c>
      <c r="N215" s="75" t="str">
        <f t="shared" si="10"/>
        <v>-</v>
      </c>
      <c r="O215" s="205"/>
      <c r="P215" s="76"/>
      <c r="Q215" s="215"/>
      <c r="R215" s="76"/>
      <c r="S215" s="79" t="str">
        <f t="shared" si="41"/>
        <v/>
      </c>
      <c r="T215" s="188">
        <f t="shared" si="35"/>
        <v>0</v>
      </c>
      <c r="U215" s="188">
        <f t="shared" si="42"/>
        <v>0</v>
      </c>
      <c r="V215" s="78" t="str">
        <f t="shared" si="36"/>
        <v>ok</v>
      </c>
      <c r="W215" s="76"/>
      <c r="X215" s="77" t="str">
        <f t="shared" si="43"/>
        <v/>
      </c>
      <c r="Y215" s="188">
        <f t="shared" si="37"/>
        <v>0</v>
      </c>
      <c r="Z215" s="188">
        <f t="shared" si="38"/>
        <v>0</v>
      </c>
      <c r="AA215" s="78" t="str">
        <f t="shared" si="44"/>
        <v>ok</v>
      </c>
      <c r="AB215" s="76"/>
      <c r="AC215" s="80" t="str">
        <f t="array" ref="AC215">IFERROR(IF($C215="","",INDEX(구분표!$I$2:$I$1001,MATCH(1,(구분표!$B$2:$B$1001='15년일출'!$A215)*(구분표!$C$2:$C$1001='15년일출'!$B215)*(구분표!$A$2:$A$1001='15년일출'!$C215),0))),"@@")</f>
        <v/>
      </c>
    </row>
    <row r="216" spans="1:29" ht="31.5" customHeight="1">
      <c r="A216" s="90" t="str">
        <f>IFERROR(VLOOKUP('15년일출'!$C216,구분표!$A$2:$C$1001,2,FALSE),"")</f>
        <v/>
      </c>
      <c r="B216" s="90" t="str">
        <f>IFERROR(VLOOKUP('15년일출'!$C216,구분표!$A$2:$C$1001,3,FALSE),"")</f>
        <v/>
      </c>
      <c r="C216" s="190"/>
      <c r="D216" s="189"/>
      <c r="E216" s="189"/>
      <c r="F216" s="190"/>
      <c r="G216" s="188"/>
      <c r="H216" s="200"/>
      <c r="I216" s="188"/>
      <c r="J216" s="74">
        <f t="shared" si="39"/>
        <v>0</v>
      </c>
      <c r="K216" s="202"/>
      <c r="L216" s="188"/>
      <c r="M216" s="74">
        <f t="shared" si="40"/>
        <v>0</v>
      </c>
      <c r="N216" s="75" t="str">
        <f t="shared" si="10"/>
        <v>-</v>
      </c>
      <c r="O216" s="205"/>
      <c r="P216" s="76"/>
      <c r="Q216" s="215"/>
      <c r="R216" s="76"/>
      <c r="S216" s="79" t="str">
        <f t="shared" si="41"/>
        <v/>
      </c>
      <c r="T216" s="188">
        <f t="shared" si="35"/>
        <v>0</v>
      </c>
      <c r="U216" s="188">
        <f t="shared" si="42"/>
        <v>0</v>
      </c>
      <c r="V216" s="78" t="str">
        <f t="shared" si="36"/>
        <v>ok</v>
      </c>
      <c r="W216" s="76"/>
      <c r="X216" s="77" t="str">
        <f t="shared" si="43"/>
        <v/>
      </c>
      <c r="Y216" s="188">
        <f t="shared" si="37"/>
        <v>0</v>
      </c>
      <c r="Z216" s="188">
        <f t="shared" si="38"/>
        <v>0</v>
      </c>
      <c r="AA216" s="78" t="str">
        <f t="shared" si="44"/>
        <v>ok</v>
      </c>
      <c r="AB216" s="76"/>
      <c r="AC216" s="80" t="str">
        <f t="array" ref="AC216">IFERROR(IF($C216="","",INDEX(구분표!$I$2:$I$1001,MATCH(1,(구분표!$B$2:$B$1001='15년일출'!$A216)*(구분표!$C$2:$C$1001='15년일출'!$B216)*(구분표!$A$2:$A$1001='15년일출'!$C216),0))),"@@")</f>
        <v/>
      </c>
    </row>
    <row r="217" spans="1:29" ht="31.5" customHeight="1">
      <c r="A217" s="90" t="str">
        <f>IFERROR(VLOOKUP('15년일출'!$C217,구분표!$A$2:$C$1001,2,FALSE),"")</f>
        <v/>
      </c>
      <c r="B217" s="90" t="str">
        <f>IFERROR(VLOOKUP('15년일출'!$C217,구분표!$A$2:$C$1001,3,FALSE),"")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39"/>
        <v>0</v>
      </c>
      <c r="K217" s="188"/>
      <c r="L217" s="188"/>
      <c r="M217" s="74">
        <f t="shared" si="40"/>
        <v>0</v>
      </c>
      <c r="N217" s="75" t="str">
        <f t="shared" si="10"/>
        <v>-</v>
      </c>
      <c r="O217" s="207"/>
      <c r="P217" s="76"/>
      <c r="Q217" s="215"/>
      <c r="R217" s="76"/>
      <c r="S217" s="79" t="str">
        <f t="shared" si="41"/>
        <v/>
      </c>
      <c r="T217" s="188">
        <f t="shared" si="35"/>
        <v>0</v>
      </c>
      <c r="U217" s="188">
        <f t="shared" si="42"/>
        <v>0</v>
      </c>
      <c r="V217" s="78" t="str">
        <f t="shared" si="36"/>
        <v>ok</v>
      </c>
      <c r="W217" s="76"/>
      <c r="X217" s="77" t="str">
        <f t="shared" si="43"/>
        <v/>
      </c>
      <c r="Y217" s="188">
        <f t="shared" si="37"/>
        <v>0</v>
      </c>
      <c r="Z217" s="188">
        <f t="shared" si="38"/>
        <v>0</v>
      </c>
      <c r="AA217" s="78" t="str">
        <f t="shared" si="44"/>
        <v>ok</v>
      </c>
      <c r="AB217" s="76"/>
      <c r="AC217" s="80" t="str">
        <f t="array" ref="AC217">IFERROR(IF($C217="","",INDEX(구분표!$I$2:$I$1001,MATCH(1,(구분표!$B$2:$B$1001='15년일출'!$A217)*(구분표!$C$2:$C$1001='15년일출'!$B217)*(구분표!$A$2:$A$1001='15년일출'!$C217),0))),"@@")</f>
        <v/>
      </c>
    </row>
    <row r="218" spans="1:29" ht="31.5" customHeight="1">
      <c r="A218" s="90" t="str">
        <f>IFERROR(VLOOKUP('15년일출'!$C218,구분표!$A$2:$C$1001,2,FALSE),"")</f>
        <v/>
      </c>
      <c r="B218" s="90" t="str">
        <f>IFERROR(VLOOKUP('15년일출'!$C218,구분표!$A$2:$C$1001,3,FALSE),"")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39"/>
        <v>0</v>
      </c>
      <c r="K218" s="188"/>
      <c r="L218" s="188"/>
      <c r="M218" s="74">
        <f t="shared" si="40"/>
        <v>0</v>
      </c>
      <c r="N218" s="75" t="str">
        <f t="shared" si="10"/>
        <v>-</v>
      </c>
      <c r="O218" s="206"/>
      <c r="P218" s="76"/>
      <c r="Q218" s="215"/>
      <c r="R218" s="76"/>
      <c r="S218" s="79" t="str">
        <f t="shared" si="41"/>
        <v/>
      </c>
      <c r="T218" s="188">
        <f t="shared" si="35"/>
        <v>0</v>
      </c>
      <c r="U218" s="188">
        <f t="shared" si="42"/>
        <v>0</v>
      </c>
      <c r="V218" s="78" t="str">
        <f t="shared" si="36"/>
        <v>ok</v>
      </c>
      <c r="W218" s="76"/>
      <c r="X218" s="77" t="str">
        <f t="shared" si="43"/>
        <v/>
      </c>
      <c r="Y218" s="188">
        <f t="shared" si="37"/>
        <v>0</v>
      </c>
      <c r="Z218" s="188">
        <f t="shared" si="38"/>
        <v>0</v>
      </c>
      <c r="AA218" s="78" t="str">
        <f t="shared" si="44"/>
        <v>ok</v>
      </c>
      <c r="AB218" s="76"/>
      <c r="AC218" s="80" t="str">
        <f t="array" ref="AC218">IFERROR(IF($C218="","",INDEX(구분표!$I$2:$I$1001,MATCH(1,(구분표!$B$2:$B$1001='15년일출'!$A218)*(구분표!$C$2:$C$1001='15년일출'!$B218)*(구분표!$A$2:$A$1001='15년일출'!$C218),0))),"@@")</f>
        <v/>
      </c>
    </row>
    <row r="219" spans="1:29" ht="31.5" customHeight="1">
      <c r="A219" s="90" t="str">
        <f>IFERROR(VLOOKUP('15년일출'!$C219,구분표!$A$2:$C$1001,2,FALSE),"")</f>
        <v/>
      </c>
      <c r="B219" s="90" t="str">
        <f>IFERROR(VLOOKUP('15년일출'!$C219,구분표!$A$2:$C$1001,3,FALSE),"")</f>
        <v/>
      </c>
      <c r="C219" s="190"/>
      <c r="D219" s="189"/>
      <c r="E219" s="189"/>
      <c r="F219" s="190"/>
      <c r="G219" s="188"/>
      <c r="H219" s="188"/>
      <c r="I219" s="200"/>
      <c r="J219" s="74">
        <f t="shared" si="39"/>
        <v>0</v>
      </c>
      <c r="K219" s="188"/>
      <c r="L219" s="200"/>
      <c r="M219" s="74">
        <f t="shared" si="40"/>
        <v>0</v>
      </c>
      <c r="N219" s="75" t="str">
        <f t="shared" si="10"/>
        <v>-</v>
      </c>
      <c r="O219" s="206"/>
      <c r="P219" s="76"/>
      <c r="Q219" s="215"/>
      <c r="R219" s="76"/>
      <c r="S219" s="79" t="str">
        <f t="shared" si="41"/>
        <v/>
      </c>
      <c r="T219" s="188">
        <f t="shared" si="35"/>
        <v>0</v>
      </c>
      <c r="U219" s="188">
        <f t="shared" si="42"/>
        <v>0</v>
      </c>
      <c r="V219" s="78" t="str">
        <f t="shared" si="36"/>
        <v>ok</v>
      </c>
      <c r="W219" s="76"/>
      <c r="X219" s="77" t="str">
        <f t="shared" si="43"/>
        <v/>
      </c>
      <c r="Y219" s="188">
        <f t="shared" si="37"/>
        <v>0</v>
      </c>
      <c r="Z219" s="188">
        <f t="shared" si="38"/>
        <v>0</v>
      </c>
      <c r="AA219" s="78" t="str">
        <f t="shared" si="44"/>
        <v>ok</v>
      </c>
      <c r="AB219" s="76"/>
      <c r="AC219" s="80" t="str">
        <f t="array" ref="AC219">IFERROR(IF($C219="","",INDEX(구분표!$I$2:$I$1001,MATCH(1,(구분표!$B$2:$B$1001='15년일출'!$A219)*(구분표!$C$2:$C$1001='15년일출'!$B219)*(구분표!$A$2:$A$1001='15년일출'!$C219),0))),"@@")</f>
        <v/>
      </c>
    </row>
    <row r="220" spans="1:29" ht="31.5" customHeight="1">
      <c r="A220" s="90" t="str">
        <f>IFERROR(VLOOKUP('15년일출'!$C220,구분표!$A$2:$C$1001,2,FALSE),"")</f>
        <v/>
      </c>
      <c r="B220" s="90" t="str">
        <f>IFERROR(VLOOKUP('15년일출'!$C220,구분표!$A$2:$C$1001,3,FALSE),"")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39"/>
        <v>0</v>
      </c>
      <c r="K220" s="188"/>
      <c r="L220" s="188"/>
      <c r="M220" s="74">
        <f t="shared" si="40"/>
        <v>0</v>
      </c>
      <c r="N220" s="75" t="str">
        <f t="shared" si="10"/>
        <v>-</v>
      </c>
      <c r="O220" s="206"/>
      <c r="P220" s="76"/>
      <c r="Q220" s="215"/>
      <c r="R220" s="76"/>
      <c r="S220" s="79" t="str">
        <f t="shared" si="41"/>
        <v/>
      </c>
      <c r="T220" s="188">
        <f t="shared" si="35"/>
        <v>0</v>
      </c>
      <c r="U220" s="188">
        <f t="shared" si="42"/>
        <v>0</v>
      </c>
      <c r="V220" s="78" t="str">
        <f t="shared" si="36"/>
        <v>ok</v>
      </c>
      <c r="W220" s="76"/>
      <c r="X220" s="77" t="str">
        <f t="shared" si="43"/>
        <v/>
      </c>
      <c r="Y220" s="188">
        <f t="shared" si="37"/>
        <v>0</v>
      </c>
      <c r="Z220" s="188">
        <f t="shared" si="38"/>
        <v>0</v>
      </c>
      <c r="AA220" s="78" t="str">
        <f t="shared" si="44"/>
        <v>ok</v>
      </c>
      <c r="AB220" s="76"/>
      <c r="AC220" s="80" t="str">
        <f t="array" ref="AC220">IFERROR(IF($C220="","",INDEX(구분표!$I$2:$I$1001,MATCH(1,(구분표!$B$2:$B$1001='15년일출'!$A220)*(구분표!$C$2:$C$1001='15년일출'!$B220)*(구분표!$A$2:$A$1001='15년일출'!$C220),0))),"@@")</f>
        <v/>
      </c>
    </row>
    <row r="221" spans="1:29" ht="31.5" customHeight="1">
      <c r="A221" s="90" t="str">
        <f>IFERROR(VLOOKUP('15년일출'!$C221,구분표!$A$2:$C$1001,2,FALSE),"")</f>
        <v/>
      </c>
      <c r="B221" s="90" t="str">
        <f>IFERROR(VLOOKUP('15년일출'!$C221,구분표!$A$2:$C$1001,3,FALSE),"")</f>
        <v/>
      </c>
      <c r="C221" s="190"/>
      <c r="D221" s="189"/>
      <c r="E221" s="189"/>
      <c r="F221" s="190"/>
      <c r="G221" s="192"/>
      <c r="H221" s="188"/>
      <c r="I221" s="188"/>
      <c r="J221" s="74">
        <f t="shared" si="39"/>
        <v>0</v>
      </c>
      <c r="K221" s="188"/>
      <c r="L221" s="188"/>
      <c r="M221" s="74">
        <f t="shared" si="40"/>
        <v>0</v>
      </c>
      <c r="N221" s="75" t="str">
        <f t="shared" si="10"/>
        <v>-</v>
      </c>
      <c r="O221" s="206"/>
      <c r="P221" s="76"/>
      <c r="Q221" s="215"/>
      <c r="R221" s="76"/>
      <c r="S221" s="79" t="str">
        <f t="shared" si="41"/>
        <v/>
      </c>
      <c r="T221" s="188">
        <f t="shared" si="35"/>
        <v>0</v>
      </c>
      <c r="U221" s="188">
        <f t="shared" si="42"/>
        <v>0</v>
      </c>
      <c r="V221" s="78" t="str">
        <f t="shared" si="36"/>
        <v>ok</v>
      </c>
      <c r="W221" s="76"/>
      <c r="X221" s="77" t="str">
        <f t="shared" si="43"/>
        <v/>
      </c>
      <c r="Y221" s="188">
        <f t="shared" si="37"/>
        <v>0</v>
      </c>
      <c r="Z221" s="188">
        <f t="shared" si="38"/>
        <v>0</v>
      </c>
      <c r="AA221" s="78" t="str">
        <f t="shared" si="44"/>
        <v>ok</v>
      </c>
      <c r="AB221" s="76"/>
      <c r="AC221" s="80" t="str">
        <f t="array" ref="AC221">IFERROR(IF($C221="","",INDEX(구분표!$I$2:$I$1001,MATCH(1,(구분표!$B$2:$B$1001='15년일출'!$A221)*(구분표!$C$2:$C$1001='15년일출'!$B221)*(구분표!$A$2:$A$1001='15년일출'!$C221),0))),"@@")</f>
        <v/>
      </c>
    </row>
    <row r="222" spans="1:29" ht="31.5" customHeight="1">
      <c r="A222" s="90" t="str">
        <f>IFERROR(VLOOKUP('15년일출'!$C222,구분표!$A$2:$C$1001,2,FALSE),"")</f>
        <v/>
      </c>
      <c r="B222" s="90" t="str">
        <f>IFERROR(VLOOKUP('15년일출'!$C222,구분표!$A$2:$C$1001,3,FALSE),"")</f>
        <v/>
      </c>
      <c r="C222" s="190"/>
      <c r="D222" s="189"/>
      <c r="E222" s="189"/>
      <c r="F222" s="190"/>
      <c r="G222" s="192"/>
      <c r="H222" s="188"/>
      <c r="I222" s="188"/>
      <c r="J222" s="74">
        <f t="shared" si="39"/>
        <v>0</v>
      </c>
      <c r="K222" s="188"/>
      <c r="L222" s="188"/>
      <c r="M222" s="74">
        <f t="shared" si="40"/>
        <v>0</v>
      </c>
      <c r="N222" s="75" t="str">
        <f t="shared" si="10"/>
        <v>-</v>
      </c>
      <c r="O222" s="206"/>
      <c r="P222" s="76"/>
      <c r="Q222" s="215"/>
      <c r="R222" s="76"/>
      <c r="S222" s="79" t="str">
        <f t="shared" si="41"/>
        <v/>
      </c>
      <c r="T222" s="188">
        <f t="shared" si="35"/>
        <v>0</v>
      </c>
      <c r="U222" s="188">
        <f t="shared" si="42"/>
        <v>0</v>
      </c>
      <c r="V222" s="78" t="str">
        <f t="shared" si="36"/>
        <v>ok</v>
      </c>
      <c r="W222" s="76"/>
      <c r="X222" s="77" t="str">
        <f t="shared" si="43"/>
        <v/>
      </c>
      <c r="Y222" s="188">
        <f t="shared" si="37"/>
        <v>0</v>
      </c>
      <c r="Z222" s="188">
        <f t="shared" si="38"/>
        <v>0</v>
      </c>
      <c r="AA222" s="78" t="str">
        <f t="shared" si="44"/>
        <v>ok</v>
      </c>
      <c r="AB222" s="76"/>
      <c r="AC222" s="80" t="str">
        <f t="array" ref="AC222">IFERROR(IF($C222="","",INDEX(구분표!$I$2:$I$1001,MATCH(1,(구분표!$B$2:$B$1001='15년일출'!$A222)*(구분표!$C$2:$C$1001='15년일출'!$B222)*(구분표!$A$2:$A$1001='15년일출'!$C222),0))),"@@")</f>
        <v/>
      </c>
    </row>
    <row r="223" spans="1:29" ht="31.5" customHeight="1">
      <c r="A223" s="90" t="str">
        <f>IFERROR(VLOOKUP('15년일출'!$C223,구분표!$A$2:$C$1001,2,FALSE),"")</f>
        <v/>
      </c>
      <c r="B223" s="90" t="str">
        <f>IFERROR(VLOOKUP('15년일출'!$C223,구분표!$A$2:$C$1001,3,FALSE),"")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39"/>
        <v>0</v>
      </c>
      <c r="K223" s="188"/>
      <c r="L223" s="188"/>
      <c r="M223" s="74">
        <f t="shared" si="40"/>
        <v>0</v>
      </c>
      <c r="N223" s="75" t="str">
        <f t="shared" si="10"/>
        <v>-</v>
      </c>
      <c r="O223" s="206"/>
      <c r="P223" s="76"/>
      <c r="Q223" s="215"/>
      <c r="R223" s="76"/>
      <c r="S223" s="79" t="str">
        <f t="shared" si="41"/>
        <v/>
      </c>
      <c r="T223" s="188">
        <f t="shared" si="35"/>
        <v>0</v>
      </c>
      <c r="U223" s="188">
        <f t="shared" si="42"/>
        <v>0</v>
      </c>
      <c r="V223" s="78" t="str">
        <f t="shared" si="36"/>
        <v>ok</v>
      </c>
      <c r="W223" s="76"/>
      <c r="X223" s="77" t="str">
        <f t="shared" si="43"/>
        <v/>
      </c>
      <c r="Y223" s="188">
        <f t="shared" si="37"/>
        <v>0</v>
      </c>
      <c r="Z223" s="188">
        <f t="shared" si="38"/>
        <v>0</v>
      </c>
      <c r="AA223" s="78" t="str">
        <f t="shared" si="44"/>
        <v>ok</v>
      </c>
      <c r="AB223" s="76"/>
      <c r="AC223" s="80" t="str">
        <f t="array" ref="AC223">IFERROR(IF($C223="","",INDEX(구분표!$I$2:$I$1001,MATCH(1,(구분표!$B$2:$B$1001='15년일출'!$A223)*(구분표!$C$2:$C$1001='15년일출'!$B223)*(구분표!$A$2:$A$1001='15년일출'!$C223),0))),"@@")</f>
        <v/>
      </c>
    </row>
    <row r="224" spans="1:29" ht="31.5" customHeight="1">
      <c r="A224" s="90" t="str">
        <f>IFERROR(VLOOKUP('15년일출'!$C224,구분표!$A$2:$C$1001,2,FALSE),"")</f>
        <v/>
      </c>
      <c r="B224" s="90" t="str">
        <f>IFERROR(VLOOKUP('15년일출'!$C224,구분표!$A$2:$C$1001,3,FALSE),"")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39"/>
        <v>0</v>
      </c>
      <c r="K224" s="188"/>
      <c r="L224" s="188"/>
      <c r="M224" s="74">
        <f t="shared" si="40"/>
        <v>0</v>
      </c>
      <c r="N224" s="75" t="str">
        <f t="shared" si="10"/>
        <v>-</v>
      </c>
      <c r="O224" s="206"/>
      <c r="P224" s="76"/>
      <c r="Q224" s="215"/>
      <c r="R224" s="76"/>
      <c r="S224" s="79" t="str">
        <f t="shared" si="41"/>
        <v/>
      </c>
      <c r="T224" s="188">
        <f t="shared" si="35"/>
        <v>0</v>
      </c>
      <c r="U224" s="188">
        <f t="shared" si="42"/>
        <v>0</v>
      </c>
      <c r="V224" s="78" t="str">
        <f t="shared" si="36"/>
        <v>ok</v>
      </c>
      <c r="W224" s="76"/>
      <c r="X224" s="77" t="str">
        <f t="shared" si="43"/>
        <v/>
      </c>
      <c r="Y224" s="188">
        <f t="shared" si="37"/>
        <v>0</v>
      </c>
      <c r="Z224" s="188">
        <f t="shared" si="38"/>
        <v>0</v>
      </c>
      <c r="AA224" s="78" t="str">
        <f t="shared" si="44"/>
        <v>ok</v>
      </c>
      <c r="AB224" s="76"/>
      <c r="AC224" s="80" t="str">
        <f t="array" ref="AC224">IFERROR(IF($C224="","",INDEX(구분표!$I$2:$I$1001,MATCH(1,(구분표!$B$2:$B$1001='15년일출'!$A224)*(구분표!$C$2:$C$1001='15년일출'!$B224)*(구분표!$A$2:$A$1001='15년일출'!$C224),0))),"@@")</f>
        <v/>
      </c>
    </row>
    <row r="225" spans="1:29" ht="31.5" customHeight="1">
      <c r="A225" s="90" t="str">
        <f>IFERROR(VLOOKUP('15년일출'!$C225,구분표!$A$2:$C$1001,2,FALSE),"")</f>
        <v/>
      </c>
      <c r="B225" s="90" t="str">
        <f>IFERROR(VLOOKUP('15년일출'!$C225,구분표!$A$2:$C$1001,3,FALSE),"")</f>
        <v/>
      </c>
      <c r="C225" s="190"/>
      <c r="D225" s="189"/>
      <c r="E225" s="189"/>
      <c r="F225" s="190"/>
      <c r="G225" s="188"/>
      <c r="H225" s="188"/>
      <c r="I225" s="200"/>
      <c r="J225" s="74">
        <f t="shared" si="39"/>
        <v>0</v>
      </c>
      <c r="K225" s="188"/>
      <c r="L225" s="200"/>
      <c r="M225" s="74">
        <f t="shared" si="40"/>
        <v>0</v>
      </c>
      <c r="N225" s="75" t="str">
        <f t="shared" si="10"/>
        <v>-</v>
      </c>
      <c r="O225" s="205"/>
      <c r="P225" s="76"/>
      <c r="Q225" s="215"/>
      <c r="R225" s="76"/>
      <c r="S225" s="79" t="str">
        <f t="shared" si="41"/>
        <v/>
      </c>
      <c r="T225" s="188">
        <f t="shared" si="35"/>
        <v>0</v>
      </c>
      <c r="U225" s="188">
        <f t="shared" si="42"/>
        <v>0</v>
      </c>
      <c r="V225" s="78" t="str">
        <f t="shared" si="36"/>
        <v>ok</v>
      </c>
      <c r="W225" s="76"/>
      <c r="X225" s="77" t="str">
        <f t="shared" si="43"/>
        <v/>
      </c>
      <c r="Y225" s="188">
        <f t="shared" si="37"/>
        <v>0</v>
      </c>
      <c r="Z225" s="188">
        <f t="shared" si="38"/>
        <v>0</v>
      </c>
      <c r="AA225" s="78" t="str">
        <f t="shared" si="44"/>
        <v>ok</v>
      </c>
      <c r="AB225" s="76"/>
      <c r="AC225" s="80" t="str">
        <f t="array" ref="AC225">IFERROR(IF($C225="","",INDEX(구분표!$I$2:$I$1001,MATCH(1,(구분표!$B$2:$B$1001='15년일출'!$A225)*(구분표!$C$2:$C$1001='15년일출'!$B225)*(구분표!$A$2:$A$1001='15년일출'!$C225),0))),"@@")</f>
        <v/>
      </c>
    </row>
    <row r="226" spans="1:29" ht="31.5" customHeight="1">
      <c r="A226" s="90" t="str">
        <f>IFERROR(VLOOKUP('15년일출'!$C226,구분표!$A$2:$C$1001,2,FALSE),"")</f>
        <v/>
      </c>
      <c r="B226" s="90" t="str">
        <f>IFERROR(VLOOKUP('15년일출'!$C226,구분표!$A$2:$C$1001,3,FALSE),"")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39"/>
        <v>0</v>
      </c>
      <c r="K226" s="188"/>
      <c r="L226" s="188"/>
      <c r="M226" s="74">
        <f t="shared" si="40"/>
        <v>0</v>
      </c>
      <c r="N226" s="75" t="str">
        <f t="shared" si="10"/>
        <v>-</v>
      </c>
      <c r="O226" s="206"/>
      <c r="P226" s="76"/>
      <c r="Q226" s="215"/>
      <c r="R226" s="76"/>
      <c r="S226" s="79" t="str">
        <f t="shared" si="41"/>
        <v/>
      </c>
      <c r="T226" s="188">
        <f t="shared" si="35"/>
        <v>0</v>
      </c>
      <c r="U226" s="188">
        <f t="shared" si="42"/>
        <v>0</v>
      </c>
      <c r="V226" s="78" t="str">
        <f t="shared" si="36"/>
        <v>ok</v>
      </c>
      <c r="W226" s="76"/>
      <c r="X226" s="77" t="str">
        <f t="shared" si="43"/>
        <v/>
      </c>
      <c r="Y226" s="188">
        <f t="shared" si="37"/>
        <v>0</v>
      </c>
      <c r="Z226" s="188">
        <f t="shared" si="38"/>
        <v>0</v>
      </c>
      <c r="AA226" s="78" t="str">
        <f t="shared" si="44"/>
        <v>ok</v>
      </c>
      <c r="AB226" s="76"/>
      <c r="AC226" s="80" t="str">
        <f t="array" ref="AC226">IFERROR(IF($C226="","",INDEX(구분표!$I$2:$I$1001,MATCH(1,(구분표!$B$2:$B$1001='15년일출'!$A226)*(구분표!$C$2:$C$1001='15년일출'!$B226)*(구분표!$A$2:$A$1001='15년일출'!$C226),0))),"@@")</f>
        <v/>
      </c>
    </row>
    <row r="227" spans="1:29" ht="31.5" customHeight="1">
      <c r="A227" s="90" t="str">
        <f>IFERROR(VLOOKUP('15년일출'!$C227,구분표!$A$2:$C$1001,2,FALSE),"")</f>
        <v/>
      </c>
      <c r="B227" s="90" t="str">
        <f>IFERROR(VLOOKUP('15년일출'!$C227,구분표!$A$2:$C$1001,3,FALSE),"")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39"/>
        <v>0</v>
      </c>
      <c r="K227" s="188"/>
      <c r="L227" s="188"/>
      <c r="M227" s="74">
        <f t="shared" si="40"/>
        <v>0</v>
      </c>
      <c r="N227" s="75" t="str">
        <f t="shared" si="10"/>
        <v>-</v>
      </c>
      <c r="O227" s="208"/>
      <c r="P227" s="76"/>
      <c r="Q227" s="215"/>
      <c r="R227" s="76"/>
      <c r="S227" s="79" t="str">
        <f t="shared" si="41"/>
        <v/>
      </c>
      <c r="T227" s="188">
        <f t="shared" si="35"/>
        <v>0</v>
      </c>
      <c r="U227" s="188">
        <f t="shared" si="42"/>
        <v>0</v>
      </c>
      <c r="V227" s="78" t="str">
        <f t="shared" si="36"/>
        <v>ok</v>
      </c>
      <c r="W227" s="76"/>
      <c r="X227" s="77" t="str">
        <f t="shared" si="43"/>
        <v/>
      </c>
      <c r="Y227" s="188">
        <f t="shared" si="37"/>
        <v>0</v>
      </c>
      <c r="Z227" s="188">
        <f t="shared" si="38"/>
        <v>0</v>
      </c>
      <c r="AA227" s="78" t="str">
        <f t="shared" si="44"/>
        <v>ok</v>
      </c>
      <c r="AB227" s="76"/>
      <c r="AC227" s="80" t="str">
        <f t="array" ref="AC227">IFERROR(IF($C227="","",INDEX(구분표!$I$2:$I$1001,MATCH(1,(구분표!$B$2:$B$1001='15년일출'!$A227)*(구분표!$C$2:$C$1001='15년일출'!$B227)*(구분표!$A$2:$A$1001='15년일출'!$C227),0))),"@@")</f>
        <v/>
      </c>
    </row>
    <row r="228" spans="1:29" ht="31.5" customHeight="1">
      <c r="A228" s="90" t="str">
        <f>IFERROR(VLOOKUP('15년일출'!$C228,구분표!$A$2:$C$1001,2,FALSE),"")</f>
        <v/>
      </c>
      <c r="B228" s="90" t="str">
        <f>IFERROR(VLOOKUP('15년일출'!$C228,구분표!$A$2:$C$1001,3,FALSE),"")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39"/>
        <v>0</v>
      </c>
      <c r="K228" s="188"/>
      <c r="L228" s="188"/>
      <c r="M228" s="74">
        <f t="shared" si="40"/>
        <v>0</v>
      </c>
      <c r="N228" s="75" t="str">
        <f t="shared" si="10"/>
        <v>-</v>
      </c>
      <c r="O228" s="206"/>
      <c r="P228" s="76"/>
      <c r="Q228" s="215"/>
      <c r="R228" s="76"/>
      <c r="S228" s="79" t="str">
        <f t="shared" si="41"/>
        <v/>
      </c>
      <c r="T228" s="188">
        <f t="shared" si="35"/>
        <v>0</v>
      </c>
      <c r="U228" s="188">
        <f t="shared" si="42"/>
        <v>0</v>
      </c>
      <c r="V228" s="78" t="str">
        <f t="shared" si="36"/>
        <v>ok</v>
      </c>
      <c r="W228" s="76"/>
      <c r="X228" s="77" t="str">
        <f t="shared" si="43"/>
        <v/>
      </c>
      <c r="Y228" s="188">
        <f t="shared" si="37"/>
        <v>0</v>
      </c>
      <c r="Z228" s="188">
        <f t="shared" si="38"/>
        <v>0</v>
      </c>
      <c r="AA228" s="78" t="str">
        <f t="shared" si="44"/>
        <v>ok</v>
      </c>
      <c r="AB228" s="76"/>
      <c r="AC228" s="80" t="str">
        <f t="array" ref="AC228">IFERROR(IF($C228="","",INDEX(구분표!$I$2:$I$1001,MATCH(1,(구분표!$B$2:$B$1001='15년일출'!$A228)*(구분표!$C$2:$C$1001='15년일출'!$B228)*(구분표!$A$2:$A$1001='15년일출'!$C228),0))),"@@")</f>
        <v/>
      </c>
    </row>
    <row r="229" spans="1:29" ht="31.5" customHeight="1">
      <c r="A229" s="90" t="str">
        <f>IFERROR(VLOOKUP('15년일출'!$C229,구분표!$A$2:$C$1001,2,FALSE),"")</f>
        <v/>
      </c>
      <c r="B229" s="90" t="str">
        <f>IFERROR(VLOOKUP('15년일출'!$C229,구분표!$A$2:$C$1001,3,FALSE),"")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39"/>
        <v>0</v>
      </c>
      <c r="K229" s="188"/>
      <c r="L229" s="188"/>
      <c r="M229" s="74">
        <f t="shared" si="40"/>
        <v>0</v>
      </c>
      <c r="N229" s="75" t="str">
        <f t="shared" si="10"/>
        <v>-</v>
      </c>
      <c r="O229" s="206"/>
      <c r="P229" s="76"/>
      <c r="Q229" s="215"/>
      <c r="R229" s="76"/>
      <c r="S229" s="79" t="str">
        <f t="shared" si="41"/>
        <v/>
      </c>
      <c r="T229" s="188">
        <f t="shared" si="35"/>
        <v>0</v>
      </c>
      <c r="U229" s="188">
        <f t="shared" si="42"/>
        <v>0</v>
      </c>
      <c r="V229" s="78" t="str">
        <f t="shared" si="36"/>
        <v>ok</v>
      </c>
      <c r="W229" s="76"/>
      <c r="X229" s="77" t="str">
        <f t="shared" si="43"/>
        <v/>
      </c>
      <c r="Y229" s="188">
        <f t="shared" si="37"/>
        <v>0</v>
      </c>
      <c r="Z229" s="188">
        <f t="shared" si="38"/>
        <v>0</v>
      </c>
      <c r="AA229" s="78" t="str">
        <f t="shared" si="44"/>
        <v>ok</v>
      </c>
      <c r="AB229" s="76"/>
      <c r="AC229" s="80" t="str">
        <f t="array" ref="AC229">IFERROR(IF($C229="","",INDEX(구분표!$I$2:$I$1001,MATCH(1,(구분표!$B$2:$B$1001='15년일출'!$A229)*(구분표!$C$2:$C$1001='15년일출'!$B229)*(구분표!$A$2:$A$1001='15년일출'!$C229),0))),"@@")</f>
        <v/>
      </c>
    </row>
    <row r="230" spans="1:29" ht="31.5" customHeight="1">
      <c r="A230" s="90" t="str">
        <f>IFERROR(VLOOKUP('15년일출'!$C230,구분표!$A$2:$C$1001,2,FALSE),"")</f>
        <v/>
      </c>
      <c r="B230" s="90" t="str">
        <f>IFERROR(VLOOKUP('15년일출'!$C230,구분표!$A$2:$C$1001,3,FALSE),"")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39"/>
        <v>0</v>
      </c>
      <c r="K230" s="188"/>
      <c r="L230" s="188"/>
      <c r="M230" s="74">
        <f t="shared" si="40"/>
        <v>0</v>
      </c>
      <c r="N230" s="75" t="str">
        <f t="shared" si="10"/>
        <v>-</v>
      </c>
      <c r="O230" s="206"/>
      <c r="P230" s="76"/>
      <c r="Q230" s="215"/>
      <c r="R230" s="76"/>
      <c r="S230" s="79" t="str">
        <f t="shared" si="41"/>
        <v/>
      </c>
      <c r="T230" s="188">
        <f t="shared" si="35"/>
        <v>0</v>
      </c>
      <c r="U230" s="188">
        <f t="shared" si="42"/>
        <v>0</v>
      </c>
      <c r="V230" s="78" t="str">
        <f t="shared" si="36"/>
        <v>ok</v>
      </c>
      <c r="W230" s="76"/>
      <c r="X230" s="77" t="str">
        <f t="shared" si="43"/>
        <v/>
      </c>
      <c r="Y230" s="188">
        <f t="shared" si="37"/>
        <v>0</v>
      </c>
      <c r="Z230" s="188">
        <f t="shared" si="38"/>
        <v>0</v>
      </c>
      <c r="AA230" s="78" t="str">
        <f t="shared" si="44"/>
        <v>ok</v>
      </c>
      <c r="AB230" s="76"/>
      <c r="AC230" s="80" t="str">
        <f t="array" ref="AC230">IFERROR(IF($C230="","",INDEX(구분표!$I$2:$I$1001,MATCH(1,(구분표!$B$2:$B$1001='15년일출'!$A230)*(구분표!$C$2:$C$1001='15년일출'!$B230)*(구분표!$A$2:$A$1001='15년일출'!$C230),0))),"@@")</f>
        <v/>
      </c>
    </row>
    <row r="231" spans="1:29" ht="31.5" customHeight="1">
      <c r="A231" s="90" t="str">
        <f>IFERROR(VLOOKUP('15년일출'!$C231,구분표!$A$2:$C$1001,2,FALSE),"")</f>
        <v/>
      </c>
      <c r="B231" s="90" t="str">
        <f>IFERROR(VLOOKUP('15년일출'!$C231,구분표!$A$2:$C$1001,3,FALSE),"")</f>
        <v/>
      </c>
      <c r="C231" s="190"/>
      <c r="D231" s="189"/>
      <c r="E231" s="189"/>
      <c r="F231" s="190"/>
      <c r="G231" s="191"/>
      <c r="H231" s="188"/>
      <c r="I231" s="188"/>
      <c r="J231" s="74">
        <f t="shared" si="39"/>
        <v>0</v>
      </c>
      <c r="K231" s="188"/>
      <c r="L231" s="188"/>
      <c r="M231" s="74">
        <f t="shared" si="40"/>
        <v>0</v>
      </c>
      <c r="N231" s="75" t="str">
        <f t="shared" si="10"/>
        <v>-</v>
      </c>
      <c r="O231" s="206"/>
      <c r="P231" s="76"/>
      <c r="Q231" s="215"/>
      <c r="R231" s="76"/>
      <c r="S231" s="79" t="str">
        <f t="shared" si="41"/>
        <v/>
      </c>
      <c r="T231" s="188">
        <f t="shared" si="35"/>
        <v>0</v>
      </c>
      <c r="U231" s="188">
        <f t="shared" si="42"/>
        <v>0</v>
      </c>
      <c r="V231" s="78" t="str">
        <f t="shared" si="36"/>
        <v>ok</v>
      </c>
      <c r="W231" s="76"/>
      <c r="X231" s="77" t="str">
        <f t="shared" si="43"/>
        <v/>
      </c>
      <c r="Y231" s="188">
        <f t="shared" si="37"/>
        <v>0</v>
      </c>
      <c r="Z231" s="188">
        <f t="shared" si="38"/>
        <v>0</v>
      </c>
      <c r="AA231" s="78" t="str">
        <f t="shared" si="44"/>
        <v>ok</v>
      </c>
      <c r="AB231" s="76"/>
      <c r="AC231" s="80" t="str">
        <f t="array" ref="AC231">IFERROR(IF($C231="","",INDEX(구분표!$I$2:$I$1001,MATCH(1,(구분표!$B$2:$B$1001='15년일출'!$A231)*(구분표!$C$2:$C$1001='15년일출'!$B231)*(구분표!$A$2:$A$1001='15년일출'!$C231),0))),"@@")</f>
        <v/>
      </c>
    </row>
    <row r="232" spans="1:29" ht="31.5" customHeight="1">
      <c r="A232" s="90" t="str">
        <f>IFERROR(VLOOKUP('15년일출'!$C232,구분표!$A$2:$C$1001,2,FALSE),"")</f>
        <v/>
      </c>
      <c r="B232" s="90" t="str">
        <f>IFERROR(VLOOKUP('15년일출'!$C232,구분표!$A$2:$C$1001,3,FALSE),"")</f>
        <v/>
      </c>
      <c r="C232" s="190"/>
      <c r="D232" s="189"/>
      <c r="E232" s="189"/>
      <c r="F232" s="190"/>
      <c r="G232" s="188"/>
      <c r="H232" s="188"/>
      <c r="I232" s="188"/>
      <c r="J232" s="74">
        <f t="shared" si="39"/>
        <v>0</v>
      </c>
      <c r="K232" s="188"/>
      <c r="L232" s="188"/>
      <c r="M232" s="74">
        <f t="shared" si="40"/>
        <v>0</v>
      </c>
      <c r="N232" s="75" t="str">
        <f t="shared" si="10"/>
        <v>-</v>
      </c>
      <c r="O232" s="206"/>
      <c r="P232" s="76"/>
      <c r="Q232" s="215"/>
      <c r="R232" s="76"/>
      <c r="S232" s="79" t="str">
        <f t="shared" si="41"/>
        <v/>
      </c>
      <c r="T232" s="188">
        <f t="shared" si="35"/>
        <v>0</v>
      </c>
      <c r="U232" s="188">
        <f t="shared" si="42"/>
        <v>0</v>
      </c>
      <c r="V232" s="78" t="str">
        <f t="shared" si="36"/>
        <v>ok</v>
      </c>
      <c r="W232" s="76"/>
      <c r="X232" s="77" t="str">
        <f t="shared" si="43"/>
        <v/>
      </c>
      <c r="Y232" s="188">
        <f t="shared" si="37"/>
        <v>0</v>
      </c>
      <c r="Z232" s="188">
        <f t="shared" si="38"/>
        <v>0</v>
      </c>
      <c r="AA232" s="78" t="str">
        <f t="shared" si="44"/>
        <v>ok</v>
      </c>
      <c r="AB232" s="76"/>
      <c r="AC232" s="80" t="str">
        <f t="array" ref="AC232">IFERROR(IF($C232="","",INDEX(구분표!$I$2:$I$1001,MATCH(1,(구분표!$B$2:$B$1001='15년일출'!$A232)*(구분표!$C$2:$C$1001='15년일출'!$B232)*(구분표!$A$2:$A$1001='15년일출'!$C232),0))),"@@")</f>
        <v/>
      </c>
    </row>
    <row r="233" spans="1:29" ht="31.5" customHeight="1">
      <c r="A233" s="90" t="str">
        <f>IFERROR(VLOOKUP('15년일출'!$C233,구분표!$A$2:$C$1001,2,FALSE),"")</f>
        <v/>
      </c>
      <c r="B233" s="90" t="str">
        <f>IFERROR(VLOOKUP('15년일출'!$C233,구분표!$A$2:$C$1001,3,FALSE),"")</f>
        <v/>
      </c>
      <c r="C233" s="190"/>
      <c r="D233" s="189"/>
      <c r="E233" s="189"/>
      <c r="F233" s="190"/>
      <c r="G233" s="191"/>
      <c r="H233" s="188"/>
      <c r="I233" s="188"/>
      <c r="J233" s="74">
        <f t="shared" si="39"/>
        <v>0</v>
      </c>
      <c r="K233" s="188"/>
      <c r="L233" s="188"/>
      <c r="M233" s="74">
        <f t="shared" si="40"/>
        <v>0</v>
      </c>
      <c r="N233" s="75" t="str">
        <f t="shared" si="10"/>
        <v>-</v>
      </c>
      <c r="O233" s="206"/>
      <c r="P233" s="76"/>
      <c r="Q233" s="215"/>
      <c r="R233" s="76"/>
      <c r="S233" s="79" t="str">
        <f t="shared" si="41"/>
        <v/>
      </c>
      <c r="T233" s="188">
        <f t="shared" si="35"/>
        <v>0</v>
      </c>
      <c r="U233" s="188">
        <f t="shared" si="42"/>
        <v>0</v>
      </c>
      <c r="V233" s="78" t="str">
        <f t="shared" si="36"/>
        <v>ok</v>
      </c>
      <c r="W233" s="76"/>
      <c r="X233" s="77" t="str">
        <f t="shared" si="43"/>
        <v/>
      </c>
      <c r="Y233" s="188">
        <f t="shared" si="37"/>
        <v>0</v>
      </c>
      <c r="Z233" s="188">
        <f t="shared" si="38"/>
        <v>0</v>
      </c>
      <c r="AA233" s="78" t="str">
        <f t="shared" si="44"/>
        <v>ok</v>
      </c>
      <c r="AB233" s="76"/>
      <c r="AC233" s="80" t="str">
        <f t="array" ref="AC233">IFERROR(IF($C233="","",INDEX(구분표!$I$2:$I$1001,MATCH(1,(구분표!$B$2:$B$1001='15년일출'!$A233)*(구분표!$C$2:$C$1001='15년일출'!$B233)*(구분표!$A$2:$A$1001='15년일출'!$C233),0))),"@@")</f>
        <v/>
      </c>
    </row>
    <row r="234" spans="1:29" ht="31.5" customHeight="1">
      <c r="A234" s="90" t="str">
        <f>IFERROR(VLOOKUP('15년일출'!$C234,구분표!$A$2:$C$1001,2,FALSE),"")</f>
        <v/>
      </c>
      <c r="B234" s="90" t="str">
        <f>IFERROR(VLOOKUP('15년일출'!$C234,구분표!$A$2:$C$1001,3,FALSE),"")</f>
        <v/>
      </c>
      <c r="C234" s="190"/>
      <c r="D234" s="189"/>
      <c r="E234" s="189"/>
      <c r="F234" s="190"/>
      <c r="G234" s="188"/>
      <c r="H234" s="188"/>
      <c r="I234" s="188"/>
      <c r="J234" s="74">
        <f t="shared" si="39"/>
        <v>0</v>
      </c>
      <c r="K234" s="188"/>
      <c r="L234" s="188"/>
      <c r="M234" s="74">
        <f t="shared" si="40"/>
        <v>0</v>
      </c>
      <c r="N234" s="75" t="str">
        <f t="shared" si="10"/>
        <v>-</v>
      </c>
      <c r="O234" s="209"/>
      <c r="P234" s="76"/>
      <c r="Q234" s="215"/>
      <c r="R234" s="76"/>
      <c r="S234" s="79" t="str">
        <f t="shared" si="41"/>
        <v/>
      </c>
      <c r="T234" s="188">
        <f t="shared" si="35"/>
        <v>0</v>
      </c>
      <c r="U234" s="188">
        <f t="shared" si="42"/>
        <v>0</v>
      </c>
      <c r="V234" s="78" t="str">
        <f t="shared" si="36"/>
        <v>ok</v>
      </c>
      <c r="W234" s="76"/>
      <c r="X234" s="77" t="str">
        <f t="shared" si="43"/>
        <v/>
      </c>
      <c r="Y234" s="188">
        <f t="shared" si="37"/>
        <v>0</v>
      </c>
      <c r="Z234" s="188">
        <f t="shared" si="38"/>
        <v>0</v>
      </c>
      <c r="AA234" s="78" t="str">
        <f t="shared" si="44"/>
        <v>ok</v>
      </c>
      <c r="AB234" s="76"/>
      <c r="AC234" s="80" t="str">
        <f t="array" ref="AC234">IFERROR(IF($C234="","",INDEX(구분표!$I$2:$I$1001,MATCH(1,(구분표!$B$2:$B$1001='15년일출'!$A234)*(구분표!$C$2:$C$1001='15년일출'!$B234)*(구분표!$A$2:$A$1001='15년일출'!$C234),0))),"@@")</f>
        <v/>
      </c>
    </row>
    <row r="235" spans="1:29" ht="31.5" customHeight="1">
      <c r="A235" s="90" t="str">
        <f>IFERROR(VLOOKUP('15년일출'!$C235,구분표!$A$2:$C$1001,2,FALSE),"")</f>
        <v/>
      </c>
      <c r="B235" s="90" t="str">
        <f>IFERROR(VLOOKUP('15년일출'!$C235,구분표!$A$2:$C$1001,3,FALSE),"")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39"/>
        <v>0</v>
      </c>
      <c r="K235" s="188"/>
      <c r="L235" s="188"/>
      <c r="M235" s="74">
        <f t="shared" si="40"/>
        <v>0</v>
      </c>
      <c r="N235" s="75" t="str">
        <f t="shared" si="10"/>
        <v>-</v>
      </c>
      <c r="O235" s="209"/>
      <c r="P235" s="76"/>
      <c r="Q235" s="215"/>
      <c r="R235" s="76"/>
      <c r="S235" s="79" t="str">
        <f t="shared" si="41"/>
        <v/>
      </c>
      <c r="T235" s="188">
        <f t="shared" si="35"/>
        <v>0</v>
      </c>
      <c r="U235" s="188">
        <f t="shared" si="42"/>
        <v>0</v>
      </c>
      <c r="V235" s="78" t="str">
        <f t="shared" si="36"/>
        <v>ok</v>
      </c>
      <c r="W235" s="76"/>
      <c r="X235" s="77" t="str">
        <f t="shared" si="43"/>
        <v/>
      </c>
      <c r="Y235" s="188">
        <f t="shared" si="37"/>
        <v>0</v>
      </c>
      <c r="Z235" s="188">
        <f t="shared" si="38"/>
        <v>0</v>
      </c>
      <c r="AA235" s="78" t="str">
        <f t="shared" si="44"/>
        <v>ok</v>
      </c>
      <c r="AB235" s="76"/>
      <c r="AC235" s="80" t="str">
        <f t="array" ref="AC235">IFERROR(IF($C235="","",INDEX(구분표!$I$2:$I$1001,MATCH(1,(구분표!$B$2:$B$1001='15년일출'!$A235)*(구분표!$C$2:$C$1001='15년일출'!$B235)*(구분표!$A$2:$A$1001='15년일출'!$C235),0))),"@@")</f>
        <v/>
      </c>
    </row>
    <row r="236" spans="1:29" ht="31.5" customHeight="1">
      <c r="A236" s="90" t="str">
        <f>IFERROR(VLOOKUP('15년일출'!$C236,구분표!$A$2:$C$1001,2,FALSE),"")</f>
        <v/>
      </c>
      <c r="B236" s="90" t="str">
        <f>IFERROR(VLOOKUP('15년일출'!$C236,구분표!$A$2:$C$1001,3,FALSE),"")</f>
        <v/>
      </c>
      <c r="C236" s="190"/>
      <c r="D236" s="189"/>
      <c r="E236" s="189"/>
      <c r="F236" s="190"/>
      <c r="G236" s="188"/>
      <c r="H236" s="188"/>
      <c r="I236" s="188"/>
      <c r="J236" s="74">
        <f t="shared" si="39"/>
        <v>0</v>
      </c>
      <c r="K236" s="188"/>
      <c r="L236" s="188"/>
      <c r="M236" s="74">
        <f t="shared" si="40"/>
        <v>0</v>
      </c>
      <c r="N236" s="75" t="str">
        <f t="shared" si="10"/>
        <v>-</v>
      </c>
      <c r="O236" s="205"/>
      <c r="P236" s="76"/>
      <c r="Q236" s="215"/>
      <c r="R236" s="76"/>
      <c r="S236" s="79" t="str">
        <f t="shared" si="41"/>
        <v/>
      </c>
      <c r="T236" s="188">
        <f t="shared" si="35"/>
        <v>0</v>
      </c>
      <c r="U236" s="188">
        <f t="shared" si="42"/>
        <v>0</v>
      </c>
      <c r="V236" s="78" t="str">
        <f t="shared" si="36"/>
        <v>ok</v>
      </c>
      <c r="W236" s="76"/>
      <c r="X236" s="77" t="str">
        <f t="shared" si="43"/>
        <v/>
      </c>
      <c r="Y236" s="188">
        <f t="shared" si="37"/>
        <v>0</v>
      </c>
      <c r="Z236" s="188">
        <f t="shared" si="38"/>
        <v>0</v>
      </c>
      <c r="AA236" s="78" t="str">
        <f t="shared" si="44"/>
        <v>ok</v>
      </c>
      <c r="AB236" s="76"/>
      <c r="AC236" s="80" t="str">
        <f t="array" ref="AC236">IFERROR(IF($C236="","",INDEX(구분표!$I$2:$I$1001,MATCH(1,(구분표!$B$2:$B$1001='15년일출'!$A236)*(구분표!$C$2:$C$1001='15년일출'!$B236)*(구분표!$A$2:$A$1001='15년일출'!$C236),0))),"@@")</f>
        <v/>
      </c>
    </row>
    <row r="237" spans="1:29" ht="31.5" customHeight="1">
      <c r="A237" s="90" t="str">
        <f>IFERROR(VLOOKUP('15년일출'!$C237,구분표!$A$2:$C$1001,2,FALSE),"")</f>
        <v/>
      </c>
      <c r="B237" s="90" t="str">
        <f>IFERROR(VLOOKUP('15년일출'!$C237,구분표!$A$2:$C$1001,3,FALSE),"")</f>
        <v/>
      </c>
      <c r="C237" s="190"/>
      <c r="D237" s="189"/>
      <c r="E237" s="189"/>
      <c r="F237" s="190"/>
      <c r="G237" s="188"/>
      <c r="H237" s="188"/>
      <c r="I237" s="188"/>
      <c r="J237" s="74">
        <f t="shared" si="39"/>
        <v>0</v>
      </c>
      <c r="K237" s="188"/>
      <c r="L237" s="188"/>
      <c r="M237" s="74">
        <f t="shared" si="40"/>
        <v>0</v>
      </c>
      <c r="N237" s="75" t="str">
        <f t="shared" si="10"/>
        <v>-</v>
      </c>
      <c r="O237" s="205"/>
      <c r="P237" s="76"/>
      <c r="Q237" s="215"/>
      <c r="R237" s="76"/>
      <c r="S237" s="79" t="str">
        <f t="shared" si="41"/>
        <v/>
      </c>
      <c r="T237" s="188">
        <f t="shared" si="35"/>
        <v>0</v>
      </c>
      <c r="U237" s="188">
        <f t="shared" si="42"/>
        <v>0</v>
      </c>
      <c r="V237" s="78" t="str">
        <f t="shared" si="36"/>
        <v>ok</v>
      </c>
      <c r="W237" s="76"/>
      <c r="X237" s="77" t="str">
        <f t="shared" si="43"/>
        <v/>
      </c>
      <c r="Y237" s="188">
        <f t="shared" si="37"/>
        <v>0</v>
      </c>
      <c r="Z237" s="188">
        <f t="shared" si="38"/>
        <v>0</v>
      </c>
      <c r="AA237" s="78" t="str">
        <f t="shared" si="44"/>
        <v>ok</v>
      </c>
      <c r="AB237" s="76"/>
      <c r="AC237" s="80" t="str">
        <f t="array" ref="AC237">IFERROR(IF($C237="","",INDEX(구분표!$I$2:$I$1001,MATCH(1,(구분표!$B$2:$B$1001='15년일출'!$A237)*(구분표!$C$2:$C$1001='15년일출'!$B237)*(구분표!$A$2:$A$1001='15년일출'!$C237),0))),"@@")</f>
        <v/>
      </c>
    </row>
    <row r="238" spans="1:29" ht="31.5" customHeight="1">
      <c r="A238" s="90" t="str">
        <f>IFERROR(VLOOKUP('15년일출'!$C238,구분표!$A$2:$C$1001,2,FALSE),"")</f>
        <v/>
      </c>
      <c r="B238" s="90" t="str">
        <f>IFERROR(VLOOKUP('15년일출'!$C238,구분표!$A$2:$C$1001,3,FALSE),"")</f>
        <v/>
      </c>
      <c r="C238" s="190"/>
      <c r="D238" s="189"/>
      <c r="E238" s="189"/>
      <c r="F238" s="190"/>
      <c r="G238" s="188"/>
      <c r="H238" s="188"/>
      <c r="I238" s="188"/>
      <c r="J238" s="74">
        <f t="shared" si="39"/>
        <v>0</v>
      </c>
      <c r="K238" s="188"/>
      <c r="L238" s="188"/>
      <c r="M238" s="74">
        <f t="shared" si="40"/>
        <v>0</v>
      </c>
      <c r="N238" s="75" t="str">
        <f t="shared" si="10"/>
        <v>-</v>
      </c>
      <c r="O238" s="205"/>
      <c r="P238" s="76"/>
      <c r="Q238" s="215"/>
      <c r="R238" s="76"/>
      <c r="S238" s="79" t="str">
        <f t="shared" si="41"/>
        <v/>
      </c>
      <c r="T238" s="188">
        <f t="shared" si="35"/>
        <v>0</v>
      </c>
      <c r="U238" s="188">
        <f t="shared" si="42"/>
        <v>0</v>
      </c>
      <c r="V238" s="78" t="str">
        <f t="shared" si="36"/>
        <v>ok</v>
      </c>
      <c r="W238" s="76"/>
      <c r="X238" s="77" t="str">
        <f t="shared" si="43"/>
        <v/>
      </c>
      <c r="Y238" s="188">
        <f t="shared" si="37"/>
        <v>0</v>
      </c>
      <c r="Z238" s="188">
        <f t="shared" si="38"/>
        <v>0</v>
      </c>
      <c r="AA238" s="78" t="str">
        <f t="shared" si="44"/>
        <v>ok</v>
      </c>
      <c r="AB238" s="76"/>
      <c r="AC238" s="80" t="str">
        <f t="array" ref="AC238">IFERROR(IF($C238="","",INDEX(구분표!$I$2:$I$1001,MATCH(1,(구분표!$B$2:$B$1001='15년일출'!$A238)*(구분표!$C$2:$C$1001='15년일출'!$B238)*(구분표!$A$2:$A$1001='15년일출'!$C238),0))),"@@")</f>
        <v/>
      </c>
    </row>
    <row r="239" spans="1:29" ht="31.5" customHeight="1">
      <c r="A239" s="90" t="str">
        <f>IFERROR(VLOOKUP('15년일출'!$C239,구분표!$A$2:$C$1001,2,FALSE),"")</f>
        <v/>
      </c>
      <c r="B239" s="90" t="str">
        <f>IFERROR(VLOOKUP('15년일출'!$C239,구분표!$A$2:$C$1001,3,FALSE),"")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39"/>
        <v>0</v>
      </c>
      <c r="K239" s="188"/>
      <c r="L239" s="188"/>
      <c r="M239" s="74">
        <f t="shared" si="40"/>
        <v>0</v>
      </c>
      <c r="N239" s="75" t="str">
        <f t="shared" si="10"/>
        <v>-</v>
      </c>
      <c r="O239" s="209"/>
      <c r="P239" s="76"/>
      <c r="Q239" s="215"/>
      <c r="R239" s="76"/>
      <c r="S239" s="79" t="str">
        <f t="shared" si="41"/>
        <v/>
      </c>
      <c r="T239" s="188">
        <f t="shared" si="35"/>
        <v>0</v>
      </c>
      <c r="U239" s="188">
        <f t="shared" si="42"/>
        <v>0</v>
      </c>
      <c r="V239" s="78" t="str">
        <f t="shared" si="36"/>
        <v>ok</v>
      </c>
      <c r="W239" s="76"/>
      <c r="X239" s="77" t="str">
        <f t="shared" si="43"/>
        <v/>
      </c>
      <c r="Y239" s="188">
        <f t="shared" si="37"/>
        <v>0</v>
      </c>
      <c r="Z239" s="188">
        <f t="shared" si="38"/>
        <v>0</v>
      </c>
      <c r="AA239" s="78" t="str">
        <f t="shared" si="44"/>
        <v>ok</v>
      </c>
      <c r="AB239" s="76"/>
      <c r="AC239" s="80" t="str">
        <f t="array" ref="AC239">IFERROR(IF($C239="","",INDEX(구분표!$I$2:$I$1001,MATCH(1,(구분표!$B$2:$B$1001='15년일출'!$A239)*(구분표!$C$2:$C$1001='15년일출'!$B239)*(구분표!$A$2:$A$1001='15년일출'!$C239),0))),"@@")</f>
        <v/>
      </c>
    </row>
    <row r="240" spans="1:29" ht="31.5" customHeight="1">
      <c r="A240" s="90" t="str">
        <f>IFERROR(VLOOKUP('15년일출'!$C240,구분표!$A$2:$C$1001,2,FALSE),"")</f>
        <v/>
      </c>
      <c r="B240" s="90" t="str">
        <f>IFERROR(VLOOKUP('15년일출'!$C240,구분표!$A$2:$C$1001,3,FALSE),"")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39"/>
        <v>0</v>
      </c>
      <c r="K240" s="188"/>
      <c r="L240" s="188"/>
      <c r="M240" s="74">
        <f t="shared" si="40"/>
        <v>0</v>
      </c>
      <c r="N240" s="75" t="str">
        <f t="shared" si="10"/>
        <v>-</v>
      </c>
      <c r="O240" s="209"/>
      <c r="P240" s="76"/>
      <c r="Q240" s="215"/>
      <c r="R240" s="76"/>
      <c r="S240" s="79" t="str">
        <f t="shared" si="41"/>
        <v/>
      </c>
      <c r="T240" s="188">
        <f t="shared" si="35"/>
        <v>0</v>
      </c>
      <c r="U240" s="188">
        <f t="shared" si="42"/>
        <v>0</v>
      </c>
      <c r="V240" s="78" t="str">
        <f t="shared" si="36"/>
        <v>ok</v>
      </c>
      <c r="W240" s="76"/>
      <c r="X240" s="77" t="str">
        <f t="shared" si="43"/>
        <v/>
      </c>
      <c r="Y240" s="188">
        <f t="shared" si="37"/>
        <v>0</v>
      </c>
      <c r="Z240" s="188">
        <f t="shared" si="38"/>
        <v>0</v>
      </c>
      <c r="AA240" s="78" t="str">
        <f t="shared" si="44"/>
        <v>ok</v>
      </c>
      <c r="AB240" s="76"/>
      <c r="AC240" s="80" t="str">
        <f t="array" ref="AC240">IFERROR(IF($C240="","",INDEX(구분표!$I$2:$I$1001,MATCH(1,(구분표!$B$2:$B$1001='15년일출'!$A240)*(구분표!$C$2:$C$1001='15년일출'!$B240)*(구분표!$A$2:$A$1001='15년일출'!$C240),0))),"@@")</f>
        <v/>
      </c>
    </row>
    <row r="241" spans="1:29" ht="31.5" customHeight="1">
      <c r="A241" s="90" t="str">
        <f>IFERROR(VLOOKUP('15년일출'!$C241,구분표!$A$2:$C$1001,2,FALSE),"")</f>
        <v/>
      </c>
      <c r="B241" s="90" t="str">
        <f>IFERROR(VLOOKUP('15년일출'!$C241,구분표!$A$2:$C$1001,3,FALSE),"")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39"/>
        <v>0</v>
      </c>
      <c r="K241" s="188"/>
      <c r="L241" s="188"/>
      <c r="M241" s="74">
        <f t="shared" si="40"/>
        <v>0</v>
      </c>
      <c r="N241" s="75" t="str">
        <f t="shared" si="10"/>
        <v>-</v>
      </c>
      <c r="O241" s="209"/>
      <c r="P241" s="76"/>
      <c r="Q241" s="215"/>
      <c r="R241" s="76"/>
      <c r="S241" s="79" t="str">
        <f t="shared" si="41"/>
        <v/>
      </c>
      <c r="T241" s="188">
        <f t="shared" si="35"/>
        <v>0</v>
      </c>
      <c r="U241" s="188">
        <f t="shared" si="42"/>
        <v>0</v>
      </c>
      <c r="V241" s="78" t="str">
        <f t="shared" si="36"/>
        <v>ok</v>
      </c>
      <c r="W241" s="76"/>
      <c r="X241" s="77" t="str">
        <f t="shared" si="43"/>
        <v/>
      </c>
      <c r="Y241" s="188">
        <f t="shared" si="37"/>
        <v>0</v>
      </c>
      <c r="Z241" s="188">
        <f t="shared" si="38"/>
        <v>0</v>
      </c>
      <c r="AA241" s="78" t="str">
        <f t="shared" si="44"/>
        <v>ok</v>
      </c>
      <c r="AB241" s="76"/>
      <c r="AC241" s="80" t="str">
        <f t="array" ref="AC241">IFERROR(IF($C241="","",INDEX(구분표!$I$2:$I$1001,MATCH(1,(구분표!$B$2:$B$1001='15년일출'!$A241)*(구분표!$C$2:$C$1001='15년일출'!$B241)*(구분표!$A$2:$A$1001='15년일출'!$C241),0))),"@@")</f>
        <v/>
      </c>
    </row>
    <row r="242" spans="1:29" ht="31.5" customHeight="1">
      <c r="A242" s="90" t="str">
        <f>IFERROR(VLOOKUP('15년일출'!$C242,구분표!$A$2:$C$1001,2,FALSE),"")</f>
        <v/>
      </c>
      <c r="B242" s="90" t="str">
        <f>IFERROR(VLOOKUP('15년일출'!$C242,구분표!$A$2:$C$1001,3,FALSE),"")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39"/>
        <v>0</v>
      </c>
      <c r="K242" s="188"/>
      <c r="L242" s="188"/>
      <c r="M242" s="74">
        <f t="shared" si="40"/>
        <v>0</v>
      </c>
      <c r="N242" s="75" t="str">
        <f t="shared" si="10"/>
        <v>-</v>
      </c>
      <c r="O242" s="209"/>
      <c r="P242" s="76"/>
      <c r="Q242" s="215"/>
      <c r="R242" s="76"/>
      <c r="S242" s="79" t="str">
        <f t="shared" si="41"/>
        <v/>
      </c>
      <c r="T242" s="188">
        <f t="shared" si="35"/>
        <v>0</v>
      </c>
      <c r="U242" s="188">
        <f t="shared" si="42"/>
        <v>0</v>
      </c>
      <c r="V242" s="78" t="str">
        <f t="shared" si="36"/>
        <v>ok</v>
      </c>
      <c r="W242" s="76"/>
      <c r="X242" s="77" t="str">
        <f t="shared" si="43"/>
        <v/>
      </c>
      <c r="Y242" s="188">
        <f t="shared" si="37"/>
        <v>0</v>
      </c>
      <c r="Z242" s="188">
        <f t="shared" si="38"/>
        <v>0</v>
      </c>
      <c r="AA242" s="78" t="str">
        <f t="shared" si="44"/>
        <v>ok</v>
      </c>
      <c r="AB242" s="76"/>
      <c r="AC242" s="80" t="str">
        <f t="array" ref="AC242">IFERROR(IF($C242="","",INDEX(구분표!$I$2:$I$1001,MATCH(1,(구분표!$B$2:$B$1001='15년일출'!$A242)*(구분표!$C$2:$C$1001='15년일출'!$B242)*(구분표!$A$2:$A$1001='15년일출'!$C242),0))),"@@")</f>
        <v/>
      </c>
    </row>
    <row r="243" spans="1:29" ht="31.5" customHeight="1">
      <c r="A243" s="90" t="str">
        <f>IFERROR(VLOOKUP('15년일출'!$C243,구분표!$A$2:$C$1001,2,FALSE),"")</f>
        <v/>
      </c>
      <c r="B243" s="90" t="str">
        <f>IFERROR(VLOOKUP('15년일출'!$C243,구분표!$A$2:$C$1001,3,FALSE),"")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39"/>
        <v>0</v>
      </c>
      <c r="K243" s="188"/>
      <c r="L243" s="188"/>
      <c r="M243" s="74">
        <f t="shared" si="40"/>
        <v>0</v>
      </c>
      <c r="N243" s="75" t="str">
        <f t="shared" si="10"/>
        <v>-</v>
      </c>
      <c r="O243" s="209"/>
      <c r="P243" s="76"/>
      <c r="Q243" s="215"/>
      <c r="R243" s="76"/>
      <c r="S243" s="79" t="str">
        <f t="shared" si="41"/>
        <v/>
      </c>
      <c r="T243" s="188">
        <f t="shared" si="35"/>
        <v>0</v>
      </c>
      <c r="U243" s="188">
        <f t="shared" si="42"/>
        <v>0</v>
      </c>
      <c r="V243" s="78" t="str">
        <f t="shared" si="36"/>
        <v>ok</v>
      </c>
      <c r="W243" s="76"/>
      <c r="X243" s="77" t="str">
        <f t="shared" si="43"/>
        <v/>
      </c>
      <c r="Y243" s="188">
        <f t="shared" si="37"/>
        <v>0</v>
      </c>
      <c r="Z243" s="188">
        <f t="shared" si="38"/>
        <v>0</v>
      </c>
      <c r="AA243" s="78" t="str">
        <f t="shared" si="44"/>
        <v>ok</v>
      </c>
      <c r="AB243" s="76"/>
      <c r="AC243" s="80" t="str">
        <f t="array" ref="AC243">IFERROR(IF($C243="","",INDEX(구분표!$I$2:$I$1001,MATCH(1,(구분표!$B$2:$B$1001='15년일출'!$A243)*(구분표!$C$2:$C$1001='15년일출'!$B243)*(구분표!$A$2:$A$1001='15년일출'!$C243),0))),"@@")</f>
        <v/>
      </c>
    </row>
    <row r="244" spans="1:29" ht="31.5" customHeight="1">
      <c r="A244" s="90" t="str">
        <f>IFERROR(VLOOKUP('15년일출'!$C244,구분표!$A$2:$C$1001,2,FALSE),"")</f>
        <v/>
      </c>
      <c r="B244" s="90" t="str">
        <f>IFERROR(VLOOKUP('15년일출'!$C244,구분표!$A$2:$C$1001,3,FALSE),"")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39"/>
        <v>0</v>
      </c>
      <c r="K244" s="188"/>
      <c r="L244" s="188"/>
      <c r="M244" s="74">
        <f t="shared" si="40"/>
        <v>0</v>
      </c>
      <c r="N244" s="75" t="str">
        <f t="shared" si="10"/>
        <v>-</v>
      </c>
      <c r="O244" s="209"/>
      <c r="P244" s="76"/>
      <c r="Q244" s="215"/>
      <c r="R244" s="76"/>
      <c r="S244" s="79" t="str">
        <f t="shared" si="41"/>
        <v/>
      </c>
      <c r="T244" s="188">
        <f t="shared" si="35"/>
        <v>0</v>
      </c>
      <c r="U244" s="188">
        <f t="shared" si="42"/>
        <v>0</v>
      </c>
      <c r="V244" s="78" t="str">
        <f t="shared" si="36"/>
        <v>ok</v>
      </c>
      <c r="W244" s="76"/>
      <c r="X244" s="77" t="str">
        <f t="shared" si="43"/>
        <v/>
      </c>
      <c r="Y244" s="188">
        <f t="shared" si="37"/>
        <v>0</v>
      </c>
      <c r="Z244" s="188">
        <f t="shared" si="38"/>
        <v>0</v>
      </c>
      <c r="AA244" s="78" t="str">
        <f t="shared" si="44"/>
        <v>ok</v>
      </c>
      <c r="AB244" s="76"/>
      <c r="AC244" s="80" t="str">
        <f t="array" ref="AC244">IFERROR(IF($C244="","",INDEX(구분표!$I$2:$I$1001,MATCH(1,(구분표!$B$2:$B$1001='15년일출'!$A244)*(구분표!$C$2:$C$1001='15년일출'!$B244)*(구분표!$A$2:$A$1001='15년일출'!$C244),0))),"@@")</f>
        <v/>
      </c>
    </row>
    <row r="245" spans="1:29" ht="31.5" customHeight="1">
      <c r="A245" s="90" t="str">
        <f>IFERROR(VLOOKUP('15년일출'!$C245,구분표!$A$2:$C$1001,2,FALSE),"")</f>
        <v/>
      </c>
      <c r="B245" s="90" t="str">
        <f>IFERROR(VLOOKUP('15년일출'!$C245,구분표!$A$2:$C$1001,3,FALSE),"")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39"/>
        <v>0</v>
      </c>
      <c r="K245" s="188"/>
      <c r="L245" s="188"/>
      <c r="M245" s="74">
        <f t="shared" si="40"/>
        <v>0</v>
      </c>
      <c r="N245" s="75" t="str">
        <f t="shared" si="10"/>
        <v>-</v>
      </c>
      <c r="O245" s="209"/>
      <c r="P245" s="76"/>
      <c r="Q245" s="215"/>
      <c r="R245" s="76"/>
      <c r="S245" s="79" t="str">
        <f t="shared" si="41"/>
        <v/>
      </c>
      <c r="T245" s="188">
        <f t="shared" si="35"/>
        <v>0</v>
      </c>
      <c r="U245" s="188">
        <f t="shared" si="42"/>
        <v>0</v>
      </c>
      <c r="V245" s="78" t="str">
        <f t="shared" si="36"/>
        <v>ok</v>
      </c>
      <c r="W245" s="76"/>
      <c r="X245" s="77" t="str">
        <f t="shared" si="43"/>
        <v/>
      </c>
      <c r="Y245" s="188">
        <f t="shared" si="37"/>
        <v>0</v>
      </c>
      <c r="Z245" s="188">
        <f t="shared" si="38"/>
        <v>0</v>
      </c>
      <c r="AA245" s="78" t="str">
        <f t="shared" si="44"/>
        <v>ok</v>
      </c>
      <c r="AB245" s="76"/>
      <c r="AC245" s="80" t="str">
        <f t="array" ref="AC245">IFERROR(IF($C245="","",INDEX(구분표!$I$2:$I$1001,MATCH(1,(구분표!$B$2:$B$1001='15년일출'!$A245)*(구분표!$C$2:$C$1001='15년일출'!$B245)*(구분표!$A$2:$A$1001='15년일출'!$C245),0))),"@@")</f>
        <v/>
      </c>
    </row>
    <row r="246" spans="1:29" ht="31.5" customHeight="1">
      <c r="A246" s="90" t="str">
        <f>IFERROR(VLOOKUP('15년일출'!$C246,구분표!$A$2:$C$1001,2,FALSE),"")</f>
        <v/>
      </c>
      <c r="B246" s="90" t="str">
        <f>IFERROR(VLOOKUP('15년일출'!$C246,구분표!$A$2:$C$1001,3,FALSE),"")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39"/>
        <v>0</v>
      </c>
      <c r="K246" s="202"/>
      <c r="L246" s="188"/>
      <c r="M246" s="74">
        <f t="shared" si="40"/>
        <v>0</v>
      </c>
      <c r="N246" s="75" t="str">
        <f t="shared" si="10"/>
        <v>-</v>
      </c>
      <c r="O246" s="209"/>
      <c r="P246" s="76"/>
      <c r="Q246" s="215"/>
      <c r="R246" s="76"/>
      <c r="S246" s="79" t="str">
        <f t="shared" si="41"/>
        <v/>
      </c>
      <c r="T246" s="188">
        <f t="shared" si="35"/>
        <v>0</v>
      </c>
      <c r="U246" s="188">
        <f t="shared" si="42"/>
        <v>0</v>
      </c>
      <c r="V246" s="78" t="str">
        <f t="shared" si="36"/>
        <v>ok</v>
      </c>
      <c r="W246" s="76"/>
      <c r="X246" s="77" t="str">
        <f t="shared" si="43"/>
        <v/>
      </c>
      <c r="Y246" s="188">
        <f t="shared" si="37"/>
        <v>0</v>
      </c>
      <c r="Z246" s="188">
        <f t="shared" si="38"/>
        <v>0</v>
      </c>
      <c r="AA246" s="78" t="str">
        <f t="shared" si="44"/>
        <v>ok</v>
      </c>
      <c r="AB246" s="76"/>
      <c r="AC246" s="80" t="str">
        <f t="array" ref="AC246">IFERROR(IF($C246="","",INDEX(구분표!$I$2:$I$1001,MATCH(1,(구분표!$B$2:$B$1001='15년일출'!$A246)*(구분표!$C$2:$C$1001='15년일출'!$B246)*(구분표!$A$2:$A$1001='15년일출'!$C246),0))),"@@")</f>
        <v/>
      </c>
    </row>
    <row r="247" spans="1:29" ht="31.5" customHeight="1">
      <c r="A247" s="90" t="str">
        <f>IFERROR(VLOOKUP('15년일출'!$C247,구분표!$A$2:$C$1001,2,FALSE),"")</f>
        <v/>
      </c>
      <c r="B247" s="90" t="str">
        <f>IFERROR(VLOOKUP('15년일출'!$C247,구분표!$A$2:$C$1001,3,FALSE),"")</f>
        <v/>
      </c>
      <c r="C247" s="190"/>
      <c r="D247" s="189"/>
      <c r="E247" s="189"/>
      <c r="F247" s="190"/>
      <c r="G247" s="188"/>
      <c r="H247" s="200"/>
      <c r="I247" s="200"/>
      <c r="J247" s="74">
        <f t="shared" si="39"/>
        <v>0</v>
      </c>
      <c r="K247" s="200"/>
      <c r="L247" s="200"/>
      <c r="M247" s="74">
        <f t="shared" si="40"/>
        <v>0</v>
      </c>
      <c r="N247" s="75" t="str">
        <f t="shared" si="10"/>
        <v>-</v>
      </c>
      <c r="O247" s="209"/>
      <c r="P247" s="76"/>
      <c r="Q247" s="215"/>
      <c r="R247" s="76"/>
      <c r="S247" s="79" t="str">
        <f t="shared" si="41"/>
        <v/>
      </c>
      <c r="T247" s="188">
        <f t="shared" si="35"/>
        <v>0</v>
      </c>
      <c r="U247" s="188">
        <f t="shared" si="42"/>
        <v>0</v>
      </c>
      <c r="V247" s="78" t="str">
        <f t="shared" si="36"/>
        <v>ok</v>
      </c>
      <c r="W247" s="76"/>
      <c r="X247" s="77" t="str">
        <f t="shared" si="43"/>
        <v/>
      </c>
      <c r="Y247" s="188">
        <f t="shared" si="37"/>
        <v>0</v>
      </c>
      <c r="Z247" s="188">
        <f t="shared" si="38"/>
        <v>0</v>
      </c>
      <c r="AA247" s="78" t="str">
        <f t="shared" si="44"/>
        <v>ok</v>
      </c>
      <c r="AB247" s="76"/>
      <c r="AC247" s="80" t="str">
        <f t="array" ref="AC247">IFERROR(IF($C247="","",INDEX(구분표!$I$2:$I$1001,MATCH(1,(구분표!$B$2:$B$1001='15년일출'!$A247)*(구분표!$C$2:$C$1001='15년일출'!$B247)*(구분표!$A$2:$A$1001='15년일출'!$C247),0))),"@@")</f>
        <v/>
      </c>
    </row>
    <row r="248" spans="1:29" ht="31.5" customHeight="1">
      <c r="A248" s="90" t="str">
        <f>IFERROR(VLOOKUP('15년일출'!$C248,구분표!$A$2:$C$1001,2,FALSE),"")</f>
        <v/>
      </c>
      <c r="B248" s="90" t="str">
        <f>IFERROR(VLOOKUP('15년일출'!$C248,구분표!$A$2:$C$1001,3,FALSE),"")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39"/>
        <v>0</v>
      </c>
      <c r="K248" s="188"/>
      <c r="L248" s="188"/>
      <c r="M248" s="74">
        <f t="shared" si="40"/>
        <v>0</v>
      </c>
      <c r="N248" s="75" t="str">
        <f t="shared" si="10"/>
        <v>-</v>
      </c>
      <c r="O248" s="209"/>
      <c r="P248" s="76"/>
      <c r="Q248" s="215"/>
      <c r="R248" s="76"/>
      <c r="S248" s="79" t="str">
        <f t="shared" si="41"/>
        <v/>
      </c>
      <c r="T248" s="188">
        <f t="shared" si="35"/>
        <v>0</v>
      </c>
      <c r="U248" s="188">
        <f t="shared" si="42"/>
        <v>0</v>
      </c>
      <c r="V248" s="78" t="str">
        <f t="shared" si="36"/>
        <v>ok</v>
      </c>
      <c r="W248" s="76"/>
      <c r="X248" s="77" t="str">
        <f t="shared" si="43"/>
        <v/>
      </c>
      <c r="Y248" s="188">
        <f t="shared" si="37"/>
        <v>0</v>
      </c>
      <c r="Z248" s="188">
        <f t="shared" si="38"/>
        <v>0</v>
      </c>
      <c r="AA248" s="78" t="str">
        <f t="shared" si="44"/>
        <v>ok</v>
      </c>
      <c r="AB248" s="76"/>
      <c r="AC248" s="80" t="str">
        <f t="array" ref="AC248">IFERROR(IF($C248="","",INDEX(구분표!$I$2:$I$1001,MATCH(1,(구분표!$B$2:$B$1001='15년일출'!$A248)*(구분표!$C$2:$C$1001='15년일출'!$B248)*(구분표!$A$2:$A$1001='15년일출'!$C248),0))),"@@")</f>
        <v/>
      </c>
    </row>
    <row r="249" spans="1:29" ht="31.5" customHeight="1">
      <c r="A249" s="90" t="str">
        <f>IFERROR(VLOOKUP('15년일출'!$C249,구분표!$A$2:$C$1001,2,FALSE),"")</f>
        <v/>
      </c>
      <c r="B249" s="90" t="str">
        <f>IFERROR(VLOOKUP('15년일출'!$C249,구분표!$A$2:$C$1001,3,FALSE),"")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39"/>
        <v>0</v>
      </c>
      <c r="K249" s="188"/>
      <c r="L249" s="188"/>
      <c r="M249" s="74">
        <f t="shared" si="40"/>
        <v>0</v>
      </c>
      <c r="N249" s="75" t="str">
        <f t="shared" si="10"/>
        <v>-</v>
      </c>
      <c r="O249" s="209"/>
      <c r="P249" s="76"/>
      <c r="Q249" s="215"/>
      <c r="R249" s="76"/>
      <c r="S249" s="79" t="str">
        <f t="shared" si="41"/>
        <v/>
      </c>
      <c r="T249" s="188">
        <f t="shared" si="35"/>
        <v>0</v>
      </c>
      <c r="U249" s="188">
        <f t="shared" si="42"/>
        <v>0</v>
      </c>
      <c r="V249" s="78" t="str">
        <f t="shared" si="36"/>
        <v>ok</v>
      </c>
      <c r="W249" s="76"/>
      <c r="X249" s="77" t="str">
        <f t="shared" si="43"/>
        <v/>
      </c>
      <c r="Y249" s="188">
        <f t="shared" si="37"/>
        <v>0</v>
      </c>
      <c r="Z249" s="188">
        <f t="shared" si="38"/>
        <v>0</v>
      </c>
      <c r="AA249" s="78" t="str">
        <f t="shared" si="44"/>
        <v>ok</v>
      </c>
      <c r="AB249" s="76"/>
      <c r="AC249" s="80" t="str">
        <f t="array" ref="AC249">IFERROR(IF($C249="","",INDEX(구분표!$I$2:$I$1001,MATCH(1,(구분표!$B$2:$B$1001='15년일출'!$A249)*(구분표!$C$2:$C$1001='15년일출'!$B249)*(구분표!$A$2:$A$1001='15년일출'!$C249),0))),"@@")</f>
        <v/>
      </c>
    </row>
    <row r="250" spans="1:29" ht="31.5" customHeight="1">
      <c r="A250" s="90" t="str">
        <f>IFERROR(VLOOKUP('15년일출'!$C250,구분표!$A$2:$C$1001,2,FALSE),"")</f>
        <v/>
      </c>
      <c r="B250" s="90" t="str">
        <f>IFERROR(VLOOKUP('15년일출'!$C250,구분표!$A$2:$C$1001,3,FALSE),"")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39"/>
        <v>0</v>
      </c>
      <c r="K250" s="202"/>
      <c r="L250" s="188"/>
      <c r="M250" s="74">
        <f t="shared" si="40"/>
        <v>0</v>
      </c>
      <c r="N250" s="75" t="str">
        <f t="shared" si="10"/>
        <v>-</v>
      </c>
      <c r="O250" s="209"/>
      <c r="P250" s="76"/>
      <c r="Q250" s="215"/>
      <c r="R250" s="76"/>
      <c r="S250" s="79" t="str">
        <f t="shared" si="41"/>
        <v/>
      </c>
      <c r="T250" s="188">
        <f t="shared" si="35"/>
        <v>0</v>
      </c>
      <c r="U250" s="188">
        <f t="shared" si="42"/>
        <v>0</v>
      </c>
      <c r="V250" s="78" t="str">
        <f t="shared" si="36"/>
        <v>ok</v>
      </c>
      <c r="W250" s="76"/>
      <c r="X250" s="77" t="str">
        <f t="shared" si="43"/>
        <v/>
      </c>
      <c r="Y250" s="188">
        <f t="shared" si="37"/>
        <v>0</v>
      </c>
      <c r="Z250" s="188">
        <f t="shared" si="38"/>
        <v>0</v>
      </c>
      <c r="AA250" s="78" t="str">
        <f t="shared" si="44"/>
        <v>ok</v>
      </c>
      <c r="AB250" s="76"/>
      <c r="AC250" s="80" t="str">
        <f t="array" ref="AC250">IFERROR(IF($C250="","",INDEX(구분표!$I$2:$I$1001,MATCH(1,(구분표!$B$2:$B$1001='15년일출'!$A250)*(구분표!$C$2:$C$1001='15년일출'!$B250)*(구분표!$A$2:$A$1001='15년일출'!$C250),0))),"@@")</f>
        <v/>
      </c>
    </row>
    <row r="251" spans="1:29" ht="31.5" customHeight="1">
      <c r="A251" s="90" t="str">
        <f>IFERROR(VLOOKUP('15년일출'!$C251,구분표!$A$2:$C$1001,2,FALSE),"")</f>
        <v/>
      </c>
      <c r="B251" s="90" t="str">
        <f>IFERROR(VLOOKUP('15년일출'!$C251,구분표!$A$2:$C$1001,3,FALSE),"")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39"/>
        <v>0</v>
      </c>
      <c r="K251" s="188"/>
      <c r="L251" s="188"/>
      <c r="M251" s="74">
        <f t="shared" si="40"/>
        <v>0</v>
      </c>
      <c r="N251" s="75" t="str">
        <f t="shared" si="10"/>
        <v>-</v>
      </c>
      <c r="O251" s="209"/>
      <c r="P251" s="76"/>
      <c r="Q251" s="215"/>
      <c r="R251" s="76"/>
      <c r="S251" s="79" t="str">
        <f t="shared" si="41"/>
        <v/>
      </c>
      <c r="T251" s="188">
        <f t="shared" si="35"/>
        <v>0</v>
      </c>
      <c r="U251" s="188">
        <f t="shared" si="42"/>
        <v>0</v>
      </c>
      <c r="V251" s="78" t="str">
        <f t="shared" si="36"/>
        <v>ok</v>
      </c>
      <c r="W251" s="76"/>
      <c r="X251" s="77" t="str">
        <f t="shared" si="43"/>
        <v/>
      </c>
      <c r="Y251" s="188">
        <f t="shared" si="37"/>
        <v>0</v>
      </c>
      <c r="Z251" s="188">
        <f t="shared" si="38"/>
        <v>0</v>
      </c>
      <c r="AA251" s="78" t="str">
        <f t="shared" si="44"/>
        <v>ok</v>
      </c>
      <c r="AB251" s="76"/>
      <c r="AC251" s="80" t="str">
        <f t="array" ref="AC251">IFERROR(IF($C251="","",INDEX(구분표!$I$2:$I$1001,MATCH(1,(구분표!$B$2:$B$1001='15년일출'!$A251)*(구분표!$C$2:$C$1001='15년일출'!$B251)*(구분표!$A$2:$A$1001='15년일출'!$C251),0))),"@@")</f>
        <v/>
      </c>
    </row>
    <row r="252" spans="1:29" ht="31.5" customHeight="1">
      <c r="A252" s="90" t="str">
        <f>IFERROR(VLOOKUP('15년일출'!$C252,구분표!$A$2:$C$1001,2,FALSE),"")</f>
        <v/>
      </c>
      <c r="B252" s="90" t="str">
        <f>IFERROR(VLOOKUP('15년일출'!$C252,구분표!$A$2:$C$1001,3,FALSE),"")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39"/>
        <v>0</v>
      </c>
      <c r="K252" s="188"/>
      <c r="L252" s="188"/>
      <c r="M252" s="74">
        <f t="shared" si="40"/>
        <v>0</v>
      </c>
      <c r="N252" s="75" t="str">
        <f t="shared" si="10"/>
        <v>-</v>
      </c>
      <c r="O252" s="209"/>
      <c r="P252" s="76"/>
      <c r="Q252" s="215"/>
      <c r="R252" s="76"/>
      <c r="S252" s="79" t="str">
        <f t="shared" si="41"/>
        <v/>
      </c>
      <c r="T252" s="188">
        <f t="shared" si="35"/>
        <v>0</v>
      </c>
      <c r="U252" s="188">
        <f t="shared" si="42"/>
        <v>0</v>
      </c>
      <c r="V252" s="78" t="str">
        <f t="shared" si="36"/>
        <v>ok</v>
      </c>
      <c r="W252" s="76"/>
      <c r="X252" s="77" t="str">
        <f t="shared" si="43"/>
        <v/>
      </c>
      <c r="Y252" s="188">
        <f t="shared" si="37"/>
        <v>0</v>
      </c>
      <c r="Z252" s="188">
        <f t="shared" si="38"/>
        <v>0</v>
      </c>
      <c r="AA252" s="78" t="str">
        <f t="shared" si="44"/>
        <v>ok</v>
      </c>
      <c r="AB252" s="76"/>
      <c r="AC252" s="80" t="str">
        <f t="array" ref="AC252">IFERROR(IF($C252="","",INDEX(구분표!$I$2:$I$1001,MATCH(1,(구분표!$B$2:$B$1001='15년일출'!$A252)*(구분표!$C$2:$C$1001='15년일출'!$B252)*(구분표!$A$2:$A$1001='15년일출'!$C252),0))),"@@")</f>
        <v/>
      </c>
    </row>
    <row r="253" spans="1:29" ht="31.5" customHeight="1">
      <c r="A253" s="90" t="str">
        <f>IFERROR(VLOOKUP('15년일출'!$C253,구분표!$A$2:$C$1001,2,FALSE),"")</f>
        <v/>
      </c>
      <c r="B253" s="90" t="str">
        <f>IFERROR(VLOOKUP('15년일출'!$C253,구분표!$A$2:$C$1001,3,FALSE),"")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39"/>
        <v>0</v>
      </c>
      <c r="K253" s="188"/>
      <c r="L253" s="188"/>
      <c r="M253" s="74">
        <f t="shared" si="40"/>
        <v>0</v>
      </c>
      <c r="N253" s="75" t="str">
        <f t="shared" si="10"/>
        <v>-</v>
      </c>
      <c r="O253" s="209"/>
      <c r="P253" s="76"/>
      <c r="Q253" s="215"/>
      <c r="R253" s="76"/>
      <c r="S253" s="79" t="str">
        <f t="shared" si="41"/>
        <v/>
      </c>
      <c r="T253" s="188">
        <f t="shared" si="35"/>
        <v>0</v>
      </c>
      <c r="U253" s="188">
        <f t="shared" si="42"/>
        <v>0</v>
      </c>
      <c r="V253" s="78" t="str">
        <f t="shared" si="36"/>
        <v>ok</v>
      </c>
      <c r="W253" s="76"/>
      <c r="X253" s="77" t="str">
        <f t="shared" si="43"/>
        <v/>
      </c>
      <c r="Y253" s="188">
        <f t="shared" si="37"/>
        <v>0</v>
      </c>
      <c r="Z253" s="188">
        <f t="shared" si="38"/>
        <v>0</v>
      </c>
      <c r="AA253" s="78" t="str">
        <f t="shared" si="44"/>
        <v>ok</v>
      </c>
      <c r="AB253" s="76"/>
      <c r="AC253" s="80" t="str">
        <f t="array" ref="AC253">IFERROR(IF($C253="","",INDEX(구분표!$I$2:$I$1001,MATCH(1,(구분표!$B$2:$B$1001='15년일출'!$A253)*(구분표!$C$2:$C$1001='15년일출'!$B253)*(구분표!$A$2:$A$1001='15년일출'!$C253),0))),"@@")</f>
        <v/>
      </c>
    </row>
    <row r="254" spans="1:29" ht="31.5" customHeight="1">
      <c r="A254" s="90" t="str">
        <f>IFERROR(VLOOKUP('15년일출'!$C254,구분표!$A$2:$C$1001,2,FALSE),"")</f>
        <v/>
      </c>
      <c r="B254" s="90" t="str">
        <f>IFERROR(VLOOKUP('15년일출'!$C254,구분표!$A$2:$C$1001,3,FALSE),"")</f>
        <v/>
      </c>
      <c r="C254" s="190"/>
      <c r="D254" s="189"/>
      <c r="E254" s="189"/>
      <c r="F254" s="190"/>
      <c r="G254" s="191"/>
      <c r="H254" s="188"/>
      <c r="I254" s="188"/>
      <c r="J254" s="74">
        <f t="shared" si="39"/>
        <v>0</v>
      </c>
      <c r="K254" s="188"/>
      <c r="L254" s="188"/>
      <c r="M254" s="74">
        <f t="shared" si="40"/>
        <v>0</v>
      </c>
      <c r="N254" s="75" t="str">
        <f t="shared" si="10"/>
        <v>-</v>
      </c>
      <c r="O254" s="209"/>
      <c r="P254" s="76"/>
      <c r="Q254" s="215"/>
      <c r="R254" s="76"/>
      <c r="S254" s="79" t="str">
        <f t="shared" si="41"/>
        <v/>
      </c>
      <c r="T254" s="188">
        <f t="shared" si="35"/>
        <v>0</v>
      </c>
      <c r="U254" s="188">
        <f t="shared" si="42"/>
        <v>0</v>
      </c>
      <c r="V254" s="78" t="str">
        <f t="shared" si="36"/>
        <v>ok</v>
      </c>
      <c r="W254" s="76"/>
      <c r="X254" s="77" t="str">
        <f t="shared" si="43"/>
        <v/>
      </c>
      <c r="Y254" s="188">
        <f t="shared" si="37"/>
        <v>0</v>
      </c>
      <c r="Z254" s="188">
        <f t="shared" si="38"/>
        <v>0</v>
      </c>
      <c r="AA254" s="78" t="str">
        <f t="shared" si="44"/>
        <v>ok</v>
      </c>
      <c r="AB254" s="76"/>
      <c r="AC254" s="80" t="str">
        <f t="array" ref="AC254">IFERROR(IF($C254="","",INDEX(구분표!$I$2:$I$1001,MATCH(1,(구분표!$B$2:$B$1001='15년일출'!$A254)*(구분표!$C$2:$C$1001='15년일출'!$B254)*(구분표!$A$2:$A$1001='15년일출'!$C254),0))),"@@")</f>
        <v/>
      </c>
    </row>
    <row r="255" spans="1:29" ht="31.5" customHeight="1">
      <c r="A255" s="90" t="str">
        <f>IFERROR(VLOOKUP('15년일출'!$C255,구분표!$A$2:$C$1001,2,FALSE),"")</f>
        <v/>
      </c>
      <c r="B255" s="90" t="str">
        <f>IFERROR(VLOOKUP('15년일출'!$C255,구분표!$A$2:$C$1001,3,FALSE),"")</f>
        <v/>
      </c>
      <c r="C255" s="190"/>
      <c r="D255" s="189"/>
      <c r="E255" s="189"/>
      <c r="F255" s="190"/>
      <c r="G255" s="188"/>
      <c r="H255" s="200"/>
      <c r="I255" s="200"/>
      <c r="J255" s="74">
        <f t="shared" si="39"/>
        <v>0</v>
      </c>
      <c r="K255" s="203"/>
      <c r="L255" s="202"/>
      <c r="M255" s="74">
        <f t="shared" si="40"/>
        <v>0</v>
      </c>
      <c r="N255" s="75" t="str">
        <f t="shared" ref="N255:N318" si="45">IF(H255-K255&lt;0,"동의필요","-")</f>
        <v>-</v>
      </c>
      <c r="O255" s="208"/>
      <c r="P255" s="76"/>
      <c r="Q255" s="215"/>
      <c r="R255" s="76"/>
      <c r="S255" s="79" t="str">
        <f t="shared" si="41"/>
        <v/>
      </c>
      <c r="T255" s="188">
        <f t="shared" si="35"/>
        <v>0</v>
      </c>
      <c r="U255" s="188">
        <f t="shared" si="42"/>
        <v>0</v>
      </c>
      <c r="V255" s="78" t="str">
        <f t="shared" si="36"/>
        <v>ok</v>
      </c>
      <c r="W255" s="76"/>
      <c r="X255" s="77" t="str">
        <f t="shared" si="43"/>
        <v/>
      </c>
      <c r="Y255" s="188">
        <f t="shared" si="37"/>
        <v>0</v>
      </c>
      <c r="Z255" s="188">
        <f t="shared" si="38"/>
        <v>0</v>
      </c>
      <c r="AA255" s="78" t="str">
        <f t="shared" si="44"/>
        <v>ok</v>
      </c>
      <c r="AB255" s="76"/>
      <c r="AC255" s="80" t="str">
        <f t="array" ref="AC255">IFERROR(IF($C255="","",INDEX(구분표!$I$2:$I$1001,MATCH(1,(구분표!$B$2:$B$1001='15년일출'!$A255)*(구분표!$C$2:$C$1001='15년일출'!$B255)*(구분표!$A$2:$A$1001='15년일출'!$C255),0))),"@@")</f>
        <v/>
      </c>
    </row>
    <row r="256" spans="1:29" ht="31.5" customHeight="1">
      <c r="A256" s="90" t="str">
        <f>IFERROR(VLOOKUP('15년일출'!$C256,구분표!$A$2:$C$1001,2,FALSE),"")</f>
        <v/>
      </c>
      <c r="B256" s="90" t="str">
        <f>IFERROR(VLOOKUP('15년일출'!$C256,구분표!$A$2:$C$1001,3,FALSE),"")</f>
        <v/>
      </c>
      <c r="C256" s="190"/>
      <c r="D256" s="189"/>
      <c r="E256" s="189"/>
      <c r="F256" s="190"/>
      <c r="G256" s="188"/>
      <c r="H256" s="200"/>
      <c r="I256" s="200"/>
      <c r="J256" s="74">
        <f t="shared" si="39"/>
        <v>0</v>
      </c>
      <c r="K256" s="203"/>
      <c r="L256" s="202"/>
      <c r="M256" s="74">
        <f t="shared" si="40"/>
        <v>0</v>
      </c>
      <c r="N256" s="75" t="str">
        <f t="shared" si="45"/>
        <v>-</v>
      </c>
      <c r="O256" s="208"/>
      <c r="P256" s="76"/>
      <c r="Q256" s="215"/>
      <c r="R256" s="76"/>
      <c r="S256" s="79" t="str">
        <f t="shared" si="41"/>
        <v/>
      </c>
      <c r="T256" s="188">
        <f t="shared" si="35"/>
        <v>0</v>
      </c>
      <c r="U256" s="188">
        <f t="shared" si="42"/>
        <v>0</v>
      </c>
      <c r="V256" s="78" t="str">
        <f t="shared" si="36"/>
        <v>ok</v>
      </c>
      <c r="W256" s="76"/>
      <c r="X256" s="77" t="str">
        <f t="shared" si="43"/>
        <v/>
      </c>
      <c r="Y256" s="188">
        <f t="shared" si="37"/>
        <v>0</v>
      </c>
      <c r="Z256" s="188">
        <f t="shared" si="38"/>
        <v>0</v>
      </c>
      <c r="AA256" s="78" t="str">
        <f t="shared" si="44"/>
        <v>ok</v>
      </c>
      <c r="AB256" s="76"/>
      <c r="AC256" s="80" t="str">
        <f t="array" ref="AC256">IFERROR(IF($C256="","",INDEX(구분표!$I$2:$I$1001,MATCH(1,(구분표!$B$2:$B$1001='15년일출'!$A256)*(구분표!$C$2:$C$1001='15년일출'!$B256)*(구분표!$A$2:$A$1001='15년일출'!$C256),0))),"@@")</f>
        <v/>
      </c>
    </row>
    <row r="257" spans="1:29" ht="31.5" customHeight="1">
      <c r="A257" s="90" t="str">
        <f>IFERROR(VLOOKUP('15년일출'!$C257,구분표!$A$2:$C$1001,2,FALSE),"")</f>
        <v/>
      </c>
      <c r="B257" s="90" t="str">
        <f>IFERROR(VLOOKUP('15년일출'!$C257,구분표!$A$2:$C$1001,3,FALSE),"")</f>
        <v/>
      </c>
      <c r="C257" s="190"/>
      <c r="D257" s="189"/>
      <c r="E257" s="189"/>
      <c r="F257" s="190"/>
      <c r="G257" s="188"/>
      <c r="H257" s="200"/>
      <c r="I257" s="200"/>
      <c r="J257" s="74">
        <f t="shared" si="39"/>
        <v>0</v>
      </c>
      <c r="K257" s="203"/>
      <c r="L257" s="202"/>
      <c r="M257" s="74">
        <f t="shared" si="40"/>
        <v>0</v>
      </c>
      <c r="N257" s="75" t="str">
        <f t="shared" si="45"/>
        <v>-</v>
      </c>
      <c r="O257" s="208"/>
      <c r="P257" s="76"/>
      <c r="Q257" s="215"/>
      <c r="R257" s="76"/>
      <c r="S257" s="79" t="str">
        <f t="shared" si="41"/>
        <v/>
      </c>
      <c r="T257" s="188">
        <f t="shared" si="35"/>
        <v>0</v>
      </c>
      <c r="U257" s="188">
        <f t="shared" si="42"/>
        <v>0</v>
      </c>
      <c r="V257" s="78" t="str">
        <f t="shared" si="36"/>
        <v>ok</v>
      </c>
      <c r="W257" s="76"/>
      <c r="X257" s="77" t="str">
        <f t="shared" si="43"/>
        <v/>
      </c>
      <c r="Y257" s="188">
        <f t="shared" si="37"/>
        <v>0</v>
      </c>
      <c r="Z257" s="188">
        <f t="shared" si="38"/>
        <v>0</v>
      </c>
      <c r="AA257" s="78" t="str">
        <f t="shared" si="44"/>
        <v>ok</v>
      </c>
      <c r="AB257" s="76"/>
      <c r="AC257" s="80" t="str">
        <f t="array" ref="AC257">IFERROR(IF($C257="","",INDEX(구분표!$I$2:$I$1001,MATCH(1,(구분표!$B$2:$B$1001='15년일출'!$A257)*(구분표!$C$2:$C$1001='15년일출'!$B257)*(구분표!$A$2:$A$1001='15년일출'!$C257),0))),"@@")</f>
        <v/>
      </c>
    </row>
    <row r="258" spans="1:29" ht="31.5" customHeight="1">
      <c r="A258" s="90" t="str">
        <f>IFERROR(VLOOKUP('15년일출'!$C258,구분표!$A$2:$C$1001,2,FALSE),"")</f>
        <v/>
      </c>
      <c r="B258" s="90" t="str">
        <f>IFERROR(VLOOKUP('15년일출'!$C258,구분표!$A$2:$C$1001,3,FALSE),"")</f>
        <v/>
      </c>
      <c r="C258" s="190"/>
      <c r="D258" s="189"/>
      <c r="E258" s="189"/>
      <c r="F258" s="190"/>
      <c r="G258" s="188"/>
      <c r="H258" s="200"/>
      <c r="I258" s="200"/>
      <c r="J258" s="74">
        <f t="shared" si="39"/>
        <v>0</v>
      </c>
      <c r="K258" s="203"/>
      <c r="L258" s="202"/>
      <c r="M258" s="74">
        <f t="shared" si="40"/>
        <v>0</v>
      </c>
      <c r="N258" s="75" t="str">
        <f t="shared" si="45"/>
        <v>-</v>
      </c>
      <c r="O258" s="208"/>
      <c r="P258" s="76"/>
      <c r="Q258" s="215"/>
      <c r="R258" s="76"/>
      <c r="S258" s="79" t="str">
        <f t="shared" si="41"/>
        <v/>
      </c>
      <c r="T258" s="188">
        <f t="shared" si="35"/>
        <v>0</v>
      </c>
      <c r="U258" s="188">
        <f t="shared" si="42"/>
        <v>0</v>
      </c>
      <c r="V258" s="78" t="str">
        <f t="shared" si="36"/>
        <v>ok</v>
      </c>
      <c r="W258" s="76"/>
      <c r="X258" s="77" t="str">
        <f t="shared" si="43"/>
        <v/>
      </c>
      <c r="Y258" s="188">
        <f t="shared" si="37"/>
        <v>0</v>
      </c>
      <c r="Z258" s="188">
        <f t="shared" si="38"/>
        <v>0</v>
      </c>
      <c r="AA258" s="78" t="str">
        <f t="shared" si="44"/>
        <v>ok</v>
      </c>
      <c r="AB258" s="76"/>
      <c r="AC258" s="80" t="str">
        <f t="array" ref="AC258">IFERROR(IF($C258="","",INDEX(구분표!$I$2:$I$1001,MATCH(1,(구분표!$B$2:$B$1001='15년일출'!$A258)*(구분표!$C$2:$C$1001='15년일출'!$B258)*(구분표!$A$2:$A$1001='15년일출'!$C258),0))),"@@")</f>
        <v/>
      </c>
    </row>
    <row r="259" spans="1:29" ht="31.5" customHeight="1">
      <c r="A259" s="90" t="str">
        <f>IFERROR(VLOOKUP('15년일출'!$C259,구분표!$A$2:$C$1001,2,FALSE),"")</f>
        <v/>
      </c>
      <c r="B259" s="90" t="str">
        <f>IFERROR(VLOOKUP('15년일출'!$C259,구분표!$A$2:$C$1001,3,FALSE),"")</f>
        <v/>
      </c>
      <c r="C259" s="190"/>
      <c r="D259" s="189"/>
      <c r="E259" s="189"/>
      <c r="F259" s="190"/>
      <c r="G259" s="188"/>
      <c r="H259" s="200"/>
      <c r="I259" s="200"/>
      <c r="J259" s="74">
        <f t="shared" si="39"/>
        <v>0</v>
      </c>
      <c r="K259" s="203"/>
      <c r="L259" s="202"/>
      <c r="M259" s="74">
        <f t="shared" si="40"/>
        <v>0</v>
      </c>
      <c r="N259" s="75" t="str">
        <f t="shared" si="45"/>
        <v>-</v>
      </c>
      <c r="O259" s="208"/>
      <c r="P259" s="76"/>
      <c r="Q259" s="215"/>
      <c r="R259" s="76"/>
      <c r="S259" s="79" t="str">
        <f t="shared" si="41"/>
        <v/>
      </c>
      <c r="T259" s="188">
        <f t="shared" si="35"/>
        <v>0</v>
      </c>
      <c r="U259" s="188">
        <f t="shared" si="42"/>
        <v>0</v>
      </c>
      <c r="V259" s="78" t="str">
        <f t="shared" si="36"/>
        <v>ok</v>
      </c>
      <c r="W259" s="76"/>
      <c r="X259" s="77" t="str">
        <f t="shared" si="43"/>
        <v/>
      </c>
      <c r="Y259" s="188">
        <f t="shared" si="37"/>
        <v>0</v>
      </c>
      <c r="Z259" s="188">
        <f t="shared" si="38"/>
        <v>0</v>
      </c>
      <c r="AA259" s="78" t="str">
        <f t="shared" si="44"/>
        <v>ok</v>
      </c>
      <c r="AB259" s="76"/>
      <c r="AC259" s="80" t="str">
        <f t="array" ref="AC259">IFERROR(IF($C259="","",INDEX(구분표!$I$2:$I$1001,MATCH(1,(구분표!$B$2:$B$1001='15년일출'!$A259)*(구분표!$C$2:$C$1001='15년일출'!$B259)*(구분표!$A$2:$A$1001='15년일출'!$C259),0))),"@@")</f>
        <v/>
      </c>
    </row>
    <row r="260" spans="1:29" ht="31.5" customHeight="1">
      <c r="A260" s="90" t="str">
        <f>IFERROR(VLOOKUP('15년일출'!$C260,구분표!$A$2:$C$1001,2,FALSE),"")</f>
        <v/>
      </c>
      <c r="B260" s="90" t="str">
        <f>IFERROR(VLOOKUP('15년일출'!$C260,구분표!$A$2:$C$1001,3,FALSE),"")</f>
        <v/>
      </c>
      <c r="C260" s="190"/>
      <c r="D260" s="189"/>
      <c r="E260" s="189"/>
      <c r="F260" s="190"/>
      <c r="G260" s="188"/>
      <c r="H260" s="200"/>
      <c r="I260" s="200"/>
      <c r="J260" s="74">
        <f t="shared" si="39"/>
        <v>0</v>
      </c>
      <c r="K260" s="203"/>
      <c r="L260" s="202"/>
      <c r="M260" s="74">
        <f t="shared" si="40"/>
        <v>0</v>
      </c>
      <c r="N260" s="75" t="str">
        <f t="shared" si="45"/>
        <v>-</v>
      </c>
      <c r="O260" s="208"/>
      <c r="P260" s="76"/>
      <c r="Q260" s="215"/>
      <c r="R260" s="76"/>
      <c r="S260" s="79" t="str">
        <f t="shared" si="41"/>
        <v/>
      </c>
      <c r="T260" s="188">
        <f t="shared" si="35"/>
        <v>0</v>
      </c>
      <c r="U260" s="188">
        <f t="shared" si="42"/>
        <v>0</v>
      </c>
      <c r="V260" s="78" t="str">
        <f t="shared" si="36"/>
        <v>ok</v>
      </c>
      <c r="W260" s="76"/>
      <c r="X260" s="77" t="str">
        <f t="shared" si="43"/>
        <v/>
      </c>
      <c r="Y260" s="188">
        <f t="shared" si="37"/>
        <v>0</v>
      </c>
      <c r="Z260" s="188">
        <f t="shared" si="38"/>
        <v>0</v>
      </c>
      <c r="AA260" s="78" t="str">
        <f t="shared" si="44"/>
        <v>ok</v>
      </c>
      <c r="AB260" s="76"/>
      <c r="AC260" s="80" t="str">
        <f t="array" ref="AC260">IFERROR(IF($C260="","",INDEX(구분표!$I$2:$I$1001,MATCH(1,(구분표!$B$2:$B$1001='15년일출'!$A260)*(구분표!$C$2:$C$1001='15년일출'!$B260)*(구분표!$A$2:$A$1001='15년일출'!$C260),0))),"@@")</f>
        <v/>
      </c>
    </row>
    <row r="261" spans="1:29" ht="31.5" customHeight="1">
      <c r="A261" s="90" t="str">
        <f>IFERROR(VLOOKUP('15년일출'!$C261,구분표!$A$2:$C$1001,2,FALSE),"")</f>
        <v/>
      </c>
      <c r="B261" s="90" t="str">
        <f>IFERROR(VLOOKUP('15년일출'!$C261,구분표!$A$2:$C$1001,3,FALSE),"")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39"/>
        <v>0</v>
      </c>
      <c r="K261" s="202"/>
      <c r="L261" s="202"/>
      <c r="M261" s="74">
        <f t="shared" si="40"/>
        <v>0</v>
      </c>
      <c r="N261" s="75" t="str">
        <f t="shared" si="45"/>
        <v>-</v>
      </c>
      <c r="O261" s="208"/>
      <c r="P261" s="76"/>
      <c r="Q261" s="215"/>
      <c r="R261" s="76"/>
      <c r="S261" s="79" t="str">
        <f t="shared" si="41"/>
        <v/>
      </c>
      <c r="T261" s="188">
        <f t="shared" si="35"/>
        <v>0</v>
      </c>
      <c r="U261" s="188">
        <f t="shared" si="42"/>
        <v>0</v>
      </c>
      <c r="V261" s="78" t="str">
        <f t="shared" si="36"/>
        <v>ok</v>
      </c>
      <c r="W261" s="76"/>
      <c r="X261" s="77" t="str">
        <f t="shared" si="43"/>
        <v/>
      </c>
      <c r="Y261" s="188">
        <f t="shared" si="37"/>
        <v>0</v>
      </c>
      <c r="Z261" s="188">
        <f t="shared" si="38"/>
        <v>0</v>
      </c>
      <c r="AA261" s="78" t="str">
        <f t="shared" si="44"/>
        <v>ok</v>
      </c>
      <c r="AB261" s="76"/>
      <c r="AC261" s="80" t="str">
        <f t="array" ref="AC261">IFERROR(IF($C261="","",INDEX(구분표!$I$2:$I$1001,MATCH(1,(구분표!$B$2:$B$1001='15년일출'!$A261)*(구분표!$C$2:$C$1001='15년일출'!$B261)*(구분표!$A$2:$A$1001='15년일출'!$C261),0))),"@@")</f>
        <v/>
      </c>
    </row>
    <row r="262" spans="1:29" ht="31.5" customHeight="1">
      <c r="A262" s="90" t="str">
        <f>IFERROR(VLOOKUP('15년일출'!$C262,구분표!$A$2:$C$1001,2,FALSE),"")</f>
        <v/>
      </c>
      <c r="B262" s="90" t="str">
        <f>IFERROR(VLOOKUP('15년일출'!$C262,구분표!$A$2:$C$1001,3,FALSE),"")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39"/>
        <v>0</v>
      </c>
      <c r="K262" s="188"/>
      <c r="L262" s="188"/>
      <c r="M262" s="74">
        <f t="shared" si="40"/>
        <v>0</v>
      </c>
      <c r="N262" s="75" t="str">
        <f t="shared" si="45"/>
        <v>-</v>
      </c>
      <c r="O262" s="210"/>
      <c r="P262" s="76"/>
      <c r="Q262" s="215"/>
      <c r="R262" s="76"/>
      <c r="S262" s="79" t="str">
        <f t="shared" si="41"/>
        <v/>
      </c>
      <c r="T262" s="188">
        <f t="shared" si="35"/>
        <v>0</v>
      </c>
      <c r="U262" s="188">
        <f t="shared" si="42"/>
        <v>0</v>
      </c>
      <c r="V262" s="78" t="str">
        <f t="shared" si="36"/>
        <v>ok</v>
      </c>
      <c r="W262" s="76"/>
      <c r="X262" s="77" t="str">
        <f t="shared" si="43"/>
        <v/>
      </c>
      <c r="Y262" s="188">
        <f t="shared" si="37"/>
        <v>0</v>
      </c>
      <c r="Z262" s="188">
        <f t="shared" si="38"/>
        <v>0</v>
      </c>
      <c r="AA262" s="78" t="str">
        <f t="shared" si="44"/>
        <v>ok</v>
      </c>
      <c r="AB262" s="76"/>
      <c r="AC262" s="80" t="str">
        <f t="array" ref="AC262">IFERROR(IF($C262="","",INDEX(구분표!$I$2:$I$1001,MATCH(1,(구분표!$B$2:$B$1001='15년일출'!$A262)*(구분표!$C$2:$C$1001='15년일출'!$B262)*(구분표!$A$2:$A$1001='15년일출'!$C262),0))),"@@")</f>
        <v/>
      </c>
    </row>
    <row r="263" spans="1:29" ht="31.5" customHeight="1">
      <c r="A263" s="90" t="str">
        <f>IFERROR(VLOOKUP('15년일출'!$C263,구분표!$A$2:$C$1001,2,FALSE),"")</f>
        <v/>
      </c>
      <c r="B263" s="90" t="str">
        <f>IFERROR(VLOOKUP('15년일출'!$C263,구분표!$A$2:$C$1001,3,FALSE),"")</f>
        <v/>
      </c>
      <c r="C263" s="190"/>
      <c r="D263" s="189"/>
      <c r="E263" s="189"/>
      <c r="F263" s="190"/>
      <c r="G263" s="188"/>
      <c r="H263" s="188"/>
      <c r="I263" s="188"/>
      <c r="J263" s="74">
        <f t="shared" si="39"/>
        <v>0</v>
      </c>
      <c r="K263" s="188"/>
      <c r="L263" s="188"/>
      <c r="M263" s="74">
        <f t="shared" si="40"/>
        <v>0</v>
      </c>
      <c r="N263" s="75" t="str">
        <f t="shared" si="45"/>
        <v>-</v>
      </c>
      <c r="O263" s="210"/>
      <c r="P263" s="76"/>
      <c r="Q263" s="215"/>
      <c r="R263" s="76"/>
      <c r="S263" s="79" t="str">
        <f t="shared" si="41"/>
        <v/>
      </c>
      <c r="T263" s="188">
        <f t="shared" ref="T263:T326" si="46">IF($S263&lt;&gt;"도비",IF($Q263="국도비","직접입력",SUM($H263:$I263)),)</f>
        <v>0</v>
      </c>
      <c r="U263" s="188">
        <f t="shared" si="42"/>
        <v>0</v>
      </c>
      <c r="V263" s="78" t="str">
        <f t="shared" ref="V263:V326" si="47">IF($Q263="국도비","ok",IF(($H263+$I263)=($T263+$U263),"ok","검토"))</f>
        <v>ok</v>
      </c>
      <c r="W263" s="76"/>
      <c r="X263" s="77" t="str">
        <f t="shared" si="43"/>
        <v/>
      </c>
      <c r="Y263" s="188">
        <f t="shared" ref="Y263:Y326" si="48">IF($X263&lt;&gt;"도비",IF($Q263="국도비","직접입력",SUM($K263:$L263)),)</f>
        <v>0</v>
      </c>
      <c r="Z263" s="188">
        <f t="shared" ref="Z263:Z326" si="49">IF($X263="도비",SUM($K263:$L263),IF($Q263="국도비","직접입력",SUM($K263:$L263)-$Y263))</f>
        <v>0</v>
      </c>
      <c r="AA263" s="78" t="str">
        <f t="shared" si="44"/>
        <v>ok</v>
      </c>
      <c r="AB263" s="76"/>
      <c r="AC263" s="80" t="str">
        <f t="array" ref="AC263">IFERROR(IF($C263="","",INDEX(구분표!$I$2:$I$1001,MATCH(1,(구분표!$B$2:$B$1001='15년일출'!$A263)*(구분표!$C$2:$C$1001='15년일출'!$B263)*(구분표!$A$2:$A$1001='15년일출'!$C263),0))),"@@")</f>
        <v/>
      </c>
    </row>
    <row r="264" spans="1:29" ht="31.5" customHeight="1">
      <c r="A264" s="90" t="str">
        <f>IFERROR(VLOOKUP('15년일출'!$C264,구분표!$A$2:$C$1001,2,FALSE),"")</f>
        <v/>
      </c>
      <c r="B264" s="90" t="str">
        <f>IFERROR(VLOOKUP('15년일출'!$C264,구분표!$A$2:$C$1001,3,FALSE),"")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ref="J264:J327" si="50">SUM(G264+H264+I264)</f>
        <v>0</v>
      </c>
      <c r="K264" s="188"/>
      <c r="L264" s="188"/>
      <c r="M264" s="74">
        <f t="shared" ref="M264:M327" si="51">SUM(G264+K264+L264)</f>
        <v>0</v>
      </c>
      <c r="N264" s="75" t="str">
        <f t="shared" si="45"/>
        <v>-</v>
      </c>
      <c r="O264" s="209"/>
      <c r="P264" s="76"/>
      <c r="Q264" s="215"/>
      <c r="R264" s="76"/>
      <c r="S264" s="79" t="str">
        <f t="shared" ref="S264:S327" si="52">IF($Q264="도비","도비",IF(COUNT(FIND("국비/",$F264)),"국비",IF(COUNT(FIND("지특/",$F264)),"지특",IF(COUNT(FIND("기금/",$F264)),"기금",IF(COUNT(FIND("교부세/",$F264)),"특교",IF(COUNT(FIND("자체/",$F264)),"도비",""))))))</f>
        <v/>
      </c>
      <c r="T264" s="188">
        <f t="shared" si="46"/>
        <v>0</v>
      </c>
      <c r="U264" s="188">
        <f t="shared" ref="U264:U327" si="53">IF($S264="도비",SUM($H264:$I264),IF($Q264="국도비","직접입력",SUM($H264:$I264)-$T264))</f>
        <v>0</v>
      </c>
      <c r="V264" s="78" t="str">
        <f t="shared" si="47"/>
        <v>ok</v>
      </c>
      <c r="W264" s="76"/>
      <c r="X264" s="77" t="str">
        <f t="shared" ref="X264:X327" si="54">$S264</f>
        <v/>
      </c>
      <c r="Y264" s="188">
        <f t="shared" si="48"/>
        <v>0</v>
      </c>
      <c r="Z264" s="188">
        <f t="shared" si="49"/>
        <v>0</v>
      </c>
      <c r="AA264" s="78" t="str">
        <f t="shared" ref="AA264:AA327" si="55">IF($Q264="국도비","ok",IF(($K264+$L264)=($Y264+$Z264),"ok","검토"))</f>
        <v>ok</v>
      </c>
      <c r="AB264" s="76"/>
      <c r="AC264" s="80" t="str">
        <f t="array" ref="AC264">IFERROR(IF($C264="","",INDEX(구분표!$I$2:$I$1001,MATCH(1,(구분표!$B$2:$B$1001='15년일출'!$A264)*(구분표!$C$2:$C$1001='15년일출'!$B264)*(구분표!$A$2:$A$1001='15년일출'!$C264),0))),"@@")</f>
        <v/>
      </c>
    </row>
    <row r="265" spans="1:29" ht="31.5" customHeight="1">
      <c r="A265" s="90" t="str">
        <f>IFERROR(VLOOKUP('15년일출'!$C265,구분표!$A$2:$C$1001,2,FALSE),"")</f>
        <v/>
      </c>
      <c r="B265" s="90" t="str">
        <f>IFERROR(VLOOKUP('15년일출'!$C265,구분표!$A$2:$C$1001,3,FALSE),"")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50"/>
        <v>0</v>
      </c>
      <c r="K265" s="188"/>
      <c r="L265" s="188"/>
      <c r="M265" s="74">
        <f t="shared" si="51"/>
        <v>0</v>
      </c>
      <c r="N265" s="75" t="str">
        <f t="shared" si="45"/>
        <v>-</v>
      </c>
      <c r="O265" s="210"/>
      <c r="P265" s="76"/>
      <c r="Q265" s="215"/>
      <c r="R265" s="76"/>
      <c r="S265" s="79" t="str">
        <f t="shared" si="52"/>
        <v/>
      </c>
      <c r="T265" s="188">
        <f t="shared" si="46"/>
        <v>0</v>
      </c>
      <c r="U265" s="188">
        <f t="shared" si="53"/>
        <v>0</v>
      </c>
      <c r="V265" s="78" t="str">
        <f t="shared" si="47"/>
        <v>ok</v>
      </c>
      <c r="W265" s="76"/>
      <c r="X265" s="77" t="str">
        <f t="shared" si="54"/>
        <v/>
      </c>
      <c r="Y265" s="188">
        <f t="shared" si="48"/>
        <v>0</v>
      </c>
      <c r="Z265" s="188">
        <f t="shared" si="49"/>
        <v>0</v>
      </c>
      <c r="AA265" s="78" t="str">
        <f t="shared" si="55"/>
        <v>ok</v>
      </c>
      <c r="AB265" s="76"/>
      <c r="AC265" s="80" t="str">
        <f t="array" ref="AC265">IFERROR(IF($C265="","",INDEX(구분표!$I$2:$I$1001,MATCH(1,(구분표!$B$2:$B$1001='15년일출'!$A265)*(구분표!$C$2:$C$1001='15년일출'!$B265)*(구분표!$A$2:$A$1001='15년일출'!$C265),0))),"@@")</f>
        <v/>
      </c>
    </row>
    <row r="266" spans="1:29" ht="31.5" customHeight="1">
      <c r="A266" s="90" t="str">
        <f>IFERROR(VLOOKUP('15년일출'!$C266,구분표!$A$2:$C$1001,2,FALSE),"")</f>
        <v/>
      </c>
      <c r="B266" s="90" t="str">
        <f>IFERROR(VLOOKUP('15년일출'!$C266,구분표!$A$2:$C$1001,3,FALSE),"")</f>
        <v/>
      </c>
      <c r="C266" s="190"/>
      <c r="D266" s="189"/>
      <c r="E266" s="189"/>
      <c r="F266" s="190"/>
      <c r="G266" s="192"/>
      <c r="H266" s="188"/>
      <c r="I266" s="188"/>
      <c r="J266" s="74">
        <f t="shared" si="50"/>
        <v>0</v>
      </c>
      <c r="K266" s="188"/>
      <c r="L266" s="188"/>
      <c r="M266" s="74">
        <f t="shared" si="51"/>
        <v>0</v>
      </c>
      <c r="N266" s="75" t="str">
        <f t="shared" si="45"/>
        <v>-</v>
      </c>
      <c r="O266" s="205"/>
      <c r="P266" s="76"/>
      <c r="Q266" s="215"/>
      <c r="R266" s="76"/>
      <c r="S266" s="79" t="str">
        <f t="shared" si="52"/>
        <v/>
      </c>
      <c r="T266" s="188">
        <f t="shared" si="46"/>
        <v>0</v>
      </c>
      <c r="U266" s="188">
        <f t="shared" si="53"/>
        <v>0</v>
      </c>
      <c r="V266" s="78" t="str">
        <f t="shared" si="47"/>
        <v>ok</v>
      </c>
      <c r="W266" s="76"/>
      <c r="X266" s="77" t="str">
        <f t="shared" si="54"/>
        <v/>
      </c>
      <c r="Y266" s="188">
        <f t="shared" si="48"/>
        <v>0</v>
      </c>
      <c r="Z266" s="188">
        <f t="shared" si="49"/>
        <v>0</v>
      </c>
      <c r="AA266" s="78" t="str">
        <f t="shared" si="55"/>
        <v>ok</v>
      </c>
      <c r="AB266" s="76"/>
      <c r="AC266" s="80" t="str">
        <f t="array" ref="AC266">IFERROR(IF($C266="","",INDEX(구분표!$I$2:$I$1001,MATCH(1,(구분표!$B$2:$B$1001='15년일출'!$A266)*(구분표!$C$2:$C$1001='15년일출'!$B266)*(구분표!$A$2:$A$1001='15년일출'!$C266),0))),"@@")</f>
        <v/>
      </c>
    </row>
    <row r="267" spans="1:29" s="24" customFormat="1" ht="31.5" customHeight="1">
      <c r="A267" s="91" t="str">
        <f>IFERROR(VLOOKUP('15년일출'!$C267,구분표!$A$2:$C$1001,2,FALSE),"")</f>
        <v/>
      </c>
      <c r="B267" s="91" t="str">
        <f>IFERROR(VLOOKUP('15년일출'!$C267,구분표!$A$2:$C$1001,3,FALSE),"")</f>
        <v/>
      </c>
      <c r="C267" s="194"/>
      <c r="D267" s="195"/>
      <c r="E267" s="195"/>
      <c r="F267" s="194"/>
      <c r="G267" s="192"/>
      <c r="H267" s="201"/>
      <c r="I267" s="201"/>
      <c r="J267" s="74">
        <f t="shared" si="50"/>
        <v>0</v>
      </c>
      <c r="K267" s="201"/>
      <c r="L267" s="201"/>
      <c r="M267" s="74">
        <f t="shared" si="51"/>
        <v>0</v>
      </c>
      <c r="N267" s="75" t="str">
        <f t="shared" si="45"/>
        <v>-</v>
      </c>
      <c r="O267" s="207"/>
      <c r="P267" s="81"/>
      <c r="Q267" s="216"/>
      <c r="R267" s="81"/>
      <c r="S267" s="79" t="str">
        <f t="shared" si="52"/>
        <v/>
      </c>
      <c r="T267" s="188">
        <f t="shared" si="46"/>
        <v>0</v>
      </c>
      <c r="U267" s="188">
        <f t="shared" si="53"/>
        <v>0</v>
      </c>
      <c r="V267" s="78" t="str">
        <f t="shared" si="47"/>
        <v>ok</v>
      </c>
      <c r="W267" s="81"/>
      <c r="X267" s="77" t="str">
        <f t="shared" si="54"/>
        <v/>
      </c>
      <c r="Y267" s="188">
        <f t="shared" si="48"/>
        <v>0</v>
      </c>
      <c r="Z267" s="188">
        <f t="shared" si="49"/>
        <v>0</v>
      </c>
      <c r="AA267" s="78" t="str">
        <f t="shared" si="55"/>
        <v>ok</v>
      </c>
      <c r="AB267" s="81"/>
      <c r="AC267" s="80" t="str">
        <f t="array" ref="AC267">IFERROR(IF($C267="","",INDEX(구분표!$I$2:$I$1001,MATCH(1,(구분표!$B$2:$B$1001='15년일출'!$A267)*(구분표!$C$2:$C$1001='15년일출'!$B267)*(구분표!$A$2:$A$1001='15년일출'!$C267),0))),"@@")</f>
        <v/>
      </c>
    </row>
    <row r="268" spans="1:29" ht="31.5" customHeight="1">
      <c r="A268" s="90" t="str">
        <f>IFERROR(VLOOKUP('15년일출'!$C268,구분표!$A$2:$C$1001,2,FALSE),"")</f>
        <v/>
      </c>
      <c r="B268" s="90" t="str">
        <f>IFERROR(VLOOKUP('15년일출'!$C268,구분표!$A$2:$C$1001,3,FALSE),"")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50"/>
        <v>0</v>
      </c>
      <c r="K268" s="188"/>
      <c r="L268" s="188"/>
      <c r="M268" s="74">
        <f t="shared" si="51"/>
        <v>0</v>
      </c>
      <c r="N268" s="75" t="str">
        <f t="shared" si="45"/>
        <v>-</v>
      </c>
      <c r="O268" s="211"/>
      <c r="P268" s="76"/>
      <c r="Q268" s="215"/>
      <c r="R268" s="76"/>
      <c r="S268" s="79" t="str">
        <f t="shared" si="52"/>
        <v/>
      </c>
      <c r="T268" s="188">
        <f t="shared" si="46"/>
        <v>0</v>
      </c>
      <c r="U268" s="188">
        <f t="shared" si="53"/>
        <v>0</v>
      </c>
      <c r="V268" s="78" t="str">
        <f t="shared" si="47"/>
        <v>ok</v>
      </c>
      <c r="W268" s="76"/>
      <c r="X268" s="77" t="str">
        <f t="shared" si="54"/>
        <v/>
      </c>
      <c r="Y268" s="188">
        <f t="shared" si="48"/>
        <v>0</v>
      </c>
      <c r="Z268" s="188">
        <f t="shared" si="49"/>
        <v>0</v>
      </c>
      <c r="AA268" s="78" t="str">
        <f t="shared" si="55"/>
        <v>ok</v>
      </c>
      <c r="AB268" s="76"/>
      <c r="AC268" s="80" t="str">
        <f t="array" ref="AC268">IFERROR(IF($C268="","",INDEX(구분표!$I$2:$I$1001,MATCH(1,(구분표!$B$2:$B$1001='15년일출'!$A268)*(구분표!$C$2:$C$1001='15년일출'!$B268)*(구분표!$A$2:$A$1001='15년일출'!$C268),0))),"@@")</f>
        <v/>
      </c>
    </row>
    <row r="269" spans="1:29" ht="31.5" customHeight="1">
      <c r="A269" s="90" t="str">
        <f>IFERROR(VLOOKUP('15년일출'!$C269,구분표!$A$2:$C$1001,2,FALSE),"")</f>
        <v/>
      </c>
      <c r="B269" s="90" t="str">
        <f>IFERROR(VLOOKUP('15년일출'!$C269,구분표!$A$2:$C$1001,3,FALSE),"")</f>
        <v/>
      </c>
      <c r="C269" s="190"/>
      <c r="D269" s="189"/>
      <c r="E269" s="189"/>
      <c r="F269" s="190"/>
      <c r="G269" s="188"/>
      <c r="H269" s="188"/>
      <c r="I269" s="188"/>
      <c r="J269" s="74">
        <f t="shared" si="50"/>
        <v>0</v>
      </c>
      <c r="K269" s="188"/>
      <c r="L269" s="188"/>
      <c r="M269" s="74">
        <f t="shared" si="51"/>
        <v>0</v>
      </c>
      <c r="N269" s="75" t="str">
        <f t="shared" si="45"/>
        <v>-</v>
      </c>
      <c r="O269" s="209"/>
      <c r="P269" s="76"/>
      <c r="Q269" s="215"/>
      <c r="R269" s="76"/>
      <c r="S269" s="79" t="str">
        <f t="shared" si="52"/>
        <v/>
      </c>
      <c r="T269" s="188">
        <f t="shared" si="46"/>
        <v>0</v>
      </c>
      <c r="U269" s="188">
        <f t="shared" si="53"/>
        <v>0</v>
      </c>
      <c r="V269" s="78" t="str">
        <f t="shared" si="47"/>
        <v>ok</v>
      </c>
      <c r="W269" s="76"/>
      <c r="X269" s="77" t="str">
        <f t="shared" si="54"/>
        <v/>
      </c>
      <c r="Y269" s="188">
        <f t="shared" si="48"/>
        <v>0</v>
      </c>
      <c r="Z269" s="188">
        <f t="shared" si="49"/>
        <v>0</v>
      </c>
      <c r="AA269" s="78" t="str">
        <f t="shared" si="55"/>
        <v>ok</v>
      </c>
      <c r="AB269" s="76"/>
      <c r="AC269" s="80" t="str">
        <f t="array" ref="AC269">IFERROR(IF($C269="","",INDEX(구분표!$I$2:$I$1001,MATCH(1,(구분표!$B$2:$B$1001='15년일출'!$A269)*(구분표!$C$2:$C$1001='15년일출'!$B269)*(구분표!$A$2:$A$1001='15년일출'!$C269),0))),"@@")</f>
        <v/>
      </c>
    </row>
    <row r="270" spans="1:29" ht="31.5" customHeight="1">
      <c r="A270" s="90" t="str">
        <f>IFERROR(VLOOKUP('15년일출'!$C270,구분표!$A$2:$C$1001,2,FALSE),"")</f>
        <v/>
      </c>
      <c r="B270" s="90" t="str">
        <f>IFERROR(VLOOKUP('15년일출'!$C270,구분표!$A$2:$C$1001,3,FALSE),"")</f>
        <v/>
      </c>
      <c r="C270" s="190"/>
      <c r="D270" s="189"/>
      <c r="E270" s="189"/>
      <c r="F270" s="190"/>
      <c r="G270" s="196"/>
      <c r="H270" s="188"/>
      <c r="I270" s="188"/>
      <c r="J270" s="74">
        <f t="shared" si="50"/>
        <v>0</v>
      </c>
      <c r="K270" s="188"/>
      <c r="L270" s="188"/>
      <c r="M270" s="74">
        <f t="shared" si="51"/>
        <v>0</v>
      </c>
      <c r="N270" s="75" t="str">
        <f t="shared" si="45"/>
        <v>-</v>
      </c>
      <c r="O270" s="212"/>
      <c r="P270" s="76"/>
      <c r="Q270" s="215"/>
      <c r="R270" s="76"/>
      <c r="S270" s="79" t="str">
        <f t="shared" si="52"/>
        <v/>
      </c>
      <c r="T270" s="188">
        <f t="shared" si="46"/>
        <v>0</v>
      </c>
      <c r="U270" s="188">
        <f t="shared" si="53"/>
        <v>0</v>
      </c>
      <c r="V270" s="78" t="str">
        <f t="shared" si="47"/>
        <v>ok</v>
      </c>
      <c r="W270" s="76"/>
      <c r="X270" s="77" t="str">
        <f t="shared" si="54"/>
        <v/>
      </c>
      <c r="Y270" s="188">
        <f t="shared" si="48"/>
        <v>0</v>
      </c>
      <c r="Z270" s="188">
        <f t="shared" si="49"/>
        <v>0</v>
      </c>
      <c r="AA270" s="78" t="str">
        <f t="shared" si="55"/>
        <v>ok</v>
      </c>
      <c r="AB270" s="76"/>
      <c r="AC270" s="80" t="str">
        <f t="array" ref="AC270">IFERROR(IF($C270="","",INDEX(구분표!$I$2:$I$1001,MATCH(1,(구분표!$B$2:$B$1001='15년일출'!$A270)*(구분표!$C$2:$C$1001='15년일출'!$B270)*(구분표!$A$2:$A$1001='15년일출'!$C270),0))),"@@")</f>
        <v/>
      </c>
    </row>
    <row r="271" spans="1:29" ht="31.5" customHeight="1">
      <c r="A271" s="90" t="str">
        <f>IFERROR(VLOOKUP('15년일출'!$C271,구분표!$A$2:$C$1001,2,FALSE),"")</f>
        <v/>
      </c>
      <c r="B271" s="90" t="str">
        <f>IFERROR(VLOOKUP('15년일출'!$C271,구분표!$A$2:$C$1001,3,FALSE),"")</f>
        <v/>
      </c>
      <c r="C271" s="190"/>
      <c r="D271" s="189"/>
      <c r="E271" s="189"/>
      <c r="F271" s="190"/>
      <c r="G271" s="188"/>
      <c r="H271" s="188"/>
      <c r="I271" s="188"/>
      <c r="J271" s="74">
        <f t="shared" si="50"/>
        <v>0</v>
      </c>
      <c r="K271" s="188"/>
      <c r="L271" s="188"/>
      <c r="M271" s="74">
        <f t="shared" si="51"/>
        <v>0</v>
      </c>
      <c r="N271" s="75" t="str">
        <f t="shared" si="45"/>
        <v>-</v>
      </c>
      <c r="O271" s="212"/>
      <c r="P271" s="76"/>
      <c r="Q271" s="215"/>
      <c r="R271" s="76"/>
      <c r="S271" s="79" t="str">
        <f t="shared" si="52"/>
        <v/>
      </c>
      <c r="T271" s="188">
        <f t="shared" si="46"/>
        <v>0</v>
      </c>
      <c r="U271" s="188">
        <f t="shared" si="53"/>
        <v>0</v>
      </c>
      <c r="V271" s="78" t="str">
        <f t="shared" si="47"/>
        <v>ok</v>
      </c>
      <c r="W271" s="76"/>
      <c r="X271" s="77" t="str">
        <f t="shared" si="54"/>
        <v/>
      </c>
      <c r="Y271" s="188">
        <f t="shared" si="48"/>
        <v>0</v>
      </c>
      <c r="Z271" s="188">
        <f t="shared" si="49"/>
        <v>0</v>
      </c>
      <c r="AA271" s="78" t="str">
        <f t="shared" si="55"/>
        <v>ok</v>
      </c>
      <c r="AB271" s="76"/>
      <c r="AC271" s="80" t="str">
        <f t="array" ref="AC271">IFERROR(IF($C271="","",INDEX(구분표!$I$2:$I$1001,MATCH(1,(구분표!$B$2:$B$1001='15년일출'!$A271)*(구분표!$C$2:$C$1001='15년일출'!$B271)*(구분표!$A$2:$A$1001='15년일출'!$C271),0))),"@@")</f>
        <v/>
      </c>
    </row>
    <row r="272" spans="1:29" ht="31.5" customHeight="1">
      <c r="A272" s="90" t="str">
        <f>IFERROR(VLOOKUP('15년일출'!$C272,구분표!$A$2:$C$1001,2,FALSE),"")</f>
        <v/>
      </c>
      <c r="B272" s="90" t="str">
        <f>IFERROR(VLOOKUP('15년일출'!$C272,구분표!$A$2:$C$1001,3,FALSE),"")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50"/>
        <v>0</v>
      </c>
      <c r="K272" s="188"/>
      <c r="L272" s="188"/>
      <c r="M272" s="74">
        <f t="shared" si="51"/>
        <v>0</v>
      </c>
      <c r="N272" s="75" t="str">
        <f t="shared" si="45"/>
        <v>-</v>
      </c>
      <c r="O272" s="212"/>
      <c r="P272" s="76"/>
      <c r="Q272" s="215"/>
      <c r="R272" s="76"/>
      <c r="S272" s="79" t="str">
        <f t="shared" si="52"/>
        <v/>
      </c>
      <c r="T272" s="188">
        <f t="shared" si="46"/>
        <v>0</v>
      </c>
      <c r="U272" s="188">
        <f t="shared" si="53"/>
        <v>0</v>
      </c>
      <c r="V272" s="78" t="str">
        <f t="shared" si="47"/>
        <v>ok</v>
      </c>
      <c r="W272" s="76"/>
      <c r="X272" s="77" t="str">
        <f t="shared" si="54"/>
        <v/>
      </c>
      <c r="Y272" s="188">
        <f t="shared" si="48"/>
        <v>0</v>
      </c>
      <c r="Z272" s="188">
        <f t="shared" si="49"/>
        <v>0</v>
      </c>
      <c r="AA272" s="78" t="str">
        <f t="shared" si="55"/>
        <v>ok</v>
      </c>
      <c r="AB272" s="76"/>
      <c r="AC272" s="80" t="str">
        <f t="array" ref="AC272">IFERROR(IF($C272="","",INDEX(구분표!$I$2:$I$1001,MATCH(1,(구분표!$B$2:$B$1001='15년일출'!$A272)*(구분표!$C$2:$C$1001='15년일출'!$B272)*(구분표!$A$2:$A$1001='15년일출'!$C272),0))),"@@")</f>
        <v/>
      </c>
    </row>
    <row r="273" spans="1:29" ht="31.5" customHeight="1">
      <c r="A273" s="90" t="str">
        <f>IFERROR(VLOOKUP('15년일출'!$C273,구분표!$A$2:$C$1001,2,FALSE),"")</f>
        <v/>
      </c>
      <c r="B273" s="90" t="str">
        <f>IFERROR(VLOOKUP('15년일출'!$C273,구분표!$A$2:$C$1001,3,FALSE),"")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50"/>
        <v>0</v>
      </c>
      <c r="K273" s="188"/>
      <c r="L273" s="188"/>
      <c r="M273" s="74">
        <f t="shared" si="51"/>
        <v>0</v>
      </c>
      <c r="N273" s="75" t="str">
        <f t="shared" si="45"/>
        <v>-</v>
      </c>
      <c r="O273" s="212"/>
      <c r="P273" s="76"/>
      <c r="Q273" s="215"/>
      <c r="R273" s="76"/>
      <c r="S273" s="79" t="str">
        <f t="shared" si="52"/>
        <v/>
      </c>
      <c r="T273" s="188">
        <f t="shared" si="46"/>
        <v>0</v>
      </c>
      <c r="U273" s="188">
        <f t="shared" si="53"/>
        <v>0</v>
      </c>
      <c r="V273" s="78" t="str">
        <f t="shared" si="47"/>
        <v>ok</v>
      </c>
      <c r="W273" s="76"/>
      <c r="X273" s="77" t="str">
        <f t="shared" si="54"/>
        <v/>
      </c>
      <c r="Y273" s="188">
        <f t="shared" si="48"/>
        <v>0</v>
      </c>
      <c r="Z273" s="188">
        <f t="shared" si="49"/>
        <v>0</v>
      </c>
      <c r="AA273" s="78" t="str">
        <f t="shared" si="55"/>
        <v>ok</v>
      </c>
      <c r="AB273" s="76"/>
      <c r="AC273" s="80" t="str">
        <f t="array" ref="AC273">IFERROR(IF($C273="","",INDEX(구분표!$I$2:$I$1001,MATCH(1,(구분표!$B$2:$B$1001='15년일출'!$A273)*(구분표!$C$2:$C$1001='15년일출'!$B273)*(구분표!$A$2:$A$1001='15년일출'!$C273),0))),"@@")</f>
        <v/>
      </c>
    </row>
    <row r="274" spans="1:29" ht="31.5" customHeight="1">
      <c r="A274" s="90" t="str">
        <f>IFERROR(VLOOKUP('15년일출'!$C274,구분표!$A$2:$C$1001,2,FALSE),"")</f>
        <v/>
      </c>
      <c r="B274" s="90" t="str">
        <f>IFERROR(VLOOKUP('15년일출'!$C274,구분표!$A$2:$C$1001,3,FALSE),"")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si="50"/>
        <v>0</v>
      </c>
      <c r="K274" s="188"/>
      <c r="L274" s="188"/>
      <c r="M274" s="74">
        <f t="shared" si="51"/>
        <v>0</v>
      </c>
      <c r="N274" s="75" t="str">
        <f t="shared" si="45"/>
        <v>-</v>
      </c>
      <c r="O274" s="212"/>
      <c r="P274" s="76"/>
      <c r="Q274" s="215"/>
      <c r="R274" s="76"/>
      <c r="S274" s="79" t="str">
        <f t="shared" si="52"/>
        <v/>
      </c>
      <c r="T274" s="188">
        <f t="shared" si="46"/>
        <v>0</v>
      </c>
      <c r="U274" s="188">
        <f t="shared" si="53"/>
        <v>0</v>
      </c>
      <c r="V274" s="78" t="str">
        <f t="shared" si="47"/>
        <v>ok</v>
      </c>
      <c r="W274" s="76"/>
      <c r="X274" s="77" t="str">
        <f t="shared" si="54"/>
        <v/>
      </c>
      <c r="Y274" s="188">
        <f t="shared" si="48"/>
        <v>0</v>
      </c>
      <c r="Z274" s="188">
        <f t="shared" si="49"/>
        <v>0</v>
      </c>
      <c r="AA274" s="78" t="str">
        <f t="shared" si="55"/>
        <v>ok</v>
      </c>
      <c r="AB274" s="76"/>
      <c r="AC274" s="80" t="str">
        <f t="array" ref="AC274">IFERROR(IF($C274="","",INDEX(구분표!$I$2:$I$1001,MATCH(1,(구분표!$B$2:$B$1001='15년일출'!$A274)*(구분표!$C$2:$C$1001='15년일출'!$B274)*(구분표!$A$2:$A$1001='15년일출'!$C274),0))),"@@")</f>
        <v/>
      </c>
    </row>
    <row r="275" spans="1:29" ht="31.5" customHeight="1">
      <c r="A275" s="90" t="str">
        <f>IFERROR(VLOOKUP('15년일출'!$C275,구분표!$A$2:$C$1001,2,FALSE),"")</f>
        <v/>
      </c>
      <c r="B275" s="90" t="str">
        <f>IFERROR(VLOOKUP('15년일출'!$C275,구분표!$A$2:$C$1001,3,FALSE),"")</f>
        <v/>
      </c>
      <c r="C275" s="190"/>
      <c r="D275" s="189"/>
      <c r="E275" s="189"/>
      <c r="F275" s="190"/>
      <c r="G275" s="191"/>
      <c r="H275" s="188"/>
      <c r="I275" s="188"/>
      <c r="J275" s="74">
        <f t="shared" si="50"/>
        <v>0</v>
      </c>
      <c r="K275" s="188"/>
      <c r="L275" s="188"/>
      <c r="M275" s="74">
        <f t="shared" si="51"/>
        <v>0</v>
      </c>
      <c r="N275" s="75" t="str">
        <f t="shared" si="45"/>
        <v>-</v>
      </c>
      <c r="O275" s="212"/>
      <c r="P275" s="76"/>
      <c r="Q275" s="215"/>
      <c r="R275" s="76"/>
      <c r="S275" s="79" t="str">
        <f t="shared" si="52"/>
        <v/>
      </c>
      <c r="T275" s="188">
        <f t="shared" si="46"/>
        <v>0</v>
      </c>
      <c r="U275" s="188">
        <f t="shared" si="53"/>
        <v>0</v>
      </c>
      <c r="V275" s="78" t="str">
        <f t="shared" si="47"/>
        <v>ok</v>
      </c>
      <c r="W275" s="76"/>
      <c r="X275" s="77" t="str">
        <f t="shared" si="54"/>
        <v/>
      </c>
      <c r="Y275" s="188">
        <f t="shared" si="48"/>
        <v>0</v>
      </c>
      <c r="Z275" s="188">
        <f t="shared" si="49"/>
        <v>0</v>
      </c>
      <c r="AA275" s="78" t="str">
        <f t="shared" si="55"/>
        <v>ok</v>
      </c>
      <c r="AB275" s="76"/>
      <c r="AC275" s="80" t="str">
        <f t="array" ref="AC275">IFERROR(IF($C275="","",INDEX(구분표!$I$2:$I$1001,MATCH(1,(구분표!$B$2:$B$1001='15년일출'!$A275)*(구분표!$C$2:$C$1001='15년일출'!$B275)*(구분표!$A$2:$A$1001='15년일출'!$C275),0))),"@@")</f>
        <v/>
      </c>
    </row>
    <row r="276" spans="1:29" ht="31.5" customHeight="1">
      <c r="A276" s="90" t="str">
        <f>IFERROR(VLOOKUP('15년일출'!$C276,구분표!$A$2:$C$1001,2,FALSE),"")</f>
        <v/>
      </c>
      <c r="B276" s="90" t="str">
        <f>IFERROR(VLOOKUP('15년일출'!$C276,구분표!$A$2:$C$1001,3,FALSE),"")</f>
        <v/>
      </c>
      <c r="C276" s="190"/>
      <c r="D276" s="189"/>
      <c r="E276" s="189"/>
      <c r="F276" s="190"/>
      <c r="G276" s="196"/>
      <c r="H276" s="188"/>
      <c r="I276" s="188"/>
      <c r="J276" s="74">
        <f t="shared" si="50"/>
        <v>0</v>
      </c>
      <c r="K276" s="188"/>
      <c r="L276" s="188"/>
      <c r="M276" s="74">
        <f t="shared" si="51"/>
        <v>0</v>
      </c>
      <c r="N276" s="75" t="str">
        <f t="shared" si="45"/>
        <v>-</v>
      </c>
      <c r="O276" s="211"/>
      <c r="P276" s="76"/>
      <c r="Q276" s="215"/>
      <c r="R276" s="76"/>
      <c r="S276" s="79" t="str">
        <f t="shared" si="52"/>
        <v/>
      </c>
      <c r="T276" s="188">
        <f t="shared" si="46"/>
        <v>0</v>
      </c>
      <c r="U276" s="188">
        <f t="shared" si="53"/>
        <v>0</v>
      </c>
      <c r="V276" s="78" t="str">
        <f t="shared" si="47"/>
        <v>ok</v>
      </c>
      <c r="W276" s="76"/>
      <c r="X276" s="77" t="str">
        <f t="shared" si="54"/>
        <v/>
      </c>
      <c r="Y276" s="188">
        <f t="shared" si="48"/>
        <v>0</v>
      </c>
      <c r="Z276" s="188">
        <f t="shared" si="49"/>
        <v>0</v>
      </c>
      <c r="AA276" s="78" t="str">
        <f t="shared" si="55"/>
        <v>ok</v>
      </c>
      <c r="AB276" s="76"/>
      <c r="AC276" s="80" t="str">
        <f t="array" ref="AC276">IFERROR(IF($C276="","",INDEX(구분표!$I$2:$I$1001,MATCH(1,(구분표!$B$2:$B$1001='15년일출'!$A276)*(구분표!$C$2:$C$1001='15년일출'!$B276)*(구분표!$A$2:$A$1001='15년일출'!$C276),0))),"@@")</f>
        <v/>
      </c>
    </row>
    <row r="277" spans="1:29" ht="31.5" customHeight="1">
      <c r="A277" s="90" t="str">
        <f>IFERROR(VLOOKUP('15년일출'!$C277,구분표!$A$2:$C$1001,2,FALSE),"")</f>
        <v/>
      </c>
      <c r="B277" s="90" t="str">
        <f>IFERROR(VLOOKUP('15년일출'!$C277,구분표!$A$2:$C$1001,3,FALSE),"")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0"/>
        <v>0</v>
      </c>
      <c r="K277" s="188"/>
      <c r="L277" s="188"/>
      <c r="M277" s="74">
        <f t="shared" si="51"/>
        <v>0</v>
      </c>
      <c r="N277" s="75" t="str">
        <f t="shared" si="45"/>
        <v>-</v>
      </c>
      <c r="O277" s="212"/>
      <c r="P277" s="76"/>
      <c r="Q277" s="215"/>
      <c r="R277" s="76"/>
      <c r="S277" s="79" t="str">
        <f t="shared" si="52"/>
        <v/>
      </c>
      <c r="T277" s="188">
        <f t="shared" si="46"/>
        <v>0</v>
      </c>
      <c r="U277" s="188">
        <f t="shared" si="53"/>
        <v>0</v>
      </c>
      <c r="V277" s="78" t="str">
        <f t="shared" si="47"/>
        <v>ok</v>
      </c>
      <c r="W277" s="76"/>
      <c r="X277" s="77" t="str">
        <f t="shared" si="54"/>
        <v/>
      </c>
      <c r="Y277" s="188">
        <f t="shared" si="48"/>
        <v>0</v>
      </c>
      <c r="Z277" s="188">
        <f t="shared" si="49"/>
        <v>0</v>
      </c>
      <c r="AA277" s="78" t="str">
        <f t="shared" si="55"/>
        <v>ok</v>
      </c>
      <c r="AB277" s="76"/>
      <c r="AC277" s="80" t="str">
        <f t="array" ref="AC277">IFERROR(IF($C277="","",INDEX(구분표!$I$2:$I$1001,MATCH(1,(구분표!$B$2:$B$1001='15년일출'!$A277)*(구분표!$C$2:$C$1001='15년일출'!$B277)*(구분표!$A$2:$A$1001='15년일출'!$C277),0))),"@@")</f>
        <v/>
      </c>
    </row>
    <row r="278" spans="1:29" ht="31.5" customHeight="1">
      <c r="A278" s="90" t="str">
        <f>IFERROR(VLOOKUP('15년일출'!$C278,구분표!$A$2:$C$1001,2,FALSE),"")</f>
        <v/>
      </c>
      <c r="B278" s="90" t="str">
        <f>IFERROR(VLOOKUP('15년일출'!$C278,구분표!$A$2:$C$1001,3,FALSE),"")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0"/>
        <v>0</v>
      </c>
      <c r="K278" s="188"/>
      <c r="L278" s="188"/>
      <c r="M278" s="74">
        <f t="shared" si="51"/>
        <v>0</v>
      </c>
      <c r="N278" s="75" t="str">
        <f t="shared" si="45"/>
        <v>-</v>
      </c>
      <c r="O278" s="211"/>
      <c r="P278" s="76"/>
      <c r="Q278" s="215"/>
      <c r="R278" s="76"/>
      <c r="S278" s="79" t="str">
        <f t="shared" si="52"/>
        <v/>
      </c>
      <c r="T278" s="188">
        <f t="shared" si="46"/>
        <v>0</v>
      </c>
      <c r="U278" s="188">
        <f t="shared" si="53"/>
        <v>0</v>
      </c>
      <c r="V278" s="78" t="str">
        <f t="shared" si="47"/>
        <v>ok</v>
      </c>
      <c r="W278" s="76"/>
      <c r="X278" s="77" t="str">
        <f t="shared" si="54"/>
        <v/>
      </c>
      <c r="Y278" s="188">
        <f t="shared" si="48"/>
        <v>0</v>
      </c>
      <c r="Z278" s="188">
        <f t="shared" si="49"/>
        <v>0</v>
      </c>
      <c r="AA278" s="78" t="str">
        <f t="shared" si="55"/>
        <v>ok</v>
      </c>
      <c r="AB278" s="76"/>
      <c r="AC278" s="80" t="str">
        <f t="array" ref="AC278">IFERROR(IF($C278="","",INDEX(구분표!$I$2:$I$1001,MATCH(1,(구분표!$B$2:$B$1001='15년일출'!$A278)*(구분표!$C$2:$C$1001='15년일출'!$B278)*(구분표!$A$2:$A$1001='15년일출'!$C278),0))),"@@")</f>
        <v/>
      </c>
    </row>
    <row r="279" spans="1:29" ht="31.5" customHeight="1">
      <c r="A279" s="90" t="str">
        <f>IFERROR(VLOOKUP('15년일출'!$C279,구분표!$A$2:$C$1001,2,FALSE),"")</f>
        <v/>
      </c>
      <c r="B279" s="90" t="str">
        <f>IFERROR(VLOOKUP('15년일출'!$C279,구분표!$A$2:$C$1001,3,FALSE),"")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0"/>
        <v>0</v>
      </c>
      <c r="K279" s="188"/>
      <c r="L279" s="188"/>
      <c r="M279" s="74">
        <f t="shared" si="51"/>
        <v>0</v>
      </c>
      <c r="N279" s="75" t="str">
        <f t="shared" si="45"/>
        <v>-</v>
      </c>
      <c r="O279" s="211"/>
      <c r="P279" s="76"/>
      <c r="Q279" s="215"/>
      <c r="R279" s="76"/>
      <c r="S279" s="79" t="str">
        <f t="shared" si="52"/>
        <v/>
      </c>
      <c r="T279" s="188">
        <f t="shared" si="46"/>
        <v>0</v>
      </c>
      <c r="U279" s="188">
        <f t="shared" si="53"/>
        <v>0</v>
      </c>
      <c r="V279" s="78" t="str">
        <f t="shared" si="47"/>
        <v>ok</v>
      </c>
      <c r="W279" s="76"/>
      <c r="X279" s="77" t="str">
        <f t="shared" si="54"/>
        <v/>
      </c>
      <c r="Y279" s="188">
        <f t="shared" si="48"/>
        <v>0</v>
      </c>
      <c r="Z279" s="188">
        <f t="shared" si="49"/>
        <v>0</v>
      </c>
      <c r="AA279" s="78" t="str">
        <f t="shared" si="55"/>
        <v>ok</v>
      </c>
      <c r="AB279" s="76"/>
      <c r="AC279" s="80" t="str">
        <f t="array" ref="AC279">IFERROR(IF($C279="","",INDEX(구분표!$I$2:$I$1001,MATCH(1,(구분표!$B$2:$B$1001='15년일출'!$A279)*(구분표!$C$2:$C$1001='15년일출'!$B279)*(구분표!$A$2:$A$1001='15년일출'!$C279),0))),"@@")</f>
        <v/>
      </c>
    </row>
    <row r="280" spans="1:29" ht="31.5" customHeight="1">
      <c r="A280" s="90" t="str">
        <f>IFERROR(VLOOKUP('15년일출'!$C280,구분표!$A$2:$C$1001,2,FALSE),"")</f>
        <v/>
      </c>
      <c r="B280" s="90" t="str">
        <f>IFERROR(VLOOKUP('15년일출'!$C280,구분표!$A$2:$C$1001,3,FALSE),"")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0"/>
        <v>0</v>
      </c>
      <c r="K280" s="188"/>
      <c r="L280" s="188"/>
      <c r="M280" s="74">
        <f t="shared" si="51"/>
        <v>0</v>
      </c>
      <c r="N280" s="75" t="str">
        <f t="shared" si="45"/>
        <v>-</v>
      </c>
      <c r="O280" s="211"/>
      <c r="P280" s="76"/>
      <c r="Q280" s="215"/>
      <c r="R280" s="76"/>
      <c r="S280" s="79" t="str">
        <f t="shared" si="52"/>
        <v/>
      </c>
      <c r="T280" s="188">
        <f t="shared" si="46"/>
        <v>0</v>
      </c>
      <c r="U280" s="188">
        <f t="shared" si="53"/>
        <v>0</v>
      </c>
      <c r="V280" s="78" t="str">
        <f t="shared" si="47"/>
        <v>ok</v>
      </c>
      <c r="W280" s="76"/>
      <c r="X280" s="77" t="str">
        <f t="shared" si="54"/>
        <v/>
      </c>
      <c r="Y280" s="188">
        <f t="shared" si="48"/>
        <v>0</v>
      </c>
      <c r="Z280" s="188">
        <f t="shared" si="49"/>
        <v>0</v>
      </c>
      <c r="AA280" s="78" t="str">
        <f t="shared" si="55"/>
        <v>ok</v>
      </c>
      <c r="AB280" s="76"/>
      <c r="AC280" s="80" t="str">
        <f t="array" ref="AC280">IFERROR(IF($C280="","",INDEX(구분표!$I$2:$I$1001,MATCH(1,(구분표!$B$2:$B$1001='15년일출'!$A280)*(구분표!$C$2:$C$1001='15년일출'!$B280)*(구분표!$A$2:$A$1001='15년일출'!$C280),0))),"@@")</f>
        <v/>
      </c>
    </row>
    <row r="281" spans="1:29" ht="31.5" customHeight="1">
      <c r="A281" s="90" t="str">
        <f>IFERROR(VLOOKUP('15년일출'!$C281,구분표!$A$2:$C$1001,2,FALSE),"")</f>
        <v/>
      </c>
      <c r="B281" s="90" t="str">
        <f>IFERROR(VLOOKUP('15년일출'!$C281,구분표!$A$2:$C$1001,3,FALSE),"")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0"/>
        <v>0</v>
      </c>
      <c r="K281" s="188"/>
      <c r="L281" s="188"/>
      <c r="M281" s="74">
        <f t="shared" si="51"/>
        <v>0</v>
      </c>
      <c r="N281" s="75" t="str">
        <f t="shared" si="45"/>
        <v>-</v>
      </c>
      <c r="O281" s="212"/>
      <c r="P281" s="76"/>
      <c r="Q281" s="215"/>
      <c r="R281" s="76"/>
      <c r="S281" s="79" t="str">
        <f t="shared" si="52"/>
        <v/>
      </c>
      <c r="T281" s="188">
        <f t="shared" si="46"/>
        <v>0</v>
      </c>
      <c r="U281" s="188">
        <f t="shared" si="53"/>
        <v>0</v>
      </c>
      <c r="V281" s="78" t="str">
        <f t="shared" si="47"/>
        <v>ok</v>
      </c>
      <c r="W281" s="76"/>
      <c r="X281" s="77" t="str">
        <f t="shared" si="54"/>
        <v/>
      </c>
      <c r="Y281" s="188">
        <f t="shared" si="48"/>
        <v>0</v>
      </c>
      <c r="Z281" s="188">
        <f t="shared" si="49"/>
        <v>0</v>
      </c>
      <c r="AA281" s="78" t="str">
        <f t="shared" si="55"/>
        <v>ok</v>
      </c>
      <c r="AB281" s="76"/>
      <c r="AC281" s="80" t="str">
        <f t="array" ref="AC281">IFERROR(IF($C281="","",INDEX(구분표!$I$2:$I$1001,MATCH(1,(구분표!$B$2:$B$1001='15년일출'!$A281)*(구분표!$C$2:$C$1001='15년일출'!$B281)*(구분표!$A$2:$A$1001='15년일출'!$C281),0))),"@@")</f>
        <v/>
      </c>
    </row>
    <row r="282" spans="1:29" ht="31.5" customHeight="1">
      <c r="A282" s="90" t="str">
        <f>IFERROR(VLOOKUP('15년일출'!$C282,구분표!$A$2:$C$1001,2,FALSE),"")</f>
        <v/>
      </c>
      <c r="B282" s="90" t="str">
        <f>IFERROR(VLOOKUP('15년일출'!$C282,구분표!$A$2:$C$1001,3,FALSE),"")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0"/>
        <v>0</v>
      </c>
      <c r="K282" s="188"/>
      <c r="L282" s="188"/>
      <c r="M282" s="74">
        <f t="shared" si="51"/>
        <v>0</v>
      </c>
      <c r="N282" s="75" t="str">
        <f t="shared" si="45"/>
        <v>-</v>
      </c>
      <c r="O282" s="212"/>
      <c r="P282" s="76"/>
      <c r="Q282" s="215"/>
      <c r="R282" s="76"/>
      <c r="S282" s="79" t="str">
        <f t="shared" si="52"/>
        <v/>
      </c>
      <c r="T282" s="188">
        <f t="shared" si="46"/>
        <v>0</v>
      </c>
      <c r="U282" s="188">
        <f t="shared" si="53"/>
        <v>0</v>
      </c>
      <c r="V282" s="78" t="str">
        <f t="shared" si="47"/>
        <v>ok</v>
      </c>
      <c r="W282" s="76"/>
      <c r="X282" s="77" t="str">
        <f t="shared" si="54"/>
        <v/>
      </c>
      <c r="Y282" s="188">
        <f t="shared" si="48"/>
        <v>0</v>
      </c>
      <c r="Z282" s="188">
        <f t="shared" si="49"/>
        <v>0</v>
      </c>
      <c r="AA282" s="78" t="str">
        <f t="shared" si="55"/>
        <v>ok</v>
      </c>
      <c r="AB282" s="76"/>
      <c r="AC282" s="80" t="str">
        <f t="array" ref="AC282">IFERROR(IF($C282="","",INDEX(구분표!$I$2:$I$1001,MATCH(1,(구분표!$B$2:$B$1001='15년일출'!$A282)*(구분표!$C$2:$C$1001='15년일출'!$B282)*(구분표!$A$2:$A$1001='15년일출'!$C282),0))),"@@")</f>
        <v/>
      </c>
    </row>
    <row r="283" spans="1:29" ht="31.5" customHeight="1">
      <c r="A283" s="90" t="str">
        <f>IFERROR(VLOOKUP('15년일출'!$C283,구분표!$A$2:$C$1001,2,FALSE),"")</f>
        <v/>
      </c>
      <c r="B283" s="90" t="str">
        <f>IFERROR(VLOOKUP('15년일출'!$C283,구분표!$A$2:$C$1001,3,FALSE),"")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0"/>
        <v>0</v>
      </c>
      <c r="K283" s="188"/>
      <c r="L283" s="188"/>
      <c r="M283" s="74">
        <f t="shared" si="51"/>
        <v>0</v>
      </c>
      <c r="N283" s="75" t="str">
        <f t="shared" si="45"/>
        <v>-</v>
      </c>
      <c r="O283" s="212"/>
      <c r="P283" s="76"/>
      <c r="Q283" s="215"/>
      <c r="R283" s="76"/>
      <c r="S283" s="79" t="str">
        <f t="shared" si="52"/>
        <v/>
      </c>
      <c r="T283" s="188">
        <f t="shared" si="46"/>
        <v>0</v>
      </c>
      <c r="U283" s="188">
        <f t="shared" si="53"/>
        <v>0</v>
      </c>
      <c r="V283" s="78" t="str">
        <f t="shared" si="47"/>
        <v>ok</v>
      </c>
      <c r="W283" s="76"/>
      <c r="X283" s="77" t="str">
        <f t="shared" si="54"/>
        <v/>
      </c>
      <c r="Y283" s="188">
        <f t="shared" si="48"/>
        <v>0</v>
      </c>
      <c r="Z283" s="188">
        <f t="shared" si="49"/>
        <v>0</v>
      </c>
      <c r="AA283" s="78" t="str">
        <f t="shared" si="55"/>
        <v>ok</v>
      </c>
      <c r="AB283" s="76"/>
      <c r="AC283" s="80" t="str">
        <f t="array" ref="AC283">IFERROR(IF($C283="","",INDEX(구분표!$I$2:$I$1001,MATCH(1,(구분표!$B$2:$B$1001='15년일출'!$A283)*(구분표!$C$2:$C$1001='15년일출'!$B283)*(구분표!$A$2:$A$1001='15년일출'!$C283),0))),"@@")</f>
        <v/>
      </c>
    </row>
    <row r="284" spans="1:29" ht="31.5" customHeight="1">
      <c r="A284" s="90" t="str">
        <f>IFERROR(VLOOKUP('15년일출'!$C284,구분표!$A$2:$C$1001,2,FALSE),"")</f>
        <v/>
      </c>
      <c r="B284" s="90" t="str">
        <f>IFERROR(VLOOKUP('15년일출'!$C284,구분표!$A$2:$C$1001,3,FALSE),"")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0"/>
        <v>0</v>
      </c>
      <c r="K284" s="188"/>
      <c r="L284" s="188"/>
      <c r="M284" s="74">
        <f t="shared" si="51"/>
        <v>0</v>
      </c>
      <c r="N284" s="75" t="str">
        <f t="shared" si="45"/>
        <v>-</v>
      </c>
      <c r="O284" s="212"/>
      <c r="P284" s="76"/>
      <c r="Q284" s="215"/>
      <c r="R284" s="76"/>
      <c r="S284" s="79" t="str">
        <f t="shared" si="52"/>
        <v/>
      </c>
      <c r="T284" s="188">
        <f t="shared" si="46"/>
        <v>0</v>
      </c>
      <c r="U284" s="188">
        <f t="shared" si="53"/>
        <v>0</v>
      </c>
      <c r="V284" s="78" t="str">
        <f t="shared" si="47"/>
        <v>ok</v>
      </c>
      <c r="W284" s="76"/>
      <c r="X284" s="77" t="str">
        <f t="shared" si="54"/>
        <v/>
      </c>
      <c r="Y284" s="188">
        <f t="shared" si="48"/>
        <v>0</v>
      </c>
      <c r="Z284" s="188">
        <f t="shared" si="49"/>
        <v>0</v>
      </c>
      <c r="AA284" s="78" t="str">
        <f t="shared" si="55"/>
        <v>ok</v>
      </c>
      <c r="AB284" s="76"/>
      <c r="AC284" s="80" t="str">
        <f t="array" ref="AC284">IFERROR(IF($C284="","",INDEX(구분표!$I$2:$I$1001,MATCH(1,(구분표!$B$2:$B$1001='15년일출'!$A284)*(구분표!$C$2:$C$1001='15년일출'!$B284)*(구분표!$A$2:$A$1001='15년일출'!$C284),0))),"@@")</f>
        <v/>
      </c>
    </row>
    <row r="285" spans="1:29" ht="31.5" customHeight="1">
      <c r="A285" s="90" t="str">
        <f>IFERROR(VLOOKUP('15년일출'!$C285,구분표!$A$2:$C$1001,2,FALSE),"")</f>
        <v/>
      </c>
      <c r="B285" s="90" t="str">
        <f>IFERROR(VLOOKUP('15년일출'!$C285,구분표!$A$2:$C$1001,3,FALSE),"")</f>
        <v/>
      </c>
      <c r="C285" s="190"/>
      <c r="D285" s="189"/>
      <c r="E285" s="189"/>
      <c r="F285" s="190"/>
      <c r="G285" s="188"/>
      <c r="H285" s="188"/>
      <c r="I285" s="188"/>
      <c r="J285" s="74">
        <f t="shared" si="50"/>
        <v>0</v>
      </c>
      <c r="K285" s="188"/>
      <c r="L285" s="188"/>
      <c r="M285" s="74">
        <f t="shared" si="51"/>
        <v>0</v>
      </c>
      <c r="N285" s="75" t="str">
        <f t="shared" si="45"/>
        <v>-</v>
      </c>
      <c r="O285" s="206"/>
      <c r="P285" s="76"/>
      <c r="Q285" s="215"/>
      <c r="R285" s="76"/>
      <c r="S285" s="79" t="str">
        <f t="shared" si="52"/>
        <v/>
      </c>
      <c r="T285" s="188">
        <f t="shared" si="46"/>
        <v>0</v>
      </c>
      <c r="U285" s="188">
        <f t="shared" si="53"/>
        <v>0</v>
      </c>
      <c r="V285" s="78" t="str">
        <f t="shared" si="47"/>
        <v>ok</v>
      </c>
      <c r="W285" s="76"/>
      <c r="X285" s="77" t="str">
        <f t="shared" si="54"/>
        <v/>
      </c>
      <c r="Y285" s="188">
        <f t="shared" si="48"/>
        <v>0</v>
      </c>
      <c r="Z285" s="188">
        <f t="shared" si="49"/>
        <v>0</v>
      </c>
      <c r="AA285" s="78" t="str">
        <f t="shared" si="55"/>
        <v>ok</v>
      </c>
      <c r="AB285" s="76"/>
      <c r="AC285" s="80" t="str">
        <f t="array" ref="AC285">IFERROR(IF($C285="","",INDEX(구분표!$I$2:$I$1001,MATCH(1,(구분표!$B$2:$B$1001='15년일출'!$A285)*(구분표!$C$2:$C$1001='15년일출'!$B285)*(구분표!$A$2:$A$1001='15년일출'!$C285),0))),"@@")</f>
        <v/>
      </c>
    </row>
    <row r="286" spans="1:29" ht="31.5" customHeight="1">
      <c r="A286" s="73" t="str">
        <f>IFERROR(VLOOKUP('15년일출'!$C286,구분표!$A$2:$C$1001,2,FALSE),"")</f>
        <v/>
      </c>
      <c r="B286" s="73" t="str">
        <f>IFERROR(VLOOKUP('15년일출'!$C286,구분표!$A$2:$C$1001,3,FALSE),"")</f>
        <v/>
      </c>
      <c r="C286" s="186"/>
      <c r="D286" s="187"/>
      <c r="E286" s="187"/>
      <c r="F286" s="186"/>
      <c r="G286" s="188"/>
      <c r="H286" s="188"/>
      <c r="I286" s="188"/>
      <c r="J286" s="74">
        <f t="shared" si="50"/>
        <v>0</v>
      </c>
      <c r="K286" s="188"/>
      <c r="L286" s="188"/>
      <c r="M286" s="74">
        <f t="shared" si="51"/>
        <v>0</v>
      </c>
      <c r="N286" s="75" t="str">
        <f t="shared" si="45"/>
        <v>-</v>
      </c>
      <c r="O286" s="205"/>
      <c r="P286" s="76"/>
      <c r="Q286" s="215"/>
      <c r="R286" s="76"/>
      <c r="S286" s="79" t="str">
        <f t="shared" si="52"/>
        <v/>
      </c>
      <c r="T286" s="188">
        <f t="shared" si="46"/>
        <v>0</v>
      </c>
      <c r="U286" s="188">
        <f t="shared" si="53"/>
        <v>0</v>
      </c>
      <c r="V286" s="78" t="str">
        <f t="shared" si="47"/>
        <v>ok</v>
      </c>
      <c r="W286" s="76"/>
      <c r="X286" s="77" t="str">
        <f t="shared" si="54"/>
        <v/>
      </c>
      <c r="Y286" s="188">
        <f t="shared" si="48"/>
        <v>0</v>
      </c>
      <c r="Z286" s="188">
        <f t="shared" si="49"/>
        <v>0</v>
      </c>
      <c r="AA286" s="78" t="str">
        <f t="shared" si="55"/>
        <v>ok</v>
      </c>
      <c r="AB286" s="76"/>
      <c r="AC286" s="80" t="str">
        <f t="array" ref="AC286">IFERROR(IF($C286="","",INDEX(구분표!$I$2:$I$1001,MATCH(1,(구분표!$B$2:$B$1001='15년일출'!$A286)*(구분표!$C$2:$C$1001='15년일출'!$B286)*(구분표!$A$2:$A$1001='15년일출'!$C286),0))),"@@")</f>
        <v/>
      </c>
    </row>
    <row r="287" spans="1:29" ht="31.5" customHeight="1">
      <c r="A287" s="73" t="str">
        <f>IFERROR(VLOOKUP('15년일출'!$C287,구분표!$A$2:$C$1001,2,FALSE),"")</f>
        <v/>
      </c>
      <c r="B287" s="73" t="str">
        <f>IFERROR(VLOOKUP('15년일출'!$C287,구분표!$A$2:$C$1001,3,FALSE),"")</f>
        <v/>
      </c>
      <c r="C287" s="186"/>
      <c r="D287" s="187"/>
      <c r="E287" s="187"/>
      <c r="F287" s="186"/>
      <c r="G287" s="188"/>
      <c r="H287" s="188"/>
      <c r="I287" s="188"/>
      <c r="J287" s="74">
        <f t="shared" si="50"/>
        <v>0</v>
      </c>
      <c r="K287" s="188"/>
      <c r="L287" s="188"/>
      <c r="M287" s="74">
        <f t="shared" si="51"/>
        <v>0</v>
      </c>
      <c r="N287" s="75" t="str">
        <f t="shared" si="45"/>
        <v>-</v>
      </c>
      <c r="O287" s="205"/>
      <c r="P287" s="76"/>
      <c r="Q287" s="215"/>
      <c r="R287" s="76"/>
      <c r="S287" s="79" t="str">
        <f t="shared" si="52"/>
        <v/>
      </c>
      <c r="T287" s="188">
        <f t="shared" si="46"/>
        <v>0</v>
      </c>
      <c r="U287" s="188">
        <f t="shared" si="53"/>
        <v>0</v>
      </c>
      <c r="V287" s="78" t="str">
        <f t="shared" si="47"/>
        <v>ok</v>
      </c>
      <c r="W287" s="76"/>
      <c r="X287" s="77" t="str">
        <f t="shared" si="54"/>
        <v/>
      </c>
      <c r="Y287" s="188">
        <f t="shared" si="48"/>
        <v>0</v>
      </c>
      <c r="Z287" s="188">
        <f t="shared" si="49"/>
        <v>0</v>
      </c>
      <c r="AA287" s="78" t="str">
        <f t="shared" si="55"/>
        <v>ok</v>
      </c>
      <c r="AB287" s="76"/>
      <c r="AC287" s="80" t="str">
        <f t="array" ref="AC287">IFERROR(IF($C287="","",INDEX(구분표!$I$2:$I$1001,MATCH(1,(구분표!$B$2:$B$1001='15년일출'!$A287)*(구분표!$C$2:$C$1001='15년일출'!$B287)*(구분표!$A$2:$A$1001='15년일출'!$C287),0))),"@@")</f>
        <v/>
      </c>
    </row>
    <row r="288" spans="1:29" ht="31.5" customHeight="1">
      <c r="A288" s="73" t="str">
        <f>IFERROR(VLOOKUP('15년일출'!$C288,구분표!$A$2:$C$1001,2,FALSE),"")</f>
        <v/>
      </c>
      <c r="B288" s="73" t="str">
        <f>IFERROR(VLOOKUP('15년일출'!$C288,구분표!$A$2:$C$1001,3,FALSE),"")</f>
        <v/>
      </c>
      <c r="C288" s="186"/>
      <c r="D288" s="187"/>
      <c r="E288" s="187"/>
      <c r="F288" s="186"/>
      <c r="G288" s="188"/>
      <c r="H288" s="188"/>
      <c r="I288" s="188"/>
      <c r="J288" s="74">
        <f t="shared" si="50"/>
        <v>0</v>
      </c>
      <c r="K288" s="188"/>
      <c r="L288" s="188"/>
      <c r="M288" s="74">
        <f t="shared" si="51"/>
        <v>0</v>
      </c>
      <c r="N288" s="75" t="str">
        <f t="shared" si="45"/>
        <v>-</v>
      </c>
      <c r="O288" s="205"/>
      <c r="P288" s="76"/>
      <c r="Q288" s="215"/>
      <c r="R288" s="76"/>
      <c r="S288" s="79" t="str">
        <f t="shared" si="52"/>
        <v/>
      </c>
      <c r="T288" s="188">
        <f t="shared" si="46"/>
        <v>0</v>
      </c>
      <c r="U288" s="188">
        <f t="shared" si="53"/>
        <v>0</v>
      </c>
      <c r="V288" s="78" t="str">
        <f t="shared" si="47"/>
        <v>ok</v>
      </c>
      <c r="W288" s="76"/>
      <c r="X288" s="77" t="str">
        <f t="shared" si="54"/>
        <v/>
      </c>
      <c r="Y288" s="188">
        <f t="shared" si="48"/>
        <v>0</v>
      </c>
      <c r="Z288" s="188">
        <f t="shared" si="49"/>
        <v>0</v>
      </c>
      <c r="AA288" s="78" t="str">
        <f t="shared" si="55"/>
        <v>ok</v>
      </c>
      <c r="AB288" s="76"/>
      <c r="AC288" s="80" t="str">
        <f t="array" ref="AC288">IFERROR(IF($C288="","",INDEX(구분표!$I$2:$I$1001,MATCH(1,(구분표!$B$2:$B$1001='15년일출'!$A288)*(구분표!$C$2:$C$1001='15년일출'!$B288)*(구분표!$A$2:$A$1001='15년일출'!$C288),0))),"@@")</f>
        <v/>
      </c>
    </row>
    <row r="289" spans="1:29" ht="31.5" customHeight="1">
      <c r="A289" s="90" t="str">
        <f>IFERROR(VLOOKUP('15년일출'!$C289,구분표!$A$2:$C$1001,2,FALSE),"")</f>
        <v/>
      </c>
      <c r="B289" s="90" t="str">
        <f>IFERROR(VLOOKUP('15년일출'!$C289,구분표!$A$2:$C$1001,3,FALSE),"")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0"/>
        <v>0</v>
      </c>
      <c r="K289" s="188"/>
      <c r="L289" s="188"/>
      <c r="M289" s="74">
        <f t="shared" si="51"/>
        <v>0</v>
      </c>
      <c r="N289" s="75" t="str">
        <f t="shared" si="45"/>
        <v>-</v>
      </c>
      <c r="O289" s="205"/>
      <c r="P289" s="76"/>
      <c r="Q289" s="215"/>
      <c r="R289" s="76"/>
      <c r="S289" s="79" t="str">
        <f t="shared" si="52"/>
        <v/>
      </c>
      <c r="T289" s="188">
        <f t="shared" si="46"/>
        <v>0</v>
      </c>
      <c r="U289" s="188">
        <f t="shared" si="53"/>
        <v>0</v>
      </c>
      <c r="V289" s="78" t="str">
        <f t="shared" si="47"/>
        <v>ok</v>
      </c>
      <c r="W289" s="76"/>
      <c r="X289" s="77" t="str">
        <f t="shared" si="54"/>
        <v/>
      </c>
      <c r="Y289" s="188">
        <f t="shared" si="48"/>
        <v>0</v>
      </c>
      <c r="Z289" s="188">
        <f t="shared" si="49"/>
        <v>0</v>
      </c>
      <c r="AA289" s="78" t="str">
        <f t="shared" si="55"/>
        <v>ok</v>
      </c>
      <c r="AB289" s="76"/>
      <c r="AC289" s="80" t="str">
        <f t="array" ref="AC289">IFERROR(IF($C289="","",INDEX(구분표!$I$2:$I$1001,MATCH(1,(구분표!$B$2:$B$1001='15년일출'!$A289)*(구분표!$C$2:$C$1001='15년일출'!$B289)*(구분표!$A$2:$A$1001='15년일출'!$C289),0))),"@@")</f>
        <v/>
      </c>
    </row>
    <row r="290" spans="1:29" ht="31.5" customHeight="1">
      <c r="A290" s="73" t="str">
        <f>IFERROR(VLOOKUP('15년일출'!$C290,구분표!$A$2:$C$1001,2,FALSE),"")</f>
        <v/>
      </c>
      <c r="B290" s="73" t="str">
        <f>IFERROR(VLOOKUP('15년일출'!$C290,구분표!$A$2:$C$1001,3,FALSE),"")</f>
        <v/>
      </c>
      <c r="C290" s="186"/>
      <c r="D290" s="187"/>
      <c r="E290" s="187"/>
      <c r="F290" s="186"/>
      <c r="G290" s="188"/>
      <c r="H290" s="188"/>
      <c r="I290" s="188"/>
      <c r="J290" s="74">
        <f t="shared" si="50"/>
        <v>0</v>
      </c>
      <c r="K290" s="188"/>
      <c r="L290" s="188"/>
      <c r="M290" s="74">
        <f t="shared" si="51"/>
        <v>0</v>
      </c>
      <c r="N290" s="75" t="str">
        <f t="shared" si="45"/>
        <v>-</v>
      </c>
      <c r="O290" s="205"/>
      <c r="P290" s="76"/>
      <c r="Q290" s="215"/>
      <c r="R290" s="76"/>
      <c r="S290" s="79" t="str">
        <f t="shared" si="52"/>
        <v/>
      </c>
      <c r="T290" s="188">
        <f t="shared" si="46"/>
        <v>0</v>
      </c>
      <c r="U290" s="188">
        <f t="shared" si="53"/>
        <v>0</v>
      </c>
      <c r="V290" s="78" t="str">
        <f t="shared" si="47"/>
        <v>ok</v>
      </c>
      <c r="W290" s="76"/>
      <c r="X290" s="77" t="str">
        <f t="shared" si="54"/>
        <v/>
      </c>
      <c r="Y290" s="188">
        <f t="shared" si="48"/>
        <v>0</v>
      </c>
      <c r="Z290" s="188">
        <f t="shared" si="49"/>
        <v>0</v>
      </c>
      <c r="AA290" s="78" t="str">
        <f t="shared" si="55"/>
        <v>ok</v>
      </c>
      <c r="AB290" s="76"/>
      <c r="AC290" s="80" t="str">
        <f t="array" ref="AC290">IFERROR(IF($C290="","",INDEX(구분표!$I$2:$I$1001,MATCH(1,(구분표!$B$2:$B$1001='15년일출'!$A290)*(구분표!$C$2:$C$1001='15년일출'!$B290)*(구분표!$A$2:$A$1001='15년일출'!$C290),0))),"@@")</f>
        <v/>
      </c>
    </row>
    <row r="291" spans="1:29" ht="31.5" customHeight="1">
      <c r="A291" s="73" t="str">
        <f>IFERROR(VLOOKUP('15년일출'!$C291,구분표!$A$2:$C$1001,2,FALSE),"")</f>
        <v/>
      </c>
      <c r="B291" s="73" t="str">
        <f>IFERROR(VLOOKUP('15년일출'!$C291,구분표!$A$2:$C$1001,3,FALSE),"")</f>
        <v/>
      </c>
      <c r="C291" s="186"/>
      <c r="D291" s="187"/>
      <c r="E291" s="187"/>
      <c r="F291" s="186"/>
      <c r="G291" s="188"/>
      <c r="H291" s="188"/>
      <c r="I291" s="188"/>
      <c r="J291" s="74">
        <f t="shared" si="50"/>
        <v>0</v>
      </c>
      <c r="K291" s="188"/>
      <c r="L291" s="188"/>
      <c r="M291" s="74">
        <f t="shared" si="51"/>
        <v>0</v>
      </c>
      <c r="N291" s="75" t="str">
        <f t="shared" si="45"/>
        <v>-</v>
      </c>
      <c r="O291" s="205"/>
      <c r="P291" s="76"/>
      <c r="Q291" s="215"/>
      <c r="R291" s="76"/>
      <c r="S291" s="79" t="str">
        <f t="shared" si="52"/>
        <v/>
      </c>
      <c r="T291" s="188">
        <f t="shared" si="46"/>
        <v>0</v>
      </c>
      <c r="U291" s="188">
        <f t="shared" si="53"/>
        <v>0</v>
      </c>
      <c r="V291" s="78" t="str">
        <f t="shared" si="47"/>
        <v>ok</v>
      </c>
      <c r="W291" s="76"/>
      <c r="X291" s="77" t="str">
        <f t="shared" si="54"/>
        <v/>
      </c>
      <c r="Y291" s="188">
        <f t="shared" si="48"/>
        <v>0</v>
      </c>
      <c r="Z291" s="188">
        <f t="shared" si="49"/>
        <v>0</v>
      </c>
      <c r="AA291" s="78" t="str">
        <f t="shared" si="55"/>
        <v>ok</v>
      </c>
      <c r="AB291" s="76"/>
      <c r="AC291" s="80" t="str">
        <f t="array" ref="AC291">IFERROR(IF($C291="","",INDEX(구분표!$I$2:$I$1001,MATCH(1,(구분표!$B$2:$B$1001='15년일출'!$A291)*(구분표!$C$2:$C$1001='15년일출'!$B291)*(구분표!$A$2:$A$1001='15년일출'!$C291),0))),"@@")</f>
        <v/>
      </c>
    </row>
    <row r="292" spans="1:29" ht="31.5" customHeight="1">
      <c r="A292" s="73" t="str">
        <f>IFERROR(VLOOKUP('15년일출'!$C292,구분표!$A$2:$C$1001,2,FALSE),"")</f>
        <v/>
      </c>
      <c r="B292" s="73" t="str">
        <f>IFERROR(VLOOKUP('15년일출'!$C292,구분표!$A$2:$C$1001,3,FALSE),"")</f>
        <v/>
      </c>
      <c r="C292" s="186"/>
      <c r="D292" s="187"/>
      <c r="E292" s="187"/>
      <c r="F292" s="186"/>
      <c r="G292" s="188"/>
      <c r="H292" s="188"/>
      <c r="I292" s="188"/>
      <c r="J292" s="74">
        <f t="shared" si="50"/>
        <v>0</v>
      </c>
      <c r="K292" s="188"/>
      <c r="L292" s="188"/>
      <c r="M292" s="74">
        <f t="shared" si="51"/>
        <v>0</v>
      </c>
      <c r="N292" s="75" t="str">
        <f t="shared" si="45"/>
        <v>-</v>
      </c>
      <c r="O292" s="206"/>
      <c r="P292" s="76"/>
      <c r="Q292" s="215"/>
      <c r="R292" s="76"/>
      <c r="S292" s="79" t="str">
        <f t="shared" si="52"/>
        <v/>
      </c>
      <c r="T292" s="188">
        <f t="shared" si="46"/>
        <v>0</v>
      </c>
      <c r="U292" s="188">
        <f t="shared" si="53"/>
        <v>0</v>
      </c>
      <c r="V292" s="78" t="str">
        <f t="shared" si="47"/>
        <v>ok</v>
      </c>
      <c r="W292" s="76"/>
      <c r="X292" s="77" t="str">
        <f t="shared" si="54"/>
        <v/>
      </c>
      <c r="Y292" s="188">
        <f t="shared" si="48"/>
        <v>0</v>
      </c>
      <c r="Z292" s="188">
        <f t="shared" si="49"/>
        <v>0</v>
      </c>
      <c r="AA292" s="78" t="str">
        <f t="shared" si="55"/>
        <v>ok</v>
      </c>
      <c r="AB292" s="76"/>
      <c r="AC292" s="80" t="str">
        <f t="array" ref="AC292">IFERROR(IF($C292="","",INDEX(구분표!$I$2:$I$1001,MATCH(1,(구분표!$B$2:$B$1001='15년일출'!$A292)*(구분표!$C$2:$C$1001='15년일출'!$B292)*(구분표!$A$2:$A$1001='15년일출'!$C292),0))),"@@")</f>
        <v/>
      </c>
    </row>
    <row r="293" spans="1:29" ht="31.5" customHeight="1">
      <c r="A293" s="90" t="str">
        <f>IFERROR(VLOOKUP('15년일출'!$C293,구분표!$A$2:$C$1001,2,FALSE),"")</f>
        <v/>
      </c>
      <c r="B293" s="90" t="str">
        <f>IFERROR(VLOOKUP('15년일출'!$C293,구분표!$A$2:$C$1001,3,FALSE),"")</f>
        <v/>
      </c>
      <c r="C293" s="190"/>
      <c r="D293" s="189"/>
      <c r="E293" s="189"/>
      <c r="F293" s="190"/>
      <c r="G293" s="188"/>
      <c r="H293" s="188"/>
      <c r="I293" s="188"/>
      <c r="J293" s="74">
        <f t="shared" si="50"/>
        <v>0</v>
      </c>
      <c r="K293" s="188"/>
      <c r="L293" s="188"/>
      <c r="M293" s="74">
        <f t="shared" si="51"/>
        <v>0</v>
      </c>
      <c r="N293" s="75" t="str">
        <f t="shared" si="45"/>
        <v>-</v>
      </c>
      <c r="O293" s="206"/>
      <c r="P293" s="76"/>
      <c r="Q293" s="215"/>
      <c r="R293" s="76"/>
      <c r="S293" s="79" t="str">
        <f t="shared" si="52"/>
        <v/>
      </c>
      <c r="T293" s="188">
        <f t="shared" si="46"/>
        <v>0</v>
      </c>
      <c r="U293" s="188">
        <f t="shared" si="53"/>
        <v>0</v>
      </c>
      <c r="V293" s="78" t="str">
        <f t="shared" si="47"/>
        <v>ok</v>
      </c>
      <c r="W293" s="76"/>
      <c r="X293" s="77" t="str">
        <f t="shared" si="54"/>
        <v/>
      </c>
      <c r="Y293" s="188">
        <f t="shared" si="48"/>
        <v>0</v>
      </c>
      <c r="Z293" s="188">
        <f t="shared" si="49"/>
        <v>0</v>
      </c>
      <c r="AA293" s="78" t="str">
        <f t="shared" si="55"/>
        <v>ok</v>
      </c>
      <c r="AB293" s="76"/>
      <c r="AC293" s="80" t="str">
        <f t="array" ref="AC293">IFERROR(IF($C293="","",INDEX(구분표!$I$2:$I$1001,MATCH(1,(구분표!$B$2:$B$1001='15년일출'!$A293)*(구분표!$C$2:$C$1001='15년일출'!$B293)*(구분표!$A$2:$A$1001='15년일출'!$C293),0))),"@@")</f>
        <v/>
      </c>
    </row>
    <row r="294" spans="1:29" ht="31.5" customHeight="1">
      <c r="A294" s="90" t="str">
        <f>IFERROR(VLOOKUP('15년일출'!$C294,구분표!$A$2:$C$1001,2,FALSE),"")</f>
        <v/>
      </c>
      <c r="B294" s="90" t="str">
        <f>IFERROR(VLOOKUP('15년일출'!$C294,구분표!$A$2:$C$1001,3,FALSE),"")</f>
        <v/>
      </c>
      <c r="C294" s="190"/>
      <c r="D294" s="189"/>
      <c r="E294" s="189"/>
      <c r="F294" s="190"/>
      <c r="G294" s="188"/>
      <c r="H294" s="188"/>
      <c r="I294" s="188"/>
      <c r="J294" s="74">
        <f t="shared" si="50"/>
        <v>0</v>
      </c>
      <c r="K294" s="188"/>
      <c r="L294" s="188"/>
      <c r="M294" s="74">
        <f t="shared" si="51"/>
        <v>0</v>
      </c>
      <c r="N294" s="75" t="str">
        <f t="shared" si="45"/>
        <v>-</v>
      </c>
      <c r="O294" s="206"/>
      <c r="P294" s="76"/>
      <c r="Q294" s="215"/>
      <c r="R294" s="76"/>
      <c r="S294" s="79" t="str">
        <f t="shared" si="52"/>
        <v/>
      </c>
      <c r="T294" s="188">
        <f t="shared" si="46"/>
        <v>0</v>
      </c>
      <c r="U294" s="188">
        <f t="shared" si="53"/>
        <v>0</v>
      </c>
      <c r="V294" s="78" t="str">
        <f t="shared" si="47"/>
        <v>ok</v>
      </c>
      <c r="W294" s="76"/>
      <c r="X294" s="77" t="str">
        <f t="shared" si="54"/>
        <v/>
      </c>
      <c r="Y294" s="188">
        <f t="shared" si="48"/>
        <v>0</v>
      </c>
      <c r="Z294" s="188">
        <f t="shared" si="49"/>
        <v>0</v>
      </c>
      <c r="AA294" s="78" t="str">
        <f t="shared" si="55"/>
        <v>ok</v>
      </c>
      <c r="AB294" s="76"/>
      <c r="AC294" s="80" t="str">
        <f t="array" ref="AC294">IFERROR(IF($C294="","",INDEX(구분표!$I$2:$I$1001,MATCH(1,(구분표!$B$2:$B$1001='15년일출'!$A294)*(구분표!$C$2:$C$1001='15년일출'!$B294)*(구분표!$A$2:$A$1001='15년일출'!$C294),0))),"@@")</f>
        <v/>
      </c>
    </row>
    <row r="295" spans="1:29" ht="31.5" customHeight="1">
      <c r="A295" s="90" t="str">
        <f>IFERROR(VLOOKUP('15년일출'!$C295,구분표!$A$2:$C$1001,2,FALSE),"")</f>
        <v/>
      </c>
      <c r="B295" s="90" t="str">
        <f>IFERROR(VLOOKUP('15년일출'!$C295,구분표!$A$2:$C$1001,3,FALSE),"")</f>
        <v/>
      </c>
      <c r="C295" s="190"/>
      <c r="D295" s="189"/>
      <c r="E295" s="189"/>
      <c r="F295" s="190"/>
      <c r="G295" s="188"/>
      <c r="H295" s="188"/>
      <c r="I295" s="188"/>
      <c r="J295" s="74">
        <f t="shared" si="50"/>
        <v>0</v>
      </c>
      <c r="K295" s="188"/>
      <c r="L295" s="188"/>
      <c r="M295" s="74">
        <f t="shared" si="51"/>
        <v>0</v>
      </c>
      <c r="N295" s="75" t="str">
        <f t="shared" si="45"/>
        <v>-</v>
      </c>
      <c r="O295" s="206"/>
      <c r="P295" s="76"/>
      <c r="Q295" s="215"/>
      <c r="R295" s="76"/>
      <c r="S295" s="79" t="str">
        <f t="shared" si="52"/>
        <v/>
      </c>
      <c r="T295" s="188">
        <f t="shared" si="46"/>
        <v>0</v>
      </c>
      <c r="U295" s="188">
        <f t="shared" si="53"/>
        <v>0</v>
      </c>
      <c r="V295" s="78" t="str">
        <f t="shared" si="47"/>
        <v>ok</v>
      </c>
      <c r="W295" s="76"/>
      <c r="X295" s="77" t="str">
        <f t="shared" si="54"/>
        <v/>
      </c>
      <c r="Y295" s="188">
        <f t="shared" si="48"/>
        <v>0</v>
      </c>
      <c r="Z295" s="188">
        <f t="shared" si="49"/>
        <v>0</v>
      </c>
      <c r="AA295" s="78" t="str">
        <f t="shared" si="55"/>
        <v>ok</v>
      </c>
      <c r="AB295" s="76"/>
      <c r="AC295" s="80" t="str">
        <f t="array" ref="AC295">IFERROR(IF($C295="","",INDEX(구분표!$I$2:$I$1001,MATCH(1,(구분표!$B$2:$B$1001='15년일출'!$A295)*(구분표!$C$2:$C$1001='15년일출'!$B295)*(구분표!$A$2:$A$1001='15년일출'!$C295),0))),"@@")</f>
        <v/>
      </c>
    </row>
    <row r="296" spans="1:29" ht="31.5" customHeight="1">
      <c r="A296" s="90" t="str">
        <f>IFERROR(VLOOKUP('15년일출'!$C296,구분표!$A$2:$C$1001,2,FALSE),"")</f>
        <v/>
      </c>
      <c r="B296" s="90" t="str">
        <f>IFERROR(VLOOKUP('15년일출'!$C296,구분표!$A$2:$C$1001,3,FALSE),"")</f>
        <v/>
      </c>
      <c r="C296" s="190"/>
      <c r="D296" s="189"/>
      <c r="E296" s="189"/>
      <c r="F296" s="190"/>
      <c r="G296" s="188"/>
      <c r="H296" s="188"/>
      <c r="I296" s="188"/>
      <c r="J296" s="74">
        <f t="shared" si="50"/>
        <v>0</v>
      </c>
      <c r="K296" s="188"/>
      <c r="L296" s="188"/>
      <c r="M296" s="74">
        <f t="shared" si="51"/>
        <v>0</v>
      </c>
      <c r="N296" s="75" t="str">
        <f t="shared" si="45"/>
        <v>-</v>
      </c>
      <c r="O296" s="206"/>
      <c r="P296" s="76"/>
      <c r="Q296" s="215"/>
      <c r="R296" s="76"/>
      <c r="S296" s="79" t="str">
        <f t="shared" si="52"/>
        <v/>
      </c>
      <c r="T296" s="188">
        <f t="shared" si="46"/>
        <v>0</v>
      </c>
      <c r="U296" s="188">
        <f t="shared" si="53"/>
        <v>0</v>
      </c>
      <c r="V296" s="78" t="str">
        <f t="shared" si="47"/>
        <v>ok</v>
      </c>
      <c r="W296" s="76"/>
      <c r="X296" s="77" t="str">
        <f t="shared" si="54"/>
        <v/>
      </c>
      <c r="Y296" s="188">
        <f t="shared" si="48"/>
        <v>0</v>
      </c>
      <c r="Z296" s="188">
        <f t="shared" si="49"/>
        <v>0</v>
      </c>
      <c r="AA296" s="78" t="str">
        <f t="shared" si="55"/>
        <v>ok</v>
      </c>
      <c r="AB296" s="76"/>
      <c r="AC296" s="80" t="str">
        <f t="array" ref="AC296">IFERROR(IF($C296="","",INDEX(구분표!$I$2:$I$1001,MATCH(1,(구분표!$B$2:$B$1001='15년일출'!$A296)*(구분표!$C$2:$C$1001='15년일출'!$B296)*(구분표!$A$2:$A$1001='15년일출'!$C296),0))),"@@")</f>
        <v/>
      </c>
    </row>
    <row r="297" spans="1:29" ht="31.5" customHeight="1">
      <c r="A297" s="90" t="str">
        <f>IFERROR(VLOOKUP('15년일출'!$C297,구분표!$A$2:$C$1001,2,FALSE),"")</f>
        <v/>
      </c>
      <c r="B297" s="90" t="str">
        <f>IFERROR(VLOOKUP('15년일출'!$C297,구분표!$A$2:$C$1001,3,FALSE),"")</f>
        <v/>
      </c>
      <c r="C297" s="190"/>
      <c r="D297" s="189"/>
      <c r="E297" s="189"/>
      <c r="F297" s="190"/>
      <c r="G297" s="188"/>
      <c r="H297" s="188"/>
      <c r="I297" s="188"/>
      <c r="J297" s="74">
        <f t="shared" si="50"/>
        <v>0</v>
      </c>
      <c r="K297" s="188"/>
      <c r="L297" s="188"/>
      <c r="M297" s="74">
        <f t="shared" si="51"/>
        <v>0</v>
      </c>
      <c r="N297" s="75" t="str">
        <f t="shared" si="45"/>
        <v>-</v>
      </c>
      <c r="O297" s="206"/>
      <c r="P297" s="76"/>
      <c r="Q297" s="215"/>
      <c r="R297" s="76"/>
      <c r="S297" s="79" t="str">
        <f t="shared" si="52"/>
        <v/>
      </c>
      <c r="T297" s="188">
        <f t="shared" si="46"/>
        <v>0</v>
      </c>
      <c r="U297" s="188">
        <f t="shared" si="53"/>
        <v>0</v>
      </c>
      <c r="V297" s="78" t="str">
        <f t="shared" si="47"/>
        <v>ok</v>
      </c>
      <c r="W297" s="76"/>
      <c r="X297" s="77" t="str">
        <f t="shared" si="54"/>
        <v/>
      </c>
      <c r="Y297" s="188">
        <f t="shared" si="48"/>
        <v>0</v>
      </c>
      <c r="Z297" s="188">
        <f t="shared" si="49"/>
        <v>0</v>
      </c>
      <c r="AA297" s="78" t="str">
        <f t="shared" si="55"/>
        <v>ok</v>
      </c>
      <c r="AB297" s="76"/>
      <c r="AC297" s="80" t="str">
        <f t="array" ref="AC297">IFERROR(IF($C297="","",INDEX(구분표!$I$2:$I$1001,MATCH(1,(구분표!$B$2:$B$1001='15년일출'!$A297)*(구분표!$C$2:$C$1001='15년일출'!$B297)*(구분표!$A$2:$A$1001='15년일출'!$C297),0))),"@@")</f>
        <v/>
      </c>
    </row>
    <row r="298" spans="1:29" ht="31.5" customHeight="1">
      <c r="A298" s="90" t="str">
        <f>IFERROR(VLOOKUP('15년일출'!$C298,구분표!$A$2:$C$1001,2,FALSE),"")</f>
        <v/>
      </c>
      <c r="B298" s="90" t="str">
        <f>IFERROR(VLOOKUP('15년일출'!$C298,구분표!$A$2:$C$1001,3,FALSE),"")</f>
        <v/>
      </c>
      <c r="C298" s="190"/>
      <c r="D298" s="189"/>
      <c r="E298" s="189"/>
      <c r="F298" s="190"/>
      <c r="G298" s="188"/>
      <c r="H298" s="188"/>
      <c r="I298" s="188"/>
      <c r="J298" s="74">
        <f t="shared" si="50"/>
        <v>0</v>
      </c>
      <c r="K298" s="188"/>
      <c r="L298" s="188"/>
      <c r="M298" s="74">
        <f t="shared" si="51"/>
        <v>0</v>
      </c>
      <c r="N298" s="75" t="str">
        <f t="shared" si="45"/>
        <v>-</v>
      </c>
      <c r="O298" s="206"/>
      <c r="P298" s="76"/>
      <c r="Q298" s="215"/>
      <c r="R298" s="76"/>
      <c r="S298" s="79" t="str">
        <f t="shared" si="52"/>
        <v/>
      </c>
      <c r="T298" s="188">
        <f t="shared" si="46"/>
        <v>0</v>
      </c>
      <c r="U298" s="188">
        <f t="shared" si="53"/>
        <v>0</v>
      </c>
      <c r="V298" s="78" t="str">
        <f t="shared" si="47"/>
        <v>ok</v>
      </c>
      <c r="W298" s="76"/>
      <c r="X298" s="77" t="str">
        <f t="shared" si="54"/>
        <v/>
      </c>
      <c r="Y298" s="188">
        <f t="shared" si="48"/>
        <v>0</v>
      </c>
      <c r="Z298" s="188">
        <f t="shared" si="49"/>
        <v>0</v>
      </c>
      <c r="AA298" s="78" t="str">
        <f t="shared" si="55"/>
        <v>ok</v>
      </c>
      <c r="AB298" s="76"/>
      <c r="AC298" s="80" t="str">
        <f t="array" ref="AC298">IFERROR(IF($C298="","",INDEX(구분표!$I$2:$I$1001,MATCH(1,(구분표!$B$2:$B$1001='15년일출'!$A298)*(구분표!$C$2:$C$1001='15년일출'!$B298)*(구분표!$A$2:$A$1001='15년일출'!$C298),0))),"@@")</f>
        <v/>
      </c>
    </row>
    <row r="299" spans="1:29" ht="31.5" customHeight="1">
      <c r="A299" s="90" t="str">
        <f>IFERROR(VLOOKUP('15년일출'!$C299,구분표!$A$2:$C$1001,2,FALSE),"")</f>
        <v/>
      </c>
      <c r="B299" s="90" t="str">
        <f>IFERROR(VLOOKUP('15년일출'!$C299,구분표!$A$2:$C$1001,3,FALSE),"")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0"/>
        <v>0</v>
      </c>
      <c r="K299" s="188"/>
      <c r="L299" s="188"/>
      <c r="M299" s="74">
        <f t="shared" si="51"/>
        <v>0</v>
      </c>
      <c r="N299" s="75" t="str">
        <f t="shared" si="45"/>
        <v>-</v>
      </c>
      <c r="O299" s="206"/>
      <c r="P299" s="76"/>
      <c r="Q299" s="215"/>
      <c r="R299" s="76"/>
      <c r="S299" s="79" t="str">
        <f t="shared" si="52"/>
        <v/>
      </c>
      <c r="T299" s="188">
        <f t="shared" si="46"/>
        <v>0</v>
      </c>
      <c r="U299" s="188">
        <f t="shared" si="53"/>
        <v>0</v>
      </c>
      <c r="V299" s="78" t="str">
        <f t="shared" si="47"/>
        <v>ok</v>
      </c>
      <c r="W299" s="76"/>
      <c r="X299" s="77" t="str">
        <f t="shared" si="54"/>
        <v/>
      </c>
      <c r="Y299" s="188">
        <f t="shared" si="48"/>
        <v>0</v>
      </c>
      <c r="Z299" s="188">
        <f t="shared" si="49"/>
        <v>0</v>
      </c>
      <c r="AA299" s="78" t="str">
        <f t="shared" si="55"/>
        <v>ok</v>
      </c>
      <c r="AB299" s="76"/>
      <c r="AC299" s="80" t="str">
        <f t="array" ref="AC299">IFERROR(IF($C299="","",INDEX(구분표!$I$2:$I$1001,MATCH(1,(구분표!$B$2:$B$1001='15년일출'!$A299)*(구분표!$C$2:$C$1001='15년일출'!$B299)*(구분표!$A$2:$A$1001='15년일출'!$C299),0))),"@@")</f>
        <v/>
      </c>
    </row>
    <row r="300" spans="1:29" ht="31.5" customHeight="1">
      <c r="A300" s="90" t="str">
        <f>IFERROR(VLOOKUP('15년일출'!$C300,구분표!$A$2:$C$1001,2,FALSE),"")</f>
        <v/>
      </c>
      <c r="B300" s="90" t="str">
        <f>IFERROR(VLOOKUP('15년일출'!$C300,구분표!$A$2:$C$1001,3,FALSE),"")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0"/>
        <v>0</v>
      </c>
      <c r="K300" s="188"/>
      <c r="L300" s="188"/>
      <c r="M300" s="74">
        <f t="shared" si="51"/>
        <v>0</v>
      </c>
      <c r="N300" s="75" t="str">
        <f t="shared" si="45"/>
        <v>-</v>
      </c>
      <c r="O300" s="206"/>
      <c r="P300" s="76"/>
      <c r="Q300" s="215"/>
      <c r="R300" s="76"/>
      <c r="S300" s="79" t="str">
        <f t="shared" si="52"/>
        <v/>
      </c>
      <c r="T300" s="188">
        <f t="shared" si="46"/>
        <v>0</v>
      </c>
      <c r="U300" s="188">
        <f t="shared" si="53"/>
        <v>0</v>
      </c>
      <c r="V300" s="78" t="str">
        <f t="shared" si="47"/>
        <v>ok</v>
      </c>
      <c r="W300" s="76"/>
      <c r="X300" s="77" t="str">
        <f t="shared" si="54"/>
        <v/>
      </c>
      <c r="Y300" s="188">
        <f t="shared" si="48"/>
        <v>0</v>
      </c>
      <c r="Z300" s="188">
        <f t="shared" si="49"/>
        <v>0</v>
      </c>
      <c r="AA300" s="78" t="str">
        <f t="shared" si="55"/>
        <v>ok</v>
      </c>
      <c r="AB300" s="76"/>
      <c r="AC300" s="80" t="str">
        <f t="array" ref="AC300">IFERROR(IF($C300="","",INDEX(구분표!$I$2:$I$1001,MATCH(1,(구분표!$B$2:$B$1001='15년일출'!$A300)*(구분표!$C$2:$C$1001='15년일출'!$B300)*(구분표!$A$2:$A$1001='15년일출'!$C300),0))),"@@")</f>
        <v/>
      </c>
    </row>
    <row r="301" spans="1:29" ht="31.5" customHeight="1">
      <c r="A301" s="90" t="str">
        <f>IFERROR(VLOOKUP('15년일출'!$C301,구분표!$A$2:$C$1001,2,FALSE),"")</f>
        <v/>
      </c>
      <c r="B301" s="90" t="str">
        <f>IFERROR(VLOOKUP('15년일출'!$C301,구분표!$A$2:$C$1001,3,FALSE),"")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0"/>
        <v>0</v>
      </c>
      <c r="K301" s="188"/>
      <c r="L301" s="188"/>
      <c r="M301" s="74">
        <f t="shared" si="51"/>
        <v>0</v>
      </c>
      <c r="N301" s="75" t="str">
        <f t="shared" si="45"/>
        <v>-</v>
      </c>
      <c r="O301" s="206"/>
      <c r="P301" s="76"/>
      <c r="Q301" s="215"/>
      <c r="R301" s="76"/>
      <c r="S301" s="79" t="str">
        <f t="shared" si="52"/>
        <v/>
      </c>
      <c r="T301" s="188">
        <f t="shared" si="46"/>
        <v>0</v>
      </c>
      <c r="U301" s="188">
        <f t="shared" si="53"/>
        <v>0</v>
      </c>
      <c r="V301" s="78" t="str">
        <f t="shared" si="47"/>
        <v>ok</v>
      </c>
      <c r="W301" s="76"/>
      <c r="X301" s="77" t="str">
        <f t="shared" si="54"/>
        <v/>
      </c>
      <c r="Y301" s="188">
        <f t="shared" si="48"/>
        <v>0</v>
      </c>
      <c r="Z301" s="188">
        <f t="shared" si="49"/>
        <v>0</v>
      </c>
      <c r="AA301" s="78" t="str">
        <f t="shared" si="55"/>
        <v>ok</v>
      </c>
      <c r="AB301" s="76"/>
      <c r="AC301" s="80" t="str">
        <f t="array" ref="AC301">IFERROR(IF($C301="","",INDEX(구분표!$I$2:$I$1001,MATCH(1,(구분표!$B$2:$B$1001='15년일출'!$A301)*(구분표!$C$2:$C$1001='15년일출'!$B301)*(구분표!$A$2:$A$1001='15년일출'!$C301),0))),"@@")</f>
        <v/>
      </c>
    </row>
    <row r="302" spans="1:29" ht="31.5" customHeight="1">
      <c r="A302" s="90" t="str">
        <f>IFERROR(VLOOKUP('15년일출'!$C302,구분표!$A$2:$C$1001,2,FALSE),"")</f>
        <v/>
      </c>
      <c r="B302" s="90" t="str">
        <f>IFERROR(VLOOKUP('15년일출'!$C302,구분표!$A$2:$C$1001,3,FALSE),"")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0"/>
        <v>0</v>
      </c>
      <c r="K302" s="188"/>
      <c r="L302" s="188"/>
      <c r="M302" s="74">
        <f t="shared" si="51"/>
        <v>0</v>
      </c>
      <c r="N302" s="75" t="str">
        <f t="shared" si="45"/>
        <v>-</v>
      </c>
      <c r="O302" s="206"/>
      <c r="P302" s="76"/>
      <c r="Q302" s="215"/>
      <c r="R302" s="76"/>
      <c r="S302" s="79" t="str">
        <f t="shared" si="52"/>
        <v/>
      </c>
      <c r="T302" s="188">
        <f t="shared" si="46"/>
        <v>0</v>
      </c>
      <c r="U302" s="188">
        <f t="shared" si="53"/>
        <v>0</v>
      </c>
      <c r="V302" s="78" t="str">
        <f t="shared" si="47"/>
        <v>ok</v>
      </c>
      <c r="W302" s="76"/>
      <c r="X302" s="77" t="str">
        <f t="shared" si="54"/>
        <v/>
      </c>
      <c r="Y302" s="188">
        <f t="shared" si="48"/>
        <v>0</v>
      </c>
      <c r="Z302" s="188">
        <f t="shared" si="49"/>
        <v>0</v>
      </c>
      <c r="AA302" s="78" t="str">
        <f t="shared" si="55"/>
        <v>ok</v>
      </c>
      <c r="AB302" s="76"/>
      <c r="AC302" s="80" t="str">
        <f t="array" ref="AC302">IFERROR(IF($C302="","",INDEX(구분표!$I$2:$I$1001,MATCH(1,(구분표!$B$2:$B$1001='15년일출'!$A302)*(구분표!$C$2:$C$1001='15년일출'!$B302)*(구분표!$A$2:$A$1001='15년일출'!$C302),0))),"@@")</f>
        <v/>
      </c>
    </row>
    <row r="303" spans="1:29" ht="31.5" customHeight="1">
      <c r="A303" s="90" t="str">
        <f>IFERROR(VLOOKUP('15년일출'!$C303,구분표!$A$2:$C$1001,2,FALSE),"")</f>
        <v/>
      </c>
      <c r="B303" s="90" t="str">
        <f>IFERROR(VLOOKUP('15년일출'!$C303,구분표!$A$2:$C$1001,3,FALSE),"")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0"/>
        <v>0</v>
      </c>
      <c r="K303" s="188"/>
      <c r="L303" s="188"/>
      <c r="M303" s="74">
        <f t="shared" si="51"/>
        <v>0</v>
      </c>
      <c r="N303" s="75" t="str">
        <f t="shared" si="45"/>
        <v>-</v>
      </c>
      <c r="O303" s="206"/>
      <c r="P303" s="76"/>
      <c r="Q303" s="215"/>
      <c r="R303" s="76"/>
      <c r="S303" s="79" t="str">
        <f t="shared" si="52"/>
        <v/>
      </c>
      <c r="T303" s="188">
        <f t="shared" si="46"/>
        <v>0</v>
      </c>
      <c r="U303" s="188">
        <f t="shared" si="53"/>
        <v>0</v>
      </c>
      <c r="V303" s="78" t="str">
        <f t="shared" si="47"/>
        <v>ok</v>
      </c>
      <c r="W303" s="76"/>
      <c r="X303" s="77" t="str">
        <f t="shared" si="54"/>
        <v/>
      </c>
      <c r="Y303" s="188">
        <f t="shared" si="48"/>
        <v>0</v>
      </c>
      <c r="Z303" s="188">
        <f t="shared" si="49"/>
        <v>0</v>
      </c>
      <c r="AA303" s="78" t="str">
        <f t="shared" si="55"/>
        <v>ok</v>
      </c>
      <c r="AB303" s="76"/>
      <c r="AC303" s="80" t="str">
        <f t="array" ref="AC303">IFERROR(IF($C303="","",INDEX(구분표!$I$2:$I$1001,MATCH(1,(구분표!$B$2:$B$1001='15년일출'!$A303)*(구분표!$C$2:$C$1001='15년일출'!$B303)*(구분표!$A$2:$A$1001='15년일출'!$C303),0))),"@@")</f>
        <v/>
      </c>
    </row>
    <row r="304" spans="1:29" ht="31.5" customHeight="1">
      <c r="A304" s="90" t="str">
        <f>IFERROR(VLOOKUP('15년일출'!$C304,구분표!$A$2:$C$1001,2,FALSE),"")</f>
        <v/>
      </c>
      <c r="B304" s="90" t="str">
        <f>IFERROR(VLOOKUP('15년일출'!$C304,구분표!$A$2:$C$1001,3,FALSE),"")</f>
        <v/>
      </c>
      <c r="C304" s="190"/>
      <c r="D304" s="189"/>
      <c r="E304" s="189"/>
      <c r="F304" s="190"/>
      <c r="G304" s="188"/>
      <c r="H304" s="188"/>
      <c r="I304" s="188"/>
      <c r="J304" s="74">
        <f t="shared" si="50"/>
        <v>0</v>
      </c>
      <c r="K304" s="188"/>
      <c r="L304" s="188"/>
      <c r="M304" s="74">
        <f t="shared" si="51"/>
        <v>0</v>
      </c>
      <c r="N304" s="75" t="str">
        <f t="shared" si="45"/>
        <v>-</v>
      </c>
      <c r="O304" s="206"/>
      <c r="P304" s="76"/>
      <c r="Q304" s="215"/>
      <c r="R304" s="76"/>
      <c r="S304" s="79" t="str">
        <f t="shared" si="52"/>
        <v/>
      </c>
      <c r="T304" s="188">
        <f t="shared" si="46"/>
        <v>0</v>
      </c>
      <c r="U304" s="188">
        <f t="shared" si="53"/>
        <v>0</v>
      </c>
      <c r="V304" s="78" t="str">
        <f t="shared" si="47"/>
        <v>ok</v>
      </c>
      <c r="W304" s="76"/>
      <c r="X304" s="77" t="str">
        <f t="shared" si="54"/>
        <v/>
      </c>
      <c r="Y304" s="188">
        <f t="shared" si="48"/>
        <v>0</v>
      </c>
      <c r="Z304" s="188">
        <f t="shared" si="49"/>
        <v>0</v>
      </c>
      <c r="AA304" s="78" t="str">
        <f t="shared" si="55"/>
        <v>ok</v>
      </c>
      <c r="AB304" s="76"/>
      <c r="AC304" s="80" t="str">
        <f t="array" ref="AC304">IFERROR(IF($C304="","",INDEX(구분표!$I$2:$I$1001,MATCH(1,(구분표!$B$2:$B$1001='15년일출'!$A304)*(구분표!$C$2:$C$1001='15년일출'!$B304)*(구분표!$A$2:$A$1001='15년일출'!$C304),0))),"@@")</f>
        <v/>
      </c>
    </row>
    <row r="305" spans="1:29" ht="31.5" customHeight="1">
      <c r="A305" s="90" t="str">
        <f>IFERROR(VLOOKUP('15년일출'!$C305,구분표!$A$2:$C$1001,2,FALSE),"")</f>
        <v/>
      </c>
      <c r="B305" s="90" t="str">
        <f>IFERROR(VLOOKUP('15년일출'!$C305,구분표!$A$2:$C$1001,3,FALSE),"")</f>
        <v/>
      </c>
      <c r="C305" s="190"/>
      <c r="D305" s="189"/>
      <c r="E305" s="189"/>
      <c r="F305" s="190"/>
      <c r="G305" s="188"/>
      <c r="H305" s="188"/>
      <c r="I305" s="188"/>
      <c r="J305" s="74">
        <f t="shared" si="50"/>
        <v>0</v>
      </c>
      <c r="K305" s="188"/>
      <c r="L305" s="188"/>
      <c r="M305" s="74">
        <f t="shared" si="51"/>
        <v>0</v>
      </c>
      <c r="N305" s="75" t="str">
        <f t="shared" si="45"/>
        <v>-</v>
      </c>
      <c r="O305" s="206"/>
      <c r="P305" s="76"/>
      <c r="Q305" s="215"/>
      <c r="R305" s="76"/>
      <c r="S305" s="79" t="str">
        <f t="shared" si="52"/>
        <v/>
      </c>
      <c r="T305" s="188">
        <f t="shared" si="46"/>
        <v>0</v>
      </c>
      <c r="U305" s="188">
        <f t="shared" si="53"/>
        <v>0</v>
      </c>
      <c r="V305" s="78" t="str">
        <f t="shared" si="47"/>
        <v>ok</v>
      </c>
      <c r="W305" s="76"/>
      <c r="X305" s="77" t="str">
        <f t="shared" si="54"/>
        <v/>
      </c>
      <c r="Y305" s="188">
        <f t="shared" si="48"/>
        <v>0</v>
      </c>
      <c r="Z305" s="188">
        <f t="shared" si="49"/>
        <v>0</v>
      </c>
      <c r="AA305" s="78" t="str">
        <f t="shared" si="55"/>
        <v>ok</v>
      </c>
      <c r="AB305" s="76"/>
      <c r="AC305" s="80" t="str">
        <f t="array" ref="AC305">IFERROR(IF($C305="","",INDEX(구분표!$I$2:$I$1001,MATCH(1,(구분표!$B$2:$B$1001='15년일출'!$A305)*(구분표!$C$2:$C$1001='15년일출'!$B305)*(구분표!$A$2:$A$1001='15년일출'!$C305),0))),"@@")</f>
        <v/>
      </c>
    </row>
    <row r="306" spans="1:29" ht="31.5" customHeight="1">
      <c r="A306" s="90" t="str">
        <f>IFERROR(VLOOKUP('15년일출'!$C306,구분표!$A$2:$C$1001,2,FALSE),"")</f>
        <v/>
      </c>
      <c r="B306" s="90" t="str">
        <f>IFERROR(VLOOKUP('15년일출'!$C306,구분표!$A$2:$C$1001,3,FALSE),"")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0"/>
        <v>0</v>
      </c>
      <c r="K306" s="188"/>
      <c r="L306" s="188"/>
      <c r="M306" s="74">
        <f t="shared" si="51"/>
        <v>0</v>
      </c>
      <c r="N306" s="75" t="str">
        <f t="shared" si="45"/>
        <v>-</v>
      </c>
      <c r="O306" s="206"/>
      <c r="P306" s="76"/>
      <c r="Q306" s="215"/>
      <c r="R306" s="76"/>
      <c r="S306" s="79" t="str">
        <f t="shared" si="52"/>
        <v/>
      </c>
      <c r="T306" s="188">
        <f t="shared" si="46"/>
        <v>0</v>
      </c>
      <c r="U306" s="188">
        <f t="shared" si="53"/>
        <v>0</v>
      </c>
      <c r="V306" s="78" t="str">
        <f t="shared" si="47"/>
        <v>ok</v>
      </c>
      <c r="W306" s="76"/>
      <c r="X306" s="77" t="str">
        <f t="shared" si="54"/>
        <v/>
      </c>
      <c r="Y306" s="188">
        <f t="shared" si="48"/>
        <v>0</v>
      </c>
      <c r="Z306" s="188">
        <f t="shared" si="49"/>
        <v>0</v>
      </c>
      <c r="AA306" s="78" t="str">
        <f t="shared" si="55"/>
        <v>ok</v>
      </c>
      <c r="AB306" s="76"/>
      <c r="AC306" s="80" t="str">
        <f t="array" ref="AC306">IFERROR(IF($C306="","",INDEX(구분표!$I$2:$I$1001,MATCH(1,(구분표!$B$2:$B$1001='15년일출'!$A306)*(구분표!$C$2:$C$1001='15년일출'!$B306)*(구분표!$A$2:$A$1001='15년일출'!$C306),0))),"@@")</f>
        <v/>
      </c>
    </row>
    <row r="307" spans="1:29" ht="31.5" customHeight="1">
      <c r="A307" s="90" t="str">
        <f>IFERROR(VLOOKUP('15년일출'!$C307,구분표!$A$2:$C$1001,2,FALSE),"")</f>
        <v/>
      </c>
      <c r="B307" s="90" t="str">
        <f>IFERROR(VLOOKUP('15년일출'!$C307,구분표!$A$2:$C$1001,3,FALSE),"")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0"/>
        <v>0</v>
      </c>
      <c r="K307" s="188"/>
      <c r="L307" s="188"/>
      <c r="M307" s="74">
        <f t="shared" si="51"/>
        <v>0</v>
      </c>
      <c r="N307" s="75" t="str">
        <f t="shared" si="45"/>
        <v>-</v>
      </c>
      <c r="O307" s="205"/>
      <c r="P307" s="76"/>
      <c r="Q307" s="215"/>
      <c r="R307" s="76"/>
      <c r="S307" s="79" t="str">
        <f t="shared" si="52"/>
        <v/>
      </c>
      <c r="T307" s="188">
        <f t="shared" si="46"/>
        <v>0</v>
      </c>
      <c r="U307" s="188">
        <f t="shared" si="53"/>
        <v>0</v>
      </c>
      <c r="V307" s="78" t="str">
        <f t="shared" si="47"/>
        <v>ok</v>
      </c>
      <c r="W307" s="76"/>
      <c r="X307" s="77" t="str">
        <f t="shared" si="54"/>
        <v/>
      </c>
      <c r="Y307" s="188">
        <f t="shared" si="48"/>
        <v>0</v>
      </c>
      <c r="Z307" s="188">
        <f t="shared" si="49"/>
        <v>0</v>
      </c>
      <c r="AA307" s="78" t="str">
        <f t="shared" si="55"/>
        <v>ok</v>
      </c>
      <c r="AB307" s="76"/>
      <c r="AC307" s="80" t="str">
        <f t="array" ref="AC307">IFERROR(IF($C307="","",INDEX(구분표!$I$2:$I$1001,MATCH(1,(구분표!$B$2:$B$1001='15년일출'!$A307)*(구분표!$C$2:$C$1001='15년일출'!$B307)*(구분표!$A$2:$A$1001='15년일출'!$C307),0))),"@@")</f>
        <v/>
      </c>
    </row>
    <row r="308" spans="1:29" ht="31.5" customHeight="1">
      <c r="A308" s="90" t="str">
        <f>IFERROR(VLOOKUP('15년일출'!$C308,구분표!$A$2:$C$1001,2,FALSE),"")</f>
        <v/>
      </c>
      <c r="B308" s="90" t="str">
        <f>IFERROR(VLOOKUP('15년일출'!$C308,구분표!$A$2:$C$1001,3,FALSE),"")</f>
        <v/>
      </c>
      <c r="C308" s="190"/>
      <c r="D308" s="189"/>
      <c r="E308" s="189"/>
      <c r="F308" s="190"/>
      <c r="G308" s="188"/>
      <c r="H308" s="200"/>
      <c r="I308" s="188"/>
      <c r="J308" s="74">
        <f t="shared" si="50"/>
        <v>0</v>
      </c>
      <c r="K308" s="202"/>
      <c r="L308" s="188"/>
      <c r="M308" s="74">
        <f t="shared" si="51"/>
        <v>0</v>
      </c>
      <c r="N308" s="75" t="str">
        <f t="shared" si="45"/>
        <v>-</v>
      </c>
      <c r="O308" s="205"/>
      <c r="P308" s="76"/>
      <c r="Q308" s="215"/>
      <c r="R308" s="76"/>
      <c r="S308" s="79" t="str">
        <f t="shared" si="52"/>
        <v/>
      </c>
      <c r="T308" s="188">
        <f t="shared" si="46"/>
        <v>0</v>
      </c>
      <c r="U308" s="188">
        <f t="shared" si="53"/>
        <v>0</v>
      </c>
      <c r="V308" s="78" t="str">
        <f t="shared" si="47"/>
        <v>ok</v>
      </c>
      <c r="W308" s="76"/>
      <c r="X308" s="77" t="str">
        <f t="shared" si="54"/>
        <v/>
      </c>
      <c r="Y308" s="188">
        <f t="shared" si="48"/>
        <v>0</v>
      </c>
      <c r="Z308" s="188">
        <f t="shared" si="49"/>
        <v>0</v>
      </c>
      <c r="AA308" s="78" t="str">
        <f t="shared" si="55"/>
        <v>ok</v>
      </c>
      <c r="AB308" s="76"/>
      <c r="AC308" s="80" t="str">
        <f t="array" ref="AC308">IFERROR(IF($C308="","",INDEX(구분표!$I$2:$I$1001,MATCH(1,(구분표!$B$2:$B$1001='15년일출'!$A308)*(구분표!$C$2:$C$1001='15년일출'!$B308)*(구분표!$A$2:$A$1001='15년일출'!$C308),0))),"@@")</f>
        <v/>
      </c>
    </row>
    <row r="309" spans="1:29" ht="31.5" customHeight="1">
      <c r="A309" s="90" t="str">
        <f>IFERROR(VLOOKUP('15년일출'!$C309,구분표!$A$2:$C$1001,2,FALSE),"")</f>
        <v/>
      </c>
      <c r="B309" s="90" t="str">
        <f>IFERROR(VLOOKUP('15년일출'!$C309,구분표!$A$2:$C$1001,3,FALSE),"")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0"/>
        <v>0</v>
      </c>
      <c r="K309" s="188"/>
      <c r="L309" s="188"/>
      <c r="M309" s="74">
        <f t="shared" si="51"/>
        <v>0</v>
      </c>
      <c r="N309" s="75" t="str">
        <f t="shared" si="45"/>
        <v>-</v>
      </c>
      <c r="O309" s="207"/>
      <c r="P309" s="76"/>
      <c r="Q309" s="215"/>
      <c r="R309" s="76"/>
      <c r="S309" s="79" t="str">
        <f t="shared" si="52"/>
        <v/>
      </c>
      <c r="T309" s="188">
        <f t="shared" si="46"/>
        <v>0</v>
      </c>
      <c r="U309" s="188">
        <f t="shared" si="53"/>
        <v>0</v>
      </c>
      <c r="V309" s="78" t="str">
        <f t="shared" si="47"/>
        <v>ok</v>
      </c>
      <c r="W309" s="76"/>
      <c r="X309" s="77" t="str">
        <f t="shared" si="54"/>
        <v/>
      </c>
      <c r="Y309" s="188">
        <f t="shared" si="48"/>
        <v>0</v>
      </c>
      <c r="Z309" s="188">
        <f t="shared" si="49"/>
        <v>0</v>
      </c>
      <c r="AA309" s="78" t="str">
        <f t="shared" si="55"/>
        <v>ok</v>
      </c>
      <c r="AB309" s="76"/>
      <c r="AC309" s="80" t="str">
        <f t="array" ref="AC309">IFERROR(IF($C309="","",INDEX(구분표!$I$2:$I$1001,MATCH(1,(구분표!$B$2:$B$1001='15년일출'!$A309)*(구분표!$C$2:$C$1001='15년일출'!$B309)*(구분표!$A$2:$A$1001='15년일출'!$C309),0))),"@@")</f>
        <v/>
      </c>
    </row>
    <row r="310" spans="1:29" ht="31.5" customHeight="1">
      <c r="A310" s="90" t="str">
        <f>IFERROR(VLOOKUP('15년일출'!$C310,구분표!$A$2:$C$1001,2,FALSE),"")</f>
        <v/>
      </c>
      <c r="B310" s="90" t="str">
        <f>IFERROR(VLOOKUP('15년일출'!$C310,구분표!$A$2:$C$1001,3,FALSE),"")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0"/>
        <v>0</v>
      </c>
      <c r="K310" s="188"/>
      <c r="L310" s="188"/>
      <c r="M310" s="74">
        <f t="shared" si="51"/>
        <v>0</v>
      </c>
      <c r="N310" s="75" t="str">
        <f t="shared" si="45"/>
        <v>-</v>
      </c>
      <c r="O310" s="206"/>
      <c r="P310" s="76"/>
      <c r="Q310" s="215"/>
      <c r="R310" s="76"/>
      <c r="S310" s="79" t="str">
        <f t="shared" si="52"/>
        <v/>
      </c>
      <c r="T310" s="188">
        <f t="shared" si="46"/>
        <v>0</v>
      </c>
      <c r="U310" s="188">
        <f t="shared" si="53"/>
        <v>0</v>
      </c>
      <c r="V310" s="78" t="str">
        <f t="shared" si="47"/>
        <v>ok</v>
      </c>
      <c r="W310" s="76"/>
      <c r="X310" s="77" t="str">
        <f t="shared" si="54"/>
        <v/>
      </c>
      <c r="Y310" s="188">
        <f t="shared" si="48"/>
        <v>0</v>
      </c>
      <c r="Z310" s="188">
        <f t="shared" si="49"/>
        <v>0</v>
      </c>
      <c r="AA310" s="78" t="str">
        <f t="shared" si="55"/>
        <v>ok</v>
      </c>
      <c r="AB310" s="76"/>
      <c r="AC310" s="80" t="str">
        <f t="array" ref="AC310">IFERROR(IF($C310="","",INDEX(구분표!$I$2:$I$1001,MATCH(1,(구분표!$B$2:$B$1001='15년일출'!$A310)*(구분표!$C$2:$C$1001='15년일출'!$B310)*(구분표!$A$2:$A$1001='15년일출'!$C310),0))),"@@")</f>
        <v/>
      </c>
    </row>
    <row r="311" spans="1:29" ht="31.5" customHeight="1">
      <c r="A311" s="90" t="str">
        <f>IFERROR(VLOOKUP('15년일출'!$C311,구분표!$A$2:$C$1001,2,FALSE),"")</f>
        <v/>
      </c>
      <c r="B311" s="90" t="str">
        <f>IFERROR(VLOOKUP('15년일출'!$C311,구분표!$A$2:$C$1001,3,FALSE),"")</f>
        <v/>
      </c>
      <c r="C311" s="190"/>
      <c r="D311" s="189"/>
      <c r="E311" s="189"/>
      <c r="F311" s="190"/>
      <c r="G311" s="188"/>
      <c r="H311" s="188"/>
      <c r="I311" s="200"/>
      <c r="J311" s="74">
        <f t="shared" si="50"/>
        <v>0</v>
      </c>
      <c r="K311" s="188"/>
      <c r="L311" s="200"/>
      <c r="M311" s="74">
        <f t="shared" si="51"/>
        <v>0</v>
      </c>
      <c r="N311" s="75" t="str">
        <f t="shared" si="45"/>
        <v>-</v>
      </c>
      <c r="O311" s="206"/>
      <c r="P311" s="76"/>
      <c r="Q311" s="215"/>
      <c r="R311" s="76"/>
      <c r="S311" s="79" t="str">
        <f t="shared" si="52"/>
        <v/>
      </c>
      <c r="T311" s="188">
        <f t="shared" si="46"/>
        <v>0</v>
      </c>
      <c r="U311" s="188">
        <f t="shared" si="53"/>
        <v>0</v>
      </c>
      <c r="V311" s="78" t="str">
        <f t="shared" si="47"/>
        <v>ok</v>
      </c>
      <c r="W311" s="76"/>
      <c r="X311" s="77" t="str">
        <f t="shared" si="54"/>
        <v/>
      </c>
      <c r="Y311" s="188">
        <f t="shared" si="48"/>
        <v>0</v>
      </c>
      <c r="Z311" s="188">
        <f t="shared" si="49"/>
        <v>0</v>
      </c>
      <c r="AA311" s="78" t="str">
        <f t="shared" si="55"/>
        <v>ok</v>
      </c>
      <c r="AB311" s="76"/>
      <c r="AC311" s="80" t="str">
        <f t="array" ref="AC311">IFERROR(IF($C311="","",INDEX(구분표!$I$2:$I$1001,MATCH(1,(구분표!$B$2:$B$1001='15년일출'!$A311)*(구분표!$C$2:$C$1001='15년일출'!$B311)*(구분표!$A$2:$A$1001='15년일출'!$C311),0))),"@@")</f>
        <v/>
      </c>
    </row>
    <row r="312" spans="1:29" ht="31.5" customHeight="1">
      <c r="A312" s="90" t="str">
        <f>IFERROR(VLOOKUP('15년일출'!$C312,구분표!$A$2:$C$1001,2,FALSE),"")</f>
        <v/>
      </c>
      <c r="B312" s="90" t="str">
        <f>IFERROR(VLOOKUP('15년일출'!$C312,구분표!$A$2:$C$1001,3,FALSE),"")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0"/>
        <v>0</v>
      </c>
      <c r="K312" s="188"/>
      <c r="L312" s="188"/>
      <c r="M312" s="74">
        <f t="shared" si="51"/>
        <v>0</v>
      </c>
      <c r="N312" s="75" t="str">
        <f t="shared" si="45"/>
        <v>-</v>
      </c>
      <c r="O312" s="206"/>
      <c r="P312" s="76"/>
      <c r="Q312" s="215"/>
      <c r="R312" s="76"/>
      <c r="S312" s="79" t="str">
        <f t="shared" si="52"/>
        <v/>
      </c>
      <c r="T312" s="188">
        <f t="shared" si="46"/>
        <v>0</v>
      </c>
      <c r="U312" s="188">
        <f t="shared" si="53"/>
        <v>0</v>
      </c>
      <c r="V312" s="78" t="str">
        <f t="shared" si="47"/>
        <v>ok</v>
      </c>
      <c r="W312" s="76"/>
      <c r="X312" s="77" t="str">
        <f t="shared" si="54"/>
        <v/>
      </c>
      <c r="Y312" s="188">
        <f t="shared" si="48"/>
        <v>0</v>
      </c>
      <c r="Z312" s="188">
        <f t="shared" si="49"/>
        <v>0</v>
      </c>
      <c r="AA312" s="78" t="str">
        <f t="shared" si="55"/>
        <v>ok</v>
      </c>
      <c r="AB312" s="76"/>
      <c r="AC312" s="80" t="str">
        <f t="array" ref="AC312">IFERROR(IF($C312="","",INDEX(구분표!$I$2:$I$1001,MATCH(1,(구분표!$B$2:$B$1001='15년일출'!$A312)*(구분표!$C$2:$C$1001='15년일출'!$B312)*(구분표!$A$2:$A$1001='15년일출'!$C312),0))),"@@")</f>
        <v/>
      </c>
    </row>
    <row r="313" spans="1:29" ht="31.5" customHeight="1">
      <c r="A313" s="90" t="str">
        <f>IFERROR(VLOOKUP('15년일출'!$C313,구분표!$A$2:$C$1001,2,FALSE),"")</f>
        <v/>
      </c>
      <c r="B313" s="90" t="str">
        <f>IFERROR(VLOOKUP('15년일출'!$C313,구분표!$A$2:$C$1001,3,FALSE),"")</f>
        <v/>
      </c>
      <c r="C313" s="190"/>
      <c r="D313" s="189"/>
      <c r="E313" s="189"/>
      <c r="F313" s="190"/>
      <c r="G313" s="192"/>
      <c r="H313" s="188"/>
      <c r="I313" s="188"/>
      <c r="J313" s="74">
        <f t="shared" si="50"/>
        <v>0</v>
      </c>
      <c r="K313" s="188"/>
      <c r="L313" s="188"/>
      <c r="M313" s="74">
        <f t="shared" si="51"/>
        <v>0</v>
      </c>
      <c r="N313" s="75" t="str">
        <f t="shared" si="45"/>
        <v>-</v>
      </c>
      <c r="O313" s="206"/>
      <c r="P313" s="76"/>
      <c r="Q313" s="215"/>
      <c r="R313" s="76"/>
      <c r="S313" s="79" t="str">
        <f t="shared" si="52"/>
        <v/>
      </c>
      <c r="T313" s="188">
        <f t="shared" si="46"/>
        <v>0</v>
      </c>
      <c r="U313" s="188">
        <f t="shared" si="53"/>
        <v>0</v>
      </c>
      <c r="V313" s="78" t="str">
        <f t="shared" si="47"/>
        <v>ok</v>
      </c>
      <c r="W313" s="76"/>
      <c r="X313" s="77" t="str">
        <f t="shared" si="54"/>
        <v/>
      </c>
      <c r="Y313" s="188">
        <f t="shared" si="48"/>
        <v>0</v>
      </c>
      <c r="Z313" s="188">
        <f t="shared" si="49"/>
        <v>0</v>
      </c>
      <c r="AA313" s="78" t="str">
        <f t="shared" si="55"/>
        <v>ok</v>
      </c>
      <c r="AB313" s="76"/>
      <c r="AC313" s="80" t="str">
        <f t="array" ref="AC313">IFERROR(IF($C313="","",INDEX(구분표!$I$2:$I$1001,MATCH(1,(구분표!$B$2:$B$1001='15년일출'!$A313)*(구분표!$C$2:$C$1001='15년일출'!$B313)*(구분표!$A$2:$A$1001='15년일출'!$C313),0))),"@@")</f>
        <v/>
      </c>
    </row>
    <row r="314" spans="1:29" ht="31.5" customHeight="1">
      <c r="A314" s="90" t="str">
        <f>IFERROR(VLOOKUP('15년일출'!$C314,구분표!$A$2:$C$1001,2,FALSE),"")</f>
        <v/>
      </c>
      <c r="B314" s="90" t="str">
        <f>IFERROR(VLOOKUP('15년일출'!$C314,구분표!$A$2:$C$1001,3,FALSE),"")</f>
        <v/>
      </c>
      <c r="C314" s="190"/>
      <c r="D314" s="189"/>
      <c r="E314" s="189"/>
      <c r="F314" s="190"/>
      <c r="G314" s="192"/>
      <c r="H314" s="188"/>
      <c r="I314" s="188"/>
      <c r="J314" s="74">
        <f t="shared" si="50"/>
        <v>0</v>
      </c>
      <c r="K314" s="188"/>
      <c r="L314" s="188"/>
      <c r="M314" s="74">
        <f t="shared" si="51"/>
        <v>0</v>
      </c>
      <c r="N314" s="75" t="str">
        <f t="shared" si="45"/>
        <v>-</v>
      </c>
      <c r="O314" s="206"/>
      <c r="P314" s="76"/>
      <c r="Q314" s="215"/>
      <c r="R314" s="76"/>
      <c r="S314" s="79" t="str">
        <f t="shared" si="52"/>
        <v/>
      </c>
      <c r="T314" s="188">
        <f t="shared" si="46"/>
        <v>0</v>
      </c>
      <c r="U314" s="188">
        <f t="shared" si="53"/>
        <v>0</v>
      </c>
      <c r="V314" s="78" t="str">
        <f t="shared" si="47"/>
        <v>ok</v>
      </c>
      <c r="W314" s="76"/>
      <c r="X314" s="77" t="str">
        <f t="shared" si="54"/>
        <v/>
      </c>
      <c r="Y314" s="188">
        <f t="shared" si="48"/>
        <v>0</v>
      </c>
      <c r="Z314" s="188">
        <f t="shared" si="49"/>
        <v>0</v>
      </c>
      <c r="AA314" s="78" t="str">
        <f t="shared" si="55"/>
        <v>ok</v>
      </c>
      <c r="AB314" s="76"/>
      <c r="AC314" s="80" t="str">
        <f t="array" ref="AC314">IFERROR(IF($C314="","",INDEX(구분표!$I$2:$I$1001,MATCH(1,(구분표!$B$2:$B$1001='15년일출'!$A314)*(구분표!$C$2:$C$1001='15년일출'!$B314)*(구분표!$A$2:$A$1001='15년일출'!$C314),0))),"@@")</f>
        <v/>
      </c>
    </row>
    <row r="315" spans="1:29" ht="31.5" customHeight="1">
      <c r="A315" s="90" t="str">
        <f>IFERROR(VLOOKUP('15년일출'!$C315,구분표!$A$2:$C$1001,2,FALSE),"")</f>
        <v/>
      </c>
      <c r="B315" s="90" t="str">
        <f>IFERROR(VLOOKUP('15년일출'!$C315,구분표!$A$2:$C$1001,3,FALSE),"")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0"/>
        <v>0</v>
      </c>
      <c r="K315" s="188"/>
      <c r="L315" s="188"/>
      <c r="M315" s="74">
        <f t="shared" si="51"/>
        <v>0</v>
      </c>
      <c r="N315" s="75" t="str">
        <f t="shared" si="45"/>
        <v>-</v>
      </c>
      <c r="O315" s="206"/>
      <c r="P315" s="76"/>
      <c r="Q315" s="215"/>
      <c r="R315" s="76"/>
      <c r="S315" s="79" t="str">
        <f t="shared" si="52"/>
        <v/>
      </c>
      <c r="T315" s="188">
        <f t="shared" si="46"/>
        <v>0</v>
      </c>
      <c r="U315" s="188">
        <f t="shared" si="53"/>
        <v>0</v>
      </c>
      <c r="V315" s="78" t="str">
        <f t="shared" si="47"/>
        <v>ok</v>
      </c>
      <c r="W315" s="76"/>
      <c r="X315" s="77" t="str">
        <f t="shared" si="54"/>
        <v/>
      </c>
      <c r="Y315" s="188">
        <f t="shared" si="48"/>
        <v>0</v>
      </c>
      <c r="Z315" s="188">
        <f t="shared" si="49"/>
        <v>0</v>
      </c>
      <c r="AA315" s="78" t="str">
        <f t="shared" si="55"/>
        <v>ok</v>
      </c>
      <c r="AB315" s="76"/>
      <c r="AC315" s="80" t="str">
        <f t="array" ref="AC315">IFERROR(IF($C315="","",INDEX(구분표!$I$2:$I$1001,MATCH(1,(구분표!$B$2:$B$1001='15년일출'!$A315)*(구분표!$C$2:$C$1001='15년일출'!$B315)*(구분표!$A$2:$A$1001='15년일출'!$C315),0))),"@@")</f>
        <v/>
      </c>
    </row>
    <row r="316" spans="1:29" ht="31.5" customHeight="1">
      <c r="A316" s="90" t="str">
        <f>IFERROR(VLOOKUP('15년일출'!$C316,구분표!$A$2:$C$1001,2,FALSE),"")</f>
        <v/>
      </c>
      <c r="B316" s="90" t="str">
        <f>IFERROR(VLOOKUP('15년일출'!$C316,구분표!$A$2:$C$1001,3,FALSE),"")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0"/>
        <v>0</v>
      </c>
      <c r="K316" s="188"/>
      <c r="L316" s="188"/>
      <c r="M316" s="74">
        <f t="shared" si="51"/>
        <v>0</v>
      </c>
      <c r="N316" s="75" t="str">
        <f t="shared" si="45"/>
        <v>-</v>
      </c>
      <c r="O316" s="206"/>
      <c r="P316" s="76"/>
      <c r="Q316" s="215"/>
      <c r="R316" s="76"/>
      <c r="S316" s="79" t="str">
        <f t="shared" si="52"/>
        <v/>
      </c>
      <c r="T316" s="188">
        <f t="shared" si="46"/>
        <v>0</v>
      </c>
      <c r="U316" s="188">
        <f t="shared" si="53"/>
        <v>0</v>
      </c>
      <c r="V316" s="78" t="str">
        <f t="shared" si="47"/>
        <v>ok</v>
      </c>
      <c r="W316" s="76"/>
      <c r="X316" s="77" t="str">
        <f t="shared" si="54"/>
        <v/>
      </c>
      <c r="Y316" s="188">
        <f t="shared" si="48"/>
        <v>0</v>
      </c>
      <c r="Z316" s="188">
        <f t="shared" si="49"/>
        <v>0</v>
      </c>
      <c r="AA316" s="78" t="str">
        <f t="shared" si="55"/>
        <v>ok</v>
      </c>
      <c r="AB316" s="76"/>
      <c r="AC316" s="80" t="str">
        <f t="array" ref="AC316">IFERROR(IF($C316="","",INDEX(구분표!$I$2:$I$1001,MATCH(1,(구분표!$B$2:$B$1001='15년일출'!$A316)*(구분표!$C$2:$C$1001='15년일출'!$B316)*(구분표!$A$2:$A$1001='15년일출'!$C316),0))),"@@")</f>
        <v/>
      </c>
    </row>
    <row r="317" spans="1:29" ht="31.5" customHeight="1">
      <c r="A317" s="90" t="str">
        <f>IFERROR(VLOOKUP('15년일출'!$C317,구분표!$A$2:$C$1001,2,FALSE),"")</f>
        <v/>
      </c>
      <c r="B317" s="90" t="str">
        <f>IFERROR(VLOOKUP('15년일출'!$C317,구분표!$A$2:$C$1001,3,FALSE),"")</f>
        <v/>
      </c>
      <c r="C317" s="190"/>
      <c r="D317" s="189"/>
      <c r="E317" s="189"/>
      <c r="F317" s="190"/>
      <c r="G317" s="188"/>
      <c r="H317" s="188"/>
      <c r="I317" s="200"/>
      <c r="J317" s="74">
        <f t="shared" si="50"/>
        <v>0</v>
      </c>
      <c r="K317" s="188"/>
      <c r="L317" s="200"/>
      <c r="M317" s="74">
        <f t="shared" si="51"/>
        <v>0</v>
      </c>
      <c r="N317" s="75" t="str">
        <f t="shared" si="45"/>
        <v>-</v>
      </c>
      <c r="O317" s="205"/>
      <c r="P317" s="76"/>
      <c r="Q317" s="215"/>
      <c r="R317" s="76"/>
      <c r="S317" s="79" t="str">
        <f t="shared" si="52"/>
        <v/>
      </c>
      <c r="T317" s="188">
        <f t="shared" si="46"/>
        <v>0</v>
      </c>
      <c r="U317" s="188">
        <f t="shared" si="53"/>
        <v>0</v>
      </c>
      <c r="V317" s="78" t="str">
        <f t="shared" si="47"/>
        <v>ok</v>
      </c>
      <c r="W317" s="76"/>
      <c r="X317" s="77" t="str">
        <f t="shared" si="54"/>
        <v/>
      </c>
      <c r="Y317" s="188">
        <f t="shared" si="48"/>
        <v>0</v>
      </c>
      <c r="Z317" s="188">
        <f t="shared" si="49"/>
        <v>0</v>
      </c>
      <c r="AA317" s="78" t="str">
        <f t="shared" si="55"/>
        <v>ok</v>
      </c>
      <c r="AB317" s="76"/>
      <c r="AC317" s="80" t="str">
        <f t="array" ref="AC317">IFERROR(IF($C317="","",INDEX(구분표!$I$2:$I$1001,MATCH(1,(구분표!$B$2:$B$1001='15년일출'!$A317)*(구분표!$C$2:$C$1001='15년일출'!$B317)*(구분표!$A$2:$A$1001='15년일출'!$C317),0))),"@@")</f>
        <v/>
      </c>
    </row>
    <row r="318" spans="1:29" ht="31.5" customHeight="1">
      <c r="A318" s="90" t="str">
        <f>IFERROR(VLOOKUP('15년일출'!$C318,구분표!$A$2:$C$1001,2,FALSE),"")</f>
        <v/>
      </c>
      <c r="B318" s="90" t="str">
        <f>IFERROR(VLOOKUP('15년일출'!$C318,구분표!$A$2:$C$1001,3,FALSE),"")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0"/>
        <v>0</v>
      </c>
      <c r="K318" s="188"/>
      <c r="L318" s="188"/>
      <c r="M318" s="74">
        <f t="shared" si="51"/>
        <v>0</v>
      </c>
      <c r="N318" s="75" t="str">
        <f t="shared" si="45"/>
        <v>-</v>
      </c>
      <c r="O318" s="206"/>
      <c r="P318" s="76"/>
      <c r="Q318" s="215"/>
      <c r="R318" s="76"/>
      <c r="S318" s="79" t="str">
        <f t="shared" si="52"/>
        <v/>
      </c>
      <c r="T318" s="188">
        <f t="shared" si="46"/>
        <v>0</v>
      </c>
      <c r="U318" s="188">
        <f t="shared" si="53"/>
        <v>0</v>
      </c>
      <c r="V318" s="78" t="str">
        <f t="shared" si="47"/>
        <v>ok</v>
      </c>
      <c r="W318" s="76"/>
      <c r="X318" s="77" t="str">
        <f t="shared" si="54"/>
        <v/>
      </c>
      <c r="Y318" s="188">
        <f t="shared" si="48"/>
        <v>0</v>
      </c>
      <c r="Z318" s="188">
        <f t="shared" si="49"/>
        <v>0</v>
      </c>
      <c r="AA318" s="78" t="str">
        <f t="shared" si="55"/>
        <v>ok</v>
      </c>
      <c r="AB318" s="76"/>
      <c r="AC318" s="80" t="str">
        <f t="array" ref="AC318">IFERROR(IF($C318="","",INDEX(구분표!$I$2:$I$1001,MATCH(1,(구분표!$B$2:$B$1001='15년일출'!$A318)*(구분표!$C$2:$C$1001='15년일출'!$B318)*(구분표!$A$2:$A$1001='15년일출'!$C318),0))),"@@")</f>
        <v/>
      </c>
    </row>
    <row r="319" spans="1:29" ht="31.5" customHeight="1">
      <c r="A319" s="90" t="str">
        <f>IFERROR(VLOOKUP('15년일출'!$C319,구분표!$A$2:$C$1001,2,FALSE),"")</f>
        <v/>
      </c>
      <c r="B319" s="90" t="str">
        <f>IFERROR(VLOOKUP('15년일출'!$C319,구분표!$A$2:$C$1001,3,FALSE),"")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0"/>
        <v>0</v>
      </c>
      <c r="K319" s="188"/>
      <c r="L319" s="188"/>
      <c r="M319" s="74">
        <f t="shared" si="51"/>
        <v>0</v>
      </c>
      <c r="N319" s="75" t="str">
        <f t="shared" ref="N319:N378" si="56">IF(H319-K319&lt;0,"동의필요","-")</f>
        <v>-</v>
      </c>
      <c r="O319" s="208"/>
      <c r="P319" s="76"/>
      <c r="Q319" s="215"/>
      <c r="R319" s="76"/>
      <c r="S319" s="79" t="str">
        <f t="shared" si="52"/>
        <v/>
      </c>
      <c r="T319" s="188">
        <f t="shared" si="46"/>
        <v>0</v>
      </c>
      <c r="U319" s="188">
        <f t="shared" si="53"/>
        <v>0</v>
      </c>
      <c r="V319" s="78" t="str">
        <f t="shared" si="47"/>
        <v>ok</v>
      </c>
      <c r="W319" s="76"/>
      <c r="X319" s="77" t="str">
        <f t="shared" si="54"/>
        <v/>
      </c>
      <c r="Y319" s="188">
        <f t="shared" si="48"/>
        <v>0</v>
      </c>
      <c r="Z319" s="188">
        <f t="shared" si="49"/>
        <v>0</v>
      </c>
      <c r="AA319" s="78" t="str">
        <f t="shared" si="55"/>
        <v>ok</v>
      </c>
      <c r="AB319" s="76"/>
      <c r="AC319" s="80" t="str">
        <f t="array" ref="AC319">IFERROR(IF($C319="","",INDEX(구분표!$I$2:$I$1001,MATCH(1,(구분표!$B$2:$B$1001='15년일출'!$A319)*(구분표!$C$2:$C$1001='15년일출'!$B319)*(구분표!$A$2:$A$1001='15년일출'!$C319),0))),"@@")</f>
        <v/>
      </c>
    </row>
    <row r="320" spans="1:29" ht="31.5" customHeight="1">
      <c r="A320" s="90" t="str">
        <f>IFERROR(VLOOKUP('15년일출'!$C320,구분표!$A$2:$C$1001,2,FALSE),"")</f>
        <v/>
      </c>
      <c r="B320" s="90" t="str">
        <f>IFERROR(VLOOKUP('15년일출'!$C320,구분표!$A$2:$C$1001,3,FALSE),"")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0"/>
        <v>0</v>
      </c>
      <c r="K320" s="188"/>
      <c r="L320" s="188"/>
      <c r="M320" s="74">
        <f t="shared" si="51"/>
        <v>0</v>
      </c>
      <c r="N320" s="75" t="str">
        <f t="shared" si="56"/>
        <v>-</v>
      </c>
      <c r="O320" s="206"/>
      <c r="P320" s="76"/>
      <c r="Q320" s="215"/>
      <c r="R320" s="76"/>
      <c r="S320" s="79" t="str">
        <f t="shared" si="52"/>
        <v/>
      </c>
      <c r="T320" s="188">
        <f t="shared" si="46"/>
        <v>0</v>
      </c>
      <c r="U320" s="188">
        <f t="shared" si="53"/>
        <v>0</v>
      </c>
      <c r="V320" s="78" t="str">
        <f t="shared" si="47"/>
        <v>ok</v>
      </c>
      <c r="W320" s="76"/>
      <c r="X320" s="77" t="str">
        <f t="shared" si="54"/>
        <v/>
      </c>
      <c r="Y320" s="188">
        <f t="shared" si="48"/>
        <v>0</v>
      </c>
      <c r="Z320" s="188">
        <f t="shared" si="49"/>
        <v>0</v>
      </c>
      <c r="AA320" s="78" t="str">
        <f t="shared" si="55"/>
        <v>ok</v>
      </c>
      <c r="AB320" s="76"/>
      <c r="AC320" s="80" t="str">
        <f t="array" ref="AC320">IFERROR(IF($C320="","",INDEX(구분표!$I$2:$I$1001,MATCH(1,(구분표!$B$2:$B$1001='15년일출'!$A320)*(구분표!$C$2:$C$1001='15년일출'!$B320)*(구분표!$A$2:$A$1001='15년일출'!$C320),0))),"@@")</f>
        <v/>
      </c>
    </row>
    <row r="321" spans="1:29" ht="31.5" customHeight="1">
      <c r="A321" s="90" t="str">
        <f>IFERROR(VLOOKUP('15년일출'!$C321,구분표!$A$2:$C$1001,2,FALSE),"")</f>
        <v/>
      </c>
      <c r="B321" s="90" t="str">
        <f>IFERROR(VLOOKUP('15년일출'!$C321,구분표!$A$2:$C$1001,3,FALSE),"")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0"/>
        <v>0</v>
      </c>
      <c r="K321" s="188"/>
      <c r="L321" s="188"/>
      <c r="M321" s="74">
        <f t="shared" si="51"/>
        <v>0</v>
      </c>
      <c r="N321" s="75" t="str">
        <f t="shared" si="56"/>
        <v>-</v>
      </c>
      <c r="O321" s="206"/>
      <c r="P321" s="76"/>
      <c r="Q321" s="215"/>
      <c r="R321" s="76"/>
      <c r="S321" s="79" t="str">
        <f t="shared" si="52"/>
        <v/>
      </c>
      <c r="T321" s="188">
        <f t="shared" si="46"/>
        <v>0</v>
      </c>
      <c r="U321" s="188">
        <f t="shared" si="53"/>
        <v>0</v>
      </c>
      <c r="V321" s="78" t="str">
        <f t="shared" si="47"/>
        <v>ok</v>
      </c>
      <c r="W321" s="76"/>
      <c r="X321" s="77" t="str">
        <f t="shared" si="54"/>
        <v/>
      </c>
      <c r="Y321" s="188">
        <f t="shared" si="48"/>
        <v>0</v>
      </c>
      <c r="Z321" s="188">
        <f t="shared" si="49"/>
        <v>0</v>
      </c>
      <c r="AA321" s="78" t="str">
        <f t="shared" si="55"/>
        <v>ok</v>
      </c>
      <c r="AB321" s="76"/>
      <c r="AC321" s="80" t="str">
        <f t="array" ref="AC321">IFERROR(IF($C321="","",INDEX(구분표!$I$2:$I$1001,MATCH(1,(구분표!$B$2:$B$1001='15년일출'!$A321)*(구분표!$C$2:$C$1001='15년일출'!$B321)*(구분표!$A$2:$A$1001='15년일출'!$C321),0))),"@@")</f>
        <v/>
      </c>
    </row>
    <row r="322" spans="1:29" ht="31.5" customHeight="1">
      <c r="A322" s="90" t="str">
        <f>IFERROR(VLOOKUP('15년일출'!$C322,구분표!$A$2:$C$1001,2,FALSE),"")</f>
        <v/>
      </c>
      <c r="B322" s="90" t="str">
        <f>IFERROR(VLOOKUP('15년일출'!$C322,구분표!$A$2:$C$1001,3,FALSE),"")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0"/>
        <v>0</v>
      </c>
      <c r="K322" s="188"/>
      <c r="L322" s="188"/>
      <c r="M322" s="74">
        <f t="shared" si="51"/>
        <v>0</v>
      </c>
      <c r="N322" s="75" t="str">
        <f t="shared" si="56"/>
        <v>-</v>
      </c>
      <c r="O322" s="206"/>
      <c r="P322" s="76"/>
      <c r="Q322" s="215"/>
      <c r="R322" s="76"/>
      <c r="S322" s="79" t="str">
        <f t="shared" si="52"/>
        <v/>
      </c>
      <c r="T322" s="188">
        <f t="shared" si="46"/>
        <v>0</v>
      </c>
      <c r="U322" s="188">
        <f t="shared" si="53"/>
        <v>0</v>
      </c>
      <c r="V322" s="78" t="str">
        <f t="shared" si="47"/>
        <v>ok</v>
      </c>
      <c r="W322" s="76"/>
      <c r="X322" s="77" t="str">
        <f t="shared" si="54"/>
        <v/>
      </c>
      <c r="Y322" s="188">
        <f t="shared" si="48"/>
        <v>0</v>
      </c>
      <c r="Z322" s="188">
        <f t="shared" si="49"/>
        <v>0</v>
      </c>
      <c r="AA322" s="78" t="str">
        <f t="shared" si="55"/>
        <v>ok</v>
      </c>
      <c r="AB322" s="76"/>
      <c r="AC322" s="80" t="str">
        <f t="array" ref="AC322">IFERROR(IF($C322="","",INDEX(구분표!$I$2:$I$1001,MATCH(1,(구분표!$B$2:$B$1001='15년일출'!$A322)*(구분표!$C$2:$C$1001='15년일출'!$B322)*(구분표!$A$2:$A$1001='15년일출'!$C322),0))),"@@")</f>
        <v/>
      </c>
    </row>
    <row r="323" spans="1:29" ht="31.5" customHeight="1">
      <c r="A323" s="90" t="str">
        <f>IFERROR(VLOOKUP('15년일출'!$C323,구분표!$A$2:$C$1001,2,FALSE),"")</f>
        <v/>
      </c>
      <c r="B323" s="90" t="str">
        <f>IFERROR(VLOOKUP('15년일출'!$C323,구분표!$A$2:$C$1001,3,FALSE),"")</f>
        <v/>
      </c>
      <c r="C323" s="190"/>
      <c r="D323" s="189"/>
      <c r="E323" s="189"/>
      <c r="F323" s="190"/>
      <c r="G323" s="191"/>
      <c r="H323" s="188"/>
      <c r="I323" s="188"/>
      <c r="J323" s="74">
        <f t="shared" si="50"/>
        <v>0</v>
      </c>
      <c r="K323" s="188"/>
      <c r="L323" s="188"/>
      <c r="M323" s="74">
        <f t="shared" si="51"/>
        <v>0</v>
      </c>
      <c r="N323" s="75" t="str">
        <f t="shared" si="56"/>
        <v>-</v>
      </c>
      <c r="O323" s="206"/>
      <c r="P323" s="76"/>
      <c r="Q323" s="215"/>
      <c r="R323" s="76"/>
      <c r="S323" s="79" t="str">
        <f t="shared" si="52"/>
        <v/>
      </c>
      <c r="T323" s="188">
        <f t="shared" si="46"/>
        <v>0</v>
      </c>
      <c r="U323" s="188">
        <f t="shared" si="53"/>
        <v>0</v>
      </c>
      <c r="V323" s="78" t="str">
        <f t="shared" si="47"/>
        <v>ok</v>
      </c>
      <c r="W323" s="76"/>
      <c r="X323" s="77" t="str">
        <f t="shared" si="54"/>
        <v/>
      </c>
      <c r="Y323" s="188">
        <f t="shared" si="48"/>
        <v>0</v>
      </c>
      <c r="Z323" s="188">
        <f t="shared" si="49"/>
        <v>0</v>
      </c>
      <c r="AA323" s="78" t="str">
        <f t="shared" si="55"/>
        <v>ok</v>
      </c>
      <c r="AB323" s="76"/>
      <c r="AC323" s="80" t="str">
        <f t="array" ref="AC323">IFERROR(IF($C323="","",INDEX(구분표!$I$2:$I$1001,MATCH(1,(구분표!$B$2:$B$1001='15년일출'!$A323)*(구분표!$C$2:$C$1001='15년일출'!$B323)*(구분표!$A$2:$A$1001='15년일출'!$C323),0))),"@@")</f>
        <v/>
      </c>
    </row>
    <row r="324" spans="1:29" ht="31.5" customHeight="1">
      <c r="A324" s="90" t="str">
        <f>IFERROR(VLOOKUP('15년일출'!$C324,구분표!$A$2:$C$1001,2,FALSE),"")</f>
        <v/>
      </c>
      <c r="B324" s="90" t="str">
        <f>IFERROR(VLOOKUP('15년일출'!$C324,구분표!$A$2:$C$1001,3,FALSE),"")</f>
        <v/>
      </c>
      <c r="C324" s="190"/>
      <c r="D324" s="189"/>
      <c r="E324" s="189"/>
      <c r="F324" s="190"/>
      <c r="G324" s="188"/>
      <c r="H324" s="188"/>
      <c r="I324" s="188"/>
      <c r="J324" s="74">
        <f t="shared" si="50"/>
        <v>0</v>
      </c>
      <c r="K324" s="188"/>
      <c r="L324" s="188"/>
      <c r="M324" s="74">
        <f t="shared" si="51"/>
        <v>0</v>
      </c>
      <c r="N324" s="75" t="str">
        <f t="shared" si="56"/>
        <v>-</v>
      </c>
      <c r="O324" s="206"/>
      <c r="P324" s="76"/>
      <c r="Q324" s="215"/>
      <c r="R324" s="76"/>
      <c r="S324" s="79" t="str">
        <f t="shared" si="52"/>
        <v/>
      </c>
      <c r="T324" s="188">
        <f t="shared" si="46"/>
        <v>0</v>
      </c>
      <c r="U324" s="188">
        <f t="shared" si="53"/>
        <v>0</v>
      </c>
      <c r="V324" s="78" t="str">
        <f t="shared" si="47"/>
        <v>ok</v>
      </c>
      <c r="W324" s="76"/>
      <c r="X324" s="77" t="str">
        <f t="shared" si="54"/>
        <v/>
      </c>
      <c r="Y324" s="188">
        <f t="shared" si="48"/>
        <v>0</v>
      </c>
      <c r="Z324" s="188">
        <f t="shared" si="49"/>
        <v>0</v>
      </c>
      <c r="AA324" s="78" t="str">
        <f t="shared" si="55"/>
        <v>ok</v>
      </c>
      <c r="AB324" s="76"/>
      <c r="AC324" s="80" t="str">
        <f t="array" ref="AC324">IFERROR(IF($C324="","",INDEX(구분표!$I$2:$I$1001,MATCH(1,(구분표!$B$2:$B$1001='15년일출'!$A324)*(구분표!$C$2:$C$1001='15년일출'!$B324)*(구분표!$A$2:$A$1001='15년일출'!$C324),0))),"@@")</f>
        <v/>
      </c>
    </row>
    <row r="325" spans="1:29" ht="31.5" customHeight="1">
      <c r="A325" s="90" t="str">
        <f>IFERROR(VLOOKUP('15년일출'!$C325,구분표!$A$2:$C$1001,2,FALSE),"")</f>
        <v/>
      </c>
      <c r="B325" s="90" t="str">
        <f>IFERROR(VLOOKUP('15년일출'!$C325,구분표!$A$2:$C$1001,3,FALSE),"")</f>
        <v/>
      </c>
      <c r="C325" s="190"/>
      <c r="D325" s="189"/>
      <c r="E325" s="189"/>
      <c r="F325" s="190"/>
      <c r="G325" s="191"/>
      <c r="H325" s="188"/>
      <c r="I325" s="188"/>
      <c r="J325" s="74">
        <f t="shared" si="50"/>
        <v>0</v>
      </c>
      <c r="K325" s="188"/>
      <c r="L325" s="188"/>
      <c r="M325" s="74">
        <f t="shared" si="51"/>
        <v>0</v>
      </c>
      <c r="N325" s="75" t="str">
        <f t="shared" si="56"/>
        <v>-</v>
      </c>
      <c r="O325" s="206"/>
      <c r="P325" s="76"/>
      <c r="Q325" s="215"/>
      <c r="R325" s="76"/>
      <c r="S325" s="79" t="str">
        <f t="shared" si="52"/>
        <v/>
      </c>
      <c r="T325" s="188">
        <f t="shared" si="46"/>
        <v>0</v>
      </c>
      <c r="U325" s="188">
        <f t="shared" si="53"/>
        <v>0</v>
      </c>
      <c r="V325" s="78" t="str">
        <f t="shared" si="47"/>
        <v>ok</v>
      </c>
      <c r="W325" s="76"/>
      <c r="X325" s="77" t="str">
        <f t="shared" si="54"/>
        <v/>
      </c>
      <c r="Y325" s="188">
        <f t="shared" si="48"/>
        <v>0</v>
      </c>
      <c r="Z325" s="188">
        <f t="shared" si="49"/>
        <v>0</v>
      </c>
      <c r="AA325" s="78" t="str">
        <f t="shared" si="55"/>
        <v>ok</v>
      </c>
      <c r="AB325" s="76"/>
      <c r="AC325" s="80" t="str">
        <f t="array" ref="AC325">IFERROR(IF($C325="","",INDEX(구분표!$I$2:$I$1001,MATCH(1,(구분표!$B$2:$B$1001='15년일출'!$A325)*(구분표!$C$2:$C$1001='15년일출'!$B325)*(구분표!$A$2:$A$1001='15년일출'!$C325),0))),"@@")</f>
        <v/>
      </c>
    </row>
    <row r="326" spans="1:29" ht="31.5" customHeight="1">
      <c r="A326" s="90" t="str">
        <f>IFERROR(VLOOKUP('15년일출'!$C326,구분표!$A$2:$C$1001,2,FALSE),"")</f>
        <v/>
      </c>
      <c r="B326" s="90" t="str">
        <f>IFERROR(VLOOKUP('15년일출'!$C326,구분표!$A$2:$C$1001,3,FALSE),"")</f>
        <v/>
      </c>
      <c r="C326" s="190"/>
      <c r="D326" s="189"/>
      <c r="E326" s="189"/>
      <c r="F326" s="190"/>
      <c r="G326" s="188"/>
      <c r="H326" s="188"/>
      <c r="I326" s="188"/>
      <c r="J326" s="74">
        <f t="shared" si="50"/>
        <v>0</v>
      </c>
      <c r="K326" s="188"/>
      <c r="L326" s="188"/>
      <c r="M326" s="74">
        <f t="shared" si="51"/>
        <v>0</v>
      </c>
      <c r="N326" s="75" t="str">
        <f t="shared" si="56"/>
        <v>-</v>
      </c>
      <c r="O326" s="209"/>
      <c r="P326" s="76"/>
      <c r="Q326" s="215"/>
      <c r="R326" s="76"/>
      <c r="S326" s="79" t="str">
        <f t="shared" si="52"/>
        <v/>
      </c>
      <c r="T326" s="188">
        <f t="shared" si="46"/>
        <v>0</v>
      </c>
      <c r="U326" s="188">
        <f t="shared" si="53"/>
        <v>0</v>
      </c>
      <c r="V326" s="78" t="str">
        <f t="shared" si="47"/>
        <v>ok</v>
      </c>
      <c r="W326" s="76"/>
      <c r="X326" s="77" t="str">
        <f t="shared" si="54"/>
        <v/>
      </c>
      <c r="Y326" s="188">
        <f t="shared" si="48"/>
        <v>0</v>
      </c>
      <c r="Z326" s="188">
        <f t="shared" si="49"/>
        <v>0</v>
      </c>
      <c r="AA326" s="78" t="str">
        <f t="shared" si="55"/>
        <v>ok</v>
      </c>
      <c r="AB326" s="76"/>
      <c r="AC326" s="80" t="str">
        <f t="array" ref="AC326">IFERROR(IF($C326="","",INDEX(구분표!$I$2:$I$1001,MATCH(1,(구분표!$B$2:$B$1001='15년일출'!$A326)*(구분표!$C$2:$C$1001='15년일출'!$B326)*(구분표!$A$2:$A$1001='15년일출'!$C326),0))),"@@")</f>
        <v/>
      </c>
    </row>
    <row r="327" spans="1:29" ht="31.5" customHeight="1">
      <c r="A327" s="90" t="str">
        <f>IFERROR(VLOOKUP('15년일출'!$C327,구분표!$A$2:$C$1001,2,FALSE),"")</f>
        <v/>
      </c>
      <c r="B327" s="90" t="str">
        <f>IFERROR(VLOOKUP('15년일출'!$C327,구분표!$A$2:$C$1001,3,FALSE),"")</f>
        <v/>
      </c>
      <c r="C327" s="190"/>
      <c r="D327" s="189"/>
      <c r="E327" s="189"/>
      <c r="F327" s="190"/>
      <c r="G327" s="188"/>
      <c r="H327" s="188"/>
      <c r="I327" s="188"/>
      <c r="J327" s="74">
        <f t="shared" si="50"/>
        <v>0</v>
      </c>
      <c r="K327" s="188"/>
      <c r="L327" s="188"/>
      <c r="M327" s="74">
        <f t="shared" si="51"/>
        <v>0</v>
      </c>
      <c r="N327" s="75" t="str">
        <f t="shared" si="56"/>
        <v>-</v>
      </c>
      <c r="O327" s="209"/>
      <c r="P327" s="76"/>
      <c r="Q327" s="215"/>
      <c r="R327" s="76"/>
      <c r="S327" s="79" t="str">
        <f t="shared" si="52"/>
        <v/>
      </c>
      <c r="T327" s="188">
        <f t="shared" ref="T327:T378" si="57">IF($S327&lt;&gt;"도비",IF($Q327="국도비","직접입력",SUM($H327:$I327)),)</f>
        <v>0</v>
      </c>
      <c r="U327" s="188">
        <f t="shared" si="53"/>
        <v>0</v>
      </c>
      <c r="V327" s="78" t="str">
        <f t="shared" ref="V327:V378" si="58">IF($Q327="국도비","ok",IF(($H327+$I327)=($T327+$U327),"ok","검토"))</f>
        <v>ok</v>
      </c>
      <c r="W327" s="76"/>
      <c r="X327" s="77" t="str">
        <f t="shared" si="54"/>
        <v/>
      </c>
      <c r="Y327" s="188">
        <f t="shared" ref="Y327:Y378" si="59">IF($X327&lt;&gt;"도비",IF($Q327="국도비","직접입력",SUM($K327:$L327)),)</f>
        <v>0</v>
      </c>
      <c r="Z327" s="188">
        <f t="shared" ref="Z327:Z378" si="60">IF($X327="도비",SUM($K327:$L327),IF($Q327="국도비","직접입력",SUM($K327:$L327)-$Y327))</f>
        <v>0</v>
      </c>
      <c r="AA327" s="78" t="str">
        <f t="shared" si="55"/>
        <v>ok</v>
      </c>
      <c r="AB327" s="76"/>
      <c r="AC327" s="80" t="str">
        <f t="array" ref="AC327">IFERROR(IF($C327="","",INDEX(구분표!$I$2:$I$1001,MATCH(1,(구분표!$B$2:$B$1001='15년일출'!$A327)*(구분표!$C$2:$C$1001='15년일출'!$B327)*(구분표!$A$2:$A$1001='15년일출'!$C327),0))),"@@")</f>
        <v/>
      </c>
    </row>
    <row r="328" spans="1:29" ht="31.5" customHeight="1">
      <c r="A328" s="90" t="str">
        <f>IFERROR(VLOOKUP('15년일출'!$C328,구분표!$A$2:$C$1001,2,FALSE),"")</f>
        <v/>
      </c>
      <c r="B328" s="90" t="str">
        <f>IFERROR(VLOOKUP('15년일출'!$C328,구분표!$A$2:$C$1001,3,FALSE),"")</f>
        <v/>
      </c>
      <c r="C328" s="190"/>
      <c r="D328" s="189"/>
      <c r="E328" s="189"/>
      <c r="F328" s="190"/>
      <c r="G328" s="188"/>
      <c r="H328" s="188"/>
      <c r="I328" s="188"/>
      <c r="J328" s="74">
        <f t="shared" ref="J328:J378" si="61">SUM(G328+H328+I328)</f>
        <v>0</v>
      </c>
      <c r="K328" s="188"/>
      <c r="L328" s="188"/>
      <c r="M328" s="74">
        <f t="shared" ref="M328:M378" si="62">SUM(G328+K328+L328)</f>
        <v>0</v>
      </c>
      <c r="N328" s="75" t="str">
        <f t="shared" si="56"/>
        <v>-</v>
      </c>
      <c r="O328" s="205"/>
      <c r="P328" s="76"/>
      <c r="Q328" s="215"/>
      <c r="R328" s="76"/>
      <c r="S328" s="79" t="str">
        <f t="shared" ref="S328:S378" si="63">IF($Q328="도비","도비",IF(COUNT(FIND("국비/",$F328)),"국비",IF(COUNT(FIND("지특/",$F328)),"지특",IF(COUNT(FIND("기금/",$F328)),"기금",IF(COUNT(FIND("교부세/",$F328)),"특교",IF(COUNT(FIND("자체/",$F328)),"도비",""))))))</f>
        <v/>
      </c>
      <c r="T328" s="188">
        <f t="shared" si="57"/>
        <v>0</v>
      </c>
      <c r="U328" s="188">
        <f t="shared" ref="U328:U378" si="64">IF($S328="도비",SUM($H328:$I328),IF($Q328="국도비","직접입력",SUM($H328:$I328)-$T328))</f>
        <v>0</v>
      </c>
      <c r="V328" s="78" t="str">
        <f t="shared" si="58"/>
        <v>ok</v>
      </c>
      <c r="W328" s="76"/>
      <c r="X328" s="77" t="str">
        <f t="shared" ref="X328:X378" si="65">$S328</f>
        <v/>
      </c>
      <c r="Y328" s="188">
        <f t="shared" si="59"/>
        <v>0</v>
      </c>
      <c r="Z328" s="188">
        <f t="shared" si="60"/>
        <v>0</v>
      </c>
      <c r="AA328" s="78" t="str">
        <f t="shared" ref="AA328:AA378" si="66">IF($Q328="국도비","ok",IF(($K328+$L328)=($Y328+$Z328),"ok","검토"))</f>
        <v>ok</v>
      </c>
      <c r="AB328" s="76"/>
      <c r="AC328" s="80" t="str">
        <f t="array" ref="AC328">IFERROR(IF($C328="","",INDEX(구분표!$I$2:$I$1001,MATCH(1,(구분표!$B$2:$B$1001='15년일출'!$A328)*(구분표!$C$2:$C$1001='15년일출'!$B328)*(구분표!$A$2:$A$1001='15년일출'!$C328),0))),"@@")</f>
        <v/>
      </c>
    </row>
    <row r="329" spans="1:29" ht="31.5" customHeight="1">
      <c r="A329" s="90" t="str">
        <f>IFERROR(VLOOKUP('15년일출'!$C329,구분표!$A$2:$C$1001,2,FALSE),"")</f>
        <v/>
      </c>
      <c r="B329" s="90" t="str">
        <f>IFERROR(VLOOKUP('15년일출'!$C329,구분표!$A$2:$C$1001,3,FALSE),"")</f>
        <v/>
      </c>
      <c r="C329" s="190"/>
      <c r="D329" s="189"/>
      <c r="E329" s="189"/>
      <c r="F329" s="190"/>
      <c r="G329" s="188"/>
      <c r="H329" s="188"/>
      <c r="I329" s="188"/>
      <c r="J329" s="74">
        <f t="shared" si="61"/>
        <v>0</v>
      </c>
      <c r="K329" s="188"/>
      <c r="L329" s="188"/>
      <c r="M329" s="74">
        <f t="shared" si="62"/>
        <v>0</v>
      </c>
      <c r="N329" s="75" t="str">
        <f t="shared" si="56"/>
        <v>-</v>
      </c>
      <c r="O329" s="205"/>
      <c r="P329" s="76"/>
      <c r="Q329" s="215"/>
      <c r="R329" s="76"/>
      <c r="S329" s="79" t="str">
        <f t="shared" si="63"/>
        <v/>
      </c>
      <c r="T329" s="188">
        <f t="shared" si="57"/>
        <v>0</v>
      </c>
      <c r="U329" s="188">
        <f t="shared" si="64"/>
        <v>0</v>
      </c>
      <c r="V329" s="78" t="str">
        <f t="shared" si="58"/>
        <v>ok</v>
      </c>
      <c r="W329" s="76"/>
      <c r="X329" s="77" t="str">
        <f t="shared" si="65"/>
        <v/>
      </c>
      <c r="Y329" s="188">
        <f t="shared" si="59"/>
        <v>0</v>
      </c>
      <c r="Z329" s="188">
        <f t="shared" si="60"/>
        <v>0</v>
      </c>
      <c r="AA329" s="78" t="str">
        <f t="shared" si="66"/>
        <v>ok</v>
      </c>
      <c r="AB329" s="76"/>
      <c r="AC329" s="80" t="str">
        <f t="array" ref="AC329">IFERROR(IF($C329="","",INDEX(구분표!$I$2:$I$1001,MATCH(1,(구분표!$B$2:$B$1001='15년일출'!$A329)*(구분표!$C$2:$C$1001='15년일출'!$B329)*(구분표!$A$2:$A$1001='15년일출'!$C329),0))),"@@")</f>
        <v/>
      </c>
    </row>
    <row r="330" spans="1:29" ht="31.5" customHeight="1">
      <c r="A330" s="90" t="str">
        <f>IFERROR(VLOOKUP('15년일출'!$C330,구분표!$A$2:$C$1001,2,FALSE),"")</f>
        <v/>
      </c>
      <c r="B330" s="90" t="str">
        <f>IFERROR(VLOOKUP('15년일출'!$C330,구분표!$A$2:$C$1001,3,FALSE),"")</f>
        <v/>
      </c>
      <c r="C330" s="190"/>
      <c r="D330" s="189"/>
      <c r="E330" s="189"/>
      <c r="F330" s="190"/>
      <c r="G330" s="188"/>
      <c r="H330" s="188"/>
      <c r="I330" s="188"/>
      <c r="J330" s="74">
        <f t="shared" si="61"/>
        <v>0</v>
      </c>
      <c r="K330" s="188"/>
      <c r="L330" s="188"/>
      <c r="M330" s="74">
        <f t="shared" si="62"/>
        <v>0</v>
      </c>
      <c r="N330" s="75" t="str">
        <f t="shared" si="56"/>
        <v>-</v>
      </c>
      <c r="O330" s="205"/>
      <c r="P330" s="76"/>
      <c r="Q330" s="215"/>
      <c r="R330" s="76"/>
      <c r="S330" s="79" t="str">
        <f t="shared" si="63"/>
        <v/>
      </c>
      <c r="T330" s="188">
        <f t="shared" si="57"/>
        <v>0</v>
      </c>
      <c r="U330" s="188">
        <f t="shared" si="64"/>
        <v>0</v>
      </c>
      <c r="V330" s="78" t="str">
        <f t="shared" si="58"/>
        <v>ok</v>
      </c>
      <c r="W330" s="76"/>
      <c r="X330" s="77" t="str">
        <f t="shared" si="65"/>
        <v/>
      </c>
      <c r="Y330" s="188">
        <f t="shared" si="59"/>
        <v>0</v>
      </c>
      <c r="Z330" s="188">
        <f t="shared" si="60"/>
        <v>0</v>
      </c>
      <c r="AA330" s="78" t="str">
        <f t="shared" si="66"/>
        <v>ok</v>
      </c>
      <c r="AB330" s="76"/>
      <c r="AC330" s="80" t="str">
        <f t="array" ref="AC330">IFERROR(IF($C330="","",INDEX(구분표!$I$2:$I$1001,MATCH(1,(구분표!$B$2:$B$1001='15년일출'!$A330)*(구분표!$C$2:$C$1001='15년일출'!$B330)*(구분표!$A$2:$A$1001='15년일출'!$C330),0))),"@@")</f>
        <v/>
      </c>
    </row>
    <row r="331" spans="1:29" ht="31.5" customHeight="1">
      <c r="A331" s="90" t="str">
        <f>IFERROR(VLOOKUP('15년일출'!$C331,구분표!$A$2:$C$1001,2,FALSE),"")</f>
        <v/>
      </c>
      <c r="B331" s="90" t="str">
        <f>IFERROR(VLOOKUP('15년일출'!$C331,구분표!$A$2:$C$1001,3,FALSE),"")</f>
        <v/>
      </c>
      <c r="C331" s="190"/>
      <c r="D331" s="189"/>
      <c r="E331" s="189"/>
      <c r="F331" s="190"/>
      <c r="G331" s="188"/>
      <c r="H331" s="188"/>
      <c r="I331" s="188"/>
      <c r="J331" s="74">
        <f t="shared" si="61"/>
        <v>0</v>
      </c>
      <c r="K331" s="188"/>
      <c r="L331" s="188"/>
      <c r="M331" s="74">
        <f t="shared" si="62"/>
        <v>0</v>
      </c>
      <c r="N331" s="75" t="str">
        <f t="shared" si="56"/>
        <v>-</v>
      </c>
      <c r="O331" s="209"/>
      <c r="P331" s="76"/>
      <c r="Q331" s="215"/>
      <c r="R331" s="76"/>
      <c r="S331" s="79" t="str">
        <f t="shared" si="63"/>
        <v/>
      </c>
      <c r="T331" s="188">
        <f t="shared" si="57"/>
        <v>0</v>
      </c>
      <c r="U331" s="188">
        <f t="shared" si="64"/>
        <v>0</v>
      </c>
      <c r="V331" s="78" t="str">
        <f t="shared" si="58"/>
        <v>ok</v>
      </c>
      <c r="W331" s="76"/>
      <c r="X331" s="77" t="str">
        <f t="shared" si="65"/>
        <v/>
      </c>
      <c r="Y331" s="188">
        <f t="shared" si="59"/>
        <v>0</v>
      </c>
      <c r="Z331" s="188">
        <f t="shared" si="60"/>
        <v>0</v>
      </c>
      <c r="AA331" s="78" t="str">
        <f t="shared" si="66"/>
        <v>ok</v>
      </c>
      <c r="AB331" s="76"/>
      <c r="AC331" s="80" t="str">
        <f t="array" ref="AC331">IFERROR(IF($C331="","",INDEX(구분표!$I$2:$I$1001,MATCH(1,(구분표!$B$2:$B$1001='15년일출'!$A331)*(구분표!$C$2:$C$1001='15년일출'!$B331)*(구분표!$A$2:$A$1001='15년일출'!$C331),0))),"@@")</f>
        <v/>
      </c>
    </row>
    <row r="332" spans="1:29" ht="31.5" customHeight="1">
      <c r="A332" s="90" t="str">
        <f>IFERROR(VLOOKUP('15년일출'!$C332,구분표!$A$2:$C$1001,2,FALSE),"")</f>
        <v/>
      </c>
      <c r="B332" s="90" t="str">
        <f>IFERROR(VLOOKUP('15년일출'!$C332,구분표!$A$2:$C$1001,3,FALSE),"")</f>
        <v/>
      </c>
      <c r="C332" s="190"/>
      <c r="D332" s="189"/>
      <c r="E332" s="189"/>
      <c r="F332" s="190"/>
      <c r="G332" s="188"/>
      <c r="H332" s="188"/>
      <c r="I332" s="188"/>
      <c r="J332" s="74">
        <f t="shared" si="61"/>
        <v>0</v>
      </c>
      <c r="K332" s="188"/>
      <c r="L332" s="188"/>
      <c r="M332" s="74">
        <f t="shared" si="62"/>
        <v>0</v>
      </c>
      <c r="N332" s="75" t="str">
        <f t="shared" si="56"/>
        <v>-</v>
      </c>
      <c r="O332" s="209"/>
      <c r="P332" s="76"/>
      <c r="Q332" s="215"/>
      <c r="R332" s="76"/>
      <c r="S332" s="79" t="str">
        <f t="shared" si="63"/>
        <v/>
      </c>
      <c r="T332" s="188">
        <f t="shared" si="57"/>
        <v>0</v>
      </c>
      <c r="U332" s="188">
        <f t="shared" si="64"/>
        <v>0</v>
      </c>
      <c r="V332" s="78" t="str">
        <f t="shared" si="58"/>
        <v>ok</v>
      </c>
      <c r="W332" s="76"/>
      <c r="X332" s="77" t="str">
        <f t="shared" si="65"/>
        <v/>
      </c>
      <c r="Y332" s="188">
        <f t="shared" si="59"/>
        <v>0</v>
      </c>
      <c r="Z332" s="188">
        <f t="shared" si="60"/>
        <v>0</v>
      </c>
      <c r="AA332" s="78" t="str">
        <f t="shared" si="66"/>
        <v>ok</v>
      </c>
      <c r="AB332" s="76"/>
      <c r="AC332" s="80" t="str">
        <f t="array" ref="AC332">IFERROR(IF($C332="","",INDEX(구분표!$I$2:$I$1001,MATCH(1,(구분표!$B$2:$B$1001='15년일출'!$A332)*(구분표!$C$2:$C$1001='15년일출'!$B332)*(구분표!$A$2:$A$1001='15년일출'!$C332),0))),"@@")</f>
        <v/>
      </c>
    </row>
    <row r="333" spans="1:29" ht="31.5" customHeight="1">
      <c r="A333" s="90" t="str">
        <f>IFERROR(VLOOKUP('15년일출'!$C333,구분표!$A$2:$C$1001,2,FALSE),"")</f>
        <v/>
      </c>
      <c r="B333" s="90" t="str">
        <f>IFERROR(VLOOKUP('15년일출'!$C333,구분표!$A$2:$C$1001,3,FALSE),"")</f>
        <v/>
      </c>
      <c r="C333" s="190"/>
      <c r="D333" s="189"/>
      <c r="E333" s="189"/>
      <c r="F333" s="190"/>
      <c r="G333" s="188"/>
      <c r="H333" s="188"/>
      <c r="I333" s="188"/>
      <c r="J333" s="74">
        <f t="shared" si="61"/>
        <v>0</v>
      </c>
      <c r="K333" s="188"/>
      <c r="L333" s="188"/>
      <c r="M333" s="74">
        <f t="shared" si="62"/>
        <v>0</v>
      </c>
      <c r="N333" s="75" t="str">
        <f t="shared" si="56"/>
        <v>-</v>
      </c>
      <c r="O333" s="209"/>
      <c r="P333" s="76"/>
      <c r="Q333" s="215"/>
      <c r="R333" s="76"/>
      <c r="S333" s="79" t="str">
        <f t="shared" si="63"/>
        <v/>
      </c>
      <c r="T333" s="188">
        <f t="shared" si="57"/>
        <v>0</v>
      </c>
      <c r="U333" s="188">
        <f t="shared" si="64"/>
        <v>0</v>
      </c>
      <c r="V333" s="78" t="str">
        <f t="shared" si="58"/>
        <v>ok</v>
      </c>
      <c r="W333" s="76"/>
      <c r="X333" s="77" t="str">
        <f t="shared" si="65"/>
        <v/>
      </c>
      <c r="Y333" s="188">
        <f t="shared" si="59"/>
        <v>0</v>
      </c>
      <c r="Z333" s="188">
        <f t="shared" si="60"/>
        <v>0</v>
      </c>
      <c r="AA333" s="78" t="str">
        <f t="shared" si="66"/>
        <v>ok</v>
      </c>
      <c r="AB333" s="76"/>
      <c r="AC333" s="80" t="str">
        <f t="array" ref="AC333">IFERROR(IF($C333="","",INDEX(구분표!$I$2:$I$1001,MATCH(1,(구분표!$B$2:$B$1001='15년일출'!$A333)*(구분표!$C$2:$C$1001='15년일출'!$B333)*(구분표!$A$2:$A$1001='15년일출'!$C333),0))),"@@")</f>
        <v/>
      </c>
    </row>
    <row r="334" spans="1:29" ht="31.5" customHeight="1">
      <c r="A334" s="90" t="str">
        <f>IFERROR(VLOOKUP('15년일출'!$C334,구분표!$A$2:$C$1001,2,FALSE),"")</f>
        <v/>
      </c>
      <c r="B334" s="90" t="str">
        <f>IFERROR(VLOOKUP('15년일출'!$C334,구분표!$A$2:$C$1001,3,FALSE),"")</f>
        <v/>
      </c>
      <c r="C334" s="190"/>
      <c r="D334" s="189"/>
      <c r="E334" s="189"/>
      <c r="F334" s="190"/>
      <c r="G334" s="188"/>
      <c r="H334" s="188"/>
      <c r="I334" s="188"/>
      <c r="J334" s="74">
        <f t="shared" si="61"/>
        <v>0</v>
      </c>
      <c r="K334" s="188"/>
      <c r="L334" s="188"/>
      <c r="M334" s="74">
        <f t="shared" si="62"/>
        <v>0</v>
      </c>
      <c r="N334" s="75" t="str">
        <f t="shared" si="56"/>
        <v>-</v>
      </c>
      <c r="O334" s="209"/>
      <c r="P334" s="76"/>
      <c r="Q334" s="215"/>
      <c r="R334" s="76"/>
      <c r="S334" s="79" t="str">
        <f t="shared" si="63"/>
        <v/>
      </c>
      <c r="T334" s="188">
        <f t="shared" si="57"/>
        <v>0</v>
      </c>
      <c r="U334" s="188">
        <f t="shared" si="64"/>
        <v>0</v>
      </c>
      <c r="V334" s="78" t="str">
        <f t="shared" si="58"/>
        <v>ok</v>
      </c>
      <c r="W334" s="76"/>
      <c r="X334" s="77" t="str">
        <f t="shared" si="65"/>
        <v/>
      </c>
      <c r="Y334" s="188">
        <f t="shared" si="59"/>
        <v>0</v>
      </c>
      <c r="Z334" s="188">
        <f t="shared" si="60"/>
        <v>0</v>
      </c>
      <c r="AA334" s="78" t="str">
        <f t="shared" si="66"/>
        <v>ok</v>
      </c>
      <c r="AB334" s="76"/>
      <c r="AC334" s="80" t="str">
        <f t="array" ref="AC334">IFERROR(IF($C334="","",INDEX(구분표!$I$2:$I$1001,MATCH(1,(구분표!$B$2:$B$1001='15년일출'!$A334)*(구분표!$C$2:$C$1001='15년일출'!$B334)*(구분표!$A$2:$A$1001='15년일출'!$C334),0))),"@@")</f>
        <v/>
      </c>
    </row>
    <row r="335" spans="1:29" ht="31.5" customHeight="1">
      <c r="A335" s="90" t="str">
        <f>IFERROR(VLOOKUP('15년일출'!$C335,구분표!$A$2:$C$1001,2,FALSE),"")</f>
        <v/>
      </c>
      <c r="B335" s="90" t="str">
        <f>IFERROR(VLOOKUP('15년일출'!$C335,구분표!$A$2:$C$1001,3,FALSE),"")</f>
        <v/>
      </c>
      <c r="C335" s="190"/>
      <c r="D335" s="189"/>
      <c r="E335" s="189"/>
      <c r="F335" s="190"/>
      <c r="G335" s="188"/>
      <c r="H335" s="188"/>
      <c r="I335" s="188"/>
      <c r="J335" s="74">
        <f t="shared" si="61"/>
        <v>0</v>
      </c>
      <c r="K335" s="188"/>
      <c r="L335" s="188"/>
      <c r="M335" s="74">
        <f t="shared" si="62"/>
        <v>0</v>
      </c>
      <c r="N335" s="75" t="str">
        <f t="shared" si="56"/>
        <v>-</v>
      </c>
      <c r="O335" s="209"/>
      <c r="P335" s="76"/>
      <c r="Q335" s="215"/>
      <c r="R335" s="76"/>
      <c r="S335" s="79" t="str">
        <f t="shared" si="63"/>
        <v/>
      </c>
      <c r="T335" s="188">
        <f t="shared" si="57"/>
        <v>0</v>
      </c>
      <c r="U335" s="188">
        <f t="shared" si="64"/>
        <v>0</v>
      </c>
      <c r="V335" s="78" t="str">
        <f t="shared" si="58"/>
        <v>ok</v>
      </c>
      <c r="W335" s="76"/>
      <c r="X335" s="77" t="str">
        <f t="shared" si="65"/>
        <v/>
      </c>
      <c r="Y335" s="188">
        <f t="shared" si="59"/>
        <v>0</v>
      </c>
      <c r="Z335" s="188">
        <f t="shared" si="60"/>
        <v>0</v>
      </c>
      <c r="AA335" s="78" t="str">
        <f t="shared" si="66"/>
        <v>ok</v>
      </c>
      <c r="AB335" s="76"/>
      <c r="AC335" s="80" t="str">
        <f t="array" ref="AC335">IFERROR(IF($C335="","",INDEX(구분표!$I$2:$I$1001,MATCH(1,(구분표!$B$2:$B$1001='15년일출'!$A335)*(구분표!$C$2:$C$1001='15년일출'!$B335)*(구분표!$A$2:$A$1001='15년일출'!$C335),0))),"@@")</f>
        <v/>
      </c>
    </row>
    <row r="336" spans="1:29" ht="31.5" customHeight="1">
      <c r="A336" s="90" t="str">
        <f>IFERROR(VLOOKUP('15년일출'!$C336,구분표!$A$2:$C$1001,2,FALSE),"")</f>
        <v/>
      </c>
      <c r="B336" s="90" t="str">
        <f>IFERROR(VLOOKUP('15년일출'!$C336,구분표!$A$2:$C$1001,3,FALSE),"")</f>
        <v/>
      </c>
      <c r="C336" s="190"/>
      <c r="D336" s="189"/>
      <c r="E336" s="189"/>
      <c r="F336" s="190"/>
      <c r="G336" s="188"/>
      <c r="H336" s="188"/>
      <c r="I336" s="188"/>
      <c r="J336" s="74">
        <f t="shared" si="61"/>
        <v>0</v>
      </c>
      <c r="K336" s="188"/>
      <c r="L336" s="188"/>
      <c r="M336" s="74">
        <f t="shared" si="62"/>
        <v>0</v>
      </c>
      <c r="N336" s="75" t="str">
        <f t="shared" si="56"/>
        <v>-</v>
      </c>
      <c r="O336" s="209"/>
      <c r="P336" s="76"/>
      <c r="Q336" s="215"/>
      <c r="R336" s="76"/>
      <c r="S336" s="79" t="str">
        <f t="shared" si="63"/>
        <v/>
      </c>
      <c r="T336" s="188">
        <f t="shared" si="57"/>
        <v>0</v>
      </c>
      <c r="U336" s="188">
        <f t="shared" si="64"/>
        <v>0</v>
      </c>
      <c r="V336" s="78" t="str">
        <f t="shared" si="58"/>
        <v>ok</v>
      </c>
      <c r="W336" s="76"/>
      <c r="X336" s="77" t="str">
        <f t="shared" si="65"/>
        <v/>
      </c>
      <c r="Y336" s="188">
        <f t="shared" si="59"/>
        <v>0</v>
      </c>
      <c r="Z336" s="188">
        <f t="shared" si="60"/>
        <v>0</v>
      </c>
      <c r="AA336" s="78" t="str">
        <f t="shared" si="66"/>
        <v>ok</v>
      </c>
      <c r="AB336" s="76"/>
      <c r="AC336" s="80" t="str">
        <f t="array" ref="AC336">IFERROR(IF($C336="","",INDEX(구분표!$I$2:$I$1001,MATCH(1,(구분표!$B$2:$B$1001='15년일출'!$A336)*(구분표!$C$2:$C$1001='15년일출'!$B336)*(구분표!$A$2:$A$1001='15년일출'!$C336),0))),"@@")</f>
        <v/>
      </c>
    </row>
    <row r="337" spans="1:29" ht="31.5" customHeight="1">
      <c r="A337" s="90" t="str">
        <f>IFERROR(VLOOKUP('15년일출'!$C337,구분표!$A$2:$C$1001,2,FALSE),"")</f>
        <v/>
      </c>
      <c r="B337" s="90" t="str">
        <f>IFERROR(VLOOKUP('15년일출'!$C337,구분표!$A$2:$C$1001,3,FALSE),"")</f>
        <v/>
      </c>
      <c r="C337" s="190"/>
      <c r="D337" s="189"/>
      <c r="E337" s="189"/>
      <c r="F337" s="190"/>
      <c r="G337" s="188"/>
      <c r="H337" s="188"/>
      <c r="I337" s="188"/>
      <c r="J337" s="74">
        <f t="shared" si="61"/>
        <v>0</v>
      </c>
      <c r="K337" s="188"/>
      <c r="L337" s="188"/>
      <c r="M337" s="74">
        <f t="shared" si="62"/>
        <v>0</v>
      </c>
      <c r="N337" s="75" t="str">
        <f t="shared" si="56"/>
        <v>-</v>
      </c>
      <c r="O337" s="209"/>
      <c r="P337" s="76"/>
      <c r="Q337" s="215"/>
      <c r="R337" s="76"/>
      <c r="S337" s="79" t="str">
        <f t="shared" si="63"/>
        <v/>
      </c>
      <c r="T337" s="188">
        <f t="shared" si="57"/>
        <v>0</v>
      </c>
      <c r="U337" s="188">
        <f t="shared" si="64"/>
        <v>0</v>
      </c>
      <c r="V337" s="78" t="str">
        <f t="shared" si="58"/>
        <v>ok</v>
      </c>
      <c r="W337" s="76"/>
      <c r="X337" s="77" t="str">
        <f t="shared" si="65"/>
        <v/>
      </c>
      <c r="Y337" s="188">
        <f t="shared" si="59"/>
        <v>0</v>
      </c>
      <c r="Z337" s="188">
        <f t="shared" si="60"/>
        <v>0</v>
      </c>
      <c r="AA337" s="78" t="str">
        <f t="shared" si="66"/>
        <v>ok</v>
      </c>
      <c r="AB337" s="76"/>
      <c r="AC337" s="80" t="str">
        <f t="array" ref="AC337">IFERROR(IF($C337="","",INDEX(구분표!$I$2:$I$1001,MATCH(1,(구분표!$B$2:$B$1001='15년일출'!$A337)*(구분표!$C$2:$C$1001='15년일출'!$B337)*(구분표!$A$2:$A$1001='15년일출'!$C337),0))),"@@")</f>
        <v/>
      </c>
    </row>
    <row r="338" spans="1:29" ht="31.5" customHeight="1">
      <c r="A338" s="90" t="str">
        <f>IFERROR(VLOOKUP('15년일출'!$C338,구분표!$A$2:$C$1001,2,FALSE),"")</f>
        <v/>
      </c>
      <c r="B338" s="90" t="str">
        <f>IFERROR(VLOOKUP('15년일출'!$C338,구분표!$A$2:$C$1001,3,FALSE),"")</f>
        <v/>
      </c>
      <c r="C338" s="190"/>
      <c r="D338" s="189"/>
      <c r="E338" s="189"/>
      <c r="F338" s="190"/>
      <c r="G338" s="188"/>
      <c r="H338" s="188"/>
      <c r="I338" s="188"/>
      <c r="J338" s="74">
        <f t="shared" si="61"/>
        <v>0</v>
      </c>
      <c r="K338" s="202"/>
      <c r="L338" s="188"/>
      <c r="M338" s="74">
        <f t="shared" si="62"/>
        <v>0</v>
      </c>
      <c r="N338" s="75" t="str">
        <f t="shared" si="56"/>
        <v>-</v>
      </c>
      <c r="O338" s="209"/>
      <c r="P338" s="76"/>
      <c r="Q338" s="215"/>
      <c r="R338" s="76"/>
      <c r="S338" s="79" t="str">
        <f t="shared" si="63"/>
        <v/>
      </c>
      <c r="T338" s="188">
        <f t="shared" si="57"/>
        <v>0</v>
      </c>
      <c r="U338" s="188">
        <f t="shared" si="64"/>
        <v>0</v>
      </c>
      <c r="V338" s="78" t="str">
        <f t="shared" si="58"/>
        <v>ok</v>
      </c>
      <c r="W338" s="76"/>
      <c r="X338" s="77" t="str">
        <f t="shared" si="65"/>
        <v/>
      </c>
      <c r="Y338" s="188">
        <f t="shared" si="59"/>
        <v>0</v>
      </c>
      <c r="Z338" s="188">
        <f t="shared" si="60"/>
        <v>0</v>
      </c>
      <c r="AA338" s="78" t="str">
        <f t="shared" si="66"/>
        <v>ok</v>
      </c>
      <c r="AB338" s="76"/>
      <c r="AC338" s="80" t="str">
        <f t="array" ref="AC338">IFERROR(IF($C338="","",INDEX(구분표!$I$2:$I$1001,MATCH(1,(구분표!$B$2:$B$1001='15년일출'!$A338)*(구분표!$C$2:$C$1001='15년일출'!$B338)*(구분표!$A$2:$A$1001='15년일출'!$C338),0))),"@@")</f>
        <v/>
      </c>
    </row>
    <row r="339" spans="1:29" ht="31.5" customHeight="1">
      <c r="A339" s="90" t="str">
        <f>IFERROR(VLOOKUP('15년일출'!$C339,구분표!$A$2:$C$1001,2,FALSE),"")</f>
        <v/>
      </c>
      <c r="B339" s="90" t="str">
        <f>IFERROR(VLOOKUP('15년일출'!$C339,구분표!$A$2:$C$1001,3,FALSE),"")</f>
        <v/>
      </c>
      <c r="C339" s="190"/>
      <c r="D339" s="189"/>
      <c r="E339" s="189"/>
      <c r="F339" s="190"/>
      <c r="G339" s="188"/>
      <c r="H339" s="200"/>
      <c r="I339" s="200"/>
      <c r="J339" s="74">
        <f t="shared" si="61"/>
        <v>0</v>
      </c>
      <c r="K339" s="200"/>
      <c r="L339" s="200"/>
      <c r="M339" s="74">
        <f t="shared" si="62"/>
        <v>0</v>
      </c>
      <c r="N339" s="75" t="str">
        <f t="shared" si="56"/>
        <v>-</v>
      </c>
      <c r="O339" s="209"/>
      <c r="P339" s="76"/>
      <c r="Q339" s="215"/>
      <c r="R339" s="76"/>
      <c r="S339" s="79" t="str">
        <f t="shared" si="63"/>
        <v/>
      </c>
      <c r="T339" s="188">
        <f t="shared" si="57"/>
        <v>0</v>
      </c>
      <c r="U339" s="188">
        <f t="shared" si="64"/>
        <v>0</v>
      </c>
      <c r="V339" s="78" t="str">
        <f t="shared" si="58"/>
        <v>ok</v>
      </c>
      <c r="W339" s="76"/>
      <c r="X339" s="77" t="str">
        <f t="shared" si="65"/>
        <v/>
      </c>
      <c r="Y339" s="188">
        <f t="shared" si="59"/>
        <v>0</v>
      </c>
      <c r="Z339" s="188">
        <f t="shared" si="60"/>
        <v>0</v>
      </c>
      <c r="AA339" s="78" t="str">
        <f t="shared" si="66"/>
        <v>ok</v>
      </c>
      <c r="AB339" s="76"/>
      <c r="AC339" s="80" t="str">
        <f t="array" ref="AC339">IFERROR(IF($C339="","",INDEX(구분표!$I$2:$I$1001,MATCH(1,(구분표!$B$2:$B$1001='15년일출'!$A339)*(구분표!$C$2:$C$1001='15년일출'!$B339)*(구분표!$A$2:$A$1001='15년일출'!$C339),0))),"@@")</f>
        <v/>
      </c>
    </row>
    <row r="340" spans="1:29" ht="31.5" customHeight="1">
      <c r="A340" s="90" t="str">
        <f>IFERROR(VLOOKUP('15년일출'!$C340,구분표!$A$2:$C$1001,2,FALSE),"")</f>
        <v/>
      </c>
      <c r="B340" s="90" t="str">
        <f>IFERROR(VLOOKUP('15년일출'!$C340,구분표!$A$2:$C$1001,3,FALSE),"")</f>
        <v/>
      </c>
      <c r="C340" s="190"/>
      <c r="D340" s="189"/>
      <c r="E340" s="189"/>
      <c r="F340" s="190"/>
      <c r="G340" s="188"/>
      <c r="H340" s="188"/>
      <c r="I340" s="188"/>
      <c r="J340" s="74">
        <f t="shared" si="61"/>
        <v>0</v>
      </c>
      <c r="K340" s="188"/>
      <c r="L340" s="188"/>
      <c r="M340" s="74">
        <f t="shared" si="62"/>
        <v>0</v>
      </c>
      <c r="N340" s="75" t="str">
        <f t="shared" si="56"/>
        <v>-</v>
      </c>
      <c r="O340" s="209"/>
      <c r="P340" s="76"/>
      <c r="Q340" s="215"/>
      <c r="R340" s="76"/>
      <c r="S340" s="79" t="str">
        <f t="shared" si="63"/>
        <v/>
      </c>
      <c r="T340" s="188">
        <f t="shared" si="57"/>
        <v>0</v>
      </c>
      <c r="U340" s="188">
        <f t="shared" si="64"/>
        <v>0</v>
      </c>
      <c r="V340" s="78" t="str">
        <f t="shared" si="58"/>
        <v>ok</v>
      </c>
      <c r="W340" s="76"/>
      <c r="X340" s="77" t="str">
        <f t="shared" si="65"/>
        <v/>
      </c>
      <c r="Y340" s="188">
        <f t="shared" si="59"/>
        <v>0</v>
      </c>
      <c r="Z340" s="188">
        <f t="shared" si="60"/>
        <v>0</v>
      </c>
      <c r="AA340" s="78" t="str">
        <f t="shared" si="66"/>
        <v>ok</v>
      </c>
      <c r="AB340" s="76"/>
      <c r="AC340" s="80" t="str">
        <f t="array" ref="AC340">IFERROR(IF($C340="","",INDEX(구분표!$I$2:$I$1001,MATCH(1,(구분표!$B$2:$B$1001='15년일출'!$A340)*(구분표!$C$2:$C$1001='15년일출'!$B340)*(구분표!$A$2:$A$1001='15년일출'!$C340),0))),"@@")</f>
        <v/>
      </c>
    </row>
    <row r="341" spans="1:29" ht="31.5" customHeight="1">
      <c r="A341" s="90" t="str">
        <f>IFERROR(VLOOKUP('15년일출'!$C341,구분표!$A$2:$C$1001,2,FALSE),"")</f>
        <v/>
      </c>
      <c r="B341" s="90" t="str">
        <f>IFERROR(VLOOKUP('15년일출'!$C341,구분표!$A$2:$C$1001,3,FALSE),"")</f>
        <v/>
      </c>
      <c r="C341" s="190"/>
      <c r="D341" s="189"/>
      <c r="E341" s="189"/>
      <c r="F341" s="190"/>
      <c r="G341" s="188"/>
      <c r="H341" s="188"/>
      <c r="I341" s="188"/>
      <c r="J341" s="74">
        <f t="shared" si="61"/>
        <v>0</v>
      </c>
      <c r="K341" s="188"/>
      <c r="L341" s="188"/>
      <c r="M341" s="74">
        <f t="shared" si="62"/>
        <v>0</v>
      </c>
      <c r="N341" s="75" t="str">
        <f t="shared" si="56"/>
        <v>-</v>
      </c>
      <c r="O341" s="209"/>
      <c r="P341" s="76"/>
      <c r="Q341" s="215"/>
      <c r="R341" s="76"/>
      <c r="S341" s="79" t="str">
        <f t="shared" si="63"/>
        <v/>
      </c>
      <c r="T341" s="188">
        <f t="shared" si="57"/>
        <v>0</v>
      </c>
      <c r="U341" s="188">
        <f t="shared" si="64"/>
        <v>0</v>
      </c>
      <c r="V341" s="78" t="str">
        <f t="shared" si="58"/>
        <v>ok</v>
      </c>
      <c r="W341" s="76"/>
      <c r="X341" s="77" t="str">
        <f t="shared" si="65"/>
        <v/>
      </c>
      <c r="Y341" s="188">
        <f t="shared" si="59"/>
        <v>0</v>
      </c>
      <c r="Z341" s="188">
        <f t="shared" si="60"/>
        <v>0</v>
      </c>
      <c r="AA341" s="78" t="str">
        <f t="shared" si="66"/>
        <v>ok</v>
      </c>
      <c r="AB341" s="76"/>
      <c r="AC341" s="80" t="str">
        <f t="array" ref="AC341">IFERROR(IF($C341="","",INDEX(구분표!$I$2:$I$1001,MATCH(1,(구분표!$B$2:$B$1001='15년일출'!$A341)*(구분표!$C$2:$C$1001='15년일출'!$B341)*(구분표!$A$2:$A$1001='15년일출'!$C341),0))),"@@")</f>
        <v/>
      </c>
    </row>
    <row r="342" spans="1:29" ht="31.5" customHeight="1">
      <c r="A342" s="90" t="str">
        <f>IFERROR(VLOOKUP('15년일출'!$C342,구분표!$A$2:$C$1001,2,FALSE),"")</f>
        <v/>
      </c>
      <c r="B342" s="90" t="str">
        <f>IFERROR(VLOOKUP('15년일출'!$C342,구분표!$A$2:$C$1001,3,FALSE),"")</f>
        <v/>
      </c>
      <c r="C342" s="190"/>
      <c r="D342" s="189"/>
      <c r="E342" s="189"/>
      <c r="F342" s="190"/>
      <c r="G342" s="188"/>
      <c r="H342" s="188"/>
      <c r="I342" s="188"/>
      <c r="J342" s="74">
        <f t="shared" si="61"/>
        <v>0</v>
      </c>
      <c r="K342" s="202"/>
      <c r="L342" s="188"/>
      <c r="M342" s="74">
        <f t="shared" si="62"/>
        <v>0</v>
      </c>
      <c r="N342" s="75" t="str">
        <f t="shared" si="56"/>
        <v>-</v>
      </c>
      <c r="O342" s="209"/>
      <c r="P342" s="76"/>
      <c r="Q342" s="215"/>
      <c r="R342" s="76"/>
      <c r="S342" s="79" t="str">
        <f t="shared" si="63"/>
        <v/>
      </c>
      <c r="T342" s="188">
        <f t="shared" si="57"/>
        <v>0</v>
      </c>
      <c r="U342" s="188">
        <f t="shared" si="64"/>
        <v>0</v>
      </c>
      <c r="V342" s="78" t="str">
        <f t="shared" si="58"/>
        <v>ok</v>
      </c>
      <c r="W342" s="76"/>
      <c r="X342" s="77" t="str">
        <f t="shared" si="65"/>
        <v/>
      </c>
      <c r="Y342" s="188">
        <f t="shared" si="59"/>
        <v>0</v>
      </c>
      <c r="Z342" s="188">
        <f t="shared" si="60"/>
        <v>0</v>
      </c>
      <c r="AA342" s="78" t="str">
        <f t="shared" si="66"/>
        <v>ok</v>
      </c>
      <c r="AB342" s="76"/>
      <c r="AC342" s="80" t="str">
        <f t="array" ref="AC342">IFERROR(IF($C342="","",INDEX(구분표!$I$2:$I$1001,MATCH(1,(구분표!$B$2:$B$1001='15년일출'!$A342)*(구분표!$C$2:$C$1001='15년일출'!$B342)*(구분표!$A$2:$A$1001='15년일출'!$C342),0))),"@@")</f>
        <v/>
      </c>
    </row>
    <row r="343" spans="1:29" ht="31.5" customHeight="1">
      <c r="A343" s="90" t="str">
        <f>IFERROR(VLOOKUP('15년일출'!$C343,구분표!$A$2:$C$1001,2,FALSE),"")</f>
        <v/>
      </c>
      <c r="B343" s="90" t="str">
        <f>IFERROR(VLOOKUP('15년일출'!$C343,구분표!$A$2:$C$1001,3,FALSE),"")</f>
        <v/>
      </c>
      <c r="C343" s="190"/>
      <c r="D343" s="189"/>
      <c r="E343" s="189"/>
      <c r="F343" s="190"/>
      <c r="G343" s="188"/>
      <c r="H343" s="188"/>
      <c r="I343" s="188"/>
      <c r="J343" s="74">
        <f t="shared" si="61"/>
        <v>0</v>
      </c>
      <c r="K343" s="188"/>
      <c r="L343" s="188"/>
      <c r="M343" s="74">
        <f t="shared" si="62"/>
        <v>0</v>
      </c>
      <c r="N343" s="75" t="str">
        <f t="shared" si="56"/>
        <v>-</v>
      </c>
      <c r="O343" s="209"/>
      <c r="P343" s="76"/>
      <c r="Q343" s="215"/>
      <c r="R343" s="76"/>
      <c r="S343" s="79" t="str">
        <f t="shared" si="63"/>
        <v/>
      </c>
      <c r="T343" s="188">
        <f t="shared" si="57"/>
        <v>0</v>
      </c>
      <c r="U343" s="188">
        <f t="shared" si="64"/>
        <v>0</v>
      </c>
      <c r="V343" s="78" t="str">
        <f t="shared" si="58"/>
        <v>ok</v>
      </c>
      <c r="W343" s="76"/>
      <c r="X343" s="77" t="str">
        <f t="shared" si="65"/>
        <v/>
      </c>
      <c r="Y343" s="188">
        <f t="shared" si="59"/>
        <v>0</v>
      </c>
      <c r="Z343" s="188">
        <f t="shared" si="60"/>
        <v>0</v>
      </c>
      <c r="AA343" s="78" t="str">
        <f t="shared" si="66"/>
        <v>ok</v>
      </c>
      <c r="AB343" s="76"/>
      <c r="AC343" s="80" t="str">
        <f t="array" ref="AC343">IFERROR(IF($C343="","",INDEX(구분표!$I$2:$I$1001,MATCH(1,(구분표!$B$2:$B$1001='15년일출'!$A343)*(구분표!$C$2:$C$1001='15년일출'!$B343)*(구분표!$A$2:$A$1001='15년일출'!$C343),0))),"@@")</f>
        <v/>
      </c>
    </row>
    <row r="344" spans="1:29" ht="31.5" customHeight="1">
      <c r="A344" s="90" t="str">
        <f>IFERROR(VLOOKUP('15년일출'!$C344,구분표!$A$2:$C$1001,2,FALSE),"")</f>
        <v/>
      </c>
      <c r="B344" s="90" t="str">
        <f>IFERROR(VLOOKUP('15년일출'!$C344,구분표!$A$2:$C$1001,3,FALSE),"")</f>
        <v/>
      </c>
      <c r="C344" s="190"/>
      <c r="D344" s="189"/>
      <c r="E344" s="189"/>
      <c r="F344" s="190"/>
      <c r="G344" s="188"/>
      <c r="H344" s="188"/>
      <c r="I344" s="188"/>
      <c r="J344" s="74">
        <f t="shared" si="61"/>
        <v>0</v>
      </c>
      <c r="K344" s="188"/>
      <c r="L344" s="188"/>
      <c r="M344" s="74">
        <f t="shared" si="62"/>
        <v>0</v>
      </c>
      <c r="N344" s="75" t="str">
        <f t="shared" si="56"/>
        <v>-</v>
      </c>
      <c r="O344" s="209"/>
      <c r="P344" s="76"/>
      <c r="Q344" s="215"/>
      <c r="R344" s="76"/>
      <c r="S344" s="79" t="str">
        <f t="shared" si="63"/>
        <v/>
      </c>
      <c r="T344" s="188">
        <f t="shared" si="57"/>
        <v>0</v>
      </c>
      <c r="U344" s="188">
        <f t="shared" si="64"/>
        <v>0</v>
      </c>
      <c r="V344" s="78" t="str">
        <f t="shared" si="58"/>
        <v>ok</v>
      </c>
      <c r="W344" s="76"/>
      <c r="X344" s="77" t="str">
        <f t="shared" si="65"/>
        <v/>
      </c>
      <c r="Y344" s="188">
        <f t="shared" si="59"/>
        <v>0</v>
      </c>
      <c r="Z344" s="188">
        <f t="shared" si="60"/>
        <v>0</v>
      </c>
      <c r="AA344" s="78" t="str">
        <f t="shared" si="66"/>
        <v>ok</v>
      </c>
      <c r="AB344" s="76"/>
      <c r="AC344" s="80" t="str">
        <f t="array" ref="AC344">IFERROR(IF($C344="","",INDEX(구분표!$I$2:$I$1001,MATCH(1,(구분표!$B$2:$B$1001='15년일출'!$A344)*(구분표!$C$2:$C$1001='15년일출'!$B344)*(구분표!$A$2:$A$1001='15년일출'!$C344),0))),"@@")</f>
        <v/>
      </c>
    </row>
    <row r="345" spans="1:29" ht="31.5" customHeight="1">
      <c r="A345" s="90" t="str">
        <f>IFERROR(VLOOKUP('15년일출'!$C345,구분표!$A$2:$C$1001,2,FALSE),"")</f>
        <v/>
      </c>
      <c r="B345" s="90" t="str">
        <f>IFERROR(VLOOKUP('15년일출'!$C345,구분표!$A$2:$C$1001,3,FALSE),"")</f>
        <v/>
      </c>
      <c r="C345" s="190"/>
      <c r="D345" s="189"/>
      <c r="E345" s="189"/>
      <c r="F345" s="190"/>
      <c r="G345" s="188"/>
      <c r="H345" s="188"/>
      <c r="I345" s="188"/>
      <c r="J345" s="74">
        <f t="shared" si="61"/>
        <v>0</v>
      </c>
      <c r="K345" s="188"/>
      <c r="L345" s="188"/>
      <c r="M345" s="74">
        <f t="shared" si="62"/>
        <v>0</v>
      </c>
      <c r="N345" s="75" t="str">
        <f t="shared" si="56"/>
        <v>-</v>
      </c>
      <c r="O345" s="209"/>
      <c r="P345" s="76"/>
      <c r="Q345" s="215"/>
      <c r="R345" s="76"/>
      <c r="S345" s="79" t="str">
        <f t="shared" si="63"/>
        <v/>
      </c>
      <c r="T345" s="188">
        <f t="shared" si="57"/>
        <v>0</v>
      </c>
      <c r="U345" s="188">
        <f t="shared" si="64"/>
        <v>0</v>
      </c>
      <c r="V345" s="78" t="str">
        <f t="shared" si="58"/>
        <v>ok</v>
      </c>
      <c r="W345" s="76"/>
      <c r="X345" s="77" t="str">
        <f t="shared" si="65"/>
        <v/>
      </c>
      <c r="Y345" s="188">
        <f t="shared" si="59"/>
        <v>0</v>
      </c>
      <c r="Z345" s="188">
        <f t="shared" si="60"/>
        <v>0</v>
      </c>
      <c r="AA345" s="78" t="str">
        <f t="shared" si="66"/>
        <v>ok</v>
      </c>
      <c r="AB345" s="76"/>
      <c r="AC345" s="80" t="str">
        <f t="array" ref="AC345">IFERROR(IF($C345="","",INDEX(구분표!$I$2:$I$1001,MATCH(1,(구분표!$B$2:$B$1001='15년일출'!$A345)*(구분표!$C$2:$C$1001='15년일출'!$B345)*(구분표!$A$2:$A$1001='15년일출'!$C345),0))),"@@")</f>
        <v/>
      </c>
    </row>
    <row r="346" spans="1:29" ht="31.5" customHeight="1">
      <c r="A346" s="90" t="str">
        <f>IFERROR(VLOOKUP('15년일출'!$C346,구분표!$A$2:$C$1001,2,FALSE),"")</f>
        <v/>
      </c>
      <c r="B346" s="90" t="str">
        <f>IFERROR(VLOOKUP('15년일출'!$C346,구분표!$A$2:$C$1001,3,FALSE),"")</f>
        <v/>
      </c>
      <c r="C346" s="190"/>
      <c r="D346" s="189"/>
      <c r="E346" s="189"/>
      <c r="F346" s="190"/>
      <c r="G346" s="191"/>
      <c r="H346" s="188"/>
      <c r="I346" s="188"/>
      <c r="J346" s="74">
        <f t="shared" si="61"/>
        <v>0</v>
      </c>
      <c r="K346" s="188"/>
      <c r="L346" s="188"/>
      <c r="M346" s="74">
        <f t="shared" si="62"/>
        <v>0</v>
      </c>
      <c r="N346" s="75" t="str">
        <f t="shared" si="56"/>
        <v>-</v>
      </c>
      <c r="O346" s="209"/>
      <c r="P346" s="76"/>
      <c r="Q346" s="215"/>
      <c r="R346" s="76"/>
      <c r="S346" s="79" t="str">
        <f t="shared" si="63"/>
        <v/>
      </c>
      <c r="T346" s="188">
        <f t="shared" si="57"/>
        <v>0</v>
      </c>
      <c r="U346" s="188">
        <f t="shared" si="64"/>
        <v>0</v>
      </c>
      <c r="V346" s="78" t="str">
        <f t="shared" si="58"/>
        <v>ok</v>
      </c>
      <c r="W346" s="76"/>
      <c r="X346" s="77" t="str">
        <f t="shared" si="65"/>
        <v/>
      </c>
      <c r="Y346" s="188">
        <f t="shared" si="59"/>
        <v>0</v>
      </c>
      <c r="Z346" s="188">
        <f t="shared" si="60"/>
        <v>0</v>
      </c>
      <c r="AA346" s="78" t="str">
        <f t="shared" si="66"/>
        <v>ok</v>
      </c>
      <c r="AB346" s="76"/>
      <c r="AC346" s="80" t="str">
        <f t="array" ref="AC346">IFERROR(IF($C346="","",INDEX(구분표!$I$2:$I$1001,MATCH(1,(구분표!$B$2:$B$1001='15년일출'!$A346)*(구분표!$C$2:$C$1001='15년일출'!$B346)*(구분표!$A$2:$A$1001='15년일출'!$C346),0))),"@@")</f>
        <v/>
      </c>
    </row>
    <row r="347" spans="1:29" ht="31.5" customHeight="1">
      <c r="A347" s="90" t="str">
        <f>IFERROR(VLOOKUP('15년일출'!$C347,구분표!$A$2:$C$1001,2,FALSE),"")</f>
        <v/>
      </c>
      <c r="B347" s="90" t="str">
        <f>IFERROR(VLOOKUP('15년일출'!$C347,구분표!$A$2:$C$1001,3,FALSE),"")</f>
        <v/>
      </c>
      <c r="C347" s="190"/>
      <c r="D347" s="189"/>
      <c r="E347" s="189"/>
      <c r="F347" s="190"/>
      <c r="G347" s="188"/>
      <c r="H347" s="200"/>
      <c r="I347" s="200"/>
      <c r="J347" s="74">
        <f t="shared" si="61"/>
        <v>0</v>
      </c>
      <c r="K347" s="203"/>
      <c r="L347" s="202"/>
      <c r="M347" s="74">
        <f t="shared" si="62"/>
        <v>0</v>
      </c>
      <c r="N347" s="75" t="str">
        <f t="shared" si="56"/>
        <v>-</v>
      </c>
      <c r="O347" s="208"/>
      <c r="P347" s="76"/>
      <c r="Q347" s="215"/>
      <c r="R347" s="76"/>
      <c r="S347" s="79" t="str">
        <f t="shared" si="63"/>
        <v/>
      </c>
      <c r="T347" s="188">
        <f t="shared" si="57"/>
        <v>0</v>
      </c>
      <c r="U347" s="188">
        <f t="shared" si="64"/>
        <v>0</v>
      </c>
      <c r="V347" s="78" t="str">
        <f t="shared" si="58"/>
        <v>ok</v>
      </c>
      <c r="W347" s="76"/>
      <c r="X347" s="77" t="str">
        <f t="shared" si="65"/>
        <v/>
      </c>
      <c r="Y347" s="188">
        <f t="shared" si="59"/>
        <v>0</v>
      </c>
      <c r="Z347" s="188">
        <f t="shared" si="60"/>
        <v>0</v>
      </c>
      <c r="AA347" s="78" t="str">
        <f t="shared" si="66"/>
        <v>ok</v>
      </c>
      <c r="AB347" s="76"/>
      <c r="AC347" s="80" t="str">
        <f t="array" ref="AC347">IFERROR(IF($C347="","",INDEX(구분표!$I$2:$I$1001,MATCH(1,(구분표!$B$2:$B$1001='15년일출'!$A347)*(구분표!$C$2:$C$1001='15년일출'!$B347)*(구분표!$A$2:$A$1001='15년일출'!$C347),0))),"@@")</f>
        <v/>
      </c>
    </row>
    <row r="348" spans="1:29" ht="31.5" customHeight="1">
      <c r="A348" s="90" t="str">
        <f>IFERROR(VLOOKUP('15년일출'!$C348,구분표!$A$2:$C$1001,2,FALSE),"")</f>
        <v/>
      </c>
      <c r="B348" s="90" t="str">
        <f>IFERROR(VLOOKUP('15년일출'!$C348,구분표!$A$2:$C$1001,3,FALSE),"")</f>
        <v/>
      </c>
      <c r="C348" s="190"/>
      <c r="D348" s="189"/>
      <c r="E348" s="189"/>
      <c r="F348" s="190"/>
      <c r="G348" s="188"/>
      <c r="H348" s="200"/>
      <c r="I348" s="200"/>
      <c r="J348" s="74">
        <f t="shared" si="61"/>
        <v>0</v>
      </c>
      <c r="K348" s="203"/>
      <c r="L348" s="202"/>
      <c r="M348" s="74">
        <f t="shared" si="62"/>
        <v>0</v>
      </c>
      <c r="N348" s="75" t="str">
        <f t="shared" si="56"/>
        <v>-</v>
      </c>
      <c r="O348" s="208"/>
      <c r="P348" s="76"/>
      <c r="Q348" s="215"/>
      <c r="R348" s="76"/>
      <c r="S348" s="79" t="str">
        <f t="shared" si="63"/>
        <v/>
      </c>
      <c r="T348" s="188">
        <f t="shared" si="57"/>
        <v>0</v>
      </c>
      <c r="U348" s="188">
        <f t="shared" si="64"/>
        <v>0</v>
      </c>
      <c r="V348" s="78" t="str">
        <f t="shared" si="58"/>
        <v>ok</v>
      </c>
      <c r="W348" s="76"/>
      <c r="X348" s="77" t="str">
        <f t="shared" si="65"/>
        <v/>
      </c>
      <c r="Y348" s="188">
        <f t="shared" si="59"/>
        <v>0</v>
      </c>
      <c r="Z348" s="188">
        <f t="shared" si="60"/>
        <v>0</v>
      </c>
      <c r="AA348" s="78" t="str">
        <f t="shared" si="66"/>
        <v>ok</v>
      </c>
      <c r="AB348" s="76"/>
      <c r="AC348" s="80" t="str">
        <f t="array" ref="AC348">IFERROR(IF($C348="","",INDEX(구분표!$I$2:$I$1001,MATCH(1,(구분표!$B$2:$B$1001='15년일출'!$A348)*(구분표!$C$2:$C$1001='15년일출'!$B348)*(구분표!$A$2:$A$1001='15년일출'!$C348),0))),"@@")</f>
        <v/>
      </c>
    </row>
    <row r="349" spans="1:29" ht="31.5" customHeight="1">
      <c r="A349" s="90" t="str">
        <f>IFERROR(VLOOKUP('15년일출'!$C349,구분표!$A$2:$C$1001,2,FALSE),"")</f>
        <v/>
      </c>
      <c r="B349" s="90" t="str">
        <f>IFERROR(VLOOKUP('15년일출'!$C349,구분표!$A$2:$C$1001,3,FALSE),"")</f>
        <v/>
      </c>
      <c r="C349" s="190"/>
      <c r="D349" s="189"/>
      <c r="E349" s="189"/>
      <c r="F349" s="190"/>
      <c r="G349" s="188"/>
      <c r="H349" s="200"/>
      <c r="I349" s="200"/>
      <c r="J349" s="74">
        <f t="shared" si="61"/>
        <v>0</v>
      </c>
      <c r="K349" s="203"/>
      <c r="L349" s="202"/>
      <c r="M349" s="74">
        <f t="shared" si="62"/>
        <v>0</v>
      </c>
      <c r="N349" s="75" t="str">
        <f t="shared" si="56"/>
        <v>-</v>
      </c>
      <c r="O349" s="208"/>
      <c r="P349" s="76"/>
      <c r="Q349" s="215"/>
      <c r="R349" s="76"/>
      <c r="S349" s="79" t="str">
        <f t="shared" si="63"/>
        <v/>
      </c>
      <c r="T349" s="188">
        <f t="shared" si="57"/>
        <v>0</v>
      </c>
      <c r="U349" s="188">
        <f t="shared" si="64"/>
        <v>0</v>
      </c>
      <c r="V349" s="78" t="str">
        <f t="shared" si="58"/>
        <v>ok</v>
      </c>
      <c r="W349" s="76"/>
      <c r="X349" s="77" t="str">
        <f t="shared" si="65"/>
        <v/>
      </c>
      <c r="Y349" s="188">
        <f t="shared" si="59"/>
        <v>0</v>
      </c>
      <c r="Z349" s="188">
        <f t="shared" si="60"/>
        <v>0</v>
      </c>
      <c r="AA349" s="78" t="str">
        <f t="shared" si="66"/>
        <v>ok</v>
      </c>
      <c r="AB349" s="76"/>
      <c r="AC349" s="80" t="str">
        <f t="array" ref="AC349">IFERROR(IF($C349="","",INDEX(구분표!$I$2:$I$1001,MATCH(1,(구분표!$B$2:$B$1001='15년일출'!$A349)*(구분표!$C$2:$C$1001='15년일출'!$B349)*(구분표!$A$2:$A$1001='15년일출'!$C349),0))),"@@")</f>
        <v/>
      </c>
    </row>
    <row r="350" spans="1:29" ht="31.5" customHeight="1">
      <c r="A350" s="90" t="str">
        <f>IFERROR(VLOOKUP('15년일출'!$C350,구분표!$A$2:$C$1001,2,FALSE),"")</f>
        <v/>
      </c>
      <c r="B350" s="90" t="str">
        <f>IFERROR(VLOOKUP('15년일출'!$C350,구분표!$A$2:$C$1001,3,FALSE),"")</f>
        <v/>
      </c>
      <c r="C350" s="190"/>
      <c r="D350" s="189"/>
      <c r="E350" s="189"/>
      <c r="F350" s="190"/>
      <c r="G350" s="188"/>
      <c r="H350" s="200"/>
      <c r="I350" s="200"/>
      <c r="J350" s="74">
        <f t="shared" si="61"/>
        <v>0</v>
      </c>
      <c r="K350" s="203"/>
      <c r="L350" s="202"/>
      <c r="M350" s="74">
        <f t="shared" si="62"/>
        <v>0</v>
      </c>
      <c r="N350" s="75" t="str">
        <f t="shared" si="56"/>
        <v>-</v>
      </c>
      <c r="O350" s="208"/>
      <c r="P350" s="76"/>
      <c r="Q350" s="215"/>
      <c r="R350" s="76"/>
      <c r="S350" s="79" t="str">
        <f t="shared" si="63"/>
        <v/>
      </c>
      <c r="T350" s="188">
        <f t="shared" si="57"/>
        <v>0</v>
      </c>
      <c r="U350" s="188">
        <f t="shared" si="64"/>
        <v>0</v>
      </c>
      <c r="V350" s="78" t="str">
        <f t="shared" si="58"/>
        <v>ok</v>
      </c>
      <c r="W350" s="76"/>
      <c r="X350" s="77" t="str">
        <f t="shared" si="65"/>
        <v/>
      </c>
      <c r="Y350" s="188">
        <f t="shared" si="59"/>
        <v>0</v>
      </c>
      <c r="Z350" s="188">
        <f t="shared" si="60"/>
        <v>0</v>
      </c>
      <c r="AA350" s="78" t="str">
        <f t="shared" si="66"/>
        <v>ok</v>
      </c>
      <c r="AB350" s="76"/>
      <c r="AC350" s="80" t="str">
        <f t="array" ref="AC350">IFERROR(IF($C350="","",INDEX(구분표!$I$2:$I$1001,MATCH(1,(구분표!$B$2:$B$1001='15년일출'!$A350)*(구분표!$C$2:$C$1001='15년일출'!$B350)*(구분표!$A$2:$A$1001='15년일출'!$C350),0))),"@@")</f>
        <v/>
      </c>
    </row>
    <row r="351" spans="1:29" ht="31.5" customHeight="1">
      <c r="A351" s="90" t="str">
        <f>IFERROR(VLOOKUP('15년일출'!$C351,구분표!$A$2:$C$1001,2,FALSE),"")</f>
        <v/>
      </c>
      <c r="B351" s="90" t="str">
        <f>IFERROR(VLOOKUP('15년일출'!$C351,구분표!$A$2:$C$1001,3,FALSE),"")</f>
        <v/>
      </c>
      <c r="C351" s="190"/>
      <c r="D351" s="189"/>
      <c r="E351" s="189"/>
      <c r="F351" s="190"/>
      <c r="G351" s="188"/>
      <c r="H351" s="200"/>
      <c r="I351" s="200"/>
      <c r="J351" s="74">
        <f t="shared" si="61"/>
        <v>0</v>
      </c>
      <c r="K351" s="203"/>
      <c r="L351" s="202"/>
      <c r="M351" s="74">
        <f t="shared" si="62"/>
        <v>0</v>
      </c>
      <c r="N351" s="75" t="str">
        <f t="shared" si="56"/>
        <v>-</v>
      </c>
      <c r="O351" s="208"/>
      <c r="P351" s="76"/>
      <c r="Q351" s="215"/>
      <c r="R351" s="76"/>
      <c r="S351" s="79" t="str">
        <f t="shared" si="63"/>
        <v/>
      </c>
      <c r="T351" s="188">
        <f t="shared" si="57"/>
        <v>0</v>
      </c>
      <c r="U351" s="188">
        <f t="shared" si="64"/>
        <v>0</v>
      </c>
      <c r="V351" s="78" t="str">
        <f t="shared" si="58"/>
        <v>ok</v>
      </c>
      <c r="W351" s="76"/>
      <c r="X351" s="77" t="str">
        <f t="shared" si="65"/>
        <v/>
      </c>
      <c r="Y351" s="188">
        <f t="shared" si="59"/>
        <v>0</v>
      </c>
      <c r="Z351" s="188">
        <f t="shared" si="60"/>
        <v>0</v>
      </c>
      <c r="AA351" s="78" t="str">
        <f t="shared" si="66"/>
        <v>ok</v>
      </c>
      <c r="AB351" s="76"/>
      <c r="AC351" s="80" t="str">
        <f t="array" ref="AC351">IFERROR(IF($C351="","",INDEX(구분표!$I$2:$I$1001,MATCH(1,(구분표!$B$2:$B$1001='15년일출'!$A351)*(구분표!$C$2:$C$1001='15년일출'!$B351)*(구분표!$A$2:$A$1001='15년일출'!$C351),0))),"@@")</f>
        <v/>
      </c>
    </row>
    <row r="352" spans="1:29" ht="31.5" customHeight="1">
      <c r="A352" s="90" t="str">
        <f>IFERROR(VLOOKUP('15년일출'!$C352,구분표!$A$2:$C$1001,2,FALSE),"")</f>
        <v/>
      </c>
      <c r="B352" s="90" t="str">
        <f>IFERROR(VLOOKUP('15년일출'!$C352,구분표!$A$2:$C$1001,3,FALSE),"")</f>
        <v/>
      </c>
      <c r="C352" s="190"/>
      <c r="D352" s="189"/>
      <c r="E352" s="189"/>
      <c r="F352" s="190"/>
      <c r="G352" s="188"/>
      <c r="H352" s="200"/>
      <c r="I352" s="200"/>
      <c r="J352" s="74">
        <f t="shared" si="61"/>
        <v>0</v>
      </c>
      <c r="K352" s="203"/>
      <c r="L352" s="202"/>
      <c r="M352" s="74">
        <f t="shared" si="62"/>
        <v>0</v>
      </c>
      <c r="N352" s="75" t="str">
        <f t="shared" si="56"/>
        <v>-</v>
      </c>
      <c r="O352" s="208"/>
      <c r="P352" s="76"/>
      <c r="Q352" s="215"/>
      <c r="R352" s="76"/>
      <c r="S352" s="79" t="str">
        <f t="shared" si="63"/>
        <v/>
      </c>
      <c r="T352" s="188">
        <f t="shared" si="57"/>
        <v>0</v>
      </c>
      <c r="U352" s="188">
        <f t="shared" si="64"/>
        <v>0</v>
      </c>
      <c r="V352" s="78" t="str">
        <f t="shared" si="58"/>
        <v>ok</v>
      </c>
      <c r="W352" s="76"/>
      <c r="X352" s="77" t="str">
        <f t="shared" si="65"/>
        <v/>
      </c>
      <c r="Y352" s="188">
        <f t="shared" si="59"/>
        <v>0</v>
      </c>
      <c r="Z352" s="188">
        <f t="shared" si="60"/>
        <v>0</v>
      </c>
      <c r="AA352" s="78" t="str">
        <f t="shared" si="66"/>
        <v>ok</v>
      </c>
      <c r="AB352" s="76"/>
      <c r="AC352" s="80" t="str">
        <f t="array" ref="AC352">IFERROR(IF($C352="","",INDEX(구분표!$I$2:$I$1001,MATCH(1,(구분표!$B$2:$B$1001='15년일출'!$A352)*(구분표!$C$2:$C$1001='15년일출'!$B352)*(구분표!$A$2:$A$1001='15년일출'!$C352),0))),"@@")</f>
        <v/>
      </c>
    </row>
    <row r="353" spans="1:29" ht="31.5" customHeight="1">
      <c r="A353" s="90" t="str">
        <f>IFERROR(VLOOKUP('15년일출'!$C353,구분표!$A$2:$C$1001,2,FALSE),"")</f>
        <v/>
      </c>
      <c r="B353" s="90" t="str">
        <f>IFERROR(VLOOKUP('15년일출'!$C353,구분표!$A$2:$C$1001,3,FALSE),"")</f>
        <v/>
      </c>
      <c r="C353" s="190"/>
      <c r="D353" s="189"/>
      <c r="E353" s="189"/>
      <c r="F353" s="190"/>
      <c r="G353" s="188"/>
      <c r="H353" s="188"/>
      <c r="I353" s="188"/>
      <c r="J353" s="74">
        <f t="shared" si="61"/>
        <v>0</v>
      </c>
      <c r="K353" s="202"/>
      <c r="L353" s="202"/>
      <c r="M353" s="74">
        <f t="shared" si="62"/>
        <v>0</v>
      </c>
      <c r="N353" s="75" t="str">
        <f t="shared" si="56"/>
        <v>-</v>
      </c>
      <c r="O353" s="208"/>
      <c r="P353" s="76"/>
      <c r="Q353" s="215"/>
      <c r="R353" s="76"/>
      <c r="S353" s="79" t="str">
        <f t="shared" si="63"/>
        <v/>
      </c>
      <c r="T353" s="188">
        <f t="shared" si="57"/>
        <v>0</v>
      </c>
      <c r="U353" s="188">
        <f t="shared" si="64"/>
        <v>0</v>
      </c>
      <c r="V353" s="78" t="str">
        <f t="shared" si="58"/>
        <v>ok</v>
      </c>
      <c r="W353" s="76"/>
      <c r="X353" s="77" t="str">
        <f t="shared" si="65"/>
        <v/>
      </c>
      <c r="Y353" s="188">
        <f t="shared" si="59"/>
        <v>0</v>
      </c>
      <c r="Z353" s="188">
        <f t="shared" si="60"/>
        <v>0</v>
      </c>
      <c r="AA353" s="78" t="str">
        <f t="shared" si="66"/>
        <v>ok</v>
      </c>
      <c r="AB353" s="76"/>
      <c r="AC353" s="80" t="str">
        <f t="array" ref="AC353">IFERROR(IF($C353="","",INDEX(구분표!$I$2:$I$1001,MATCH(1,(구분표!$B$2:$B$1001='15년일출'!$A353)*(구분표!$C$2:$C$1001='15년일출'!$B353)*(구분표!$A$2:$A$1001='15년일출'!$C353),0))),"@@")</f>
        <v/>
      </c>
    </row>
    <row r="354" spans="1:29" ht="31.5" customHeight="1">
      <c r="A354" s="90" t="str">
        <f>IFERROR(VLOOKUP('15년일출'!$C354,구분표!$A$2:$C$1001,2,FALSE),"")</f>
        <v/>
      </c>
      <c r="B354" s="90" t="str">
        <f>IFERROR(VLOOKUP('15년일출'!$C354,구분표!$A$2:$C$1001,3,FALSE),"")</f>
        <v/>
      </c>
      <c r="C354" s="190"/>
      <c r="D354" s="189"/>
      <c r="E354" s="189"/>
      <c r="F354" s="190"/>
      <c r="G354" s="188"/>
      <c r="H354" s="188"/>
      <c r="I354" s="188"/>
      <c r="J354" s="74">
        <f t="shared" si="61"/>
        <v>0</v>
      </c>
      <c r="K354" s="188"/>
      <c r="L354" s="188"/>
      <c r="M354" s="74">
        <f t="shared" si="62"/>
        <v>0</v>
      </c>
      <c r="N354" s="75" t="str">
        <f t="shared" si="56"/>
        <v>-</v>
      </c>
      <c r="O354" s="210"/>
      <c r="P354" s="76"/>
      <c r="Q354" s="215"/>
      <c r="R354" s="76"/>
      <c r="S354" s="79" t="str">
        <f t="shared" si="63"/>
        <v/>
      </c>
      <c r="T354" s="188">
        <f t="shared" si="57"/>
        <v>0</v>
      </c>
      <c r="U354" s="188">
        <f t="shared" si="64"/>
        <v>0</v>
      </c>
      <c r="V354" s="78" t="str">
        <f t="shared" si="58"/>
        <v>ok</v>
      </c>
      <c r="W354" s="76"/>
      <c r="X354" s="77" t="str">
        <f t="shared" si="65"/>
        <v/>
      </c>
      <c r="Y354" s="188">
        <f t="shared" si="59"/>
        <v>0</v>
      </c>
      <c r="Z354" s="188">
        <f t="shared" si="60"/>
        <v>0</v>
      </c>
      <c r="AA354" s="78" t="str">
        <f t="shared" si="66"/>
        <v>ok</v>
      </c>
      <c r="AB354" s="76"/>
      <c r="AC354" s="80" t="str">
        <f t="array" ref="AC354">IFERROR(IF($C354="","",INDEX(구분표!$I$2:$I$1001,MATCH(1,(구분표!$B$2:$B$1001='15년일출'!$A354)*(구분표!$C$2:$C$1001='15년일출'!$B354)*(구분표!$A$2:$A$1001='15년일출'!$C354),0))),"@@")</f>
        <v/>
      </c>
    </row>
    <row r="355" spans="1:29" ht="31.5" customHeight="1">
      <c r="A355" s="90" t="str">
        <f>IFERROR(VLOOKUP('15년일출'!$C355,구분표!$A$2:$C$1001,2,FALSE),"")</f>
        <v/>
      </c>
      <c r="B355" s="90" t="str">
        <f>IFERROR(VLOOKUP('15년일출'!$C355,구분표!$A$2:$C$1001,3,FALSE),"")</f>
        <v/>
      </c>
      <c r="C355" s="190"/>
      <c r="D355" s="189"/>
      <c r="E355" s="189"/>
      <c r="F355" s="190"/>
      <c r="G355" s="188"/>
      <c r="H355" s="188"/>
      <c r="I355" s="188"/>
      <c r="J355" s="74">
        <f t="shared" si="61"/>
        <v>0</v>
      </c>
      <c r="K355" s="188"/>
      <c r="L355" s="188"/>
      <c r="M355" s="74">
        <f t="shared" si="62"/>
        <v>0</v>
      </c>
      <c r="N355" s="75" t="str">
        <f t="shared" si="56"/>
        <v>-</v>
      </c>
      <c r="O355" s="210"/>
      <c r="P355" s="76"/>
      <c r="Q355" s="215"/>
      <c r="R355" s="76"/>
      <c r="S355" s="79" t="str">
        <f t="shared" si="63"/>
        <v/>
      </c>
      <c r="T355" s="188">
        <f t="shared" si="57"/>
        <v>0</v>
      </c>
      <c r="U355" s="188">
        <f t="shared" si="64"/>
        <v>0</v>
      </c>
      <c r="V355" s="78" t="str">
        <f t="shared" si="58"/>
        <v>ok</v>
      </c>
      <c r="W355" s="76"/>
      <c r="X355" s="77" t="str">
        <f t="shared" si="65"/>
        <v/>
      </c>
      <c r="Y355" s="188">
        <f t="shared" si="59"/>
        <v>0</v>
      </c>
      <c r="Z355" s="188">
        <f t="shared" si="60"/>
        <v>0</v>
      </c>
      <c r="AA355" s="78" t="str">
        <f t="shared" si="66"/>
        <v>ok</v>
      </c>
      <c r="AB355" s="76"/>
      <c r="AC355" s="80" t="str">
        <f t="array" ref="AC355">IFERROR(IF($C355="","",INDEX(구분표!$I$2:$I$1001,MATCH(1,(구분표!$B$2:$B$1001='15년일출'!$A355)*(구분표!$C$2:$C$1001='15년일출'!$B355)*(구분표!$A$2:$A$1001='15년일출'!$C355),0))),"@@")</f>
        <v/>
      </c>
    </row>
    <row r="356" spans="1:29" ht="31.5" customHeight="1">
      <c r="A356" s="90" t="str">
        <f>IFERROR(VLOOKUP('15년일출'!$C356,구분표!$A$2:$C$1001,2,FALSE),"")</f>
        <v/>
      </c>
      <c r="B356" s="90" t="str">
        <f>IFERROR(VLOOKUP('15년일출'!$C356,구분표!$A$2:$C$1001,3,FALSE),"")</f>
        <v/>
      </c>
      <c r="C356" s="190"/>
      <c r="D356" s="189"/>
      <c r="E356" s="189"/>
      <c r="F356" s="190"/>
      <c r="G356" s="188"/>
      <c r="H356" s="188"/>
      <c r="I356" s="188"/>
      <c r="J356" s="74">
        <f t="shared" si="61"/>
        <v>0</v>
      </c>
      <c r="K356" s="188"/>
      <c r="L356" s="188"/>
      <c r="M356" s="74">
        <f t="shared" si="62"/>
        <v>0</v>
      </c>
      <c r="N356" s="75" t="str">
        <f t="shared" si="56"/>
        <v>-</v>
      </c>
      <c r="O356" s="209"/>
      <c r="P356" s="76"/>
      <c r="Q356" s="215"/>
      <c r="R356" s="76"/>
      <c r="S356" s="79" t="str">
        <f t="shared" si="63"/>
        <v/>
      </c>
      <c r="T356" s="188">
        <f t="shared" si="57"/>
        <v>0</v>
      </c>
      <c r="U356" s="188">
        <f t="shared" si="64"/>
        <v>0</v>
      </c>
      <c r="V356" s="78" t="str">
        <f t="shared" si="58"/>
        <v>ok</v>
      </c>
      <c r="W356" s="76"/>
      <c r="X356" s="77" t="str">
        <f t="shared" si="65"/>
        <v/>
      </c>
      <c r="Y356" s="188">
        <f t="shared" si="59"/>
        <v>0</v>
      </c>
      <c r="Z356" s="188">
        <f t="shared" si="60"/>
        <v>0</v>
      </c>
      <c r="AA356" s="78" t="str">
        <f t="shared" si="66"/>
        <v>ok</v>
      </c>
      <c r="AB356" s="76"/>
      <c r="AC356" s="80" t="str">
        <f t="array" ref="AC356">IFERROR(IF($C356="","",INDEX(구분표!$I$2:$I$1001,MATCH(1,(구분표!$B$2:$B$1001='15년일출'!$A356)*(구분표!$C$2:$C$1001='15년일출'!$B356)*(구분표!$A$2:$A$1001='15년일출'!$C356),0))),"@@")</f>
        <v/>
      </c>
    </row>
    <row r="357" spans="1:29" ht="31.5" customHeight="1">
      <c r="A357" s="90" t="str">
        <f>IFERROR(VLOOKUP('15년일출'!$C357,구분표!$A$2:$C$1001,2,FALSE),"")</f>
        <v/>
      </c>
      <c r="B357" s="90" t="str">
        <f>IFERROR(VLOOKUP('15년일출'!$C357,구분표!$A$2:$C$1001,3,FALSE),"")</f>
        <v/>
      </c>
      <c r="C357" s="190"/>
      <c r="D357" s="189"/>
      <c r="E357" s="189"/>
      <c r="F357" s="190"/>
      <c r="G357" s="188"/>
      <c r="H357" s="188"/>
      <c r="I357" s="188"/>
      <c r="J357" s="74">
        <f t="shared" si="61"/>
        <v>0</v>
      </c>
      <c r="K357" s="188"/>
      <c r="L357" s="188"/>
      <c r="M357" s="74">
        <f t="shared" si="62"/>
        <v>0</v>
      </c>
      <c r="N357" s="75" t="str">
        <f t="shared" si="56"/>
        <v>-</v>
      </c>
      <c r="O357" s="210"/>
      <c r="P357" s="76"/>
      <c r="Q357" s="215"/>
      <c r="R357" s="76"/>
      <c r="S357" s="79" t="str">
        <f t="shared" si="63"/>
        <v/>
      </c>
      <c r="T357" s="188">
        <f t="shared" si="57"/>
        <v>0</v>
      </c>
      <c r="U357" s="188">
        <f t="shared" si="64"/>
        <v>0</v>
      </c>
      <c r="V357" s="78" t="str">
        <f t="shared" si="58"/>
        <v>ok</v>
      </c>
      <c r="W357" s="76"/>
      <c r="X357" s="77" t="str">
        <f t="shared" si="65"/>
        <v/>
      </c>
      <c r="Y357" s="188">
        <f t="shared" si="59"/>
        <v>0</v>
      </c>
      <c r="Z357" s="188">
        <f t="shared" si="60"/>
        <v>0</v>
      </c>
      <c r="AA357" s="78" t="str">
        <f t="shared" si="66"/>
        <v>ok</v>
      </c>
      <c r="AB357" s="76"/>
      <c r="AC357" s="80" t="str">
        <f t="array" ref="AC357">IFERROR(IF($C357="","",INDEX(구분표!$I$2:$I$1001,MATCH(1,(구분표!$B$2:$B$1001='15년일출'!$A357)*(구분표!$C$2:$C$1001='15년일출'!$B357)*(구분표!$A$2:$A$1001='15년일출'!$C357),0))),"@@")</f>
        <v/>
      </c>
    </row>
    <row r="358" spans="1:29" ht="31.5" customHeight="1">
      <c r="A358" s="90" t="str">
        <f>IFERROR(VLOOKUP('15년일출'!$C358,구분표!$A$2:$C$1001,2,FALSE),"")</f>
        <v/>
      </c>
      <c r="B358" s="90" t="str">
        <f>IFERROR(VLOOKUP('15년일출'!$C358,구분표!$A$2:$C$1001,3,FALSE),"")</f>
        <v/>
      </c>
      <c r="C358" s="190"/>
      <c r="D358" s="189"/>
      <c r="E358" s="189"/>
      <c r="F358" s="190"/>
      <c r="G358" s="192"/>
      <c r="H358" s="188"/>
      <c r="I358" s="188"/>
      <c r="J358" s="74">
        <f t="shared" si="61"/>
        <v>0</v>
      </c>
      <c r="K358" s="188"/>
      <c r="L358" s="188"/>
      <c r="M358" s="74">
        <f t="shared" si="62"/>
        <v>0</v>
      </c>
      <c r="N358" s="75" t="str">
        <f t="shared" si="56"/>
        <v>-</v>
      </c>
      <c r="O358" s="205"/>
      <c r="P358" s="76"/>
      <c r="Q358" s="215"/>
      <c r="R358" s="76"/>
      <c r="S358" s="79" t="str">
        <f t="shared" si="63"/>
        <v/>
      </c>
      <c r="T358" s="188">
        <f t="shared" si="57"/>
        <v>0</v>
      </c>
      <c r="U358" s="188">
        <f t="shared" si="64"/>
        <v>0</v>
      </c>
      <c r="V358" s="78" t="str">
        <f t="shared" si="58"/>
        <v>ok</v>
      </c>
      <c r="W358" s="76"/>
      <c r="X358" s="77" t="str">
        <f t="shared" si="65"/>
        <v/>
      </c>
      <c r="Y358" s="188">
        <f t="shared" si="59"/>
        <v>0</v>
      </c>
      <c r="Z358" s="188">
        <f t="shared" si="60"/>
        <v>0</v>
      </c>
      <c r="AA358" s="78" t="str">
        <f t="shared" si="66"/>
        <v>ok</v>
      </c>
      <c r="AB358" s="76"/>
      <c r="AC358" s="80" t="str">
        <f t="array" ref="AC358">IFERROR(IF($C358="","",INDEX(구분표!$I$2:$I$1001,MATCH(1,(구분표!$B$2:$B$1001='15년일출'!$A358)*(구분표!$C$2:$C$1001='15년일출'!$B358)*(구분표!$A$2:$A$1001='15년일출'!$C358),0))),"@@")</f>
        <v/>
      </c>
    </row>
    <row r="359" spans="1:29" s="24" customFormat="1" ht="31.5" customHeight="1">
      <c r="A359" s="91" t="str">
        <f>IFERROR(VLOOKUP('15년일출'!$C359,구분표!$A$2:$C$1001,2,FALSE),"")</f>
        <v/>
      </c>
      <c r="B359" s="91" t="str">
        <f>IFERROR(VLOOKUP('15년일출'!$C359,구분표!$A$2:$C$1001,3,FALSE),"")</f>
        <v/>
      </c>
      <c r="C359" s="194"/>
      <c r="D359" s="195"/>
      <c r="E359" s="195"/>
      <c r="F359" s="194"/>
      <c r="G359" s="192"/>
      <c r="H359" s="201"/>
      <c r="I359" s="201"/>
      <c r="J359" s="74">
        <f t="shared" si="61"/>
        <v>0</v>
      </c>
      <c r="K359" s="201"/>
      <c r="L359" s="201"/>
      <c r="M359" s="74">
        <f t="shared" si="62"/>
        <v>0</v>
      </c>
      <c r="N359" s="75" t="str">
        <f t="shared" si="56"/>
        <v>-</v>
      </c>
      <c r="O359" s="207"/>
      <c r="P359" s="81"/>
      <c r="Q359" s="216"/>
      <c r="R359" s="81"/>
      <c r="S359" s="79" t="str">
        <f t="shared" si="63"/>
        <v/>
      </c>
      <c r="T359" s="188">
        <f t="shared" si="57"/>
        <v>0</v>
      </c>
      <c r="U359" s="188">
        <f t="shared" si="64"/>
        <v>0</v>
      </c>
      <c r="V359" s="78" t="str">
        <f t="shared" si="58"/>
        <v>ok</v>
      </c>
      <c r="W359" s="81"/>
      <c r="X359" s="77" t="str">
        <f t="shared" si="65"/>
        <v/>
      </c>
      <c r="Y359" s="188">
        <f t="shared" si="59"/>
        <v>0</v>
      </c>
      <c r="Z359" s="188">
        <f t="shared" si="60"/>
        <v>0</v>
      </c>
      <c r="AA359" s="78" t="str">
        <f t="shared" si="66"/>
        <v>ok</v>
      </c>
      <c r="AB359" s="81"/>
      <c r="AC359" s="80" t="str">
        <f t="array" ref="AC359">IFERROR(IF($C359="","",INDEX(구분표!$I$2:$I$1001,MATCH(1,(구분표!$B$2:$B$1001='15년일출'!$A359)*(구분표!$C$2:$C$1001='15년일출'!$B359)*(구분표!$A$2:$A$1001='15년일출'!$C359),0))),"@@")</f>
        <v/>
      </c>
    </row>
    <row r="360" spans="1:29" ht="31.5" customHeight="1">
      <c r="A360" s="90" t="str">
        <f>IFERROR(VLOOKUP('15년일출'!$C360,구분표!$A$2:$C$1001,2,FALSE),"")</f>
        <v/>
      </c>
      <c r="B360" s="90" t="str">
        <f>IFERROR(VLOOKUP('15년일출'!$C360,구분표!$A$2:$C$1001,3,FALSE),"")</f>
        <v/>
      </c>
      <c r="C360" s="190"/>
      <c r="D360" s="189"/>
      <c r="E360" s="189"/>
      <c r="F360" s="190"/>
      <c r="G360" s="188"/>
      <c r="H360" s="188"/>
      <c r="I360" s="188"/>
      <c r="J360" s="74">
        <f t="shared" si="61"/>
        <v>0</v>
      </c>
      <c r="K360" s="188"/>
      <c r="L360" s="188"/>
      <c r="M360" s="74">
        <f t="shared" si="62"/>
        <v>0</v>
      </c>
      <c r="N360" s="75" t="str">
        <f t="shared" si="56"/>
        <v>-</v>
      </c>
      <c r="O360" s="211"/>
      <c r="P360" s="76"/>
      <c r="Q360" s="215"/>
      <c r="R360" s="76"/>
      <c r="S360" s="79" t="str">
        <f t="shared" si="63"/>
        <v/>
      </c>
      <c r="T360" s="188">
        <f t="shared" si="57"/>
        <v>0</v>
      </c>
      <c r="U360" s="188">
        <f t="shared" si="64"/>
        <v>0</v>
      </c>
      <c r="V360" s="78" t="str">
        <f t="shared" si="58"/>
        <v>ok</v>
      </c>
      <c r="W360" s="76"/>
      <c r="X360" s="77" t="str">
        <f t="shared" si="65"/>
        <v/>
      </c>
      <c r="Y360" s="188">
        <f t="shared" si="59"/>
        <v>0</v>
      </c>
      <c r="Z360" s="188">
        <f t="shared" si="60"/>
        <v>0</v>
      </c>
      <c r="AA360" s="78" t="str">
        <f t="shared" si="66"/>
        <v>ok</v>
      </c>
      <c r="AB360" s="76"/>
      <c r="AC360" s="80" t="str">
        <f t="array" ref="AC360">IFERROR(IF($C360="","",INDEX(구분표!$I$2:$I$1001,MATCH(1,(구분표!$B$2:$B$1001='15년일출'!$A360)*(구분표!$C$2:$C$1001='15년일출'!$B360)*(구분표!$A$2:$A$1001='15년일출'!$C360),0))),"@@")</f>
        <v/>
      </c>
    </row>
    <row r="361" spans="1:29" ht="31.5" customHeight="1">
      <c r="A361" s="90" t="str">
        <f>IFERROR(VLOOKUP('15년일출'!$C361,구분표!$A$2:$C$1001,2,FALSE),"")</f>
        <v/>
      </c>
      <c r="B361" s="90" t="str">
        <f>IFERROR(VLOOKUP('15년일출'!$C361,구분표!$A$2:$C$1001,3,FALSE),"")</f>
        <v/>
      </c>
      <c r="C361" s="190"/>
      <c r="D361" s="189"/>
      <c r="E361" s="189"/>
      <c r="F361" s="190"/>
      <c r="G361" s="188"/>
      <c r="H361" s="188"/>
      <c r="I361" s="188"/>
      <c r="J361" s="74">
        <f t="shared" si="61"/>
        <v>0</v>
      </c>
      <c r="K361" s="188"/>
      <c r="L361" s="188"/>
      <c r="M361" s="74">
        <f t="shared" si="62"/>
        <v>0</v>
      </c>
      <c r="N361" s="75" t="str">
        <f t="shared" si="56"/>
        <v>-</v>
      </c>
      <c r="O361" s="209"/>
      <c r="P361" s="76"/>
      <c r="Q361" s="215"/>
      <c r="R361" s="76"/>
      <c r="S361" s="79" t="str">
        <f t="shared" si="63"/>
        <v/>
      </c>
      <c r="T361" s="188">
        <f t="shared" si="57"/>
        <v>0</v>
      </c>
      <c r="U361" s="188">
        <f t="shared" si="64"/>
        <v>0</v>
      </c>
      <c r="V361" s="78" t="str">
        <f t="shared" si="58"/>
        <v>ok</v>
      </c>
      <c r="W361" s="76"/>
      <c r="X361" s="77" t="str">
        <f t="shared" si="65"/>
        <v/>
      </c>
      <c r="Y361" s="188">
        <f t="shared" si="59"/>
        <v>0</v>
      </c>
      <c r="Z361" s="188">
        <f t="shared" si="60"/>
        <v>0</v>
      </c>
      <c r="AA361" s="78" t="str">
        <f t="shared" si="66"/>
        <v>ok</v>
      </c>
      <c r="AB361" s="76"/>
      <c r="AC361" s="80" t="str">
        <f t="array" ref="AC361">IFERROR(IF($C361="","",INDEX(구분표!$I$2:$I$1001,MATCH(1,(구분표!$B$2:$B$1001='15년일출'!$A361)*(구분표!$C$2:$C$1001='15년일출'!$B361)*(구분표!$A$2:$A$1001='15년일출'!$C361),0))),"@@")</f>
        <v/>
      </c>
    </row>
    <row r="362" spans="1:29" ht="31.5" customHeight="1">
      <c r="A362" s="90" t="str">
        <f>IFERROR(VLOOKUP('15년일출'!$C362,구분표!$A$2:$C$1001,2,FALSE),"")</f>
        <v/>
      </c>
      <c r="B362" s="90" t="str">
        <f>IFERROR(VLOOKUP('15년일출'!$C362,구분표!$A$2:$C$1001,3,FALSE),"")</f>
        <v/>
      </c>
      <c r="C362" s="190"/>
      <c r="D362" s="189"/>
      <c r="E362" s="189"/>
      <c r="F362" s="190"/>
      <c r="G362" s="196"/>
      <c r="H362" s="188"/>
      <c r="I362" s="188"/>
      <c r="J362" s="74">
        <f t="shared" si="61"/>
        <v>0</v>
      </c>
      <c r="K362" s="188"/>
      <c r="L362" s="188"/>
      <c r="M362" s="74">
        <f t="shared" si="62"/>
        <v>0</v>
      </c>
      <c r="N362" s="75" t="str">
        <f t="shared" si="56"/>
        <v>-</v>
      </c>
      <c r="O362" s="212"/>
      <c r="P362" s="76"/>
      <c r="Q362" s="215"/>
      <c r="R362" s="76"/>
      <c r="S362" s="79" t="str">
        <f t="shared" si="63"/>
        <v/>
      </c>
      <c r="T362" s="188">
        <f t="shared" si="57"/>
        <v>0</v>
      </c>
      <c r="U362" s="188">
        <f t="shared" si="64"/>
        <v>0</v>
      </c>
      <c r="V362" s="78" t="str">
        <f t="shared" si="58"/>
        <v>ok</v>
      </c>
      <c r="W362" s="76"/>
      <c r="X362" s="77" t="str">
        <f t="shared" si="65"/>
        <v/>
      </c>
      <c r="Y362" s="188">
        <f t="shared" si="59"/>
        <v>0</v>
      </c>
      <c r="Z362" s="188">
        <f t="shared" si="60"/>
        <v>0</v>
      </c>
      <c r="AA362" s="78" t="str">
        <f t="shared" si="66"/>
        <v>ok</v>
      </c>
      <c r="AB362" s="76"/>
      <c r="AC362" s="80" t="str">
        <f t="array" ref="AC362">IFERROR(IF($C362="","",INDEX(구분표!$I$2:$I$1001,MATCH(1,(구분표!$B$2:$B$1001='15년일출'!$A362)*(구분표!$C$2:$C$1001='15년일출'!$B362)*(구분표!$A$2:$A$1001='15년일출'!$C362),0))),"@@")</f>
        <v/>
      </c>
    </row>
    <row r="363" spans="1:29" ht="31.5" customHeight="1">
      <c r="A363" s="90" t="str">
        <f>IFERROR(VLOOKUP('15년일출'!$C363,구분표!$A$2:$C$1001,2,FALSE),"")</f>
        <v/>
      </c>
      <c r="B363" s="90" t="str">
        <f>IFERROR(VLOOKUP('15년일출'!$C363,구분표!$A$2:$C$1001,3,FALSE),"")</f>
        <v/>
      </c>
      <c r="C363" s="190"/>
      <c r="D363" s="189"/>
      <c r="E363" s="189"/>
      <c r="F363" s="190"/>
      <c r="G363" s="188"/>
      <c r="H363" s="188"/>
      <c r="I363" s="188"/>
      <c r="J363" s="74">
        <f t="shared" si="61"/>
        <v>0</v>
      </c>
      <c r="K363" s="188"/>
      <c r="L363" s="188"/>
      <c r="M363" s="74">
        <f t="shared" si="62"/>
        <v>0</v>
      </c>
      <c r="N363" s="75" t="str">
        <f t="shared" si="56"/>
        <v>-</v>
      </c>
      <c r="O363" s="212"/>
      <c r="P363" s="76"/>
      <c r="Q363" s="215"/>
      <c r="R363" s="76"/>
      <c r="S363" s="79" t="str">
        <f t="shared" si="63"/>
        <v/>
      </c>
      <c r="T363" s="188">
        <f t="shared" si="57"/>
        <v>0</v>
      </c>
      <c r="U363" s="188">
        <f t="shared" si="64"/>
        <v>0</v>
      </c>
      <c r="V363" s="78" t="str">
        <f t="shared" si="58"/>
        <v>ok</v>
      </c>
      <c r="W363" s="76"/>
      <c r="X363" s="77" t="str">
        <f t="shared" si="65"/>
        <v/>
      </c>
      <c r="Y363" s="188">
        <f t="shared" si="59"/>
        <v>0</v>
      </c>
      <c r="Z363" s="188">
        <f t="shared" si="60"/>
        <v>0</v>
      </c>
      <c r="AA363" s="78" t="str">
        <f t="shared" si="66"/>
        <v>ok</v>
      </c>
      <c r="AB363" s="76"/>
      <c r="AC363" s="80" t="str">
        <f t="array" ref="AC363">IFERROR(IF($C363="","",INDEX(구분표!$I$2:$I$1001,MATCH(1,(구분표!$B$2:$B$1001='15년일출'!$A363)*(구분표!$C$2:$C$1001='15년일출'!$B363)*(구분표!$A$2:$A$1001='15년일출'!$C363),0))),"@@")</f>
        <v/>
      </c>
    </row>
    <row r="364" spans="1:29" ht="31.5" customHeight="1">
      <c r="A364" s="90" t="str">
        <f>IFERROR(VLOOKUP('15년일출'!$C364,구분표!$A$2:$C$1001,2,FALSE),"")</f>
        <v/>
      </c>
      <c r="B364" s="90" t="str">
        <f>IFERROR(VLOOKUP('15년일출'!$C364,구분표!$A$2:$C$1001,3,FALSE),"")</f>
        <v/>
      </c>
      <c r="C364" s="190"/>
      <c r="D364" s="189"/>
      <c r="E364" s="189"/>
      <c r="F364" s="190"/>
      <c r="G364" s="188"/>
      <c r="H364" s="188"/>
      <c r="I364" s="188"/>
      <c r="J364" s="74">
        <f t="shared" si="61"/>
        <v>0</v>
      </c>
      <c r="K364" s="188"/>
      <c r="L364" s="188"/>
      <c r="M364" s="74">
        <f t="shared" si="62"/>
        <v>0</v>
      </c>
      <c r="N364" s="75" t="str">
        <f t="shared" si="56"/>
        <v>-</v>
      </c>
      <c r="O364" s="212"/>
      <c r="P364" s="76"/>
      <c r="Q364" s="215"/>
      <c r="R364" s="76"/>
      <c r="S364" s="79" t="str">
        <f t="shared" si="63"/>
        <v/>
      </c>
      <c r="T364" s="188">
        <f t="shared" si="57"/>
        <v>0</v>
      </c>
      <c r="U364" s="188">
        <f t="shared" si="64"/>
        <v>0</v>
      </c>
      <c r="V364" s="78" t="str">
        <f t="shared" si="58"/>
        <v>ok</v>
      </c>
      <c r="W364" s="76"/>
      <c r="X364" s="77" t="str">
        <f t="shared" si="65"/>
        <v/>
      </c>
      <c r="Y364" s="188">
        <f t="shared" si="59"/>
        <v>0</v>
      </c>
      <c r="Z364" s="188">
        <f t="shared" si="60"/>
        <v>0</v>
      </c>
      <c r="AA364" s="78" t="str">
        <f t="shared" si="66"/>
        <v>ok</v>
      </c>
      <c r="AB364" s="76"/>
      <c r="AC364" s="80" t="str">
        <f t="array" ref="AC364">IFERROR(IF($C364="","",INDEX(구분표!$I$2:$I$1001,MATCH(1,(구분표!$B$2:$B$1001='15년일출'!$A364)*(구분표!$C$2:$C$1001='15년일출'!$B364)*(구분표!$A$2:$A$1001='15년일출'!$C364),0))),"@@")</f>
        <v/>
      </c>
    </row>
    <row r="365" spans="1:29" ht="31.5" customHeight="1">
      <c r="A365" s="90" t="str">
        <f>IFERROR(VLOOKUP('15년일출'!$C365,구분표!$A$2:$C$1001,2,FALSE),"")</f>
        <v/>
      </c>
      <c r="B365" s="90" t="str">
        <f>IFERROR(VLOOKUP('15년일출'!$C365,구분표!$A$2:$C$1001,3,FALSE),"")</f>
        <v/>
      </c>
      <c r="C365" s="190"/>
      <c r="D365" s="189"/>
      <c r="E365" s="189"/>
      <c r="F365" s="190"/>
      <c r="G365" s="188"/>
      <c r="H365" s="188"/>
      <c r="I365" s="188"/>
      <c r="J365" s="74">
        <f t="shared" si="61"/>
        <v>0</v>
      </c>
      <c r="K365" s="188"/>
      <c r="L365" s="188"/>
      <c r="M365" s="74">
        <f t="shared" si="62"/>
        <v>0</v>
      </c>
      <c r="N365" s="75" t="str">
        <f t="shared" si="56"/>
        <v>-</v>
      </c>
      <c r="O365" s="212"/>
      <c r="P365" s="76"/>
      <c r="Q365" s="215"/>
      <c r="R365" s="76"/>
      <c r="S365" s="79" t="str">
        <f t="shared" si="63"/>
        <v/>
      </c>
      <c r="T365" s="188">
        <f t="shared" si="57"/>
        <v>0</v>
      </c>
      <c r="U365" s="188">
        <f t="shared" si="64"/>
        <v>0</v>
      </c>
      <c r="V365" s="78" t="str">
        <f t="shared" si="58"/>
        <v>ok</v>
      </c>
      <c r="W365" s="76"/>
      <c r="X365" s="77" t="str">
        <f t="shared" si="65"/>
        <v/>
      </c>
      <c r="Y365" s="188">
        <f t="shared" si="59"/>
        <v>0</v>
      </c>
      <c r="Z365" s="188">
        <f t="shared" si="60"/>
        <v>0</v>
      </c>
      <c r="AA365" s="78" t="str">
        <f t="shared" si="66"/>
        <v>ok</v>
      </c>
      <c r="AB365" s="76"/>
      <c r="AC365" s="80" t="str">
        <f t="array" ref="AC365">IFERROR(IF($C365="","",INDEX(구분표!$I$2:$I$1001,MATCH(1,(구분표!$B$2:$B$1001='15년일출'!$A365)*(구분표!$C$2:$C$1001='15년일출'!$B365)*(구분표!$A$2:$A$1001='15년일출'!$C365),0))),"@@")</f>
        <v/>
      </c>
    </row>
    <row r="366" spans="1:29" ht="31.5" customHeight="1">
      <c r="A366" s="90" t="str">
        <f>IFERROR(VLOOKUP('15년일출'!$C366,구분표!$A$2:$C$1001,2,FALSE),"")</f>
        <v/>
      </c>
      <c r="B366" s="90" t="str">
        <f>IFERROR(VLOOKUP('15년일출'!$C366,구분표!$A$2:$C$1001,3,FALSE),"")</f>
        <v/>
      </c>
      <c r="C366" s="190"/>
      <c r="D366" s="189"/>
      <c r="E366" s="189"/>
      <c r="F366" s="190"/>
      <c r="G366" s="188"/>
      <c r="H366" s="188"/>
      <c r="I366" s="188"/>
      <c r="J366" s="74">
        <f t="shared" si="61"/>
        <v>0</v>
      </c>
      <c r="K366" s="188"/>
      <c r="L366" s="188"/>
      <c r="M366" s="74">
        <f t="shared" si="62"/>
        <v>0</v>
      </c>
      <c r="N366" s="75" t="str">
        <f t="shared" si="56"/>
        <v>-</v>
      </c>
      <c r="O366" s="212"/>
      <c r="P366" s="76"/>
      <c r="Q366" s="215"/>
      <c r="R366" s="76"/>
      <c r="S366" s="79" t="str">
        <f t="shared" si="63"/>
        <v/>
      </c>
      <c r="T366" s="188">
        <f t="shared" si="57"/>
        <v>0</v>
      </c>
      <c r="U366" s="188">
        <f t="shared" si="64"/>
        <v>0</v>
      </c>
      <c r="V366" s="78" t="str">
        <f t="shared" si="58"/>
        <v>ok</v>
      </c>
      <c r="W366" s="76"/>
      <c r="X366" s="77" t="str">
        <f t="shared" si="65"/>
        <v/>
      </c>
      <c r="Y366" s="188">
        <f t="shared" si="59"/>
        <v>0</v>
      </c>
      <c r="Z366" s="188">
        <f t="shared" si="60"/>
        <v>0</v>
      </c>
      <c r="AA366" s="78" t="str">
        <f t="shared" si="66"/>
        <v>ok</v>
      </c>
      <c r="AB366" s="76"/>
      <c r="AC366" s="80" t="str">
        <f t="array" ref="AC366">IFERROR(IF($C366="","",INDEX(구분표!$I$2:$I$1001,MATCH(1,(구분표!$B$2:$B$1001='15년일출'!$A366)*(구분표!$C$2:$C$1001='15년일출'!$B366)*(구분표!$A$2:$A$1001='15년일출'!$C366),0))),"@@")</f>
        <v/>
      </c>
    </row>
    <row r="367" spans="1:29" ht="31.5" customHeight="1">
      <c r="A367" s="90" t="str">
        <f>IFERROR(VLOOKUP('15년일출'!$C367,구분표!$A$2:$C$1001,2,FALSE),"")</f>
        <v/>
      </c>
      <c r="B367" s="90" t="str">
        <f>IFERROR(VLOOKUP('15년일출'!$C367,구분표!$A$2:$C$1001,3,FALSE),"")</f>
        <v/>
      </c>
      <c r="C367" s="190"/>
      <c r="D367" s="189"/>
      <c r="E367" s="189"/>
      <c r="F367" s="190"/>
      <c r="G367" s="191"/>
      <c r="H367" s="188"/>
      <c r="I367" s="188"/>
      <c r="J367" s="74">
        <f t="shared" si="61"/>
        <v>0</v>
      </c>
      <c r="K367" s="188"/>
      <c r="L367" s="188"/>
      <c r="M367" s="74">
        <f t="shared" si="62"/>
        <v>0</v>
      </c>
      <c r="N367" s="75" t="str">
        <f t="shared" si="56"/>
        <v>-</v>
      </c>
      <c r="O367" s="212"/>
      <c r="P367" s="76"/>
      <c r="Q367" s="215"/>
      <c r="R367" s="76"/>
      <c r="S367" s="79" t="str">
        <f t="shared" si="63"/>
        <v/>
      </c>
      <c r="T367" s="188">
        <f t="shared" si="57"/>
        <v>0</v>
      </c>
      <c r="U367" s="188">
        <f t="shared" si="64"/>
        <v>0</v>
      </c>
      <c r="V367" s="78" t="str">
        <f t="shared" si="58"/>
        <v>ok</v>
      </c>
      <c r="W367" s="76"/>
      <c r="X367" s="77" t="str">
        <f t="shared" si="65"/>
        <v/>
      </c>
      <c r="Y367" s="188">
        <f t="shared" si="59"/>
        <v>0</v>
      </c>
      <c r="Z367" s="188">
        <f t="shared" si="60"/>
        <v>0</v>
      </c>
      <c r="AA367" s="78" t="str">
        <f t="shared" si="66"/>
        <v>ok</v>
      </c>
      <c r="AB367" s="76"/>
      <c r="AC367" s="80" t="str">
        <f t="array" ref="AC367">IFERROR(IF($C367="","",INDEX(구분표!$I$2:$I$1001,MATCH(1,(구분표!$B$2:$B$1001='15년일출'!$A367)*(구분표!$C$2:$C$1001='15년일출'!$B367)*(구분표!$A$2:$A$1001='15년일출'!$C367),0))),"@@")</f>
        <v/>
      </c>
    </row>
    <row r="368" spans="1:29" ht="31.5" customHeight="1">
      <c r="A368" s="90" t="str">
        <f>IFERROR(VLOOKUP('15년일출'!$C368,구분표!$A$2:$C$1001,2,FALSE),"")</f>
        <v/>
      </c>
      <c r="B368" s="90" t="str">
        <f>IFERROR(VLOOKUP('15년일출'!$C368,구분표!$A$2:$C$1001,3,FALSE),"")</f>
        <v/>
      </c>
      <c r="C368" s="190"/>
      <c r="D368" s="189"/>
      <c r="E368" s="189"/>
      <c r="F368" s="190"/>
      <c r="G368" s="196"/>
      <c r="H368" s="188"/>
      <c r="I368" s="188"/>
      <c r="J368" s="74">
        <f t="shared" si="61"/>
        <v>0</v>
      </c>
      <c r="K368" s="188"/>
      <c r="L368" s="188"/>
      <c r="M368" s="74">
        <f t="shared" si="62"/>
        <v>0</v>
      </c>
      <c r="N368" s="75" t="str">
        <f t="shared" si="56"/>
        <v>-</v>
      </c>
      <c r="O368" s="211"/>
      <c r="P368" s="76"/>
      <c r="Q368" s="215"/>
      <c r="R368" s="76"/>
      <c r="S368" s="79" t="str">
        <f t="shared" si="63"/>
        <v/>
      </c>
      <c r="T368" s="188">
        <f t="shared" si="57"/>
        <v>0</v>
      </c>
      <c r="U368" s="188">
        <f t="shared" si="64"/>
        <v>0</v>
      </c>
      <c r="V368" s="78" t="str">
        <f t="shared" si="58"/>
        <v>ok</v>
      </c>
      <c r="W368" s="76"/>
      <c r="X368" s="77" t="str">
        <f t="shared" si="65"/>
        <v/>
      </c>
      <c r="Y368" s="188">
        <f t="shared" si="59"/>
        <v>0</v>
      </c>
      <c r="Z368" s="188">
        <f t="shared" si="60"/>
        <v>0</v>
      </c>
      <c r="AA368" s="78" t="str">
        <f t="shared" si="66"/>
        <v>ok</v>
      </c>
      <c r="AB368" s="76"/>
      <c r="AC368" s="80" t="str">
        <f t="array" ref="AC368">IFERROR(IF($C368="","",INDEX(구분표!$I$2:$I$1001,MATCH(1,(구분표!$B$2:$B$1001='15년일출'!$A368)*(구분표!$C$2:$C$1001='15년일출'!$B368)*(구분표!$A$2:$A$1001='15년일출'!$C368),0))),"@@")</f>
        <v/>
      </c>
    </row>
    <row r="369" spans="1:29" ht="31.5" customHeight="1">
      <c r="A369" s="90" t="str">
        <f>IFERROR(VLOOKUP('15년일출'!$C369,구분표!$A$2:$C$1001,2,FALSE),"")</f>
        <v/>
      </c>
      <c r="B369" s="90" t="str">
        <f>IFERROR(VLOOKUP('15년일출'!$C369,구분표!$A$2:$C$1001,3,FALSE),"")</f>
        <v/>
      </c>
      <c r="C369" s="190"/>
      <c r="D369" s="189"/>
      <c r="E369" s="189"/>
      <c r="F369" s="190"/>
      <c r="G369" s="188"/>
      <c r="H369" s="188"/>
      <c r="I369" s="188"/>
      <c r="J369" s="74">
        <f t="shared" si="61"/>
        <v>0</v>
      </c>
      <c r="K369" s="188"/>
      <c r="L369" s="188"/>
      <c r="M369" s="74">
        <f t="shared" si="62"/>
        <v>0</v>
      </c>
      <c r="N369" s="75" t="str">
        <f t="shared" si="56"/>
        <v>-</v>
      </c>
      <c r="O369" s="212"/>
      <c r="P369" s="76"/>
      <c r="Q369" s="215"/>
      <c r="R369" s="76"/>
      <c r="S369" s="79" t="str">
        <f t="shared" si="63"/>
        <v/>
      </c>
      <c r="T369" s="188">
        <f t="shared" si="57"/>
        <v>0</v>
      </c>
      <c r="U369" s="188">
        <f t="shared" si="64"/>
        <v>0</v>
      </c>
      <c r="V369" s="78" t="str">
        <f t="shared" si="58"/>
        <v>ok</v>
      </c>
      <c r="W369" s="76"/>
      <c r="X369" s="77" t="str">
        <f t="shared" si="65"/>
        <v/>
      </c>
      <c r="Y369" s="188">
        <f t="shared" si="59"/>
        <v>0</v>
      </c>
      <c r="Z369" s="188">
        <f t="shared" si="60"/>
        <v>0</v>
      </c>
      <c r="AA369" s="78" t="str">
        <f t="shared" si="66"/>
        <v>ok</v>
      </c>
      <c r="AB369" s="76"/>
      <c r="AC369" s="80" t="str">
        <f t="array" ref="AC369">IFERROR(IF($C369="","",INDEX(구분표!$I$2:$I$1001,MATCH(1,(구분표!$B$2:$B$1001='15년일출'!$A369)*(구분표!$C$2:$C$1001='15년일출'!$B369)*(구분표!$A$2:$A$1001='15년일출'!$C369),0))),"@@")</f>
        <v/>
      </c>
    </row>
    <row r="370" spans="1:29" ht="31.5" customHeight="1">
      <c r="A370" s="90" t="str">
        <f>IFERROR(VLOOKUP('15년일출'!$C370,구분표!$A$2:$C$1001,2,FALSE),"")</f>
        <v/>
      </c>
      <c r="B370" s="90" t="str">
        <f>IFERROR(VLOOKUP('15년일출'!$C370,구분표!$A$2:$C$1001,3,FALSE),"")</f>
        <v/>
      </c>
      <c r="C370" s="190"/>
      <c r="D370" s="189"/>
      <c r="E370" s="189"/>
      <c r="F370" s="190"/>
      <c r="G370" s="188"/>
      <c r="H370" s="188"/>
      <c r="I370" s="188"/>
      <c r="J370" s="74">
        <f t="shared" si="61"/>
        <v>0</v>
      </c>
      <c r="K370" s="188"/>
      <c r="L370" s="188"/>
      <c r="M370" s="74">
        <f t="shared" si="62"/>
        <v>0</v>
      </c>
      <c r="N370" s="75" t="str">
        <f t="shared" si="56"/>
        <v>-</v>
      </c>
      <c r="O370" s="211"/>
      <c r="P370" s="76"/>
      <c r="Q370" s="215"/>
      <c r="R370" s="76"/>
      <c r="S370" s="79" t="str">
        <f t="shared" si="63"/>
        <v/>
      </c>
      <c r="T370" s="188">
        <f t="shared" si="57"/>
        <v>0</v>
      </c>
      <c r="U370" s="188">
        <f t="shared" si="64"/>
        <v>0</v>
      </c>
      <c r="V370" s="78" t="str">
        <f t="shared" si="58"/>
        <v>ok</v>
      </c>
      <c r="W370" s="76"/>
      <c r="X370" s="77" t="str">
        <f t="shared" si="65"/>
        <v/>
      </c>
      <c r="Y370" s="188">
        <f t="shared" si="59"/>
        <v>0</v>
      </c>
      <c r="Z370" s="188">
        <f t="shared" si="60"/>
        <v>0</v>
      </c>
      <c r="AA370" s="78" t="str">
        <f t="shared" si="66"/>
        <v>ok</v>
      </c>
      <c r="AB370" s="76"/>
      <c r="AC370" s="80" t="str">
        <f t="array" ref="AC370">IFERROR(IF($C370="","",INDEX(구분표!$I$2:$I$1001,MATCH(1,(구분표!$B$2:$B$1001='15년일출'!$A370)*(구분표!$C$2:$C$1001='15년일출'!$B370)*(구분표!$A$2:$A$1001='15년일출'!$C370),0))),"@@")</f>
        <v/>
      </c>
    </row>
    <row r="371" spans="1:29" ht="31.5" customHeight="1">
      <c r="A371" s="90" t="str">
        <f>IFERROR(VLOOKUP('15년일출'!$C371,구분표!$A$2:$C$1001,2,FALSE),"")</f>
        <v/>
      </c>
      <c r="B371" s="90" t="str">
        <f>IFERROR(VLOOKUP('15년일출'!$C371,구분표!$A$2:$C$1001,3,FALSE),"")</f>
        <v/>
      </c>
      <c r="C371" s="190"/>
      <c r="D371" s="189"/>
      <c r="E371" s="189"/>
      <c r="F371" s="190"/>
      <c r="G371" s="188"/>
      <c r="H371" s="188"/>
      <c r="I371" s="188"/>
      <c r="J371" s="74">
        <f t="shared" si="61"/>
        <v>0</v>
      </c>
      <c r="K371" s="188"/>
      <c r="L371" s="188"/>
      <c r="M371" s="74">
        <f t="shared" si="62"/>
        <v>0</v>
      </c>
      <c r="N371" s="75" t="str">
        <f t="shared" si="56"/>
        <v>-</v>
      </c>
      <c r="O371" s="211"/>
      <c r="P371" s="76"/>
      <c r="Q371" s="215"/>
      <c r="R371" s="76"/>
      <c r="S371" s="79" t="str">
        <f t="shared" si="63"/>
        <v/>
      </c>
      <c r="T371" s="188">
        <f t="shared" si="57"/>
        <v>0</v>
      </c>
      <c r="U371" s="188">
        <f t="shared" si="64"/>
        <v>0</v>
      </c>
      <c r="V371" s="78" t="str">
        <f t="shared" si="58"/>
        <v>ok</v>
      </c>
      <c r="W371" s="76"/>
      <c r="X371" s="77" t="str">
        <f t="shared" si="65"/>
        <v/>
      </c>
      <c r="Y371" s="188">
        <f t="shared" si="59"/>
        <v>0</v>
      </c>
      <c r="Z371" s="188">
        <f t="shared" si="60"/>
        <v>0</v>
      </c>
      <c r="AA371" s="78" t="str">
        <f t="shared" si="66"/>
        <v>ok</v>
      </c>
      <c r="AB371" s="76"/>
      <c r="AC371" s="80" t="str">
        <f t="array" ref="AC371">IFERROR(IF($C371="","",INDEX(구분표!$I$2:$I$1001,MATCH(1,(구분표!$B$2:$B$1001='15년일출'!$A371)*(구분표!$C$2:$C$1001='15년일출'!$B371)*(구분표!$A$2:$A$1001='15년일출'!$C371),0))),"@@")</f>
        <v/>
      </c>
    </row>
    <row r="372" spans="1:29" ht="31.5" customHeight="1">
      <c r="A372" s="90" t="str">
        <f>IFERROR(VLOOKUP('15년일출'!$C372,구분표!$A$2:$C$1001,2,FALSE),"")</f>
        <v/>
      </c>
      <c r="B372" s="90" t="str">
        <f>IFERROR(VLOOKUP('15년일출'!$C372,구분표!$A$2:$C$1001,3,FALSE),"")</f>
        <v/>
      </c>
      <c r="C372" s="190"/>
      <c r="D372" s="189"/>
      <c r="E372" s="189"/>
      <c r="F372" s="190"/>
      <c r="G372" s="188"/>
      <c r="H372" s="188"/>
      <c r="I372" s="188"/>
      <c r="J372" s="74">
        <f t="shared" si="61"/>
        <v>0</v>
      </c>
      <c r="K372" s="188"/>
      <c r="L372" s="188"/>
      <c r="M372" s="74">
        <f t="shared" si="62"/>
        <v>0</v>
      </c>
      <c r="N372" s="75" t="str">
        <f t="shared" si="56"/>
        <v>-</v>
      </c>
      <c r="O372" s="211"/>
      <c r="P372" s="76"/>
      <c r="Q372" s="215"/>
      <c r="R372" s="76"/>
      <c r="S372" s="79" t="str">
        <f t="shared" si="63"/>
        <v/>
      </c>
      <c r="T372" s="188">
        <f t="shared" si="57"/>
        <v>0</v>
      </c>
      <c r="U372" s="188">
        <f t="shared" si="64"/>
        <v>0</v>
      </c>
      <c r="V372" s="78" t="str">
        <f t="shared" si="58"/>
        <v>ok</v>
      </c>
      <c r="W372" s="76"/>
      <c r="X372" s="77" t="str">
        <f t="shared" si="65"/>
        <v/>
      </c>
      <c r="Y372" s="188">
        <f t="shared" si="59"/>
        <v>0</v>
      </c>
      <c r="Z372" s="188">
        <f t="shared" si="60"/>
        <v>0</v>
      </c>
      <c r="AA372" s="78" t="str">
        <f t="shared" si="66"/>
        <v>ok</v>
      </c>
      <c r="AB372" s="76"/>
      <c r="AC372" s="80" t="str">
        <f t="array" ref="AC372">IFERROR(IF($C372="","",INDEX(구분표!$I$2:$I$1001,MATCH(1,(구분표!$B$2:$B$1001='15년일출'!$A372)*(구분표!$C$2:$C$1001='15년일출'!$B372)*(구분표!$A$2:$A$1001='15년일출'!$C372),0))),"@@")</f>
        <v/>
      </c>
    </row>
    <row r="373" spans="1:29" ht="31.5" customHeight="1">
      <c r="A373" s="90" t="str">
        <f>IFERROR(VLOOKUP('15년일출'!$C373,구분표!$A$2:$C$1001,2,FALSE),"")</f>
        <v/>
      </c>
      <c r="B373" s="90" t="str">
        <f>IFERROR(VLOOKUP('15년일출'!$C373,구분표!$A$2:$C$1001,3,FALSE),"")</f>
        <v/>
      </c>
      <c r="C373" s="190"/>
      <c r="D373" s="189"/>
      <c r="E373" s="189"/>
      <c r="F373" s="190"/>
      <c r="G373" s="188"/>
      <c r="H373" s="188"/>
      <c r="I373" s="188"/>
      <c r="J373" s="74">
        <f t="shared" si="61"/>
        <v>0</v>
      </c>
      <c r="K373" s="188"/>
      <c r="L373" s="188"/>
      <c r="M373" s="74">
        <f t="shared" si="62"/>
        <v>0</v>
      </c>
      <c r="N373" s="75" t="str">
        <f t="shared" si="56"/>
        <v>-</v>
      </c>
      <c r="O373" s="212"/>
      <c r="P373" s="76"/>
      <c r="Q373" s="215"/>
      <c r="R373" s="76"/>
      <c r="S373" s="79" t="str">
        <f t="shared" si="63"/>
        <v/>
      </c>
      <c r="T373" s="188">
        <f t="shared" si="57"/>
        <v>0</v>
      </c>
      <c r="U373" s="188">
        <f t="shared" si="64"/>
        <v>0</v>
      </c>
      <c r="V373" s="78" t="str">
        <f t="shared" si="58"/>
        <v>ok</v>
      </c>
      <c r="W373" s="76"/>
      <c r="X373" s="77" t="str">
        <f t="shared" si="65"/>
        <v/>
      </c>
      <c r="Y373" s="188">
        <f t="shared" si="59"/>
        <v>0</v>
      </c>
      <c r="Z373" s="188">
        <f t="shared" si="60"/>
        <v>0</v>
      </c>
      <c r="AA373" s="78" t="str">
        <f t="shared" si="66"/>
        <v>ok</v>
      </c>
      <c r="AB373" s="76"/>
      <c r="AC373" s="80" t="str">
        <f t="array" ref="AC373">IFERROR(IF($C373="","",INDEX(구분표!$I$2:$I$1001,MATCH(1,(구분표!$B$2:$B$1001='15년일출'!$A373)*(구분표!$C$2:$C$1001='15년일출'!$B373)*(구분표!$A$2:$A$1001='15년일출'!$C373),0))),"@@")</f>
        <v/>
      </c>
    </row>
    <row r="374" spans="1:29" ht="31.5" customHeight="1">
      <c r="A374" s="90" t="str">
        <f>IFERROR(VLOOKUP('15년일출'!$C374,구분표!$A$2:$C$1001,2,FALSE),"")</f>
        <v/>
      </c>
      <c r="B374" s="90" t="str">
        <f>IFERROR(VLOOKUP('15년일출'!$C374,구분표!$A$2:$C$1001,3,FALSE),"")</f>
        <v/>
      </c>
      <c r="C374" s="190"/>
      <c r="D374" s="189"/>
      <c r="E374" s="189"/>
      <c r="F374" s="190"/>
      <c r="G374" s="188"/>
      <c r="H374" s="188"/>
      <c r="I374" s="188"/>
      <c r="J374" s="74">
        <f t="shared" si="61"/>
        <v>0</v>
      </c>
      <c r="K374" s="188"/>
      <c r="L374" s="188"/>
      <c r="M374" s="74">
        <f t="shared" si="62"/>
        <v>0</v>
      </c>
      <c r="N374" s="75" t="str">
        <f t="shared" si="56"/>
        <v>-</v>
      </c>
      <c r="O374" s="212"/>
      <c r="P374" s="76"/>
      <c r="Q374" s="215"/>
      <c r="R374" s="76"/>
      <c r="S374" s="79" t="str">
        <f t="shared" si="63"/>
        <v/>
      </c>
      <c r="T374" s="188">
        <f t="shared" si="57"/>
        <v>0</v>
      </c>
      <c r="U374" s="188">
        <f t="shared" si="64"/>
        <v>0</v>
      </c>
      <c r="V374" s="78" t="str">
        <f t="shared" si="58"/>
        <v>ok</v>
      </c>
      <c r="W374" s="76"/>
      <c r="X374" s="77" t="str">
        <f t="shared" si="65"/>
        <v/>
      </c>
      <c r="Y374" s="188">
        <f t="shared" si="59"/>
        <v>0</v>
      </c>
      <c r="Z374" s="188">
        <f t="shared" si="60"/>
        <v>0</v>
      </c>
      <c r="AA374" s="78" t="str">
        <f t="shared" si="66"/>
        <v>ok</v>
      </c>
      <c r="AB374" s="76"/>
      <c r="AC374" s="80" t="str">
        <f t="array" ref="AC374">IFERROR(IF($C374="","",INDEX(구분표!$I$2:$I$1001,MATCH(1,(구분표!$B$2:$B$1001='15년일출'!$A374)*(구분표!$C$2:$C$1001='15년일출'!$B374)*(구분표!$A$2:$A$1001='15년일출'!$C374),0))),"@@")</f>
        <v/>
      </c>
    </row>
    <row r="375" spans="1:29" ht="31.5" customHeight="1">
      <c r="A375" s="90" t="str">
        <f>IFERROR(VLOOKUP('15년일출'!$C375,구분표!$A$2:$C$1001,2,FALSE),"")</f>
        <v/>
      </c>
      <c r="B375" s="90" t="str">
        <f>IFERROR(VLOOKUP('15년일출'!$C375,구분표!$A$2:$C$1001,3,FALSE),"")</f>
        <v/>
      </c>
      <c r="C375" s="190"/>
      <c r="D375" s="189"/>
      <c r="E375" s="189"/>
      <c r="F375" s="190"/>
      <c r="G375" s="188"/>
      <c r="H375" s="188"/>
      <c r="I375" s="188"/>
      <c r="J375" s="74">
        <f t="shared" si="61"/>
        <v>0</v>
      </c>
      <c r="K375" s="188"/>
      <c r="L375" s="188"/>
      <c r="M375" s="74">
        <f t="shared" si="62"/>
        <v>0</v>
      </c>
      <c r="N375" s="75" t="str">
        <f t="shared" si="56"/>
        <v>-</v>
      </c>
      <c r="O375" s="212"/>
      <c r="P375" s="76"/>
      <c r="Q375" s="215"/>
      <c r="R375" s="76"/>
      <c r="S375" s="79" t="str">
        <f t="shared" si="63"/>
        <v/>
      </c>
      <c r="T375" s="188">
        <f t="shared" si="57"/>
        <v>0</v>
      </c>
      <c r="U375" s="188">
        <f t="shared" si="64"/>
        <v>0</v>
      </c>
      <c r="V375" s="78" t="str">
        <f t="shared" si="58"/>
        <v>ok</v>
      </c>
      <c r="W375" s="76"/>
      <c r="X375" s="77" t="str">
        <f t="shared" si="65"/>
        <v/>
      </c>
      <c r="Y375" s="188">
        <f t="shared" si="59"/>
        <v>0</v>
      </c>
      <c r="Z375" s="188">
        <f t="shared" si="60"/>
        <v>0</v>
      </c>
      <c r="AA375" s="78" t="str">
        <f t="shared" si="66"/>
        <v>ok</v>
      </c>
      <c r="AB375" s="76"/>
      <c r="AC375" s="80" t="str">
        <f t="array" ref="AC375">IFERROR(IF($C375="","",INDEX(구분표!$I$2:$I$1001,MATCH(1,(구분표!$B$2:$B$1001='15년일출'!$A375)*(구분표!$C$2:$C$1001='15년일출'!$B375)*(구분표!$A$2:$A$1001='15년일출'!$C375),0))),"@@")</f>
        <v/>
      </c>
    </row>
    <row r="376" spans="1:29" ht="31.5" customHeight="1">
      <c r="A376" s="90" t="str">
        <f>IFERROR(VLOOKUP('15년일출'!$C376,구분표!$A$2:$C$1001,2,FALSE),"")</f>
        <v/>
      </c>
      <c r="B376" s="90" t="str">
        <f>IFERROR(VLOOKUP('15년일출'!$C376,구분표!$A$2:$C$1001,3,FALSE),"")</f>
        <v/>
      </c>
      <c r="C376" s="190"/>
      <c r="D376" s="189"/>
      <c r="E376" s="189"/>
      <c r="F376" s="190"/>
      <c r="G376" s="188"/>
      <c r="H376" s="188"/>
      <c r="I376" s="188"/>
      <c r="J376" s="74">
        <f t="shared" si="61"/>
        <v>0</v>
      </c>
      <c r="K376" s="188"/>
      <c r="L376" s="188"/>
      <c r="M376" s="74">
        <f t="shared" si="62"/>
        <v>0</v>
      </c>
      <c r="N376" s="75" t="str">
        <f t="shared" si="56"/>
        <v>-</v>
      </c>
      <c r="O376" s="212"/>
      <c r="P376" s="76"/>
      <c r="Q376" s="215"/>
      <c r="R376" s="76"/>
      <c r="S376" s="79" t="str">
        <f t="shared" si="63"/>
        <v/>
      </c>
      <c r="T376" s="188">
        <f t="shared" si="57"/>
        <v>0</v>
      </c>
      <c r="U376" s="188">
        <f t="shared" si="64"/>
        <v>0</v>
      </c>
      <c r="V376" s="78" t="str">
        <f t="shared" si="58"/>
        <v>ok</v>
      </c>
      <c r="W376" s="76"/>
      <c r="X376" s="77" t="str">
        <f t="shared" si="65"/>
        <v/>
      </c>
      <c r="Y376" s="188">
        <f t="shared" si="59"/>
        <v>0</v>
      </c>
      <c r="Z376" s="188">
        <f t="shared" si="60"/>
        <v>0</v>
      </c>
      <c r="AA376" s="78" t="str">
        <f t="shared" si="66"/>
        <v>ok</v>
      </c>
      <c r="AB376" s="76"/>
      <c r="AC376" s="80" t="str">
        <f t="array" ref="AC376">IFERROR(IF($C376="","",INDEX(구분표!$I$2:$I$1001,MATCH(1,(구분표!$B$2:$B$1001='15년일출'!$A376)*(구분표!$C$2:$C$1001='15년일출'!$B376)*(구분표!$A$2:$A$1001='15년일출'!$C376),0))),"@@")</f>
        <v/>
      </c>
    </row>
    <row r="377" spans="1:29" ht="31.5" customHeight="1">
      <c r="A377" s="90" t="str">
        <f>IFERROR(VLOOKUP('15년일출'!$C377,구분표!$A$2:$C$1001,2,FALSE),"")</f>
        <v/>
      </c>
      <c r="B377" s="90" t="str">
        <f>IFERROR(VLOOKUP('15년일출'!$C377,구분표!$A$2:$C$1001,3,FALSE),"")</f>
        <v/>
      </c>
      <c r="C377" s="190"/>
      <c r="D377" s="189"/>
      <c r="E377" s="189"/>
      <c r="F377" s="190"/>
      <c r="G377" s="188"/>
      <c r="H377" s="188"/>
      <c r="I377" s="188"/>
      <c r="J377" s="74">
        <f t="shared" si="61"/>
        <v>0</v>
      </c>
      <c r="K377" s="188"/>
      <c r="L377" s="188"/>
      <c r="M377" s="74">
        <f t="shared" si="62"/>
        <v>0</v>
      </c>
      <c r="N377" s="75" t="str">
        <f t="shared" si="56"/>
        <v>-</v>
      </c>
      <c r="O377" s="206"/>
      <c r="P377" s="76"/>
      <c r="Q377" s="215"/>
      <c r="R377" s="76"/>
      <c r="S377" s="79" t="str">
        <f t="shared" si="63"/>
        <v/>
      </c>
      <c r="T377" s="188">
        <f t="shared" si="57"/>
        <v>0</v>
      </c>
      <c r="U377" s="188">
        <f t="shared" si="64"/>
        <v>0</v>
      </c>
      <c r="V377" s="78" t="str">
        <f t="shared" si="58"/>
        <v>ok</v>
      </c>
      <c r="W377" s="76"/>
      <c r="X377" s="77" t="str">
        <f t="shared" si="65"/>
        <v/>
      </c>
      <c r="Y377" s="188">
        <f t="shared" si="59"/>
        <v>0</v>
      </c>
      <c r="Z377" s="188">
        <f t="shared" si="60"/>
        <v>0</v>
      </c>
      <c r="AA377" s="78" t="str">
        <f t="shared" si="66"/>
        <v>ok</v>
      </c>
      <c r="AB377" s="76"/>
      <c r="AC377" s="80" t="str">
        <f t="array" ref="AC377">IFERROR(IF($C377="","",INDEX(구분표!$I$2:$I$1001,MATCH(1,(구분표!$B$2:$B$1001='15년일출'!$A377)*(구분표!$C$2:$C$1001='15년일출'!$B377)*(구분표!$A$2:$A$1001='15년일출'!$C377),0))),"@@")</f>
        <v/>
      </c>
    </row>
    <row r="378" spans="1:29" ht="31.5" customHeight="1">
      <c r="A378" s="92" t="str">
        <f>IFERROR(VLOOKUP('15년일출'!$C378,구분표!$A$2:$C$1001,2,FALSE),"")</f>
        <v/>
      </c>
      <c r="B378" s="92" t="str">
        <f>IFERROR(VLOOKUP('15년일출'!$C378,구분표!$A$2:$C$1001,3,FALSE),"")</f>
        <v/>
      </c>
      <c r="C378" s="197"/>
      <c r="D378" s="198"/>
      <c r="E378" s="198"/>
      <c r="F378" s="197"/>
      <c r="G378" s="199"/>
      <c r="H378" s="199"/>
      <c r="I378" s="199"/>
      <c r="J378" s="82">
        <f t="shared" si="61"/>
        <v>0</v>
      </c>
      <c r="K378" s="199"/>
      <c r="L378" s="199"/>
      <c r="M378" s="82">
        <f t="shared" si="62"/>
        <v>0</v>
      </c>
      <c r="N378" s="83" t="str">
        <f t="shared" si="56"/>
        <v>-</v>
      </c>
      <c r="O378" s="213"/>
      <c r="P378" s="84"/>
      <c r="Q378" s="217"/>
      <c r="R378" s="84"/>
      <c r="S378" s="87" t="str">
        <f t="shared" si="63"/>
        <v/>
      </c>
      <c r="T378" s="199">
        <f t="shared" si="57"/>
        <v>0</v>
      </c>
      <c r="U378" s="199">
        <f t="shared" si="64"/>
        <v>0</v>
      </c>
      <c r="V378" s="86" t="str">
        <f t="shared" si="58"/>
        <v>ok</v>
      </c>
      <c r="W378" s="84"/>
      <c r="X378" s="85" t="str">
        <f t="shared" si="65"/>
        <v/>
      </c>
      <c r="Y378" s="199">
        <f t="shared" si="59"/>
        <v>0</v>
      </c>
      <c r="Z378" s="199">
        <f t="shared" si="60"/>
        <v>0</v>
      </c>
      <c r="AA378" s="86" t="str">
        <f t="shared" si="66"/>
        <v>ok</v>
      </c>
      <c r="AB378" s="84"/>
      <c r="AC378" s="88" t="str">
        <f t="array" ref="AC378">IFERROR(IF($C378="","",INDEX(구분표!$I$2:$I$1001,MATCH(1,(구분표!$B$2:$B$1001='15년일출'!$A378)*(구분표!$C$2:$C$1001='15년일출'!$B378)*(구분표!$A$2:$A$1001='15년일출'!$C378),0))),"@@")</f>
        <v/>
      </c>
    </row>
    <row r="379" spans="1:29" ht="24" customHeight="1"/>
    <row r="380" spans="1:29" ht="24" customHeight="1"/>
  </sheetData>
  <sheetProtection formatCells="0" formatColumns="0" formatRows="0" autoFilter="0"/>
  <autoFilter ref="A6:AD378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 Q11:Q1000">
    <cfRule type="containsText" dxfId="16" priority="6" operator="containsText" text="국도비">
      <formula>NOT(ISERROR(SEARCH("국도비",Q7)))</formula>
    </cfRule>
  </conditionalFormatting>
  <conditionalFormatting sqref="G73:G1000">
    <cfRule type="expression" dxfId="15" priority="5">
      <formula>($D73="본예산")</formula>
    </cfRule>
  </conditionalFormatting>
  <conditionalFormatting sqref="R7:U9 Y7:AA9 R11:U1000 Y11:AA1000">
    <cfRule type="containsText" dxfId="14" priority="4" operator="containsText" text="직접입력">
      <formula>NOT(ISERROR(SEARCH("직접입력",R7)))</formula>
    </cfRule>
  </conditionalFormatting>
  <conditionalFormatting sqref="G56:G72">
    <cfRule type="expression" dxfId="13" priority="3">
      <formula>($D56="본예산")</formula>
    </cfRule>
  </conditionalFormatting>
  <conditionalFormatting sqref="R10:U10 Y10:AA10">
    <cfRule type="containsText" dxfId="12" priority="1" operator="containsText" text="직접입력">
      <formula>NOT(ISERROR(SEARCH("직접입력",R10)))</formula>
    </cfRule>
  </conditionalFormatting>
  <conditionalFormatting sqref="Q10">
    <cfRule type="containsText" dxfId="11" priority="2" operator="containsText" text="국도비">
      <formula>NOT(ISERROR(SEARCH("국도비",Q10)))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56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구분표!$N$2:$N$3</xm:f>
          </x14:formula1>
          <xm:sqref>D7:D55 D56:D378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547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 t="e">
        <f>SUM(D7:E7)</f>
        <v>#REF!</v>
      </c>
      <c r="F3" s="56" t="s">
        <v>131</v>
      </c>
      <c r="G3" s="56" t="e">
        <f>SUM(F7:G7)</f>
        <v>#REF!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E25+D25</f>
        <v>#REF!</v>
      </c>
      <c r="J7" s="123" t="e">
        <f>F25+G25</f>
        <v>#REF!</v>
      </c>
      <c r="K7" s="124" t="e">
        <f>I7-J7</f>
        <v>#REF!</v>
      </c>
      <c r="L7" s="125" t="s">
        <v>40</v>
      </c>
      <c r="M7" s="126" t="e">
        <f>D24+E24</f>
        <v>#REF!</v>
      </c>
      <c r="N7" s="127" t="e">
        <f>F24+G24</f>
        <v>#REF!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 t="e">
        <f>D7+E7</f>
        <v>#REF!</v>
      </c>
      <c r="J8" s="131" t="e">
        <f>F7+G7</f>
        <v>#REF!</v>
      </c>
      <c r="K8" s="132" t="e">
        <f>I8-J8</f>
        <v>#REF!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121" t="e">
        <f>C9+F9+G9</f>
        <v>#REF!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121" t="e">
        <f t="shared" ref="H10:H18" si="1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M7-N7</f>
        <v>#REF!</v>
      </c>
    </row>
    <row r="11" spans="2:16" ht="45" customHeight="1">
      <c r="B11" s="137" t="s">
        <v>98</v>
      </c>
      <c r="C11" s="120"/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121" t="e">
        <f t="shared" si="1"/>
        <v>#REF!</v>
      </c>
      <c r="J11" s="143"/>
      <c r="K11" s="144"/>
    </row>
    <row r="12" spans="2:16" ht="45" customHeight="1">
      <c r="B12" s="137" t="s">
        <v>99</v>
      </c>
      <c r="C12" s="120"/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121" t="e">
        <f t="shared" si="1"/>
        <v>#REF!</v>
      </c>
      <c r="J12" s="145"/>
      <c r="L12" s="146"/>
      <c r="M12" s="146"/>
    </row>
    <row r="13" spans="2:16" ht="45" customHeight="1">
      <c r="B13" s="137" t="s">
        <v>100</v>
      </c>
      <c r="C13" s="120"/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121" t="e">
        <f t="shared" si="1"/>
        <v>#REF!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121" t="e">
        <f t="shared" si="1"/>
        <v>#REF!</v>
      </c>
      <c r="I14" s="148"/>
      <c r="J14" s="148"/>
      <c r="K14" s="15"/>
      <c r="L14" s="16"/>
      <c r="M14" s="134"/>
      <c r="N14" s="135" t="e">
        <f>N10-K7</f>
        <v>#REF!</v>
      </c>
      <c r="O14" s="148"/>
      <c r="P14" s="148"/>
    </row>
    <row r="15" spans="2:16" s="149" customFormat="1" ht="45" customHeight="1">
      <c r="B15" s="137" t="s">
        <v>69</v>
      </c>
      <c r="C15" s="147"/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121" t="e">
        <f t="shared" si="1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121" t="e">
        <f t="shared" si="1"/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121" t="e">
        <f t="shared" si="1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56" t="e">
        <f t="shared" si="1"/>
        <v>#REF!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 t="e">
        <f t="shared" si="2"/>
        <v>#REF!</v>
      </c>
      <c r="E24" s="120" t="e">
        <f t="shared" si="2"/>
        <v>#REF!</v>
      </c>
      <c r="F24" s="20" t="e">
        <f t="shared" si="2"/>
        <v>#REF!</v>
      </c>
      <c r="G24" s="120" t="e">
        <f t="shared" si="2"/>
        <v>#REF!</v>
      </c>
      <c r="H24" s="121" t="e">
        <f>SUM(H25:H26)</f>
        <v>#REF!</v>
      </c>
      <c r="I24" s="112" t="e">
        <f>C24+D24+E24</f>
        <v>#REF!</v>
      </c>
      <c r="J24" s="112" t="e">
        <f>I24-H24</f>
        <v>#REF!</v>
      </c>
      <c r="K24" s="112" t="s">
        <v>50</v>
      </c>
    </row>
    <row r="25" spans="2:16" ht="45" customHeight="1">
      <c r="B25" s="119" t="s">
        <v>16</v>
      </c>
      <c r="C25" s="120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121" t="e">
        <f>C25+F25+G25</f>
        <v>#REF!</v>
      </c>
      <c r="I25" s="112" t="e">
        <f>C25+D25+E25</f>
        <v>#REF!</v>
      </c>
      <c r="J25" s="112" t="e">
        <f>I25-H25</f>
        <v>#REF!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93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548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 t="e">
        <f>SUM(D7:E7)</f>
        <v>#REF!</v>
      </c>
      <c r="F3" s="55"/>
      <c r="G3" s="55" t="e">
        <f>SUM(F7:G7)</f>
        <v>#REF!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121" t="e">
        <f>C8+F8+G8</f>
        <v>#REF!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121" t="e">
        <f t="shared" ref="H9" si="1">C9+F9+G9</f>
        <v>#REF!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121" t="e">
        <f t="shared" ref="H10:H30" si="2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121" t="e">
        <f t="shared" si="2"/>
        <v>#REF!</v>
      </c>
      <c r="J11" s="143"/>
      <c r="K11" s="144"/>
    </row>
    <row r="12" spans="2:16" ht="38.25" customHeight="1">
      <c r="B12" s="137" t="s">
        <v>181</v>
      </c>
      <c r="C12" s="120"/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121" t="e">
        <f t="shared" si="2"/>
        <v>#REF!</v>
      </c>
      <c r="J12" s="145"/>
      <c r="L12" s="146"/>
      <c r="M12" s="146"/>
    </row>
    <row r="13" spans="2:16" ht="38.25" customHeight="1">
      <c r="B13" s="137" t="s">
        <v>110</v>
      </c>
      <c r="C13" s="120"/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121" t="e">
        <f t="shared" si="2"/>
        <v>#REF!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121" t="e">
        <f t="shared" si="2"/>
        <v>#REF!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121" t="e">
        <f t="shared" si="2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121" t="e">
        <f t="shared" ref="H16:H23" si="3">C16+F16+G16</f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121" t="e">
        <f t="shared" si="3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121" t="e">
        <f t="shared" si="3"/>
        <v>#REF!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121" t="e">
        <f t="shared" si="3"/>
        <v>#REF!</v>
      </c>
      <c r="J19" s="143"/>
      <c r="K19" s="144"/>
    </row>
    <row r="20" spans="2:16" ht="38.25" customHeight="1">
      <c r="B20" s="137" t="s">
        <v>111</v>
      </c>
      <c r="C20" s="120"/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121" t="e">
        <f t="shared" si="3"/>
        <v>#REF!</v>
      </c>
      <c r="J20" s="145"/>
      <c r="L20" s="146"/>
      <c r="M20" s="146"/>
    </row>
    <row r="21" spans="2:16" ht="38.25" customHeight="1">
      <c r="B21" s="137" t="s">
        <v>112</v>
      </c>
      <c r="C21" s="120"/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121" t="e">
        <f t="shared" si="3"/>
        <v>#REF!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121" t="e">
        <f t="shared" si="3"/>
        <v>#REF!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121" t="e">
        <f t="shared" si="3"/>
        <v>#REF!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121" t="e">
        <f t="shared" si="2"/>
        <v>#REF!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121" t="e">
        <f t="shared" si="2"/>
        <v>#REF!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121" t="e">
        <f t="shared" si="2"/>
        <v>#REF!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121" t="e">
        <f t="shared" si="2"/>
        <v>#REF!</v>
      </c>
      <c r="J27" s="143"/>
      <c r="K27" s="144"/>
    </row>
    <row r="28" spans="2:16" ht="38.25" customHeight="1">
      <c r="B28" s="137" t="s">
        <v>319</v>
      </c>
      <c r="C28" s="120"/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121" t="e">
        <f t="shared" si="2"/>
        <v>#REF!</v>
      </c>
      <c r="J28" s="145"/>
      <c r="L28" s="146"/>
      <c r="M28" s="146"/>
    </row>
    <row r="29" spans="2:16" ht="38.25" customHeight="1">
      <c r="B29" s="137" t="s">
        <v>334</v>
      </c>
      <c r="C29" s="120"/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121" t="e">
        <f t="shared" si="2"/>
        <v>#REF!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121" t="e">
        <f t="shared" si="2"/>
        <v>#REF!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121" t="e">
        <f t="shared" ref="H31:H33" si="4">C31+F31+G31</f>
        <v>#REF!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121" t="e">
        <f t="shared" si="4"/>
        <v>#REF!</v>
      </c>
      <c r="J32" s="143"/>
      <c r="K32" s="144"/>
    </row>
    <row r="33" spans="2:16" ht="38.25" customHeight="1" thickBot="1">
      <c r="B33" s="154" t="s">
        <v>398</v>
      </c>
      <c r="C33" s="160"/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56" t="e">
        <f t="shared" si="4"/>
        <v>#REF!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6" si="5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5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5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5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5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5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5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5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5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5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5"/>
        <v>532996110</v>
      </c>
    </row>
    <row r="50" spans="2:5" ht="15">
      <c r="B50" s="164" t="s">
        <v>121</v>
      </c>
      <c r="C50" s="165">
        <v>9607826</v>
      </c>
      <c r="E50" s="166">
        <f t="shared" si="5"/>
        <v>9607826</v>
      </c>
    </row>
    <row r="51" spans="2:5" ht="15">
      <c r="B51" s="164" t="s">
        <v>115</v>
      </c>
      <c r="C51" s="165">
        <v>384069</v>
      </c>
      <c r="E51" s="166">
        <f t="shared" si="5"/>
        <v>384069</v>
      </c>
    </row>
    <row r="52" spans="2:5" ht="15">
      <c r="B52" s="164" t="s">
        <v>70</v>
      </c>
      <c r="C52" s="165">
        <v>1353512493</v>
      </c>
      <c r="E52" s="166">
        <f t="shared" si="5"/>
        <v>1353512493</v>
      </c>
    </row>
    <row r="53" spans="2:5" ht="15">
      <c r="B53" s="164" t="s">
        <v>105</v>
      </c>
      <c r="C53" s="165">
        <v>69450506</v>
      </c>
      <c r="E53" s="166">
        <f t="shared" si="5"/>
        <v>69450506</v>
      </c>
    </row>
    <row r="54" spans="2:5" ht="15">
      <c r="B54" s="164" t="s">
        <v>106</v>
      </c>
      <c r="C54" s="165">
        <v>173302168</v>
      </c>
      <c r="E54" s="166">
        <f t="shared" si="5"/>
        <v>173302168</v>
      </c>
    </row>
    <row r="55" spans="2:5" ht="15">
      <c r="B55" s="164" t="s">
        <v>116</v>
      </c>
      <c r="C55" s="165">
        <v>2325292998</v>
      </c>
      <c r="E55" s="166">
        <f t="shared" si="5"/>
        <v>2325292998</v>
      </c>
    </row>
    <row r="56" spans="2:5" ht="15">
      <c r="B56" s="164" t="s">
        <v>67</v>
      </c>
      <c r="C56" s="165">
        <v>193048941</v>
      </c>
      <c r="E56" s="166">
        <f t="shared" si="5"/>
        <v>193048941</v>
      </c>
    </row>
    <row r="57" spans="2:5" ht="15">
      <c r="B57" s="164" t="s">
        <v>117</v>
      </c>
      <c r="C57" s="165">
        <v>866196185</v>
      </c>
      <c r="E57" s="166">
        <f t="shared" si="5"/>
        <v>866196185</v>
      </c>
    </row>
    <row r="58" spans="2:5" ht="15">
      <c r="B58" s="164" t="s">
        <v>122</v>
      </c>
      <c r="C58" s="165">
        <v>1402108</v>
      </c>
      <c r="E58" s="166">
        <f t="shared" si="5"/>
        <v>1402108</v>
      </c>
    </row>
    <row r="59" spans="2:5" ht="15">
      <c r="B59" s="164" t="s">
        <v>62</v>
      </c>
      <c r="C59" s="165">
        <v>29930218</v>
      </c>
      <c r="E59" s="166">
        <f t="shared" si="5"/>
        <v>29930218</v>
      </c>
    </row>
    <row r="60" spans="2:5" ht="15">
      <c r="B60" s="164" t="s">
        <v>123</v>
      </c>
      <c r="C60" s="165">
        <v>39275302</v>
      </c>
      <c r="E60" s="166">
        <f t="shared" si="5"/>
        <v>39275302</v>
      </c>
    </row>
    <row r="61" spans="2:5" ht="15">
      <c r="B61" s="164" t="s">
        <v>124</v>
      </c>
      <c r="C61" s="165">
        <v>8910247</v>
      </c>
      <c r="E61" s="166">
        <f t="shared" si="5"/>
        <v>8910247</v>
      </c>
    </row>
    <row r="62" spans="2:5" ht="15">
      <c r="B62" s="164" t="s">
        <v>125</v>
      </c>
      <c r="C62" s="165">
        <v>9409184</v>
      </c>
      <c r="E62" s="166">
        <f t="shared" si="5"/>
        <v>9409184</v>
      </c>
    </row>
    <row r="63" spans="2:5" ht="15">
      <c r="B63" s="164" t="s">
        <v>119</v>
      </c>
      <c r="C63" s="165">
        <v>563921605</v>
      </c>
      <c r="E63" s="166">
        <f t="shared" si="5"/>
        <v>563921605</v>
      </c>
    </row>
    <row r="64" spans="2:5" ht="15">
      <c r="B64" s="164" t="s">
        <v>126</v>
      </c>
      <c r="C64" s="165">
        <v>246707189</v>
      </c>
      <c r="E64" s="166">
        <f t="shared" si="5"/>
        <v>246707189</v>
      </c>
    </row>
    <row r="65" spans="2:5" ht="15">
      <c r="B65" s="164" t="s">
        <v>127</v>
      </c>
      <c r="C65" s="165">
        <v>5137721</v>
      </c>
      <c r="E65" s="166">
        <f t="shared" si="5"/>
        <v>5137721</v>
      </c>
    </row>
    <row r="66" spans="2:5" ht="15">
      <c r="B66" s="164" t="s">
        <v>128</v>
      </c>
      <c r="C66" s="165">
        <v>53973769</v>
      </c>
      <c r="E66" s="166">
        <f t="shared" si="5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ref="E67" si="6">SUM(C67:D67)</f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F35" sqref="F35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25" t="s">
        <v>737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</row>
    <row r="2" spans="1:30">
      <c r="J2" s="170" t="str">
        <f>IF(J6=X6,"OK","@@")</f>
        <v>OK</v>
      </c>
      <c r="K2" s="170"/>
      <c r="L2" s="170"/>
      <c r="M2" s="170"/>
      <c r="N2" s="170"/>
      <c r="O2" s="170" t="str">
        <f>IF(O6=AC6,"OK","@@")</f>
        <v>OK</v>
      </c>
      <c r="X2" s="170" t="str">
        <f>IF(X6=J6,"OK","@@")</f>
        <v>OK</v>
      </c>
      <c r="Y2" s="170"/>
      <c r="Z2" s="170"/>
      <c r="AA2" s="170"/>
      <c r="AB2" s="170"/>
      <c r="AC2" s="170" t="str">
        <f>IF(AC6=O6,"OK","@@")</f>
        <v>OK</v>
      </c>
      <c r="AD2" s="170"/>
    </row>
    <row r="3" spans="1:30" ht="18.75" customHeight="1">
      <c r="B3" s="326" t="s">
        <v>736</v>
      </c>
      <c r="C3" s="327"/>
      <c r="D3" s="332" t="s">
        <v>735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R3" s="332" t="s">
        <v>734</v>
      </c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</row>
    <row r="4" spans="1:30" ht="27.75" customHeight="1">
      <c r="B4" s="328"/>
      <c r="C4" s="329"/>
      <c r="D4" s="333" t="s">
        <v>662</v>
      </c>
      <c r="E4" s="333" t="s">
        <v>733</v>
      </c>
      <c r="F4" s="333" t="s">
        <v>732</v>
      </c>
      <c r="G4" s="335" t="s">
        <v>731</v>
      </c>
      <c r="H4" s="336"/>
      <c r="I4" s="337" t="s">
        <v>730</v>
      </c>
      <c r="J4" s="339" t="s">
        <v>729</v>
      </c>
      <c r="K4" s="336"/>
      <c r="L4" s="343" t="s">
        <v>728</v>
      </c>
      <c r="M4" s="342"/>
      <c r="N4" s="340" t="s">
        <v>727</v>
      </c>
      <c r="O4" s="342" t="s">
        <v>726</v>
      </c>
      <c r="P4" s="342"/>
      <c r="R4" s="333" t="s">
        <v>662</v>
      </c>
      <c r="S4" s="333" t="s">
        <v>733</v>
      </c>
      <c r="T4" s="333" t="s">
        <v>732</v>
      </c>
      <c r="U4" s="335" t="s">
        <v>731</v>
      </c>
      <c r="V4" s="336"/>
      <c r="W4" s="337" t="s">
        <v>730</v>
      </c>
      <c r="X4" s="339" t="s">
        <v>729</v>
      </c>
      <c r="Y4" s="336"/>
      <c r="Z4" s="343" t="s">
        <v>728</v>
      </c>
      <c r="AA4" s="342"/>
      <c r="AB4" s="340" t="s">
        <v>727</v>
      </c>
      <c r="AC4" s="342" t="s">
        <v>726</v>
      </c>
      <c r="AD4" s="342"/>
    </row>
    <row r="5" spans="1:30" ht="18.75" customHeight="1">
      <c r="B5" s="330"/>
      <c r="C5" s="331"/>
      <c r="D5" s="334"/>
      <c r="E5" s="334"/>
      <c r="F5" s="334"/>
      <c r="G5" s="228" t="s">
        <v>725</v>
      </c>
      <c r="H5" s="228" t="s">
        <v>724</v>
      </c>
      <c r="I5" s="338"/>
      <c r="J5" s="228" t="s">
        <v>723</v>
      </c>
      <c r="K5" s="228" t="s">
        <v>722</v>
      </c>
      <c r="L5" s="62" t="s">
        <v>725</v>
      </c>
      <c r="M5" s="62" t="s">
        <v>724</v>
      </c>
      <c r="N5" s="341"/>
      <c r="O5" s="62" t="s">
        <v>723</v>
      </c>
      <c r="P5" s="62" t="s">
        <v>722</v>
      </c>
      <c r="R5" s="334"/>
      <c r="S5" s="334"/>
      <c r="T5" s="334"/>
      <c r="U5" s="228" t="s">
        <v>725</v>
      </c>
      <c r="V5" s="228" t="s">
        <v>724</v>
      </c>
      <c r="W5" s="338"/>
      <c r="X5" s="228" t="s">
        <v>723</v>
      </c>
      <c r="Y5" s="228" t="s">
        <v>722</v>
      </c>
      <c r="Z5" s="62" t="s">
        <v>725</v>
      </c>
      <c r="AA5" s="62" t="s">
        <v>724</v>
      </c>
      <c r="AB5" s="341"/>
      <c r="AC5" s="62" t="s">
        <v>723</v>
      </c>
      <c r="AD5" s="62" t="s">
        <v>722</v>
      </c>
    </row>
    <row r="6" spans="1:30">
      <c r="B6" s="346" t="s">
        <v>721</v>
      </c>
      <c r="C6" s="347"/>
      <c r="D6" s="99">
        <f t="shared" ref="D6:P6" si="0">SUM(D7:D46)/2</f>
        <v>550000</v>
      </c>
      <c r="E6" s="99">
        <f t="shared" si="0"/>
        <v>0</v>
      </c>
      <c r="F6" s="99">
        <f t="shared" si="0"/>
        <v>0</v>
      </c>
      <c r="G6" s="99">
        <f t="shared" si="0"/>
        <v>-200000</v>
      </c>
      <c r="H6" s="99">
        <f t="shared" si="0"/>
        <v>18000</v>
      </c>
      <c r="I6" s="99">
        <f t="shared" si="0"/>
        <v>368000</v>
      </c>
      <c r="J6" s="99">
        <f t="shared" si="0"/>
        <v>-182000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550000</v>
      </c>
      <c r="O6" s="99">
        <f t="shared" si="0"/>
        <v>0</v>
      </c>
      <c r="P6" s="99">
        <f t="shared" si="0"/>
        <v>0</v>
      </c>
      <c r="R6" s="99">
        <f t="shared" ref="R6:AD6" si="1">SUM(R7:R46)/2</f>
        <v>550000</v>
      </c>
      <c r="S6" s="99">
        <f t="shared" si="1"/>
        <v>0</v>
      </c>
      <c r="T6" s="99">
        <f t="shared" si="1"/>
        <v>0</v>
      </c>
      <c r="U6" s="99">
        <f t="shared" si="1"/>
        <v>-200000</v>
      </c>
      <c r="V6" s="99">
        <f t="shared" si="1"/>
        <v>18000</v>
      </c>
      <c r="W6" s="99">
        <f t="shared" si="1"/>
        <v>368000</v>
      </c>
      <c r="X6" s="99">
        <f t="shared" si="1"/>
        <v>-182000</v>
      </c>
      <c r="Y6" s="99">
        <f t="shared" si="1"/>
        <v>0</v>
      </c>
      <c r="Z6" s="99">
        <f t="shared" si="1"/>
        <v>0</v>
      </c>
      <c r="AA6" s="99">
        <f t="shared" si="1"/>
        <v>0</v>
      </c>
      <c r="AB6" s="99">
        <f t="shared" si="1"/>
        <v>550000</v>
      </c>
      <c r="AC6" s="99">
        <f t="shared" si="1"/>
        <v>0</v>
      </c>
      <c r="AD6" s="99">
        <f t="shared" si="1"/>
        <v>0</v>
      </c>
    </row>
    <row r="7" spans="1:30" ht="16.5" customHeight="1">
      <c r="A7" s="100"/>
      <c r="B7" s="344" t="s">
        <v>18</v>
      </c>
      <c r="C7" s="345"/>
      <c r="D7" s="93">
        <f t="shared" ref="D7:P7" si="2">SUM(D8:D10)</f>
        <v>0</v>
      </c>
      <c r="E7" s="93">
        <f t="shared" si="2"/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O7" s="93">
        <f t="shared" si="2"/>
        <v>0</v>
      </c>
      <c r="P7" s="93">
        <f t="shared" si="2"/>
        <v>0</v>
      </c>
      <c r="R7" s="93">
        <f t="shared" ref="R7:AD7" si="3">SUM(R8:R10)</f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  <c r="AA7" s="93">
        <f t="shared" si="3"/>
        <v>0</v>
      </c>
      <c r="AB7" s="93">
        <f t="shared" si="3"/>
        <v>0</v>
      </c>
      <c r="AC7" s="93">
        <f t="shared" si="3"/>
        <v>0</v>
      </c>
      <c r="AD7" s="93">
        <f t="shared" si="3"/>
        <v>0</v>
      </c>
    </row>
    <row r="8" spans="1:30" ht="16.5" customHeight="1">
      <c r="A8" s="100" t="s">
        <v>720</v>
      </c>
      <c r="B8" s="94"/>
      <c r="C8" s="94" t="s">
        <v>62</v>
      </c>
      <c r="D8" s="95">
        <f>SUMIFS('2추일입'!$G$7:$G$990,'2추일입'!$A$7:$A$990,'2추위원회별'!$A8,'2추일입'!$B$7:$B$990,'2추위원회별'!$C8)</f>
        <v>0</v>
      </c>
      <c r="E8" s="95">
        <f>SUMIFS('2추일입'!$H$7:$H$990,'2추일입'!$A$7:$A$990,'2추위원회별'!$A8,'2추일입'!$B$7:$B$990,'2추위원회별'!$C8)</f>
        <v>0</v>
      </c>
      <c r="F8" s="95">
        <f>SUMIFS('2추일입'!$H$7:$H$990,'2추일입'!$A$7:$A$990,'2추위원회별'!$A8,'2추일입'!$B$7:$B$990,'2추위원회별'!$C8)</f>
        <v>0</v>
      </c>
      <c r="G8" s="95">
        <f>SUMIFS('2추일입'!$J$7:$J$990,'2추일입'!$A$7:$A$990,'2추위원회별'!$A8,'2추일입'!$B$7:$B$990,'2추위원회별'!$C8)</f>
        <v>0</v>
      </c>
      <c r="H8" s="95">
        <f>SUMIFS('2추일입'!$K$7:$K$990,'2추일입'!$A$7:$A$990,'2추위원회별'!$A8,'2추일입'!$B$7:$B$990,'2추위원회별'!$C8)</f>
        <v>0</v>
      </c>
      <c r="I8" s="95">
        <f>SUMIFS('2추일입'!$L$7:$L$990,'2추일입'!$A$7:$A$990,'2추위원회별'!$A8,'2추일입'!$B$7:$B$990,'2추위원회별'!$C8)</f>
        <v>0</v>
      </c>
      <c r="J8" s="95">
        <f>SUMIFS('2추일입'!$V$7:$V$990,'2추일입'!$A$7:$A$990,'2추위원회별'!$A8,'2추일입'!$B$7:$B$990,'2추위원회별'!$C8)</f>
        <v>0</v>
      </c>
      <c r="K8" s="95">
        <f>SUMIFS('2추일입'!$W$7:$W$990,'2추일입'!$A$7:$A$990,'2추위원회별'!$A8,'2추일입'!$B$7:$B$990,'2추위원회별'!$C8)</f>
        <v>0</v>
      </c>
      <c r="L8" s="95">
        <f>SUMIFS('2추일입'!$M$7:$M$990,'2추일입'!$A$7:$A$990,'2추위원회별'!$A8,'2추일입'!$B$7:$B$990,'2추위원회별'!$C8)</f>
        <v>0</v>
      </c>
      <c r="M8" s="95">
        <f>SUMIFS('2추일입'!$N$7:$N$990,'2추일입'!$A$7:$A$990,'2추위원회별'!$A8,'2추일입'!$B$7:$B$990,'2추위원회별'!$C8)</f>
        <v>0</v>
      </c>
      <c r="N8" s="95">
        <f>SUMIFS('2추일입'!$O$7:$O$990,'2추일입'!$A$7:$A$990,'2추위원회별'!$A8,'2추일입'!$B$7:$B$990,'2추위원회별'!$C8)</f>
        <v>0</v>
      </c>
      <c r="O8" s="95">
        <f>SUMIFS('2추일입'!$AA$7:$AA$990,'2추일입'!$A$7:$A$990,'2추위원회별'!$A8,'2추일입'!$B$7:$B$990,'2추위원회별'!$C8)</f>
        <v>0</v>
      </c>
      <c r="P8" s="95">
        <f>SUMIFS('2추일입'!$AB$7:$AB$990,'2추일입'!$A$7:$A$990,'2추위원회별'!$A8,'2추일입'!$B$7:$B$990,'2추위원회별'!$C8)</f>
        <v>0</v>
      </c>
      <c r="R8" s="95">
        <f>SUMIFS('2추일출'!$G$7:$G$991,'2추일출'!$A$7:$A$991,'2추위원회별'!$A8,'2추일출'!$B$7:$B$991,'2추위원회별'!$C8)</f>
        <v>0</v>
      </c>
      <c r="S8" s="95">
        <f>SUMIFS('2추일출'!$H$7:$H$991,'2추일출'!$A$7:$A$991,'2추위원회별'!$A8,'2추일출'!$B$7:$B$991,'2추위원회별'!$C8)</f>
        <v>0</v>
      </c>
      <c r="T8" s="95">
        <f>SUMIFS('2추일출'!$H$7:$H$991,'2추일출'!$A$7:$A$991,'2추위원회별'!$A8,'2추일출'!$B$7:$B$991,'2추위원회별'!$C8)</f>
        <v>0</v>
      </c>
      <c r="U8" s="95">
        <f>SUMIFS('2추일출'!$J$7:$J$991,'2추일출'!$A$7:$A$991,'2추위원회별'!$A8,'2추일출'!$B$7:$B$991,'2추위원회별'!$C8)</f>
        <v>0</v>
      </c>
      <c r="V8" s="95">
        <f>SUMIFS('2추일출'!$K$7:$K$991,'2추일출'!$A$7:$A$991,'2추위원회별'!$A8,'2추일출'!$B$7:$B$991,'2추위원회별'!$C8)</f>
        <v>0</v>
      </c>
      <c r="W8" s="95">
        <f>SUMIFS('2추일출'!$L$7:$L$991,'2추일출'!$A$7:$A$991,'2추위원회별'!$A8,'2추일출'!$B$7:$B$991,'2추위원회별'!$C8)</f>
        <v>0</v>
      </c>
      <c r="X8" s="95">
        <f>SUMIFS('2추일출'!$V$7:$V$991,'2추일출'!$A$7:$A$991,'2추위원회별'!$A8,'2추일출'!$B$7:$B$991,'2추위원회별'!$C8)</f>
        <v>0</v>
      </c>
      <c r="Y8" s="95">
        <f>SUMIFS('2추일출'!$W$7:$W$991,'2추일출'!$A$7:$A$991,'2추위원회별'!$A8,'2추일출'!$B$7:$B$991,'2추위원회별'!$C8)</f>
        <v>0</v>
      </c>
      <c r="Z8" s="95">
        <f>SUMIFS('2추일출'!$M$7:$M$991,'2추일출'!$A$7:$A$991,'2추위원회별'!$A8,'2추일출'!$B$7:$B$991,'2추위원회별'!$C8)</f>
        <v>0</v>
      </c>
      <c r="AA8" s="95">
        <f>SUMIFS('2추일출'!$N$7:$N$991,'2추일출'!$A$7:$A$991,'2추위원회별'!$A8,'2추일출'!$B$7:$B$991,'2추위원회별'!$C8)</f>
        <v>0</v>
      </c>
      <c r="AB8" s="95">
        <f>SUMIFS('2추일출'!$O$7:$O$991,'2추일출'!$A$7:$A$991,'2추위원회별'!$A8,'2추일출'!$B$7:$B$991,'2추위원회별'!$C8)</f>
        <v>0</v>
      </c>
      <c r="AC8" s="95">
        <f>SUMIFS('2추일출'!$AA$7:$AA$991,'2추일출'!$A$7:$A$991,'2추위원회별'!$A8,'2추일출'!$B$7:$B$991,'2추위원회별'!$C8)</f>
        <v>0</v>
      </c>
      <c r="AD8" s="95">
        <f>SUMIFS('2추일출'!$AB$7:$AB$991,'2추일출'!$A$7:$A$991,'2추위원회별'!$A8,'2추일출'!$B$7:$B$991,'2추위원회별'!$C8)</f>
        <v>0</v>
      </c>
    </row>
    <row r="9" spans="1:30" ht="16.5" customHeight="1">
      <c r="A9" s="100" t="s">
        <v>720</v>
      </c>
      <c r="B9" s="94"/>
      <c r="C9" s="94" t="s">
        <v>121</v>
      </c>
      <c r="D9" s="95">
        <f>SUMIFS('2추일입'!$G$7:$G$990,'2추일입'!$A$7:$A$990,'2추위원회별'!$A9,'2추일입'!$B$7:$B$990,'2추위원회별'!$C9)</f>
        <v>0</v>
      </c>
      <c r="E9" s="95">
        <f>SUMIFS('2추일입'!$H$7:$H$990,'2추일입'!$A$7:$A$990,'2추위원회별'!$A9,'2추일입'!$B$7:$B$990,'2추위원회별'!$C9)</f>
        <v>0</v>
      </c>
      <c r="F9" s="95">
        <f>SUMIFS('2추일입'!$H$7:$H$990,'2추일입'!$A$7:$A$990,'2추위원회별'!$A9,'2추일입'!$B$7:$B$990,'2추위원회별'!$C9)</f>
        <v>0</v>
      </c>
      <c r="G9" s="95">
        <f>SUMIFS('2추일입'!$J$7:$J$990,'2추일입'!$A$7:$A$990,'2추위원회별'!$A9,'2추일입'!$B$7:$B$990,'2추위원회별'!$C9)</f>
        <v>0</v>
      </c>
      <c r="H9" s="95">
        <f>SUMIFS('2추일입'!$K$7:$K$990,'2추일입'!$A$7:$A$990,'2추위원회별'!$A9,'2추일입'!$B$7:$B$990,'2추위원회별'!$C9)</f>
        <v>0</v>
      </c>
      <c r="I9" s="95">
        <f>SUMIFS('2추일입'!$L$7:$L$990,'2추일입'!$A$7:$A$990,'2추위원회별'!$A9,'2추일입'!$B$7:$B$990,'2추위원회별'!$C9)</f>
        <v>0</v>
      </c>
      <c r="J9" s="95">
        <f>SUMIFS('2추일입'!$V$7:$V$990,'2추일입'!$A$7:$A$990,'2추위원회별'!$A9,'2추일입'!$B$7:$B$990,'2추위원회별'!$C9)</f>
        <v>0</v>
      </c>
      <c r="K9" s="95">
        <f>SUMIFS('2추일입'!$W$7:$W$990,'2추일입'!$A$7:$A$990,'2추위원회별'!$A9,'2추일입'!$B$7:$B$990,'2추위원회별'!$C9)</f>
        <v>0</v>
      </c>
      <c r="L9" s="95">
        <f>SUMIFS('2추일입'!$M$7:$M$990,'2추일입'!$A$7:$A$990,'2추위원회별'!$A9,'2추일입'!$B$7:$B$990,'2추위원회별'!$C9)</f>
        <v>0</v>
      </c>
      <c r="M9" s="95">
        <f>SUMIFS('2추일입'!$N$7:$N$990,'2추일입'!$A$7:$A$990,'2추위원회별'!$A9,'2추일입'!$B$7:$B$990,'2추위원회별'!$C9)</f>
        <v>0</v>
      </c>
      <c r="N9" s="95">
        <f>SUMIFS('2추일입'!$O$7:$O$990,'2추일입'!$A$7:$A$990,'2추위원회별'!$A9,'2추일입'!$B$7:$B$990,'2추위원회별'!$C9)</f>
        <v>0</v>
      </c>
      <c r="O9" s="95">
        <f>SUMIFS('2추일입'!$AA$7:$AA$990,'2추일입'!$A$7:$A$990,'2추위원회별'!$A9,'2추일입'!$B$7:$B$990,'2추위원회별'!$C9)</f>
        <v>0</v>
      </c>
      <c r="P9" s="95">
        <f>SUMIFS('2추일입'!$AB$7:$AB$990,'2추일입'!$A$7:$A$990,'2추위원회별'!$A9,'2추일입'!$B$7:$B$990,'2추위원회별'!$C9)</f>
        <v>0</v>
      </c>
      <c r="R9" s="95">
        <f>SUMIFS('2추일출'!$G$7:$G$991,'2추일출'!$A$7:$A$991,'2추위원회별'!$A9,'2추일출'!$B$7:$B$991,'2추위원회별'!$C9)</f>
        <v>0</v>
      </c>
      <c r="S9" s="95">
        <f>SUMIFS('2추일출'!$H$7:$H$991,'2추일출'!$A$7:$A$991,'2추위원회별'!$A9,'2추일출'!$B$7:$B$991,'2추위원회별'!$C9)</f>
        <v>0</v>
      </c>
      <c r="T9" s="95">
        <f>SUMIFS('2추일출'!$H$7:$H$991,'2추일출'!$A$7:$A$991,'2추위원회별'!$A9,'2추일출'!$B$7:$B$991,'2추위원회별'!$C9)</f>
        <v>0</v>
      </c>
      <c r="U9" s="95">
        <f>SUMIFS('2추일출'!$J$7:$J$991,'2추일출'!$A$7:$A$991,'2추위원회별'!$A9,'2추일출'!$B$7:$B$991,'2추위원회별'!$C9)</f>
        <v>0</v>
      </c>
      <c r="V9" s="95">
        <f>SUMIFS('2추일출'!$K$7:$K$991,'2추일출'!$A$7:$A$991,'2추위원회별'!$A9,'2추일출'!$B$7:$B$991,'2추위원회별'!$C9)</f>
        <v>0</v>
      </c>
      <c r="W9" s="95">
        <f>SUMIFS('2추일출'!$L$7:$L$991,'2추일출'!$A$7:$A$991,'2추위원회별'!$A9,'2추일출'!$B$7:$B$991,'2추위원회별'!$C9)</f>
        <v>0</v>
      </c>
      <c r="X9" s="95">
        <f>SUMIFS('2추일출'!$V$7:$V$991,'2추일출'!$A$7:$A$991,'2추위원회별'!$A9,'2추일출'!$B$7:$B$991,'2추위원회별'!$C9)</f>
        <v>0</v>
      </c>
      <c r="Y9" s="95">
        <f>SUMIFS('2추일출'!$W$7:$W$991,'2추일출'!$A$7:$A$991,'2추위원회별'!$A9,'2추일출'!$B$7:$B$991,'2추위원회별'!$C9)</f>
        <v>0</v>
      </c>
      <c r="Z9" s="95">
        <f>SUMIFS('2추일출'!$M$7:$M$991,'2추일출'!$A$7:$A$991,'2추위원회별'!$A9,'2추일출'!$B$7:$B$991,'2추위원회별'!$C9)</f>
        <v>0</v>
      </c>
      <c r="AA9" s="95">
        <f>SUMIFS('2추일출'!$N$7:$N$991,'2추일출'!$A$7:$A$991,'2추위원회별'!$A9,'2추일출'!$B$7:$B$991,'2추위원회별'!$C9)</f>
        <v>0</v>
      </c>
      <c r="AB9" s="95">
        <f>SUMIFS('2추일출'!$O$7:$O$991,'2추일출'!$A$7:$A$991,'2추위원회별'!$A9,'2추일출'!$B$7:$B$991,'2추위원회별'!$C9)</f>
        <v>0</v>
      </c>
      <c r="AC9" s="95">
        <f>SUMIFS('2추일출'!$AA$7:$AA$991,'2추일출'!$A$7:$A$991,'2추위원회별'!$A9,'2추일출'!$B$7:$B$991,'2추위원회별'!$C9)</f>
        <v>0</v>
      </c>
      <c r="AD9" s="95">
        <f>SUMIFS('2추일출'!$AB$7:$AB$991,'2추일출'!$A$7:$A$991,'2추위원회별'!$A9,'2추일출'!$B$7:$B$991,'2추위원회별'!$C9)</f>
        <v>0</v>
      </c>
    </row>
    <row r="10" spans="1:30" ht="16.5" customHeight="1">
      <c r="A10" s="100" t="s">
        <v>719</v>
      </c>
      <c r="B10" s="94"/>
      <c r="C10" s="94" t="s">
        <v>115</v>
      </c>
      <c r="D10" s="95">
        <f>SUMIFS('2추일입'!$G$7:$G$990,'2추일입'!$A$7:$A$990,'2추위원회별'!$A10,'2추일입'!$B$7:$B$990,'2추위원회별'!$C10)</f>
        <v>0</v>
      </c>
      <c r="E10" s="95">
        <f>SUMIFS('2추일입'!$H$7:$H$990,'2추일입'!$A$7:$A$990,'2추위원회별'!$A10,'2추일입'!$B$7:$B$990,'2추위원회별'!$C10)</f>
        <v>0</v>
      </c>
      <c r="F10" s="95">
        <f>SUMIFS('2추일입'!$H$7:$H$990,'2추일입'!$A$7:$A$990,'2추위원회별'!$A10,'2추일입'!$B$7:$B$990,'2추위원회별'!$C10)</f>
        <v>0</v>
      </c>
      <c r="G10" s="95">
        <f>SUMIFS('2추일입'!$J$7:$J$990,'2추일입'!$A$7:$A$990,'2추위원회별'!$A10,'2추일입'!$B$7:$B$990,'2추위원회별'!$C10)</f>
        <v>0</v>
      </c>
      <c r="H10" s="95">
        <f>SUMIFS('2추일입'!$K$7:$K$990,'2추일입'!$A$7:$A$990,'2추위원회별'!$A10,'2추일입'!$B$7:$B$990,'2추위원회별'!$C10)</f>
        <v>0</v>
      </c>
      <c r="I10" s="95">
        <f>SUMIFS('2추일입'!$L$7:$L$990,'2추일입'!$A$7:$A$990,'2추위원회별'!$A10,'2추일입'!$B$7:$B$990,'2추위원회별'!$C10)</f>
        <v>0</v>
      </c>
      <c r="J10" s="95">
        <f>SUMIFS('2추일입'!$V$7:$V$990,'2추일입'!$A$7:$A$990,'2추위원회별'!$A10,'2추일입'!$B$7:$B$990,'2추위원회별'!$C10)</f>
        <v>0</v>
      </c>
      <c r="K10" s="95">
        <f>SUMIFS('2추일입'!$W$7:$W$990,'2추일입'!$A$7:$A$990,'2추위원회별'!$A10,'2추일입'!$B$7:$B$990,'2추위원회별'!$C10)</f>
        <v>0</v>
      </c>
      <c r="L10" s="95">
        <f>SUMIFS('2추일입'!$M$7:$M$990,'2추일입'!$A$7:$A$990,'2추위원회별'!$A10,'2추일입'!$B$7:$B$990,'2추위원회별'!$C10)</f>
        <v>0</v>
      </c>
      <c r="M10" s="95">
        <f>SUMIFS('2추일입'!$N$7:$N$990,'2추일입'!$A$7:$A$990,'2추위원회별'!$A10,'2추일입'!$B$7:$B$990,'2추위원회별'!$C10)</f>
        <v>0</v>
      </c>
      <c r="N10" s="95">
        <f>SUMIFS('2추일입'!$O$7:$O$990,'2추일입'!$A$7:$A$990,'2추위원회별'!$A10,'2추일입'!$B$7:$B$990,'2추위원회별'!$C10)</f>
        <v>0</v>
      </c>
      <c r="O10" s="95">
        <f>SUMIFS('2추일입'!$AA$7:$AA$990,'2추일입'!$A$7:$A$990,'2추위원회별'!$A10,'2추일입'!$B$7:$B$990,'2추위원회별'!$C10)</f>
        <v>0</v>
      </c>
      <c r="P10" s="95">
        <f>SUMIFS('2추일입'!$AB$7:$AB$990,'2추일입'!$A$7:$A$990,'2추위원회별'!$A10,'2추일입'!$B$7:$B$990,'2추위원회별'!$C10)</f>
        <v>0</v>
      </c>
      <c r="R10" s="95">
        <f>SUMIFS('2추일출'!$G$7:$G$991,'2추일출'!$A$7:$A$991,'2추위원회별'!$A10,'2추일출'!$B$7:$B$991,'2추위원회별'!$C10)</f>
        <v>0</v>
      </c>
      <c r="S10" s="95">
        <f>SUMIFS('2추일출'!$H$7:$H$991,'2추일출'!$A$7:$A$991,'2추위원회별'!$A10,'2추일출'!$B$7:$B$991,'2추위원회별'!$C10)</f>
        <v>0</v>
      </c>
      <c r="T10" s="95">
        <f>SUMIFS('2추일출'!$H$7:$H$991,'2추일출'!$A$7:$A$991,'2추위원회별'!$A10,'2추일출'!$B$7:$B$991,'2추위원회별'!$C10)</f>
        <v>0</v>
      </c>
      <c r="U10" s="95">
        <f>SUMIFS('2추일출'!$J$7:$J$991,'2추일출'!$A$7:$A$991,'2추위원회별'!$A10,'2추일출'!$B$7:$B$991,'2추위원회별'!$C10)</f>
        <v>0</v>
      </c>
      <c r="V10" s="95">
        <f>SUMIFS('2추일출'!$K$7:$K$991,'2추일출'!$A$7:$A$991,'2추위원회별'!$A10,'2추일출'!$B$7:$B$991,'2추위원회별'!$C10)</f>
        <v>0</v>
      </c>
      <c r="W10" s="95">
        <f>SUMIFS('2추일출'!$L$7:$L$991,'2추일출'!$A$7:$A$991,'2추위원회별'!$A10,'2추일출'!$B$7:$B$991,'2추위원회별'!$C10)</f>
        <v>0</v>
      </c>
      <c r="X10" s="95">
        <f>SUMIFS('2추일출'!$V$7:$V$991,'2추일출'!$A$7:$A$991,'2추위원회별'!$A10,'2추일출'!$B$7:$B$991,'2추위원회별'!$C10)</f>
        <v>0</v>
      </c>
      <c r="Y10" s="95">
        <f>SUMIFS('2추일출'!$W$7:$W$991,'2추일출'!$A$7:$A$991,'2추위원회별'!$A10,'2추일출'!$B$7:$B$991,'2추위원회별'!$C10)</f>
        <v>0</v>
      </c>
      <c r="Z10" s="95">
        <f>SUMIFS('2추일출'!$M$7:$M$991,'2추일출'!$A$7:$A$991,'2추위원회별'!$A10,'2추일출'!$B$7:$B$991,'2추위원회별'!$C10)</f>
        <v>0</v>
      </c>
      <c r="AA10" s="95">
        <f>SUMIFS('2추일출'!$N$7:$N$991,'2추일출'!$A$7:$A$991,'2추위원회별'!$A10,'2추일출'!$B$7:$B$991,'2추위원회별'!$C10)</f>
        <v>0</v>
      </c>
      <c r="AB10" s="95">
        <f>SUMIFS('2추일출'!$O$7:$O$991,'2추일출'!$A$7:$A$991,'2추위원회별'!$A10,'2추일출'!$B$7:$B$991,'2추위원회별'!$C10)</f>
        <v>0</v>
      </c>
      <c r="AC10" s="95">
        <f>SUMIFS('2추일출'!$AA$7:$AA$991,'2추일출'!$A$7:$A$991,'2추위원회별'!$A10,'2추일출'!$B$7:$B$991,'2추위원회별'!$C10)</f>
        <v>0</v>
      </c>
      <c r="AD10" s="95">
        <f>SUMIFS('2추일출'!$AB$7:$AB$991,'2추일출'!$A$7:$A$991,'2추위원회별'!$A10,'2추일출'!$B$7:$B$991,'2추위원회별'!$C10)</f>
        <v>0</v>
      </c>
    </row>
    <row r="11" spans="1:30" ht="16.5" customHeight="1">
      <c r="B11" s="344" t="s">
        <v>19</v>
      </c>
      <c r="C11" s="345"/>
      <c r="D11" s="93">
        <f t="shared" ref="D11:P11" si="4">SUM(D12:D14)</f>
        <v>0</v>
      </c>
      <c r="E11" s="93">
        <f t="shared" si="4"/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O11" s="93">
        <f t="shared" si="4"/>
        <v>0</v>
      </c>
      <c r="P11" s="93">
        <f t="shared" si="4"/>
        <v>0</v>
      </c>
      <c r="R11" s="93">
        <f t="shared" ref="R11:AD11" si="5">SUM(R12:R14)</f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  <c r="AA11" s="93">
        <f t="shared" si="5"/>
        <v>0</v>
      </c>
      <c r="AB11" s="93">
        <f t="shared" si="5"/>
        <v>0</v>
      </c>
      <c r="AC11" s="93">
        <f t="shared" si="5"/>
        <v>0</v>
      </c>
      <c r="AD11" s="93">
        <f t="shared" si="5"/>
        <v>0</v>
      </c>
    </row>
    <row r="12" spans="1:30" ht="16.5" customHeight="1">
      <c r="A12" s="100" t="s">
        <v>718</v>
      </c>
      <c r="B12" s="94"/>
      <c r="C12" s="94" t="s">
        <v>120</v>
      </c>
      <c r="D12" s="95">
        <f>SUMIFS('2추일입'!$G$7:$G$990,'2추일입'!$A$7:$A$990,'2추위원회별'!$A12,'2추일입'!$B$7:$B$990,'2추위원회별'!$C12)</f>
        <v>0</v>
      </c>
      <c r="E12" s="95">
        <f>SUMIFS('2추일입'!$H$7:$H$990,'2추일입'!$A$7:$A$990,'2추위원회별'!$A12,'2추일입'!$B$7:$B$990,'2추위원회별'!$C12)</f>
        <v>0</v>
      </c>
      <c r="F12" s="95">
        <f>SUMIFS('2추일입'!$H$7:$H$990,'2추일입'!$A$7:$A$990,'2추위원회별'!$A12,'2추일입'!$B$7:$B$990,'2추위원회별'!$C12)</f>
        <v>0</v>
      </c>
      <c r="G12" s="95">
        <f>SUMIFS('2추일입'!$J$7:$J$990,'2추일입'!$A$7:$A$990,'2추위원회별'!$A12,'2추일입'!$B$7:$B$990,'2추위원회별'!$C12)</f>
        <v>0</v>
      </c>
      <c r="H12" s="95">
        <f>SUMIFS('2추일입'!$K$7:$K$990,'2추일입'!$A$7:$A$990,'2추위원회별'!$A12,'2추일입'!$B$7:$B$990,'2추위원회별'!$C12)</f>
        <v>0</v>
      </c>
      <c r="I12" s="95">
        <f>SUMIFS('2추일입'!$L$7:$L$990,'2추일입'!$A$7:$A$990,'2추위원회별'!$A12,'2추일입'!$B$7:$B$990,'2추위원회별'!$C12)</f>
        <v>0</v>
      </c>
      <c r="J12" s="95">
        <f>SUMIFS('2추일입'!$V$7:$V$990,'2추일입'!$A$7:$A$990,'2추위원회별'!$A12,'2추일입'!$B$7:$B$990,'2추위원회별'!$C12)</f>
        <v>0</v>
      </c>
      <c r="K12" s="95">
        <f>SUMIFS('2추일입'!$W$7:$W$990,'2추일입'!$A$7:$A$990,'2추위원회별'!$A12,'2추일입'!$B$7:$B$990,'2추위원회별'!$C12)</f>
        <v>0</v>
      </c>
      <c r="L12" s="95">
        <f>SUMIFS('2추일입'!$M$7:$M$990,'2추일입'!$A$7:$A$990,'2추위원회별'!$A12,'2추일입'!$B$7:$B$990,'2추위원회별'!$C12)</f>
        <v>0</v>
      </c>
      <c r="M12" s="95">
        <f>SUMIFS('2추일입'!$N$7:$N$990,'2추일입'!$A$7:$A$990,'2추위원회별'!$A12,'2추일입'!$B$7:$B$990,'2추위원회별'!$C12)</f>
        <v>0</v>
      </c>
      <c r="N12" s="95">
        <f>SUMIFS('2추일입'!$O$7:$O$990,'2추일입'!$A$7:$A$990,'2추위원회별'!$A12,'2추일입'!$B$7:$B$990,'2추위원회별'!$C12)</f>
        <v>0</v>
      </c>
      <c r="O12" s="95">
        <f>SUMIFS('2추일입'!$AA$7:$AA$990,'2추일입'!$A$7:$A$990,'2추위원회별'!$A12,'2추일입'!$B$7:$B$990,'2추위원회별'!$C12)</f>
        <v>0</v>
      </c>
      <c r="P12" s="95">
        <f>SUMIFS('2추일입'!$AB$7:$AB$990,'2추일입'!$A$7:$A$990,'2추위원회별'!$A12,'2추일입'!$B$7:$B$990,'2추위원회별'!$C12)</f>
        <v>0</v>
      </c>
      <c r="R12" s="95">
        <f>SUMIFS('2추일출'!$G$7:$G$991,'2추일출'!$A$7:$A$991,'2추위원회별'!$A12,'2추일출'!$B$7:$B$991,'2추위원회별'!$C12)</f>
        <v>0</v>
      </c>
      <c r="S12" s="95">
        <f>SUMIFS('2추일출'!$H$7:$H$991,'2추일출'!$A$7:$A$991,'2추위원회별'!$A12,'2추일출'!$B$7:$B$991,'2추위원회별'!$C12)</f>
        <v>0</v>
      </c>
      <c r="T12" s="95">
        <f>SUMIFS('2추일출'!$H$7:$H$991,'2추일출'!$A$7:$A$991,'2추위원회별'!$A12,'2추일출'!$B$7:$B$991,'2추위원회별'!$C12)</f>
        <v>0</v>
      </c>
      <c r="U12" s="95">
        <f>SUMIFS('2추일출'!$J$7:$J$991,'2추일출'!$A$7:$A$991,'2추위원회별'!$A12,'2추일출'!$B$7:$B$991,'2추위원회별'!$C12)</f>
        <v>0</v>
      </c>
      <c r="V12" s="95">
        <f>SUMIFS('2추일출'!$K$7:$K$991,'2추일출'!$A$7:$A$991,'2추위원회별'!$A12,'2추일출'!$B$7:$B$991,'2추위원회별'!$C12)</f>
        <v>0</v>
      </c>
      <c r="W12" s="95">
        <f>SUMIFS('2추일출'!$L$7:$L$991,'2추일출'!$A$7:$A$991,'2추위원회별'!$A12,'2추일출'!$B$7:$B$991,'2추위원회별'!$C12)</f>
        <v>0</v>
      </c>
      <c r="X12" s="95">
        <f>SUMIFS('2추일출'!$V$7:$V$991,'2추일출'!$A$7:$A$991,'2추위원회별'!$A12,'2추일출'!$B$7:$B$991,'2추위원회별'!$C12)</f>
        <v>0</v>
      </c>
      <c r="Y12" s="95">
        <f>SUMIFS('2추일출'!$W$7:$W$991,'2추일출'!$A$7:$A$991,'2추위원회별'!$A12,'2추일출'!$B$7:$B$991,'2추위원회별'!$C12)</f>
        <v>0</v>
      </c>
      <c r="Z12" s="95">
        <f>SUMIFS('2추일출'!$M$7:$M$991,'2추일출'!$A$7:$A$991,'2추위원회별'!$A12,'2추일출'!$B$7:$B$991,'2추위원회별'!$C12)</f>
        <v>0</v>
      </c>
      <c r="AA12" s="95">
        <f>SUMIFS('2추일출'!$N$7:$N$991,'2추일출'!$A$7:$A$991,'2추위원회별'!$A12,'2추일출'!$B$7:$B$991,'2추위원회별'!$C12)</f>
        <v>0</v>
      </c>
      <c r="AB12" s="95">
        <f>SUMIFS('2추일출'!$O$7:$O$991,'2추일출'!$A$7:$A$991,'2추위원회별'!$A12,'2추일출'!$B$7:$B$991,'2추위원회별'!$C12)</f>
        <v>0</v>
      </c>
      <c r="AC12" s="95">
        <f>SUMIFS('2추일출'!$AA$7:$AA$991,'2추일출'!$A$7:$A$991,'2추위원회별'!$A12,'2추일출'!$B$7:$B$991,'2추위원회별'!$C12)</f>
        <v>0</v>
      </c>
      <c r="AD12" s="95">
        <f>SUMIFS('2추일출'!$AB$7:$AB$991,'2추일출'!$A$7:$A$991,'2추위원회별'!$A12,'2추일출'!$B$7:$B$991,'2추위원회별'!$C12)</f>
        <v>0</v>
      </c>
    </row>
    <row r="13" spans="1:30" ht="16.5" customHeight="1">
      <c r="A13" s="100" t="s">
        <v>718</v>
      </c>
      <c r="B13" s="94"/>
      <c r="C13" s="94" t="s">
        <v>107</v>
      </c>
      <c r="D13" s="95">
        <f>SUMIFS('2추일입'!$G$7:$G$990,'2추일입'!$A$7:$A$990,'2추위원회별'!$A13,'2추일입'!$B$7:$B$990,'2추위원회별'!$C13)</f>
        <v>0</v>
      </c>
      <c r="E13" s="95">
        <f>SUMIFS('2추일입'!$H$7:$H$990,'2추일입'!$A$7:$A$990,'2추위원회별'!$A13,'2추일입'!$B$7:$B$990,'2추위원회별'!$C13)</f>
        <v>0</v>
      </c>
      <c r="F13" s="95">
        <f>SUMIFS('2추일입'!$H$7:$H$990,'2추일입'!$A$7:$A$990,'2추위원회별'!$A13,'2추일입'!$B$7:$B$990,'2추위원회별'!$C13)</f>
        <v>0</v>
      </c>
      <c r="G13" s="95">
        <f>SUMIFS('2추일입'!$J$7:$J$990,'2추일입'!$A$7:$A$990,'2추위원회별'!$A13,'2추일입'!$B$7:$B$990,'2추위원회별'!$C13)</f>
        <v>0</v>
      </c>
      <c r="H13" s="95">
        <f>SUMIFS('2추일입'!$K$7:$K$990,'2추일입'!$A$7:$A$990,'2추위원회별'!$A13,'2추일입'!$B$7:$B$990,'2추위원회별'!$C13)</f>
        <v>0</v>
      </c>
      <c r="I13" s="95">
        <f>SUMIFS('2추일입'!$L$7:$L$990,'2추일입'!$A$7:$A$990,'2추위원회별'!$A13,'2추일입'!$B$7:$B$990,'2추위원회별'!$C13)</f>
        <v>0</v>
      </c>
      <c r="J13" s="95">
        <f>SUMIFS('2추일입'!$V$7:$V$990,'2추일입'!$A$7:$A$990,'2추위원회별'!$A13,'2추일입'!$B$7:$B$990,'2추위원회별'!$C13)</f>
        <v>0</v>
      </c>
      <c r="K13" s="95">
        <f>SUMIFS('2추일입'!$W$7:$W$990,'2추일입'!$A$7:$A$990,'2추위원회별'!$A13,'2추일입'!$B$7:$B$990,'2추위원회별'!$C13)</f>
        <v>0</v>
      </c>
      <c r="L13" s="95">
        <f>SUMIFS('2추일입'!$M$7:$M$990,'2추일입'!$A$7:$A$990,'2추위원회별'!$A13,'2추일입'!$B$7:$B$990,'2추위원회별'!$C13)</f>
        <v>0</v>
      </c>
      <c r="M13" s="95">
        <f>SUMIFS('2추일입'!$N$7:$N$990,'2추일입'!$A$7:$A$990,'2추위원회별'!$A13,'2추일입'!$B$7:$B$990,'2추위원회별'!$C13)</f>
        <v>0</v>
      </c>
      <c r="N13" s="95">
        <f>SUMIFS('2추일입'!$O$7:$O$990,'2추일입'!$A$7:$A$990,'2추위원회별'!$A13,'2추일입'!$B$7:$B$990,'2추위원회별'!$C13)</f>
        <v>0</v>
      </c>
      <c r="O13" s="95">
        <f>SUMIFS('2추일입'!$AA$7:$AA$990,'2추일입'!$A$7:$A$990,'2추위원회별'!$A13,'2추일입'!$B$7:$B$990,'2추위원회별'!$C13)</f>
        <v>0</v>
      </c>
      <c r="P13" s="95">
        <f>SUMIFS('2추일입'!$AB$7:$AB$990,'2추일입'!$A$7:$A$990,'2추위원회별'!$A13,'2추일입'!$B$7:$B$990,'2추위원회별'!$C13)</f>
        <v>0</v>
      </c>
      <c r="R13" s="95">
        <f>SUMIFS('2추일출'!$G$7:$G$991,'2추일출'!$A$7:$A$991,'2추위원회별'!$A13,'2추일출'!$B$7:$B$991,'2추위원회별'!$C13)</f>
        <v>0</v>
      </c>
      <c r="S13" s="95">
        <f>SUMIFS('2추일출'!$H$7:$H$991,'2추일출'!$A$7:$A$991,'2추위원회별'!$A13,'2추일출'!$B$7:$B$991,'2추위원회별'!$C13)</f>
        <v>0</v>
      </c>
      <c r="T13" s="95">
        <f>SUMIFS('2추일출'!$H$7:$H$991,'2추일출'!$A$7:$A$991,'2추위원회별'!$A13,'2추일출'!$B$7:$B$991,'2추위원회별'!$C13)</f>
        <v>0</v>
      </c>
      <c r="U13" s="95">
        <f>SUMIFS('2추일출'!$J$7:$J$991,'2추일출'!$A$7:$A$991,'2추위원회별'!$A13,'2추일출'!$B$7:$B$991,'2추위원회별'!$C13)</f>
        <v>0</v>
      </c>
      <c r="V13" s="95">
        <f>SUMIFS('2추일출'!$K$7:$K$991,'2추일출'!$A$7:$A$991,'2추위원회별'!$A13,'2추일출'!$B$7:$B$991,'2추위원회별'!$C13)</f>
        <v>0</v>
      </c>
      <c r="W13" s="95">
        <f>SUMIFS('2추일출'!$L$7:$L$991,'2추일출'!$A$7:$A$991,'2추위원회별'!$A13,'2추일출'!$B$7:$B$991,'2추위원회별'!$C13)</f>
        <v>0</v>
      </c>
      <c r="X13" s="95">
        <f>SUMIFS('2추일출'!$V$7:$V$991,'2추일출'!$A$7:$A$991,'2추위원회별'!$A13,'2추일출'!$B$7:$B$991,'2추위원회별'!$C13)</f>
        <v>0</v>
      </c>
      <c r="Y13" s="95">
        <f>SUMIFS('2추일출'!$W$7:$W$991,'2추일출'!$A$7:$A$991,'2추위원회별'!$A13,'2추일출'!$B$7:$B$991,'2추위원회별'!$C13)</f>
        <v>0</v>
      </c>
      <c r="Z13" s="95">
        <f>SUMIFS('2추일출'!$M$7:$M$991,'2추일출'!$A$7:$A$991,'2추위원회별'!$A13,'2추일출'!$B$7:$B$991,'2추위원회별'!$C13)</f>
        <v>0</v>
      </c>
      <c r="AA13" s="95">
        <f>SUMIFS('2추일출'!$N$7:$N$991,'2추일출'!$A$7:$A$991,'2추위원회별'!$A13,'2추일출'!$B$7:$B$991,'2추위원회별'!$C13)</f>
        <v>0</v>
      </c>
      <c r="AB13" s="95">
        <f>SUMIFS('2추일출'!$O$7:$O$991,'2추일출'!$A$7:$A$991,'2추위원회별'!$A13,'2추일출'!$B$7:$B$991,'2추위원회별'!$C13)</f>
        <v>0</v>
      </c>
      <c r="AC13" s="95">
        <f>SUMIFS('2추일출'!$AA$7:$AA$991,'2추일출'!$A$7:$A$991,'2추위원회별'!$A13,'2추일출'!$B$7:$B$991,'2추위원회별'!$C13)</f>
        <v>0</v>
      </c>
      <c r="AD13" s="95">
        <f>SUMIFS('2추일출'!$AB$7:$AB$991,'2추일출'!$A$7:$A$991,'2추위원회별'!$A13,'2추일출'!$B$7:$B$991,'2추위원회별'!$C13)</f>
        <v>0</v>
      </c>
    </row>
    <row r="14" spans="1:30" ht="16.5" customHeight="1">
      <c r="A14" s="100" t="s">
        <v>717</v>
      </c>
      <c r="B14" s="94"/>
      <c r="C14" s="94" t="s">
        <v>319</v>
      </c>
      <c r="D14" s="95">
        <f>SUMIFS('2추일입'!$G$7:$G$990,'2추일입'!$A$7:$A$990,'2추위원회별'!$A14,'2추일입'!$B$7:$B$990,'2추위원회별'!$C14)</f>
        <v>0</v>
      </c>
      <c r="E14" s="95">
        <f>SUMIFS('2추일입'!$H$7:$H$990,'2추일입'!$A$7:$A$990,'2추위원회별'!$A14,'2추일입'!$B$7:$B$990,'2추위원회별'!$C14)</f>
        <v>0</v>
      </c>
      <c r="F14" s="95">
        <f>SUMIFS('2추일입'!$H$7:$H$990,'2추일입'!$A$7:$A$990,'2추위원회별'!$A14,'2추일입'!$B$7:$B$990,'2추위원회별'!$C14)</f>
        <v>0</v>
      </c>
      <c r="G14" s="95">
        <f>SUMIFS('2추일입'!$J$7:$J$990,'2추일입'!$A$7:$A$990,'2추위원회별'!$A14,'2추일입'!$B$7:$B$990,'2추위원회별'!$C14)</f>
        <v>0</v>
      </c>
      <c r="H14" s="95">
        <f>SUMIFS('2추일입'!$K$7:$K$990,'2추일입'!$A$7:$A$990,'2추위원회별'!$A14,'2추일입'!$B$7:$B$990,'2추위원회별'!$C14)</f>
        <v>0</v>
      </c>
      <c r="I14" s="95">
        <f>SUMIFS('2추일입'!$L$7:$L$990,'2추일입'!$A$7:$A$990,'2추위원회별'!$A14,'2추일입'!$B$7:$B$990,'2추위원회별'!$C14)</f>
        <v>0</v>
      </c>
      <c r="J14" s="95">
        <f>SUMIFS('2추일입'!$V$7:$V$990,'2추일입'!$A$7:$A$990,'2추위원회별'!$A14,'2추일입'!$B$7:$B$990,'2추위원회별'!$C14)</f>
        <v>0</v>
      </c>
      <c r="K14" s="95">
        <f>SUMIFS('2추일입'!$W$7:$W$990,'2추일입'!$A$7:$A$990,'2추위원회별'!$A14,'2추일입'!$B$7:$B$990,'2추위원회별'!$C14)</f>
        <v>0</v>
      </c>
      <c r="L14" s="95">
        <f>SUMIFS('2추일입'!$M$7:$M$990,'2추일입'!$A$7:$A$990,'2추위원회별'!$A14,'2추일입'!$B$7:$B$990,'2추위원회별'!$C14)</f>
        <v>0</v>
      </c>
      <c r="M14" s="95">
        <f>SUMIFS('2추일입'!$N$7:$N$990,'2추일입'!$A$7:$A$990,'2추위원회별'!$A14,'2추일입'!$B$7:$B$990,'2추위원회별'!$C14)</f>
        <v>0</v>
      </c>
      <c r="N14" s="95">
        <f>SUMIFS('2추일입'!$O$7:$O$990,'2추일입'!$A$7:$A$990,'2추위원회별'!$A14,'2추일입'!$B$7:$B$990,'2추위원회별'!$C14)</f>
        <v>0</v>
      </c>
      <c r="O14" s="95">
        <f>SUMIFS('2추일입'!$AA$7:$AA$990,'2추일입'!$A$7:$A$990,'2추위원회별'!$A14,'2추일입'!$B$7:$B$990,'2추위원회별'!$C14)</f>
        <v>0</v>
      </c>
      <c r="P14" s="95">
        <f>SUMIFS('2추일입'!$AB$7:$AB$990,'2추일입'!$A$7:$A$990,'2추위원회별'!$A14,'2추일입'!$B$7:$B$990,'2추위원회별'!$C14)</f>
        <v>0</v>
      </c>
      <c r="R14" s="95">
        <f>SUMIFS('2추일출'!$G$7:$G$991,'2추일출'!$A$7:$A$991,'2추위원회별'!$A14,'2추일출'!$B$7:$B$991,'2추위원회별'!$C14)</f>
        <v>0</v>
      </c>
      <c r="S14" s="95">
        <f>SUMIFS('2추일출'!$H$7:$H$991,'2추일출'!$A$7:$A$991,'2추위원회별'!$A14,'2추일출'!$B$7:$B$991,'2추위원회별'!$C14)</f>
        <v>0</v>
      </c>
      <c r="T14" s="95">
        <f>SUMIFS('2추일출'!$H$7:$H$991,'2추일출'!$A$7:$A$991,'2추위원회별'!$A14,'2추일출'!$B$7:$B$991,'2추위원회별'!$C14)</f>
        <v>0</v>
      </c>
      <c r="U14" s="95">
        <f>SUMIFS('2추일출'!$J$7:$J$991,'2추일출'!$A$7:$A$991,'2추위원회별'!$A14,'2추일출'!$B$7:$B$991,'2추위원회별'!$C14)</f>
        <v>0</v>
      </c>
      <c r="V14" s="95">
        <f>SUMIFS('2추일출'!$K$7:$K$991,'2추일출'!$A$7:$A$991,'2추위원회별'!$A14,'2추일출'!$B$7:$B$991,'2추위원회별'!$C14)</f>
        <v>0</v>
      </c>
      <c r="W14" s="95">
        <f>SUMIFS('2추일출'!$L$7:$L$991,'2추일출'!$A$7:$A$991,'2추위원회별'!$A14,'2추일출'!$B$7:$B$991,'2추위원회별'!$C14)</f>
        <v>0</v>
      </c>
      <c r="X14" s="95">
        <f>SUMIFS('2추일출'!$V$7:$V$991,'2추일출'!$A$7:$A$991,'2추위원회별'!$A14,'2추일출'!$B$7:$B$991,'2추위원회별'!$C14)</f>
        <v>0</v>
      </c>
      <c r="Y14" s="95">
        <f>SUMIFS('2추일출'!$W$7:$W$991,'2추일출'!$A$7:$A$991,'2추위원회별'!$A14,'2추일출'!$B$7:$B$991,'2추위원회별'!$C14)</f>
        <v>0</v>
      </c>
      <c r="Z14" s="95">
        <f>SUMIFS('2추일출'!$M$7:$M$991,'2추일출'!$A$7:$A$991,'2추위원회별'!$A14,'2추일출'!$B$7:$B$991,'2추위원회별'!$C14)</f>
        <v>0</v>
      </c>
      <c r="AA14" s="95">
        <f>SUMIFS('2추일출'!$N$7:$N$991,'2추일출'!$A$7:$A$991,'2추위원회별'!$A14,'2추일출'!$B$7:$B$991,'2추위원회별'!$C14)</f>
        <v>0</v>
      </c>
      <c r="AB14" s="95">
        <f>SUMIFS('2추일출'!$O$7:$O$991,'2추일출'!$A$7:$A$991,'2추위원회별'!$A14,'2추일출'!$B$7:$B$991,'2추위원회별'!$C14)</f>
        <v>0</v>
      </c>
      <c r="AC14" s="95">
        <f>SUMIFS('2추일출'!$AA$7:$AA$991,'2추일출'!$A$7:$A$991,'2추위원회별'!$A14,'2추일출'!$B$7:$B$991,'2추위원회별'!$C14)</f>
        <v>0</v>
      </c>
      <c r="AD14" s="95">
        <f>SUMIFS('2추일출'!$AB$7:$AB$991,'2추일출'!$A$7:$A$991,'2추위원회별'!$A14,'2추일출'!$B$7:$B$991,'2추위원회별'!$C14)</f>
        <v>0</v>
      </c>
    </row>
    <row r="15" spans="1:30" ht="16.5" customHeight="1">
      <c r="B15" s="344" t="s">
        <v>716</v>
      </c>
      <c r="C15" s="345"/>
      <c r="D15" s="93">
        <f t="shared" ref="D15:P15" si="6">SUM(D16)</f>
        <v>0</v>
      </c>
      <c r="E15" s="93">
        <f t="shared" si="6"/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O15" s="93">
        <f t="shared" si="6"/>
        <v>0</v>
      </c>
      <c r="P15" s="93">
        <f t="shared" si="6"/>
        <v>0</v>
      </c>
      <c r="R15" s="93">
        <f t="shared" ref="R15:AD15" si="7">SUM(R16)</f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  <c r="AA15" s="93">
        <f t="shared" si="7"/>
        <v>0</v>
      </c>
      <c r="AB15" s="93">
        <f t="shared" si="7"/>
        <v>0</v>
      </c>
      <c r="AC15" s="93">
        <f t="shared" si="7"/>
        <v>0</v>
      </c>
      <c r="AD15" s="93">
        <f t="shared" si="7"/>
        <v>0</v>
      </c>
    </row>
    <row r="16" spans="1:30" ht="16.5" customHeight="1">
      <c r="A16" s="100" t="s">
        <v>715</v>
      </c>
      <c r="B16" s="94"/>
      <c r="C16" s="94" t="s">
        <v>334</v>
      </c>
      <c r="D16" s="95">
        <f>SUMIFS('2추일입'!$G$7:$G$990,'2추일입'!$A$7:$A$990,'2추위원회별'!$A16,'2추일입'!$B$7:$B$990,'2추위원회별'!$C16)</f>
        <v>0</v>
      </c>
      <c r="E16" s="95">
        <f>SUMIFS('2추일입'!$H$7:$H$990,'2추일입'!$A$7:$A$990,'2추위원회별'!$A16,'2추일입'!$B$7:$B$990,'2추위원회별'!$C16)</f>
        <v>0</v>
      </c>
      <c r="F16" s="95">
        <f>SUMIFS('2추일입'!$H$7:$H$990,'2추일입'!$A$7:$A$990,'2추위원회별'!$A16,'2추일입'!$B$7:$B$990,'2추위원회별'!$C16)</f>
        <v>0</v>
      </c>
      <c r="G16" s="95">
        <f>SUMIFS('2추일입'!$J$7:$J$990,'2추일입'!$A$7:$A$990,'2추위원회별'!$A16,'2추일입'!$B$7:$B$990,'2추위원회별'!$C16)</f>
        <v>0</v>
      </c>
      <c r="H16" s="95">
        <f>SUMIFS('2추일입'!$K$7:$K$990,'2추일입'!$A$7:$A$990,'2추위원회별'!$A16,'2추일입'!$B$7:$B$990,'2추위원회별'!$C16)</f>
        <v>0</v>
      </c>
      <c r="I16" s="95">
        <f>SUMIFS('2추일입'!$L$7:$L$990,'2추일입'!$A$7:$A$990,'2추위원회별'!$A16,'2추일입'!$B$7:$B$990,'2추위원회별'!$C16)</f>
        <v>0</v>
      </c>
      <c r="J16" s="95">
        <f>SUMIFS('2추일입'!$V$7:$V$990,'2추일입'!$A$7:$A$990,'2추위원회별'!$A16,'2추일입'!$B$7:$B$990,'2추위원회별'!$C16)</f>
        <v>0</v>
      </c>
      <c r="K16" s="95">
        <f>SUMIFS('2추일입'!$W$7:$W$990,'2추일입'!$A$7:$A$990,'2추위원회별'!$A16,'2추일입'!$B$7:$B$990,'2추위원회별'!$C16)</f>
        <v>0</v>
      </c>
      <c r="L16" s="95">
        <f>SUMIFS('2추일입'!$M$7:$M$990,'2추일입'!$A$7:$A$990,'2추위원회별'!$A16,'2추일입'!$B$7:$B$990,'2추위원회별'!$C16)</f>
        <v>0</v>
      </c>
      <c r="M16" s="95">
        <f>SUMIFS('2추일입'!$N$7:$N$990,'2추일입'!$A$7:$A$990,'2추위원회별'!$A16,'2추일입'!$B$7:$B$990,'2추위원회별'!$C16)</f>
        <v>0</v>
      </c>
      <c r="N16" s="95">
        <f>SUMIFS('2추일입'!$O$7:$O$990,'2추일입'!$A$7:$A$990,'2추위원회별'!$A16,'2추일입'!$B$7:$B$990,'2추위원회별'!$C16)</f>
        <v>0</v>
      </c>
      <c r="O16" s="95">
        <f>SUMIFS('2추일입'!$AA$7:$AA$990,'2추일입'!$A$7:$A$990,'2추위원회별'!$A16,'2추일입'!$B$7:$B$990,'2추위원회별'!$C16)</f>
        <v>0</v>
      </c>
      <c r="P16" s="95">
        <f>SUMIFS('2추일입'!$AB$7:$AB$990,'2추일입'!$A$7:$A$990,'2추위원회별'!$A16,'2추일입'!$B$7:$B$990,'2추위원회별'!$C16)</f>
        <v>0</v>
      </c>
      <c r="R16" s="95">
        <f>SUMIFS('2추일출'!$G$7:$G$991,'2추일출'!$A$7:$A$991,'2추위원회별'!$A16,'2추일출'!$B$7:$B$991,'2추위원회별'!$C16)</f>
        <v>0</v>
      </c>
      <c r="S16" s="95">
        <f>SUMIFS('2추일출'!$H$7:$H$991,'2추일출'!$A$7:$A$991,'2추위원회별'!$A16,'2추일출'!$B$7:$B$991,'2추위원회별'!$C16)</f>
        <v>0</v>
      </c>
      <c r="T16" s="95">
        <f>SUMIFS('2추일출'!$H$7:$H$991,'2추일출'!$A$7:$A$991,'2추위원회별'!$A16,'2추일출'!$B$7:$B$991,'2추위원회별'!$C16)</f>
        <v>0</v>
      </c>
      <c r="U16" s="95">
        <f>SUMIFS('2추일출'!$J$7:$J$991,'2추일출'!$A$7:$A$991,'2추위원회별'!$A16,'2추일출'!$B$7:$B$991,'2추위원회별'!$C16)</f>
        <v>0</v>
      </c>
      <c r="V16" s="95">
        <f>SUMIFS('2추일출'!$K$7:$K$991,'2추일출'!$A$7:$A$991,'2추위원회별'!$A16,'2추일출'!$B$7:$B$991,'2추위원회별'!$C16)</f>
        <v>0</v>
      </c>
      <c r="W16" s="95">
        <f>SUMIFS('2추일출'!$L$7:$L$991,'2추일출'!$A$7:$A$991,'2추위원회별'!$A16,'2추일출'!$B$7:$B$991,'2추위원회별'!$C16)</f>
        <v>0</v>
      </c>
      <c r="X16" s="95">
        <f>SUMIFS('2추일출'!$V$7:$V$991,'2추일출'!$A$7:$A$991,'2추위원회별'!$A16,'2추일출'!$B$7:$B$991,'2추위원회별'!$C16)</f>
        <v>0</v>
      </c>
      <c r="Y16" s="95">
        <f>SUMIFS('2추일출'!$W$7:$W$991,'2추일출'!$A$7:$A$991,'2추위원회별'!$A16,'2추일출'!$B$7:$B$991,'2추위원회별'!$C16)</f>
        <v>0</v>
      </c>
      <c r="Z16" s="95">
        <f>SUMIFS('2추일출'!$M$7:$M$991,'2추일출'!$A$7:$A$991,'2추위원회별'!$A16,'2추일출'!$B$7:$B$991,'2추위원회별'!$C16)</f>
        <v>0</v>
      </c>
      <c r="AA16" s="95">
        <f>SUMIFS('2추일출'!$N$7:$N$991,'2추일출'!$A$7:$A$991,'2추위원회별'!$A16,'2추일출'!$B$7:$B$991,'2추위원회별'!$C16)</f>
        <v>0</v>
      </c>
      <c r="AB16" s="95">
        <f>SUMIFS('2추일출'!$O$7:$O$991,'2추일출'!$A$7:$A$991,'2추위원회별'!$A16,'2추일출'!$B$7:$B$991,'2추위원회별'!$C16)</f>
        <v>0</v>
      </c>
      <c r="AC16" s="95">
        <f>SUMIFS('2추일출'!$AA$7:$AA$991,'2추일출'!$A$7:$A$991,'2추위원회별'!$A16,'2추일출'!$B$7:$B$991,'2추위원회별'!$C16)</f>
        <v>0</v>
      </c>
      <c r="AD16" s="95">
        <f>SUMIFS('2추일출'!$AB$7:$AB$991,'2추일출'!$A$7:$A$991,'2추위원회별'!$A16,'2추일출'!$B$7:$B$991,'2추위원회별'!$C16)</f>
        <v>0</v>
      </c>
    </row>
    <row r="17" spans="1:30" ht="16.5" customHeight="1">
      <c r="B17" s="344" t="s">
        <v>714</v>
      </c>
      <c r="C17" s="345"/>
      <c r="D17" s="93">
        <f t="shared" ref="D17:P17" si="8">SUM(D18:D21)</f>
        <v>0</v>
      </c>
      <c r="E17" s="93">
        <f t="shared" si="8"/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O17" s="93">
        <f t="shared" si="8"/>
        <v>0</v>
      </c>
      <c r="P17" s="93">
        <f t="shared" si="8"/>
        <v>0</v>
      </c>
      <c r="R17" s="93">
        <f t="shared" ref="R17:AD17" si="9">SUM(R18:R21)</f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  <c r="AA17" s="93">
        <f t="shared" si="9"/>
        <v>0</v>
      </c>
      <c r="AB17" s="93">
        <f t="shared" si="9"/>
        <v>0</v>
      </c>
      <c r="AC17" s="93">
        <f t="shared" si="9"/>
        <v>0</v>
      </c>
      <c r="AD17" s="93">
        <f t="shared" si="9"/>
        <v>0</v>
      </c>
    </row>
    <row r="18" spans="1:30" ht="16.5" customHeight="1">
      <c r="A18" s="100" t="s">
        <v>714</v>
      </c>
      <c r="B18" s="94"/>
      <c r="C18" s="94" t="s">
        <v>109</v>
      </c>
      <c r="D18" s="95">
        <f>SUMIFS('2추일입'!$G$7:$G$990,'2추일입'!$A$7:$A$990,'2추위원회별'!$A18,'2추일입'!$B$7:$B$990,'2추위원회별'!$C18)</f>
        <v>0</v>
      </c>
      <c r="E18" s="95">
        <f>SUMIFS('2추일입'!$H$7:$H$990,'2추일입'!$A$7:$A$990,'2추위원회별'!$A18,'2추일입'!$B$7:$B$990,'2추위원회별'!$C18)</f>
        <v>0</v>
      </c>
      <c r="F18" s="95">
        <f>SUMIFS('2추일입'!$H$7:$H$990,'2추일입'!$A$7:$A$990,'2추위원회별'!$A18,'2추일입'!$B$7:$B$990,'2추위원회별'!$C18)</f>
        <v>0</v>
      </c>
      <c r="G18" s="95">
        <f>SUMIFS('2추일입'!$J$7:$J$990,'2추일입'!$A$7:$A$990,'2추위원회별'!$A18,'2추일입'!$B$7:$B$990,'2추위원회별'!$C18)</f>
        <v>0</v>
      </c>
      <c r="H18" s="95">
        <f>SUMIFS('2추일입'!$K$7:$K$990,'2추일입'!$A$7:$A$990,'2추위원회별'!$A18,'2추일입'!$B$7:$B$990,'2추위원회별'!$C18)</f>
        <v>0</v>
      </c>
      <c r="I18" s="95">
        <f>SUMIFS('2추일입'!$L$7:$L$990,'2추일입'!$A$7:$A$990,'2추위원회별'!$A18,'2추일입'!$B$7:$B$990,'2추위원회별'!$C18)</f>
        <v>0</v>
      </c>
      <c r="J18" s="95">
        <f>SUMIFS('2추일입'!$V$7:$V$990,'2추일입'!$A$7:$A$990,'2추위원회별'!$A18,'2추일입'!$B$7:$B$990,'2추위원회별'!$C18)</f>
        <v>0</v>
      </c>
      <c r="K18" s="95">
        <f>SUMIFS('2추일입'!$W$7:$W$990,'2추일입'!$A$7:$A$990,'2추위원회별'!$A18,'2추일입'!$B$7:$B$990,'2추위원회별'!$C18)</f>
        <v>0</v>
      </c>
      <c r="L18" s="95">
        <f>SUMIFS('2추일입'!$M$7:$M$990,'2추일입'!$A$7:$A$990,'2추위원회별'!$A18,'2추일입'!$B$7:$B$990,'2추위원회별'!$C18)</f>
        <v>0</v>
      </c>
      <c r="M18" s="95">
        <f>SUMIFS('2추일입'!$N$7:$N$990,'2추일입'!$A$7:$A$990,'2추위원회별'!$A18,'2추일입'!$B$7:$B$990,'2추위원회별'!$C18)</f>
        <v>0</v>
      </c>
      <c r="N18" s="95">
        <f>SUMIFS('2추일입'!$O$7:$O$990,'2추일입'!$A$7:$A$990,'2추위원회별'!$A18,'2추일입'!$B$7:$B$990,'2추위원회별'!$C18)</f>
        <v>0</v>
      </c>
      <c r="O18" s="95">
        <f>SUMIFS('2추일입'!$AA$7:$AA$990,'2추일입'!$A$7:$A$990,'2추위원회별'!$A18,'2추일입'!$B$7:$B$990,'2추위원회별'!$C18)</f>
        <v>0</v>
      </c>
      <c r="P18" s="95">
        <f>SUMIFS('2추일입'!$AB$7:$AB$990,'2추일입'!$A$7:$A$990,'2추위원회별'!$A18,'2추일입'!$B$7:$B$990,'2추위원회별'!$C18)</f>
        <v>0</v>
      </c>
      <c r="R18" s="95">
        <f>SUMIFS('2추일출'!$G$7:$G$991,'2추일출'!$A$7:$A$991,'2추위원회별'!$A18,'2추일출'!$B$7:$B$991,'2추위원회별'!$C18)</f>
        <v>0</v>
      </c>
      <c r="S18" s="95">
        <f>SUMIFS('2추일출'!$H$7:$H$991,'2추일출'!$A$7:$A$991,'2추위원회별'!$A18,'2추일출'!$B$7:$B$991,'2추위원회별'!$C18)</f>
        <v>0</v>
      </c>
      <c r="T18" s="95">
        <f>SUMIFS('2추일출'!$H$7:$H$991,'2추일출'!$A$7:$A$991,'2추위원회별'!$A18,'2추일출'!$B$7:$B$991,'2추위원회별'!$C18)</f>
        <v>0</v>
      </c>
      <c r="U18" s="95">
        <f>SUMIFS('2추일출'!$J$7:$J$991,'2추일출'!$A$7:$A$991,'2추위원회별'!$A18,'2추일출'!$B$7:$B$991,'2추위원회별'!$C18)</f>
        <v>0</v>
      </c>
      <c r="V18" s="95">
        <f>SUMIFS('2추일출'!$K$7:$K$991,'2추일출'!$A$7:$A$991,'2추위원회별'!$A18,'2추일출'!$B$7:$B$991,'2추위원회별'!$C18)</f>
        <v>0</v>
      </c>
      <c r="W18" s="95">
        <f>SUMIFS('2추일출'!$L$7:$L$991,'2추일출'!$A$7:$A$991,'2추위원회별'!$A18,'2추일출'!$B$7:$B$991,'2추위원회별'!$C18)</f>
        <v>0</v>
      </c>
      <c r="X18" s="95">
        <f>SUMIFS('2추일출'!$V$7:$V$991,'2추일출'!$A$7:$A$991,'2추위원회별'!$A18,'2추일출'!$B$7:$B$991,'2추위원회별'!$C18)</f>
        <v>0</v>
      </c>
      <c r="Y18" s="95">
        <f>SUMIFS('2추일출'!$W$7:$W$991,'2추일출'!$A$7:$A$991,'2추위원회별'!$A18,'2추일출'!$B$7:$B$991,'2추위원회별'!$C18)</f>
        <v>0</v>
      </c>
      <c r="Z18" s="95">
        <f>SUMIFS('2추일출'!$M$7:$M$991,'2추일출'!$A$7:$A$991,'2추위원회별'!$A18,'2추일출'!$B$7:$B$991,'2추위원회별'!$C18)</f>
        <v>0</v>
      </c>
      <c r="AA18" s="95">
        <f>SUMIFS('2추일출'!$N$7:$N$991,'2추일출'!$A$7:$A$991,'2추위원회별'!$A18,'2추일출'!$B$7:$B$991,'2추위원회별'!$C18)</f>
        <v>0</v>
      </c>
      <c r="AB18" s="95">
        <f>SUMIFS('2추일출'!$O$7:$O$991,'2추일출'!$A$7:$A$991,'2추위원회별'!$A18,'2추일출'!$B$7:$B$991,'2추위원회별'!$C18)</f>
        <v>0</v>
      </c>
      <c r="AC18" s="95">
        <f>SUMIFS('2추일출'!$AA$7:$AA$991,'2추일출'!$A$7:$A$991,'2추위원회별'!$A18,'2추일출'!$B$7:$B$991,'2추위원회별'!$C18)</f>
        <v>0</v>
      </c>
      <c r="AD18" s="95">
        <f>SUMIFS('2추일출'!$AB$7:$AB$991,'2추일출'!$A$7:$A$991,'2추위원회별'!$A18,'2추일출'!$B$7:$B$991,'2추위원회별'!$C18)</f>
        <v>0</v>
      </c>
    </row>
    <row r="19" spans="1:30" ht="16.5" customHeight="1">
      <c r="A19" t="s">
        <v>714</v>
      </c>
      <c r="B19" s="94"/>
      <c r="C19" s="94" t="s">
        <v>217</v>
      </c>
      <c r="D19" s="95">
        <f>SUMIFS('2추일입'!$G$7:$G$990,'2추일입'!$A$7:$A$990,'2추위원회별'!$A19,'2추일입'!$B$7:$B$990,'2추위원회별'!$C19)</f>
        <v>0</v>
      </c>
      <c r="E19" s="95">
        <f>SUMIFS('2추일입'!$H$7:$H$990,'2추일입'!$A$7:$A$990,'2추위원회별'!$A19,'2추일입'!$B$7:$B$990,'2추위원회별'!$C19)</f>
        <v>0</v>
      </c>
      <c r="F19" s="95">
        <f>SUMIFS('2추일입'!$H$7:$H$990,'2추일입'!$A$7:$A$990,'2추위원회별'!$A19,'2추일입'!$B$7:$B$990,'2추위원회별'!$C19)</f>
        <v>0</v>
      </c>
      <c r="G19" s="95">
        <f>SUMIFS('2추일입'!$J$7:$J$990,'2추일입'!$A$7:$A$990,'2추위원회별'!$A19,'2추일입'!$B$7:$B$990,'2추위원회별'!$C19)</f>
        <v>0</v>
      </c>
      <c r="H19" s="95">
        <f>SUMIFS('2추일입'!$K$7:$K$990,'2추일입'!$A$7:$A$990,'2추위원회별'!$A19,'2추일입'!$B$7:$B$990,'2추위원회별'!$C19)</f>
        <v>0</v>
      </c>
      <c r="I19" s="95">
        <f>SUMIFS('2추일입'!$L$7:$L$990,'2추일입'!$A$7:$A$990,'2추위원회별'!$A19,'2추일입'!$B$7:$B$990,'2추위원회별'!$C19)</f>
        <v>0</v>
      </c>
      <c r="J19" s="95">
        <f>SUMIFS('2추일입'!$V$7:$V$990,'2추일입'!$A$7:$A$990,'2추위원회별'!$A19,'2추일입'!$B$7:$B$990,'2추위원회별'!$C19)</f>
        <v>0</v>
      </c>
      <c r="K19" s="95">
        <f>SUMIFS('2추일입'!$W$7:$W$990,'2추일입'!$A$7:$A$990,'2추위원회별'!$A19,'2추일입'!$B$7:$B$990,'2추위원회별'!$C19)</f>
        <v>0</v>
      </c>
      <c r="L19" s="95">
        <f>SUMIFS('2추일입'!$M$7:$M$990,'2추일입'!$A$7:$A$990,'2추위원회별'!$A19,'2추일입'!$B$7:$B$990,'2추위원회별'!$C19)</f>
        <v>0</v>
      </c>
      <c r="M19" s="95">
        <f>SUMIFS('2추일입'!$N$7:$N$990,'2추일입'!$A$7:$A$990,'2추위원회별'!$A19,'2추일입'!$B$7:$B$990,'2추위원회별'!$C19)</f>
        <v>0</v>
      </c>
      <c r="N19" s="95">
        <f>SUMIFS('2추일입'!$O$7:$O$990,'2추일입'!$A$7:$A$990,'2추위원회별'!$A19,'2추일입'!$B$7:$B$990,'2추위원회별'!$C19)</f>
        <v>0</v>
      </c>
      <c r="O19" s="95">
        <f>SUMIFS('2추일입'!$AA$7:$AA$990,'2추일입'!$A$7:$A$990,'2추위원회별'!$A19,'2추일입'!$B$7:$B$990,'2추위원회별'!$C19)</f>
        <v>0</v>
      </c>
      <c r="P19" s="95">
        <f>SUMIFS('2추일입'!$AB$7:$AB$990,'2추일입'!$A$7:$A$990,'2추위원회별'!$A19,'2추일입'!$B$7:$B$990,'2추위원회별'!$C19)</f>
        <v>0</v>
      </c>
      <c r="R19" s="95">
        <f>SUMIFS('2추일출'!$G$7:$G$991,'2추일출'!$A$7:$A$991,'2추위원회별'!$A19,'2추일출'!$B$7:$B$991,'2추위원회별'!$C19)</f>
        <v>0</v>
      </c>
      <c r="S19" s="95">
        <f>SUMIFS('2추일출'!$H$7:$H$991,'2추일출'!$A$7:$A$991,'2추위원회별'!$A19,'2추일출'!$B$7:$B$991,'2추위원회별'!$C19)</f>
        <v>0</v>
      </c>
      <c r="T19" s="95">
        <f>SUMIFS('2추일출'!$H$7:$H$991,'2추일출'!$A$7:$A$991,'2추위원회별'!$A19,'2추일출'!$B$7:$B$991,'2추위원회별'!$C19)</f>
        <v>0</v>
      </c>
      <c r="U19" s="95">
        <f>SUMIFS('2추일출'!$J$7:$J$991,'2추일출'!$A$7:$A$991,'2추위원회별'!$A19,'2추일출'!$B$7:$B$991,'2추위원회별'!$C19)</f>
        <v>0</v>
      </c>
      <c r="V19" s="95">
        <f>SUMIFS('2추일출'!$K$7:$K$991,'2추일출'!$A$7:$A$991,'2추위원회별'!$A19,'2추일출'!$B$7:$B$991,'2추위원회별'!$C19)</f>
        <v>0</v>
      </c>
      <c r="W19" s="95">
        <f>SUMIFS('2추일출'!$L$7:$L$991,'2추일출'!$A$7:$A$991,'2추위원회별'!$A19,'2추일출'!$B$7:$B$991,'2추위원회별'!$C19)</f>
        <v>0</v>
      </c>
      <c r="X19" s="95">
        <f>SUMIFS('2추일출'!$V$7:$V$991,'2추일출'!$A$7:$A$991,'2추위원회별'!$A19,'2추일출'!$B$7:$B$991,'2추위원회별'!$C19)</f>
        <v>0</v>
      </c>
      <c r="Y19" s="95">
        <f>SUMIFS('2추일출'!$W$7:$W$991,'2추일출'!$A$7:$A$991,'2추위원회별'!$A19,'2추일출'!$B$7:$B$991,'2추위원회별'!$C19)</f>
        <v>0</v>
      </c>
      <c r="Z19" s="95">
        <f>SUMIFS('2추일출'!$M$7:$M$991,'2추일출'!$A$7:$A$991,'2추위원회별'!$A19,'2추일출'!$B$7:$B$991,'2추위원회별'!$C19)</f>
        <v>0</v>
      </c>
      <c r="AA19" s="95">
        <f>SUMIFS('2추일출'!$N$7:$N$991,'2추일출'!$A$7:$A$991,'2추위원회별'!$A19,'2추일출'!$B$7:$B$991,'2추위원회별'!$C19)</f>
        <v>0</v>
      </c>
      <c r="AB19" s="95">
        <f>SUMIFS('2추일출'!$O$7:$O$991,'2추일출'!$A$7:$A$991,'2추위원회별'!$A19,'2추일출'!$B$7:$B$991,'2추위원회별'!$C19)</f>
        <v>0</v>
      </c>
      <c r="AC19" s="95">
        <f>SUMIFS('2추일출'!$AA$7:$AA$991,'2추일출'!$A$7:$A$991,'2추위원회별'!$A19,'2추일출'!$B$7:$B$991,'2추위원회별'!$C19)</f>
        <v>0</v>
      </c>
      <c r="AD19" s="95">
        <f>SUMIFS('2추일출'!$AB$7:$AB$991,'2추일출'!$A$7:$A$991,'2추위원회별'!$A19,'2추일출'!$B$7:$B$991,'2추위원회별'!$C19)</f>
        <v>0</v>
      </c>
    </row>
    <row r="20" spans="1:30" ht="16.5" customHeight="1">
      <c r="A20" s="100" t="s">
        <v>714</v>
      </c>
      <c r="B20" s="96"/>
      <c r="C20" s="96" t="s">
        <v>319</v>
      </c>
      <c r="D20" s="95">
        <f>SUMIFS('2추일입'!$G$7:$G$990,'2추일입'!$A$7:$A$990,'2추위원회별'!$A20,'2추일입'!$B$7:$B$990,'2추위원회별'!$C20)</f>
        <v>0</v>
      </c>
      <c r="E20" s="95">
        <f>SUMIFS('2추일입'!$H$7:$H$990,'2추일입'!$A$7:$A$990,'2추위원회별'!$A20,'2추일입'!$B$7:$B$990,'2추위원회별'!$C20)</f>
        <v>0</v>
      </c>
      <c r="F20" s="95">
        <f>SUMIFS('2추일입'!$H$7:$H$990,'2추일입'!$A$7:$A$990,'2추위원회별'!$A20,'2추일입'!$B$7:$B$990,'2추위원회별'!$C20)</f>
        <v>0</v>
      </c>
      <c r="G20" s="95">
        <f>SUMIFS('2추일입'!$J$7:$J$990,'2추일입'!$A$7:$A$990,'2추위원회별'!$A20,'2추일입'!$B$7:$B$990,'2추위원회별'!$C20)</f>
        <v>0</v>
      </c>
      <c r="H20" s="95">
        <f>SUMIFS('2추일입'!$K$7:$K$990,'2추일입'!$A$7:$A$990,'2추위원회별'!$A20,'2추일입'!$B$7:$B$990,'2추위원회별'!$C20)</f>
        <v>0</v>
      </c>
      <c r="I20" s="95">
        <f>SUMIFS('2추일입'!$L$7:$L$990,'2추일입'!$A$7:$A$990,'2추위원회별'!$A20,'2추일입'!$B$7:$B$990,'2추위원회별'!$C20)</f>
        <v>0</v>
      </c>
      <c r="J20" s="95">
        <f>SUMIFS('2추일입'!$V$7:$V$990,'2추일입'!$A$7:$A$990,'2추위원회별'!$A20,'2추일입'!$B$7:$B$990,'2추위원회별'!$C20)</f>
        <v>0</v>
      </c>
      <c r="K20" s="95">
        <f>SUMIFS('2추일입'!$W$7:$W$990,'2추일입'!$A$7:$A$990,'2추위원회별'!$A20,'2추일입'!$B$7:$B$990,'2추위원회별'!$C20)</f>
        <v>0</v>
      </c>
      <c r="L20" s="95">
        <f>SUMIFS('2추일입'!$M$7:$M$990,'2추일입'!$A$7:$A$990,'2추위원회별'!$A20,'2추일입'!$B$7:$B$990,'2추위원회별'!$C20)</f>
        <v>0</v>
      </c>
      <c r="M20" s="95">
        <f>SUMIFS('2추일입'!$N$7:$N$990,'2추일입'!$A$7:$A$990,'2추위원회별'!$A20,'2추일입'!$B$7:$B$990,'2추위원회별'!$C20)</f>
        <v>0</v>
      </c>
      <c r="N20" s="95">
        <f>SUMIFS('2추일입'!$O$7:$O$990,'2추일입'!$A$7:$A$990,'2추위원회별'!$A20,'2추일입'!$B$7:$B$990,'2추위원회별'!$C20)</f>
        <v>0</v>
      </c>
      <c r="O20" s="95">
        <f>SUMIFS('2추일입'!$AA$7:$AA$990,'2추일입'!$A$7:$A$990,'2추위원회별'!$A20,'2추일입'!$B$7:$B$990,'2추위원회별'!$C20)</f>
        <v>0</v>
      </c>
      <c r="P20" s="95">
        <f>SUMIFS('2추일입'!$AB$7:$AB$990,'2추일입'!$A$7:$A$990,'2추위원회별'!$A20,'2추일입'!$B$7:$B$990,'2추위원회별'!$C20)</f>
        <v>0</v>
      </c>
      <c r="R20" s="95">
        <f>SUMIFS('2추일출'!$G$7:$G$991,'2추일출'!$A$7:$A$991,'2추위원회별'!$A20,'2추일출'!$B$7:$B$991,'2추위원회별'!$C20)</f>
        <v>0</v>
      </c>
      <c r="S20" s="95">
        <f>SUMIFS('2추일출'!$H$7:$H$991,'2추일출'!$A$7:$A$991,'2추위원회별'!$A20,'2추일출'!$B$7:$B$991,'2추위원회별'!$C20)</f>
        <v>0</v>
      </c>
      <c r="T20" s="95">
        <f>SUMIFS('2추일출'!$H$7:$H$991,'2추일출'!$A$7:$A$991,'2추위원회별'!$A20,'2추일출'!$B$7:$B$991,'2추위원회별'!$C20)</f>
        <v>0</v>
      </c>
      <c r="U20" s="95">
        <f>SUMIFS('2추일출'!$J$7:$J$991,'2추일출'!$A$7:$A$991,'2추위원회별'!$A20,'2추일출'!$B$7:$B$991,'2추위원회별'!$C20)</f>
        <v>0</v>
      </c>
      <c r="V20" s="95">
        <f>SUMIFS('2추일출'!$K$7:$K$991,'2추일출'!$A$7:$A$991,'2추위원회별'!$A20,'2추일출'!$B$7:$B$991,'2추위원회별'!$C20)</f>
        <v>0</v>
      </c>
      <c r="W20" s="95">
        <f>SUMIFS('2추일출'!$L$7:$L$991,'2추일출'!$A$7:$A$991,'2추위원회별'!$A20,'2추일출'!$B$7:$B$991,'2추위원회별'!$C20)</f>
        <v>0</v>
      </c>
      <c r="X20" s="95">
        <f>SUMIFS('2추일출'!$V$7:$V$991,'2추일출'!$A$7:$A$991,'2추위원회별'!$A20,'2추일출'!$B$7:$B$991,'2추위원회별'!$C20)</f>
        <v>0</v>
      </c>
      <c r="Y20" s="95">
        <f>SUMIFS('2추일출'!$W$7:$W$991,'2추일출'!$A$7:$A$991,'2추위원회별'!$A20,'2추일출'!$B$7:$B$991,'2추위원회별'!$C20)</f>
        <v>0</v>
      </c>
      <c r="Z20" s="95">
        <f>SUMIFS('2추일출'!$M$7:$M$991,'2추일출'!$A$7:$A$991,'2추위원회별'!$A20,'2추일출'!$B$7:$B$991,'2추위원회별'!$C20)</f>
        <v>0</v>
      </c>
      <c r="AA20" s="95">
        <f>SUMIFS('2추일출'!$N$7:$N$991,'2추일출'!$A$7:$A$991,'2추위원회별'!$A20,'2추일출'!$B$7:$B$991,'2추위원회별'!$C20)</f>
        <v>0</v>
      </c>
      <c r="AB20" s="95">
        <f>SUMIFS('2추일출'!$O$7:$O$991,'2추일출'!$A$7:$A$991,'2추위원회별'!$A20,'2추일출'!$B$7:$B$991,'2추위원회별'!$C20)</f>
        <v>0</v>
      </c>
      <c r="AC20" s="95">
        <f>SUMIFS('2추일출'!$AA$7:$AA$991,'2추일출'!$A$7:$A$991,'2추위원회별'!$A20,'2추일출'!$B$7:$B$991,'2추위원회별'!$C20)</f>
        <v>0</v>
      </c>
      <c r="AD20" s="95">
        <f>SUMIFS('2추일출'!$AB$7:$AB$991,'2추일출'!$A$7:$A$991,'2추위원회별'!$A20,'2추일출'!$B$7:$B$991,'2추위원회별'!$C20)</f>
        <v>0</v>
      </c>
    </row>
    <row r="21" spans="1:30" ht="16.5" customHeight="1">
      <c r="A21" t="s">
        <v>714</v>
      </c>
      <c r="B21" s="94"/>
      <c r="C21" s="94" t="s">
        <v>387</v>
      </c>
      <c r="D21" s="95">
        <f>SUMIFS('2추일입'!$G$7:$G$990,'2추일입'!$A$7:$A$990,'2추위원회별'!$A21,'2추일입'!$B$7:$B$990,'2추위원회별'!$C21)</f>
        <v>0</v>
      </c>
      <c r="E21" s="95">
        <f>SUMIFS('2추일입'!$H$7:$H$990,'2추일입'!$A$7:$A$990,'2추위원회별'!$A21,'2추일입'!$B$7:$B$990,'2추위원회별'!$C21)</f>
        <v>0</v>
      </c>
      <c r="F21" s="95">
        <f>SUMIFS('2추일입'!$H$7:$H$990,'2추일입'!$A$7:$A$990,'2추위원회별'!$A21,'2추일입'!$B$7:$B$990,'2추위원회별'!$C21)</f>
        <v>0</v>
      </c>
      <c r="G21" s="95">
        <f>SUMIFS('2추일입'!$J$7:$J$990,'2추일입'!$A$7:$A$990,'2추위원회별'!$A21,'2추일입'!$B$7:$B$990,'2추위원회별'!$C21)</f>
        <v>0</v>
      </c>
      <c r="H21" s="95">
        <f>SUMIFS('2추일입'!$K$7:$K$990,'2추일입'!$A$7:$A$990,'2추위원회별'!$A21,'2추일입'!$B$7:$B$990,'2추위원회별'!$C21)</f>
        <v>0</v>
      </c>
      <c r="I21" s="95">
        <f>SUMIFS('2추일입'!$L$7:$L$990,'2추일입'!$A$7:$A$990,'2추위원회별'!$A21,'2추일입'!$B$7:$B$990,'2추위원회별'!$C21)</f>
        <v>0</v>
      </c>
      <c r="J21" s="95">
        <f>SUMIFS('2추일입'!$V$7:$V$990,'2추일입'!$A$7:$A$990,'2추위원회별'!$A21,'2추일입'!$B$7:$B$990,'2추위원회별'!$C21)</f>
        <v>0</v>
      </c>
      <c r="K21" s="95">
        <f>SUMIFS('2추일입'!$W$7:$W$990,'2추일입'!$A$7:$A$990,'2추위원회별'!$A21,'2추일입'!$B$7:$B$990,'2추위원회별'!$C21)</f>
        <v>0</v>
      </c>
      <c r="L21" s="95">
        <f>SUMIFS('2추일입'!$M$7:$M$990,'2추일입'!$A$7:$A$990,'2추위원회별'!$A21,'2추일입'!$B$7:$B$990,'2추위원회별'!$C21)</f>
        <v>0</v>
      </c>
      <c r="M21" s="95">
        <f>SUMIFS('2추일입'!$N$7:$N$990,'2추일입'!$A$7:$A$990,'2추위원회별'!$A21,'2추일입'!$B$7:$B$990,'2추위원회별'!$C21)</f>
        <v>0</v>
      </c>
      <c r="N21" s="95">
        <f>SUMIFS('2추일입'!$O$7:$O$990,'2추일입'!$A$7:$A$990,'2추위원회별'!$A21,'2추일입'!$B$7:$B$990,'2추위원회별'!$C21)</f>
        <v>0</v>
      </c>
      <c r="O21" s="95">
        <f>SUMIFS('2추일입'!$AA$7:$AA$990,'2추일입'!$A$7:$A$990,'2추위원회별'!$A21,'2추일입'!$B$7:$B$990,'2추위원회별'!$C21)</f>
        <v>0</v>
      </c>
      <c r="P21" s="95">
        <f>SUMIFS('2추일입'!$AB$7:$AB$990,'2추일입'!$A$7:$A$990,'2추위원회별'!$A21,'2추일입'!$B$7:$B$990,'2추위원회별'!$C21)</f>
        <v>0</v>
      </c>
      <c r="R21" s="95">
        <f>SUMIFS('2추일출'!$G$7:$G$991,'2추일출'!$A$7:$A$991,'2추위원회별'!$A21,'2추일출'!$B$7:$B$991,'2추위원회별'!$C21)</f>
        <v>0</v>
      </c>
      <c r="S21" s="95">
        <f>SUMIFS('2추일출'!$H$7:$H$991,'2추일출'!$A$7:$A$991,'2추위원회별'!$A21,'2추일출'!$B$7:$B$991,'2추위원회별'!$C21)</f>
        <v>0</v>
      </c>
      <c r="T21" s="95">
        <f>SUMIFS('2추일출'!$H$7:$H$991,'2추일출'!$A$7:$A$991,'2추위원회별'!$A21,'2추일출'!$B$7:$B$991,'2추위원회별'!$C21)</f>
        <v>0</v>
      </c>
      <c r="U21" s="95">
        <f>SUMIFS('2추일출'!$J$7:$J$991,'2추일출'!$A$7:$A$991,'2추위원회별'!$A21,'2추일출'!$B$7:$B$991,'2추위원회별'!$C21)</f>
        <v>0</v>
      </c>
      <c r="V21" s="95">
        <f>SUMIFS('2추일출'!$K$7:$K$991,'2추일출'!$A$7:$A$991,'2추위원회별'!$A21,'2추일출'!$B$7:$B$991,'2추위원회별'!$C21)</f>
        <v>0</v>
      </c>
      <c r="W21" s="95">
        <f>SUMIFS('2추일출'!$L$7:$L$991,'2추일출'!$A$7:$A$991,'2추위원회별'!$A21,'2추일출'!$B$7:$B$991,'2추위원회별'!$C21)</f>
        <v>0</v>
      </c>
      <c r="X21" s="95">
        <f>SUMIFS('2추일출'!$V$7:$V$991,'2추일출'!$A$7:$A$991,'2추위원회별'!$A21,'2추일출'!$B$7:$B$991,'2추위원회별'!$C21)</f>
        <v>0</v>
      </c>
      <c r="Y21" s="95">
        <f>SUMIFS('2추일출'!$W$7:$W$991,'2추일출'!$A$7:$A$991,'2추위원회별'!$A21,'2추일출'!$B$7:$B$991,'2추위원회별'!$C21)</f>
        <v>0</v>
      </c>
      <c r="Z21" s="95">
        <f>SUMIFS('2추일출'!$M$7:$M$991,'2추일출'!$A$7:$A$991,'2추위원회별'!$A21,'2추일출'!$B$7:$B$991,'2추위원회별'!$C21)</f>
        <v>0</v>
      </c>
      <c r="AA21" s="95">
        <f>SUMIFS('2추일출'!$N$7:$N$991,'2추일출'!$A$7:$A$991,'2추위원회별'!$A21,'2추일출'!$B$7:$B$991,'2추위원회별'!$C21)</f>
        <v>0</v>
      </c>
      <c r="AB21" s="95">
        <f>SUMIFS('2추일출'!$O$7:$O$991,'2추일출'!$A$7:$A$991,'2추위원회별'!$A21,'2추일출'!$B$7:$B$991,'2추위원회별'!$C21)</f>
        <v>0</v>
      </c>
      <c r="AC21" s="95">
        <f>SUMIFS('2추일출'!$AA$7:$AA$991,'2추일출'!$A$7:$A$991,'2추위원회별'!$A21,'2추일출'!$B$7:$B$991,'2추위원회별'!$C21)</f>
        <v>0</v>
      </c>
      <c r="AD21" s="95">
        <f>SUMIFS('2추일출'!$AB$7:$AB$991,'2추일출'!$A$7:$A$991,'2추위원회별'!$A21,'2추일출'!$B$7:$B$991,'2추위원회별'!$C21)</f>
        <v>0</v>
      </c>
    </row>
    <row r="22" spans="1:30" ht="16.5" customHeight="1">
      <c r="A22" s="100"/>
      <c r="B22" s="344" t="s">
        <v>14</v>
      </c>
      <c r="C22" s="345"/>
      <c r="D22" s="93">
        <f t="shared" ref="D22:P22" si="10">SUM(D23)</f>
        <v>550000</v>
      </c>
      <c r="E22" s="93">
        <f t="shared" si="10"/>
        <v>0</v>
      </c>
      <c r="F22" s="93">
        <f t="shared" si="10"/>
        <v>0</v>
      </c>
      <c r="G22" s="93">
        <f t="shared" si="10"/>
        <v>-200000</v>
      </c>
      <c r="H22" s="93">
        <f t="shared" si="10"/>
        <v>18000</v>
      </c>
      <c r="I22" s="93">
        <f t="shared" si="10"/>
        <v>368000</v>
      </c>
      <c r="J22" s="93">
        <f t="shared" si="10"/>
        <v>-182000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550000</v>
      </c>
      <c r="O22" s="93">
        <f t="shared" si="10"/>
        <v>0</v>
      </c>
      <c r="P22" s="93">
        <f t="shared" si="10"/>
        <v>0</v>
      </c>
      <c r="R22" s="93">
        <f t="shared" ref="R22:AD22" si="11">SUM(R23)</f>
        <v>550000</v>
      </c>
      <c r="S22" s="93">
        <f t="shared" si="11"/>
        <v>0</v>
      </c>
      <c r="T22" s="93">
        <f t="shared" si="11"/>
        <v>0</v>
      </c>
      <c r="U22" s="93">
        <f t="shared" si="11"/>
        <v>-200000</v>
      </c>
      <c r="V22" s="93">
        <f t="shared" si="11"/>
        <v>18000</v>
      </c>
      <c r="W22" s="93">
        <f t="shared" si="11"/>
        <v>368000</v>
      </c>
      <c r="X22" s="93">
        <f t="shared" si="11"/>
        <v>-182000</v>
      </c>
      <c r="Y22" s="93">
        <f t="shared" si="11"/>
        <v>0</v>
      </c>
      <c r="Z22" s="93">
        <f t="shared" si="11"/>
        <v>0</v>
      </c>
      <c r="AA22" s="93">
        <f t="shared" si="11"/>
        <v>0</v>
      </c>
      <c r="AB22" s="93">
        <f t="shared" si="11"/>
        <v>550000</v>
      </c>
      <c r="AC22" s="93">
        <f t="shared" si="11"/>
        <v>0</v>
      </c>
      <c r="AD22" s="93">
        <f t="shared" si="11"/>
        <v>0</v>
      </c>
    </row>
    <row r="23" spans="1:30" ht="16.5" customHeight="1">
      <c r="A23" t="s">
        <v>713</v>
      </c>
      <c r="B23" s="94"/>
      <c r="C23" s="94" t="s">
        <v>712</v>
      </c>
      <c r="D23" s="95">
        <f>SUMIFS('2추일입'!$G$7:$G$990,'2추일입'!$A$7:$A$990,'2추위원회별'!$A23,'2추일입'!$B$7:$B$990,'2추위원회별'!$C23)</f>
        <v>550000</v>
      </c>
      <c r="E23" s="95">
        <f>SUMIFS('2추일입'!$H$7:$H$990,'2추일입'!$A$7:$A$990,'2추위원회별'!$A23,'2추일입'!$B$7:$B$990,'2추위원회별'!$C23)</f>
        <v>0</v>
      </c>
      <c r="F23" s="95">
        <f>SUMIFS('2추일입'!$H$7:$H$990,'2추일입'!$A$7:$A$990,'2추위원회별'!$A23,'2추일입'!$B$7:$B$990,'2추위원회별'!$C23)</f>
        <v>0</v>
      </c>
      <c r="G23" s="95">
        <f>SUMIFS('2추일입'!$J$7:$J$990,'2추일입'!$A$7:$A$990,'2추위원회별'!$A23,'2추일입'!$B$7:$B$990,'2추위원회별'!$C23)</f>
        <v>-200000</v>
      </c>
      <c r="H23" s="95">
        <f>SUMIFS('2추일입'!$K$7:$K$990,'2추일입'!$A$7:$A$990,'2추위원회별'!$A23,'2추일입'!$B$7:$B$990,'2추위원회별'!$C23)</f>
        <v>18000</v>
      </c>
      <c r="I23" s="95">
        <f>SUMIFS('2추일입'!$L$7:$L$990,'2추일입'!$A$7:$A$990,'2추위원회별'!$A23,'2추일입'!$B$7:$B$990,'2추위원회별'!$C23)</f>
        <v>368000</v>
      </c>
      <c r="J23" s="95">
        <f>SUMIFS('2추일입'!$V$7:$V$990,'2추일입'!$A$7:$A$990,'2추위원회별'!$A23,'2추일입'!$B$7:$B$990,'2추위원회별'!$C23)</f>
        <v>-182000</v>
      </c>
      <c r="K23" s="95">
        <f>SUMIFS('2추일입'!$W$7:$W$990,'2추일입'!$A$7:$A$990,'2추위원회별'!$A23,'2추일입'!$B$7:$B$990,'2추위원회별'!$C23)</f>
        <v>0</v>
      </c>
      <c r="L23" s="95">
        <f>SUMIFS('2추일입'!$M$7:$M$990,'2추일입'!$A$7:$A$990,'2추위원회별'!$A23,'2추일입'!$B$7:$B$990,'2추위원회별'!$C23)</f>
        <v>0</v>
      </c>
      <c r="M23" s="95">
        <f>SUMIFS('2추일입'!$N$7:$N$990,'2추일입'!$A$7:$A$990,'2추위원회별'!$A23,'2추일입'!$B$7:$B$990,'2추위원회별'!$C23)</f>
        <v>0</v>
      </c>
      <c r="N23" s="95">
        <f>SUMIFS('2추일입'!$O$7:$O$990,'2추일입'!$A$7:$A$990,'2추위원회별'!$A23,'2추일입'!$B$7:$B$990,'2추위원회별'!$C23)</f>
        <v>550000</v>
      </c>
      <c r="O23" s="95">
        <f>SUMIFS('2추일입'!$AA$7:$AA$990,'2추일입'!$A$7:$A$990,'2추위원회별'!$A23,'2추일입'!$B$7:$B$990,'2추위원회별'!$C23)</f>
        <v>0</v>
      </c>
      <c r="P23" s="95">
        <f>SUMIFS('2추일입'!$AB$7:$AB$990,'2추일입'!$A$7:$A$990,'2추위원회별'!$A23,'2추일입'!$B$7:$B$990,'2추위원회별'!$C23)</f>
        <v>0</v>
      </c>
      <c r="R23" s="95">
        <f>SUMIFS('2추일출'!$G$7:$G$991,'2추일출'!$A$7:$A$991,'2추위원회별'!$A23,'2추일출'!$B$7:$B$991,'2추위원회별'!$C23)</f>
        <v>550000</v>
      </c>
      <c r="S23" s="95">
        <f>SUMIFS('2추일출'!$H$7:$H$991,'2추일출'!$A$7:$A$991,'2추위원회별'!$A23,'2추일출'!$B$7:$B$991,'2추위원회별'!$C23)</f>
        <v>0</v>
      </c>
      <c r="T23" s="95">
        <f>SUMIFS('2추일출'!$H$7:$H$991,'2추일출'!$A$7:$A$991,'2추위원회별'!$A23,'2추일출'!$B$7:$B$991,'2추위원회별'!$C23)</f>
        <v>0</v>
      </c>
      <c r="U23" s="95">
        <f>SUMIFS('2추일출'!$J$7:$J$991,'2추일출'!$A$7:$A$991,'2추위원회별'!$A23,'2추일출'!$B$7:$B$991,'2추위원회별'!$C23)</f>
        <v>-200000</v>
      </c>
      <c r="V23" s="95">
        <f>SUMIFS('2추일출'!$K$7:$K$991,'2추일출'!$A$7:$A$991,'2추위원회별'!$A23,'2추일출'!$B$7:$B$991,'2추위원회별'!$C23)</f>
        <v>18000</v>
      </c>
      <c r="W23" s="95">
        <f>SUMIFS('2추일출'!$L$7:$L$991,'2추일출'!$A$7:$A$991,'2추위원회별'!$A23,'2추일출'!$B$7:$B$991,'2추위원회별'!$C23)</f>
        <v>368000</v>
      </c>
      <c r="X23" s="95">
        <f>SUMIFS('2추일출'!$V$7:$V$991,'2추일출'!$A$7:$A$991,'2추위원회별'!$A23,'2추일출'!$B$7:$B$991,'2추위원회별'!$C23)</f>
        <v>-182000</v>
      </c>
      <c r="Y23" s="95">
        <f>SUMIFS('2추일출'!$W$7:$W$991,'2추일출'!$A$7:$A$991,'2추위원회별'!$A23,'2추일출'!$B$7:$B$991,'2추위원회별'!$C23)</f>
        <v>0</v>
      </c>
      <c r="Z23" s="95">
        <f>SUMIFS('2추일출'!$M$7:$M$991,'2추일출'!$A$7:$A$991,'2추위원회별'!$A23,'2추일출'!$B$7:$B$991,'2추위원회별'!$C23)</f>
        <v>0</v>
      </c>
      <c r="AA23" s="95">
        <f>SUMIFS('2추일출'!$N$7:$N$991,'2추일출'!$A$7:$A$991,'2추위원회별'!$A23,'2추일출'!$B$7:$B$991,'2추위원회별'!$C23)</f>
        <v>0</v>
      </c>
      <c r="AB23" s="95">
        <f>SUMIFS('2추일출'!$O$7:$O$991,'2추일출'!$A$7:$A$991,'2추위원회별'!$A23,'2추일출'!$B$7:$B$991,'2추위원회별'!$C23)</f>
        <v>550000</v>
      </c>
      <c r="AC23" s="95">
        <f>SUMIFS('2추일출'!$AA$7:$AA$991,'2추일출'!$A$7:$A$991,'2추위원회별'!$A23,'2추일출'!$B$7:$B$991,'2추위원회별'!$C23)</f>
        <v>0</v>
      </c>
      <c r="AD23" s="95">
        <f>SUMIFS('2추일출'!$AB$7:$AB$991,'2추일출'!$A$7:$A$991,'2추위원회별'!$A23,'2추일출'!$B$7:$B$991,'2추위원회별'!$C23)</f>
        <v>0</v>
      </c>
    </row>
    <row r="24" spans="1:30" ht="16.5" customHeight="1">
      <c r="B24" s="344" t="s">
        <v>64</v>
      </c>
      <c r="C24" s="345"/>
      <c r="D24" s="93">
        <f t="shared" ref="D24:P24" si="12">SUM(D25:D27)</f>
        <v>0</v>
      </c>
      <c r="E24" s="93">
        <f t="shared" si="12"/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O24" s="93">
        <f t="shared" si="12"/>
        <v>0</v>
      </c>
      <c r="P24" s="93">
        <f t="shared" si="12"/>
        <v>0</v>
      </c>
      <c r="R24" s="93">
        <f t="shared" ref="R24:AD24" si="13">SUM(R25:R27)</f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  <c r="AA24" s="93">
        <f t="shared" si="13"/>
        <v>0</v>
      </c>
      <c r="AB24" s="93">
        <f t="shared" si="13"/>
        <v>0</v>
      </c>
      <c r="AC24" s="93">
        <f t="shared" si="13"/>
        <v>0</v>
      </c>
      <c r="AD24" s="93">
        <f t="shared" si="13"/>
        <v>0</v>
      </c>
    </row>
    <row r="25" spans="1:30" ht="16.5" customHeight="1">
      <c r="A25" t="s">
        <v>711</v>
      </c>
      <c r="B25" s="94"/>
      <c r="C25" s="94" t="s">
        <v>65</v>
      </c>
      <c r="D25" s="95">
        <f>SUMIFS('2추일입'!$G$7:$G$990,'2추일입'!$A$7:$A$990,'2추위원회별'!$A25,'2추일입'!$B$7:$B$990,'2추위원회별'!$C25)</f>
        <v>0</v>
      </c>
      <c r="E25" s="95">
        <f>SUMIFS('2추일입'!$H$7:$H$990,'2추일입'!$A$7:$A$990,'2추위원회별'!$A25,'2추일입'!$B$7:$B$990,'2추위원회별'!$C25)</f>
        <v>0</v>
      </c>
      <c r="F25" s="95">
        <f>SUMIFS('2추일입'!$H$7:$H$990,'2추일입'!$A$7:$A$990,'2추위원회별'!$A25,'2추일입'!$B$7:$B$990,'2추위원회별'!$C25)</f>
        <v>0</v>
      </c>
      <c r="G25" s="95">
        <f>SUMIFS('2추일입'!$J$7:$J$990,'2추일입'!$A$7:$A$990,'2추위원회별'!$A25,'2추일입'!$B$7:$B$990,'2추위원회별'!$C25)</f>
        <v>0</v>
      </c>
      <c r="H25" s="95">
        <f>SUMIFS('2추일입'!$K$7:$K$990,'2추일입'!$A$7:$A$990,'2추위원회별'!$A25,'2추일입'!$B$7:$B$990,'2추위원회별'!$C25)</f>
        <v>0</v>
      </c>
      <c r="I25" s="95">
        <f>SUMIFS('2추일입'!$L$7:$L$990,'2추일입'!$A$7:$A$990,'2추위원회별'!$A25,'2추일입'!$B$7:$B$990,'2추위원회별'!$C25)</f>
        <v>0</v>
      </c>
      <c r="J25" s="95">
        <f>SUMIFS('2추일입'!$V$7:$V$990,'2추일입'!$A$7:$A$990,'2추위원회별'!$A25,'2추일입'!$B$7:$B$990,'2추위원회별'!$C25)</f>
        <v>0</v>
      </c>
      <c r="K25" s="95">
        <f>SUMIFS('2추일입'!$W$7:$W$990,'2추일입'!$A$7:$A$990,'2추위원회별'!$A25,'2추일입'!$B$7:$B$990,'2추위원회별'!$C25)</f>
        <v>0</v>
      </c>
      <c r="L25" s="95">
        <f>SUMIFS('2추일입'!$M$7:$M$990,'2추일입'!$A$7:$A$990,'2추위원회별'!$A25,'2추일입'!$B$7:$B$990,'2추위원회별'!$C25)</f>
        <v>0</v>
      </c>
      <c r="M25" s="95">
        <f>SUMIFS('2추일입'!$N$7:$N$990,'2추일입'!$A$7:$A$990,'2추위원회별'!$A25,'2추일입'!$B$7:$B$990,'2추위원회별'!$C25)</f>
        <v>0</v>
      </c>
      <c r="N25" s="95">
        <f>SUMIFS('2추일입'!$O$7:$O$990,'2추일입'!$A$7:$A$990,'2추위원회별'!$A25,'2추일입'!$B$7:$B$990,'2추위원회별'!$C25)</f>
        <v>0</v>
      </c>
      <c r="O25" s="95">
        <f>SUMIFS('2추일입'!$AA$7:$AA$990,'2추일입'!$A$7:$A$990,'2추위원회별'!$A25,'2추일입'!$B$7:$B$990,'2추위원회별'!$C25)</f>
        <v>0</v>
      </c>
      <c r="P25" s="95">
        <f>SUMIFS('2추일입'!$AB$7:$AB$990,'2추일입'!$A$7:$A$990,'2추위원회별'!$A25,'2추일입'!$B$7:$B$990,'2추위원회별'!$C25)</f>
        <v>0</v>
      </c>
      <c r="R25" s="95">
        <f>SUMIFS('2추일출'!$G$7:$G$991,'2추일출'!$A$7:$A$991,'2추위원회별'!$A25,'2추일출'!$B$7:$B$991,'2추위원회별'!$C25)</f>
        <v>0</v>
      </c>
      <c r="S25" s="95">
        <f>SUMIFS('2추일출'!$H$7:$H$991,'2추일출'!$A$7:$A$991,'2추위원회별'!$A25,'2추일출'!$B$7:$B$991,'2추위원회별'!$C25)</f>
        <v>0</v>
      </c>
      <c r="T25" s="95">
        <f>SUMIFS('2추일출'!$H$7:$H$991,'2추일출'!$A$7:$A$991,'2추위원회별'!$A25,'2추일출'!$B$7:$B$991,'2추위원회별'!$C25)</f>
        <v>0</v>
      </c>
      <c r="U25" s="95">
        <f>SUMIFS('2추일출'!$J$7:$J$991,'2추일출'!$A$7:$A$991,'2추위원회별'!$A25,'2추일출'!$B$7:$B$991,'2추위원회별'!$C25)</f>
        <v>0</v>
      </c>
      <c r="V25" s="95">
        <f>SUMIFS('2추일출'!$K$7:$K$991,'2추일출'!$A$7:$A$991,'2추위원회별'!$A25,'2추일출'!$B$7:$B$991,'2추위원회별'!$C25)</f>
        <v>0</v>
      </c>
      <c r="W25" s="95">
        <f>SUMIFS('2추일출'!$L$7:$L$991,'2추일출'!$A$7:$A$991,'2추위원회별'!$A25,'2추일출'!$B$7:$B$991,'2추위원회별'!$C25)</f>
        <v>0</v>
      </c>
      <c r="X25" s="95">
        <f>SUMIFS('2추일출'!$V$7:$V$991,'2추일출'!$A$7:$A$991,'2추위원회별'!$A25,'2추일출'!$B$7:$B$991,'2추위원회별'!$C25)</f>
        <v>0</v>
      </c>
      <c r="Y25" s="95">
        <f>SUMIFS('2추일출'!$W$7:$W$991,'2추일출'!$A$7:$A$991,'2추위원회별'!$A25,'2추일출'!$B$7:$B$991,'2추위원회별'!$C25)</f>
        <v>0</v>
      </c>
      <c r="Z25" s="95">
        <f>SUMIFS('2추일출'!$M$7:$M$991,'2추일출'!$A$7:$A$991,'2추위원회별'!$A25,'2추일출'!$B$7:$B$991,'2추위원회별'!$C25)</f>
        <v>0</v>
      </c>
      <c r="AA25" s="95">
        <f>SUMIFS('2추일출'!$N$7:$N$991,'2추일출'!$A$7:$A$991,'2추위원회별'!$A25,'2추일출'!$B$7:$B$991,'2추위원회별'!$C25)</f>
        <v>0</v>
      </c>
      <c r="AB25" s="95">
        <f>SUMIFS('2추일출'!$O$7:$O$991,'2추일출'!$A$7:$A$991,'2추위원회별'!$A25,'2추일출'!$B$7:$B$991,'2추위원회별'!$C25)</f>
        <v>0</v>
      </c>
      <c r="AC25" s="95">
        <f>SUMIFS('2추일출'!$AA$7:$AA$991,'2추일출'!$A$7:$A$991,'2추위원회별'!$A25,'2추일출'!$B$7:$B$991,'2추위원회별'!$C25)</f>
        <v>0</v>
      </c>
      <c r="AD25" s="95">
        <f>SUMIFS('2추일출'!$AB$7:$AB$991,'2추일출'!$A$7:$A$991,'2추위원회별'!$A25,'2추일출'!$B$7:$B$991,'2추위원회별'!$C25)</f>
        <v>0</v>
      </c>
    </row>
    <row r="26" spans="1:30" ht="16.5" customHeight="1">
      <c r="A26" t="s">
        <v>711</v>
      </c>
      <c r="B26" s="94"/>
      <c r="C26" s="94" t="s">
        <v>67</v>
      </c>
      <c r="D26" s="95">
        <f>SUMIFS('2추일입'!$G$7:$G$990,'2추일입'!$A$7:$A$990,'2추위원회별'!$A26,'2추일입'!$B$7:$B$990,'2추위원회별'!$C26)</f>
        <v>0</v>
      </c>
      <c r="E26" s="95">
        <f>SUMIFS('2추일입'!$H$7:$H$990,'2추일입'!$A$7:$A$990,'2추위원회별'!$A26,'2추일입'!$B$7:$B$990,'2추위원회별'!$C26)</f>
        <v>0</v>
      </c>
      <c r="F26" s="95">
        <f>SUMIFS('2추일입'!$H$7:$H$990,'2추일입'!$A$7:$A$990,'2추위원회별'!$A26,'2추일입'!$B$7:$B$990,'2추위원회별'!$C26)</f>
        <v>0</v>
      </c>
      <c r="G26" s="95">
        <f>SUMIFS('2추일입'!$J$7:$J$990,'2추일입'!$A$7:$A$990,'2추위원회별'!$A26,'2추일입'!$B$7:$B$990,'2추위원회별'!$C26)</f>
        <v>0</v>
      </c>
      <c r="H26" s="95">
        <f>SUMIFS('2추일입'!$K$7:$K$990,'2추일입'!$A$7:$A$990,'2추위원회별'!$A26,'2추일입'!$B$7:$B$990,'2추위원회별'!$C26)</f>
        <v>0</v>
      </c>
      <c r="I26" s="95">
        <f>SUMIFS('2추일입'!$L$7:$L$990,'2추일입'!$A$7:$A$990,'2추위원회별'!$A26,'2추일입'!$B$7:$B$990,'2추위원회별'!$C26)</f>
        <v>0</v>
      </c>
      <c r="J26" s="95">
        <f>SUMIFS('2추일입'!$V$7:$V$990,'2추일입'!$A$7:$A$990,'2추위원회별'!$A26,'2추일입'!$B$7:$B$990,'2추위원회별'!$C26)</f>
        <v>0</v>
      </c>
      <c r="K26" s="95">
        <f>SUMIFS('2추일입'!$W$7:$W$990,'2추일입'!$A$7:$A$990,'2추위원회별'!$A26,'2추일입'!$B$7:$B$990,'2추위원회별'!$C26)</f>
        <v>0</v>
      </c>
      <c r="L26" s="95">
        <f>SUMIFS('2추일입'!$M$7:$M$990,'2추일입'!$A$7:$A$990,'2추위원회별'!$A26,'2추일입'!$B$7:$B$990,'2추위원회별'!$C26)</f>
        <v>0</v>
      </c>
      <c r="M26" s="95">
        <f>SUMIFS('2추일입'!$N$7:$N$990,'2추일입'!$A$7:$A$990,'2추위원회별'!$A26,'2추일입'!$B$7:$B$990,'2추위원회별'!$C26)</f>
        <v>0</v>
      </c>
      <c r="N26" s="95">
        <f>SUMIFS('2추일입'!$O$7:$O$990,'2추일입'!$A$7:$A$990,'2추위원회별'!$A26,'2추일입'!$B$7:$B$990,'2추위원회별'!$C26)</f>
        <v>0</v>
      </c>
      <c r="O26" s="95">
        <f>SUMIFS('2추일입'!$AA$7:$AA$990,'2추일입'!$A$7:$A$990,'2추위원회별'!$A26,'2추일입'!$B$7:$B$990,'2추위원회별'!$C26)</f>
        <v>0</v>
      </c>
      <c r="P26" s="95">
        <f>SUMIFS('2추일입'!$AB$7:$AB$990,'2추일입'!$A$7:$A$990,'2추위원회별'!$A26,'2추일입'!$B$7:$B$990,'2추위원회별'!$C26)</f>
        <v>0</v>
      </c>
      <c r="R26" s="95">
        <f>SUMIFS('2추일출'!$G$7:$G$991,'2추일출'!$A$7:$A$991,'2추위원회별'!$A26,'2추일출'!$B$7:$B$991,'2추위원회별'!$C26)</f>
        <v>0</v>
      </c>
      <c r="S26" s="95">
        <f>SUMIFS('2추일출'!$H$7:$H$991,'2추일출'!$A$7:$A$991,'2추위원회별'!$A26,'2추일출'!$B$7:$B$991,'2추위원회별'!$C26)</f>
        <v>0</v>
      </c>
      <c r="T26" s="95">
        <f>SUMIFS('2추일출'!$H$7:$H$991,'2추일출'!$A$7:$A$991,'2추위원회별'!$A26,'2추일출'!$B$7:$B$991,'2추위원회별'!$C26)</f>
        <v>0</v>
      </c>
      <c r="U26" s="95">
        <f>SUMIFS('2추일출'!$J$7:$J$991,'2추일출'!$A$7:$A$991,'2추위원회별'!$A26,'2추일출'!$B$7:$B$991,'2추위원회별'!$C26)</f>
        <v>0</v>
      </c>
      <c r="V26" s="95">
        <f>SUMIFS('2추일출'!$K$7:$K$991,'2추일출'!$A$7:$A$991,'2추위원회별'!$A26,'2추일출'!$B$7:$B$991,'2추위원회별'!$C26)</f>
        <v>0</v>
      </c>
      <c r="W26" s="95">
        <f>SUMIFS('2추일출'!$L$7:$L$991,'2추일출'!$A$7:$A$991,'2추위원회별'!$A26,'2추일출'!$B$7:$B$991,'2추위원회별'!$C26)</f>
        <v>0</v>
      </c>
      <c r="X26" s="95">
        <f>SUMIFS('2추일출'!$V$7:$V$991,'2추일출'!$A$7:$A$991,'2추위원회별'!$A26,'2추일출'!$B$7:$B$991,'2추위원회별'!$C26)</f>
        <v>0</v>
      </c>
      <c r="Y26" s="95">
        <f>SUMIFS('2추일출'!$W$7:$W$991,'2추일출'!$A$7:$A$991,'2추위원회별'!$A26,'2추일출'!$B$7:$B$991,'2추위원회별'!$C26)</f>
        <v>0</v>
      </c>
      <c r="Z26" s="95">
        <f>SUMIFS('2추일출'!$M$7:$M$991,'2추일출'!$A$7:$A$991,'2추위원회별'!$A26,'2추일출'!$B$7:$B$991,'2추위원회별'!$C26)</f>
        <v>0</v>
      </c>
      <c r="AA26" s="95">
        <f>SUMIFS('2추일출'!$N$7:$N$991,'2추일출'!$A$7:$A$991,'2추위원회별'!$A26,'2추일출'!$B$7:$B$991,'2추위원회별'!$C26)</f>
        <v>0</v>
      </c>
      <c r="AB26" s="95">
        <f>SUMIFS('2추일출'!$O$7:$O$991,'2추일출'!$A$7:$A$991,'2추위원회별'!$A26,'2추일출'!$B$7:$B$991,'2추위원회별'!$C26)</f>
        <v>0</v>
      </c>
      <c r="AC26" s="95">
        <f>SUMIFS('2추일출'!$AA$7:$AA$991,'2추일출'!$A$7:$A$991,'2추위원회별'!$A26,'2추일출'!$B$7:$B$991,'2추위원회별'!$C26)</f>
        <v>0</v>
      </c>
      <c r="AD26" s="95">
        <f>SUMIFS('2추일출'!$AB$7:$AB$991,'2추일출'!$A$7:$A$991,'2추위원회별'!$A26,'2추일출'!$B$7:$B$991,'2추위원회별'!$C26)</f>
        <v>0</v>
      </c>
    </row>
    <row r="27" spans="1:30" ht="16.5" customHeight="1">
      <c r="A27" t="s">
        <v>711</v>
      </c>
      <c r="B27" s="94"/>
      <c r="C27" s="94" t="s">
        <v>380</v>
      </c>
      <c r="D27" s="95">
        <f>SUMIFS('2추일입'!$G$7:$G$990,'2추일입'!$A$7:$A$990,'2추위원회별'!$A27,'2추일입'!$B$7:$B$990,'2추위원회별'!$C27)</f>
        <v>0</v>
      </c>
      <c r="E27" s="95">
        <f>SUMIFS('2추일입'!$H$7:$H$990,'2추일입'!$A$7:$A$990,'2추위원회별'!$A27,'2추일입'!$B$7:$B$990,'2추위원회별'!$C27)</f>
        <v>0</v>
      </c>
      <c r="F27" s="95">
        <f>SUMIFS('2추일입'!$H$7:$H$990,'2추일입'!$A$7:$A$990,'2추위원회별'!$A27,'2추일입'!$B$7:$B$990,'2추위원회별'!$C27)</f>
        <v>0</v>
      </c>
      <c r="G27" s="95">
        <f>SUMIFS('2추일입'!$J$7:$J$990,'2추일입'!$A$7:$A$990,'2추위원회별'!$A27,'2추일입'!$B$7:$B$990,'2추위원회별'!$C27)</f>
        <v>0</v>
      </c>
      <c r="H27" s="95">
        <f>SUMIFS('2추일입'!$K$7:$K$990,'2추일입'!$A$7:$A$990,'2추위원회별'!$A27,'2추일입'!$B$7:$B$990,'2추위원회별'!$C27)</f>
        <v>0</v>
      </c>
      <c r="I27" s="95">
        <f>SUMIFS('2추일입'!$L$7:$L$990,'2추일입'!$A$7:$A$990,'2추위원회별'!$A27,'2추일입'!$B$7:$B$990,'2추위원회별'!$C27)</f>
        <v>0</v>
      </c>
      <c r="J27" s="95">
        <f>SUMIFS('2추일입'!$V$7:$V$990,'2추일입'!$A$7:$A$990,'2추위원회별'!$A27,'2추일입'!$B$7:$B$990,'2추위원회별'!$C27)</f>
        <v>0</v>
      </c>
      <c r="K27" s="95">
        <f>SUMIFS('2추일입'!$W$7:$W$990,'2추일입'!$A$7:$A$990,'2추위원회별'!$A27,'2추일입'!$B$7:$B$990,'2추위원회별'!$C27)</f>
        <v>0</v>
      </c>
      <c r="L27" s="95">
        <f>SUMIFS('2추일입'!$M$7:$M$990,'2추일입'!$A$7:$A$990,'2추위원회별'!$A27,'2추일입'!$B$7:$B$990,'2추위원회별'!$C27)</f>
        <v>0</v>
      </c>
      <c r="M27" s="95">
        <f>SUMIFS('2추일입'!$N$7:$N$990,'2추일입'!$A$7:$A$990,'2추위원회별'!$A27,'2추일입'!$B$7:$B$990,'2추위원회별'!$C27)</f>
        <v>0</v>
      </c>
      <c r="N27" s="95">
        <f>SUMIFS('2추일입'!$O$7:$O$990,'2추일입'!$A$7:$A$990,'2추위원회별'!$A27,'2추일입'!$B$7:$B$990,'2추위원회별'!$C27)</f>
        <v>0</v>
      </c>
      <c r="O27" s="95">
        <f>SUMIFS('2추일입'!$AA$7:$AA$990,'2추일입'!$A$7:$A$990,'2추위원회별'!$A27,'2추일입'!$B$7:$B$990,'2추위원회별'!$C27)</f>
        <v>0</v>
      </c>
      <c r="P27" s="95">
        <f>SUMIFS('2추일입'!$AB$7:$AB$990,'2추일입'!$A$7:$A$990,'2추위원회별'!$A27,'2추일입'!$B$7:$B$990,'2추위원회별'!$C27)</f>
        <v>0</v>
      </c>
      <c r="R27" s="95">
        <f>SUMIFS('2추일출'!$G$7:$G$991,'2추일출'!$A$7:$A$991,'2추위원회별'!$A27,'2추일출'!$B$7:$B$991,'2추위원회별'!$C27)</f>
        <v>0</v>
      </c>
      <c r="S27" s="95">
        <f>SUMIFS('2추일출'!$H$7:$H$991,'2추일출'!$A$7:$A$991,'2추위원회별'!$A27,'2추일출'!$B$7:$B$991,'2추위원회별'!$C27)</f>
        <v>0</v>
      </c>
      <c r="T27" s="95">
        <f>SUMIFS('2추일출'!$H$7:$H$991,'2추일출'!$A$7:$A$991,'2추위원회별'!$A27,'2추일출'!$B$7:$B$991,'2추위원회별'!$C27)</f>
        <v>0</v>
      </c>
      <c r="U27" s="95">
        <f>SUMIFS('2추일출'!$J$7:$J$991,'2추일출'!$A$7:$A$991,'2추위원회별'!$A27,'2추일출'!$B$7:$B$991,'2추위원회별'!$C27)</f>
        <v>0</v>
      </c>
      <c r="V27" s="95">
        <f>SUMIFS('2추일출'!$K$7:$K$991,'2추일출'!$A$7:$A$991,'2추위원회별'!$A27,'2추일출'!$B$7:$B$991,'2추위원회별'!$C27)</f>
        <v>0</v>
      </c>
      <c r="W27" s="95">
        <f>SUMIFS('2추일출'!$L$7:$L$991,'2추일출'!$A$7:$A$991,'2추위원회별'!$A27,'2추일출'!$B$7:$B$991,'2추위원회별'!$C27)</f>
        <v>0</v>
      </c>
      <c r="X27" s="95">
        <f>SUMIFS('2추일출'!$V$7:$V$991,'2추일출'!$A$7:$A$991,'2추위원회별'!$A27,'2추일출'!$B$7:$B$991,'2추위원회별'!$C27)</f>
        <v>0</v>
      </c>
      <c r="Y27" s="95">
        <f>SUMIFS('2추일출'!$W$7:$W$991,'2추일출'!$A$7:$A$991,'2추위원회별'!$A27,'2추일출'!$B$7:$B$991,'2추위원회별'!$C27)</f>
        <v>0</v>
      </c>
      <c r="Z27" s="95">
        <f>SUMIFS('2추일출'!$M$7:$M$991,'2추일출'!$A$7:$A$991,'2추위원회별'!$A27,'2추일출'!$B$7:$B$991,'2추위원회별'!$C27)</f>
        <v>0</v>
      </c>
      <c r="AA27" s="95">
        <f>SUMIFS('2추일출'!$N$7:$N$991,'2추일출'!$A$7:$A$991,'2추위원회별'!$A27,'2추일출'!$B$7:$B$991,'2추위원회별'!$C27)</f>
        <v>0</v>
      </c>
      <c r="AB27" s="95">
        <f>SUMIFS('2추일출'!$O$7:$O$991,'2추일출'!$A$7:$A$991,'2추위원회별'!$A27,'2추일출'!$B$7:$B$991,'2추위원회별'!$C27)</f>
        <v>0</v>
      </c>
      <c r="AC27" s="95">
        <f>SUMIFS('2추일출'!$AA$7:$AA$991,'2추일출'!$A$7:$A$991,'2추위원회별'!$A27,'2추일출'!$B$7:$B$991,'2추위원회별'!$C27)</f>
        <v>0</v>
      </c>
      <c r="AD27" s="95">
        <f>SUMIFS('2추일출'!$AB$7:$AB$991,'2추일출'!$A$7:$A$991,'2추위원회별'!$A27,'2추일출'!$B$7:$B$991,'2추위원회별'!$C27)</f>
        <v>0</v>
      </c>
    </row>
    <row r="28" spans="1:30" ht="16.5" customHeight="1">
      <c r="B28" s="348" t="s">
        <v>406</v>
      </c>
      <c r="C28" s="349"/>
      <c r="D28" s="93">
        <f t="shared" ref="D28:P28" si="14">SUM(D29:D31)</f>
        <v>0</v>
      </c>
      <c r="E28" s="93">
        <f t="shared" si="14"/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O28" s="93">
        <f t="shared" si="14"/>
        <v>0</v>
      </c>
      <c r="P28" s="93">
        <f t="shared" si="14"/>
        <v>0</v>
      </c>
      <c r="R28" s="93">
        <f t="shared" ref="R28:AD28" si="15">SUM(R29:R31)</f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  <c r="AA28" s="93">
        <f t="shared" si="15"/>
        <v>0</v>
      </c>
      <c r="AB28" s="93">
        <f t="shared" si="15"/>
        <v>0</v>
      </c>
      <c r="AC28" s="93">
        <f t="shared" si="15"/>
        <v>0</v>
      </c>
      <c r="AD28" s="93">
        <f t="shared" si="15"/>
        <v>0</v>
      </c>
    </row>
    <row r="29" spans="1:30" ht="16.5" customHeight="1">
      <c r="A29" t="s">
        <v>710</v>
      </c>
      <c r="B29" s="97"/>
      <c r="C29" s="97" t="s">
        <v>111</v>
      </c>
      <c r="D29" s="95">
        <f>SUMIFS('2추일입'!$G$7:$G$990,'2추일입'!$A$7:$A$990,'2추위원회별'!$A29,'2추일입'!$B$7:$B$990,'2추위원회별'!$C29)</f>
        <v>0</v>
      </c>
      <c r="E29" s="95">
        <f>SUMIFS('2추일입'!$H$7:$H$990,'2추일입'!$A$7:$A$990,'2추위원회별'!$A29,'2추일입'!$B$7:$B$990,'2추위원회별'!$C29)</f>
        <v>0</v>
      </c>
      <c r="F29" s="95">
        <f>SUMIFS('2추일입'!$H$7:$H$990,'2추일입'!$A$7:$A$990,'2추위원회별'!$A29,'2추일입'!$B$7:$B$990,'2추위원회별'!$C29)</f>
        <v>0</v>
      </c>
      <c r="G29" s="95">
        <f>SUMIFS('2추일입'!$J$7:$J$990,'2추일입'!$A$7:$A$990,'2추위원회별'!$A29,'2추일입'!$B$7:$B$990,'2추위원회별'!$C29)</f>
        <v>0</v>
      </c>
      <c r="H29" s="95">
        <f>SUMIFS('2추일입'!$K$7:$K$990,'2추일입'!$A$7:$A$990,'2추위원회별'!$A29,'2추일입'!$B$7:$B$990,'2추위원회별'!$C29)</f>
        <v>0</v>
      </c>
      <c r="I29" s="95">
        <f>SUMIFS('2추일입'!$L$7:$L$990,'2추일입'!$A$7:$A$990,'2추위원회별'!$A29,'2추일입'!$B$7:$B$990,'2추위원회별'!$C29)</f>
        <v>0</v>
      </c>
      <c r="J29" s="95">
        <f>SUMIFS('2추일입'!$V$7:$V$990,'2추일입'!$A$7:$A$990,'2추위원회별'!$A29,'2추일입'!$B$7:$B$990,'2추위원회별'!$C29)</f>
        <v>0</v>
      </c>
      <c r="K29" s="95">
        <f>SUMIFS('2추일입'!$W$7:$W$990,'2추일입'!$A$7:$A$990,'2추위원회별'!$A29,'2추일입'!$B$7:$B$990,'2추위원회별'!$C29)</f>
        <v>0</v>
      </c>
      <c r="L29" s="95">
        <f>SUMIFS('2추일입'!$M$7:$M$990,'2추일입'!$A$7:$A$990,'2추위원회별'!$A29,'2추일입'!$B$7:$B$990,'2추위원회별'!$C29)</f>
        <v>0</v>
      </c>
      <c r="M29" s="95">
        <f>SUMIFS('2추일입'!$N$7:$N$990,'2추일입'!$A$7:$A$990,'2추위원회별'!$A29,'2추일입'!$B$7:$B$990,'2추위원회별'!$C29)</f>
        <v>0</v>
      </c>
      <c r="N29" s="95">
        <f>SUMIFS('2추일입'!$O$7:$O$990,'2추일입'!$A$7:$A$990,'2추위원회별'!$A29,'2추일입'!$B$7:$B$990,'2추위원회별'!$C29)</f>
        <v>0</v>
      </c>
      <c r="O29" s="95">
        <f>SUMIFS('2추일입'!$AA$7:$AA$990,'2추일입'!$A$7:$A$990,'2추위원회별'!$A29,'2추일입'!$B$7:$B$990,'2추위원회별'!$C29)</f>
        <v>0</v>
      </c>
      <c r="P29" s="95">
        <f>SUMIFS('2추일입'!$AB$7:$AB$990,'2추일입'!$A$7:$A$990,'2추위원회별'!$A29,'2추일입'!$B$7:$B$990,'2추위원회별'!$C29)</f>
        <v>0</v>
      </c>
      <c r="R29" s="95">
        <f>SUMIFS('2추일출'!$G$7:$G$991,'2추일출'!$A$7:$A$991,'2추위원회별'!$A29,'2추일출'!$B$7:$B$991,'2추위원회별'!$C29)</f>
        <v>0</v>
      </c>
      <c r="S29" s="95">
        <f>SUMIFS('2추일출'!$H$7:$H$991,'2추일출'!$A$7:$A$991,'2추위원회별'!$A29,'2추일출'!$B$7:$B$991,'2추위원회별'!$C29)</f>
        <v>0</v>
      </c>
      <c r="T29" s="95">
        <f>SUMIFS('2추일출'!$H$7:$H$991,'2추일출'!$A$7:$A$991,'2추위원회별'!$A29,'2추일출'!$B$7:$B$991,'2추위원회별'!$C29)</f>
        <v>0</v>
      </c>
      <c r="U29" s="95">
        <f>SUMIFS('2추일출'!$J$7:$J$991,'2추일출'!$A$7:$A$991,'2추위원회별'!$A29,'2추일출'!$B$7:$B$991,'2추위원회별'!$C29)</f>
        <v>0</v>
      </c>
      <c r="V29" s="95">
        <f>SUMIFS('2추일출'!$K$7:$K$991,'2추일출'!$A$7:$A$991,'2추위원회별'!$A29,'2추일출'!$B$7:$B$991,'2추위원회별'!$C29)</f>
        <v>0</v>
      </c>
      <c r="W29" s="95">
        <f>SUMIFS('2추일출'!$L$7:$L$991,'2추일출'!$A$7:$A$991,'2추위원회별'!$A29,'2추일출'!$B$7:$B$991,'2추위원회별'!$C29)</f>
        <v>0</v>
      </c>
      <c r="X29" s="95">
        <f>SUMIFS('2추일출'!$V$7:$V$991,'2추일출'!$A$7:$A$991,'2추위원회별'!$A29,'2추일출'!$B$7:$B$991,'2추위원회별'!$C29)</f>
        <v>0</v>
      </c>
      <c r="Y29" s="95">
        <f>SUMIFS('2추일출'!$W$7:$W$991,'2추일출'!$A$7:$A$991,'2추위원회별'!$A29,'2추일출'!$B$7:$B$991,'2추위원회별'!$C29)</f>
        <v>0</v>
      </c>
      <c r="Z29" s="95">
        <f>SUMIFS('2추일출'!$M$7:$M$991,'2추일출'!$A$7:$A$991,'2추위원회별'!$A29,'2추일출'!$B$7:$B$991,'2추위원회별'!$C29)</f>
        <v>0</v>
      </c>
      <c r="AA29" s="95">
        <f>SUMIFS('2추일출'!$N$7:$N$991,'2추일출'!$A$7:$A$991,'2추위원회별'!$A29,'2추일출'!$B$7:$B$991,'2추위원회별'!$C29)</f>
        <v>0</v>
      </c>
      <c r="AB29" s="95">
        <f>SUMIFS('2추일출'!$O$7:$O$991,'2추일출'!$A$7:$A$991,'2추위원회별'!$A29,'2추일출'!$B$7:$B$991,'2추위원회별'!$C29)</f>
        <v>0</v>
      </c>
      <c r="AC29" s="95">
        <f>SUMIFS('2추일출'!$AA$7:$AA$991,'2추일출'!$A$7:$A$991,'2추위원회별'!$A29,'2추일출'!$B$7:$B$991,'2추위원회별'!$C29)</f>
        <v>0</v>
      </c>
      <c r="AD29" s="95">
        <f>SUMIFS('2추일출'!$AB$7:$AB$991,'2추일출'!$A$7:$A$991,'2추위원회별'!$A29,'2추일출'!$B$7:$B$991,'2추위원회별'!$C29)</f>
        <v>0</v>
      </c>
    </row>
    <row r="30" spans="1:30" ht="16.5" customHeight="1">
      <c r="A30" t="s">
        <v>710</v>
      </c>
      <c r="B30" s="94"/>
      <c r="C30" s="94" t="s">
        <v>70</v>
      </c>
      <c r="D30" s="95">
        <f>SUMIFS('2추일입'!$G$7:$G$990,'2추일입'!$A$7:$A$990,'2추위원회별'!$A30,'2추일입'!$B$7:$B$990,'2추위원회별'!$C30)</f>
        <v>0</v>
      </c>
      <c r="E30" s="95">
        <f>SUMIFS('2추일입'!$H$7:$H$990,'2추일입'!$A$7:$A$990,'2추위원회별'!$A30,'2추일입'!$B$7:$B$990,'2추위원회별'!$C30)</f>
        <v>0</v>
      </c>
      <c r="F30" s="95">
        <f>SUMIFS('2추일입'!$H$7:$H$990,'2추일입'!$A$7:$A$990,'2추위원회별'!$A30,'2추일입'!$B$7:$B$990,'2추위원회별'!$C30)</f>
        <v>0</v>
      </c>
      <c r="G30" s="95">
        <f>SUMIFS('2추일입'!$J$7:$J$990,'2추일입'!$A$7:$A$990,'2추위원회별'!$A30,'2추일입'!$B$7:$B$990,'2추위원회별'!$C30)</f>
        <v>0</v>
      </c>
      <c r="H30" s="95">
        <f>SUMIFS('2추일입'!$K$7:$K$990,'2추일입'!$A$7:$A$990,'2추위원회별'!$A30,'2추일입'!$B$7:$B$990,'2추위원회별'!$C30)</f>
        <v>0</v>
      </c>
      <c r="I30" s="95">
        <f>SUMIFS('2추일입'!$L$7:$L$990,'2추일입'!$A$7:$A$990,'2추위원회별'!$A30,'2추일입'!$B$7:$B$990,'2추위원회별'!$C30)</f>
        <v>0</v>
      </c>
      <c r="J30" s="95">
        <f>SUMIFS('2추일입'!$V$7:$V$990,'2추일입'!$A$7:$A$990,'2추위원회별'!$A30,'2추일입'!$B$7:$B$990,'2추위원회별'!$C30)</f>
        <v>0</v>
      </c>
      <c r="K30" s="95">
        <f>SUMIFS('2추일입'!$W$7:$W$990,'2추일입'!$A$7:$A$990,'2추위원회별'!$A30,'2추일입'!$B$7:$B$990,'2추위원회별'!$C30)</f>
        <v>0</v>
      </c>
      <c r="L30" s="95">
        <f>SUMIFS('2추일입'!$M$7:$M$990,'2추일입'!$A$7:$A$990,'2추위원회별'!$A30,'2추일입'!$B$7:$B$990,'2추위원회별'!$C30)</f>
        <v>0</v>
      </c>
      <c r="M30" s="95">
        <f>SUMIFS('2추일입'!$N$7:$N$990,'2추일입'!$A$7:$A$990,'2추위원회별'!$A30,'2추일입'!$B$7:$B$990,'2추위원회별'!$C30)</f>
        <v>0</v>
      </c>
      <c r="N30" s="95">
        <f>SUMIFS('2추일입'!$O$7:$O$990,'2추일입'!$A$7:$A$990,'2추위원회별'!$A30,'2추일입'!$B$7:$B$990,'2추위원회별'!$C30)</f>
        <v>0</v>
      </c>
      <c r="O30" s="95">
        <f>SUMIFS('2추일입'!$AA$7:$AA$990,'2추일입'!$A$7:$A$990,'2추위원회별'!$A30,'2추일입'!$B$7:$B$990,'2추위원회별'!$C30)</f>
        <v>0</v>
      </c>
      <c r="P30" s="95">
        <f>SUMIFS('2추일입'!$AB$7:$AB$990,'2추일입'!$A$7:$A$990,'2추위원회별'!$A30,'2추일입'!$B$7:$B$990,'2추위원회별'!$C30)</f>
        <v>0</v>
      </c>
      <c r="R30" s="95">
        <f>SUMIFS('2추일출'!$G$7:$G$991,'2추일출'!$A$7:$A$991,'2추위원회별'!$A30,'2추일출'!$B$7:$B$991,'2추위원회별'!$C30)</f>
        <v>0</v>
      </c>
      <c r="S30" s="95">
        <f>SUMIFS('2추일출'!$H$7:$H$991,'2추일출'!$A$7:$A$991,'2추위원회별'!$A30,'2추일출'!$B$7:$B$991,'2추위원회별'!$C30)</f>
        <v>0</v>
      </c>
      <c r="T30" s="95">
        <f>SUMIFS('2추일출'!$H$7:$H$991,'2추일출'!$A$7:$A$991,'2추위원회별'!$A30,'2추일출'!$B$7:$B$991,'2추위원회별'!$C30)</f>
        <v>0</v>
      </c>
      <c r="U30" s="95">
        <f>SUMIFS('2추일출'!$J$7:$J$991,'2추일출'!$A$7:$A$991,'2추위원회별'!$A30,'2추일출'!$B$7:$B$991,'2추위원회별'!$C30)</f>
        <v>0</v>
      </c>
      <c r="V30" s="95">
        <f>SUMIFS('2추일출'!$K$7:$K$991,'2추일출'!$A$7:$A$991,'2추위원회별'!$A30,'2추일출'!$B$7:$B$991,'2추위원회별'!$C30)</f>
        <v>0</v>
      </c>
      <c r="W30" s="95">
        <f>SUMIFS('2추일출'!$L$7:$L$991,'2추일출'!$A$7:$A$991,'2추위원회별'!$A30,'2추일출'!$B$7:$B$991,'2추위원회별'!$C30)</f>
        <v>0</v>
      </c>
      <c r="X30" s="95">
        <f>SUMIFS('2추일출'!$V$7:$V$991,'2추일출'!$A$7:$A$991,'2추위원회별'!$A30,'2추일출'!$B$7:$B$991,'2추위원회별'!$C30)</f>
        <v>0</v>
      </c>
      <c r="Y30" s="95">
        <f>SUMIFS('2추일출'!$W$7:$W$991,'2추일출'!$A$7:$A$991,'2추위원회별'!$A30,'2추일출'!$B$7:$B$991,'2추위원회별'!$C30)</f>
        <v>0</v>
      </c>
      <c r="Z30" s="95">
        <f>SUMIFS('2추일출'!$M$7:$M$991,'2추일출'!$A$7:$A$991,'2추위원회별'!$A30,'2추일출'!$B$7:$B$991,'2추위원회별'!$C30)</f>
        <v>0</v>
      </c>
      <c r="AA30" s="95">
        <f>SUMIFS('2추일출'!$N$7:$N$991,'2추일출'!$A$7:$A$991,'2추위원회별'!$A30,'2추일출'!$B$7:$B$991,'2추위원회별'!$C30)</f>
        <v>0</v>
      </c>
      <c r="AB30" s="95">
        <f>SUMIFS('2추일출'!$O$7:$O$991,'2추일출'!$A$7:$A$991,'2추위원회별'!$A30,'2추일출'!$B$7:$B$991,'2추위원회별'!$C30)</f>
        <v>0</v>
      </c>
      <c r="AC30" s="95">
        <f>SUMIFS('2추일출'!$AA$7:$AA$991,'2추일출'!$A$7:$A$991,'2추위원회별'!$A30,'2추일출'!$B$7:$B$991,'2추위원회별'!$C30)</f>
        <v>0</v>
      </c>
      <c r="AD30" s="95">
        <f>SUMIFS('2추일출'!$AB$7:$AB$991,'2추일출'!$A$7:$A$991,'2추위원회별'!$A30,'2추일출'!$B$7:$B$991,'2추위원회별'!$C30)</f>
        <v>0</v>
      </c>
    </row>
    <row r="31" spans="1:30" ht="16.5" customHeight="1">
      <c r="A31" t="s">
        <v>710</v>
      </c>
      <c r="B31" s="94"/>
      <c r="C31" s="94" t="s">
        <v>389</v>
      </c>
      <c r="D31" s="95">
        <f>SUMIFS('2추일입'!$G$7:$G$990,'2추일입'!$A$7:$A$990,'2추위원회별'!$A31,'2추일입'!$B$7:$B$990,'2추위원회별'!$C31)</f>
        <v>0</v>
      </c>
      <c r="E31" s="95">
        <f>SUMIFS('2추일입'!$H$7:$H$990,'2추일입'!$A$7:$A$990,'2추위원회별'!$A31,'2추일입'!$B$7:$B$990,'2추위원회별'!$C31)</f>
        <v>0</v>
      </c>
      <c r="F31" s="95">
        <f>SUMIFS('2추일입'!$H$7:$H$990,'2추일입'!$A$7:$A$990,'2추위원회별'!$A31,'2추일입'!$B$7:$B$990,'2추위원회별'!$C31)</f>
        <v>0</v>
      </c>
      <c r="G31" s="95">
        <f>SUMIFS('2추일입'!$J$7:$J$990,'2추일입'!$A$7:$A$990,'2추위원회별'!$A31,'2추일입'!$B$7:$B$990,'2추위원회별'!$C31)</f>
        <v>0</v>
      </c>
      <c r="H31" s="95">
        <f>SUMIFS('2추일입'!$K$7:$K$990,'2추일입'!$A$7:$A$990,'2추위원회별'!$A31,'2추일입'!$B$7:$B$990,'2추위원회별'!$C31)</f>
        <v>0</v>
      </c>
      <c r="I31" s="95">
        <f>SUMIFS('2추일입'!$L$7:$L$990,'2추일입'!$A$7:$A$990,'2추위원회별'!$A31,'2추일입'!$B$7:$B$990,'2추위원회별'!$C31)</f>
        <v>0</v>
      </c>
      <c r="J31" s="95">
        <f>SUMIFS('2추일입'!$V$7:$V$990,'2추일입'!$A$7:$A$990,'2추위원회별'!$A31,'2추일입'!$B$7:$B$990,'2추위원회별'!$C31)</f>
        <v>0</v>
      </c>
      <c r="K31" s="95">
        <f>SUMIFS('2추일입'!$W$7:$W$990,'2추일입'!$A$7:$A$990,'2추위원회별'!$A31,'2추일입'!$B$7:$B$990,'2추위원회별'!$C31)</f>
        <v>0</v>
      </c>
      <c r="L31" s="95">
        <f>SUMIFS('2추일입'!$M$7:$M$990,'2추일입'!$A$7:$A$990,'2추위원회별'!$A31,'2추일입'!$B$7:$B$990,'2추위원회별'!$C31)</f>
        <v>0</v>
      </c>
      <c r="M31" s="95">
        <f>SUMIFS('2추일입'!$N$7:$N$990,'2추일입'!$A$7:$A$990,'2추위원회별'!$A31,'2추일입'!$B$7:$B$990,'2추위원회별'!$C31)</f>
        <v>0</v>
      </c>
      <c r="N31" s="95">
        <f>SUMIFS('2추일입'!$O$7:$O$990,'2추일입'!$A$7:$A$990,'2추위원회별'!$A31,'2추일입'!$B$7:$B$990,'2추위원회별'!$C31)</f>
        <v>0</v>
      </c>
      <c r="O31" s="95">
        <f>SUMIFS('2추일입'!$AA$7:$AA$990,'2추일입'!$A$7:$A$990,'2추위원회별'!$A31,'2추일입'!$B$7:$B$990,'2추위원회별'!$C31)</f>
        <v>0</v>
      </c>
      <c r="P31" s="95">
        <f>SUMIFS('2추일입'!$AB$7:$AB$990,'2추일입'!$A$7:$A$990,'2추위원회별'!$A31,'2추일입'!$B$7:$B$990,'2추위원회별'!$C31)</f>
        <v>0</v>
      </c>
      <c r="R31" s="95">
        <f>SUMIFS('2추일출'!$G$7:$G$991,'2추일출'!$A$7:$A$991,'2추위원회별'!$A31,'2추일출'!$B$7:$B$991,'2추위원회별'!$C31)</f>
        <v>0</v>
      </c>
      <c r="S31" s="95">
        <f>SUMIFS('2추일출'!$H$7:$H$991,'2추일출'!$A$7:$A$991,'2추위원회별'!$A31,'2추일출'!$B$7:$B$991,'2추위원회별'!$C31)</f>
        <v>0</v>
      </c>
      <c r="T31" s="95">
        <f>SUMIFS('2추일출'!$H$7:$H$991,'2추일출'!$A$7:$A$991,'2추위원회별'!$A31,'2추일출'!$B$7:$B$991,'2추위원회별'!$C31)</f>
        <v>0</v>
      </c>
      <c r="U31" s="95">
        <f>SUMIFS('2추일출'!$J$7:$J$991,'2추일출'!$A$7:$A$991,'2추위원회별'!$A31,'2추일출'!$B$7:$B$991,'2추위원회별'!$C31)</f>
        <v>0</v>
      </c>
      <c r="V31" s="95">
        <f>SUMIFS('2추일출'!$K$7:$K$991,'2추일출'!$A$7:$A$991,'2추위원회별'!$A31,'2추일출'!$B$7:$B$991,'2추위원회별'!$C31)</f>
        <v>0</v>
      </c>
      <c r="W31" s="95">
        <f>SUMIFS('2추일출'!$L$7:$L$991,'2추일출'!$A$7:$A$991,'2추위원회별'!$A31,'2추일출'!$B$7:$B$991,'2추위원회별'!$C31)</f>
        <v>0</v>
      </c>
      <c r="X31" s="95">
        <f>SUMIFS('2추일출'!$V$7:$V$991,'2추일출'!$A$7:$A$991,'2추위원회별'!$A31,'2추일출'!$B$7:$B$991,'2추위원회별'!$C31)</f>
        <v>0</v>
      </c>
      <c r="Y31" s="95">
        <f>SUMIFS('2추일출'!$W$7:$W$991,'2추일출'!$A$7:$A$991,'2추위원회별'!$A31,'2추일출'!$B$7:$B$991,'2추위원회별'!$C31)</f>
        <v>0</v>
      </c>
      <c r="Z31" s="95">
        <f>SUMIFS('2추일출'!$M$7:$M$991,'2추일출'!$A$7:$A$991,'2추위원회별'!$A31,'2추일출'!$B$7:$B$991,'2추위원회별'!$C31)</f>
        <v>0</v>
      </c>
      <c r="AA31" s="95">
        <f>SUMIFS('2추일출'!$N$7:$N$991,'2추일출'!$A$7:$A$991,'2추위원회별'!$A31,'2추일출'!$B$7:$B$991,'2추위원회별'!$C31)</f>
        <v>0</v>
      </c>
      <c r="AB31" s="95">
        <f>SUMIFS('2추일출'!$O$7:$O$991,'2추일출'!$A$7:$A$991,'2추위원회별'!$A31,'2추일출'!$B$7:$B$991,'2추위원회별'!$C31)</f>
        <v>0</v>
      </c>
      <c r="AC31" s="95">
        <f>SUMIFS('2추일출'!$AA$7:$AA$991,'2추일출'!$A$7:$A$991,'2추위원회별'!$A31,'2추일출'!$B$7:$B$991,'2추위원회별'!$C31)</f>
        <v>0</v>
      </c>
      <c r="AD31" s="95">
        <f>SUMIFS('2추일출'!$AB$7:$AB$991,'2추일출'!$A$7:$A$991,'2추위원회별'!$A31,'2추일출'!$B$7:$B$991,'2추위원회별'!$C31)</f>
        <v>0</v>
      </c>
    </row>
    <row r="32" spans="1:30" ht="16.5" customHeight="1">
      <c r="B32" s="344" t="s">
        <v>11</v>
      </c>
      <c r="C32" s="345"/>
      <c r="D32" s="93">
        <f t="shared" ref="D32:P32" si="16">SUM(D33:D36)</f>
        <v>0</v>
      </c>
      <c r="E32" s="93">
        <f t="shared" si="16"/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O32" s="93">
        <f t="shared" si="16"/>
        <v>0</v>
      </c>
      <c r="P32" s="93">
        <f t="shared" si="16"/>
        <v>0</v>
      </c>
      <c r="R32" s="93">
        <f t="shared" ref="R32:AD32" si="17">SUM(R33:R36)</f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  <c r="AA32" s="93">
        <f t="shared" si="17"/>
        <v>0</v>
      </c>
      <c r="AB32" s="93">
        <f t="shared" si="17"/>
        <v>0</v>
      </c>
      <c r="AC32" s="93">
        <f t="shared" si="17"/>
        <v>0</v>
      </c>
      <c r="AD32" s="93">
        <f t="shared" si="17"/>
        <v>0</v>
      </c>
    </row>
    <row r="33" spans="1:30" ht="16.5" customHeight="1">
      <c r="A33" t="s">
        <v>709</v>
      </c>
      <c r="B33" s="94"/>
      <c r="C33" s="94" t="s">
        <v>210</v>
      </c>
      <c r="D33" s="95">
        <f>SUMIFS('2추일입'!$G$7:$G$990,'2추일입'!$A$7:$A$990,'2추위원회별'!$A33,'2추일입'!$B$7:$B$990,'2추위원회별'!$C33)</f>
        <v>0</v>
      </c>
      <c r="E33" s="95">
        <f>SUMIFS('2추일입'!$H$7:$H$990,'2추일입'!$A$7:$A$990,'2추위원회별'!$A33,'2추일입'!$B$7:$B$990,'2추위원회별'!$C33)</f>
        <v>0</v>
      </c>
      <c r="F33" s="95">
        <f>SUMIFS('2추일입'!$H$7:$H$990,'2추일입'!$A$7:$A$990,'2추위원회별'!$A33,'2추일입'!$B$7:$B$990,'2추위원회별'!$C33)</f>
        <v>0</v>
      </c>
      <c r="G33" s="95">
        <f>SUMIFS('2추일입'!$J$7:$J$990,'2추일입'!$A$7:$A$990,'2추위원회별'!$A33,'2추일입'!$B$7:$B$990,'2추위원회별'!$C33)</f>
        <v>0</v>
      </c>
      <c r="H33" s="95">
        <f>SUMIFS('2추일입'!$K$7:$K$990,'2추일입'!$A$7:$A$990,'2추위원회별'!$A33,'2추일입'!$B$7:$B$990,'2추위원회별'!$C33)</f>
        <v>0</v>
      </c>
      <c r="I33" s="95">
        <f>SUMIFS('2추일입'!$L$7:$L$990,'2추일입'!$A$7:$A$990,'2추위원회별'!$A33,'2추일입'!$B$7:$B$990,'2추위원회별'!$C33)</f>
        <v>0</v>
      </c>
      <c r="J33" s="95">
        <f>SUMIFS('2추일입'!$V$7:$V$990,'2추일입'!$A$7:$A$990,'2추위원회별'!$A33,'2추일입'!$B$7:$B$990,'2추위원회별'!$C33)</f>
        <v>0</v>
      </c>
      <c r="K33" s="95">
        <f>SUMIFS('2추일입'!$W$7:$W$990,'2추일입'!$A$7:$A$990,'2추위원회별'!$A33,'2추일입'!$B$7:$B$990,'2추위원회별'!$C33)</f>
        <v>0</v>
      </c>
      <c r="L33" s="95">
        <f>SUMIFS('2추일입'!$M$7:$M$990,'2추일입'!$A$7:$A$990,'2추위원회별'!$A33,'2추일입'!$B$7:$B$990,'2추위원회별'!$C33)</f>
        <v>0</v>
      </c>
      <c r="M33" s="95">
        <f>SUMIFS('2추일입'!$N$7:$N$990,'2추일입'!$A$7:$A$990,'2추위원회별'!$A33,'2추일입'!$B$7:$B$990,'2추위원회별'!$C33)</f>
        <v>0</v>
      </c>
      <c r="N33" s="95">
        <f>SUMIFS('2추일입'!$O$7:$O$990,'2추일입'!$A$7:$A$990,'2추위원회별'!$A33,'2추일입'!$B$7:$B$990,'2추위원회별'!$C33)</f>
        <v>0</v>
      </c>
      <c r="O33" s="95">
        <f>SUMIFS('2추일입'!$AA$7:$AA$990,'2추일입'!$A$7:$A$990,'2추위원회별'!$A33,'2추일입'!$B$7:$B$990,'2추위원회별'!$C33)</f>
        <v>0</v>
      </c>
      <c r="P33" s="95">
        <f>SUMIFS('2추일입'!$AB$7:$AB$990,'2추일입'!$A$7:$A$990,'2추위원회별'!$A33,'2추일입'!$B$7:$B$990,'2추위원회별'!$C33)</f>
        <v>0</v>
      </c>
      <c r="R33" s="95">
        <f>SUMIFS('2추일출'!$G$7:$G$991,'2추일출'!$A$7:$A$991,'2추위원회별'!$A33,'2추일출'!$B$7:$B$991,'2추위원회별'!$C33)</f>
        <v>0</v>
      </c>
      <c r="S33" s="95">
        <f>SUMIFS('2추일출'!$H$7:$H$991,'2추일출'!$A$7:$A$991,'2추위원회별'!$A33,'2추일출'!$B$7:$B$991,'2추위원회별'!$C33)</f>
        <v>0</v>
      </c>
      <c r="T33" s="95">
        <f>SUMIFS('2추일출'!$H$7:$H$991,'2추일출'!$A$7:$A$991,'2추위원회별'!$A33,'2추일출'!$B$7:$B$991,'2추위원회별'!$C33)</f>
        <v>0</v>
      </c>
      <c r="U33" s="95">
        <f>SUMIFS('2추일출'!$J$7:$J$991,'2추일출'!$A$7:$A$991,'2추위원회별'!$A33,'2추일출'!$B$7:$B$991,'2추위원회별'!$C33)</f>
        <v>0</v>
      </c>
      <c r="V33" s="95">
        <f>SUMIFS('2추일출'!$K$7:$K$991,'2추일출'!$A$7:$A$991,'2추위원회별'!$A33,'2추일출'!$B$7:$B$991,'2추위원회별'!$C33)</f>
        <v>0</v>
      </c>
      <c r="W33" s="95">
        <f>SUMIFS('2추일출'!$L$7:$L$991,'2추일출'!$A$7:$A$991,'2추위원회별'!$A33,'2추일출'!$B$7:$B$991,'2추위원회별'!$C33)</f>
        <v>0</v>
      </c>
      <c r="X33" s="95">
        <f>SUMIFS('2추일출'!$V$7:$V$991,'2추일출'!$A$7:$A$991,'2추위원회별'!$A33,'2추일출'!$B$7:$B$991,'2추위원회별'!$C33)</f>
        <v>0</v>
      </c>
      <c r="Y33" s="95">
        <f>SUMIFS('2추일출'!$W$7:$W$991,'2추일출'!$A$7:$A$991,'2추위원회별'!$A33,'2추일출'!$B$7:$B$991,'2추위원회별'!$C33)</f>
        <v>0</v>
      </c>
      <c r="Z33" s="95">
        <f>SUMIFS('2추일출'!$M$7:$M$991,'2추일출'!$A$7:$A$991,'2추위원회별'!$A33,'2추일출'!$B$7:$B$991,'2추위원회별'!$C33)</f>
        <v>0</v>
      </c>
      <c r="AA33" s="95">
        <f>SUMIFS('2추일출'!$N$7:$N$991,'2추일출'!$A$7:$A$991,'2추위원회별'!$A33,'2추일출'!$B$7:$B$991,'2추위원회별'!$C33)</f>
        <v>0</v>
      </c>
      <c r="AB33" s="95">
        <f>SUMIFS('2추일출'!$O$7:$O$991,'2추일출'!$A$7:$A$991,'2추위원회별'!$A33,'2추일출'!$B$7:$B$991,'2추위원회별'!$C33)</f>
        <v>0</v>
      </c>
      <c r="AC33" s="95">
        <f>SUMIFS('2추일출'!$AA$7:$AA$991,'2추일출'!$A$7:$A$991,'2추위원회별'!$A33,'2추일출'!$B$7:$B$991,'2추위원회별'!$C33)</f>
        <v>0</v>
      </c>
      <c r="AD33" s="95">
        <f>SUMIFS('2추일출'!$AB$7:$AB$991,'2추일출'!$A$7:$A$991,'2추위원회별'!$A33,'2추일출'!$B$7:$B$991,'2추위원회별'!$C33)</f>
        <v>0</v>
      </c>
    </row>
    <row r="34" spans="1:30" ht="16.5" customHeight="1">
      <c r="A34" t="s">
        <v>709</v>
      </c>
      <c r="B34" s="94"/>
      <c r="C34" s="94" t="s">
        <v>362</v>
      </c>
      <c r="D34" s="95">
        <f>SUMIFS('2추일입'!$G$7:$G$990,'2추일입'!$A$7:$A$990,'2추위원회별'!$A34,'2추일입'!$B$7:$B$990,'2추위원회별'!$C34)</f>
        <v>0</v>
      </c>
      <c r="E34" s="95">
        <f>SUMIFS('2추일입'!$H$7:$H$990,'2추일입'!$A$7:$A$990,'2추위원회별'!$A34,'2추일입'!$B$7:$B$990,'2추위원회별'!$C34)</f>
        <v>0</v>
      </c>
      <c r="F34" s="95">
        <f>SUMIFS('2추일입'!$H$7:$H$990,'2추일입'!$A$7:$A$990,'2추위원회별'!$A34,'2추일입'!$B$7:$B$990,'2추위원회별'!$C34)</f>
        <v>0</v>
      </c>
      <c r="G34" s="95">
        <f>SUMIFS('2추일입'!$J$7:$J$990,'2추일입'!$A$7:$A$990,'2추위원회별'!$A34,'2추일입'!$B$7:$B$990,'2추위원회별'!$C34)</f>
        <v>0</v>
      </c>
      <c r="H34" s="95">
        <f>SUMIFS('2추일입'!$K$7:$K$990,'2추일입'!$A$7:$A$990,'2추위원회별'!$A34,'2추일입'!$B$7:$B$990,'2추위원회별'!$C34)</f>
        <v>0</v>
      </c>
      <c r="I34" s="95">
        <f>SUMIFS('2추일입'!$L$7:$L$990,'2추일입'!$A$7:$A$990,'2추위원회별'!$A34,'2추일입'!$B$7:$B$990,'2추위원회별'!$C34)</f>
        <v>0</v>
      </c>
      <c r="J34" s="95">
        <f>SUMIFS('2추일입'!$V$7:$V$990,'2추일입'!$A$7:$A$990,'2추위원회별'!$A34,'2추일입'!$B$7:$B$990,'2추위원회별'!$C34)</f>
        <v>0</v>
      </c>
      <c r="K34" s="95">
        <f>SUMIFS('2추일입'!$W$7:$W$990,'2추일입'!$A$7:$A$990,'2추위원회별'!$A34,'2추일입'!$B$7:$B$990,'2추위원회별'!$C34)</f>
        <v>0</v>
      </c>
      <c r="L34" s="95">
        <f>SUMIFS('2추일입'!$M$7:$M$990,'2추일입'!$A$7:$A$990,'2추위원회별'!$A34,'2추일입'!$B$7:$B$990,'2추위원회별'!$C34)</f>
        <v>0</v>
      </c>
      <c r="M34" s="95">
        <f>SUMIFS('2추일입'!$N$7:$N$990,'2추일입'!$A$7:$A$990,'2추위원회별'!$A34,'2추일입'!$B$7:$B$990,'2추위원회별'!$C34)</f>
        <v>0</v>
      </c>
      <c r="N34" s="95">
        <f>SUMIFS('2추일입'!$O$7:$O$990,'2추일입'!$A$7:$A$990,'2추위원회별'!$A34,'2추일입'!$B$7:$B$990,'2추위원회별'!$C34)</f>
        <v>0</v>
      </c>
      <c r="O34" s="95">
        <f>SUMIFS('2추일입'!$AA$7:$AA$990,'2추일입'!$A$7:$A$990,'2추위원회별'!$A34,'2추일입'!$B$7:$B$990,'2추위원회별'!$C34)</f>
        <v>0</v>
      </c>
      <c r="P34" s="95">
        <f>SUMIFS('2추일입'!$AB$7:$AB$990,'2추일입'!$A$7:$A$990,'2추위원회별'!$A34,'2추일입'!$B$7:$B$990,'2추위원회별'!$C34)</f>
        <v>0</v>
      </c>
      <c r="R34" s="95">
        <f>SUMIFS('2추일출'!$G$7:$G$991,'2추일출'!$A$7:$A$991,'2추위원회별'!$A34,'2추일출'!$B$7:$B$991,'2추위원회별'!$C34)</f>
        <v>0</v>
      </c>
      <c r="S34" s="95">
        <f>SUMIFS('2추일출'!$H$7:$H$991,'2추일출'!$A$7:$A$991,'2추위원회별'!$A34,'2추일출'!$B$7:$B$991,'2추위원회별'!$C34)</f>
        <v>0</v>
      </c>
      <c r="T34" s="95">
        <f>SUMIFS('2추일출'!$H$7:$H$991,'2추일출'!$A$7:$A$991,'2추위원회별'!$A34,'2추일출'!$B$7:$B$991,'2추위원회별'!$C34)</f>
        <v>0</v>
      </c>
      <c r="U34" s="95">
        <f>SUMIFS('2추일출'!$J$7:$J$991,'2추일출'!$A$7:$A$991,'2추위원회별'!$A34,'2추일출'!$B$7:$B$991,'2추위원회별'!$C34)</f>
        <v>0</v>
      </c>
      <c r="V34" s="95">
        <f>SUMIFS('2추일출'!$K$7:$K$991,'2추일출'!$A$7:$A$991,'2추위원회별'!$A34,'2추일출'!$B$7:$B$991,'2추위원회별'!$C34)</f>
        <v>0</v>
      </c>
      <c r="W34" s="95">
        <f>SUMIFS('2추일출'!$L$7:$L$991,'2추일출'!$A$7:$A$991,'2추위원회별'!$A34,'2추일출'!$B$7:$B$991,'2추위원회별'!$C34)</f>
        <v>0</v>
      </c>
      <c r="X34" s="95">
        <f>SUMIFS('2추일출'!$V$7:$V$991,'2추일출'!$A$7:$A$991,'2추위원회별'!$A34,'2추일출'!$B$7:$B$991,'2추위원회별'!$C34)</f>
        <v>0</v>
      </c>
      <c r="Y34" s="95">
        <f>SUMIFS('2추일출'!$W$7:$W$991,'2추일출'!$A$7:$A$991,'2추위원회별'!$A34,'2추일출'!$B$7:$B$991,'2추위원회별'!$C34)</f>
        <v>0</v>
      </c>
      <c r="Z34" s="95">
        <f>SUMIFS('2추일출'!$M$7:$M$991,'2추일출'!$A$7:$A$991,'2추위원회별'!$A34,'2추일출'!$B$7:$B$991,'2추위원회별'!$C34)</f>
        <v>0</v>
      </c>
      <c r="AA34" s="95">
        <f>SUMIFS('2추일출'!$N$7:$N$991,'2추일출'!$A$7:$A$991,'2추위원회별'!$A34,'2추일출'!$B$7:$B$991,'2추위원회별'!$C34)</f>
        <v>0</v>
      </c>
      <c r="AB34" s="95">
        <f>SUMIFS('2추일출'!$O$7:$O$991,'2추일출'!$A$7:$A$991,'2추위원회별'!$A34,'2추일출'!$B$7:$B$991,'2추위원회별'!$C34)</f>
        <v>0</v>
      </c>
      <c r="AC34" s="95">
        <f>SUMIFS('2추일출'!$AA$7:$AA$991,'2추일출'!$A$7:$A$991,'2추위원회별'!$A34,'2추일출'!$B$7:$B$991,'2추위원회별'!$C34)</f>
        <v>0</v>
      </c>
      <c r="AD34" s="95">
        <f>SUMIFS('2추일출'!$AB$7:$AB$991,'2추일출'!$A$7:$A$991,'2추위원회별'!$A34,'2추일출'!$B$7:$B$991,'2추위원회별'!$C34)</f>
        <v>0</v>
      </c>
    </row>
    <row r="35" spans="1:30" ht="16.5" customHeight="1">
      <c r="A35" t="s">
        <v>11</v>
      </c>
      <c r="B35" s="94"/>
      <c r="C35" s="94" t="s">
        <v>372</v>
      </c>
      <c r="D35" s="95">
        <f>SUMIFS('2추일입'!$G$7:$G$990,'2추일입'!$A$7:$A$990,'2추위원회별'!$A35,'2추일입'!$B$7:$B$990,'2추위원회별'!$C35)</f>
        <v>0</v>
      </c>
      <c r="E35" s="95">
        <f>SUMIFS('2추일입'!$H$7:$H$990,'2추일입'!$A$7:$A$990,'2추위원회별'!$A35,'2추일입'!$B$7:$B$990,'2추위원회별'!$C35)</f>
        <v>0</v>
      </c>
      <c r="F35" s="95">
        <f>SUMIFS('2추일입'!$H$7:$H$990,'2추일입'!$A$7:$A$990,'2추위원회별'!$A35,'2추일입'!$B$7:$B$990,'2추위원회별'!$C35)</f>
        <v>0</v>
      </c>
      <c r="G35" s="95">
        <f>SUMIFS('2추일입'!$J$7:$J$990,'2추일입'!$A$7:$A$990,'2추위원회별'!$A35,'2추일입'!$B$7:$B$990,'2추위원회별'!$C35)</f>
        <v>0</v>
      </c>
      <c r="H35" s="95">
        <f>SUMIFS('2추일입'!$K$7:$K$990,'2추일입'!$A$7:$A$990,'2추위원회별'!$A35,'2추일입'!$B$7:$B$990,'2추위원회별'!$C35)</f>
        <v>0</v>
      </c>
      <c r="I35" s="95">
        <f>SUMIFS('2추일입'!$L$7:$L$990,'2추일입'!$A$7:$A$990,'2추위원회별'!$A35,'2추일입'!$B$7:$B$990,'2추위원회별'!$C35)</f>
        <v>0</v>
      </c>
      <c r="J35" s="95">
        <f>SUMIFS('2추일입'!$V$7:$V$990,'2추일입'!$A$7:$A$990,'2추위원회별'!$A35,'2추일입'!$B$7:$B$990,'2추위원회별'!$C35)</f>
        <v>0</v>
      </c>
      <c r="K35" s="95">
        <f>SUMIFS('2추일입'!$W$7:$W$990,'2추일입'!$A$7:$A$990,'2추위원회별'!$A35,'2추일입'!$B$7:$B$990,'2추위원회별'!$C35)</f>
        <v>0</v>
      </c>
      <c r="L35" s="95">
        <f>SUMIFS('2추일입'!$M$7:$M$990,'2추일입'!$A$7:$A$990,'2추위원회별'!$A35,'2추일입'!$B$7:$B$990,'2추위원회별'!$C35)</f>
        <v>0</v>
      </c>
      <c r="M35" s="95">
        <f>SUMIFS('2추일입'!$N$7:$N$990,'2추일입'!$A$7:$A$990,'2추위원회별'!$A35,'2추일입'!$B$7:$B$990,'2추위원회별'!$C35)</f>
        <v>0</v>
      </c>
      <c r="N35" s="95">
        <f>SUMIFS('2추일입'!$O$7:$O$990,'2추일입'!$A$7:$A$990,'2추위원회별'!$A35,'2추일입'!$B$7:$B$990,'2추위원회별'!$C35)</f>
        <v>0</v>
      </c>
      <c r="O35" s="95">
        <f>SUMIFS('2추일입'!$AA$7:$AA$990,'2추일입'!$A$7:$A$990,'2추위원회별'!$A35,'2추일입'!$B$7:$B$990,'2추위원회별'!$C35)</f>
        <v>0</v>
      </c>
      <c r="P35" s="95">
        <f>SUMIFS('2추일입'!$AB$7:$AB$990,'2추일입'!$A$7:$A$990,'2추위원회별'!$A35,'2추일입'!$B$7:$B$990,'2추위원회별'!$C35)</f>
        <v>0</v>
      </c>
      <c r="R35" s="95">
        <f>SUMIFS('2추일출'!$G$7:$G$991,'2추일출'!$A$7:$A$991,'2추위원회별'!$A35,'2추일출'!$B$7:$B$991,'2추위원회별'!$C35)</f>
        <v>0</v>
      </c>
      <c r="S35" s="95">
        <f>SUMIFS('2추일출'!$H$7:$H$991,'2추일출'!$A$7:$A$991,'2추위원회별'!$A35,'2추일출'!$B$7:$B$991,'2추위원회별'!$C35)</f>
        <v>0</v>
      </c>
      <c r="T35" s="95">
        <f>SUMIFS('2추일출'!$H$7:$H$991,'2추일출'!$A$7:$A$991,'2추위원회별'!$A35,'2추일출'!$B$7:$B$991,'2추위원회별'!$C35)</f>
        <v>0</v>
      </c>
      <c r="U35" s="95">
        <f>SUMIFS('2추일출'!$J$7:$J$991,'2추일출'!$A$7:$A$991,'2추위원회별'!$A35,'2추일출'!$B$7:$B$991,'2추위원회별'!$C35)</f>
        <v>0</v>
      </c>
      <c r="V35" s="95">
        <f>SUMIFS('2추일출'!$K$7:$K$991,'2추일출'!$A$7:$A$991,'2추위원회별'!$A35,'2추일출'!$B$7:$B$991,'2추위원회별'!$C35)</f>
        <v>0</v>
      </c>
      <c r="W35" s="95">
        <f>SUMIFS('2추일출'!$L$7:$L$991,'2추일출'!$A$7:$A$991,'2추위원회별'!$A35,'2추일출'!$B$7:$B$991,'2추위원회별'!$C35)</f>
        <v>0</v>
      </c>
      <c r="X35" s="95">
        <f>SUMIFS('2추일출'!$V$7:$V$991,'2추일출'!$A$7:$A$991,'2추위원회별'!$A35,'2추일출'!$B$7:$B$991,'2추위원회별'!$C35)</f>
        <v>0</v>
      </c>
      <c r="Y35" s="95">
        <f>SUMIFS('2추일출'!$W$7:$W$991,'2추일출'!$A$7:$A$991,'2추위원회별'!$A35,'2추일출'!$B$7:$B$991,'2추위원회별'!$C35)</f>
        <v>0</v>
      </c>
      <c r="Z35" s="95">
        <f>SUMIFS('2추일출'!$M$7:$M$991,'2추일출'!$A$7:$A$991,'2추위원회별'!$A35,'2추일출'!$B$7:$B$991,'2추위원회별'!$C35)</f>
        <v>0</v>
      </c>
      <c r="AA35" s="95">
        <f>SUMIFS('2추일출'!$N$7:$N$991,'2추일출'!$A$7:$A$991,'2추위원회별'!$A35,'2추일출'!$B$7:$B$991,'2추위원회별'!$C35)</f>
        <v>0</v>
      </c>
      <c r="AB35" s="95">
        <f>SUMIFS('2추일출'!$O$7:$O$991,'2추일출'!$A$7:$A$991,'2추위원회별'!$A35,'2추일출'!$B$7:$B$991,'2추위원회별'!$C35)</f>
        <v>0</v>
      </c>
      <c r="AC35" s="95">
        <f>SUMIFS('2추일출'!$AA$7:$AA$991,'2추일출'!$A$7:$A$991,'2추위원회별'!$A35,'2추일출'!$B$7:$B$991,'2추위원회별'!$C35)</f>
        <v>0</v>
      </c>
      <c r="AD35" s="95">
        <f>SUMIFS('2추일출'!$AB$7:$AB$991,'2추일출'!$A$7:$A$991,'2추위원회별'!$A35,'2추일출'!$B$7:$B$991,'2추위원회별'!$C35)</f>
        <v>0</v>
      </c>
    </row>
    <row r="36" spans="1:30" ht="16.5" customHeight="1">
      <c r="A36" t="s">
        <v>709</v>
      </c>
      <c r="B36" s="94"/>
      <c r="C36" s="94" t="s">
        <v>398</v>
      </c>
      <c r="D36" s="95">
        <f>SUMIFS('2추일입'!$G$7:$G$990,'2추일입'!$A$7:$A$990,'2추위원회별'!$A36,'2추일입'!$B$7:$B$990,'2추위원회별'!$C36)</f>
        <v>0</v>
      </c>
      <c r="E36" s="95">
        <f>SUMIFS('2추일입'!$H$7:$H$990,'2추일입'!$A$7:$A$990,'2추위원회별'!$A36,'2추일입'!$B$7:$B$990,'2추위원회별'!$C36)</f>
        <v>0</v>
      </c>
      <c r="F36" s="95">
        <f>SUMIFS('2추일입'!$H$7:$H$990,'2추일입'!$A$7:$A$990,'2추위원회별'!$A36,'2추일입'!$B$7:$B$990,'2추위원회별'!$C36)</f>
        <v>0</v>
      </c>
      <c r="G36" s="95">
        <f>SUMIFS('2추일입'!$J$7:$J$990,'2추일입'!$A$7:$A$990,'2추위원회별'!$A36,'2추일입'!$B$7:$B$990,'2추위원회별'!$C36)</f>
        <v>0</v>
      </c>
      <c r="H36" s="95">
        <f>SUMIFS('2추일입'!$K$7:$K$990,'2추일입'!$A$7:$A$990,'2추위원회별'!$A36,'2추일입'!$B$7:$B$990,'2추위원회별'!$C36)</f>
        <v>0</v>
      </c>
      <c r="I36" s="95">
        <f>SUMIFS('2추일입'!$L$7:$L$990,'2추일입'!$A$7:$A$990,'2추위원회별'!$A36,'2추일입'!$B$7:$B$990,'2추위원회별'!$C36)</f>
        <v>0</v>
      </c>
      <c r="J36" s="95">
        <f>SUMIFS('2추일입'!$V$7:$V$990,'2추일입'!$A$7:$A$990,'2추위원회별'!$A36,'2추일입'!$B$7:$B$990,'2추위원회별'!$C36)</f>
        <v>0</v>
      </c>
      <c r="K36" s="95">
        <f>SUMIFS('2추일입'!$W$7:$W$990,'2추일입'!$A$7:$A$990,'2추위원회별'!$A36,'2추일입'!$B$7:$B$990,'2추위원회별'!$C36)</f>
        <v>0</v>
      </c>
      <c r="L36" s="95">
        <f>SUMIFS('2추일입'!$M$7:$M$990,'2추일입'!$A$7:$A$990,'2추위원회별'!$A36,'2추일입'!$B$7:$B$990,'2추위원회별'!$C36)</f>
        <v>0</v>
      </c>
      <c r="M36" s="95">
        <f>SUMIFS('2추일입'!$N$7:$N$990,'2추일입'!$A$7:$A$990,'2추위원회별'!$A36,'2추일입'!$B$7:$B$990,'2추위원회별'!$C36)</f>
        <v>0</v>
      </c>
      <c r="N36" s="95">
        <f>SUMIFS('2추일입'!$O$7:$O$990,'2추일입'!$A$7:$A$990,'2추위원회별'!$A36,'2추일입'!$B$7:$B$990,'2추위원회별'!$C36)</f>
        <v>0</v>
      </c>
      <c r="O36" s="95">
        <f>SUMIFS('2추일입'!$AA$7:$AA$990,'2추일입'!$A$7:$A$990,'2추위원회별'!$A36,'2추일입'!$B$7:$B$990,'2추위원회별'!$C36)</f>
        <v>0</v>
      </c>
      <c r="P36" s="95">
        <f>SUMIFS('2추일입'!$AB$7:$AB$990,'2추일입'!$A$7:$A$990,'2추위원회별'!$A36,'2추일입'!$B$7:$B$990,'2추위원회별'!$C36)</f>
        <v>0</v>
      </c>
      <c r="R36" s="95">
        <f>SUMIFS('2추일출'!$G$7:$G$991,'2추일출'!$A$7:$A$991,'2추위원회별'!$A36,'2추일출'!$B$7:$B$991,'2추위원회별'!$C36)</f>
        <v>0</v>
      </c>
      <c r="S36" s="95">
        <f>SUMIFS('2추일출'!$H$7:$H$991,'2추일출'!$A$7:$A$991,'2추위원회별'!$A36,'2추일출'!$B$7:$B$991,'2추위원회별'!$C36)</f>
        <v>0</v>
      </c>
      <c r="T36" s="95">
        <f>SUMIFS('2추일출'!$H$7:$H$991,'2추일출'!$A$7:$A$991,'2추위원회별'!$A36,'2추일출'!$B$7:$B$991,'2추위원회별'!$C36)</f>
        <v>0</v>
      </c>
      <c r="U36" s="95">
        <f>SUMIFS('2추일출'!$J$7:$J$991,'2추일출'!$A$7:$A$991,'2추위원회별'!$A36,'2추일출'!$B$7:$B$991,'2추위원회별'!$C36)</f>
        <v>0</v>
      </c>
      <c r="V36" s="95">
        <f>SUMIFS('2추일출'!$K$7:$K$991,'2추일출'!$A$7:$A$991,'2추위원회별'!$A36,'2추일출'!$B$7:$B$991,'2추위원회별'!$C36)</f>
        <v>0</v>
      </c>
      <c r="W36" s="95">
        <f>SUMIFS('2추일출'!$L$7:$L$991,'2추일출'!$A$7:$A$991,'2추위원회별'!$A36,'2추일출'!$B$7:$B$991,'2추위원회별'!$C36)</f>
        <v>0</v>
      </c>
      <c r="X36" s="95">
        <f>SUMIFS('2추일출'!$V$7:$V$991,'2추일출'!$A$7:$A$991,'2추위원회별'!$A36,'2추일출'!$B$7:$B$991,'2추위원회별'!$C36)</f>
        <v>0</v>
      </c>
      <c r="Y36" s="95">
        <f>SUMIFS('2추일출'!$W$7:$W$991,'2추일출'!$A$7:$A$991,'2추위원회별'!$A36,'2추일출'!$B$7:$B$991,'2추위원회별'!$C36)</f>
        <v>0</v>
      </c>
      <c r="Z36" s="95">
        <f>SUMIFS('2추일출'!$M$7:$M$991,'2추일출'!$A$7:$A$991,'2추위원회별'!$A36,'2추일출'!$B$7:$B$991,'2추위원회별'!$C36)</f>
        <v>0</v>
      </c>
      <c r="AA36" s="95">
        <f>SUMIFS('2추일출'!$N$7:$N$991,'2추일출'!$A$7:$A$991,'2추위원회별'!$A36,'2추일출'!$B$7:$B$991,'2추위원회별'!$C36)</f>
        <v>0</v>
      </c>
      <c r="AB36" s="95">
        <f>SUMIFS('2추일출'!$O$7:$O$991,'2추일출'!$A$7:$A$991,'2추위원회별'!$A36,'2추일출'!$B$7:$B$991,'2추위원회별'!$C36)</f>
        <v>0</v>
      </c>
      <c r="AC36" s="95">
        <f>SUMIFS('2추일출'!$AA$7:$AA$991,'2추일출'!$A$7:$A$991,'2추위원회별'!$A36,'2추일출'!$B$7:$B$991,'2추위원회별'!$C36)</f>
        <v>0</v>
      </c>
      <c r="AD36" s="95">
        <f>SUMIFS('2추일출'!$AB$7:$AB$991,'2추일출'!$A$7:$A$991,'2추위원회별'!$A36,'2추일출'!$B$7:$B$991,'2추위원회별'!$C36)</f>
        <v>0</v>
      </c>
    </row>
    <row r="37" spans="1:30" ht="16.5" customHeight="1">
      <c r="B37" s="344" t="s">
        <v>12</v>
      </c>
      <c r="C37" s="345"/>
      <c r="D37" s="93">
        <f t="shared" ref="D37:P37" si="18">SUM(D38:D42)</f>
        <v>0</v>
      </c>
      <c r="E37" s="93">
        <f t="shared" si="18"/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O37" s="93">
        <f t="shared" si="18"/>
        <v>0</v>
      </c>
      <c r="P37" s="93">
        <f t="shared" si="18"/>
        <v>0</v>
      </c>
      <c r="R37" s="93">
        <f t="shared" ref="R37:AD37" si="19">SUM(R38:R42)</f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  <c r="AA37" s="93">
        <f t="shared" si="19"/>
        <v>0</v>
      </c>
      <c r="AB37" s="93">
        <f t="shared" si="19"/>
        <v>0</v>
      </c>
      <c r="AC37" s="93">
        <f t="shared" si="19"/>
        <v>0</v>
      </c>
      <c r="AD37" s="93">
        <f t="shared" si="19"/>
        <v>0</v>
      </c>
    </row>
    <row r="38" spans="1:30" ht="16.5" customHeight="1">
      <c r="A38" t="s">
        <v>708</v>
      </c>
      <c r="B38" s="94"/>
      <c r="C38" s="94" t="s">
        <v>108</v>
      </c>
      <c r="D38" s="95">
        <f>SUMIFS('2추일입'!$G$7:$G$990,'2추일입'!$A$7:$A$990,'2추위원회별'!$A38,'2추일입'!$B$7:$B$990,'2추위원회별'!$C38)</f>
        <v>0</v>
      </c>
      <c r="E38" s="95">
        <f>SUMIFS('2추일입'!$H$7:$H$990,'2추일입'!$A$7:$A$990,'2추위원회별'!$A38,'2추일입'!$B$7:$B$990,'2추위원회별'!$C38)</f>
        <v>0</v>
      </c>
      <c r="F38" s="95">
        <f>SUMIFS('2추일입'!$H$7:$H$990,'2추일입'!$A$7:$A$990,'2추위원회별'!$A38,'2추일입'!$B$7:$B$990,'2추위원회별'!$C38)</f>
        <v>0</v>
      </c>
      <c r="G38" s="95">
        <f>SUMIFS('2추일입'!$J$7:$J$990,'2추일입'!$A$7:$A$990,'2추위원회별'!$A38,'2추일입'!$B$7:$B$990,'2추위원회별'!$C38)</f>
        <v>0</v>
      </c>
      <c r="H38" s="95">
        <f>SUMIFS('2추일입'!$K$7:$K$990,'2추일입'!$A$7:$A$990,'2추위원회별'!$A38,'2추일입'!$B$7:$B$990,'2추위원회별'!$C38)</f>
        <v>0</v>
      </c>
      <c r="I38" s="95">
        <f>SUMIFS('2추일입'!$L$7:$L$990,'2추일입'!$A$7:$A$990,'2추위원회별'!$A38,'2추일입'!$B$7:$B$990,'2추위원회별'!$C38)</f>
        <v>0</v>
      </c>
      <c r="J38" s="95">
        <f>SUMIFS('2추일입'!$V$7:$V$990,'2추일입'!$A$7:$A$990,'2추위원회별'!$A38,'2추일입'!$B$7:$B$990,'2추위원회별'!$C38)</f>
        <v>0</v>
      </c>
      <c r="K38" s="95">
        <f>SUMIFS('2추일입'!$W$7:$W$990,'2추일입'!$A$7:$A$990,'2추위원회별'!$A38,'2추일입'!$B$7:$B$990,'2추위원회별'!$C38)</f>
        <v>0</v>
      </c>
      <c r="L38" s="95">
        <f>SUMIFS('2추일입'!$M$7:$M$990,'2추일입'!$A$7:$A$990,'2추위원회별'!$A38,'2추일입'!$B$7:$B$990,'2추위원회별'!$C38)</f>
        <v>0</v>
      </c>
      <c r="M38" s="95">
        <f>SUMIFS('2추일입'!$N$7:$N$990,'2추일입'!$A$7:$A$990,'2추위원회별'!$A38,'2추일입'!$B$7:$B$990,'2추위원회별'!$C38)</f>
        <v>0</v>
      </c>
      <c r="N38" s="95">
        <f>SUMIFS('2추일입'!$O$7:$O$990,'2추일입'!$A$7:$A$990,'2추위원회별'!$A38,'2추일입'!$B$7:$B$990,'2추위원회별'!$C38)</f>
        <v>0</v>
      </c>
      <c r="O38" s="95">
        <f>SUMIFS('2추일입'!$AA$7:$AA$990,'2추일입'!$A$7:$A$990,'2추위원회별'!$A38,'2추일입'!$B$7:$B$990,'2추위원회별'!$C38)</f>
        <v>0</v>
      </c>
      <c r="P38" s="95">
        <f>SUMIFS('2추일입'!$AB$7:$AB$990,'2추일입'!$A$7:$A$990,'2추위원회별'!$A38,'2추일입'!$B$7:$B$990,'2추위원회별'!$C38)</f>
        <v>0</v>
      </c>
      <c r="R38" s="95">
        <f>SUMIFS('2추일출'!$G$7:$G$991,'2추일출'!$A$7:$A$991,'2추위원회별'!$A38,'2추일출'!$B$7:$B$991,'2추위원회별'!$C38)</f>
        <v>0</v>
      </c>
      <c r="S38" s="95">
        <f>SUMIFS('2추일출'!$H$7:$H$991,'2추일출'!$A$7:$A$991,'2추위원회별'!$A38,'2추일출'!$B$7:$B$991,'2추위원회별'!$C38)</f>
        <v>0</v>
      </c>
      <c r="T38" s="95">
        <f>SUMIFS('2추일출'!$H$7:$H$991,'2추일출'!$A$7:$A$991,'2추위원회별'!$A38,'2추일출'!$B$7:$B$991,'2추위원회별'!$C38)</f>
        <v>0</v>
      </c>
      <c r="U38" s="95">
        <f>SUMIFS('2추일출'!$J$7:$J$991,'2추일출'!$A$7:$A$991,'2추위원회별'!$A38,'2추일출'!$B$7:$B$991,'2추위원회별'!$C38)</f>
        <v>0</v>
      </c>
      <c r="V38" s="95">
        <f>SUMIFS('2추일출'!$K$7:$K$991,'2추일출'!$A$7:$A$991,'2추위원회별'!$A38,'2추일출'!$B$7:$B$991,'2추위원회별'!$C38)</f>
        <v>0</v>
      </c>
      <c r="W38" s="95">
        <f>SUMIFS('2추일출'!$L$7:$L$991,'2추일출'!$A$7:$A$991,'2추위원회별'!$A38,'2추일출'!$B$7:$B$991,'2추위원회별'!$C38)</f>
        <v>0</v>
      </c>
      <c r="X38" s="95">
        <f>SUMIFS('2추일출'!$V$7:$V$991,'2추일출'!$A$7:$A$991,'2추위원회별'!$A38,'2추일출'!$B$7:$B$991,'2추위원회별'!$C38)</f>
        <v>0</v>
      </c>
      <c r="Y38" s="95">
        <f>SUMIFS('2추일출'!$W$7:$W$991,'2추일출'!$A$7:$A$991,'2추위원회별'!$A38,'2추일출'!$B$7:$B$991,'2추위원회별'!$C38)</f>
        <v>0</v>
      </c>
      <c r="Z38" s="95">
        <f>SUMIFS('2추일출'!$M$7:$M$991,'2추일출'!$A$7:$A$991,'2추위원회별'!$A38,'2추일출'!$B$7:$B$991,'2추위원회별'!$C38)</f>
        <v>0</v>
      </c>
      <c r="AA38" s="95">
        <f>SUMIFS('2추일출'!$N$7:$N$991,'2추일출'!$A$7:$A$991,'2추위원회별'!$A38,'2추일출'!$B$7:$B$991,'2추위원회별'!$C38)</f>
        <v>0</v>
      </c>
      <c r="AB38" s="95">
        <f>SUMIFS('2추일출'!$O$7:$O$991,'2추일출'!$A$7:$A$991,'2추위원회별'!$A38,'2추일출'!$B$7:$B$991,'2추위원회별'!$C38)</f>
        <v>0</v>
      </c>
      <c r="AC38" s="95">
        <f>SUMIFS('2추일출'!$AA$7:$AA$991,'2추일출'!$A$7:$A$991,'2추위원회별'!$A38,'2추일출'!$B$7:$B$991,'2추위원회별'!$C38)</f>
        <v>0</v>
      </c>
      <c r="AD38" s="95">
        <f>SUMIFS('2추일출'!$AB$7:$AB$991,'2추일출'!$A$7:$A$991,'2추위원회별'!$A38,'2추일출'!$B$7:$B$991,'2추위원회별'!$C38)</f>
        <v>0</v>
      </c>
    </row>
    <row r="39" spans="1:30" ht="16.5" customHeight="1">
      <c r="A39" t="s">
        <v>708</v>
      </c>
      <c r="B39" s="94"/>
      <c r="C39" s="94" t="s">
        <v>112</v>
      </c>
      <c r="D39" s="95">
        <f>SUMIFS('2추일입'!$G$7:$G$990,'2추일입'!$A$7:$A$990,'2추위원회별'!$A39,'2추일입'!$B$7:$B$990,'2추위원회별'!$C39)</f>
        <v>0</v>
      </c>
      <c r="E39" s="95">
        <f>SUMIFS('2추일입'!$H$7:$H$990,'2추일입'!$A$7:$A$990,'2추위원회별'!$A39,'2추일입'!$B$7:$B$990,'2추위원회별'!$C39)</f>
        <v>0</v>
      </c>
      <c r="F39" s="95">
        <f>SUMIFS('2추일입'!$H$7:$H$990,'2추일입'!$A$7:$A$990,'2추위원회별'!$A39,'2추일입'!$B$7:$B$990,'2추위원회별'!$C39)</f>
        <v>0</v>
      </c>
      <c r="G39" s="95">
        <f>SUMIFS('2추일입'!$J$7:$J$990,'2추일입'!$A$7:$A$990,'2추위원회별'!$A39,'2추일입'!$B$7:$B$990,'2추위원회별'!$C39)</f>
        <v>0</v>
      </c>
      <c r="H39" s="95">
        <f>SUMIFS('2추일입'!$K$7:$K$990,'2추일입'!$A$7:$A$990,'2추위원회별'!$A39,'2추일입'!$B$7:$B$990,'2추위원회별'!$C39)</f>
        <v>0</v>
      </c>
      <c r="I39" s="95">
        <f>SUMIFS('2추일입'!$L$7:$L$990,'2추일입'!$A$7:$A$990,'2추위원회별'!$A39,'2추일입'!$B$7:$B$990,'2추위원회별'!$C39)</f>
        <v>0</v>
      </c>
      <c r="J39" s="95">
        <f>SUMIFS('2추일입'!$V$7:$V$990,'2추일입'!$A$7:$A$990,'2추위원회별'!$A39,'2추일입'!$B$7:$B$990,'2추위원회별'!$C39)</f>
        <v>0</v>
      </c>
      <c r="K39" s="95">
        <f>SUMIFS('2추일입'!$W$7:$W$990,'2추일입'!$A$7:$A$990,'2추위원회별'!$A39,'2추일입'!$B$7:$B$990,'2추위원회별'!$C39)</f>
        <v>0</v>
      </c>
      <c r="L39" s="95">
        <f>SUMIFS('2추일입'!$M$7:$M$990,'2추일입'!$A$7:$A$990,'2추위원회별'!$A39,'2추일입'!$B$7:$B$990,'2추위원회별'!$C39)</f>
        <v>0</v>
      </c>
      <c r="M39" s="95">
        <f>SUMIFS('2추일입'!$N$7:$N$990,'2추일입'!$A$7:$A$990,'2추위원회별'!$A39,'2추일입'!$B$7:$B$990,'2추위원회별'!$C39)</f>
        <v>0</v>
      </c>
      <c r="N39" s="95">
        <f>SUMIFS('2추일입'!$O$7:$O$990,'2추일입'!$A$7:$A$990,'2추위원회별'!$A39,'2추일입'!$B$7:$B$990,'2추위원회별'!$C39)</f>
        <v>0</v>
      </c>
      <c r="O39" s="95">
        <f>SUMIFS('2추일입'!$AA$7:$AA$990,'2추일입'!$A$7:$A$990,'2추위원회별'!$A39,'2추일입'!$B$7:$B$990,'2추위원회별'!$C39)</f>
        <v>0</v>
      </c>
      <c r="P39" s="95">
        <f>SUMIFS('2추일입'!$AB$7:$AB$990,'2추일입'!$A$7:$A$990,'2추위원회별'!$A39,'2추일입'!$B$7:$B$990,'2추위원회별'!$C39)</f>
        <v>0</v>
      </c>
      <c r="R39" s="95">
        <f>SUMIFS('2추일출'!$G$7:$G$991,'2추일출'!$A$7:$A$991,'2추위원회별'!$A39,'2추일출'!$B$7:$B$991,'2추위원회별'!$C39)</f>
        <v>0</v>
      </c>
      <c r="S39" s="95">
        <f>SUMIFS('2추일출'!$H$7:$H$991,'2추일출'!$A$7:$A$991,'2추위원회별'!$A39,'2추일출'!$B$7:$B$991,'2추위원회별'!$C39)</f>
        <v>0</v>
      </c>
      <c r="T39" s="95">
        <f>SUMIFS('2추일출'!$H$7:$H$991,'2추일출'!$A$7:$A$991,'2추위원회별'!$A39,'2추일출'!$B$7:$B$991,'2추위원회별'!$C39)</f>
        <v>0</v>
      </c>
      <c r="U39" s="95">
        <f>SUMIFS('2추일출'!$J$7:$J$991,'2추일출'!$A$7:$A$991,'2추위원회별'!$A39,'2추일출'!$B$7:$B$991,'2추위원회별'!$C39)</f>
        <v>0</v>
      </c>
      <c r="V39" s="95">
        <f>SUMIFS('2추일출'!$K$7:$K$991,'2추일출'!$A$7:$A$991,'2추위원회별'!$A39,'2추일출'!$B$7:$B$991,'2추위원회별'!$C39)</f>
        <v>0</v>
      </c>
      <c r="W39" s="95">
        <f>SUMIFS('2추일출'!$L$7:$L$991,'2추일출'!$A$7:$A$991,'2추위원회별'!$A39,'2추일출'!$B$7:$B$991,'2추위원회별'!$C39)</f>
        <v>0</v>
      </c>
      <c r="X39" s="95">
        <f>SUMIFS('2추일출'!$V$7:$V$991,'2추일출'!$A$7:$A$991,'2추위원회별'!$A39,'2추일출'!$B$7:$B$991,'2추위원회별'!$C39)</f>
        <v>0</v>
      </c>
      <c r="Y39" s="95">
        <f>SUMIFS('2추일출'!$W$7:$W$991,'2추일출'!$A$7:$A$991,'2추위원회별'!$A39,'2추일출'!$B$7:$B$991,'2추위원회별'!$C39)</f>
        <v>0</v>
      </c>
      <c r="Z39" s="95">
        <f>SUMIFS('2추일출'!$M$7:$M$991,'2추일출'!$A$7:$A$991,'2추위원회별'!$A39,'2추일출'!$B$7:$B$991,'2추위원회별'!$C39)</f>
        <v>0</v>
      </c>
      <c r="AA39" s="95">
        <f>SUMIFS('2추일출'!$N$7:$N$991,'2추일출'!$A$7:$A$991,'2추위원회별'!$A39,'2추일출'!$B$7:$B$991,'2추위원회별'!$C39)</f>
        <v>0</v>
      </c>
      <c r="AB39" s="95">
        <f>SUMIFS('2추일출'!$O$7:$O$991,'2추일출'!$A$7:$A$991,'2추위원회별'!$A39,'2추일출'!$B$7:$B$991,'2추위원회별'!$C39)</f>
        <v>0</v>
      </c>
      <c r="AC39" s="95">
        <f>SUMIFS('2추일출'!$AA$7:$AA$991,'2추일출'!$A$7:$A$991,'2추위원회별'!$A39,'2추일출'!$B$7:$B$991,'2추위원회별'!$C39)</f>
        <v>0</v>
      </c>
      <c r="AD39" s="95">
        <f>SUMIFS('2추일출'!$AB$7:$AB$991,'2추일출'!$A$7:$A$991,'2추위원회별'!$A39,'2추일출'!$B$7:$B$991,'2추위원회별'!$C39)</f>
        <v>0</v>
      </c>
    </row>
    <row r="40" spans="1:30" ht="16.5" customHeight="1">
      <c r="A40" t="s">
        <v>708</v>
      </c>
      <c r="B40" s="94"/>
      <c r="C40" s="94" t="s">
        <v>67</v>
      </c>
      <c r="D40" s="95">
        <f>SUMIFS('2추일입'!$G$7:$G$990,'2추일입'!$A$7:$A$990,'2추위원회별'!$A40,'2추일입'!$B$7:$B$990,'2추위원회별'!$C40)</f>
        <v>0</v>
      </c>
      <c r="E40" s="95">
        <f>SUMIFS('2추일입'!$H$7:$H$990,'2추일입'!$A$7:$A$990,'2추위원회별'!$A40,'2추일입'!$B$7:$B$990,'2추위원회별'!$C40)</f>
        <v>0</v>
      </c>
      <c r="F40" s="95">
        <f>SUMIFS('2추일입'!$H$7:$H$990,'2추일입'!$A$7:$A$990,'2추위원회별'!$A40,'2추일입'!$B$7:$B$990,'2추위원회별'!$C40)</f>
        <v>0</v>
      </c>
      <c r="G40" s="95">
        <f>SUMIFS('2추일입'!$J$7:$J$990,'2추일입'!$A$7:$A$990,'2추위원회별'!$A40,'2추일입'!$B$7:$B$990,'2추위원회별'!$C40)</f>
        <v>0</v>
      </c>
      <c r="H40" s="95">
        <f>SUMIFS('2추일입'!$K$7:$K$990,'2추일입'!$A$7:$A$990,'2추위원회별'!$A40,'2추일입'!$B$7:$B$990,'2추위원회별'!$C40)</f>
        <v>0</v>
      </c>
      <c r="I40" s="95">
        <f>SUMIFS('2추일입'!$L$7:$L$990,'2추일입'!$A$7:$A$990,'2추위원회별'!$A40,'2추일입'!$B$7:$B$990,'2추위원회별'!$C40)</f>
        <v>0</v>
      </c>
      <c r="J40" s="95">
        <f>SUMIFS('2추일입'!$V$7:$V$990,'2추일입'!$A$7:$A$990,'2추위원회별'!$A40,'2추일입'!$B$7:$B$990,'2추위원회별'!$C40)</f>
        <v>0</v>
      </c>
      <c r="K40" s="95">
        <f>SUMIFS('2추일입'!$W$7:$W$990,'2추일입'!$A$7:$A$990,'2추위원회별'!$A40,'2추일입'!$B$7:$B$990,'2추위원회별'!$C40)</f>
        <v>0</v>
      </c>
      <c r="L40" s="95">
        <f>SUMIFS('2추일입'!$M$7:$M$990,'2추일입'!$A$7:$A$990,'2추위원회별'!$A40,'2추일입'!$B$7:$B$990,'2추위원회별'!$C40)</f>
        <v>0</v>
      </c>
      <c r="M40" s="95">
        <f>SUMIFS('2추일입'!$N$7:$N$990,'2추일입'!$A$7:$A$990,'2추위원회별'!$A40,'2추일입'!$B$7:$B$990,'2추위원회별'!$C40)</f>
        <v>0</v>
      </c>
      <c r="N40" s="95">
        <f>SUMIFS('2추일입'!$O$7:$O$990,'2추일입'!$A$7:$A$990,'2추위원회별'!$A40,'2추일입'!$B$7:$B$990,'2추위원회별'!$C40)</f>
        <v>0</v>
      </c>
      <c r="O40" s="95">
        <f>SUMIFS('2추일입'!$AA$7:$AA$990,'2추일입'!$A$7:$A$990,'2추위원회별'!$A40,'2추일입'!$B$7:$B$990,'2추위원회별'!$C40)</f>
        <v>0</v>
      </c>
      <c r="P40" s="95">
        <f>SUMIFS('2추일입'!$AB$7:$AB$990,'2추일입'!$A$7:$A$990,'2추위원회별'!$A40,'2추일입'!$B$7:$B$990,'2추위원회별'!$C40)</f>
        <v>0</v>
      </c>
      <c r="R40" s="95">
        <f>SUMIFS('2추일출'!$G$7:$G$991,'2추일출'!$A$7:$A$991,'2추위원회별'!$A40,'2추일출'!$B$7:$B$991,'2추위원회별'!$C40)</f>
        <v>0</v>
      </c>
      <c r="S40" s="95">
        <f>SUMIFS('2추일출'!$H$7:$H$991,'2추일출'!$A$7:$A$991,'2추위원회별'!$A40,'2추일출'!$B$7:$B$991,'2추위원회별'!$C40)</f>
        <v>0</v>
      </c>
      <c r="T40" s="95">
        <f>SUMIFS('2추일출'!$H$7:$H$991,'2추일출'!$A$7:$A$991,'2추위원회별'!$A40,'2추일출'!$B$7:$B$991,'2추위원회별'!$C40)</f>
        <v>0</v>
      </c>
      <c r="U40" s="95">
        <f>SUMIFS('2추일출'!$J$7:$J$991,'2추일출'!$A$7:$A$991,'2추위원회별'!$A40,'2추일출'!$B$7:$B$991,'2추위원회별'!$C40)</f>
        <v>0</v>
      </c>
      <c r="V40" s="95">
        <f>SUMIFS('2추일출'!$K$7:$K$991,'2추일출'!$A$7:$A$991,'2추위원회별'!$A40,'2추일출'!$B$7:$B$991,'2추위원회별'!$C40)</f>
        <v>0</v>
      </c>
      <c r="W40" s="95">
        <f>SUMIFS('2추일출'!$L$7:$L$991,'2추일출'!$A$7:$A$991,'2추위원회별'!$A40,'2추일출'!$B$7:$B$991,'2추위원회별'!$C40)</f>
        <v>0</v>
      </c>
      <c r="X40" s="95">
        <f>SUMIFS('2추일출'!$V$7:$V$991,'2추일출'!$A$7:$A$991,'2추위원회별'!$A40,'2추일출'!$B$7:$B$991,'2추위원회별'!$C40)</f>
        <v>0</v>
      </c>
      <c r="Y40" s="95">
        <f>SUMIFS('2추일출'!$W$7:$W$991,'2추일출'!$A$7:$A$991,'2추위원회별'!$A40,'2추일출'!$B$7:$B$991,'2추위원회별'!$C40)</f>
        <v>0</v>
      </c>
      <c r="Z40" s="95">
        <f>SUMIFS('2추일출'!$M$7:$M$991,'2추일출'!$A$7:$A$991,'2추위원회별'!$A40,'2추일출'!$B$7:$B$991,'2추위원회별'!$C40)</f>
        <v>0</v>
      </c>
      <c r="AA40" s="95">
        <f>SUMIFS('2추일출'!$N$7:$N$991,'2추일출'!$A$7:$A$991,'2추위원회별'!$A40,'2추일출'!$B$7:$B$991,'2추위원회별'!$C40)</f>
        <v>0</v>
      </c>
      <c r="AB40" s="95">
        <f>SUMIFS('2추일출'!$O$7:$O$991,'2추일출'!$A$7:$A$991,'2추위원회별'!$A40,'2추일출'!$B$7:$B$991,'2추위원회별'!$C40)</f>
        <v>0</v>
      </c>
      <c r="AC40" s="95">
        <f>SUMIFS('2추일출'!$AA$7:$AA$991,'2추일출'!$A$7:$A$991,'2추위원회별'!$A40,'2추일출'!$B$7:$B$991,'2추위원회별'!$C40)</f>
        <v>0</v>
      </c>
      <c r="AD40" s="95">
        <f>SUMIFS('2추일출'!$AB$7:$AB$991,'2추일출'!$A$7:$A$991,'2추위원회별'!$A40,'2추일출'!$B$7:$B$991,'2추위원회별'!$C40)</f>
        <v>0</v>
      </c>
    </row>
    <row r="41" spans="1:30" ht="16.5" customHeight="1">
      <c r="A41" t="s">
        <v>708</v>
      </c>
      <c r="B41" s="94"/>
      <c r="C41" s="94" t="s">
        <v>389</v>
      </c>
      <c r="D41" s="95">
        <f>SUMIFS('2추일입'!$G$7:$G$990,'2추일입'!$A$7:$A$990,'2추위원회별'!$A41,'2추일입'!$B$7:$B$990,'2추위원회별'!$C41)</f>
        <v>0</v>
      </c>
      <c r="E41" s="95">
        <f>SUMIFS('2추일입'!$H$7:$H$990,'2추일입'!$A$7:$A$990,'2추위원회별'!$A41,'2추일입'!$B$7:$B$990,'2추위원회별'!$C41)</f>
        <v>0</v>
      </c>
      <c r="F41" s="95">
        <f>SUMIFS('2추일입'!$H$7:$H$990,'2추일입'!$A$7:$A$990,'2추위원회별'!$A41,'2추일입'!$B$7:$B$990,'2추위원회별'!$C41)</f>
        <v>0</v>
      </c>
      <c r="G41" s="95">
        <f>SUMIFS('2추일입'!$J$7:$J$990,'2추일입'!$A$7:$A$990,'2추위원회별'!$A41,'2추일입'!$B$7:$B$990,'2추위원회별'!$C41)</f>
        <v>0</v>
      </c>
      <c r="H41" s="95">
        <f>SUMIFS('2추일입'!$K$7:$K$990,'2추일입'!$A$7:$A$990,'2추위원회별'!$A41,'2추일입'!$B$7:$B$990,'2추위원회별'!$C41)</f>
        <v>0</v>
      </c>
      <c r="I41" s="95">
        <f>SUMIFS('2추일입'!$L$7:$L$990,'2추일입'!$A$7:$A$990,'2추위원회별'!$A41,'2추일입'!$B$7:$B$990,'2추위원회별'!$C41)</f>
        <v>0</v>
      </c>
      <c r="J41" s="95">
        <f>SUMIFS('2추일입'!$V$7:$V$990,'2추일입'!$A$7:$A$990,'2추위원회별'!$A41,'2추일입'!$B$7:$B$990,'2추위원회별'!$C41)</f>
        <v>0</v>
      </c>
      <c r="K41" s="95">
        <f>SUMIFS('2추일입'!$W$7:$W$990,'2추일입'!$A$7:$A$990,'2추위원회별'!$A41,'2추일입'!$B$7:$B$990,'2추위원회별'!$C41)</f>
        <v>0</v>
      </c>
      <c r="L41" s="95">
        <f>SUMIFS('2추일입'!$M$7:$M$990,'2추일입'!$A$7:$A$990,'2추위원회별'!$A41,'2추일입'!$B$7:$B$990,'2추위원회별'!$C41)</f>
        <v>0</v>
      </c>
      <c r="M41" s="95">
        <f>SUMIFS('2추일입'!$N$7:$N$990,'2추일입'!$A$7:$A$990,'2추위원회별'!$A41,'2추일입'!$B$7:$B$990,'2추위원회별'!$C41)</f>
        <v>0</v>
      </c>
      <c r="N41" s="95">
        <f>SUMIFS('2추일입'!$O$7:$O$990,'2추일입'!$A$7:$A$990,'2추위원회별'!$A41,'2추일입'!$B$7:$B$990,'2추위원회별'!$C41)</f>
        <v>0</v>
      </c>
      <c r="O41" s="95">
        <f>SUMIFS('2추일입'!$AA$7:$AA$990,'2추일입'!$A$7:$A$990,'2추위원회별'!$A41,'2추일입'!$B$7:$B$990,'2추위원회별'!$C41)</f>
        <v>0</v>
      </c>
      <c r="P41" s="95">
        <f>SUMIFS('2추일입'!$AB$7:$AB$990,'2추일입'!$A$7:$A$990,'2추위원회별'!$A41,'2추일입'!$B$7:$B$990,'2추위원회별'!$C41)</f>
        <v>0</v>
      </c>
      <c r="R41" s="95">
        <f>SUMIFS('2추일출'!$G$7:$G$991,'2추일출'!$A$7:$A$991,'2추위원회별'!$A41,'2추일출'!$B$7:$B$991,'2추위원회별'!$C41)</f>
        <v>0</v>
      </c>
      <c r="S41" s="95">
        <f>SUMIFS('2추일출'!$H$7:$H$991,'2추일출'!$A$7:$A$991,'2추위원회별'!$A41,'2추일출'!$B$7:$B$991,'2추위원회별'!$C41)</f>
        <v>0</v>
      </c>
      <c r="T41" s="95">
        <f>SUMIFS('2추일출'!$H$7:$H$991,'2추일출'!$A$7:$A$991,'2추위원회별'!$A41,'2추일출'!$B$7:$B$991,'2추위원회별'!$C41)</f>
        <v>0</v>
      </c>
      <c r="U41" s="95">
        <f>SUMIFS('2추일출'!$J$7:$J$991,'2추일출'!$A$7:$A$991,'2추위원회별'!$A41,'2추일출'!$B$7:$B$991,'2추위원회별'!$C41)</f>
        <v>0</v>
      </c>
      <c r="V41" s="95">
        <f>SUMIFS('2추일출'!$K$7:$K$991,'2추일출'!$A$7:$A$991,'2추위원회별'!$A41,'2추일출'!$B$7:$B$991,'2추위원회별'!$C41)</f>
        <v>0</v>
      </c>
      <c r="W41" s="95">
        <f>SUMIFS('2추일출'!$L$7:$L$991,'2추일출'!$A$7:$A$991,'2추위원회별'!$A41,'2추일출'!$B$7:$B$991,'2추위원회별'!$C41)</f>
        <v>0</v>
      </c>
      <c r="X41" s="95">
        <f>SUMIFS('2추일출'!$V$7:$V$991,'2추일출'!$A$7:$A$991,'2추위원회별'!$A41,'2추일출'!$B$7:$B$991,'2추위원회별'!$C41)</f>
        <v>0</v>
      </c>
      <c r="Y41" s="95">
        <f>SUMIFS('2추일출'!$W$7:$W$991,'2추일출'!$A$7:$A$991,'2추위원회별'!$A41,'2추일출'!$B$7:$B$991,'2추위원회별'!$C41)</f>
        <v>0</v>
      </c>
      <c r="Z41" s="95">
        <f>SUMIFS('2추일출'!$M$7:$M$991,'2추일출'!$A$7:$A$991,'2추위원회별'!$A41,'2추일출'!$B$7:$B$991,'2추위원회별'!$C41)</f>
        <v>0</v>
      </c>
      <c r="AA41" s="95">
        <f>SUMIFS('2추일출'!$N$7:$N$991,'2추일출'!$A$7:$A$991,'2추위원회별'!$A41,'2추일출'!$B$7:$B$991,'2추위원회별'!$C41)</f>
        <v>0</v>
      </c>
      <c r="AB41" s="95">
        <f>SUMIFS('2추일출'!$O$7:$O$991,'2추일출'!$A$7:$A$991,'2추위원회별'!$A41,'2추일출'!$B$7:$B$991,'2추위원회별'!$C41)</f>
        <v>0</v>
      </c>
      <c r="AC41" s="95">
        <f>SUMIFS('2추일출'!$AA$7:$AA$991,'2추일출'!$A$7:$A$991,'2추위원회별'!$A41,'2추일출'!$B$7:$B$991,'2추위원회별'!$C41)</f>
        <v>0</v>
      </c>
      <c r="AD41" s="95">
        <f>SUMIFS('2추일출'!$AB$7:$AB$991,'2추일출'!$A$7:$A$991,'2추위원회별'!$A41,'2추일출'!$B$7:$B$991,'2추위원회별'!$C41)</f>
        <v>0</v>
      </c>
    </row>
    <row r="42" spans="1:30" ht="16.5" customHeight="1">
      <c r="A42" t="s">
        <v>707</v>
      </c>
      <c r="B42" s="94"/>
      <c r="C42" s="94" t="s">
        <v>396</v>
      </c>
      <c r="D42" s="95">
        <f>SUMIFS('2추일입'!$G$7:$G$990,'2추일입'!$A$7:$A$990,'2추위원회별'!$A42,'2추일입'!$B$7:$B$990,'2추위원회별'!$C42)</f>
        <v>0</v>
      </c>
      <c r="E42" s="95">
        <f>SUMIFS('2추일입'!$H$7:$H$990,'2추일입'!$A$7:$A$990,'2추위원회별'!$A42,'2추일입'!$B$7:$B$990,'2추위원회별'!$C42)</f>
        <v>0</v>
      </c>
      <c r="F42" s="95">
        <f>SUMIFS('2추일입'!$H$7:$H$990,'2추일입'!$A$7:$A$990,'2추위원회별'!$A42,'2추일입'!$B$7:$B$990,'2추위원회별'!$C42)</f>
        <v>0</v>
      </c>
      <c r="G42" s="95">
        <f>SUMIFS('2추일입'!$J$7:$J$990,'2추일입'!$A$7:$A$990,'2추위원회별'!$A42,'2추일입'!$B$7:$B$990,'2추위원회별'!$C42)</f>
        <v>0</v>
      </c>
      <c r="H42" s="95">
        <f>SUMIFS('2추일입'!$K$7:$K$990,'2추일입'!$A$7:$A$990,'2추위원회별'!$A42,'2추일입'!$B$7:$B$990,'2추위원회별'!$C42)</f>
        <v>0</v>
      </c>
      <c r="I42" s="95">
        <f>SUMIFS('2추일입'!$L$7:$L$990,'2추일입'!$A$7:$A$990,'2추위원회별'!$A42,'2추일입'!$B$7:$B$990,'2추위원회별'!$C42)</f>
        <v>0</v>
      </c>
      <c r="J42" s="95">
        <f>SUMIFS('2추일입'!$V$7:$V$990,'2추일입'!$A$7:$A$990,'2추위원회별'!$A42,'2추일입'!$B$7:$B$990,'2추위원회별'!$C42)</f>
        <v>0</v>
      </c>
      <c r="K42" s="95">
        <f>SUMIFS('2추일입'!$W$7:$W$990,'2추일입'!$A$7:$A$990,'2추위원회별'!$A42,'2추일입'!$B$7:$B$990,'2추위원회별'!$C42)</f>
        <v>0</v>
      </c>
      <c r="L42" s="95">
        <f>SUMIFS('2추일입'!$M$7:$M$990,'2추일입'!$A$7:$A$990,'2추위원회별'!$A42,'2추일입'!$B$7:$B$990,'2추위원회별'!$C42)</f>
        <v>0</v>
      </c>
      <c r="M42" s="95">
        <f>SUMIFS('2추일입'!$N$7:$N$990,'2추일입'!$A$7:$A$990,'2추위원회별'!$A42,'2추일입'!$B$7:$B$990,'2추위원회별'!$C42)</f>
        <v>0</v>
      </c>
      <c r="N42" s="95">
        <f>SUMIFS('2추일입'!$O$7:$O$990,'2추일입'!$A$7:$A$990,'2추위원회별'!$A42,'2추일입'!$B$7:$B$990,'2추위원회별'!$C42)</f>
        <v>0</v>
      </c>
      <c r="O42" s="95">
        <f>SUMIFS('2추일입'!$AA$7:$AA$990,'2추일입'!$A$7:$A$990,'2추위원회별'!$A42,'2추일입'!$B$7:$B$990,'2추위원회별'!$C42)</f>
        <v>0</v>
      </c>
      <c r="P42" s="95">
        <f>SUMIFS('2추일입'!$AB$7:$AB$990,'2추일입'!$A$7:$A$990,'2추위원회별'!$A42,'2추일입'!$B$7:$B$990,'2추위원회별'!$C42)</f>
        <v>0</v>
      </c>
      <c r="R42" s="95">
        <f>SUMIFS('2추일출'!$G$7:$G$991,'2추일출'!$A$7:$A$991,'2추위원회별'!$A42,'2추일출'!$B$7:$B$991,'2추위원회별'!$C42)</f>
        <v>0</v>
      </c>
      <c r="S42" s="95">
        <f>SUMIFS('2추일출'!$H$7:$H$991,'2추일출'!$A$7:$A$991,'2추위원회별'!$A42,'2추일출'!$B$7:$B$991,'2추위원회별'!$C42)</f>
        <v>0</v>
      </c>
      <c r="T42" s="95">
        <f>SUMIFS('2추일출'!$H$7:$H$991,'2추일출'!$A$7:$A$991,'2추위원회별'!$A42,'2추일출'!$B$7:$B$991,'2추위원회별'!$C42)</f>
        <v>0</v>
      </c>
      <c r="U42" s="95">
        <f>SUMIFS('2추일출'!$J$7:$J$991,'2추일출'!$A$7:$A$991,'2추위원회별'!$A42,'2추일출'!$B$7:$B$991,'2추위원회별'!$C42)</f>
        <v>0</v>
      </c>
      <c r="V42" s="95">
        <f>SUMIFS('2추일출'!$K$7:$K$991,'2추일출'!$A$7:$A$991,'2추위원회별'!$A42,'2추일출'!$B$7:$B$991,'2추위원회별'!$C42)</f>
        <v>0</v>
      </c>
      <c r="W42" s="95">
        <f>SUMIFS('2추일출'!$L$7:$L$991,'2추일출'!$A$7:$A$991,'2추위원회별'!$A42,'2추일출'!$B$7:$B$991,'2추위원회별'!$C42)</f>
        <v>0</v>
      </c>
      <c r="X42" s="95">
        <f>SUMIFS('2추일출'!$V$7:$V$991,'2추일출'!$A$7:$A$991,'2추위원회별'!$A42,'2추일출'!$B$7:$B$991,'2추위원회별'!$C42)</f>
        <v>0</v>
      </c>
      <c r="Y42" s="95">
        <f>SUMIFS('2추일출'!$W$7:$W$991,'2추일출'!$A$7:$A$991,'2추위원회별'!$A42,'2추일출'!$B$7:$B$991,'2추위원회별'!$C42)</f>
        <v>0</v>
      </c>
      <c r="Z42" s="95">
        <f>SUMIFS('2추일출'!$M$7:$M$991,'2추일출'!$A$7:$A$991,'2추위원회별'!$A42,'2추일출'!$B$7:$B$991,'2추위원회별'!$C42)</f>
        <v>0</v>
      </c>
      <c r="AA42" s="95">
        <f>SUMIFS('2추일출'!$N$7:$N$991,'2추일출'!$A$7:$A$991,'2추위원회별'!$A42,'2추일출'!$B$7:$B$991,'2추위원회별'!$C42)</f>
        <v>0</v>
      </c>
      <c r="AB42" s="95">
        <f>SUMIFS('2추일출'!$O$7:$O$991,'2추일출'!$A$7:$A$991,'2추위원회별'!$A42,'2추일출'!$B$7:$B$991,'2추위원회별'!$C42)</f>
        <v>0</v>
      </c>
      <c r="AC42" s="95">
        <f>SUMIFS('2추일출'!$AA$7:$AA$991,'2추일출'!$A$7:$A$991,'2추위원회별'!$A42,'2추일출'!$B$7:$B$991,'2추위원회별'!$C42)</f>
        <v>0</v>
      </c>
      <c r="AD42" s="95">
        <f>SUMIFS('2추일출'!$AB$7:$AB$991,'2추일출'!$A$7:$A$991,'2추위원회별'!$A42,'2추일출'!$B$7:$B$991,'2추위원회별'!$C42)</f>
        <v>0</v>
      </c>
    </row>
    <row r="43" spans="1:30" ht="16.5" customHeight="1">
      <c r="B43" s="344" t="s">
        <v>427</v>
      </c>
      <c r="C43" s="345"/>
      <c r="D43" s="93">
        <f t="shared" ref="D43:P43" si="20">SUM(D44:D46)</f>
        <v>0</v>
      </c>
      <c r="E43" s="93">
        <f t="shared" si="20"/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O43" s="93">
        <f t="shared" si="20"/>
        <v>0</v>
      </c>
      <c r="P43" s="93">
        <f t="shared" si="20"/>
        <v>0</v>
      </c>
      <c r="R43" s="93">
        <f t="shared" ref="R43:AD43" si="21">SUM(R44:R46)</f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  <c r="AA43" s="93">
        <f t="shared" si="21"/>
        <v>0</v>
      </c>
      <c r="AB43" s="93">
        <f t="shared" si="21"/>
        <v>0</v>
      </c>
      <c r="AC43" s="93">
        <f t="shared" si="21"/>
        <v>0</v>
      </c>
      <c r="AD43" s="93">
        <f t="shared" si="21"/>
        <v>0</v>
      </c>
    </row>
    <row r="44" spans="1:30" ht="16.5" customHeight="1">
      <c r="A44" t="s">
        <v>706</v>
      </c>
      <c r="B44" s="94"/>
      <c r="C44" s="94" t="s">
        <v>181</v>
      </c>
      <c r="D44" s="95">
        <f>SUMIFS('2추일입'!$G$7:$G$990,'2추일입'!$A$7:$A$990,'2추위원회별'!$A44,'2추일입'!$B$7:$B$990,'2추위원회별'!$C44)</f>
        <v>0</v>
      </c>
      <c r="E44" s="95">
        <f>SUMIFS('2추일입'!$H$7:$H$990,'2추일입'!$A$7:$A$990,'2추위원회별'!$A44,'2추일입'!$B$7:$B$990,'2추위원회별'!$C44)</f>
        <v>0</v>
      </c>
      <c r="F44" s="95">
        <f>SUMIFS('2추일입'!$H$7:$H$990,'2추일입'!$A$7:$A$990,'2추위원회별'!$A44,'2추일입'!$B$7:$B$990,'2추위원회별'!$C44)</f>
        <v>0</v>
      </c>
      <c r="G44" s="95">
        <f>SUMIFS('2추일입'!$J$7:$J$990,'2추일입'!$A$7:$A$990,'2추위원회별'!$A44,'2추일입'!$B$7:$B$990,'2추위원회별'!$C44)</f>
        <v>0</v>
      </c>
      <c r="H44" s="95">
        <f>SUMIFS('2추일입'!$K$7:$K$990,'2추일입'!$A$7:$A$990,'2추위원회별'!$A44,'2추일입'!$B$7:$B$990,'2추위원회별'!$C44)</f>
        <v>0</v>
      </c>
      <c r="I44" s="95">
        <f>SUMIFS('2추일입'!$L$7:$L$990,'2추일입'!$A$7:$A$990,'2추위원회별'!$A44,'2추일입'!$B$7:$B$990,'2추위원회별'!$C44)</f>
        <v>0</v>
      </c>
      <c r="J44" s="95">
        <f>SUMIFS('2추일입'!$V$7:$V$990,'2추일입'!$A$7:$A$990,'2추위원회별'!$A44,'2추일입'!$B$7:$B$990,'2추위원회별'!$C44)</f>
        <v>0</v>
      </c>
      <c r="K44" s="95">
        <f>SUMIFS('2추일입'!$W$7:$W$990,'2추일입'!$A$7:$A$990,'2추위원회별'!$A44,'2추일입'!$B$7:$B$990,'2추위원회별'!$C44)</f>
        <v>0</v>
      </c>
      <c r="L44" s="95">
        <f>SUMIFS('2추일입'!$M$7:$M$990,'2추일입'!$A$7:$A$990,'2추위원회별'!$A44,'2추일입'!$B$7:$B$990,'2추위원회별'!$C44)</f>
        <v>0</v>
      </c>
      <c r="M44" s="95">
        <f>SUMIFS('2추일입'!$N$7:$N$990,'2추일입'!$A$7:$A$990,'2추위원회별'!$A44,'2추일입'!$B$7:$B$990,'2추위원회별'!$C44)</f>
        <v>0</v>
      </c>
      <c r="N44" s="95">
        <f>SUMIFS('2추일입'!$O$7:$O$990,'2추일입'!$A$7:$A$990,'2추위원회별'!$A44,'2추일입'!$B$7:$B$990,'2추위원회별'!$C44)</f>
        <v>0</v>
      </c>
      <c r="O44" s="95">
        <f>SUMIFS('2추일입'!$AA$7:$AA$990,'2추일입'!$A$7:$A$990,'2추위원회별'!$A44,'2추일입'!$B$7:$B$990,'2추위원회별'!$C44)</f>
        <v>0</v>
      </c>
      <c r="P44" s="95">
        <f>SUMIFS('2추일입'!$AB$7:$AB$990,'2추일입'!$A$7:$A$990,'2추위원회별'!$A44,'2추일입'!$B$7:$B$990,'2추위원회별'!$C44)</f>
        <v>0</v>
      </c>
      <c r="R44" s="95">
        <f>SUMIFS('2추일출'!$G$7:$G$991,'2추일출'!$A$7:$A$991,'2추위원회별'!$A44,'2추일출'!$B$7:$B$991,'2추위원회별'!$C44)</f>
        <v>0</v>
      </c>
      <c r="S44" s="95">
        <f>SUMIFS('2추일출'!$H$7:$H$991,'2추일출'!$A$7:$A$991,'2추위원회별'!$A44,'2추일출'!$B$7:$B$991,'2추위원회별'!$C44)</f>
        <v>0</v>
      </c>
      <c r="T44" s="95">
        <f>SUMIFS('2추일출'!$H$7:$H$991,'2추일출'!$A$7:$A$991,'2추위원회별'!$A44,'2추일출'!$B$7:$B$991,'2추위원회별'!$C44)</f>
        <v>0</v>
      </c>
      <c r="U44" s="95">
        <f>SUMIFS('2추일출'!$J$7:$J$991,'2추일출'!$A$7:$A$991,'2추위원회별'!$A44,'2추일출'!$B$7:$B$991,'2추위원회별'!$C44)</f>
        <v>0</v>
      </c>
      <c r="V44" s="95">
        <f>SUMIFS('2추일출'!$K$7:$K$991,'2추일출'!$A$7:$A$991,'2추위원회별'!$A44,'2추일출'!$B$7:$B$991,'2추위원회별'!$C44)</f>
        <v>0</v>
      </c>
      <c r="W44" s="95">
        <f>SUMIFS('2추일출'!$L$7:$L$991,'2추일출'!$A$7:$A$991,'2추위원회별'!$A44,'2추일출'!$B$7:$B$991,'2추위원회별'!$C44)</f>
        <v>0</v>
      </c>
      <c r="X44" s="95">
        <f>SUMIFS('2추일출'!$V$7:$V$991,'2추일출'!$A$7:$A$991,'2추위원회별'!$A44,'2추일출'!$B$7:$B$991,'2추위원회별'!$C44)</f>
        <v>0</v>
      </c>
      <c r="Y44" s="95">
        <f>SUMIFS('2추일출'!$W$7:$W$991,'2추일출'!$A$7:$A$991,'2추위원회별'!$A44,'2추일출'!$B$7:$B$991,'2추위원회별'!$C44)</f>
        <v>0</v>
      </c>
      <c r="Z44" s="95">
        <f>SUMIFS('2추일출'!$M$7:$M$991,'2추일출'!$A$7:$A$991,'2추위원회별'!$A44,'2추일출'!$B$7:$B$991,'2추위원회별'!$C44)</f>
        <v>0</v>
      </c>
      <c r="AA44" s="95">
        <f>SUMIFS('2추일출'!$N$7:$N$991,'2추일출'!$A$7:$A$991,'2추위원회별'!$A44,'2추일출'!$B$7:$B$991,'2추위원회별'!$C44)</f>
        <v>0</v>
      </c>
      <c r="AB44" s="95">
        <f>SUMIFS('2추일출'!$O$7:$O$991,'2추일출'!$A$7:$A$991,'2추위원회별'!$A44,'2추일출'!$B$7:$B$991,'2추위원회별'!$C44)</f>
        <v>0</v>
      </c>
      <c r="AC44" s="95">
        <f>SUMIFS('2추일출'!$AA$7:$AA$991,'2추일출'!$A$7:$A$991,'2추위원회별'!$A44,'2추일출'!$B$7:$B$991,'2추위원회별'!$C44)</f>
        <v>0</v>
      </c>
      <c r="AD44" s="95">
        <f>SUMIFS('2추일출'!$AB$7:$AB$991,'2추일출'!$A$7:$A$991,'2추위원회별'!$A44,'2추일출'!$B$7:$B$991,'2추위원회별'!$C44)</f>
        <v>0</v>
      </c>
    </row>
    <row r="45" spans="1:30" ht="16.5" customHeight="1">
      <c r="A45" t="s">
        <v>706</v>
      </c>
      <c r="B45" s="94"/>
      <c r="C45" s="94" t="s">
        <v>113</v>
      </c>
      <c r="D45" s="95">
        <f>SUMIFS('2추일입'!$G$7:$G$990,'2추일입'!$A$7:$A$990,'2추위원회별'!$A45,'2추일입'!$B$7:$B$990,'2추위원회별'!$C45)</f>
        <v>0</v>
      </c>
      <c r="E45" s="95">
        <f>SUMIFS('2추일입'!$H$7:$H$990,'2추일입'!$A$7:$A$990,'2추위원회별'!$A45,'2추일입'!$B$7:$B$990,'2추위원회별'!$C45)</f>
        <v>0</v>
      </c>
      <c r="F45" s="95">
        <f>SUMIFS('2추일입'!$H$7:$H$990,'2추일입'!$A$7:$A$990,'2추위원회별'!$A45,'2추일입'!$B$7:$B$990,'2추위원회별'!$C45)</f>
        <v>0</v>
      </c>
      <c r="G45" s="95">
        <f>SUMIFS('2추일입'!$J$7:$J$990,'2추일입'!$A$7:$A$990,'2추위원회별'!$A45,'2추일입'!$B$7:$B$990,'2추위원회별'!$C45)</f>
        <v>0</v>
      </c>
      <c r="H45" s="95">
        <f>SUMIFS('2추일입'!$K$7:$K$990,'2추일입'!$A$7:$A$990,'2추위원회별'!$A45,'2추일입'!$B$7:$B$990,'2추위원회별'!$C45)</f>
        <v>0</v>
      </c>
      <c r="I45" s="95">
        <f>SUMIFS('2추일입'!$L$7:$L$990,'2추일입'!$A$7:$A$990,'2추위원회별'!$A45,'2추일입'!$B$7:$B$990,'2추위원회별'!$C45)</f>
        <v>0</v>
      </c>
      <c r="J45" s="95">
        <f>SUMIFS('2추일입'!$V$7:$V$990,'2추일입'!$A$7:$A$990,'2추위원회별'!$A45,'2추일입'!$B$7:$B$990,'2추위원회별'!$C45)</f>
        <v>0</v>
      </c>
      <c r="K45" s="95">
        <f>SUMIFS('2추일입'!$W$7:$W$990,'2추일입'!$A$7:$A$990,'2추위원회별'!$A45,'2추일입'!$B$7:$B$990,'2추위원회별'!$C45)</f>
        <v>0</v>
      </c>
      <c r="L45" s="95">
        <f>SUMIFS('2추일입'!$M$7:$M$990,'2추일입'!$A$7:$A$990,'2추위원회별'!$A45,'2추일입'!$B$7:$B$990,'2추위원회별'!$C45)</f>
        <v>0</v>
      </c>
      <c r="M45" s="95">
        <f>SUMIFS('2추일입'!$N$7:$N$990,'2추일입'!$A$7:$A$990,'2추위원회별'!$A45,'2추일입'!$B$7:$B$990,'2추위원회별'!$C45)</f>
        <v>0</v>
      </c>
      <c r="N45" s="95">
        <f>SUMIFS('2추일입'!$O$7:$O$990,'2추일입'!$A$7:$A$990,'2추위원회별'!$A45,'2추일입'!$B$7:$B$990,'2추위원회별'!$C45)</f>
        <v>0</v>
      </c>
      <c r="O45" s="95">
        <f>SUMIFS('2추일입'!$AA$7:$AA$990,'2추일입'!$A$7:$A$990,'2추위원회별'!$A45,'2추일입'!$B$7:$B$990,'2추위원회별'!$C45)</f>
        <v>0</v>
      </c>
      <c r="P45" s="95">
        <f>SUMIFS('2추일입'!$AB$7:$AB$990,'2추일입'!$A$7:$A$990,'2추위원회별'!$A45,'2추일입'!$B$7:$B$990,'2추위원회별'!$C45)</f>
        <v>0</v>
      </c>
      <c r="R45" s="95">
        <f>SUMIFS('2추일출'!$G$7:$G$991,'2추일출'!$A$7:$A$991,'2추위원회별'!$A45,'2추일출'!$B$7:$B$991,'2추위원회별'!$C45)</f>
        <v>0</v>
      </c>
      <c r="S45" s="95">
        <f>SUMIFS('2추일출'!$H$7:$H$991,'2추일출'!$A$7:$A$991,'2추위원회별'!$A45,'2추일출'!$B$7:$B$991,'2추위원회별'!$C45)</f>
        <v>0</v>
      </c>
      <c r="T45" s="95">
        <f>SUMIFS('2추일출'!$H$7:$H$991,'2추일출'!$A$7:$A$991,'2추위원회별'!$A45,'2추일출'!$B$7:$B$991,'2추위원회별'!$C45)</f>
        <v>0</v>
      </c>
      <c r="U45" s="95">
        <f>SUMIFS('2추일출'!$J$7:$J$991,'2추일출'!$A$7:$A$991,'2추위원회별'!$A45,'2추일출'!$B$7:$B$991,'2추위원회별'!$C45)</f>
        <v>0</v>
      </c>
      <c r="V45" s="95">
        <f>SUMIFS('2추일출'!$K$7:$K$991,'2추일출'!$A$7:$A$991,'2추위원회별'!$A45,'2추일출'!$B$7:$B$991,'2추위원회별'!$C45)</f>
        <v>0</v>
      </c>
      <c r="W45" s="95">
        <f>SUMIFS('2추일출'!$L$7:$L$991,'2추일출'!$A$7:$A$991,'2추위원회별'!$A45,'2추일출'!$B$7:$B$991,'2추위원회별'!$C45)</f>
        <v>0</v>
      </c>
      <c r="X45" s="95">
        <f>SUMIFS('2추일출'!$V$7:$V$991,'2추일출'!$A$7:$A$991,'2추위원회별'!$A45,'2추일출'!$B$7:$B$991,'2추위원회별'!$C45)</f>
        <v>0</v>
      </c>
      <c r="Y45" s="95">
        <f>SUMIFS('2추일출'!$W$7:$W$991,'2추일출'!$A$7:$A$991,'2추위원회별'!$A45,'2추일출'!$B$7:$B$991,'2추위원회별'!$C45)</f>
        <v>0</v>
      </c>
      <c r="Z45" s="95">
        <f>SUMIFS('2추일출'!$M$7:$M$991,'2추일출'!$A$7:$A$991,'2추위원회별'!$A45,'2추일출'!$B$7:$B$991,'2추위원회별'!$C45)</f>
        <v>0</v>
      </c>
      <c r="AA45" s="95">
        <f>SUMIFS('2추일출'!$N$7:$N$991,'2추일출'!$A$7:$A$991,'2추위원회별'!$A45,'2추일출'!$B$7:$B$991,'2추위원회별'!$C45)</f>
        <v>0</v>
      </c>
      <c r="AB45" s="95">
        <f>SUMIFS('2추일출'!$O$7:$O$991,'2추일출'!$A$7:$A$991,'2추위원회별'!$A45,'2추일출'!$B$7:$B$991,'2추위원회별'!$C45)</f>
        <v>0</v>
      </c>
      <c r="AC45" s="95">
        <f>SUMIFS('2추일출'!$AA$7:$AA$991,'2추일출'!$A$7:$A$991,'2추위원회별'!$A45,'2추일출'!$B$7:$B$991,'2추위원회별'!$C45)</f>
        <v>0</v>
      </c>
      <c r="AD45" s="95">
        <f>SUMIFS('2추일출'!$AB$7:$AB$991,'2추일출'!$A$7:$A$991,'2추위원회별'!$A45,'2추일출'!$B$7:$B$991,'2추위원회별'!$C45)</f>
        <v>0</v>
      </c>
    </row>
    <row r="46" spans="1:30" ht="16.5" customHeight="1">
      <c r="A46" t="s">
        <v>706</v>
      </c>
      <c r="B46" s="98"/>
      <c r="C46" s="98" t="s">
        <v>70</v>
      </c>
      <c r="D46" s="103">
        <f>SUMIFS('2추일입'!$G$7:$G$990,'2추일입'!$A$7:$A$990,'2추위원회별'!$A46,'2추일입'!$B$7:$B$990,'2추위원회별'!$C46)</f>
        <v>0</v>
      </c>
      <c r="E46" s="103">
        <f>SUMIFS('2추일입'!$H$7:$H$990,'2추일입'!$A$7:$A$990,'2추위원회별'!$A46,'2추일입'!$B$7:$B$990,'2추위원회별'!$C46)</f>
        <v>0</v>
      </c>
      <c r="F46" s="103">
        <f>SUMIFS('2추일입'!$H$7:$H$990,'2추일입'!$A$7:$A$990,'2추위원회별'!$A46,'2추일입'!$B$7:$B$990,'2추위원회별'!$C46)</f>
        <v>0</v>
      </c>
      <c r="G46" s="103">
        <f>SUMIFS('2추일입'!$J$7:$J$990,'2추일입'!$A$7:$A$990,'2추위원회별'!$A46,'2추일입'!$B$7:$B$990,'2추위원회별'!$C46)</f>
        <v>0</v>
      </c>
      <c r="H46" s="103">
        <f>SUMIFS('2추일입'!$K$7:$K$990,'2추일입'!$A$7:$A$990,'2추위원회별'!$A46,'2추일입'!$B$7:$B$990,'2추위원회별'!$C46)</f>
        <v>0</v>
      </c>
      <c r="I46" s="103">
        <f>SUMIFS('2추일입'!$L$7:$L$990,'2추일입'!$A$7:$A$990,'2추위원회별'!$A46,'2추일입'!$B$7:$B$990,'2추위원회별'!$C46)</f>
        <v>0</v>
      </c>
      <c r="J46" s="103">
        <f>SUMIFS('2추일입'!$V$7:$V$990,'2추일입'!$A$7:$A$990,'2추위원회별'!$A46,'2추일입'!$B$7:$B$990,'2추위원회별'!$C46)</f>
        <v>0</v>
      </c>
      <c r="K46" s="103">
        <f>SUMIFS('2추일입'!$W$7:$W$990,'2추일입'!$A$7:$A$990,'2추위원회별'!$A46,'2추일입'!$B$7:$B$990,'2추위원회별'!$C46)</f>
        <v>0</v>
      </c>
      <c r="L46" s="103">
        <f>SUMIFS('2추일입'!$M$7:$M$990,'2추일입'!$A$7:$A$990,'2추위원회별'!$A46,'2추일입'!$B$7:$B$990,'2추위원회별'!$C46)</f>
        <v>0</v>
      </c>
      <c r="M46" s="103">
        <f>SUMIFS('2추일입'!$N$7:$N$990,'2추일입'!$A$7:$A$990,'2추위원회별'!$A46,'2추일입'!$B$7:$B$990,'2추위원회별'!$C46)</f>
        <v>0</v>
      </c>
      <c r="N46" s="103">
        <f>SUMIFS('2추일입'!$O$7:$O$990,'2추일입'!$A$7:$A$990,'2추위원회별'!$A46,'2추일입'!$B$7:$B$990,'2추위원회별'!$C46)</f>
        <v>0</v>
      </c>
      <c r="O46" s="103">
        <f>SUMIFS('2추일입'!$AA$7:$AA$990,'2추일입'!$A$7:$A$990,'2추위원회별'!$A46,'2추일입'!$B$7:$B$990,'2추위원회별'!$C46)</f>
        <v>0</v>
      </c>
      <c r="P46" s="103">
        <f>SUMIFS('2추일입'!$AB$7:$AB$990,'2추일입'!$A$7:$A$990,'2추위원회별'!$A46,'2추일입'!$B$7:$B$990,'2추위원회별'!$C46)</f>
        <v>0</v>
      </c>
      <c r="R46" s="103">
        <f>SUMIFS('2추일출'!$G$7:$G$991,'2추일출'!$A$7:$A$991,'2추위원회별'!$A46,'2추일출'!$B$7:$B$991,'2추위원회별'!$C46)</f>
        <v>0</v>
      </c>
      <c r="S46" s="103">
        <f>SUMIFS('2추일출'!$H$7:$H$991,'2추일출'!$A$7:$A$991,'2추위원회별'!$A46,'2추일출'!$B$7:$B$991,'2추위원회별'!$C46)</f>
        <v>0</v>
      </c>
      <c r="T46" s="103">
        <f>SUMIFS('2추일출'!$H$7:$H$991,'2추일출'!$A$7:$A$991,'2추위원회별'!$A46,'2추일출'!$B$7:$B$991,'2추위원회별'!$C46)</f>
        <v>0</v>
      </c>
      <c r="U46" s="103">
        <f>SUMIFS('2추일출'!$J$7:$J$991,'2추일출'!$A$7:$A$991,'2추위원회별'!$A46,'2추일출'!$B$7:$B$991,'2추위원회별'!$C46)</f>
        <v>0</v>
      </c>
      <c r="V46" s="103">
        <f>SUMIFS('2추일출'!$K$7:$K$991,'2추일출'!$A$7:$A$991,'2추위원회별'!$A46,'2추일출'!$B$7:$B$991,'2추위원회별'!$C46)</f>
        <v>0</v>
      </c>
      <c r="W46" s="103">
        <f>SUMIFS('2추일출'!$L$7:$L$991,'2추일출'!$A$7:$A$991,'2추위원회별'!$A46,'2추일출'!$B$7:$B$991,'2추위원회별'!$C46)</f>
        <v>0</v>
      </c>
      <c r="X46" s="103">
        <f>SUMIFS('2추일출'!$V$7:$V$991,'2추일출'!$A$7:$A$991,'2추위원회별'!$A46,'2추일출'!$B$7:$B$991,'2추위원회별'!$C46)</f>
        <v>0</v>
      </c>
      <c r="Y46" s="103">
        <f>SUMIFS('2추일출'!$W$7:$W$991,'2추일출'!$A$7:$A$991,'2추위원회별'!$A46,'2추일출'!$B$7:$B$991,'2추위원회별'!$C46)</f>
        <v>0</v>
      </c>
      <c r="Z46" s="103">
        <f>SUMIFS('2추일출'!$M$7:$M$991,'2추일출'!$A$7:$A$991,'2추위원회별'!$A46,'2추일출'!$B$7:$B$991,'2추위원회별'!$C46)</f>
        <v>0</v>
      </c>
      <c r="AA46" s="103">
        <f>SUMIFS('2추일출'!$N$7:$N$991,'2추일출'!$A$7:$A$991,'2추위원회별'!$A46,'2추일출'!$B$7:$B$991,'2추위원회별'!$C46)</f>
        <v>0</v>
      </c>
      <c r="AB46" s="103">
        <f>SUMIFS('2추일출'!$O$7:$O$991,'2추일출'!$A$7:$A$991,'2추위원회별'!$A46,'2추일출'!$B$7:$B$991,'2추위원회별'!$C46)</f>
        <v>0</v>
      </c>
      <c r="AC46" s="103">
        <f>SUMIFS('2추일출'!$AA$7:$AA$991,'2추일출'!$A$7:$A$991,'2추위원회별'!$A46,'2추일출'!$B$7:$B$991,'2추위원회별'!$C46)</f>
        <v>0</v>
      </c>
      <c r="AD46" s="103">
        <f>SUMIFS('2추일출'!$AB$7:$AB$991,'2추일출'!$A$7:$A$991,'2추위원회별'!$A46,'2추일출'!$B$7:$B$991,'2추위원회별'!$C46)</f>
        <v>0</v>
      </c>
    </row>
  </sheetData>
  <sheetProtection formatCells="0" formatColumns="0" formatRows="0"/>
  <mergeCells count="33">
    <mergeCell ref="N4:N5"/>
    <mergeCell ref="B6:C6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Z4:AA4"/>
    <mergeCell ref="B3:C5"/>
    <mergeCell ref="D3:P3"/>
    <mergeCell ref="D4:D5"/>
    <mergeCell ref="J4:K4"/>
    <mergeCell ref="B32:C32"/>
    <mergeCell ref="B37:C37"/>
    <mergeCell ref="B43:C43"/>
    <mergeCell ref="W4:W5"/>
    <mergeCell ref="B22:C22"/>
    <mergeCell ref="B24:C24"/>
    <mergeCell ref="B28:C28"/>
    <mergeCell ref="O4:P4"/>
    <mergeCell ref="E4:E5"/>
    <mergeCell ref="F4:F5"/>
    <mergeCell ref="G4:H4"/>
    <mergeCell ref="I4:I5"/>
    <mergeCell ref="B7:C7"/>
    <mergeCell ref="B11:C11"/>
    <mergeCell ref="B15:C15"/>
    <mergeCell ref="B17:C17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0"/>
  <sheetViews>
    <sheetView showGridLines="0" tabSelected="1" zoomScale="90" zoomScaleNormal="90" zoomScaleSheetLayoutView="80" workbookViewId="0">
      <pane xSplit="4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9" style="1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683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682</v>
      </c>
      <c r="B2" s="12"/>
      <c r="C2" s="12"/>
      <c r="D2" s="59"/>
      <c r="E2" s="59"/>
      <c r="F2" s="12"/>
      <c r="M2" s="26"/>
      <c r="N2" s="26"/>
      <c r="V2" s="26" t="s">
        <v>681</v>
      </c>
      <c r="W2" s="27"/>
      <c r="AA2" s="26" t="s">
        <v>681</v>
      </c>
      <c r="AB2" s="27"/>
    </row>
    <row r="3" spans="1:31" ht="20.25">
      <c r="I3" s="22"/>
      <c r="J3" s="63">
        <f>COUNTA(J7:J368)</f>
        <v>1</v>
      </c>
      <c r="K3" s="63">
        <f>COUNTA(K7:K368)</f>
        <v>1</v>
      </c>
      <c r="L3" s="64"/>
      <c r="M3" s="63">
        <f>COUNTA(M7:M368)</f>
        <v>0</v>
      </c>
      <c r="N3" s="63">
        <f>COUNTA(N7:N368)</f>
        <v>0</v>
      </c>
      <c r="O3" s="25"/>
      <c r="P3" s="30"/>
      <c r="Q3" s="60" t="s">
        <v>680</v>
      </c>
      <c r="V3" s="27" t="str">
        <f>IF(V6='2추일출'!$V$6,"OK","@@")</f>
        <v>OK</v>
      </c>
      <c r="W3" s="38">
        <f>SUM(V6:W6)</f>
        <v>-182000</v>
      </c>
      <c r="X3" s="27" t="str">
        <f>IF(COUNTIF(X6:X1261,"@@")&gt;0,"@@","OK")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IF(COUNTIF(AC6:AC1261,"@@")&gt;0,"@@","OK")</f>
        <v>OK</v>
      </c>
      <c r="AE3" s="61"/>
    </row>
    <row r="4" spans="1:31" ht="30" customHeight="1">
      <c r="A4" s="352" t="s">
        <v>637</v>
      </c>
      <c r="B4" s="352" t="s">
        <v>635</v>
      </c>
      <c r="C4" s="352" t="s">
        <v>679</v>
      </c>
      <c r="D4" s="354" t="s">
        <v>632</v>
      </c>
      <c r="E4" s="355" t="s">
        <v>630</v>
      </c>
      <c r="F4" s="352" t="s">
        <v>678</v>
      </c>
      <c r="G4" s="355" t="s">
        <v>661</v>
      </c>
      <c r="H4" s="355" t="s">
        <v>520</v>
      </c>
      <c r="I4" s="355" t="s">
        <v>521</v>
      </c>
      <c r="J4" s="335" t="s">
        <v>657</v>
      </c>
      <c r="K4" s="336"/>
      <c r="L4" s="337" t="s">
        <v>677</v>
      </c>
      <c r="M4" s="343" t="s">
        <v>656</v>
      </c>
      <c r="N4" s="342"/>
      <c r="O4" s="340" t="s">
        <v>655</v>
      </c>
      <c r="P4" s="359" t="s">
        <v>622</v>
      </c>
      <c r="Q4" s="356" t="s">
        <v>620</v>
      </c>
      <c r="S4" s="357" t="s">
        <v>618</v>
      </c>
      <c r="U4" s="360" t="s">
        <v>675</v>
      </c>
      <c r="V4" s="339" t="s">
        <v>676</v>
      </c>
      <c r="W4" s="336"/>
      <c r="X4" s="336"/>
      <c r="Z4" s="362" t="s">
        <v>675</v>
      </c>
      <c r="AA4" s="342" t="s">
        <v>674</v>
      </c>
      <c r="AB4" s="342"/>
      <c r="AC4" s="342"/>
      <c r="AE4" s="357" t="s">
        <v>613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673</v>
      </c>
      <c r="K5" s="228" t="s">
        <v>672</v>
      </c>
      <c r="L5" s="338"/>
      <c r="M5" s="62" t="s">
        <v>673</v>
      </c>
      <c r="N5" s="62" t="s">
        <v>672</v>
      </c>
      <c r="O5" s="341"/>
      <c r="P5" s="359"/>
      <c r="Q5" s="356"/>
      <c r="S5" s="358"/>
      <c r="U5" s="361"/>
      <c r="V5" s="228" t="s">
        <v>605</v>
      </c>
      <c r="W5" s="228" t="s">
        <v>603</v>
      </c>
      <c r="X5" s="228" t="s">
        <v>671</v>
      </c>
      <c r="Z5" s="363"/>
      <c r="AA5" s="62" t="s">
        <v>605</v>
      </c>
      <c r="AB5" s="62" t="s">
        <v>603</v>
      </c>
      <c r="AC5" s="62" t="s">
        <v>671</v>
      </c>
      <c r="AE5" s="358"/>
    </row>
    <row r="6" spans="1:31" ht="47.25" customHeight="1">
      <c r="A6" s="183" t="s">
        <v>599</v>
      </c>
      <c r="B6" s="183" t="s">
        <v>599</v>
      </c>
      <c r="C6" s="13"/>
      <c r="D6" s="183" t="s">
        <v>565</v>
      </c>
      <c r="E6" s="14"/>
      <c r="F6" s="264" t="s">
        <v>670</v>
      </c>
      <c r="G6" s="250">
        <f t="shared" ref="G6:O6" si="0">SUBTOTAL(9,G7:G1173)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227"/>
      <c r="U6" s="23"/>
      <c r="V6" s="19">
        <f>SUBTOTAL(9,V7:V1173)</f>
        <v>-182000</v>
      </c>
      <c r="W6" s="19">
        <f>SUBTOTAL(9,W7:W1173)</f>
        <v>0</v>
      </c>
      <c r="X6" s="29" t="str">
        <f>IF((J6+K6)=(V6+W6),"OK","검토")</f>
        <v>OK</v>
      </c>
      <c r="Z6" s="53"/>
      <c r="AA6" s="19">
        <f>SUBTOTAL(9,AA7:AA1173)</f>
        <v>0</v>
      </c>
      <c r="AB6" s="19">
        <f>SUBTOTAL(9,AB7:AB1173)</f>
        <v>0</v>
      </c>
      <c r="AC6" s="29" t="str">
        <f>IF((M6+N6)=(AA6+AB6),"OK","검토")</f>
        <v>OK</v>
      </c>
      <c r="AE6" s="37"/>
    </row>
    <row r="7" spans="1:31" ht="31.5" customHeight="1">
      <c r="A7" s="73" t="str">
        <f>IFERROR(VLOOKUP('2추일입'!$C7,[2]구분표!$A$2:$C$1001,2,FALSE),"")</f>
        <v>문화체육관광위원회</v>
      </c>
      <c r="B7" s="73" t="str">
        <f>IFERROR(VLOOKUP('2추일입'!$C7,[2]구분표!$A$2:$C$1001,3,FALSE),"")</f>
        <v>문화체육관광국</v>
      </c>
      <c r="C7" s="186" t="s">
        <v>667</v>
      </c>
      <c r="D7" s="184" t="s">
        <v>576</v>
      </c>
      <c r="E7" s="187">
        <v>316</v>
      </c>
      <c r="F7" s="248" t="s">
        <v>668</v>
      </c>
      <c r="G7" s="188">
        <v>550000</v>
      </c>
      <c r="H7" s="188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0" si="1">IF(G7=0,H7+J7+K7,G7+J7+K7)</f>
        <v>350000</v>
      </c>
      <c r="M7" s="188"/>
      <c r="N7" s="188"/>
      <c r="O7" s="74">
        <f t="shared" ref="O7:O60" si="2">IF(G7=0,H7+M7+N7,G7+M7+N7)</f>
        <v>550000</v>
      </c>
      <c r="P7" s="75" t="str">
        <f t="shared" ref="P7:P60" si="3">IF(J7-M7&lt;0,"동의필요","-")</f>
        <v>동의필요</v>
      </c>
      <c r="Q7" s="205" t="s">
        <v>663</v>
      </c>
      <c r="R7" s="76"/>
      <c r="S7" s="215"/>
      <c r="T7" s="76"/>
      <c r="U7" s="79"/>
      <c r="V7" s="188">
        <f t="shared" ref="V7:V60" si="4">IF($U7&lt;&gt;"도비",IF($S7="국도비","직접입력",SUM($J7:$K7)),)</f>
        <v>-200000</v>
      </c>
      <c r="W7" s="188">
        <f t="shared" ref="W7:W60" si="5">IF($U7="도비",SUM($J7:$K7),IF($S7="국도비","직접입력",SUM($J7:$K7)-$V7))</f>
        <v>0</v>
      </c>
      <c r="X7" s="78" t="str">
        <f t="shared" ref="X7:X60" si="6">IF($S7="국도비","ok",IF(($J7+$K7)=($V7+$W7),"ok","검토"))</f>
        <v>ok</v>
      </c>
      <c r="Y7" s="76"/>
      <c r="Z7" s="77">
        <f t="shared" ref="Z7:Z60" si="7">$U7</f>
        <v>0</v>
      </c>
      <c r="AA7" s="188">
        <f t="shared" ref="AA7:AA60" si="8">IF($Z7&lt;&gt;"도비",IF($S7="국도비","직접입력",SUM($M7:$N7)),)</f>
        <v>0</v>
      </c>
      <c r="AB7" s="188">
        <f t="shared" ref="AB7:AB60" si="9">IF($Z7="도비",SUM($M7:$N7),IF($S7="국도비","직접입력",SUM($M7:$N7)-$AA7))</f>
        <v>0</v>
      </c>
      <c r="AC7" s="78" t="str">
        <f t="shared" ref="AC7:AC60" si="10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IFERROR(IF($C7="","",INDEX([2]구분표!$I$2:$I$1001,MATCH(1,([2]구분표!$B$2:$B$1001='2추일입'!$A7)*([2]구분표!$C$2:$C$1001='2추일입'!$B7)*([2]구분표!$A$2:$A$1001='2추일입'!$C7),0))),"@@")</f>
        <v>1506</v>
      </c>
    </row>
    <row r="8" spans="1:31" ht="31.5" customHeight="1">
      <c r="A8" s="90" t="str">
        <f>IFERROR(VLOOKUP('2추일입'!$C8,[2]구분표!$A$2:$C$1001,2,FALSE),"")</f>
        <v>문화체육관광위원회</v>
      </c>
      <c r="B8" s="90" t="str">
        <f>IFERROR(VLOOKUP('2추일입'!$C8,[2]구분표!$A$2:$C$1001,3,FALSE),"")</f>
        <v>문화체육관광국</v>
      </c>
      <c r="C8" s="186" t="s">
        <v>667</v>
      </c>
      <c r="D8" s="184" t="s">
        <v>665</v>
      </c>
      <c r="E8" s="187">
        <v>317</v>
      </c>
      <c r="F8" s="248" t="s">
        <v>664</v>
      </c>
      <c r="G8" s="248">
        <v>0</v>
      </c>
      <c r="H8" s="188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663</v>
      </c>
      <c r="R8" s="76"/>
      <c r="S8" s="215"/>
      <c r="T8" s="76"/>
      <c r="U8" s="79"/>
      <c r="V8" s="188">
        <f t="shared" si="4"/>
        <v>18000</v>
      </c>
      <c r="W8" s="188">
        <f t="shared" si="5"/>
        <v>0</v>
      </c>
      <c r="X8" s="78" t="str">
        <f t="shared" si="6"/>
        <v>ok</v>
      </c>
      <c r="Y8" s="76"/>
      <c r="Z8" s="77">
        <f t="shared" si="7"/>
        <v>0</v>
      </c>
      <c r="AA8" s="188">
        <f t="shared" si="8"/>
        <v>0</v>
      </c>
      <c r="AB8" s="188">
        <f t="shared" si="9"/>
        <v>0</v>
      </c>
      <c r="AC8" s="78" t="str">
        <f t="shared" si="10"/>
        <v>ok</v>
      </c>
      <c r="AD8" s="76"/>
      <c r="AE8" s="80" t="str">
        <f t="array" ref="AE8">IFERROR(IF($C8="","",INDEX([2]구분표!$I$2:$I$1001,MATCH(1,([2]구분표!$B$2:$B$1001='2추일입'!$A8)*([2]구분표!$C$2:$C$1001='2추일입'!$B8)*([2]구분표!$A$2:$A$1001='2추일입'!$C8),0))),"@@")</f>
        <v>1506</v>
      </c>
    </row>
    <row r="9" spans="1:31" ht="31.5" customHeight="1">
      <c r="A9" s="90" t="str">
        <f>IFERROR(VLOOKUP('2추일입'!$C9,[2]구분표!$A$2:$C$1001,2,FALSE),"")</f>
        <v/>
      </c>
      <c r="B9" s="90" t="str">
        <f>IFERROR(VLOOKUP('2추일입'!$C9,[2]구분표!$A$2:$C$1001,3,FALSE),"")</f>
        <v/>
      </c>
      <c r="C9" s="190"/>
      <c r="D9" s="187"/>
      <c r="E9" s="189"/>
      <c r="F9" s="190"/>
      <c r="G9" s="188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/>
      <c r="V9" s="188">
        <f t="shared" si="4"/>
        <v>0</v>
      </c>
      <c r="W9" s="188">
        <f t="shared" si="5"/>
        <v>0</v>
      </c>
      <c r="X9" s="78" t="str">
        <f t="shared" si="6"/>
        <v>ok</v>
      </c>
      <c r="Y9" s="76"/>
      <c r="Z9" s="77">
        <f t="shared" si="7"/>
        <v>0</v>
      </c>
      <c r="AA9" s="188">
        <f t="shared" si="8"/>
        <v>0</v>
      </c>
      <c r="AB9" s="188">
        <f t="shared" si="9"/>
        <v>0</v>
      </c>
      <c r="AC9" s="78" t="str">
        <f t="shared" si="10"/>
        <v>ok</v>
      </c>
      <c r="AD9" s="76"/>
      <c r="AE9" s="80" t="str">
        <f t="array" ref="AE9">IFERROR(IF($C9="","",INDEX([2]구분표!$I$2:$I$1001,MATCH(1,([2]구분표!$B$2:$B$1001='2추일입'!$A9)*([2]구분표!$C$2:$C$1001='2추일입'!$B9)*([2]구분표!$A$2:$A$1001='2추일입'!$C9),0))),"@@")</f>
        <v/>
      </c>
    </row>
    <row r="10" spans="1:31" ht="31.5" customHeight="1">
      <c r="A10" s="90" t="str">
        <f>IFERROR(VLOOKUP('2추일입'!$C10,[2]구분표!$A$2:$C$1001,2,FALSE),"")</f>
        <v/>
      </c>
      <c r="B10" s="90" t="str">
        <f>IFERROR(VLOOKUP('2추일입'!$C10,[2]구분표!$A$2:$C$1001,3,FALSE),"")</f>
        <v/>
      </c>
      <c r="C10" s="190"/>
      <c r="D10" s="187"/>
      <c r="E10" s="187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/>
      <c r="V10" s="188">
        <f t="shared" si="4"/>
        <v>0</v>
      </c>
      <c r="W10" s="188">
        <f t="shared" si="5"/>
        <v>0</v>
      </c>
      <c r="X10" s="78" t="str">
        <f t="shared" si="6"/>
        <v>ok</v>
      </c>
      <c r="Y10" s="76"/>
      <c r="Z10" s="77">
        <f t="shared" si="7"/>
        <v>0</v>
      </c>
      <c r="AA10" s="188">
        <f t="shared" si="8"/>
        <v>0</v>
      </c>
      <c r="AB10" s="188">
        <f t="shared" si="9"/>
        <v>0</v>
      </c>
      <c r="AC10" s="78" t="str">
        <f t="shared" si="10"/>
        <v>ok</v>
      </c>
      <c r="AD10" s="76"/>
      <c r="AE10" s="80" t="str">
        <f t="array" ref="AE10">IFERROR(IF($C10="","",INDEX([2]구분표!$I$2:$I$1001,MATCH(1,([2]구분표!$B$2:$B$1001='2추일입'!$A10)*([2]구분표!$C$2:$C$1001='2추일입'!$B10)*([2]구분표!$A$2:$A$1001='2추일입'!$C10),0))),"@@")</f>
        <v/>
      </c>
    </row>
    <row r="11" spans="1:31" ht="31.5" customHeight="1">
      <c r="A11" s="90" t="str">
        <f>IFERROR(VLOOKUP('2추일입'!$C11,[2]구분표!$A$2:$C$1001,2,FALSE),"")</f>
        <v/>
      </c>
      <c r="B11" s="90" t="str">
        <f>IFERROR(VLOOKUP('2추일입'!$C11,[2]구분표!$A$2:$C$1001,3,FALSE),"")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/>
      <c r="V11" s="188">
        <f t="shared" si="4"/>
        <v>0</v>
      </c>
      <c r="W11" s="188">
        <f t="shared" si="5"/>
        <v>0</v>
      </c>
      <c r="X11" s="78" t="str">
        <f t="shared" si="6"/>
        <v>ok</v>
      </c>
      <c r="Y11" s="76"/>
      <c r="Z11" s="77">
        <f t="shared" si="7"/>
        <v>0</v>
      </c>
      <c r="AA11" s="188">
        <f t="shared" si="8"/>
        <v>0</v>
      </c>
      <c r="AB11" s="188">
        <f t="shared" si="9"/>
        <v>0</v>
      </c>
      <c r="AC11" s="78" t="str">
        <f t="shared" si="10"/>
        <v>ok</v>
      </c>
      <c r="AD11" s="76"/>
      <c r="AE11" s="80" t="str">
        <f t="array" ref="AE11">IFERROR(IF($C11="","",INDEX([2]구분표!$I$2:$I$1001,MATCH(1,([2]구분표!$B$2:$B$1001='2추일입'!$A11)*([2]구분표!$C$2:$C$1001='2추일입'!$B11)*([2]구분표!$A$2:$A$1001='2추일입'!$C11),0))),"@@")</f>
        <v/>
      </c>
    </row>
    <row r="12" spans="1:31" ht="31.5" customHeight="1">
      <c r="A12" s="90" t="str">
        <f>IFERROR(VLOOKUP('2추일입'!$C12,[2]구분표!$A$2:$C$1001,2,FALSE),"")</f>
        <v/>
      </c>
      <c r="B12" s="90" t="str">
        <f>IFERROR(VLOOKUP('2추일입'!$C12,[2]구분표!$A$2:$C$1001,3,FALSE),"")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/>
      <c r="V12" s="188">
        <f t="shared" si="4"/>
        <v>0</v>
      </c>
      <c r="W12" s="188">
        <f t="shared" si="5"/>
        <v>0</v>
      </c>
      <c r="X12" s="78" t="str">
        <f t="shared" si="6"/>
        <v>ok</v>
      </c>
      <c r="Y12" s="76"/>
      <c r="Z12" s="77">
        <f t="shared" si="7"/>
        <v>0</v>
      </c>
      <c r="AA12" s="188">
        <f t="shared" si="8"/>
        <v>0</v>
      </c>
      <c r="AB12" s="188">
        <f t="shared" si="9"/>
        <v>0</v>
      </c>
      <c r="AC12" s="78" t="str">
        <f t="shared" si="10"/>
        <v>ok</v>
      </c>
      <c r="AD12" s="76"/>
      <c r="AE12" s="80" t="str">
        <f t="array" ref="AE12">IFERROR(IF($C12="","",INDEX([2]구분표!$I$2:$I$1001,MATCH(1,([2]구분표!$B$2:$B$1001='2추일입'!$A12)*([2]구분표!$C$2:$C$1001='2추일입'!$B12)*([2]구분표!$A$2:$A$1001='2추일입'!$C12),0))),"@@")</f>
        <v/>
      </c>
    </row>
    <row r="13" spans="1:31" ht="31.5" customHeight="1">
      <c r="A13" s="90" t="str">
        <f>IFERROR(VLOOKUP('2추일입'!$C13,[2]구분표!$A$2:$C$1001,2,FALSE),"")</f>
        <v/>
      </c>
      <c r="B13" s="90" t="str">
        <f>IFERROR(VLOOKUP('2추일입'!$C13,[2]구분표!$A$2:$C$1001,3,FALSE),"")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/>
      <c r="V13" s="188">
        <f t="shared" si="4"/>
        <v>0</v>
      </c>
      <c r="W13" s="188">
        <f t="shared" si="5"/>
        <v>0</v>
      </c>
      <c r="X13" s="78" t="str">
        <f t="shared" si="6"/>
        <v>ok</v>
      </c>
      <c r="Y13" s="76"/>
      <c r="Z13" s="77">
        <f t="shared" si="7"/>
        <v>0</v>
      </c>
      <c r="AA13" s="188">
        <f t="shared" si="8"/>
        <v>0</v>
      </c>
      <c r="AB13" s="188">
        <f t="shared" si="9"/>
        <v>0</v>
      </c>
      <c r="AC13" s="78" t="str">
        <f t="shared" si="10"/>
        <v>ok</v>
      </c>
      <c r="AD13" s="76"/>
      <c r="AE13" s="80" t="str">
        <f t="array" ref="AE13">IFERROR(IF($C13="","",INDEX([2]구분표!$I$2:$I$1001,MATCH(1,([2]구분표!$B$2:$B$1001='2추일입'!$A13)*([2]구분표!$C$2:$C$1001='2추일입'!$B13)*([2]구분표!$A$2:$A$1001='2추일입'!$C13),0))),"@@")</f>
        <v/>
      </c>
    </row>
    <row r="14" spans="1:31" ht="31.5" customHeight="1">
      <c r="A14" s="90" t="str">
        <f>IFERROR(VLOOKUP('2추일입'!$C14,[2]구분표!$A$2:$C$1001,2,FALSE),"")</f>
        <v/>
      </c>
      <c r="B14" s="90" t="str">
        <f>IFERROR(VLOOKUP('2추일입'!$C14,[2]구분표!$A$2:$C$1001,3,FALSE),"")</f>
        <v/>
      </c>
      <c r="C14" s="190"/>
      <c r="D14" s="187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/>
      <c r="V14" s="188">
        <f t="shared" si="4"/>
        <v>0</v>
      </c>
      <c r="W14" s="188">
        <f t="shared" si="5"/>
        <v>0</v>
      </c>
      <c r="X14" s="78" t="str">
        <f t="shared" si="6"/>
        <v>ok</v>
      </c>
      <c r="Y14" s="76"/>
      <c r="Z14" s="77">
        <f t="shared" si="7"/>
        <v>0</v>
      </c>
      <c r="AA14" s="188">
        <f t="shared" si="8"/>
        <v>0</v>
      </c>
      <c r="AB14" s="188">
        <f t="shared" si="9"/>
        <v>0</v>
      </c>
      <c r="AC14" s="78" t="str">
        <f t="shared" si="10"/>
        <v>ok</v>
      </c>
      <c r="AD14" s="76"/>
      <c r="AE14" s="80" t="str">
        <f t="array" ref="AE14">IFERROR(IF($C14="","",INDEX([2]구분표!$I$2:$I$1001,MATCH(1,([2]구분표!$B$2:$B$1001='2추일입'!$A14)*([2]구분표!$C$2:$C$1001='2추일입'!$B14)*([2]구분표!$A$2:$A$1001='2추일입'!$C14),0))),"@@")</f>
        <v/>
      </c>
    </row>
    <row r="15" spans="1:31" ht="31.5" customHeight="1">
      <c r="A15" s="90" t="str">
        <f>IFERROR(VLOOKUP('2추일입'!$C15,[2]구분표!$A$2:$C$1001,2,FALSE),"")</f>
        <v/>
      </c>
      <c r="B15" s="90" t="str">
        <f>IFERROR(VLOOKUP('2추일입'!$C15,[2]구분표!$A$2:$C$1001,3,FALSE),"")</f>
        <v/>
      </c>
      <c r="C15" s="190"/>
      <c r="D15" s="187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/>
      <c r="V15" s="188">
        <f t="shared" si="4"/>
        <v>0</v>
      </c>
      <c r="W15" s="188">
        <f t="shared" si="5"/>
        <v>0</v>
      </c>
      <c r="X15" s="78" t="str">
        <f t="shared" si="6"/>
        <v>ok</v>
      </c>
      <c r="Y15" s="76"/>
      <c r="Z15" s="77">
        <f t="shared" si="7"/>
        <v>0</v>
      </c>
      <c r="AA15" s="188">
        <f t="shared" si="8"/>
        <v>0</v>
      </c>
      <c r="AB15" s="188">
        <f t="shared" si="9"/>
        <v>0</v>
      </c>
      <c r="AC15" s="78" t="str">
        <f t="shared" si="10"/>
        <v>ok</v>
      </c>
      <c r="AD15" s="76"/>
      <c r="AE15" s="80" t="str">
        <f t="array" ref="AE15">IFERROR(IF($C15="","",INDEX([2]구분표!$I$2:$I$1001,MATCH(1,([2]구분표!$B$2:$B$1001='2추일입'!$A15)*([2]구분표!$C$2:$C$1001='2추일입'!$B15)*([2]구분표!$A$2:$A$1001='2추일입'!$C15),0))),"@@")</f>
        <v/>
      </c>
    </row>
    <row r="16" spans="1:31" ht="31.5" customHeight="1">
      <c r="A16" s="90" t="str">
        <f>IFERROR(VLOOKUP('2추일입'!$C16,[2]구분표!$A$2:$C$1001,2,FALSE),"")</f>
        <v/>
      </c>
      <c r="B16" s="90" t="str">
        <f>IFERROR(VLOOKUP('2추일입'!$C16,[2]구분표!$A$2:$C$1001,3,FALSE),"")</f>
        <v/>
      </c>
      <c r="C16" s="190"/>
      <c r="D16" s="187"/>
      <c r="E16" s="187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/>
      <c r="V16" s="188">
        <f t="shared" si="4"/>
        <v>0</v>
      </c>
      <c r="W16" s="188">
        <f t="shared" si="5"/>
        <v>0</v>
      </c>
      <c r="X16" s="78" t="str">
        <f t="shared" si="6"/>
        <v>ok</v>
      </c>
      <c r="Y16" s="76"/>
      <c r="Z16" s="77">
        <f t="shared" si="7"/>
        <v>0</v>
      </c>
      <c r="AA16" s="188">
        <f t="shared" si="8"/>
        <v>0</v>
      </c>
      <c r="AB16" s="188">
        <f t="shared" si="9"/>
        <v>0</v>
      </c>
      <c r="AC16" s="78" t="str">
        <f t="shared" si="10"/>
        <v>ok</v>
      </c>
      <c r="AD16" s="76"/>
      <c r="AE16" s="80" t="str">
        <f t="array" ref="AE16">IFERROR(IF($C16="","",INDEX([2]구분표!$I$2:$I$1001,MATCH(1,([2]구분표!$B$2:$B$1001='2추일입'!$A16)*([2]구분표!$C$2:$C$1001='2추일입'!$B16)*([2]구분표!$A$2:$A$1001='2추일입'!$C16),0))),"@@")</f>
        <v/>
      </c>
    </row>
    <row r="17" spans="1:31" ht="31.5" customHeight="1">
      <c r="A17" s="90" t="str">
        <f>IFERROR(VLOOKUP('2추일입'!$C17,[2]구분표!$A$2:$C$1001,2,FALSE),"")</f>
        <v/>
      </c>
      <c r="B17" s="90" t="str">
        <f>IFERROR(VLOOKUP('2추일입'!$C17,[2]구분표!$A$2:$C$1001,3,FALSE),"")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/>
      <c r="V17" s="188">
        <f t="shared" si="4"/>
        <v>0</v>
      </c>
      <c r="W17" s="188">
        <f t="shared" si="5"/>
        <v>0</v>
      </c>
      <c r="X17" s="78" t="str">
        <f t="shared" si="6"/>
        <v>ok</v>
      </c>
      <c r="Y17" s="76"/>
      <c r="Z17" s="77">
        <f t="shared" si="7"/>
        <v>0</v>
      </c>
      <c r="AA17" s="188">
        <f t="shared" si="8"/>
        <v>0</v>
      </c>
      <c r="AB17" s="188">
        <f t="shared" si="9"/>
        <v>0</v>
      </c>
      <c r="AC17" s="78" t="str">
        <f t="shared" si="10"/>
        <v>ok</v>
      </c>
      <c r="AD17" s="76"/>
      <c r="AE17" s="80" t="str">
        <f t="array" ref="AE17">IFERROR(IF($C17="","",INDEX([2]구분표!$I$2:$I$1001,MATCH(1,([2]구분표!$B$2:$B$1001='2추일입'!$A17)*([2]구분표!$C$2:$C$1001='2추일입'!$B17)*([2]구분표!$A$2:$A$1001='2추일입'!$C17),0))),"@@")</f>
        <v/>
      </c>
    </row>
    <row r="18" spans="1:31" ht="31.5" customHeight="1">
      <c r="A18" s="90" t="str">
        <f>IFERROR(VLOOKUP('2추일입'!$C18,[2]구분표!$A$2:$C$1001,2,FALSE),"")</f>
        <v/>
      </c>
      <c r="B18" s="90" t="str">
        <f>IFERROR(VLOOKUP('2추일입'!$C18,[2]구분표!$A$2:$C$1001,3,FALSE),"")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/>
      <c r="V18" s="188">
        <f t="shared" si="4"/>
        <v>0</v>
      </c>
      <c r="W18" s="188">
        <f t="shared" si="5"/>
        <v>0</v>
      </c>
      <c r="X18" s="78" t="str">
        <f t="shared" si="6"/>
        <v>ok</v>
      </c>
      <c r="Y18" s="76"/>
      <c r="Z18" s="77">
        <f t="shared" si="7"/>
        <v>0</v>
      </c>
      <c r="AA18" s="188">
        <f t="shared" si="8"/>
        <v>0</v>
      </c>
      <c r="AB18" s="188">
        <f t="shared" si="9"/>
        <v>0</v>
      </c>
      <c r="AC18" s="78" t="str">
        <f t="shared" si="10"/>
        <v>ok</v>
      </c>
      <c r="AD18" s="76"/>
      <c r="AE18" s="80" t="str">
        <f t="array" ref="AE18">IFERROR(IF($C18="","",INDEX([2]구분표!$I$2:$I$1001,MATCH(1,([2]구분표!$B$2:$B$1001='2추일입'!$A18)*([2]구분표!$C$2:$C$1001='2추일입'!$B18)*([2]구분표!$A$2:$A$1001='2추일입'!$C18),0))),"@@")</f>
        <v/>
      </c>
    </row>
    <row r="19" spans="1:31" ht="31.5" customHeight="1">
      <c r="A19" s="90" t="str">
        <f>IFERROR(VLOOKUP('2추일입'!$C19,[2]구분표!$A$2:$C$1001,2,FALSE),"")</f>
        <v/>
      </c>
      <c r="B19" s="90" t="str">
        <f>IFERROR(VLOOKUP('2추일입'!$C19,[2]구분표!$A$2:$C$1001,3,FALSE),"")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/>
      <c r="V19" s="188">
        <f t="shared" si="4"/>
        <v>0</v>
      </c>
      <c r="W19" s="188">
        <f t="shared" si="5"/>
        <v>0</v>
      </c>
      <c r="X19" s="78" t="str">
        <f t="shared" si="6"/>
        <v>ok</v>
      </c>
      <c r="Y19" s="76"/>
      <c r="Z19" s="77">
        <f t="shared" si="7"/>
        <v>0</v>
      </c>
      <c r="AA19" s="188">
        <f t="shared" si="8"/>
        <v>0</v>
      </c>
      <c r="AB19" s="188">
        <f t="shared" si="9"/>
        <v>0</v>
      </c>
      <c r="AC19" s="78" t="str">
        <f t="shared" si="10"/>
        <v>ok</v>
      </c>
      <c r="AD19" s="76"/>
      <c r="AE19" s="80" t="str">
        <f t="array" ref="AE19">IFERROR(IF($C19="","",INDEX([2]구분표!$I$2:$I$1001,MATCH(1,([2]구분표!$B$2:$B$1001='2추일입'!$A19)*([2]구분표!$C$2:$C$1001='2추일입'!$B19)*([2]구분표!$A$2:$A$1001='2추일입'!$C19),0))),"@@")</f>
        <v/>
      </c>
    </row>
    <row r="20" spans="1:31" ht="31.5" customHeight="1">
      <c r="A20" s="90" t="str">
        <f>IFERROR(VLOOKUP('2추일입'!$C20,[2]구분표!$A$2:$C$1001,2,FALSE),"")</f>
        <v/>
      </c>
      <c r="B20" s="90" t="str">
        <f>IFERROR(VLOOKUP('2추일입'!$C20,[2]구분표!$A$2:$C$1001,3,FALSE),"")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/>
      <c r="V20" s="188">
        <f t="shared" si="4"/>
        <v>0</v>
      </c>
      <c r="W20" s="188">
        <f t="shared" si="5"/>
        <v>0</v>
      </c>
      <c r="X20" s="78" t="str">
        <f t="shared" si="6"/>
        <v>ok</v>
      </c>
      <c r="Y20" s="76"/>
      <c r="Z20" s="77">
        <f t="shared" si="7"/>
        <v>0</v>
      </c>
      <c r="AA20" s="188">
        <f t="shared" si="8"/>
        <v>0</v>
      </c>
      <c r="AB20" s="188">
        <f t="shared" si="9"/>
        <v>0</v>
      </c>
      <c r="AC20" s="78" t="str">
        <f t="shared" si="10"/>
        <v>ok</v>
      </c>
      <c r="AD20" s="76"/>
      <c r="AE20" s="80" t="str">
        <f t="array" ref="AE20">IFERROR(IF($C20="","",INDEX([2]구분표!$I$2:$I$1001,MATCH(1,([2]구분표!$B$2:$B$1001='2추일입'!$A20)*([2]구분표!$C$2:$C$1001='2추일입'!$B20)*([2]구분표!$A$2:$A$1001='2추일입'!$C20),0))),"@@")</f>
        <v/>
      </c>
    </row>
    <row r="21" spans="1:31" ht="31.5" customHeight="1">
      <c r="A21" s="90" t="str">
        <f>IFERROR(VLOOKUP('2추일입'!$C21,[2]구분표!$A$2:$C$1001,2,FALSE),"")</f>
        <v/>
      </c>
      <c r="B21" s="90" t="str">
        <f>IFERROR(VLOOKUP('2추일입'!$C21,[2]구분표!$A$2:$C$1001,3,FALSE),"")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/>
      <c r="V21" s="188">
        <f t="shared" si="4"/>
        <v>0</v>
      </c>
      <c r="W21" s="188">
        <f t="shared" si="5"/>
        <v>0</v>
      </c>
      <c r="X21" s="78" t="str">
        <f t="shared" si="6"/>
        <v>ok</v>
      </c>
      <c r="Y21" s="76"/>
      <c r="Z21" s="77">
        <f t="shared" si="7"/>
        <v>0</v>
      </c>
      <c r="AA21" s="188">
        <f t="shared" si="8"/>
        <v>0</v>
      </c>
      <c r="AB21" s="188">
        <f t="shared" si="9"/>
        <v>0</v>
      </c>
      <c r="AC21" s="78" t="str">
        <f t="shared" si="10"/>
        <v>ok</v>
      </c>
      <c r="AD21" s="76"/>
      <c r="AE21" s="80" t="str">
        <f t="array" ref="AE21">IFERROR(IF($C21="","",INDEX([2]구분표!$I$2:$I$1001,MATCH(1,([2]구분표!$B$2:$B$1001='2추일입'!$A21)*([2]구분표!$C$2:$C$1001='2추일입'!$B21)*([2]구분표!$A$2:$A$1001='2추일입'!$C21),0))),"@@")</f>
        <v/>
      </c>
    </row>
    <row r="22" spans="1:31" ht="31.5" customHeight="1">
      <c r="A22" s="90" t="str">
        <f>IFERROR(VLOOKUP('2추일입'!$C22,[2]구분표!$A$2:$C$1001,2,FALSE),"")</f>
        <v/>
      </c>
      <c r="B22" s="90" t="str">
        <f>IFERROR(VLOOKUP('2추일입'!$C22,[2]구분표!$A$2:$C$1001,3,FALSE),"")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5"/>
      <c r="R22" s="76"/>
      <c r="S22" s="215"/>
      <c r="T22" s="76"/>
      <c r="U22" s="79"/>
      <c r="V22" s="188">
        <f t="shared" si="4"/>
        <v>0</v>
      </c>
      <c r="W22" s="188">
        <f t="shared" si="5"/>
        <v>0</v>
      </c>
      <c r="X22" s="78" t="str">
        <f t="shared" si="6"/>
        <v>ok</v>
      </c>
      <c r="Y22" s="76"/>
      <c r="Z22" s="77">
        <f t="shared" si="7"/>
        <v>0</v>
      </c>
      <c r="AA22" s="188">
        <f t="shared" si="8"/>
        <v>0</v>
      </c>
      <c r="AB22" s="188">
        <f t="shared" si="9"/>
        <v>0</v>
      </c>
      <c r="AC22" s="78" t="str">
        <f t="shared" si="10"/>
        <v>ok</v>
      </c>
      <c r="AD22" s="76"/>
      <c r="AE22" s="80" t="str">
        <f t="array" ref="AE22">IFERROR(IF($C22="","",INDEX([2]구분표!$I$2:$I$1001,MATCH(1,([2]구분표!$B$2:$B$1001='2추일입'!$A22)*([2]구분표!$C$2:$C$1001='2추일입'!$B22)*([2]구분표!$A$2:$A$1001='2추일입'!$C22),0))),"@@")</f>
        <v/>
      </c>
    </row>
    <row r="23" spans="1:31" ht="31.5" customHeight="1">
      <c r="A23" s="90" t="str">
        <f>IFERROR(VLOOKUP('2추일입'!$C23,[2]구분표!$A$2:$C$1001,2,FALSE),"")</f>
        <v/>
      </c>
      <c r="B23" s="90" t="str">
        <f>IFERROR(VLOOKUP('2추일입'!$C23,[2]구분표!$A$2:$C$1001,3,FALSE),"")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200"/>
      <c r="K23" s="188"/>
      <c r="L23" s="74">
        <f t="shared" si="1"/>
        <v>0</v>
      </c>
      <c r="M23" s="202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/>
      <c r="V23" s="188">
        <f t="shared" si="4"/>
        <v>0</v>
      </c>
      <c r="W23" s="188">
        <f t="shared" si="5"/>
        <v>0</v>
      </c>
      <c r="X23" s="78" t="str">
        <f t="shared" si="6"/>
        <v>ok</v>
      </c>
      <c r="Y23" s="76"/>
      <c r="Z23" s="77">
        <f t="shared" si="7"/>
        <v>0</v>
      </c>
      <c r="AA23" s="188">
        <f t="shared" si="8"/>
        <v>0</v>
      </c>
      <c r="AB23" s="188">
        <f t="shared" si="9"/>
        <v>0</v>
      </c>
      <c r="AC23" s="78" t="str">
        <f t="shared" si="10"/>
        <v>ok</v>
      </c>
      <c r="AD23" s="76"/>
      <c r="AE23" s="80" t="str">
        <f t="array" ref="AE23">IFERROR(IF($C23="","",INDEX([2]구분표!$I$2:$I$1001,MATCH(1,([2]구분표!$B$2:$B$1001='2추일입'!$A23)*([2]구분표!$C$2:$C$1001='2추일입'!$B23)*([2]구분표!$A$2:$A$1001='2추일입'!$C23),0))),"@@")</f>
        <v/>
      </c>
    </row>
    <row r="24" spans="1:31" ht="31.5" customHeight="1">
      <c r="A24" s="90" t="str">
        <f>IFERROR(VLOOKUP('2추일입'!$C24,[2]구분표!$A$2:$C$1001,2,FALSE),"")</f>
        <v/>
      </c>
      <c r="B24" s="90" t="str">
        <f>IFERROR(VLOOKUP('2추일입'!$C24,[2]구분표!$A$2:$C$1001,3,FALSE),"")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188"/>
      <c r="K24" s="188"/>
      <c r="L24" s="74">
        <f t="shared" si="1"/>
        <v>0</v>
      </c>
      <c r="M24" s="188"/>
      <c r="N24" s="188"/>
      <c r="O24" s="74">
        <f t="shared" si="2"/>
        <v>0</v>
      </c>
      <c r="P24" s="75" t="str">
        <f t="shared" si="3"/>
        <v>-</v>
      </c>
      <c r="Q24" s="207"/>
      <c r="R24" s="76"/>
      <c r="S24" s="215"/>
      <c r="T24" s="76"/>
      <c r="U24" s="79"/>
      <c r="V24" s="188">
        <f t="shared" si="4"/>
        <v>0</v>
      </c>
      <c r="W24" s="188">
        <f t="shared" si="5"/>
        <v>0</v>
      </c>
      <c r="X24" s="78" t="str">
        <f t="shared" si="6"/>
        <v>ok</v>
      </c>
      <c r="Y24" s="76"/>
      <c r="Z24" s="77">
        <f t="shared" si="7"/>
        <v>0</v>
      </c>
      <c r="AA24" s="188">
        <f t="shared" si="8"/>
        <v>0</v>
      </c>
      <c r="AB24" s="188">
        <f t="shared" si="9"/>
        <v>0</v>
      </c>
      <c r="AC24" s="78" t="str">
        <f t="shared" si="10"/>
        <v>ok</v>
      </c>
      <c r="AD24" s="76"/>
      <c r="AE24" s="80" t="str">
        <f t="array" ref="AE24">IFERROR(IF($C24="","",INDEX([2]구분표!$I$2:$I$1001,MATCH(1,([2]구분표!$B$2:$B$1001='2추일입'!$A24)*([2]구분표!$C$2:$C$1001='2추일입'!$B24)*([2]구분표!$A$2:$A$1001='2추일입'!$C24),0))),"@@")</f>
        <v/>
      </c>
    </row>
    <row r="25" spans="1:31" ht="31.5" customHeight="1">
      <c r="A25" s="90" t="str">
        <f>IFERROR(VLOOKUP('2추일입'!$C25,[2]구분표!$A$2:$C$1001,2,FALSE),"")</f>
        <v/>
      </c>
      <c r="B25" s="90" t="str">
        <f>IFERROR(VLOOKUP('2추일입'!$C25,[2]구분표!$A$2:$C$1001,3,FALSE),"")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6"/>
      <c r="R25" s="76"/>
      <c r="S25" s="215"/>
      <c r="T25" s="76"/>
      <c r="U25" s="79"/>
      <c r="V25" s="188">
        <f t="shared" si="4"/>
        <v>0</v>
      </c>
      <c r="W25" s="188">
        <f t="shared" si="5"/>
        <v>0</v>
      </c>
      <c r="X25" s="78" t="str">
        <f t="shared" si="6"/>
        <v>ok</v>
      </c>
      <c r="Y25" s="76"/>
      <c r="Z25" s="77">
        <f t="shared" si="7"/>
        <v>0</v>
      </c>
      <c r="AA25" s="188">
        <f t="shared" si="8"/>
        <v>0</v>
      </c>
      <c r="AB25" s="188">
        <f t="shared" si="9"/>
        <v>0</v>
      </c>
      <c r="AC25" s="78" t="str">
        <f t="shared" si="10"/>
        <v>ok</v>
      </c>
      <c r="AD25" s="76"/>
      <c r="AE25" s="80" t="str">
        <f t="array" ref="AE25">IFERROR(IF($C25="","",INDEX([2]구분표!$I$2:$I$1001,MATCH(1,([2]구분표!$B$2:$B$1001='2추일입'!$A25)*([2]구분표!$C$2:$C$1001='2추일입'!$B25)*([2]구분표!$A$2:$A$1001='2추일입'!$C25),0))),"@@")</f>
        <v/>
      </c>
    </row>
    <row r="26" spans="1:31" ht="31.5" customHeight="1">
      <c r="A26" s="90" t="str">
        <f>IFERROR(VLOOKUP('2추일입'!$C26,[2]구분표!$A$2:$C$1001,2,FALSE),"")</f>
        <v/>
      </c>
      <c r="B26" s="90" t="str">
        <f>IFERROR(VLOOKUP('2추일입'!$C26,[2]구분표!$A$2:$C$1001,3,FALSE),"")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200"/>
      <c r="L26" s="74">
        <f t="shared" si="1"/>
        <v>0</v>
      </c>
      <c r="M26" s="188"/>
      <c r="N26" s="200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/>
      <c r="V26" s="188">
        <f t="shared" si="4"/>
        <v>0</v>
      </c>
      <c r="W26" s="188">
        <f t="shared" si="5"/>
        <v>0</v>
      </c>
      <c r="X26" s="78" t="str">
        <f t="shared" si="6"/>
        <v>ok</v>
      </c>
      <c r="Y26" s="76"/>
      <c r="Z26" s="77">
        <f t="shared" si="7"/>
        <v>0</v>
      </c>
      <c r="AA26" s="188">
        <f t="shared" si="8"/>
        <v>0</v>
      </c>
      <c r="AB26" s="188">
        <f t="shared" si="9"/>
        <v>0</v>
      </c>
      <c r="AC26" s="78" t="str">
        <f t="shared" si="10"/>
        <v>ok</v>
      </c>
      <c r="AD26" s="76"/>
      <c r="AE26" s="80" t="str">
        <f t="array" ref="AE26">IFERROR(IF($C26="","",INDEX([2]구분표!$I$2:$I$1001,MATCH(1,([2]구분표!$B$2:$B$1001='2추일입'!$A26)*([2]구분표!$C$2:$C$1001='2추일입'!$B26)*([2]구분표!$A$2:$A$1001='2추일입'!$C26),0))),"@@")</f>
        <v/>
      </c>
    </row>
    <row r="27" spans="1:31" ht="31.5" customHeight="1">
      <c r="A27" s="90" t="str">
        <f>IFERROR(VLOOKUP('2추일입'!$C27,[2]구분표!$A$2:$C$1001,2,FALSE),"")</f>
        <v/>
      </c>
      <c r="B27" s="90" t="str">
        <f>IFERROR(VLOOKUP('2추일입'!$C27,[2]구분표!$A$2:$C$1001,3,FALSE),"")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188"/>
      <c r="L27" s="74">
        <f t="shared" si="1"/>
        <v>0</v>
      </c>
      <c r="M27" s="188"/>
      <c r="N27" s="188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/>
      <c r="V27" s="188">
        <f t="shared" si="4"/>
        <v>0</v>
      </c>
      <c r="W27" s="188">
        <f t="shared" si="5"/>
        <v>0</v>
      </c>
      <c r="X27" s="78" t="str">
        <f t="shared" si="6"/>
        <v>ok</v>
      </c>
      <c r="Y27" s="76"/>
      <c r="Z27" s="77">
        <f t="shared" si="7"/>
        <v>0</v>
      </c>
      <c r="AA27" s="188">
        <f t="shared" si="8"/>
        <v>0</v>
      </c>
      <c r="AB27" s="188">
        <f t="shared" si="9"/>
        <v>0</v>
      </c>
      <c r="AC27" s="78" t="str">
        <f t="shared" si="10"/>
        <v>ok</v>
      </c>
      <c r="AD27" s="76"/>
      <c r="AE27" s="80" t="str">
        <f t="array" ref="AE27">IFERROR(IF($C27="","",INDEX([2]구분표!$I$2:$I$1001,MATCH(1,([2]구분표!$B$2:$B$1001='2추일입'!$A27)*([2]구분표!$C$2:$C$1001='2추일입'!$B27)*([2]구분표!$A$2:$A$1001='2추일입'!$C27),0))),"@@")</f>
        <v/>
      </c>
    </row>
    <row r="28" spans="1:31" ht="31.5" customHeight="1">
      <c r="A28" s="90" t="str">
        <f>IFERROR(VLOOKUP('2추일입'!$C28,[2]구분표!$A$2:$C$1001,2,FALSE),"")</f>
        <v/>
      </c>
      <c r="B28" s="90" t="str">
        <f>IFERROR(VLOOKUP('2추일입'!$C28,[2]구분표!$A$2:$C$1001,3,FALSE),"")</f>
        <v/>
      </c>
      <c r="C28" s="190"/>
      <c r="D28" s="189"/>
      <c r="E28" s="189"/>
      <c r="F28" s="190"/>
      <c r="G28" s="192"/>
      <c r="H28" s="192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/>
      <c r="V28" s="188">
        <f t="shared" si="4"/>
        <v>0</v>
      </c>
      <c r="W28" s="188">
        <f t="shared" si="5"/>
        <v>0</v>
      </c>
      <c r="X28" s="78" t="str">
        <f t="shared" si="6"/>
        <v>ok</v>
      </c>
      <c r="Y28" s="76"/>
      <c r="Z28" s="77">
        <f t="shared" si="7"/>
        <v>0</v>
      </c>
      <c r="AA28" s="188">
        <f t="shared" si="8"/>
        <v>0</v>
      </c>
      <c r="AB28" s="188">
        <f t="shared" si="9"/>
        <v>0</v>
      </c>
      <c r="AC28" s="78" t="str">
        <f t="shared" si="10"/>
        <v>ok</v>
      </c>
      <c r="AD28" s="76"/>
      <c r="AE28" s="80" t="str">
        <f t="array" ref="AE28">IFERROR(IF($C28="","",INDEX([2]구분표!$I$2:$I$1001,MATCH(1,([2]구분표!$B$2:$B$1001='2추일입'!$A28)*([2]구분표!$C$2:$C$1001='2추일입'!$B28)*([2]구분표!$A$2:$A$1001='2추일입'!$C28),0))),"@@")</f>
        <v/>
      </c>
    </row>
    <row r="29" spans="1:31" ht="31.5" customHeight="1">
      <c r="A29" s="90" t="str">
        <f>IFERROR(VLOOKUP('2추일입'!$C29,[2]구분표!$A$2:$C$1001,2,FALSE),"")</f>
        <v/>
      </c>
      <c r="B29" s="90" t="str">
        <f>IFERROR(VLOOKUP('2추일입'!$C29,[2]구분표!$A$2:$C$1001,3,FALSE),"")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/>
      <c r="V29" s="188">
        <f t="shared" si="4"/>
        <v>0</v>
      </c>
      <c r="W29" s="188">
        <f t="shared" si="5"/>
        <v>0</v>
      </c>
      <c r="X29" s="78" t="str">
        <f t="shared" si="6"/>
        <v>ok</v>
      </c>
      <c r="Y29" s="76"/>
      <c r="Z29" s="77">
        <f t="shared" si="7"/>
        <v>0</v>
      </c>
      <c r="AA29" s="188">
        <f t="shared" si="8"/>
        <v>0</v>
      </c>
      <c r="AB29" s="188">
        <f t="shared" si="9"/>
        <v>0</v>
      </c>
      <c r="AC29" s="78" t="str">
        <f t="shared" si="10"/>
        <v>ok</v>
      </c>
      <c r="AD29" s="76"/>
      <c r="AE29" s="80" t="str">
        <f t="array" ref="AE29">IFERROR(IF($C29="","",INDEX([2]구분표!$I$2:$I$1001,MATCH(1,([2]구분표!$B$2:$B$1001='2추일입'!$A29)*([2]구분표!$C$2:$C$1001='2추일입'!$B29)*([2]구분표!$A$2:$A$1001='2추일입'!$C29),0))),"@@")</f>
        <v/>
      </c>
    </row>
    <row r="30" spans="1:31" ht="31.5" customHeight="1">
      <c r="A30" s="90" t="str">
        <f>IFERROR(VLOOKUP('2추일입'!$C30,[2]구분표!$A$2:$C$1001,2,FALSE),"")</f>
        <v/>
      </c>
      <c r="B30" s="90" t="str">
        <f>IFERROR(VLOOKUP('2추일입'!$C30,[2]구분표!$A$2:$C$1001,3,FALSE),"")</f>
        <v/>
      </c>
      <c r="C30" s="190"/>
      <c r="D30" s="189"/>
      <c r="E30" s="189"/>
      <c r="F30" s="190"/>
      <c r="G30" s="188"/>
      <c r="H30" s="188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/>
      <c r="V30" s="188">
        <f t="shared" si="4"/>
        <v>0</v>
      </c>
      <c r="W30" s="188">
        <f t="shared" si="5"/>
        <v>0</v>
      </c>
      <c r="X30" s="78" t="str">
        <f t="shared" si="6"/>
        <v>ok</v>
      </c>
      <c r="Y30" s="76"/>
      <c r="Z30" s="77">
        <f t="shared" si="7"/>
        <v>0</v>
      </c>
      <c r="AA30" s="188">
        <f t="shared" si="8"/>
        <v>0</v>
      </c>
      <c r="AB30" s="188">
        <f t="shared" si="9"/>
        <v>0</v>
      </c>
      <c r="AC30" s="78" t="str">
        <f t="shared" si="10"/>
        <v>ok</v>
      </c>
      <c r="AD30" s="76"/>
      <c r="AE30" s="80" t="str">
        <f t="array" ref="AE30">IFERROR(IF($C30="","",INDEX([2]구분표!$I$2:$I$1001,MATCH(1,([2]구분표!$B$2:$B$1001='2추일입'!$A30)*([2]구분표!$C$2:$C$1001='2추일입'!$B30)*([2]구분표!$A$2:$A$1001='2추일입'!$C30),0))),"@@")</f>
        <v/>
      </c>
    </row>
    <row r="31" spans="1:31" ht="31.5" customHeight="1">
      <c r="A31" s="90" t="str">
        <f>IFERROR(VLOOKUP('2추일입'!$C31,[2]구분표!$A$2:$C$1001,2,FALSE),"")</f>
        <v/>
      </c>
      <c r="B31" s="90" t="str">
        <f>IFERROR(VLOOKUP('2추일입'!$C31,[2]구분표!$A$2:$C$1001,3,FALSE),"")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/>
      <c r="V31" s="188">
        <f t="shared" si="4"/>
        <v>0</v>
      </c>
      <c r="W31" s="188">
        <f t="shared" si="5"/>
        <v>0</v>
      </c>
      <c r="X31" s="78" t="str">
        <f t="shared" si="6"/>
        <v>ok</v>
      </c>
      <c r="Y31" s="76"/>
      <c r="Z31" s="77">
        <f t="shared" si="7"/>
        <v>0</v>
      </c>
      <c r="AA31" s="188">
        <f t="shared" si="8"/>
        <v>0</v>
      </c>
      <c r="AB31" s="188">
        <f t="shared" si="9"/>
        <v>0</v>
      </c>
      <c r="AC31" s="78" t="str">
        <f t="shared" si="10"/>
        <v>ok</v>
      </c>
      <c r="AD31" s="76"/>
      <c r="AE31" s="80" t="str">
        <f t="array" ref="AE31">IFERROR(IF($C31="","",INDEX([2]구분표!$I$2:$I$1001,MATCH(1,([2]구분표!$B$2:$B$1001='2추일입'!$A31)*([2]구분표!$C$2:$C$1001='2추일입'!$B31)*([2]구분표!$A$2:$A$1001='2추일입'!$C31),0))),"@@")</f>
        <v/>
      </c>
    </row>
    <row r="32" spans="1:31" ht="31.5" customHeight="1">
      <c r="A32" s="90" t="str">
        <f>IFERROR(VLOOKUP('2추일입'!$C32,[2]구분표!$A$2:$C$1001,2,FALSE),"")</f>
        <v/>
      </c>
      <c r="B32" s="90" t="str">
        <f>IFERROR(VLOOKUP('2추일입'!$C32,[2]구분표!$A$2:$C$1001,3,FALSE),"")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200"/>
      <c r="L32" s="74">
        <f t="shared" si="1"/>
        <v>0</v>
      </c>
      <c r="M32" s="188"/>
      <c r="N32" s="200"/>
      <c r="O32" s="74">
        <f t="shared" si="2"/>
        <v>0</v>
      </c>
      <c r="P32" s="75" t="str">
        <f t="shared" si="3"/>
        <v>-</v>
      </c>
      <c r="Q32" s="205"/>
      <c r="R32" s="76"/>
      <c r="S32" s="215"/>
      <c r="T32" s="76"/>
      <c r="U32" s="79"/>
      <c r="V32" s="188">
        <f t="shared" si="4"/>
        <v>0</v>
      </c>
      <c r="W32" s="188">
        <f t="shared" si="5"/>
        <v>0</v>
      </c>
      <c r="X32" s="78" t="str">
        <f t="shared" si="6"/>
        <v>ok</v>
      </c>
      <c r="Y32" s="76"/>
      <c r="Z32" s="77">
        <f t="shared" si="7"/>
        <v>0</v>
      </c>
      <c r="AA32" s="188">
        <f t="shared" si="8"/>
        <v>0</v>
      </c>
      <c r="AB32" s="188">
        <f t="shared" si="9"/>
        <v>0</v>
      </c>
      <c r="AC32" s="78" t="str">
        <f t="shared" si="10"/>
        <v>ok</v>
      </c>
      <c r="AD32" s="76"/>
      <c r="AE32" s="80" t="str">
        <f t="array" ref="AE32">IFERROR(IF($C32="","",INDEX([2]구분표!$I$2:$I$1001,MATCH(1,([2]구분표!$B$2:$B$1001='2추일입'!$A32)*([2]구분표!$C$2:$C$1001='2추일입'!$B32)*([2]구분표!$A$2:$A$1001='2추일입'!$C32),0))),"@@")</f>
        <v/>
      </c>
    </row>
    <row r="33" spans="1:31" ht="31.5" customHeight="1">
      <c r="A33" s="90" t="str">
        <f>IFERROR(VLOOKUP('2추일입'!$C33,[2]구분표!$A$2:$C$1001,2,FALSE),"")</f>
        <v/>
      </c>
      <c r="B33" s="90" t="str">
        <f>IFERROR(VLOOKUP('2추일입'!$C33,[2]구분표!$A$2:$C$1001,3,FALSE),"")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188"/>
      <c r="L33" s="74">
        <f t="shared" si="1"/>
        <v>0</v>
      </c>
      <c r="M33" s="188"/>
      <c r="N33" s="188"/>
      <c r="O33" s="74">
        <f t="shared" si="2"/>
        <v>0</v>
      </c>
      <c r="P33" s="75" t="str">
        <f t="shared" si="3"/>
        <v>-</v>
      </c>
      <c r="Q33" s="206"/>
      <c r="R33" s="76"/>
      <c r="S33" s="215"/>
      <c r="T33" s="76"/>
      <c r="U33" s="79"/>
      <c r="V33" s="188">
        <f t="shared" si="4"/>
        <v>0</v>
      </c>
      <c r="W33" s="188">
        <f t="shared" si="5"/>
        <v>0</v>
      </c>
      <c r="X33" s="78" t="str">
        <f t="shared" si="6"/>
        <v>ok</v>
      </c>
      <c r="Y33" s="76"/>
      <c r="Z33" s="77">
        <f t="shared" si="7"/>
        <v>0</v>
      </c>
      <c r="AA33" s="188">
        <f t="shared" si="8"/>
        <v>0</v>
      </c>
      <c r="AB33" s="188">
        <f t="shared" si="9"/>
        <v>0</v>
      </c>
      <c r="AC33" s="78" t="str">
        <f t="shared" si="10"/>
        <v>ok</v>
      </c>
      <c r="AD33" s="76"/>
      <c r="AE33" s="80" t="str">
        <f t="array" ref="AE33">IFERROR(IF($C33="","",INDEX([2]구분표!$I$2:$I$1001,MATCH(1,([2]구분표!$B$2:$B$1001='2추일입'!$A33)*([2]구분표!$C$2:$C$1001='2추일입'!$B33)*([2]구분표!$A$2:$A$1001='2추일입'!$C33),0))),"@@")</f>
        <v/>
      </c>
    </row>
    <row r="34" spans="1:31" ht="31.5" customHeight="1">
      <c r="A34" s="90" t="str">
        <f>IFERROR(VLOOKUP('2추일입'!$C34,[2]구분표!$A$2:$C$1001,2,FALSE),"")</f>
        <v/>
      </c>
      <c r="B34" s="90" t="str">
        <f>IFERROR(VLOOKUP('2추일입'!$C34,[2]구분표!$A$2:$C$1001,3,FALSE),"")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8"/>
      <c r="R34" s="76"/>
      <c r="S34" s="215"/>
      <c r="T34" s="76"/>
      <c r="U34" s="79"/>
      <c r="V34" s="188">
        <f t="shared" si="4"/>
        <v>0</v>
      </c>
      <c r="W34" s="188">
        <f t="shared" si="5"/>
        <v>0</v>
      </c>
      <c r="X34" s="78" t="str">
        <f t="shared" si="6"/>
        <v>ok</v>
      </c>
      <c r="Y34" s="76"/>
      <c r="Z34" s="77">
        <f t="shared" si="7"/>
        <v>0</v>
      </c>
      <c r="AA34" s="188">
        <f t="shared" si="8"/>
        <v>0</v>
      </c>
      <c r="AB34" s="188">
        <f t="shared" si="9"/>
        <v>0</v>
      </c>
      <c r="AC34" s="78" t="str">
        <f t="shared" si="10"/>
        <v>ok</v>
      </c>
      <c r="AD34" s="76"/>
      <c r="AE34" s="80" t="str">
        <f t="array" ref="AE34">IFERROR(IF($C34="","",INDEX([2]구분표!$I$2:$I$1001,MATCH(1,([2]구분표!$B$2:$B$1001='2추일입'!$A34)*([2]구분표!$C$2:$C$1001='2추일입'!$B34)*([2]구분표!$A$2:$A$1001='2추일입'!$C34),0))),"@@")</f>
        <v/>
      </c>
    </row>
    <row r="35" spans="1:31" ht="31.5" customHeight="1">
      <c r="A35" s="90" t="str">
        <f>IFERROR(VLOOKUP('2추일입'!$C35,[2]구분표!$A$2:$C$1001,2,FALSE),"")</f>
        <v/>
      </c>
      <c r="B35" s="90" t="str">
        <f>IFERROR(VLOOKUP('2추일입'!$C35,[2]구분표!$A$2:$C$1001,3,FALSE),"")</f>
        <v/>
      </c>
      <c r="C35" s="190"/>
      <c r="D35" s="189"/>
      <c r="E35" s="189"/>
      <c r="F35" s="190"/>
      <c r="G35" s="188"/>
      <c r="H35" s="191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6"/>
      <c r="R35" s="76"/>
      <c r="S35" s="215"/>
      <c r="T35" s="76"/>
      <c r="U35" s="79"/>
      <c r="V35" s="188">
        <f t="shared" si="4"/>
        <v>0</v>
      </c>
      <c r="W35" s="188">
        <f t="shared" si="5"/>
        <v>0</v>
      </c>
      <c r="X35" s="78" t="str">
        <f t="shared" si="6"/>
        <v>ok</v>
      </c>
      <c r="Y35" s="76"/>
      <c r="Z35" s="77">
        <f t="shared" si="7"/>
        <v>0</v>
      </c>
      <c r="AA35" s="188">
        <f t="shared" si="8"/>
        <v>0</v>
      </c>
      <c r="AB35" s="188">
        <f t="shared" si="9"/>
        <v>0</v>
      </c>
      <c r="AC35" s="78" t="str">
        <f t="shared" si="10"/>
        <v>ok</v>
      </c>
      <c r="AD35" s="76"/>
      <c r="AE35" s="80" t="str">
        <f t="array" ref="AE35">IFERROR(IF($C35="","",INDEX([2]구분표!$I$2:$I$1001,MATCH(1,([2]구분표!$B$2:$B$1001='2추일입'!$A35)*([2]구분표!$C$2:$C$1001='2추일입'!$B35)*([2]구분표!$A$2:$A$1001='2추일입'!$C35),0))),"@@")</f>
        <v/>
      </c>
    </row>
    <row r="36" spans="1:31" ht="31.5" customHeight="1">
      <c r="A36" s="90" t="str">
        <f>IFERROR(VLOOKUP('2추일입'!$C36,[2]구분표!$A$2:$C$1001,2,FALSE),"")</f>
        <v/>
      </c>
      <c r="B36" s="90" t="str">
        <f>IFERROR(VLOOKUP('2추일입'!$C36,[2]구분표!$A$2:$C$1001,3,FALSE),"")</f>
        <v/>
      </c>
      <c r="C36" s="190"/>
      <c r="D36" s="189"/>
      <c r="E36" s="189"/>
      <c r="F36" s="190"/>
      <c r="G36" s="188"/>
      <c r="H36" s="188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/>
      <c r="V36" s="188">
        <f t="shared" si="4"/>
        <v>0</v>
      </c>
      <c r="W36" s="188">
        <f t="shared" si="5"/>
        <v>0</v>
      </c>
      <c r="X36" s="78" t="str">
        <f t="shared" si="6"/>
        <v>ok</v>
      </c>
      <c r="Y36" s="76"/>
      <c r="Z36" s="77">
        <f t="shared" si="7"/>
        <v>0</v>
      </c>
      <c r="AA36" s="188">
        <f t="shared" si="8"/>
        <v>0</v>
      </c>
      <c r="AB36" s="188">
        <f t="shared" si="9"/>
        <v>0</v>
      </c>
      <c r="AC36" s="78" t="str">
        <f t="shared" si="10"/>
        <v>ok</v>
      </c>
      <c r="AD36" s="76"/>
      <c r="AE36" s="80" t="str">
        <f t="array" ref="AE36">IFERROR(IF($C36="","",INDEX([2]구분표!$I$2:$I$1001,MATCH(1,([2]구분표!$B$2:$B$1001='2추일입'!$A36)*([2]구분표!$C$2:$C$1001='2추일입'!$B36)*([2]구분표!$A$2:$A$1001='2추일입'!$C36),0))),"@@")</f>
        <v/>
      </c>
    </row>
    <row r="37" spans="1:31" ht="31.5" customHeight="1">
      <c r="A37" s="90" t="str">
        <f>IFERROR(VLOOKUP('2추일입'!$C37,[2]구분표!$A$2:$C$1001,2,FALSE),"")</f>
        <v/>
      </c>
      <c r="B37" s="90" t="str">
        <f>IFERROR(VLOOKUP('2추일입'!$C37,[2]구분표!$A$2:$C$1001,3,FALSE),"")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/>
      <c r="V37" s="188">
        <f t="shared" si="4"/>
        <v>0</v>
      </c>
      <c r="W37" s="188">
        <f t="shared" si="5"/>
        <v>0</v>
      </c>
      <c r="X37" s="78" t="str">
        <f t="shared" si="6"/>
        <v>ok</v>
      </c>
      <c r="Y37" s="76"/>
      <c r="Z37" s="77">
        <f t="shared" si="7"/>
        <v>0</v>
      </c>
      <c r="AA37" s="188">
        <f t="shared" si="8"/>
        <v>0</v>
      </c>
      <c r="AB37" s="188">
        <f t="shared" si="9"/>
        <v>0</v>
      </c>
      <c r="AC37" s="78" t="str">
        <f t="shared" si="10"/>
        <v>ok</v>
      </c>
      <c r="AD37" s="76"/>
      <c r="AE37" s="80" t="str">
        <f t="array" ref="AE37">IFERROR(IF($C37="","",INDEX([2]구분표!$I$2:$I$1001,MATCH(1,([2]구분표!$B$2:$B$1001='2추일입'!$A37)*([2]구분표!$C$2:$C$1001='2추일입'!$B37)*([2]구분표!$A$2:$A$1001='2추일입'!$C37),0))),"@@")</f>
        <v/>
      </c>
    </row>
    <row r="38" spans="1:31" ht="31.5" customHeight="1">
      <c r="A38" s="90" t="str">
        <f>IFERROR(VLOOKUP('2추일입'!$C38,[2]구분표!$A$2:$C$1001,2,FALSE),"")</f>
        <v/>
      </c>
      <c r="B38" s="90" t="str">
        <f>IFERROR(VLOOKUP('2추일입'!$C38,[2]구분표!$A$2:$C$1001,3,FALSE),"")</f>
        <v/>
      </c>
      <c r="C38" s="190"/>
      <c r="D38" s="189"/>
      <c r="E38" s="189"/>
      <c r="F38" s="190"/>
      <c r="G38" s="191"/>
      <c r="H38" s="191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/>
      <c r="V38" s="188">
        <f t="shared" si="4"/>
        <v>0</v>
      </c>
      <c r="W38" s="188">
        <f t="shared" si="5"/>
        <v>0</v>
      </c>
      <c r="X38" s="78" t="str">
        <f t="shared" si="6"/>
        <v>ok</v>
      </c>
      <c r="Y38" s="76"/>
      <c r="Z38" s="77">
        <f t="shared" si="7"/>
        <v>0</v>
      </c>
      <c r="AA38" s="188">
        <f t="shared" si="8"/>
        <v>0</v>
      </c>
      <c r="AB38" s="188">
        <f t="shared" si="9"/>
        <v>0</v>
      </c>
      <c r="AC38" s="78" t="str">
        <f t="shared" si="10"/>
        <v>ok</v>
      </c>
      <c r="AD38" s="76"/>
      <c r="AE38" s="80" t="str">
        <f t="array" ref="AE38">IFERROR(IF($C38="","",INDEX([2]구분표!$I$2:$I$1001,MATCH(1,([2]구분표!$B$2:$B$1001='2추일입'!$A38)*([2]구분표!$C$2:$C$1001='2추일입'!$B38)*([2]구분표!$A$2:$A$1001='2추일입'!$C38),0))),"@@")</f>
        <v/>
      </c>
    </row>
    <row r="39" spans="1:31" ht="31.5" customHeight="1">
      <c r="A39" s="90" t="str">
        <f>IFERROR(VLOOKUP('2추일입'!$C39,[2]구분표!$A$2:$C$1001,2,FALSE),"")</f>
        <v/>
      </c>
      <c r="B39" s="90" t="str">
        <f>IFERROR(VLOOKUP('2추일입'!$C39,[2]구분표!$A$2:$C$1001,3,FALSE),"")</f>
        <v/>
      </c>
      <c r="C39" s="190"/>
      <c r="D39" s="189"/>
      <c r="E39" s="189"/>
      <c r="F39" s="190"/>
      <c r="G39" s="188"/>
      <c r="H39" s="188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/>
      <c r="V39" s="188">
        <f t="shared" si="4"/>
        <v>0</v>
      </c>
      <c r="W39" s="188">
        <f t="shared" si="5"/>
        <v>0</v>
      </c>
      <c r="X39" s="78" t="str">
        <f t="shared" si="6"/>
        <v>ok</v>
      </c>
      <c r="Y39" s="76"/>
      <c r="Z39" s="77">
        <f t="shared" si="7"/>
        <v>0</v>
      </c>
      <c r="AA39" s="188">
        <f t="shared" si="8"/>
        <v>0</v>
      </c>
      <c r="AB39" s="188">
        <f t="shared" si="9"/>
        <v>0</v>
      </c>
      <c r="AC39" s="78" t="str">
        <f t="shared" si="10"/>
        <v>ok</v>
      </c>
      <c r="AD39" s="76"/>
      <c r="AE39" s="80" t="str">
        <f t="array" ref="AE39">IFERROR(IF($C39="","",INDEX([2]구분표!$I$2:$I$1001,MATCH(1,([2]구분표!$B$2:$B$1001='2추일입'!$A39)*([2]구분표!$C$2:$C$1001='2추일입'!$B39)*([2]구분표!$A$2:$A$1001='2추일입'!$C39),0))),"@@")</f>
        <v/>
      </c>
    </row>
    <row r="40" spans="1:31" ht="31.5" customHeight="1">
      <c r="A40" s="90" t="str">
        <f>IFERROR(VLOOKUP('2추일입'!$C40,[2]구분표!$A$2:$C$1001,2,FALSE),"")</f>
        <v/>
      </c>
      <c r="B40" s="90" t="str">
        <f>IFERROR(VLOOKUP('2추일입'!$C40,[2]구분표!$A$2:$C$1001,3,FALSE),"")</f>
        <v/>
      </c>
      <c r="C40" s="190"/>
      <c r="D40" s="189"/>
      <c r="E40" s="189"/>
      <c r="F40" s="190"/>
      <c r="G40" s="191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/>
      <c r="V40" s="188">
        <f t="shared" si="4"/>
        <v>0</v>
      </c>
      <c r="W40" s="188">
        <f t="shared" si="5"/>
        <v>0</v>
      </c>
      <c r="X40" s="78" t="str">
        <f t="shared" si="6"/>
        <v>ok</v>
      </c>
      <c r="Y40" s="76"/>
      <c r="Z40" s="77">
        <f t="shared" si="7"/>
        <v>0</v>
      </c>
      <c r="AA40" s="188">
        <f t="shared" si="8"/>
        <v>0</v>
      </c>
      <c r="AB40" s="188">
        <f t="shared" si="9"/>
        <v>0</v>
      </c>
      <c r="AC40" s="78" t="str">
        <f t="shared" si="10"/>
        <v>ok</v>
      </c>
      <c r="AD40" s="76"/>
      <c r="AE40" s="80" t="str">
        <f t="array" ref="AE40">IFERROR(IF($C40="","",INDEX([2]구분표!$I$2:$I$1001,MATCH(1,([2]구분표!$B$2:$B$1001='2추일입'!$A40)*([2]구분표!$C$2:$C$1001='2추일입'!$B40)*([2]구분표!$A$2:$A$1001='2추일입'!$C40),0))),"@@")</f>
        <v/>
      </c>
    </row>
    <row r="41" spans="1:31" ht="31.5" customHeight="1">
      <c r="A41" s="90" t="str">
        <f>IFERROR(VLOOKUP('2추일입'!$C41,[2]구분표!$A$2:$C$1001,2,FALSE),"")</f>
        <v/>
      </c>
      <c r="B41" s="90" t="str">
        <f>IFERROR(VLOOKUP('2추일입'!$C41,[2]구분표!$A$2:$C$1001,3,FALSE),"")</f>
        <v/>
      </c>
      <c r="C41" s="190"/>
      <c r="D41" s="189"/>
      <c r="E41" s="189"/>
      <c r="F41" s="190"/>
      <c r="G41" s="188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9"/>
      <c r="R41" s="76"/>
      <c r="S41" s="215"/>
      <c r="T41" s="76"/>
      <c r="U41" s="79"/>
      <c r="V41" s="188">
        <f t="shared" si="4"/>
        <v>0</v>
      </c>
      <c r="W41" s="188">
        <f t="shared" si="5"/>
        <v>0</v>
      </c>
      <c r="X41" s="78" t="str">
        <f t="shared" si="6"/>
        <v>ok</v>
      </c>
      <c r="Y41" s="76"/>
      <c r="Z41" s="77">
        <f t="shared" si="7"/>
        <v>0</v>
      </c>
      <c r="AA41" s="188">
        <f t="shared" si="8"/>
        <v>0</v>
      </c>
      <c r="AB41" s="188">
        <f t="shared" si="9"/>
        <v>0</v>
      </c>
      <c r="AC41" s="78" t="str">
        <f t="shared" si="10"/>
        <v>ok</v>
      </c>
      <c r="AD41" s="76"/>
      <c r="AE41" s="80" t="str">
        <f t="array" ref="AE41">IFERROR(IF($C41="","",INDEX([2]구분표!$I$2:$I$1001,MATCH(1,([2]구분표!$B$2:$B$1001='2추일입'!$A41)*([2]구분표!$C$2:$C$1001='2추일입'!$B41)*([2]구분표!$A$2:$A$1001='2추일입'!$C41),0))),"@@")</f>
        <v/>
      </c>
    </row>
    <row r="42" spans="1:31" ht="31.5" customHeight="1">
      <c r="A42" s="90" t="str">
        <f>IFERROR(VLOOKUP('2추일입'!$C42,[2]구분표!$A$2:$C$1001,2,FALSE),"")</f>
        <v/>
      </c>
      <c r="B42" s="90" t="str">
        <f>IFERROR(VLOOKUP('2추일입'!$C42,[2]구분표!$A$2:$C$1001,3,FALSE),"")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/>
      <c r="V42" s="188">
        <f t="shared" si="4"/>
        <v>0</v>
      </c>
      <c r="W42" s="188">
        <f t="shared" si="5"/>
        <v>0</v>
      </c>
      <c r="X42" s="78" t="str">
        <f t="shared" si="6"/>
        <v>ok</v>
      </c>
      <c r="Y42" s="76"/>
      <c r="Z42" s="77">
        <f t="shared" si="7"/>
        <v>0</v>
      </c>
      <c r="AA42" s="188">
        <f t="shared" si="8"/>
        <v>0</v>
      </c>
      <c r="AB42" s="188">
        <f t="shared" si="9"/>
        <v>0</v>
      </c>
      <c r="AC42" s="78" t="str">
        <f t="shared" si="10"/>
        <v>ok</v>
      </c>
      <c r="AD42" s="76"/>
      <c r="AE42" s="80" t="str">
        <f t="array" ref="AE42">IFERROR(IF($C42="","",INDEX([2]구분표!$I$2:$I$1001,MATCH(1,([2]구분표!$B$2:$B$1001='2추일입'!$A42)*([2]구분표!$C$2:$C$1001='2추일입'!$B42)*([2]구분표!$A$2:$A$1001='2추일입'!$C42),0))),"@@")</f>
        <v/>
      </c>
    </row>
    <row r="43" spans="1:31" ht="31.5" customHeight="1">
      <c r="A43" s="90" t="str">
        <f>IFERROR(VLOOKUP('2추일입'!$C43,[2]구분표!$A$2:$C$1001,2,FALSE),"")</f>
        <v/>
      </c>
      <c r="B43" s="90" t="str">
        <f>IFERROR(VLOOKUP('2추일입'!$C43,[2]구분표!$A$2:$C$1001,3,FALSE),"")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5"/>
      <c r="R43" s="76"/>
      <c r="S43" s="215"/>
      <c r="T43" s="76"/>
      <c r="U43" s="79"/>
      <c r="V43" s="188">
        <f t="shared" si="4"/>
        <v>0</v>
      </c>
      <c r="W43" s="188">
        <f t="shared" si="5"/>
        <v>0</v>
      </c>
      <c r="X43" s="78" t="str">
        <f t="shared" si="6"/>
        <v>ok</v>
      </c>
      <c r="Y43" s="76"/>
      <c r="Z43" s="77">
        <f t="shared" si="7"/>
        <v>0</v>
      </c>
      <c r="AA43" s="188">
        <f t="shared" si="8"/>
        <v>0</v>
      </c>
      <c r="AB43" s="188">
        <f t="shared" si="9"/>
        <v>0</v>
      </c>
      <c r="AC43" s="78" t="str">
        <f t="shared" si="10"/>
        <v>ok</v>
      </c>
      <c r="AD43" s="76"/>
      <c r="AE43" s="80" t="str">
        <f t="array" ref="AE43">IFERROR(IF($C43="","",INDEX([2]구분표!$I$2:$I$1001,MATCH(1,([2]구분표!$B$2:$B$1001='2추일입'!$A43)*([2]구분표!$C$2:$C$1001='2추일입'!$B43)*([2]구분표!$A$2:$A$1001='2추일입'!$C43),0))),"@@")</f>
        <v/>
      </c>
    </row>
    <row r="44" spans="1:31" ht="31.5" customHeight="1">
      <c r="A44" s="90" t="str">
        <f>IFERROR(VLOOKUP('2추일입'!$C44,[2]구분표!$A$2:$C$1001,2,FALSE),"")</f>
        <v/>
      </c>
      <c r="B44" s="90" t="str">
        <f>IFERROR(VLOOKUP('2추일입'!$C44,[2]구분표!$A$2:$C$1001,3,FALSE),"")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/>
      <c r="V44" s="188">
        <f t="shared" si="4"/>
        <v>0</v>
      </c>
      <c r="W44" s="188">
        <f t="shared" si="5"/>
        <v>0</v>
      </c>
      <c r="X44" s="78" t="str">
        <f t="shared" si="6"/>
        <v>ok</v>
      </c>
      <c r="Y44" s="76"/>
      <c r="Z44" s="77">
        <f t="shared" si="7"/>
        <v>0</v>
      </c>
      <c r="AA44" s="188">
        <f t="shared" si="8"/>
        <v>0</v>
      </c>
      <c r="AB44" s="188">
        <f t="shared" si="9"/>
        <v>0</v>
      </c>
      <c r="AC44" s="78" t="str">
        <f t="shared" si="10"/>
        <v>ok</v>
      </c>
      <c r="AD44" s="76"/>
      <c r="AE44" s="80" t="str">
        <f t="array" ref="AE44">IFERROR(IF($C44="","",INDEX([2]구분표!$I$2:$I$1001,MATCH(1,([2]구분표!$B$2:$B$1001='2추일입'!$A44)*([2]구분표!$C$2:$C$1001='2추일입'!$B44)*([2]구분표!$A$2:$A$1001='2추일입'!$C44),0))),"@@")</f>
        <v/>
      </c>
    </row>
    <row r="45" spans="1:31" ht="31.5" customHeight="1">
      <c r="A45" s="90" t="str">
        <f>IFERROR(VLOOKUP('2추일입'!$C45,[2]구분표!$A$2:$C$1001,2,FALSE),"")</f>
        <v/>
      </c>
      <c r="B45" s="90" t="str">
        <f>IFERROR(VLOOKUP('2추일입'!$C45,[2]구분표!$A$2:$C$1001,3,FALSE),"")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/>
      <c r="V45" s="188">
        <f t="shared" si="4"/>
        <v>0</v>
      </c>
      <c r="W45" s="188">
        <f t="shared" si="5"/>
        <v>0</v>
      </c>
      <c r="X45" s="78" t="str">
        <f t="shared" si="6"/>
        <v>ok</v>
      </c>
      <c r="Y45" s="76"/>
      <c r="Z45" s="77">
        <f t="shared" si="7"/>
        <v>0</v>
      </c>
      <c r="AA45" s="188">
        <f t="shared" si="8"/>
        <v>0</v>
      </c>
      <c r="AB45" s="188">
        <f t="shared" si="9"/>
        <v>0</v>
      </c>
      <c r="AC45" s="78" t="str">
        <f t="shared" si="10"/>
        <v>ok</v>
      </c>
      <c r="AD45" s="76"/>
      <c r="AE45" s="80" t="str">
        <f t="array" ref="AE45">IFERROR(IF($C45="","",INDEX([2]구분표!$I$2:$I$1001,MATCH(1,([2]구분표!$B$2:$B$1001='2추일입'!$A45)*([2]구분표!$C$2:$C$1001='2추일입'!$B45)*([2]구분표!$A$2:$A$1001='2추일입'!$C45),0))),"@@")</f>
        <v/>
      </c>
    </row>
    <row r="46" spans="1:31" ht="31.5" customHeight="1">
      <c r="A46" s="90" t="str">
        <f>IFERROR(VLOOKUP('2추일입'!$C46,[2]구분표!$A$2:$C$1001,2,FALSE),"")</f>
        <v/>
      </c>
      <c r="B46" s="90" t="str">
        <f>IFERROR(VLOOKUP('2추일입'!$C46,[2]구분표!$A$2:$C$1001,3,FALSE),"")</f>
        <v/>
      </c>
      <c r="C46" s="190"/>
      <c r="D46" s="189"/>
      <c r="E46" s="189"/>
      <c r="F46" s="190"/>
      <c r="G46" s="188"/>
      <c r="H46" s="193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9"/>
      <c r="R46" s="76"/>
      <c r="S46" s="215"/>
      <c r="T46" s="76"/>
      <c r="U46" s="79"/>
      <c r="V46" s="188">
        <f t="shared" si="4"/>
        <v>0</v>
      </c>
      <c r="W46" s="188">
        <f t="shared" si="5"/>
        <v>0</v>
      </c>
      <c r="X46" s="78" t="str">
        <f t="shared" si="6"/>
        <v>ok</v>
      </c>
      <c r="Y46" s="76"/>
      <c r="Z46" s="77">
        <f t="shared" si="7"/>
        <v>0</v>
      </c>
      <c r="AA46" s="188">
        <f t="shared" si="8"/>
        <v>0</v>
      </c>
      <c r="AB46" s="188">
        <f t="shared" si="9"/>
        <v>0</v>
      </c>
      <c r="AC46" s="78" t="str">
        <f t="shared" si="10"/>
        <v>ok</v>
      </c>
      <c r="AD46" s="76"/>
      <c r="AE46" s="80" t="str">
        <f t="array" ref="AE46">IFERROR(IF($C46="","",INDEX([2]구분표!$I$2:$I$1001,MATCH(1,([2]구분표!$B$2:$B$1001='2추일입'!$A46)*([2]구분표!$C$2:$C$1001='2추일입'!$B46)*([2]구분표!$A$2:$A$1001='2추일입'!$C46),0))),"@@")</f>
        <v/>
      </c>
    </row>
    <row r="47" spans="1:31" ht="31.5" customHeight="1">
      <c r="A47" s="90" t="str">
        <f>IFERROR(VLOOKUP('2추일입'!$C47,[2]구분표!$A$2:$C$1001,2,FALSE),"")</f>
        <v/>
      </c>
      <c r="B47" s="90" t="str">
        <f>IFERROR(VLOOKUP('2추일입'!$C47,[2]구분표!$A$2:$C$1001,3,FALSE),"")</f>
        <v/>
      </c>
      <c r="C47" s="190"/>
      <c r="D47" s="189"/>
      <c r="E47" s="189"/>
      <c r="F47" s="190"/>
      <c r="G47" s="188"/>
      <c r="H47" s="188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/>
      <c r="V47" s="188">
        <f t="shared" si="4"/>
        <v>0</v>
      </c>
      <c r="W47" s="188">
        <f t="shared" si="5"/>
        <v>0</v>
      </c>
      <c r="X47" s="78" t="str">
        <f t="shared" si="6"/>
        <v>ok</v>
      </c>
      <c r="Y47" s="76"/>
      <c r="Z47" s="77">
        <f t="shared" si="7"/>
        <v>0</v>
      </c>
      <c r="AA47" s="188">
        <f t="shared" si="8"/>
        <v>0</v>
      </c>
      <c r="AB47" s="188">
        <f t="shared" si="9"/>
        <v>0</v>
      </c>
      <c r="AC47" s="78" t="str">
        <f t="shared" si="10"/>
        <v>ok</v>
      </c>
      <c r="AD47" s="76"/>
      <c r="AE47" s="80" t="str">
        <f t="array" ref="AE47">IFERROR(IF($C47="","",INDEX([2]구분표!$I$2:$I$1001,MATCH(1,([2]구분표!$B$2:$B$1001='2추일입'!$A47)*([2]구분표!$C$2:$C$1001='2추일입'!$B47)*([2]구분표!$A$2:$A$1001='2추일입'!$C47),0))),"@@")</f>
        <v/>
      </c>
    </row>
    <row r="48" spans="1:31" ht="31.5" customHeight="1">
      <c r="A48" s="90" t="str">
        <f>IFERROR(VLOOKUP('2추일입'!$C48,[2]구분표!$A$2:$C$1001,2,FALSE),"")</f>
        <v/>
      </c>
      <c r="B48" s="90" t="str">
        <f>IFERROR(VLOOKUP('2추일입'!$C48,[2]구분표!$A$2:$C$1001,3,FALSE),"")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/>
      <c r="V48" s="188">
        <f t="shared" si="4"/>
        <v>0</v>
      </c>
      <c r="W48" s="188">
        <f t="shared" si="5"/>
        <v>0</v>
      </c>
      <c r="X48" s="78" t="str">
        <f t="shared" si="6"/>
        <v>ok</v>
      </c>
      <c r="Y48" s="76"/>
      <c r="Z48" s="77">
        <f t="shared" si="7"/>
        <v>0</v>
      </c>
      <c r="AA48" s="188">
        <f t="shared" si="8"/>
        <v>0</v>
      </c>
      <c r="AB48" s="188">
        <f t="shared" si="9"/>
        <v>0</v>
      </c>
      <c r="AC48" s="78" t="str">
        <f t="shared" si="10"/>
        <v>ok</v>
      </c>
      <c r="AD48" s="76"/>
      <c r="AE48" s="80" t="str">
        <f t="array" ref="AE48">IFERROR(IF($C48="","",INDEX([2]구분표!$I$2:$I$1001,MATCH(1,([2]구분표!$B$2:$B$1001='2추일입'!$A48)*([2]구분표!$C$2:$C$1001='2추일입'!$B48)*([2]구분표!$A$2:$A$1001='2추일입'!$C48),0))),"@@")</f>
        <v/>
      </c>
    </row>
    <row r="49" spans="1:31" ht="31.5" customHeight="1">
      <c r="A49" s="90" t="str">
        <f>IFERROR(VLOOKUP('2추일입'!$C49,[2]구분표!$A$2:$C$1001,2,FALSE),"")</f>
        <v/>
      </c>
      <c r="B49" s="90" t="str">
        <f>IFERROR(VLOOKUP('2추일입'!$C49,[2]구분표!$A$2:$C$1001,3,FALSE),"")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/>
      <c r="V49" s="188">
        <f t="shared" si="4"/>
        <v>0</v>
      </c>
      <c r="W49" s="188">
        <f t="shared" si="5"/>
        <v>0</v>
      </c>
      <c r="X49" s="78" t="str">
        <f t="shared" si="6"/>
        <v>ok</v>
      </c>
      <c r="Y49" s="76"/>
      <c r="Z49" s="77">
        <f t="shared" si="7"/>
        <v>0</v>
      </c>
      <c r="AA49" s="188">
        <f t="shared" si="8"/>
        <v>0</v>
      </c>
      <c r="AB49" s="188">
        <f t="shared" si="9"/>
        <v>0</v>
      </c>
      <c r="AC49" s="78" t="str">
        <f t="shared" si="10"/>
        <v>ok</v>
      </c>
      <c r="AD49" s="76"/>
      <c r="AE49" s="80" t="str">
        <f t="array" ref="AE49">IFERROR(IF($C49="","",INDEX([2]구분표!$I$2:$I$1001,MATCH(1,([2]구분표!$B$2:$B$1001='2추일입'!$A49)*([2]구분표!$C$2:$C$1001='2추일입'!$B49)*([2]구분표!$A$2:$A$1001='2추일입'!$C49),0))),"@@")</f>
        <v/>
      </c>
    </row>
    <row r="50" spans="1:31" ht="31.5" customHeight="1">
      <c r="A50" s="90" t="str">
        <f>IFERROR(VLOOKUP('2추일입'!$C50,[2]구분표!$A$2:$C$1001,2,FALSE),"")</f>
        <v/>
      </c>
      <c r="B50" s="90" t="str">
        <f>IFERROR(VLOOKUP('2추일입'!$C50,[2]구분표!$A$2:$C$1001,3,FALSE),"")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/>
      <c r="V50" s="188">
        <f t="shared" si="4"/>
        <v>0</v>
      </c>
      <c r="W50" s="188">
        <f t="shared" si="5"/>
        <v>0</v>
      </c>
      <c r="X50" s="78" t="str">
        <f t="shared" si="6"/>
        <v>ok</v>
      </c>
      <c r="Y50" s="76"/>
      <c r="Z50" s="77">
        <f t="shared" si="7"/>
        <v>0</v>
      </c>
      <c r="AA50" s="188">
        <f t="shared" si="8"/>
        <v>0</v>
      </c>
      <c r="AB50" s="188">
        <f t="shared" si="9"/>
        <v>0</v>
      </c>
      <c r="AC50" s="78" t="str">
        <f t="shared" si="10"/>
        <v>ok</v>
      </c>
      <c r="AD50" s="76"/>
      <c r="AE50" s="80" t="str">
        <f t="array" ref="AE50">IFERROR(IF($C50="","",INDEX([2]구분표!$I$2:$I$1001,MATCH(1,([2]구분표!$B$2:$B$1001='2추일입'!$A50)*([2]구분표!$C$2:$C$1001='2추일입'!$B50)*([2]구분표!$A$2:$A$1001='2추일입'!$C50),0))),"@@")</f>
        <v/>
      </c>
    </row>
    <row r="51" spans="1:31" ht="31.5" customHeight="1">
      <c r="A51" s="90" t="str">
        <f>IFERROR(VLOOKUP('2추일입'!$C51,[2]구분표!$A$2:$C$1001,2,FALSE),"")</f>
        <v/>
      </c>
      <c r="B51" s="90" t="str">
        <f>IFERROR(VLOOKUP('2추일입'!$C51,[2]구분표!$A$2:$C$1001,3,FALSE),"")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/>
      <c r="V51" s="188">
        <f t="shared" si="4"/>
        <v>0</v>
      </c>
      <c r="W51" s="188">
        <f t="shared" si="5"/>
        <v>0</v>
      </c>
      <c r="X51" s="78" t="str">
        <f t="shared" si="6"/>
        <v>ok</v>
      </c>
      <c r="Y51" s="76"/>
      <c r="Z51" s="77">
        <f t="shared" si="7"/>
        <v>0</v>
      </c>
      <c r="AA51" s="188">
        <f t="shared" si="8"/>
        <v>0</v>
      </c>
      <c r="AB51" s="188">
        <f t="shared" si="9"/>
        <v>0</v>
      </c>
      <c r="AC51" s="78" t="str">
        <f t="shared" si="10"/>
        <v>ok</v>
      </c>
      <c r="AD51" s="76"/>
      <c r="AE51" s="80" t="str">
        <f t="array" ref="AE51">IFERROR(IF($C51="","",INDEX([2]구분표!$I$2:$I$1001,MATCH(1,([2]구분표!$B$2:$B$1001='2추일입'!$A51)*([2]구분표!$C$2:$C$1001='2추일입'!$B51)*([2]구분표!$A$2:$A$1001='2추일입'!$C51),0))),"@@")</f>
        <v/>
      </c>
    </row>
    <row r="52" spans="1:31" ht="31.5" customHeight="1">
      <c r="A52" s="90" t="str">
        <f>IFERROR(VLOOKUP('2추일입'!$C52,[2]구분표!$A$2:$C$1001,2,FALSE),"")</f>
        <v/>
      </c>
      <c r="B52" s="90" t="str">
        <f>IFERROR(VLOOKUP('2추일입'!$C52,[2]구분표!$A$2:$C$1001,3,FALSE),"")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/>
      <c r="V52" s="188">
        <f t="shared" si="4"/>
        <v>0</v>
      </c>
      <c r="W52" s="188">
        <f t="shared" si="5"/>
        <v>0</v>
      </c>
      <c r="X52" s="78" t="str">
        <f t="shared" si="6"/>
        <v>ok</v>
      </c>
      <c r="Y52" s="76"/>
      <c r="Z52" s="77">
        <f t="shared" si="7"/>
        <v>0</v>
      </c>
      <c r="AA52" s="188">
        <f t="shared" si="8"/>
        <v>0</v>
      </c>
      <c r="AB52" s="188">
        <f t="shared" si="9"/>
        <v>0</v>
      </c>
      <c r="AC52" s="78" t="str">
        <f t="shared" si="10"/>
        <v>ok</v>
      </c>
      <c r="AD52" s="76"/>
      <c r="AE52" s="80" t="str">
        <f t="array" ref="AE52">IFERROR(IF($C52="","",INDEX([2]구분표!$I$2:$I$1001,MATCH(1,([2]구분표!$B$2:$B$1001='2추일입'!$A52)*([2]구분표!$C$2:$C$1001='2추일입'!$B52)*([2]구분표!$A$2:$A$1001='2추일입'!$C52),0))),"@@")</f>
        <v/>
      </c>
    </row>
    <row r="53" spans="1:31" ht="31.5" customHeight="1">
      <c r="A53" s="90" t="str">
        <f>IFERROR(VLOOKUP('2추일입'!$C53,[2]구분표!$A$2:$C$1001,2,FALSE),"")</f>
        <v/>
      </c>
      <c r="B53" s="90" t="str">
        <f>IFERROR(VLOOKUP('2추일입'!$C53,[2]구분표!$A$2:$C$1001,3,FALSE),"")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202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/>
      <c r="V53" s="188">
        <f t="shared" si="4"/>
        <v>0</v>
      </c>
      <c r="W53" s="188">
        <f t="shared" si="5"/>
        <v>0</v>
      </c>
      <c r="X53" s="78" t="str">
        <f t="shared" si="6"/>
        <v>ok</v>
      </c>
      <c r="Y53" s="76"/>
      <c r="Z53" s="77">
        <f t="shared" si="7"/>
        <v>0</v>
      </c>
      <c r="AA53" s="188">
        <f t="shared" si="8"/>
        <v>0</v>
      </c>
      <c r="AB53" s="188">
        <f t="shared" si="9"/>
        <v>0</v>
      </c>
      <c r="AC53" s="78" t="str">
        <f t="shared" si="10"/>
        <v>ok</v>
      </c>
      <c r="AD53" s="76"/>
      <c r="AE53" s="80" t="str">
        <f t="array" ref="AE53">IFERROR(IF($C53="","",INDEX([2]구분표!$I$2:$I$1001,MATCH(1,([2]구분표!$B$2:$B$1001='2추일입'!$A53)*([2]구분표!$C$2:$C$1001='2추일입'!$B53)*([2]구분표!$A$2:$A$1001='2추일입'!$C53),0))),"@@")</f>
        <v/>
      </c>
    </row>
    <row r="54" spans="1:31" ht="31.5" customHeight="1">
      <c r="A54" s="90" t="str">
        <f>IFERROR(VLOOKUP('2추일입'!$C54,[2]구분표!$A$2:$C$1001,2,FALSE),"")</f>
        <v/>
      </c>
      <c r="B54" s="90" t="str">
        <f>IFERROR(VLOOKUP('2추일입'!$C54,[2]구분표!$A$2:$C$1001,3,FALSE),"")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200"/>
      <c r="K54" s="200"/>
      <c r="L54" s="74">
        <f t="shared" si="1"/>
        <v>0</v>
      </c>
      <c r="M54" s="200"/>
      <c r="N54" s="200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/>
      <c r="V54" s="188">
        <f t="shared" si="4"/>
        <v>0</v>
      </c>
      <c r="W54" s="188">
        <f t="shared" si="5"/>
        <v>0</v>
      </c>
      <c r="X54" s="78" t="str">
        <f t="shared" si="6"/>
        <v>ok</v>
      </c>
      <c r="Y54" s="76"/>
      <c r="Z54" s="77">
        <f t="shared" si="7"/>
        <v>0</v>
      </c>
      <c r="AA54" s="188">
        <f t="shared" si="8"/>
        <v>0</v>
      </c>
      <c r="AB54" s="188">
        <f t="shared" si="9"/>
        <v>0</v>
      </c>
      <c r="AC54" s="78" t="str">
        <f t="shared" si="10"/>
        <v>ok</v>
      </c>
      <c r="AD54" s="76"/>
      <c r="AE54" s="80" t="str">
        <f t="array" ref="AE54">IFERROR(IF($C54="","",INDEX([2]구분표!$I$2:$I$1001,MATCH(1,([2]구분표!$B$2:$B$1001='2추일입'!$A54)*([2]구분표!$C$2:$C$1001='2추일입'!$B54)*([2]구분표!$A$2:$A$1001='2추일입'!$C54),0))),"@@")</f>
        <v/>
      </c>
    </row>
    <row r="55" spans="1:31" ht="31.5" customHeight="1">
      <c r="A55" s="90" t="str">
        <f>IFERROR(VLOOKUP('2추일입'!$C55,[2]구분표!$A$2:$C$1001,2,FALSE),"")</f>
        <v/>
      </c>
      <c r="B55" s="90" t="str">
        <f>IFERROR(VLOOKUP('2추일입'!$C55,[2]구분표!$A$2:$C$1001,3,FALSE),"")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188"/>
      <c r="K55" s="188"/>
      <c r="L55" s="74">
        <f t="shared" si="1"/>
        <v>0</v>
      </c>
      <c r="M55" s="188"/>
      <c r="N55" s="188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/>
      <c r="V55" s="188">
        <f t="shared" si="4"/>
        <v>0</v>
      </c>
      <c r="W55" s="188">
        <f t="shared" si="5"/>
        <v>0</v>
      </c>
      <c r="X55" s="78" t="str">
        <f t="shared" si="6"/>
        <v>ok</v>
      </c>
      <c r="Y55" s="76"/>
      <c r="Z55" s="77">
        <f t="shared" si="7"/>
        <v>0</v>
      </c>
      <c r="AA55" s="188">
        <f t="shared" si="8"/>
        <v>0</v>
      </c>
      <c r="AB55" s="188">
        <f t="shared" si="9"/>
        <v>0</v>
      </c>
      <c r="AC55" s="78" t="str">
        <f t="shared" si="10"/>
        <v>ok</v>
      </c>
      <c r="AD55" s="76"/>
      <c r="AE55" s="80" t="str">
        <f t="array" ref="AE55">IFERROR(IF($C55="","",INDEX([2]구분표!$I$2:$I$1001,MATCH(1,([2]구분표!$B$2:$B$1001='2추일입'!$A55)*([2]구분표!$C$2:$C$1001='2추일입'!$B55)*([2]구분표!$A$2:$A$1001='2추일입'!$C55),0))),"@@")</f>
        <v/>
      </c>
    </row>
    <row r="56" spans="1:31" ht="31.5" customHeight="1">
      <c r="A56" s="90" t="str">
        <f>IFERROR(VLOOKUP('2추일입'!$C56,[2]구분표!$A$2:$C$1001,2,FALSE),"")</f>
        <v/>
      </c>
      <c r="B56" s="90" t="str">
        <f>IFERROR(VLOOKUP('2추일입'!$C56,[2]구분표!$A$2:$C$1001,3,FALSE),"")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/>
      <c r="V56" s="188">
        <f t="shared" si="4"/>
        <v>0</v>
      </c>
      <c r="W56" s="188">
        <f t="shared" si="5"/>
        <v>0</v>
      </c>
      <c r="X56" s="78" t="str">
        <f t="shared" si="6"/>
        <v>ok</v>
      </c>
      <c r="Y56" s="76"/>
      <c r="Z56" s="77">
        <f t="shared" si="7"/>
        <v>0</v>
      </c>
      <c r="AA56" s="188">
        <f t="shared" si="8"/>
        <v>0</v>
      </c>
      <c r="AB56" s="188">
        <f t="shared" si="9"/>
        <v>0</v>
      </c>
      <c r="AC56" s="78" t="str">
        <f t="shared" si="10"/>
        <v>ok</v>
      </c>
      <c r="AD56" s="76"/>
      <c r="AE56" s="80" t="str">
        <f t="array" ref="AE56">IFERROR(IF($C56="","",INDEX([2]구분표!$I$2:$I$1001,MATCH(1,([2]구분표!$B$2:$B$1001='2추일입'!$A56)*([2]구분표!$C$2:$C$1001='2추일입'!$B56)*([2]구분표!$A$2:$A$1001='2추일입'!$C56),0))),"@@")</f>
        <v/>
      </c>
    </row>
    <row r="57" spans="1:31" ht="31.5" customHeight="1">
      <c r="A57" s="90" t="str">
        <f>IFERROR(VLOOKUP('2추일입'!$C57,[2]구분표!$A$2:$C$1001,2,FALSE),"")</f>
        <v/>
      </c>
      <c r="B57" s="90" t="str">
        <f>IFERROR(VLOOKUP('2추일입'!$C57,[2]구분표!$A$2:$C$1001,3,FALSE),"")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202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/>
      <c r="V57" s="188">
        <f t="shared" si="4"/>
        <v>0</v>
      </c>
      <c r="W57" s="188">
        <f t="shared" si="5"/>
        <v>0</v>
      </c>
      <c r="X57" s="78" t="str">
        <f t="shared" si="6"/>
        <v>ok</v>
      </c>
      <c r="Y57" s="76"/>
      <c r="Z57" s="77">
        <f t="shared" si="7"/>
        <v>0</v>
      </c>
      <c r="AA57" s="188">
        <f t="shared" si="8"/>
        <v>0</v>
      </c>
      <c r="AB57" s="188">
        <f t="shared" si="9"/>
        <v>0</v>
      </c>
      <c r="AC57" s="78" t="str">
        <f t="shared" si="10"/>
        <v>ok</v>
      </c>
      <c r="AD57" s="76"/>
      <c r="AE57" s="80" t="str">
        <f t="array" ref="AE57">IFERROR(IF($C57="","",INDEX([2]구분표!$I$2:$I$1001,MATCH(1,([2]구분표!$B$2:$B$1001='2추일입'!$A57)*([2]구분표!$C$2:$C$1001='2추일입'!$B57)*([2]구분표!$A$2:$A$1001='2추일입'!$C57),0))),"@@")</f>
        <v/>
      </c>
    </row>
    <row r="58" spans="1:31" ht="31.5" customHeight="1">
      <c r="A58" s="90" t="str">
        <f>IFERROR(VLOOKUP('2추일입'!$C58,[2]구분표!$A$2:$C$1001,2,FALSE),"")</f>
        <v/>
      </c>
      <c r="B58" s="90" t="str">
        <f>IFERROR(VLOOKUP('2추일입'!$C58,[2]구분표!$A$2:$C$1001,3,FALSE),"")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188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/>
      <c r="V58" s="188">
        <f t="shared" si="4"/>
        <v>0</v>
      </c>
      <c r="W58" s="188">
        <f t="shared" si="5"/>
        <v>0</v>
      </c>
      <c r="X58" s="78" t="str">
        <f t="shared" si="6"/>
        <v>ok</v>
      </c>
      <c r="Y58" s="76"/>
      <c r="Z58" s="77">
        <f t="shared" si="7"/>
        <v>0</v>
      </c>
      <c r="AA58" s="188">
        <f t="shared" si="8"/>
        <v>0</v>
      </c>
      <c r="AB58" s="188">
        <f t="shared" si="9"/>
        <v>0</v>
      </c>
      <c r="AC58" s="78" t="str">
        <f t="shared" si="10"/>
        <v>ok</v>
      </c>
      <c r="AD58" s="76"/>
      <c r="AE58" s="80" t="str">
        <f t="array" ref="AE58">IFERROR(IF($C58="","",INDEX([2]구분표!$I$2:$I$1001,MATCH(1,([2]구분표!$B$2:$B$1001='2추일입'!$A58)*([2]구분표!$C$2:$C$1001='2추일입'!$B58)*([2]구분표!$A$2:$A$1001='2추일입'!$C58),0))),"@@")</f>
        <v/>
      </c>
    </row>
    <row r="59" spans="1:31" ht="31.5" customHeight="1">
      <c r="A59" s="90" t="str">
        <f>IFERROR(VLOOKUP('2추일입'!$C59,[2]구분표!$A$2:$C$1001,2,FALSE),"")</f>
        <v/>
      </c>
      <c r="B59" s="90" t="str">
        <f>IFERROR(VLOOKUP('2추일입'!$C59,[2]구분표!$A$2:$C$1001,3,FALSE),"")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/>
      <c r="V59" s="188">
        <f t="shared" si="4"/>
        <v>0</v>
      </c>
      <c r="W59" s="188">
        <f t="shared" si="5"/>
        <v>0</v>
      </c>
      <c r="X59" s="78" t="str">
        <f t="shared" si="6"/>
        <v>ok</v>
      </c>
      <c r="Y59" s="76"/>
      <c r="Z59" s="77">
        <f t="shared" si="7"/>
        <v>0</v>
      </c>
      <c r="AA59" s="188">
        <f t="shared" si="8"/>
        <v>0</v>
      </c>
      <c r="AB59" s="188">
        <f t="shared" si="9"/>
        <v>0</v>
      </c>
      <c r="AC59" s="78" t="str">
        <f t="shared" si="10"/>
        <v>ok</v>
      </c>
      <c r="AD59" s="76"/>
      <c r="AE59" s="80" t="str">
        <f t="array" ref="AE59">IFERROR(IF($C59="","",INDEX([2]구분표!$I$2:$I$1001,MATCH(1,([2]구분표!$B$2:$B$1001='2추일입'!$A59)*([2]구분표!$C$2:$C$1001='2추일입'!$B59)*([2]구분표!$A$2:$A$1001='2추일입'!$C59),0))),"@@")</f>
        <v/>
      </c>
    </row>
    <row r="60" spans="1:31" ht="31.5" customHeight="1">
      <c r="A60" s="90" t="str">
        <f>IFERROR(VLOOKUP('2추일입'!$C60,[2]구분표!$A$2:$C$1001,2,FALSE),"")</f>
        <v/>
      </c>
      <c r="B60" s="90" t="str">
        <f>IFERROR(VLOOKUP('2추일입'!$C60,[2]구분표!$A$2:$C$1001,3,FALSE),"")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/>
      <c r="V60" s="188">
        <f t="shared" si="4"/>
        <v>0</v>
      </c>
      <c r="W60" s="188">
        <f t="shared" si="5"/>
        <v>0</v>
      </c>
      <c r="X60" s="78" t="str">
        <f t="shared" si="6"/>
        <v>ok</v>
      </c>
      <c r="Y60" s="76"/>
      <c r="Z60" s="77">
        <f t="shared" si="7"/>
        <v>0</v>
      </c>
      <c r="AA60" s="188">
        <f t="shared" si="8"/>
        <v>0</v>
      </c>
      <c r="AB60" s="188">
        <f t="shared" si="9"/>
        <v>0</v>
      </c>
      <c r="AC60" s="78" t="str">
        <f t="shared" si="10"/>
        <v>ok</v>
      </c>
      <c r="AD60" s="76"/>
      <c r="AE60" s="80" t="str">
        <f t="array" ref="AE60">IFERROR(IF($C60="","",INDEX([2]구분표!$I$2:$I$1001,MATCH(1,([2]구분표!$B$2:$B$1001='2추일입'!$A60)*([2]구분표!$C$2:$C$1001='2추일입'!$B60)*([2]구분표!$A$2:$A$1001='2추일입'!$C60),0))),"@@")</f>
        <v/>
      </c>
    </row>
    <row r="61" spans="1:31" ht="31.5" customHeight="1">
      <c r="A61" s="90" t="str">
        <f>IFERROR(VLOOKUP('2추일입'!$C61,[2]구분표!$A$2:$C$1001,2,FALSE),"")</f>
        <v/>
      </c>
      <c r="B61" s="90" t="str">
        <f>IFERROR(VLOOKUP('2추일입'!$C61,[2]구분표!$A$2:$C$1001,3,FALSE),"")</f>
        <v/>
      </c>
      <c r="C61" s="190"/>
      <c r="D61" s="189"/>
      <c r="E61" s="189"/>
      <c r="F61" s="190"/>
      <c r="G61" s="191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ref="L61:L124" si="11">IF(G61=0,H61+J61+K61,G61+J61+K61)</f>
        <v>0</v>
      </c>
      <c r="M61" s="188"/>
      <c r="N61" s="188"/>
      <c r="O61" s="74">
        <f t="shared" ref="O61:O124" si="12">IF(G61=0,H61+M61+N61,G61+M61+N61)</f>
        <v>0</v>
      </c>
      <c r="P61" s="75" t="str">
        <f t="shared" ref="P61:P124" si="13">IF(J61-M61&lt;0,"동의필요","-")</f>
        <v>-</v>
      </c>
      <c r="Q61" s="209"/>
      <c r="R61" s="76"/>
      <c r="S61" s="215"/>
      <c r="T61" s="76"/>
      <c r="U61" s="79"/>
      <c r="V61" s="188">
        <f t="shared" ref="V61:V124" si="14">IF($U61&lt;&gt;"도비",IF($S61="국도비","직접입력",SUM($J61:$K61)),)</f>
        <v>0</v>
      </c>
      <c r="W61" s="188">
        <f t="shared" ref="W61:W124" si="15">IF($U61="도비",SUM($J61:$K61),IF($S61="국도비","직접입력",SUM($J61:$K61)-$V61))</f>
        <v>0</v>
      </c>
      <c r="X61" s="78" t="str">
        <f t="shared" ref="X61:X124" si="16">IF($S61="국도비","ok",IF(($J61+$K61)=($V61+$W61),"ok","검토"))</f>
        <v>ok</v>
      </c>
      <c r="Y61" s="76"/>
      <c r="Z61" s="77">
        <f t="shared" ref="Z61:Z124" si="17">$U61</f>
        <v>0</v>
      </c>
      <c r="AA61" s="188">
        <f t="shared" ref="AA61:AA124" si="18">IF($Z61&lt;&gt;"도비",IF($S61="국도비","직접입력",SUM($M61:$N61)),)</f>
        <v>0</v>
      </c>
      <c r="AB61" s="188">
        <f t="shared" ref="AB61:AB124" si="19">IF($Z61="도비",SUM($M61:$N61),IF($S61="국도비","직접입력",SUM($M61:$N61)-$AA61))</f>
        <v>0</v>
      </c>
      <c r="AC61" s="78" t="str">
        <f t="shared" ref="AC61:AC124" si="20">IF($S61="국도비","ok",IF(($M61+$N61)=($AA61+$AB61),"ok","검토"))</f>
        <v>ok</v>
      </c>
      <c r="AD61" s="76"/>
      <c r="AE61" s="80" t="str">
        <f t="array" ref="AE61">IFERROR(IF($C61="","",INDEX([2]구분표!$I$2:$I$1001,MATCH(1,([2]구분표!$B$2:$B$1001='2추일입'!$A61)*([2]구분표!$C$2:$C$1001='2추일입'!$B61)*([2]구분표!$A$2:$A$1001='2추일입'!$C61),0))),"@@")</f>
        <v/>
      </c>
    </row>
    <row r="62" spans="1:31" ht="31.5" customHeight="1">
      <c r="A62" s="90" t="str">
        <f>IFERROR(VLOOKUP('2추일입'!$C62,[2]구분표!$A$2:$C$1001,2,FALSE),"")</f>
        <v/>
      </c>
      <c r="B62" s="90" t="str">
        <f>IFERROR(VLOOKUP('2추일입'!$C62,[2]구분표!$A$2:$C$1001,3,FALSE),"")</f>
        <v/>
      </c>
      <c r="C62" s="190"/>
      <c r="D62" s="189"/>
      <c r="E62" s="189"/>
      <c r="F62" s="190"/>
      <c r="G62" s="188"/>
      <c r="H62" s="188"/>
      <c r="I62" s="74">
        <f>IF(SUMPRODUCT(COUNTIF($D62,{"*본예산*","*1회추경*","*신규*"})),"-",G62-H62)</f>
        <v>0</v>
      </c>
      <c r="J62" s="200"/>
      <c r="K62" s="200"/>
      <c r="L62" s="74">
        <f t="shared" si="11"/>
        <v>0</v>
      </c>
      <c r="M62" s="203"/>
      <c r="N62" s="202"/>
      <c r="O62" s="74">
        <f t="shared" si="12"/>
        <v>0</v>
      </c>
      <c r="P62" s="75" t="str">
        <f t="shared" si="13"/>
        <v>-</v>
      </c>
      <c r="Q62" s="208"/>
      <c r="R62" s="76"/>
      <c r="S62" s="215"/>
      <c r="T62" s="76"/>
      <c r="U62" s="79"/>
      <c r="V62" s="188">
        <f t="shared" si="14"/>
        <v>0</v>
      </c>
      <c r="W62" s="188">
        <f t="shared" si="15"/>
        <v>0</v>
      </c>
      <c r="X62" s="78" t="str">
        <f t="shared" si="16"/>
        <v>ok</v>
      </c>
      <c r="Y62" s="76"/>
      <c r="Z62" s="77">
        <f t="shared" si="17"/>
        <v>0</v>
      </c>
      <c r="AA62" s="188">
        <f t="shared" si="18"/>
        <v>0</v>
      </c>
      <c r="AB62" s="188">
        <f t="shared" si="19"/>
        <v>0</v>
      </c>
      <c r="AC62" s="78" t="str">
        <f t="shared" si="20"/>
        <v>ok</v>
      </c>
      <c r="AD62" s="76"/>
      <c r="AE62" s="80" t="str">
        <f t="array" ref="AE62">IFERROR(IF($C62="","",INDEX([2]구분표!$I$2:$I$1001,MATCH(1,([2]구분표!$B$2:$B$1001='2추일입'!$A62)*([2]구분표!$C$2:$C$1001='2추일입'!$B62)*([2]구분표!$A$2:$A$1001='2추일입'!$C62),0))),"@@")</f>
        <v/>
      </c>
    </row>
    <row r="63" spans="1:31" ht="31.5" customHeight="1">
      <c r="A63" s="90" t="str">
        <f>IFERROR(VLOOKUP('2추일입'!$C63,[2]구분표!$A$2:$C$1001,2,FALSE),"")</f>
        <v/>
      </c>
      <c r="B63" s="90" t="str">
        <f>IFERROR(VLOOKUP('2추일입'!$C63,[2]구분표!$A$2:$C$1001,3,FALSE),"")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1"/>
        <v>0</v>
      </c>
      <c r="M63" s="203"/>
      <c r="N63" s="202"/>
      <c r="O63" s="74">
        <f t="shared" si="12"/>
        <v>0</v>
      </c>
      <c r="P63" s="75" t="str">
        <f t="shared" si="13"/>
        <v>-</v>
      </c>
      <c r="Q63" s="208"/>
      <c r="R63" s="76"/>
      <c r="S63" s="215"/>
      <c r="T63" s="76"/>
      <c r="U63" s="79"/>
      <c r="V63" s="188">
        <f t="shared" si="14"/>
        <v>0</v>
      </c>
      <c r="W63" s="188">
        <f t="shared" si="15"/>
        <v>0</v>
      </c>
      <c r="X63" s="78" t="str">
        <f t="shared" si="16"/>
        <v>ok</v>
      </c>
      <c r="Y63" s="76"/>
      <c r="Z63" s="77">
        <f t="shared" si="17"/>
        <v>0</v>
      </c>
      <c r="AA63" s="188">
        <f t="shared" si="18"/>
        <v>0</v>
      </c>
      <c r="AB63" s="188">
        <f t="shared" si="19"/>
        <v>0</v>
      </c>
      <c r="AC63" s="78" t="str">
        <f t="shared" si="20"/>
        <v>ok</v>
      </c>
      <c r="AD63" s="76"/>
      <c r="AE63" s="80" t="str">
        <f t="array" ref="AE63">IFERROR(IF($C63="","",INDEX([2]구분표!$I$2:$I$1001,MATCH(1,([2]구분표!$B$2:$B$1001='2추일입'!$A63)*([2]구분표!$C$2:$C$1001='2추일입'!$B63)*([2]구분표!$A$2:$A$1001='2추일입'!$C63),0))),"@@")</f>
        <v/>
      </c>
    </row>
    <row r="64" spans="1:31" ht="31.5" customHeight="1">
      <c r="A64" s="90" t="str">
        <f>IFERROR(VLOOKUP('2추일입'!$C64,[2]구분표!$A$2:$C$1001,2,FALSE),"")</f>
        <v/>
      </c>
      <c r="B64" s="90" t="str">
        <f>IFERROR(VLOOKUP('2추일입'!$C64,[2]구분표!$A$2:$C$1001,3,FALSE),"")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1"/>
        <v>0</v>
      </c>
      <c r="M64" s="203"/>
      <c r="N64" s="202"/>
      <c r="O64" s="74">
        <f t="shared" si="12"/>
        <v>0</v>
      </c>
      <c r="P64" s="75" t="str">
        <f t="shared" si="13"/>
        <v>-</v>
      </c>
      <c r="Q64" s="208"/>
      <c r="R64" s="76"/>
      <c r="S64" s="215"/>
      <c r="T64" s="76"/>
      <c r="U64" s="79"/>
      <c r="V64" s="188">
        <f t="shared" si="14"/>
        <v>0</v>
      </c>
      <c r="W64" s="188">
        <f t="shared" si="15"/>
        <v>0</v>
      </c>
      <c r="X64" s="78" t="str">
        <f t="shared" si="16"/>
        <v>ok</v>
      </c>
      <c r="Y64" s="76"/>
      <c r="Z64" s="77">
        <f t="shared" si="17"/>
        <v>0</v>
      </c>
      <c r="AA64" s="188">
        <f t="shared" si="18"/>
        <v>0</v>
      </c>
      <c r="AB64" s="188">
        <f t="shared" si="19"/>
        <v>0</v>
      </c>
      <c r="AC64" s="78" t="str">
        <f t="shared" si="20"/>
        <v>ok</v>
      </c>
      <c r="AD64" s="76"/>
      <c r="AE64" s="80" t="str">
        <f t="array" ref="AE64">IFERROR(IF($C64="","",INDEX([2]구분표!$I$2:$I$1001,MATCH(1,([2]구분표!$B$2:$B$1001='2추일입'!$A64)*([2]구분표!$C$2:$C$1001='2추일입'!$B64)*([2]구분표!$A$2:$A$1001='2추일입'!$C64),0))),"@@")</f>
        <v/>
      </c>
    </row>
    <row r="65" spans="1:31" ht="31.5" customHeight="1">
      <c r="A65" s="90" t="str">
        <f>IFERROR(VLOOKUP('2추일입'!$C65,[2]구분표!$A$2:$C$1001,2,FALSE),"")</f>
        <v/>
      </c>
      <c r="B65" s="90" t="str">
        <f>IFERROR(VLOOKUP('2추일입'!$C65,[2]구분표!$A$2:$C$1001,3,FALSE),"")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1"/>
        <v>0</v>
      </c>
      <c r="M65" s="203"/>
      <c r="N65" s="202"/>
      <c r="O65" s="74">
        <f t="shared" si="12"/>
        <v>0</v>
      </c>
      <c r="P65" s="75" t="str">
        <f t="shared" si="13"/>
        <v>-</v>
      </c>
      <c r="Q65" s="208"/>
      <c r="R65" s="76"/>
      <c r="S65" s="215"/>
      <c r="T65" s="76"/>
      <c r="U65" s="79"/>
      <c r="V65" s="188">
        <f t="shared" si="14"/>
        <v>0</v>
      </c>
      <c r="W65" s="188">
        <f t="shared" si="15"/>
        <v>0</v>
      </c>
      <c r="X65" s="78" t="str">
        <f t="shared" si="16"/>
        <v>ok</v>
      </c>
      <c r="Y65" s="76"/>
      <c r="Z65" s="77">
        <f t="shared" si="17"/>
        <v>0</v>
      </c>
      <c r="AA65" s="188">
        <f t="shared" si="18"/>
        <v>0</v>
      </c>
      <c r="AB65" s="188">
        <f t="shared" si="19"/>
        <v>0</v>
      </c>
      <c r="AC65" s="78" t="str">
        <f t="shared" si="20"/>
        <v>ok</v>
      </c>
      <c r="AD65" s="76"/>
      <c r="AE65" s="80" t="str">
        <f t="array" ref="AE65">IFERROR(IF($C65="","",INDEX([2]구분표!$I$2:$I$1001,MATCH(1,([2]구분표!$B$2:$B$1001='2추일입'!$A65)*([2]구분표!$C$2:$C$1001='2추일입'!$B65)*([2]구분표!$A$2:$A$1001='2추일입'!$C65),0))),"@@")</f>
        <v/>
      </c>
    </row>
    <row r="66" spans="1:31" ht="31.5" customHeight="1">
      <c r="A66" s="90" t="str">
        <f>IFERROR(VLOOKUP('2추일입'!$C66,[2]구분표!$A$2:$C$1001,2,FALSE),"")</f>
        <v/>
      </c>
      <c r="B66" s="90" t="str">
        <f>IFERROR(VLOOKUP('2추일입'!$C66,[2]구분표!$A$2:$C$1001,3,FALSE),"")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1"/>
        <v>0</v>
      </c>
      <c r="M66" s="203"/>
      <c r="N66" s="202"/>
      <c r="O66" s="74">
        <f t="shared" si="12"/>
        <v>0</v>
      </c>
      <c r="P66" s="75" t="str">
        <f t="shared" si="13"/>
        <v>-</v>
      </c>
      <c r="Q66" s="208"/>
      <c r="R66" s="76"/>
      <c r="S66" s="215"/>
      <c r="T66" s="76"/>
      <c r="U66" s="79"/>
      <c r="V66" s="188">
        <f t="shared" si="14"/>
        <v>0</v>
      </c>
      <c r="W66" s="188">
        <f t="shared" si="15"/>
        <v>0</v>
      </c>
      <c r="X66" s="78" t="str">
        <f t="shared" si="16"/>
        <v>ok</v>
      </c>
      <c r="Y66" s="76"/>
      <c r="Z66" s="77">
        <f t="shared" si="17"/>
        <v>0</v>
      </c>
      <c r="AA66" s="188">
        <f t="shared" si="18"/>
        <v>0</v>
      </c>
      <c r="AB66" s="188">
        <f t="shared" si="19"/>
        <v>0</v>
      </c>
      <c r="AC66" s="78" t="str">
        <f t="shared" si="20"/>
        <v>ok</v>
      </c>
      <c r="AD66" s="76"/>
      <c r="AE66" s="80" t="str">
        <f t="array" ref="AE66">IFERROR(IF($C66="","",INDEX([2]구분표!$I$2:$I$1001,MATCH(1,([2]구분표!$B$2:$B$1001='2추일입'!$A66)*([2]구분표!$C$2:$C$1001='2추일입'!$B66)*([2]구분표!$A$2:$A$1001='2추일입'!$C66),0))),"@@")</f>
        <v/>
      </c>
    </row>
    <row r="67" spans="1:31" ht="31.5" customHeight="1">
      <c r="A67" s="90" t="str">
        <f>IFERROR(VLOOKUP('2추일입'!$C67,[2]구분표!$A$2:$C$1001,2,FALSE),"")</f>
        <v/>
      </c>
      <c r="B67" s="90" t="str">
        <f>IFERROR(VLOOKUP('2추일입'!$C67,[2]구분표!$A$2:$C$1001,3,FALSE),"")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1"/>
        <v>0</v>
      </c>
      <c r="M67" s="203"/>
      <c r="N67" s="202"/>
      <c r="O67" s="74">
        <f t="shared" si="12"/>
        <v>0</v>
      </c>
      <c r="P67" s="75" t="str">
        <f t="shared" si="13"/>
        <v>-</v>
      </c>
      <c r="Q67" s="208"/>
      <c r="R67" s="76"/>
      <c r="S67" s="215"/>
      <c r="T67" s="76"/>
      <c r="U67" s="79"/>
      <c r="V67" s="188">
        <f t="shared" si="14"/>
        <v>0</v>
      </c>
      <c r="W67" s="188">
        <f t="shared" si="15"/>
        <v>0</v>
      </c>
      <c r="X67" s="78" t="str">
        <f t="shared" si="16"/>
        <v>ok</v>
      </c>
      <c r="Y67" s="76"/>
      <c r="Z67" s="77">
        <f t="shared" si="17"/>
        <v>0</v>
      </c>
      <c r="AA67" s="188">
        <f t="shared" si="18"/>
        <v>0</v>
      </c>
      <c r="AB67" s="188">
        <f t="shared" si="19"/>
        <v>0</v>
      </c>
      <c r="AC67" s="78" t="str">
        <f t="shared" si="20"/>
        <v>ok</v>
      </c>
      <c r="AD67" s="76"/>
      <c r="AE67" s="80" t="str">
        <f t="array" ref="AE67">IFERROR(IF($C67="","",INDEX([2]구분표!$I$2:$I$1001,MATCH(1,([2]구분표!$B$2:$B$1001='2추일입'!$A67)*([2]구분표!$C$2:$C$1001='2추일입'!$B67)*([2]구분표!$A$2:$A$1001='2추일입'!$C67),0))),"@@")</f>
        <v/>
      </c>
    </row>
    <row r="68" spans="1:31" ht="31.5" customHeight="1">
      <c r="A68" s="90" t="str">
        <f>IFERROR(VLOOKUP('2추일입'!$C68,[2]구분표!$A$2:$C$1001,2,FALSE),"")</f>
        <v/>
      </c>
      <c r="B68" s="90" t="str">
        <f>IFERROR(VLOOKUP('2추일입'!$C68,[2]구분표!$A$2:$C$1001,3,FALSE),"")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188"/>
      <c r="K68" s="188"/>
      <c r="L68" s="74">
        <f t="shared" si="11"/>
        <v>0</v>
      </c>
      <c r="M68" s="202"/>
      <c r="N68" s="202"/>
      <c r="O68" s="74">
        <f t="shared" si="12"/>
        <v>0</v>
      </c>
      <c r="P68" s="75" t="str">
        <f t="shared" si="13"/>
        <v>-</v>
      </c>
      <c r="Q68" s="208"/>
      <c r="R68" s="76"/>
      <c r="S68" s="215"/>
      <c r="T68" s="76"/>
      <c r="U68" s="79"/>
      <c r="V68" s="188">
        <f t="shared" si="14"/>
        <v>0</v>
      </c>
      <c r="W68" s="188">
        <f t="shared" si="15"/>
        <v>0</v>
      </c>
      <c r="X68" s="78" t="str">
        <f t="shared" si="16"/>
        <v>ok</v>
      </c>
      <c r="Y68" s="76"/>
      <c r="Z68" s="77">
        <f t="shared" si="17"/>
        <v>0</v>
      </c>
      <c r="AA68" s="188">
        <f t="shared" si="18"/>
        <v>0</v>
      </c>
      <c r="AB68" s="188">
        <f t="shared" si="19"/>
        <v>0</v>
      </c>
      <c r="AC68" s="78" t="str">
        <f t="shared" si="20"/>
        <v>ok</v>
      </c>
      <c r="AD68" s="76"/>
      <c r="AE68" s="80" t="str">
        <f t="array" ref="AE68">IFERROR(IF($C68="","",INDEX([2]구분표!$I$2:$I$1001,MATCH(1,([2]구분표!$B$2:$B$1001='2추일입'!$A68)*([2]구분표!$C$2:$C$1001='2추일입'!$B68)*([2]구분표!$A$2:$A$1001='2추일입'!$C68),0))),"@@")</f>
        <v/>
      </c>
    </row>
    <row r="69" spans="1:31" ht="31.5" customHeight="1">
      <c r="A69" s="90" t="str">
        <f>IFERROR(VLOOKUP('2추일입'!$C69,[2]구분표!$A$2:$C$1001,2,FALSE),"")</f>
        <v/>
      </c>
      <c r="B69" s="90" t="str">
        <f>IFERROR(VLOOKUP('2추일입'!$C69,[2]구분표!$A$2:$C$1001,3,FALSE),"")</f>
        <v/>
      </c>
      <c r="C69" s="190"/>
      <c r="D69" s="189"/>
      <c r="E69" s="189"/>
      <c r="F69" s="190"/>
      <c r="G69" s="188"/>
      <c r="H69" s="191"/>
      <c r="I69" s="74">
        <f>IF(SUMPRODUCT(COUNTIF($D69,{"*본예산*","*1회추경*","*신규*"})),"-",G69-H69)</f>
        <v>0</v>
      </c>
      <c r="J69" s="188"/>
      <c r="K69" s="188"/>
      <c r="L69" s="74">
        <f t="shared" si="11"/>
        <v>0</v>
      </c>
      <c r="M69" s="188"/>
      <c r="N69" s="188"/>
      <c r="O69" s="74">
        <f t="shared" si="12"/>
        <v>0</v>
      </c>
      <c r="P69" s="75" t="str">
        <f t="shared" si="13"/>
        <v>-</v>
      </c>
      <c r="Q69" s="210"/>
      <c r="R69" s="76"/>
      <c r="S69" s="215"/>
      <c r="T69" s="76"/>
      <c r="U69" s="79"/>
      <c r="V69" s="188">
        <f t="shared" si="14"/>
        <v>0</v>
      </c>
      <c r="W69" s="188">
        <f t="shared" si="15"/>
        <v>0</v>
      </c>
      <c r="X69" s="78" t="str">
        <f t="shared" si="16"/>
        <v>ok</v>
      </c>
      <c r="Y69" s="76"/>
      <c r="Z69" s="77">
        <f t="shared" si="17"/>
        <v>0</v>
      </c>
      <c r="AA69" s="188">
        <f t="shared" si="18"/>
        <v>0</v>
      </c>
      <c r="AB69" s="188">
        <f t="shared" si="19"/>
        <v>0</v>
      </c>
      <c r="AC69" s="78" t="str">
        <f t="shared" si="20"/>
        <v>ok</v>
      </c>
      <c r="AD69" s="76"/>
      <c r="AE69" s="80" t="str">
        <f t="array" ref="AE69">IFERROR(IF($C69="","",INDEX([2]구분표!$I$2:$I$1001,MATCH(1,([2]구분표!$B$2:$B$1001='2추일입'!$A69)*([2]구분표!$C$2:$C$1001='2추일입'!$B69)*([2]구분표!$A$2:$A$1001='2추일입'!$C69),0))),"@@")</f>
        <v/>
      </c>
    </row>
    <row r="70" spans="1:31" ht="31.5" customHeight="1">
      <c r="A70" s="90" t="str">
        <f>IFERROR(VLOOKUP('2추일입'!$C70,[2]구분표!$A$2:$C$1001,2,FALSE),"")</f>
        <v/>
      </c>
      <c r="B70" s="90" t="str">
        <f>IFERROR(VLOOKUP('2추일입'!$C70,[2]구분표!$A$2:$C$1001,3,FALSE),"")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1"/>
        <v>0</v>
      </c>
      <c r="M70" s="188"/>
      <c r="N70" s="188"/>
      <c r="O70" s="74">
        <f t="shared" si="12"/>
        <v>0</v>
      </c>
      <c r="P70" s="75" t="str">
        <f t="shared" si="13"/>
        <v>-</v>
      </c>
      <c r="Q70" s="210"/>
      <c r="R70" s="76"/>
      <c r="S70" s="215"/>
      <c r="T70" s="76"/>
      <c r="U70" s="79"/>
      <c r="V70" s="188">
        <f t="shared" si="14"/>
        <v>0</v>
      </c>
      <c r="W70" s="188">
        <f t="shared" si="15"/>
        <v>0</v>
      </c>
      <c r="X70" s="78" t="str">
        <f t="shared" si="16"/>
        <v>ok</v>
      </c>
      <c r="Y70" s="76"/>
      <c r="Z70" s="77">
        <f t="shared" si="17"/>
        <v>0</v>
      </c>
      <c r="AA70" s="188">
        <f t="shared" si="18"/>
        <v>0</v>
      </c>
      <c r="AB70" s="188">
        <f t="shared" si="19"/>
        <v>0</v>
      </c>
      <c r="AC70" s="78" t="str">
        <f t="shared" si="20"/>
        <v>ok</v>
      </c>
      <c r="AD70" s="76"/>
      <c r="AE70" s="80" t="str">
        <f t="array" ref="AE70">IFERROR(IF($C70="","",INDEX([2]구분표!$I$2:$I$1001,MATCH(1,([2]구분표!$B$2:$B$1001='2추일입'!$A70)*([2]구분표!$C$2:$C$1001='2추일입'!$B70)*([2]구분표!$A$2:$A$1001='2추일입'!$C70),0))),"@@")</f>
        <v/>
      </c>
    </row>
    <row r="71" spans="1:31" ht="31.5" customHeight="1">
      <c r="A71" s="90" t="str">
        <f>IFERROR(VLOOKUP('2추일입'!$C71,[2]구분표!$A$2:$C$1001,2,FALSE),"")</f>
        <v/>
      </c>
      <c r="B71" s="90" t="str">
        <f>IFERROR(VLOOKUP('2추일입'!$C71,[2]구분표!$A$2:$C$1001,3,FALSE),"")</f>
        <v/>
      </c>
      <c r="C71" s="190"/>
      <c r="D71" s="189"/>
      <c r="E71" s="189"/>
      <c r="F71" s="190"/>
      <c r="G71" s="188"/>
      <c r="H71" s="188"/>
      <c r="I71" s="74">
        <f>IF(SUMPRODUCT(COUNTIF($D71,{"*본예산*","*1회추경*","*신규*"})),"-",G71-H71)</f>
        <v>0</v>
      </c>
      <c r="J71" s="188"/>
      <c r="K71" s="188"/>
      <c r="L71" s="74">
        <f t="shared" si="11"/>
        <v>0</v>
      </c>
      <c r="M71" s="188"/>
      <c r="N71" s="188"/>
      <c r="O71" s="74">
        <f t="shared" si="12"/>
        <v>0</v>
      </c>
      <c r="P71" s="75" t="str">
        <f t="shared" si="13"/>
        <v>-</v>
      </c>
      <c r="Q71" s="209"/>
      <c r="R71" s="76"/>
      <c r="S71" s="215"/>
      <c r="T71" s="76"/>
      <c r="U71" s="79"/>
      <c r="V71" s="188">
        <f t="shared" si="14"/>
        <v>0</v>
      </c>
      <c r="W71" s="188">
        <f t="shared" si="15"/>
        <v>0</v>
      </c>
      <c r="X71" s="78" t="str">
        <f t="shared" si="16"/>
        <v>ok</v>
      </c>
      <c r="Y71" s="76"/>
      <c r="Z71" s="77">
        <f t="shared" si="17"/>
        <v>0</v>
      </c>
      <c r="AA71" s="188">
        <f t="shared" si="18"/>
        <v>0</v>
      </c>
      <c r="AB71" s="188">
        <f t="shared" si="19"/>
        <v>0</v>
      </c>
      <c r="AC71" s="78" t="str">
        <f t="shared" si="20"/>
        <v>ok</v>
      </c>
      <c r="AD71" s="76"/>
      <c r="AE71" s="80" t="str">
        <f t="array" ref="AE71">IFERROR(IF($C71="","",INDEX([2]구분표!$I$2:$I$1001,MATCH(1,([2]구분표!$B$2:$B$1001='2추일입'!$A71)*([2]구분표!$C$2:$C$1001='2추일입'!$B71)*([2]구분표!$A$2:$A$1001='2추일입'!$C71),0))),"@@")</f>
        <v/>
      </c>
    </row>
    <row r="72" spans="1:31" ht="31.5" customHeight="1">
      <c r="A72" s="90" t="str">
        <f>IFERROR(VLOOKUP('2추일입'!$C72,[2]구분표!$A$2:$C$1001,2,FALSE),"")</f>
        <v/>
      </c>
      <c r="B72" s="90" t="str">
        <f>IFERROR(VLOOKUP('2추일입'!$C72,[2]구분표!$A$2:$C$1001,3,FALSE),"")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1"/>
        <v>0</v>
      </c>
      <c r="M72" s="188"/>
      <c r="N72" s="188"/>
      <c r="O72" s="74">
        <f t="shared" si="12"/>
        <v>0</v>
      </c>
      <c r="P72" s="75" t="str">
        <f t="shared" si="13"/>
        <v>-</v>
      </c>
      <c r="Q72" s="210"/>
      <c r="R72" s="76"/>
      <c r="S72" s="215"/>
      <c r="T72" s="76"/>
      <c r="U72" s="79"/>
      <c r="V72" s="188">
        <f t="shared" si="14"/>
        <v>0</v>
      </c>
      <c r="W72" s="188">
        <f t="shared" si="15"/>
        <v>0</v>
      </c>
      <c r="X72" s="78" t="str">
        <f t="shared" si="16"/>
        <v>ok</v>
      </c>
      <c r="Y72" s="76"/>
      <c r="Z72" s="77">
        <f t="shared" si="17"/>
        <v>0</v>
      </c>
      <c r="AA72" s="188">
        <f t="shared" si="18"/>
        <v>0</v>
      </c>
      <c r="AB72" s="188">
        <f t="shared" si="19"/>
        <v>0</v>
      </c>
      <c r="AC72" s="78" t="str">
        <f t="shared" si="20"/>
        <v>ok</v>
      </c>
      <c r="AD72" s="76"/>
      <c r="AE72" s="80" t="str">
        <f t="array" ref="AE72">IFERROR(IF($C72="","",INDEX([2]구분표!$I$2:$I$1001,MATCH(1,([2]구분표!$B$2:$B$1001='2추일입'!$A72)*([2]구분표!$C$2:$C$1001='2추일입'!$B72)*([2]구분표!$A$2:$A$1001='2추일입'!$C72),0))),"@@")</f>
        <v/>
      </c>
    </row>
    <row r="73" spans="1:31" ht="31.5" customHeight="1">
      <c r="A73" s="90" t="str">
        <f>IFERROR(VLOOKUP('2추일입'!$C73,[2]구분표!$A$2:$C$1001,2,FALSE),"")</f>
        <v/>
      </c>
      <c r="B73" s="90" t="str">
        <f>IFERROR(VLOOKUP('2추일입'!$C73,[2]구분표!$A$2:$C$1001,3,FALSE),"")</f>
        <v/>
      </c>
      <c r="C73" s="190"/>
      <c r="D73" s="189"/>
      <c r="E73" s="189"/>
      <c r="F73" s="190"/>
      <c r="G73" s="192"/>
      <c r="H73" s="192"/>
      <c r="I73" s="74">
        <f>IF(SUMPRODUCT(COUNTIF($D73,{"*본예산*","*1회추경*","*신규*"})),"-",G73-H73)</f>
        <v>0</v>
      </c>
      <c r="J73" s="188"/>
      <c r="K73" s="188"/>
      <c r="L73" s="74">
        <f t="shared" si="11"/>
        <v>0</v>
      </c>
      <c r="M73" s="188"/>
      <c r="N73" s="188"/>
      <c r="O73" s="74">
        <f t="shared" si="12"/>
        <v>0</v>
      </c>
      <c r="P73" s="75" t="str">
        <f t="shared" si="13"/>
        <v>-</v>
      </c>
      <c r="Q73" s="205"/>
      <c r="R73" s="76"/>
      <c r="S73" s="215"/>
      <c r="T73" s="76"/>
      <c r="U73" s="79"/>
      <c r="V73" s="188">
        <f t="shared" si="14"/>
        <v>0</v>
      </c>
      <c r="W73" s="188">
        <f t="shared" si="15"/>
        <v>0</v>
      </c>
      <c r="X73" s="78" t="str">
        <f t="shared" si="16"/>
        <v>ok</v>
      </c>
      <c r="Y73" s="76"/>
      <c r="Z73" s="77">
        <f t="shared" si="17"/>
        <v>0</v>
      </c>
      <c r="AA73" s="188">
        <f t="shared" si="18"/>
        <v>0</v>
      </c>
      <c r="AB73" s="188">
        <f t="shared" si="19"/>
        <v>0</v>
      </c>
      <c r="AC73" s="78" t="str">
        <f t="shared" si="20"/>
        <v>ok</v>
      </c>
      <c r="AD73" s="76"/>
      <c r="AE73" s="80" t="str">
        <f t="array" ref="AE73">IFERROR(IF($C73="","",INDEX([2]구분표!$I$2:$I$1001,MATCH(1,([2]구분표!$B$2:$B$1001='2추일입'!$A73)*([2]구분표!$C$2:$C$1001='2추일입'!$B73)*([2]구분표!$A$2:$A$1001='2추일입'!$C73),0))),"@@")</f>
        <v/>
      </c>
    </row>
    <row r="74" spans="1:31" s="24" customFormat="1" ht="31.5" customHeight="1">
      <c r="A74" s="91" t="str">
        <f>IFERROR(VLOOKUP('2추일입'!$C74,[2]구분표!$A$2:$C$1001,2,FALSE),"")</f>
        <v/>
      </c>
      <c r="B74" s="91" t="str">
        <f>IFERROR(VLOOKUP('2추일입'!$C74,[2]구분표!$A$2:$C$1001,3,FALSE),"")</f>
        <v/>
      </c>
      <c r="C74" s="194"/>
      <c r="D74" s="195"/>
      <c r="E74" s="195"/>
      <c r="F74" s="194"/>
      <c r="G74" s="192"/>
      <c r="H74" s="192"/>
      <c r="I74" s="74">
        <f>IF(SUMPRODUCT(COUNTIF($D74,{"*본예산*","*1회추경*","*신규*"})),"-",G74-H74)</f>
        <v>0</v>
      </c>
      <c r="J74" s="201"/>
      <c r="K74" s="201"/>
      <c r="L74" s="74">
        <f t="shared" si="11"/>
        <v>0</v>
      </c>
      <c r="M74" s="201"/>
      <c r="N74" s="201"/>
      <c r="O74" s="74">
        <f t="shared" si="12"/>
        <v>0</v>
      </c>
      <c r="P74" s="75" t="str">
        <f t="shared" si="13"/>
        <v>-</v>
      </c>
      <c r="Q74" s="207"/>
      <c r="R74" s="81"/>
      <c r="S74" s="216"/>
      <c r="T74" s="81"/>
      <c r="U74" s="79"/>
      <c r="V74" s="188">
        <f t="shared" si="14"/>
        <v>0</v>
      </c>
      <c r="W74" s="188">
        <f t="shared" si="15"/>
        <v>0</v>
      </c>
      <c r="X74" s="78" t="str">
        <f t="shared" si="16"/>
        <v>ok</v>
      </c>
      <c r="Y74" s="81"/>
      <c r="Z74" s="77">
        <f t="shared" si="17"/>
        <v>0</v>
      </c>
      <c r="AA74" s="188">
        <f t="shared" si="18"/>
        <v>0</v>
      </c>
      <c r="AB74" s="188">
        <f t="shared" si="19"/>
        <v>0</v>
      </c>
      <c r="AC74" s="78" t="str">
        <f t="shared" si="20"/>
        <v>ok</v>
      </c>
      <c r="AD74" s="81"/>
      <c r="AE74" s="80" t="str">
        <f t="array" ref="AE74">IFERROR(IF($C74="","",INDEX([2]구분표!$I$2:$I$1001,MATCH(1,([2]구분표!$B$2:$B$1001='2추일입'!$A74)*([2]구분표!$C$2:$C$1001='2추일입'!$B74)*([2]구분표!$A$2:$A$1001='2추일입'!$C74),0))),"@@")</f>
        <v/>
      </c>
    </row>
    <row r="75" spans="1:31" ht="31.5" customHeight="1">
      <c r="A75" s="90" t="str">
        <f>IFERROR(VLOOKUP('2추일입'!$C75,[2]구분표!$A$2:$C$1001,2,FALSE),"")</f>
        <v/>
      </c>
      <c r="B75" s="90" t="str">
        <f>IFERROR(VLOOKUP('2추일입'!$C75,[2]구분표!$A$2:$C$1001,3,FALSE),"")</f>
        <v/>
      </c>
      <c r="C75" s="190"/>
      <c r="D75" s="189"/>
      <c r="E75" s="189"/>
      <c r="F75" s="190"/>
      <c r="G75" s="188"/>
      <c r="H75" s="188"/>
      <c r="I75" s="74">
        <f>IF(SUMPRODUCT(COUNTIF($D75,{"*본예산*","*1회추경*","*신규*"})),"-",G75-H75)</f>
        <v>0</v>
      </c>
      <c r="J75" s="188"/>
      <c r="K75" s="188"/>
      <c r="L75" s="74">
        <f t="shared" si="11"/>
        <v>0</v>
      </c>
      <c r="M75" s="188"/>
      <c r="N75" s="188"/>
      <c r="O75" s="74">
        <f t="shared" si="12"/>
        <v>0</v>
      </c>
      <c r="P75" s="75" t="str">
        <f t="shared" si="13"/>
        <v>-</v>
      </c>
      <c r="Q75" s="211"/>
      <c r="R75" s="76"/>
      <c r="S75" s="215"/>
      <c r="T75" s="76"/>
      <c r="U75" s="79"/>
      <c r="V75" s="188">
        <f t="shared" si="14"/>
        <v>0</v>
      </c>
      <c r="W75" s="188">
        <f t="shared" si="15"/>
        <v>0</v>
      </c>
      <c r="X75" s="78" t="str">
        <f t="shared" si="16"/>
        <v>ok</v>
      </c>
      <c r="Y75" s="76"/>
      <c r="Z75" s="77">
        <f t="shared" si="17"/>
        <v>0</v>
      </c>
      <c r="AA75" s="188">
        <f t="shared" si="18"/>
        <v>0</v>
      </c>
      <c r="AB75" s="188">
        <f t="shared" si="19"/>
        <v>0</v>
      </c>
      <c r="AC75" s="78" t="str">
        <f t="shared" si="20"/>
        <v>ok</v>
      </c>
      <c r="AD75" s="76"/>
      <c r="AE75" s="80" t="str">
        <f t="array" ref="AE75">IFERROR(IF($C75="","",INDEX([2]구분표!$I$2:$I$1001,MATCH(1,([2]구분표!$B$2:$B$1001='2추일입'!$A75)*([2]구분표!$C$2:$C$1001='2추일입'!$B75)*([2]구분표!$A$2:$A$1001='2추일입'!$C75),0))),"@@")</f>
        <v/>
      </c>
    </row>
    <row r="76" spans="1:31" ht="31.5" customHeight="1">
      <c r="A76" s="90" t="str">
        <f>IFERROR(VLOOKUP('2추일입'!$C76,[2]구분표!$A$2:$C$1001,2,FALSE),"")</f>
        <v/>
      </c>
      <c r="B76" s="90" t="str">
        <f>IFERROR(VLOOKUP('2추일입'!$C76,[2]구분표!$A$2:$C$1001,3,FALSE),"")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1"/>
        <v>0</v>
      </c>
      <c r="M76" s="188"/>
      <c r="N76" s="188"/>
      <c r="O76" s="74">
        <f t="shared" si="12"/>
        <v>0</v>
      </c>
      <c r="P76" s="75" t="str">
        <f t="shared" si="13"/>
        <v>-</v>
      </c>
      <c r="Q76" s="209"/>
      <c r="R76" s="76"/>
      <c r="S76" s="215"/>
      <c r="T76" s="76"/>
      <c r="U76" s="79"/>
      <c r="V76" s="188">
        <f t="shared" si="14"/>
        <v>0</v>
      </c>
      <c r="W76" s="188">
        <f t="shared" si="15"/>
        <v>0</v>
      </c>
      <c r="X76" s="78" t="str">
        <f t="shared" si="16"/>
        <v>ok</v>
      </c>
      <c r="Y76" s="76"/>
      <c r="Z76" s="77">
        <f t="shared" si="17"/>
        <v>0</v>
      </c>
      <c r="AA76" s="188">
        <f t="shared" si="18"/>
        <v>0</v>
      </c>
      <c r="AB76" s="188">
        <f t="shared" si="19"/>
        <v>0</v>
      </c>
      <c r="AC76" s="78" t="str">
        <f t="shared" si="20"/>
        <v>ok</v>
      </c>
      <c r="AD76" s="76"/>
      <c r="AE76" s="80" t="str">
        <f t="array" ref="AE76">IFERROR(IF($C76="","",INDEX([2]구분표!$I$2:$I$1001,MATCH(1,([2]구분표!$B$2:$B$1001='2추일입'!$A76)*([2]구분표!$C$2:$C$1001='2추일입'!$B76)*([2]구분표!$A$2:$A$1001='2추일입'!$C76),0))),"@@")</f>
        <v/>
      </c>
    </row>
    <row r="77" spans="1:31" ht="31.5" customHeight="1">
      <c r="A77" s="90" t="str">
        <f>IFERROR(VLOOKUP('2추일입'!$C77,[2]구분표!$A$2:$C$1001,2,FALSE),"")</f>
        <v/>
      </c>
      <c r="B77" s="90" t="str">
        <f>IFERROR(VLOOKUP('2추일입'!$C77,[2]구분표!$A$2:$C$1001,3,FALSE),"")</f>
        <v/>
      </c>
      <c r="C77" s="190"/>
      <c r="D77" s="189"/>
      <c r="E77" s="189"/>
      <c r="F77" s="190"/>
      <c r="G77" s="196"/>
      <c r="H77" s="196"/>
      <c r="I77" s="74">
        <f>IF(SUMPRODUCT(COUNTIF($D77,{"*본예산*","*1회추경*","*신규*"})),"-",G77-H77)</f>
        <v>0</v>
      </c>
      <c r="J77" s="188"/>
      <c r="K77" s="188"/>
      <c r="L77" s="74">
        <f t="shared" si="11"/>
        <v>0</v>
      </c>
      <c r="M77" s="188"/>
      <c r="N77" s="188"/>
      <c r="O77" s="74">
        <f t="shared" si="12"/>
        <v>0</v>
      </c>
      <c r="P77" s="75" t="str">
        <f t="shared" si="13"/>
        <v>-</v>
      </c>
      <c r="Q77" s="212"/>
      <c r="R77" s="76"/>
      <c r="S77" s="215"/>
      <c r="T77" s="76"/>
      <c r="U77" s="79"/>
      <c r="V77" s="188">
        <f t="shared" si="14"/>
        <v>0</v>
      </c>
      <c r="W77" s="188">
        <f t="shared" si="15"/>
        <v>0</v>
      </c>
      <c r="X77" s="78" t="str">
        <f t="shared" si="16"/>
        <v>ok</v>
      </c>
      <c r="Y77" s="76"/>
      <c r="Z77" s="77">
        <f t="shared" si="17"/>
        <v>0</v>
      </c>
      <c r="AA77" s="188">
        <f t="shared" si="18"/>
        <v>0</v>
      </c>
      <c r="AB77" s="188">
        <f t="shared" si="19"/>
        <v>0</v>
      </c>
      <c r="AC77" s="78" t="str">
        <f t="shared" si="20"/>
        <v>ok</v>
      </c>
      <c r="AD77" s="76"/>
      <c r="AE77" s="80" t="str">
        <f t="array" ref="AE77">IFERROR(IF($C77="","",INDEX([2]구분표!$I$2:$I$1001,MATCH(1,([2]구분표!$B$2:$B$1001='2추일입'!$A77)*([2]구분표!$C$2:$C$1001='2추일입'!$B77)*([2]구분표!$A$2:$A$1001='2추일입'!$C77),0))),"@@")</f>
        <v/>
      </c>
    </row>
    <row r="78" spans="1:31" ht="31.5" customHeight="1">
      <c r="A78" s="90" t="str">
        <f>IFERROR(VLOOKUP('2추일입'!$C78,[2]구분표!$A$2:$C$1001,2,FALSE),"")</f>
        <v/>
      </c>
      <c r="B78" s="90" t="str">
        <f>IFERROR(VLOOKUP('2추일입'!$C78,[2]구분표!$A$2:$C$1001,3,FALSE),"")</f>
        <v/>
      </c>
      <c r="C78" s="190"/>
      <c r="D78" s="189"/>
      <c r="E78" s="189"/>
      <c r="F78" s="190"/>
      <c r="G78" s="188"/>
      <c r="H78" s="188"/>
      <c r="I78" s="74">
        <f>IF(SUMPRODUCT(COUNTIF($D78,{"*본예산*","*1회추경*","*신규*"})),"-",G78-H78)</f>
        <v>0</v>
      </c>
      <c r="J78" s="188"/>
      <c r="K78" s="188"/>
      <c r="L78" s="74">
        <f t="shared" si="11"/>
        <v>0</v>
      </c>
      <c r="M78" s="188"/>
      <c r="N78" s="188"/>
      <c r="O78" s="74">
        <f t="shared" si="12"/>
        <v>0</v>
      </c>
      <c r="P78" s="75" t="str">
        <f t="shared" si="13"/>
        <v>-</v>
      </c>
      <c r="Q78" s="212"/>
      <c r="R78" s="76"/>
      <c r="S78" s="215"/>
      <c r="T78" s="76"/>
      <c r="U78" s="79"/>
      <c r="V78" s="188">
        <f t="shared" si="14"/>
        <v>0</v>
      </c>
      <c r="W78" s="188">
        <f t="shared" si="15"/>
        <v>0</v>
      </c>
      <c r="X78" s="78" t="str">
        <f t="shared" si="16"/>
        <v>ok</v>
      </c>
      <c r="Y78" s="76"/>
      <c r="Z78" s="77">
        <f t="shared" si="17"/>
        <v>0</v>
      </c>
      <c r="AA78" s="188">
        <f t="shared" si="18"/>
        <v>0</v>
      </c>
      <c r="AB78" s="188">
        <f t="shared" si="19"/>
        <v>0</v>
      </c>
      <c r="AC78" s="78" t="str">
        <f t="shared" si="20"/>
        <v>ok</v>
      </c>
      <c r="AD78" s="76"/>
      <c r="AE78" s="80" t="str">
        <f t="array" ref="AE78">IFERROR(IF($C78="","",INDEX([2]구분표!$I$2:$I$1001,MATCH(1,([2]구분표!$B$2:$B$1001='2추일입'!$A78)*([2]구분표!$C$2:$C$1001='2추일입'!$B78)*([2]구분표!$A$2:$A$1001='2추일입'!$C78),0))),"@@")</f>
        <v/>
      </c>
    </row>
    <row r="79" spans="1:31" ht="31.5" customHeight="1">
      <c r="A79" s="90" t="str">
        <f>IFERROR(VLOOKUP('2추일입'!$C79,[2]구분표!$A$2:$C$1001,2,FALSE),"")</f>
        <v/>
      </c>
      <c r="B79" s="90" t="str">
        <f>IFERROR(VLOOKUP('2추일입'!$C79,[2]구분표!$A$2:$C$1001,3,FALSE),"")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1"/>
        <v>0</v>
      </c>
      <c r="M79" s="188"/>
      <c r="N79" s="188"/>
      <c r="O79" s="74">
        <f t="shared" si="12"/>
        <v>0</v>
      </c>
      <c r="P79" s="75" t="str">
        <f t="shared" si="13"/>
        <v>-</v>
      </c>
      <c r="Q79" s="212"/>
      <c r="R79" s="76"/>
      <c r="S79" s="215"/>
      <c r="T79" s="76"/>
      <c r="U79" s="79"/>
      <c r="V79" s="188">
        <f t="shared" si="14"/>
        <v>0</v>
      </c>
      <c r="W79" s="188">
        <f t="shared" si="15"/>
        <v>0</v>
      </c>
      <c r="X79" s="78" t="str">
        <f t="shared" si="16"/>
        <v>ok</v>
      </c>
      <c r="Y79" s="76"/>
      <c r="Z79" s="77">
        <f t="shared" si="17"/>
        <v>0</v>
      </c>
      <c r="AA79" s="188">
        <f t="shared" si="18"/>
        <v>0</v>
      </c>
      <c r="AB79" s="188">
        <f t="shared" si="19"/>
        <v>0</v>
      </c>
      <c r="AC79" s="78" t="str">
        <f t="shared" si="20"/>
        <v>ok</v>
      </c>
      <c r="AD79" s="76"/>
      <c r="AE79" s="80" t="str">
        <f t="array" ref="AE79">IFERROR(IF($C79="","",INDEX([2]구분표!$I$2:$I$1001,MATCH(1,([2]구분표!$B$2:$B$1001='2추일입'!$A79)*([2]구분표!$C$2:$C$1001='2추일입'!$B79)*([2]구분표!$A$2:$A$1001='2추일입'!$C79),0))),"@@")</f>
        <v/>
      </c>
    </row>
    <row r="80" spans="1:31" ht="31.5" customHeight="1">
      <c r="A80" s="90" t="str">
        <f>IFERROR(VLOOKUP('2추일입'!$C80,[2]구분표!$A$2:$C$1001,2,FALSE),"")</f>
        <v/>
      </c>
      <c r="B80" s="90" t="str">
        <f>IFERROR(VLOOKUP('2추일입'!$C80,[2]구분표!$A$2:$C$1001,3,FALSE),"")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1"/>
        <v>0</v>
      </c>
      <c r="M80" s="188"/>
      <c r="N80" s="188"/>
      <c r="O80" s="74">
        <f t="shared" si="12"/>
        <v>0</v>
      </c>
      <c r="P80" s="75" t="str">
        <f t="shared" si="13"/>
        <v>-</v>
      </c>
      <c r="Q80" s="212"/>
      <c r="R80" s="76"/>
      <c r="S80" s="215"/>
      <c r="T80" s="76"/>
      <c r="U80" s="79" t="str">
        <f t="shared" ref="U80:U143" si="21">IF(COUNT(FIND("국비/",$F80)),"국비",IF(COUNT(FIND("광특/",$F80)),"광특",IF(COUNT(FIND("기금/",$F80)),"기금",IF(COUNT(FIND("교부세/",$F80)),"특교",IF(COUNT(FIND("자체/",$F80)),"도비","")))))</f>
        <v/>
      </c>
      <c r="V80" s="188">
        <f t="shared" si="14"/>
        <v>0</v>
      </c>
      <c r="W80" s="188">
        <f t="shared" si="15"/>
        <v>0</v>
      </c>
      <c r="X80" s="78" t="str">
        <f t="shared" si="16"/>
        <v>ok</v>
      </c>
      <c r="Y80" s="76"/>
      <c r="Z80" s="77" t="str">
        <f t="shared" si="17"/>
        <v/>
      </c>
      <c r="AA80" s="188">
        <f t="shared" si="18"/>
        <v>0</v>
      </c>
      <c r="AB80" s="188">
        <f t="shared" si="19"/>
        <v>0</v>
      </c>
      <c r="AC80" s="78" t="str">
        <f t="shared" si="20"/>
        <v>ok</v>
      </c>
      <c r="AD80" s="76"/>
      <c r="AE80" s="80" t="str">
        <f t="array" ref="AE80">IFERROR(IF($C80="","",INDEX([2]구분표!$I$2:$I$1001,MATCH(1,([2]구분표!$B$2:$B$1001='2추일입'!$A80)*([2]구분표!$C$2:$C$1001='2추일입'!$B80)*([2]구분표!$A$2:$A$1001='2추일입'!$C80),0))),"@@")</f>
        <v/>
      </c>
    </row>
    <row r="81" spans="1:31" ht="31.5" customHeight="1">
      <c r="A81" s="90" t="str">
        <f>IFERROR(VLOOKUP('2추일입'!$C81,[2]구분표!$A$2:$C$1001,2,FALSE),"")</f>
        <v/>
      </c>
      <c r="B81" s="90" t="str">
        <f>IFERROR(VLOOKUP('2추일입'!$C81,[2]구분표!$A$2:$C$1001,3,FALSE),"")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1"/>
        <v>0</v>
      </c>
      <c r="M81" s="188"/>
      <c r="N81" s="188"/>
      <c r="O81" s="74">
        <f t="shared" si="12"/>
        <v>0</v>
      </c>
      <c r="P81" s="75" t="str">
        <f t="shared" si="13"/>
        <v>-</v>
      </c>
      <c r="Q81" s="212"/>
      <c r="R81" s="76"/>
      <c r="S81" s="215"/>
      <c r="T81" s="76"/>
      <c r="U81" s="79" t="str">
        <f t="shared" si="21"/>
        <v/>
      </c>
      <c r="V81" s="188">
        <f t="shared" si="14"/>
        <v>0</v>
      </c>
      <c r="W81" s="188">
        <f t="shared" si="15"/>
        <v>0</v>
      </c>
      <c r="X81" s="78" t="str">
        <f t="shared" si="16"/>
        <v>ok</v>
      </c>
      <c r="Y81" s="76"/>
      <c r="Z81" s="77" t="str">
        <f t="shared" si="17"/>
        <v/>
      </c>
      <c r="AA81" s="188">
        <f t="shared" si="18"/>
        <v>0</v>
      </c>
      <c r="AB81" s="188">
        <f t="shared" si="19"/>
        <v>0</v>
      </c>
      <c r="AC81" s="78" t="str">
        <f t="shared" si="20"/>
        <v>ok</v>
      </c>
      <c r="AD81" s="76"/>
      <c r="AE81" s="80" t="str">
        <f t="array" ref="AE81">IFERROR(IF($C81="","",INDEX([2]구분표!$I$2:$I$1001,MATCH(1,([2]구분표!$B$2:$B$1001='2추일입'!$A81)*([2]구분표!$C$2:$C$1001='2추일입'!$B81)*([2]구분표!$A$2:$A$1001='2추일입'!$C81),0))),"@@")</f>
        <v/>
      </c>
    </row>
    <row r="82" spans="1:31" ht="31.5" customHeight="1">
      <c r="A82" s="90" t="str">
        <f>IFERROR(VLOOKUP('2추일입'!$C82,[2]구분표!$A$2:$C$1001,2,FALSE),"")</f>
        <v/>
      </c>
      <c r="B82" s="90" t="str">
        <f>IFERROR(VLOOKUP('2추일입'!$C82,[2]구분표!$A$2:$C$1001,3,FALSE),"")</f>
        <v/>
      </c>
      <c r="C82" s="190"/>
      <c r="D82" s="189"/>
      <c r="E82" s="189"/>
      <c r="F82" s="190"/>
      <c r="G82" s="191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1"/>
        <v>0</v>
      </c>
      <c r="M82" s="188"/>
      <c r="N82" s="188"/>
      <c r="O82" s="74">
        <f t="shared" si="12"/>
        <v>0</v>
      </c>
      <c r="P82" s="75" t="str">
        <f t="shared" si="13"/>
        <v>-</v>
      </c>
      <c r="Q82" s="212"/>
      <c r="R82" s="76"/>
      <c r="S82" s="215"/>
      <c r="T82" s="76"/>
      <c r="U82" s="79" t="str">
        <f t="shared" si="21"/>
        <v/>
      </c>
      <c r="V82" s="188">
        <f t="shared" si="14"/>
        <v>0</v>
      </c>
      <c r="W82" s="188">
        <f t="shared" si="15"/>
        <v>0</v>
      </c>
      <c r="X82" s="78" t="str">
        <f t="shared" si="16"/>
        <v>ok</v>
      </c>
      <c r="Y82" s="76"/>
      <c r="Z82" s="77" t="str">
        <f t="shared" si="17"/>
        <v/>
      </c>
      <c r="AA82" s="188">
        <f t="shared" si="18"/>
        <v>0</v>
      </c>
      <c r="AB82" s="188">
        <f t="shared" si="19"/>
        <v>0</v>
      </c>
      <c r="AC82" s="78" t="str">
        <f t="shared" si="20"/>
        <v>ok</v>
      </c>
      <c r="AD82" s="76"/>
      <c r="AE82" s="80" t="str">
        <f t="array" ref="AE82">IFERROR(IF($C82="","",INDEX([2]구분표!$I$2:$I$1001,MATCH(1,([2]구분표!$B$2:$B$1001='2추일입'!$A82)*([2]구분표!$C$2:$C$1001='2추일입'!$B82)*([2]구분표!$A$2:$A$1001='2추일입'!$C82),0))),"@@")</f>
        <v/>
      </c>
    </row>
    <row r="83" spans="1:31" ht="31.5" customHeight="1">
      <c r="A83" s="90" t="str">
        <f>IFERROR(VLOOKUP('2추일입'!$C83,[2]구분표!$A$2:$C$1001,2,FALSE),"")</f>
        <v/>
      </c>
      <c r="B83" s="90" t="str">
        <f>IFERROR(VLOOKUP('2추일입'!$C83,[2]구분표!$A$2:$C$1001,3,FALSE),"")</f>
        <v/>
      </c>
      <c r="C83" s="190"/>
      <c r="D83" s="189"/>
      <c r="E83" s="189"/>
      <c r="F83" s="190"/>
      <c r="G83" s="196"/>
      <c r="H83" s="196"/>
      <c r="I83" s="74">
        <f>IF(SUMPRODUCT(COUNTIF($D83,{"*본예산*","*1회추경*","*신규*"})),"-",G83-H83)</f>
        <v>0</v>
      </c>
      <c r="J83" s="188"/>
      <c r="K83" s="188"/>
      <c r="L83" s="74">
        <f t="shared" si="11"/>
        <v>0</v>
      </c>
      <c r="M83" s="188"/>
      <c r="N83" s="188"/>
      <c r="O83" s="74">
        <f t="shared" si="12"/>
        <v>0</v>
      </c>
      <c r="P83" s="75" t="str">
        <f t="shared" si="13"/>
        <v>-</v>
      </c>
      <c r="Q83" s="211"/>
      <c r="R83" s="76"/>
      <c r="S83" s="215"/>
      <c r="T83" s="76"/>
      <c r="U83" s="79" t="str">
        <f t="shared" si="21"/>
        <v/>
      </c>
      <c r="V83" s="188">
        <f t="shared" si="14"/>
        <v>0</v>
      </c>
      <c r="W83" s="188">
        <f t="shared" si="15"/>
        <v>0</v>
      </c>
      <c r="X83" s="78" t="str">
        <f t="shared" si="16"/>
        <v>ok</v>
      </c>
      <c r="Y83" s="76"/>
      <c r="Z83" s="77" t="str">
        <f t="shared" si="17"/>
        <v/>
      </c>
      <c r="AA83" s="188">
        <f t="shared" si="18"/>
        <v>0</v>
      </c>
      <c r="AB83" s="188">
        <f t="shared" si="19"/>
        <v>0</v>
      </c>
      <c r="AC83" s="78" t="str">
        <f t="shared" si="20"/>
        <v>ok</v>
      </c>
      <c r="AD83" s="76"/>
      <c r="AE83" s="80" t="str">
        <f t="array" ref="AE83">IFERROR(IF($C83="","",INDEX([2]구분표!$I$2:$I$1001,MATCH(1,([2]구분표!$B$2:$B$1001='2추일입'!$A83)*([2]구분표!$C$2:$C$1001='2추일입'!$B83)*([2]구분표!$A$2:$A$1001='2추일입'!$C83),0))),"@@")</f>
        <v/>
      </c>
    </row>
    <row r="84" spans="1:31" ht="31.5" customHeight="1">
      <c r="A84" s="90" t="str">
        <f>IFERROR(VLOOKUP('2추일입'!$C84,[2]구분표!$A$2:$C$1001,2,FALSE),"")</f>
        <v/>
      </c>
      <c r="B84" s="90" t="str">
        <f>IFERROR(VLOOKUP('2추일입'!$C84,[2]구분표!$A$2:$C$1001,3,FALSE),"")</f>
        <v/>
      </c>
      <c r="C84" s="190"/>
      <c r="D84" s="189"/>
      <c r="E84" s="189"/>
      <c r="F84" s="190"/>
      <c r="G84" s="188"/>
      <c r="H84" s="188"/>
      <c r="I84" s="74">
        <f>IF(SUMPRODUCT(COUNTIF($D84,{"*본예산*","*1회추경*","*신규*"})),"-",G84-H84)</f>
        <v>0</v>
      </c>
      <c r="J84" s="188"/>
      <c r="K84" s="188"/>
      <c r="L84" s="74">
        <f t="shared" si="11"/>
        <v>0</v>
      </c>
      <c r="M84" s="188"/>
      <c r="N84" s="188"/>
      <c r="O84" s="74">
        <f t="shared" si="12"/>
        <v>0</v>
      </c>
      <c r="P84" s="75" t="str">
        <f t="shared" si="13"/>
        <v>-</v>
      </c>
      <c r="Q84" s="212"/>
      <c r="R84" s="76"/>
      <c r="S84" s="215"/>
      <c r="T84" s="76"/>
      <c r="U84" s="79" t="str">
        <f t="shared" si="21"/>
        <v/>
      </c>
      <c r="V84" s="188">
        <f t="shared" si="14"/>
        <v>0</v>
      </c>
      <c r="W84" s="188">
        <f t="shared" si="15"/>
        <v>0</v>
      </c>
      <c r="X84" s="78" t="str">
        <f t="shared" si="16"/>
        <v>ok</v>
      </c>
      <c r="Y84" s="76"/>
      <c r="Z84" s="77" t="str">
        <f t="shared" si="17"/>
        <v/>
      </c>
      <c r="AA84" s="188">
        <f t="shared" si="18"/>
        <v>0</v>
      </c>
      <c r="AB84" s="188">
        <f t="shared" si="19"/>
        <v>0</v>
      </c>
      <c r="AC84" s="78" t="str">
        <f t="shared" si="20"/>
        <v>ok</v>
      </c>
      <c r="AD84" s="76"/>
      <c r="AE84" s="80" t="str">
        <f t="array" ref="AE84">IFERROR(IF($C84="","",INDEX([2]구분표!$I$2:$I$1001,MATCH(1,([2]구분표!$B$2:$B$1001='2추일입'!$A84)*([2]구분표!$C$2:$C$1001='2추일입'!$B84)*([2]구분표!$A$2:$A$1001='2추일입'!$C84),0))),"@@")</f>
        <v/>
      </c>
    </row>
    <row r="85" spans="1:31" ht="31.5" customHeight="1">
      <c r="A85" s="90" t="str">
        <f>IFERROR(VLOOKUP('2추일입'!$C85,[2]구분표!$A$2:$C$1001,2,FALSE),"")</f>
        <v/>
      </c>
      <c r="B85" s="90" t="str">
        <f>IFERROR(VLOOKUP('2추일입'!$C85,[2]구분표!$A$2:$C$1001,3,FALSE),"")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1"/>
        <v>0</v>
      </c>
      <c r="M85" s="188"/>
      <c r="N85" s="188"/>
      <c r="O85" s="74">
        <f t="shared" si="12"/>
        <v>0</v>
      </c>
      <c r="P85" s="75" t="str">
        <f t="shared" si="13"/>
        <v>-</v>
      </c>
      <c r="Q85" s="211"/>
      <c r="R85" s="76"/>
      <c r="S85" s="215"/>
      <c r="T85" s="76"/>
      <c r="U85" s="79" t="str">
        <f t="shared" si="21"/>
        <v/>
      </c>
      <c r="V85" s="188">
        <f t="shared" si="14"/>
        <v>0</v>
      </c>
      <c r="W85" s="188">
        <f t="shared" si="15"/>
        <v>0</v>
      </c>
      <c r="X85" s="78" t="str">
        <f t="shared" si="16"/>
        <v>ok</v>
      </c>
      <c r="Y85" s="76"/>
      <c r="Z85" s="77" t="str">
        <f t="shared" si="17"/>
        <v/>
      </c>
      <c r="AA85" s="188">
        <f t="shared" si="18"/>
        <v>0</v>
      </c>
      <c r="AB85" s="188">
        <f t="shared" si="19"/>
        <v>0</v>
      </c>
      <c r="AC85" s="78" t="str">
        <f t="shared" si="20"/>
        <v>ok</v>
      </c>
      <c r="AD85" s="76"/>
      <c r="AE85" s="80" t="str">
        <f t="array" ref="AE85">IFERROR(IF($C85="","",INDEX([2]구분표!$I$2:$I$1001,MATCH(1,([2]구분표!$B$2:$B$1001='2추일입'!$A85)*([2]구분표!$C$2:$C$1001='2추일입'!$B85)*([2]구분표!$A$2:$A$1001='2추일입'!$C85),0))),"@@")</f>
        <v/>
      </c>
    </row>
    <row r="86" spans="1:31" ht="31.5" customHeight="1">
      <c r="A86" s="90" t="str">
        <f>IFERROR(VLOOKUP('2추일입'!$C86,[2]구분표!$A$2:$C$1001,2,FALSE),"")</f>
        <v/>
      </c>
      <c r="B86" s="90" t="str">
        <f>IFERROR(VLOOKUP('2추일입'!$C86,[2]구분표!$A$2:$C$1001,3,FALSE),"")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1"/>
        <v>0</v>
      </c>
      <c r="M86" s="188"/>
      <c r="N86" s="188"/>
      <c r="O86" s="74">
        <f t="shared" si="12"/>
        <v>0</v>
      </c>
      <c r="P86" s="75" t="str">
        <f t="shared" si="13"/>
        <v>-</v>
      </c>
      <c r="Q86" s="211"/>
      <c r="R86" s="76"/>
      <c r="S86" s="215"/>
      <c r="T86" s="76"/>
      <c r="U86" s="79" t="str">
        <f t="shared" si="21"/>
        <v/>
      </c>
      <c r="V86" s="188">
        <f t="shared" si="14"/>
        <v>0</v>
      </c>
      <c r="W86" s="188">
        <f t="shared" si="15"/>
        <v>0</v>
      </c>
      <c r="X86" s="78" t="str">
        <f t="shared" si="16"/>
        <v>ok</v>
      </c>
      <c r="Y86" s="76"/>
      <c r="Z86" s="77" t="str">
        <f t="shared" si="17"/>
        <v/>
      </c>
      <c r="AA86" s="188">
        <f t="shared" si="18"/>
        <v>0</v>
      </c>
      <c r="AB86" s="188">
        <f t="shared" si="19"/>
        <v>0</v>
      </c>
      <c r="AC86" s="78" t="str">
        <f t="shared" si="20"/>
        <v>ok</v>
      </c>
      <c r="AD86" s="76"/>
      <c r="AE86" s="80" t="str">
        <f t="array" ref="AE86">IFERROR(IF($C86="","",INDEX([2]구분표!$I$2:$I$1001,MATCH(1,([2]구분표!$B$2:$B$1001='2추일입'!$A86)*([2]구분표!$C$2:$C$1001='2추일입'!$B86)*([2]구분표!$A$2:$A$1001='2추일입'!$C86),0))),"@@")</f>
        <v/>
      </c>
    </row>
    <row r="87" spans="1:31" ht="31.5" customHeight="1">
      <c r="A87" s="90" t="str">
        <f>IFERROR(VLOOKUP('2추일입'!$C87,[2]구분표!$A$2:$C$1001,2,FALSE),"")</f>
        <v/>
      </c>
      <c r="B87" s="90" t="str">
        <f>IFERROR(VLOOKUP('2추일입'!$C87,[2]구분표!$A$2:$C$1001,3,FALSE),"")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1"/>
        <v>0</v>
      </c>
      <c r="M87" s="188"/>
      <c r="N87" s="188"/>
      <c r="O87" s="74">
        <f t="shared" si="12"/>
        <v>0</v>
      </c>
      <c r="P87" s="75" t="str">
        <f t="shared" si="13"/>
        <v>-</v>
      </c>
      <c r="Q87" s="211"/>
      <c r="R87" s="76"/>
      <c r="S87" s="215"/>
      <c r="T87" s="76"/>
      <c r="U87" s="79" t="str">
        <f t="shared" si="21"/>
        <v/>
      </c>
      <c r="V87" s="188">
        <f t="shared" si="14"/>
        <v>0</v>
      </c>
      <c r="W87" s="188">
        <f t="shared" si="15"/>
        <v>0</v>
      </c>
      <c r="X87" s="78" t="str">
        <f t="shared" si="16"/>
        <v>ok</v>
      </c>
      <c r="Y87" s="76"/>
      <c r="Z87" s="77" t="str">
        <f t="shared" si="17"/>
        <v/>
      </c>
      <c r="AA87" s="188">
        <f t="shared" si="18"/>
        <v>0</v>
      </c>
      <c r="AB87" s="188">
        <f t="shared" si="19"/>
        <v>0</v>
      </c>
      <c r="AC87" s="78" t="str">
        <f t="shared" si="20"/>
        <v>ok</v>
      </c>
      <c r="AD87" s="76"/>
      <c r="AE87" s="80" t="str">
        <f t="array" ref="AE87">IFERROR(IF($C87="","",INDEX([2]구분표!$I$2:$I$1001,MATCH(1,([2]구분표!$B$2:$B$1001='2추일입'!$A87)*([2]구분표!$C$2:$C$1001='2추일입'!$B87)*([2]구분표!$A$2:$A$1001='2추일입'!$C87),0))),"@@")</f>
        <v/>
      </c>
    </row>
    <row r="88" spans="1:31" ht="31.5" customHeight="1">
      <c r="A88" s="90" t="str">
        <f>IFERROR(VLOOKUP('2추일입'!$C88,[2]구분표!$A$2:$C$1001,2,FALSE),"")</f>
        <v/>
      </c>
      <c r="B88" s="90" t="str">
        <f>IFERROR(VLOOKUP('2추일입'!$C88,[2]구분표!$A$2:$C$1001,3,FALSE),"")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1"/>
        <v>0</v>
      </c>
      <c r="M88" s="188"/>
      <c r="N88" s="188"/>
      <c r="O88" s="74">
        <f t="shared" si="12"/>
        <v>0</v>
      </c>
      <c r="P88" s="75" t="str">
        <f t="shared" si="13"/>
        <v>-</v>
      </c>
      <c r="Q88" s="212"/>
      <c r="R88" s="76"/>
      <c r="S88" s="215"/>
      <c r="T88" s="76"/>
      <c r="U88" s="79" t="str">
        <f t="shared" si="21"/>
        <v/>
      </c>
      <c r="V88" s="188">
        <f t="shared" si="14"/>
        <v>0</v>
      </c>
      <c r="W88" s="188">
        <f t="shared" si="15"/>
        <v>0</v>
      </c>
      <c r="X88" s="78" t="str">
        <f t="shared" si="16"/>
        <v>ok</v>
      </c>
      <c r="Y88" s="76"/>
      <c r="Z88" s="77" t="str">
        <f t="shared" si="17"/>
        <v/>
      </c>
      <c r="AA88" s="188">
        <f t="shared" si="18"/>
        <v>0</v>
      </c>
      <c r="AB88" s="188">
        <f t="shared" si="19"/>
        <v>0</v>
      </c>
      <c r="AC88" s="78" t="str">
        <f t="shared" si="20"/>
        <v>ok</v>
      </c>
      <c r="AD88" s="76"/>
      <c r="AE88" s="80" t="str">
        <f t="array" ref="AE88">IFERROR(IF($C88="","",INDEX([2]구분표!$I$2:$I$1001,MATCH(1,([2]구분표!$B$2:$B$1001='2추일입'!$A88)*([2]구분표!$C$2:$C$1001='2추일입'!$B88)*([2]구분표!$A$2:$A$1001='2추일입'!$C88),0))),"@@")</f>
        <v/>
      </c>
    </row>
    <row r="89" spans="1:31" ht="31.5" customHeight="1">
      <c r="A89" s="90" t="str">
        <f>IFERROR(VLOOKUP('2추일입'!$C89,[2]구분표!$A$2:$C$1001,2,FALSE),"")</f>
        <v/>
      </c>
      <c r="B89" s="90" t="str">
        <f>IFERROR(VLOOKUP('2추일입'!$C89,[2]구분표!$A$2:$C$1001,3,FALSE),"")</f>
        <v/>
      </c>
      <c r="C89" s="190"/>
      <c r="D89" s="189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1"/>
        <v>0</v>
      </c>
      <c r="M89" s="188"/>
      <c r="N89" s="188"/>
      <c r="O89" s="74">
        <f t="shared" si="12"/>
        <v>0</v>
      </c>
      <c r="P89" s="75" t="str">
        <f t="shared" si="13"/>
        <v>-</v>
      </c>
      <c r="Q89" s="212"/>
      <c r="R89" s="76"/>
      <c r="S89" s="215"/>
      <c r="T89" s="76"/>
      <c r="U89" s="79" t="str">
        <f t="shared" si="21"/>
        <v/>
      </c>
      <c r="V89" s="188">
        <f t="shared" si="14"/>
        <v>0</v>
      </c>
      <c r="W89" s="188">
        <f t="shared" si="15"/>
        <v>0</v>
      </c>
      <c r="X89" s="78" t="str">
        <f t="shared" si="16"/>
        <v>ok</v>
      </c>
      <c r="Y89" s="76"/>
      <c r="Z89" s="77" t="str">
        <f t="shared" si="17"/>
        <v/>
      </c>
      <c r="AA89" s="188">
        <f t="shared" si="18"/>
        <v>0</v>
      </c>
      <c r="AB89" s="188">
        <f t="shared" si="19"/>
        <v>0</v>
      </c>
      <c r="AC89" s="78" t="str">
        <f t="shared" si="20"/>
        <v>ok</v>
      </c>
      <c r="AD89" s="76"/>
      <c r="AE89" s="80" t="str">
        <f t="array" ref="AE89">IFERROR(IF($C89="","",INDEX([2]구분표!$I$2:$I$1001,MATCH(1,([2]구분표!$B$2:$B$1001='2추일입'!$A89)*([2]구분표!$C$2:$C$1001='2추일입'!$B89)*([2]구분표!$A$2:$A$1001='2추일입'!$C89),0))),"@@")</f>
        <v/>
      </c>
    </row>
    <row r="90" spans="1:31" ht="31.5" customHeight="1">
      <c r="A90" s="90" t="str">
        <f>IFERROR(VLOOKUP('2추일입'!$C90,[2]구분표!$A$2:$C$1001,2,FALSE),"")</f>
        <v/>
      </c>
      <c r="B90" s="90" t="str">
        <f>IFERROR(VLOOKUP('2추일입'!$C90,[2]구분표!$A$2:$C$1001,3,FALSE),"")</f>
        <v/>
      </c>
      <c r="C90" s="190"/>
      <c r="D90" s="189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1"/>
        <v>0</v>
      </c>
      <c r="M90" s="188"/>
      <c r="N90" s="188"/>
      <c r="O90" s="74">
        <f t="shared" si="12"/>
        <v>0</v>
      </c>
      <c r="P90" s="75" t="str">
        <f t="shared" si="13"/>
        <v>-</v>
      </c>
      <c r="Q90" s="212"/>
      <c r="R90" s="76"/>
      <c r="S90" s="215"/>
      <c r="T90" s="76"/>
      <c r="U90" s="79" t="str">
        <f t="shared" si="21"/>
        <v/>
      </c>
      <c r="V90" s="188">
        <f t="shared" si="14"/>
        <v>0</v>
      </c>
      <c r="W90" s="188">
        <f t="shared" si="15"/>
        <v>0</v>
      </c>
      <c r="X90" s="78" t="str">
        <f t="shared" si="16"/>
        <v>ok</v>
      </c>
      <c r="Y90" s="76"/>
      <c r="Z90" s="77" t="str">
        <f t="shared" si="17"/>
        <v/>
      </c>
      <c r="AA90" s="188">
        <f t="shared" si="18"/>
        <v>0</v>
      </c>
      <c r="AB90" s="188">
        <f t="shared" si="19"/>
        <v>0</v>
      </c>
      <c r="AC90" s="78" t="str">
        <f t="shared" si="20"/>
        <v>ok</v>
      </c>
      <c r="AD90" s="76"/>
      <c r="AE90" s="80" t="str">
        <f t="array" ref="AE90">IFERROR(IF($C90="","",INDEX([2]구분표!$I$2:$I$1001,MATCH(1,([2]구분표!$B$2:$B$1001='2추일입'!$A90)*([2]구분표!$C$2:$C$1001='2추일입'!$B90)*([2]구분표!$A$2:$A$1001='2추일입'!$C90),0))),"@@")</f>
        <v/>
      </c>
    </row>
    <row r="91" spans="1:31" ht="31.5" customHeight="1">
      <c r="A91" s="90" t="str">
        <f>IFERROR(VLOOKUP('2추일입'!$C91,[2]구분표!$A$2:$C$1001,2,FALSE),"")</f>
        <v/>
      </c>
      <c r="B91" s="90" t="str">
        <f>IFERROR(VLOOKUP('2추일입'!$C91,[2]구분표!$A$2:$C$1001,3,FALSE),"")</f>
        <v/>
      </c>
      <c r="C91" s="190"/>
      <c r="D91" s="189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1"/>
        <v>0</v>
      </c>
      <c r="M91" s="188"/>
      <c r="N91" s="188"/>
      <c r="O91" s="74">
        <f t="shared" si="12"/>
        <v>0</v>
      </c>
      <c r="P91" s="75" t="str">
        <f t="shared" si="13"/>
        <v>-</v>
      </c>
      <c r="Q91" s="212"/>
      <c r="R91" s="76"/>
      <c r="S91" s="215"/>
      <c r="T91" s="76"/>
      <c r="U91" s="79" t="str">
        <f t="shared" si="21"/>
        <v/>
      </c>
      <c r="V91" s="188">
        <f t="shared" si="14"/>
        <v>0</v>
      </c>
      <c r="W91" s="188">
        <f t="shared" si="15"/>
        <v>0</v>
      </c>
      <c r="X91" s="78" t="str">
        <f t="shared" si="16"/>
        <v>ok</v>
      </c>
      <c r="Y91" s="76"/>
      <c r="Z91" s="77" t="str">
        <f t="shared" si="17"/>
        <v/>
      </c>
      <c r="AA91" s="188">
        <f t="shared" si="18"/>
        <v>0</v>
      </c>
      <c r="AB91" s="188">
        <f t="shared" si="19"/>
        <v>0</v>
      </c>
      <c r="AC91" s="78" t="str">
        <f t="shared" si="20"/>
        <v>ok</v>
      </c>
      <c r="AD91" s="76"/>
      <c r="AE91" s="80" t="str">
        <f t="array" ref="AE91">IFERROR(IF($C91="","",INDEX([2]구분표!$I$2:$I$1001,MATCH(1,([2]구분표!$B$2:$B$1001='2추일입'!$A91)*([2]구분표!$C$2:$C$1001='2추일입'!$B91)*([2]구분표!$A$2:$A$1001='2추일입'!$C91),0))),"@@")</f>
        <v/>
      </c>
    </row>
    <row r="92" spans="1:31" ht="31.5" customHeight="1">
      <c r="A92" s="90" t="str">
        <f>IFERROR(VLOOKUP('2추일입'!$C92,[2]구분표!$A$2:$C$1001,2,FALSE),"")</f>
        <v/>
      </c>
      <c r="B92" s="90" t="str">
        <f>IFERROR(VLOOKUP('2추일입'!$C92,[2]구분표!$A$2:$C$1001,3,FALSE),"")</f>
        <v/>
      </c>
      <c r="C92" s="190"/>
      <c r="D92" s="189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1"/>
        <v>0</v>
      </c>
      <c r="M92" s="188"/>
      <c r="N92" s="188"/>
      <c r="O92" s="74">
        <f t="shared" si="12"/>
        <v>0</v>
      </c>
      <c r="P92" s="75" t="str">
        <f t="shared" si="13"/>
        <v>-</v>
      </c>
      <c r="Q92" s="206"/>
      <c r="R92" s="76"/>
      <c r="S92" s="215"/>
      <c r="T92" s="76"/>
      <c r="U92" s="79" t="str">
        <f t="shared" si="21"/>
        <v/>
      </c>
      <c r="V92" s="188">
        <f t="shared" si="14"/>
        <v>0</v>
      </c>
      <c r="W92" s="188">
        <f t="shared" si="15"/>
        <v>0</v>
      </c>
      <c r="X92" s="78" t="str">
        <f t="shared" si="16"/>
        <v>ok</v>
      </c>
      <c r="Y92" s="76"/>
      <c r="Z92" s="77" t="str">
        <f t="shared" si="17"/>
        <v/>
      </c>
      <c r="AA92" s="188">
        <f t="shared" si="18"/>
        <v>0</v>
      </c>
      <c r="AB92" s="188">
        <f t="shared" si="19"/>
        <v>0</v>
      </c>
      <c r="AC92" s="78" t="str">
        <f t="shared" si="20"/>
        <v>ok</v>
      </c>
      <c r="AD92" s="76"/>
      <c r="AE92" s="80" t="str">
        <f t="array" ref="AE92">IFERROR(IF($C92="","",INDEX([2]구분표!$I$2:$I$1001,MATCH(1,([2]구분표!$B$2:$B$1001='2추일입'!$A92)*([2]구분표!$C$2:$C$1001='2추일입'!$B92)*([2]구분표!$A$2:$A$1001='2추일입'!$C92),0))),"@@")</f>
        <v/>
      </c>
    </row>
    <row r="93" spans="1:31" ht="31.5" customHeight="1">
      <c r="A93" s="73" t="str">
        <f>IFERROR(VLOOKUP('2추일입'!$C93,[2]구분표!$A$2:$C$1001,2,FALSE),"")</f>
        <v/>
      </c>
      <c r="B93" s="73" t="str">
        <f>IFERROR(VLOOKUP('2추일입'!$C93,[2]구분표!$A$2:$C$1001,3,FALSE),"")</f>
        <v/>
      </c>
      <c r="C93" s="186"/>
      <c r="D93" s="187"/>
      <c r="E93" s="187"/>
      <c r="F93" s="186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1"/>
        <v>0</v>
      </c>
      <c r="M93" s="188"/>
      <c r="N93" s="188"/>
      <c r="O93" s="74">
        <f t="shared" si="12"/>
        <v>0</v>
      </c>
      <c r="P93" s="75" t="str">
        <f t="shared" si="13"/>
        <v>-</v>
      </c>
      <c r="Q93" s="205"/>
      <c r="R93" s="76"/>
      <c r="S93" s="215"/>
      <c r="T93" s="76"/>
      <c r="U93" s="79" t="str">
        <f t="shared" si="21"/>
        <v/>
      </c>
      <c r="V93" s="188">
        <f t="shared" si="14"/>
        <v>0</v>
      </c>
      <c r="W93" s="188">
        <f t="shared" si="15"/>
        <v>0</v>
      </c>
      <c r="X93" s="78" t="str">
        <f t="shared" si="16"/>
        <v>ok</v>
      </c>
      <c r="Y93" s="76"/>
      <c r="Z93" s="77" t="str">
        <f t="shared" si="17"/>
        <v/>
      </c>
      <c r="AA93" s="188">
        <f t="shared" si="18"/>
        <v>0</v>
      </c>
      <c r="AB93" s="188">
        <f t="shared" si="19"/>
        <v>0</v>
      </c>
      <c r="AC93" s="78" t="str">
        <f t="shared" si="20"/>
        <v>ok</v>
      </c>
      <c r="AD93" s="76"/>
      <c r="AE93" s="80" t="str">
        <f t="array" ref="AE93">IFERROR(IF($C93="","",INDEX([2]구분표!$I$2:$I$1001,MATCH(1,([2]구분표!$B$2:$B$1001='2추일입'!$A93)*([2]구분표!$C$2:$C$1001='2추일입'!$B93)*([2]구분표!$A$2:$A$1001='2추일입'!$C93),0))),"@@")</f>
        <v/>
      </c>
    </row>
    <row r="94" spans="1:31" ht="31.5" customHeight="1">
      <c r="A94" s="73" t="str">
        <f>IFERROR(VLOOKUP('2추일입'!$C94,[2]구분표!$A$2:$C$1001,2,FALSE),"")</f>
        <v/>
      </c>
      <c r="B94" s="73" t="str">
        <f>IFERROR(VLOOKUP('2추일입'!$C94,[2]구분표!$A$2:$C$1001,3,FALSE),"")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1"/>
        <v>0</v>
      </c>
      <c r="M94" s="188"/>
      <c r="N94" s="188"/>
      <c r="O94" s="74">
        <f t="shared" si="12"/>
        <v>0</v>
      </c>
      <c r="P94" s="75" t="str">
        <f t="shared" si="13"/>
        <v>-</v>
      </c>
      <c r="Q94" s="205"/>
      <c r="R94" s="76"/>
      <c r="S94" s="215"/>
      <c r="T94" s="76"/>
      <c r="U94" s="79" t="str">
        <f t="shared" si="21"/>
        <v/>
      </c>
      <c r="V94" s="188">
        <f t="shared" si="14"/>
        <v>0</v>
      </c>
      <c r="W94" s="188">
        <f t="shared" si="15"/>
        <v>0</v>
      </c>
      <c r="X94" s="78" t="str">
        <f t="shared" si="16"/>
        <v>ok</v>
      </c>
      <c r="Y94" s="76"/>
      <c r="Z94" s="77" t="str">
        <f t="shared" si="17"/>
        <v/>
      </c>
      <c r="AA94" s="188">
        <f t="shared" si="18"/>
        <v>0</v>
      </c>
      <c r="AB94" s="188">
        <f t="shared" si="19"/>
        <v>0</v>
      </c>
      <c r="AC94" s="78" t="str">
        <f t="shared" si="20"/>
        <v>ok</v>
      </c>
      <c r="AD94" s="76"/>
      <c r="AE94" s="80" t="str">
        <f t="array" ref="AE94">IFERROR(IF($C94="","",INDEX([2]구분표!$I$2:$I$1001,MATCH(1,([2]구분표!$B$2:$B$1001='2추일입'!$A94)*([2]구분표!$C$2:$C$1001='2추일입'!$B94)*([2]구분표!$A$2:$A$1001='2추일입'!$C94),0))),"@@")</f>
        <v/>
      </c>
    </row>
    <row r="95" spans="1:31" ht="31.5" customHeight="1">
      <c r="A95" s="73" t="str">
        <f>IFERROR(VLOOKUP('2추일입'!$C95,[2]구분표!$A$2:$C$1001,2,FALSE),"")</f>
        <v/>
      </c>
      <c r="B95" s="73" t="str">
        <f>IFERROR(VLOOKUP('2추일입'!$C95,[2]구분표!$A$2:$C$1001,3,FALSE),"")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1"/>
        <v>0</v>
      </c>
      <c r="M95" s="188"/>
      <c r="N95" s="188"/>
      <c r="O95" s="74">
        <f t="shared" si="12"/>
        <v>0</v>
      </c>
      <c r="P95" s="75" t="str">
        <f t="shared" si="13"/>
        <v>-</v>
      </c>
      <c r="Q95" s="205"/>
      <c r="R95" s="76"/>
      <c r="S95" s="215"/>
      <c r="T95" s="76"/>
      <c r="U95" s="79" t="str">
        <f t="shared" si="21"/>
        <v/>
      </c>
      <c r="V95" s="188">
        <f t="shared" si="14"/>
        <v>0</v>
      </c>
      <c r="W95" s="188">
        <f t="shared" si="15"/>
        <v>0</v>
      </c>
      <c r="X95" s="78" t="str">
        <f t="shared" si="16"/>
        <v>ok</v>
      </c>
      <c r="Y95" s="76"/>
      <c r="Z95" s="77" t="str">
        <f t="shared" si="17"/>
        <v/>
      </c>
      <c r="AA95" s="188">
        <f t="shared" si="18"/>
        <v>0</v>
      </c>
      <c r="AB95" s="188">
        <f t="shared" si="19"/>
        <v>0</v>
      </c>
      <c r="AC95" s="78" t="str">
        <f t="shared" si="20"/>
        <v>ok</v>
      </c>
      <c r="AD95" s="76"/>
      <c r="AE95" s="80" t="str">
        <f t="array" ref="AE95">IFERROR(IF($C95="","",INDEX([2]구분표!$I$2:$I$1001,MATCH(1,([2]구분표!$B$2:$B$1001='2추일입'!$A95)*([2]구분표!$C$2:$C$1001='2추일입'!$B95)*([2]구분표!$A$2:$A$1001='2추일입'!$C95),0))),"@@")</f>
        <v/>
      </c>
    </row>
    <row r="96" spans="1:31" ht="31.5" customHeight="1">
      <c r="A96" s="90" t="str">
        <f>IFERROR(VLOOKUP('2추일입'!$C96,[2]구분표!$A$2:$C$1001,2,FALSE),"")</f>
        <v/>
      </c>
      <c r="B96" s="90" t="str">
        <f>IFERROR(VLOOKUP('2추일입'!$C96,[2]구분표!$A$2:$C$1001,3,FALSE),"")</f>
        <v/>
      </c>
      <c r="C96" s="190"/>
      <c r="D96" s="189"/>
      <c r="E96" s="189"/>
      <c r="F96" s="190"/>
      <c r="G96" s="188"/>
      <c r="H96" s="191"/>
      <c r="I96" s="74">
        <f>IF(SUMPRODUCT(COUNTIF($D96,{"*본예산*","*1회추경*","*신규*"})),"-",G96-H96)</f>
        <v>0</v>
      </c>
      <c r="J96" s="188"/>
      <c r="K96" s="188"/>
      <c r="L96" s="74">
        <f t="shared" si="11"/>
        <v>0</v>
      </c>
      <c r="M96" s="188"/>
      <c r="N96" s="188"/>
      <c r="O96" s="74">
        <f t="shared" si="12"/>
        <v>0</v>
      </c>
      <c r="P96" s="75" t="str">
        <f t="shared" si="13"/>
        <v>-</v>
      </c>
      <c r="Q96" s="205"/>
      <c r="R96" s="76"/>
      <c r="S96" s="215"/>
      <c r="T96" s="76"/>
      <c r="U96" s="79" t="str">
        <f t="shared" si="21"/>
        <v/>
      </c>
      <c r="V96" s="188">
        <f t="shared" si="14"/>
        <v>0</v>
      </c>
      <c r="W96" s="188">
        <f t="shared" si="15"/>
        <v>0</v>
      </c>
      <c r="X96" s="78" t="str">
        <f t="shared" si="16"/>
        <v>ok</v>
      </c>
      <c r="Y96" s="76"/>
      <c r="Z96" s="77" t="str">
        <f t="shared" si="17"/>
        <v/>
      </c>
      <c r="AA96" s="188">
        <f t="shared" si="18"/>
        <v>0</v>
      </c>
      <c r="AB96" s="188">
        <f t="shared" si="19"/>
        <v>0</v>
      </c>
      <c r="AC96" s="78" t="str">
        <f t="shared" si="20"/>
        <v>ok</v>
      </c>
      <c r="AD96" s="76"/>
      <c r="AE96" s="80" t="str">
        <f t="array" ref="AE96">IFERROR(IF($C96="","",INDEX([2]구분표!$I$2:$I$1001,MATCH(1,([2]구분표!$B$2:$B$1001='2추일입'!$A96)*([2]구분표!$C$2:$C$1001='2추일입'!$B96)*([2]구분표!$A$2:$A$1001='2추일입'!$C96),0))),"@@")</f>
        <v/>
      </c>
    </row>
    <row r="97" spans="1:31" ht="31.5" customHeight="1">
      <c r="A97" s="73" t="str">
        <f>IFERROR(VLOOKUP('2추일입'!$C97,[2]구분표!$A$2:$C$1001,2,FALSE),"")</f>
        <v/>
      </c>
      <c r="B97" s="73" t="str">
        <f>IFERROR(VLOOKUP('2추일입'!$C97,[2]구분표!$A$2:$C$1001,3,FALSE),"")</f>
        <v/>
      </c>
      <c r="C97" s="186"/>
      <c r="D97" s="187"/>
      <c r="E97" s="187"/>
      <c r="F97" s="186"/>
      <c r="G97" s="188"/>
      <c r="H97" s="188"/>
      <c r="I97" s="74">
        <f>IF(SUMPRODUCT(COUNTIF($D97,{"*본예산*","*1회추경*","*신규*"})),"-",G97-H97)</f>
        <v>0</v>
      </c>
      <c r="J97" s="188"/>
      <c r="K97" s="188"/>
      <c r="L97" s="74">
        <f t="shared" si="11"/>
        <v>0</v>
      </c>
      <c r="M97" s="188"/>
      <c r="N97" s="188"/>
      <c r="O97" s="74">
        <f t="shared" si="12"/>
        <v>0</v>
      </c>
      <c r="P97" s="75" t="str">
        <f t="shared" si="13"/>
        <v>-</v>
      </c>
      <c r="Q97" s="205"/>
      <c r="R97" s="76"/>
      <c r="S97" s="215"/>
      <c r="T97" s="76"/>
      <c r="U97" s="79" t="str">
        <f t="shared" si="21"/>
        <v/>
      </c>
      <c r="V97" s="188">
        <f t="shared" si="14"/>
        <v>0</v>
      </c>
      <c r="W97" s="188">
        <f t="shared" si="15"/>
        <v>0</v>
      </c>
      <c r="X97" s="78" t="str">
        <f t="shared" si="16"/>
        <v>ok</v>
      </c>
      <c r="Y97" s="76"/>
      <c r="Z97" s="77" t="str">
        <f t="shared" si="17"/>
        <v/>
      </c>
      <c r="AA97" s="188">
        <f t="shared" si="18"/>
        <v>0</v>
      </c>
      <c r="AB97" s="188">
        <f t="shared" si="19"/>
        <v>0</v>
      </c>
      <c r="AC97" s="78" t="str">
        <f t="shared" si="20"/>
        <v>ok</v>
      </c>
      <c r="AD97" s="76"/>
      <c r="AE97" s="80" t="str">
        <f t="array" ref="AE97">IFERROR(IF($C97="","",INDEX([2]구분표!$I$2:$I$1001,MATCH(1,([2]구분표!$B$2:$B$1001='2추일입'!$A97)*([2]구분표!$C$2:$C$1001='2추일입'!$B97)*([2]구분표!$A$2:$A$1001='2추일입'!$C97),0))),"@@")</f>
        <v/>
      </c>
    </row>
    <row r="98" spans="1:31" ht="31.5" customHeight="1">
      <c r="A98" s="73" t="str">
        <f>IFERROR(VLOOKUP('2추일입'!$C98,[2]구분표!$A$2:$C$1001,2,FALSE),"")</f>
        <v/>
      </c>
      <c r="B98" s="73" t="str">
        <f>IFERROR(VLOOKUP('2추일입'!$C98,[2]구분표!$A$2:$C$1001,3,FALSE),"")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1"/>
        <v>0</v>
      </c>
      <c r="M98" s="188"/>
      <c r="N98" s="188"/>
      <c r="O98" s="74">
        <f t="shared" si="12"/>
        <v>0</v>
      </c>
      <c r="P98" s="75" t="str">
        <f t="shared" si="13"/>
        <v>-</v>
      </c>
      <c r="Q98" s="205"/>
      <c r="R98" s="76"/>
      <c r="S98" s="215"/>
      <c r="T98" s="76"/>
      <c r="U98" s="79" t="str">
        <f t="shared" si="21"/>
        <v/>
      </c>
      <c r="V98" s="188">
        <f t="shared" si="14"/>
        <v>0</v>
      </c>
      <c r="W98" s="188">
        <f t="shared" si="15"/>
        <v>0</v>
      </c>
      <c r="X98" s="78" t="str">
        <f t="shared" si="16"/>
        <v>ok</v>
      </c>
      <c r="Y98" s="76"/>
      <c r="Z98" s="77" t="str">
        <f t="shared" si="17"/>
        <v/>
      </c>
      <c r="AA98" s="188">
        <f t="shared" si="18"/>
        <v>0</v>
      </c>
      <c r="AB98" s="188">
        <f t="shared" si="19"/>
        <v>0</v>
      </c>
      <c r="AC98" s="78" t="str">
        <f t="shared" si="20"/>
        <v>ok</v>
      </c>
      <c r="AD98" s="76"/>
      <c r="AE98" s="80" t="str">
        <f t="array" ref="AE98">IFERROR(IF($C98="","",INDEX([2]구분표!$I$2:$I$1001,MATCH(1,([2]구분표!$B$2:$B$1001='2추일입'!$A98)*([2]구분표!$C$2:$C$1001='2추일입'!$B98)*([2]구분표!$A$2:$A$1001='2추일입'!$C98),0))),"@@")</f>
        <v/>
      </c>
    </row>
    <row r="99" spans="1:31" ht="31.5" customHeight="1">
      <c r="A99" s="73" t="str">
        <f>IFERROR(VLOOKUP('2추일입'!$C99,[2]구분표!$A$2:$C$1001,2,FALSE),"")</f>
        <v/>
      </c>
      <c r="B99" s="73" t="str">
        <f>IFERROR(VLOOKUP('2추일입'!$C99,[2]구분표!$A$2:$C$1001,3,FALSE),"")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1"/>
        <v>0</v>
      </c>
      <c r="M99" s="188"/>
      <c r="N99" s="188"/>
      <c r="O99" s="74">
        <f t="shared" si="12"/>
        <v>0</v>
      </c>
      <c r="P99" s="75" t="str">
        <f t="shared" si="13"/>
        <v>-</v>
      </c>
      <c r="Q99" s="206"/>
      <c r="R99" s="76"/>
      <c r="S99" s="215"/>
      <c r="T99" s="76"/>
      <c r="U99" s="79" t="str">
        <f t="shared" si="21"/>
        <v/>
      </c>
      <c r="V99" s="188">
        <f t="shared" si="14"/>
        <v>0</v>
      </c>
      <c r="W99" s="188">
        <f t="shared" si="15"/>
        <v>0</v>
      </c>
      <c r="X99" s="78" t="str">
        <f t="shared" si="16"/>
        <v>ok</v>
      </c>
      <c r="Y99" s="76"/>
      <c r="Z99" s="77" t="str">
        <f t="shared" si="17"/>
        <v/>
      </c>
      <c r="AA99" s="188">
        <f t="shared" si="18"/>
        <v>0</v>
      </c>
      <c r="AB99" s="188">
        <f t="shared" si="19"/>
        <v>0</v>
      </c>
      <c r="AC99" s="78" t="str">
        <f t="shared" si="20"/>
        <v>ok</v>
      </c>
      <c r="AD99" s="76"/>
      <c r="AE99" s="80" t="str">
        <f t="array" ref="AE99">IFERROR(IF($C99="","",INDEX([2]구분표!$I$2:$I$1001,MATCH(1,([2]구분표!$B$2:$B$1001='2추일입'!$A99)*([2]구분표!$C$2:$C$1001='2추일입'!$B99)*([2]구분표!$A$2:$A$1001='2추일입'!$C99),0))),"@@")</f>
        <v/>
      </c>
    </row>
    <row r="100" spans="1:31" ht="31.5" customHeight="1">
      <c r="A100" s="90" t="str">
        <f>IFERROR(VLOOKUP('2추일입'!$C100,[2]구분표!$A$2:$C$1001,2,FALSE),"")</f>
        <v/>
      </c>
      <c r="B100" s="90" t="str">
        <f>IFERROR(VLOOKUP('2추일입'!$C100,[2]구분표!$A$2:$C$1001,3,FALSE),"")</f>
        <v/>
      </c>
      <c r="C100" s="190"/>
      <c r="D100" s="189"/>
      <c r="E100" s="189"/>
      <c r="F100" s="190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1"/>
        <v>0</v>
      </c>
      <c r="M100" s="188"/>
      <c r="N100" s="188"/>
      <c r="O100" s="74">
        <f t="shared" si="12"/>
        <v>0</v>
      </c>
      <c r="P100" s="75" t="str">
        <f t="shared" si="13"/>
        <v>-</v>
      </c>
      <c r="Q100" s="206"/>
      <c r="R100" s="76"/>
      <c r="S100" s="215"/>
      <c r="T100" s="76"/>
      <c r="U100" s="79" t="str">
        <f t="shared" si="21"/>
        <v/>
      </c>
      <c r="V100" s="188">
        <f t="shared" si="14"/>
        <v>0</v>
      </c>
      <c r="W100" s="188">
        <f t="shared" si="15"/>
        <v>0</v>
      </c>
      <c r="X100" s="78" t="str">
        <f t="shared" si="16"/>
        <v>ok</v>
      </c>
      <c r="Y100" s="76"/>
      <c r="Z100" s="77" t="str">
        <f t="shared" si="17"/>
        <v/>
      </c>
      <c r="AA100" s="188">
        <f t="shared" si="18"/>
        <v>0</v>
      </c>
      <c r="AB100" s="188">
        <f t="shared" si="19"/>
        <v>0</v>
      </c>
      <c r="AC100" s="78" t="str">
        <f t="shared" si="20"/>
        <v>ok</v>
      </c>
      <c r="AD100" s="76"/>
      <c r="AE100" s="80" t="str">
        <f t="array" ref="AE100">IFERROR(IF($C100="","",INDEX([2]구분표!$I$2:$I$1001,MATCH(1,([2]구분표!$B$2:$B$1001='2추일입'!$A100)*([2]구분표!$C$2:$C$1001='2추일입'!$B100)*([2]구분표!$A$2:$A$1001='2추일입'!$C100),0))),"@@")</f>
        <v/>
      </c>
    </row>
    <row r="101" spans="1:31" ht="31.5" customHeight="1">
      <c r="A101" s="90" t="str">
        <f>IFERROR(VLOOKUP('2추일입'!$C101,[2]구분표!$A$2:$C$1001,2,FALSE),"")</f>
        <v/>
      </c>
      <c r="B101" s="90" t="str">
        <f>IFERROR(VLOOKUP('2추일입'!$C101,[2]구분표!$A$2:$C$1001,3,FALSE),"")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1"/>
        <v>0</v>
      </c>
      <c r="M101" s="188"/>
      <c r="N101" s="188"/>
      <c r="O101" s="74">
        <f t="shared" si="12"/>
        <v>0</v>
      </c>
      <c r="P101" s="75" t="str">
        <f t="shared" si="13"/>
        <v>-</v>
      </c>
      <c r="Q101" s="206"/>
      <c r="R101" s="76"/>
      <c r="S101" s="215"/>
      <c r="T101" s="76"/>
      <c r="U101" s="79" t="str">
        <f t="shared" si="21"/>
        <v/>
      </c>
      <c r="V101" s="188">
        <f t="shared" si="14"/>
        <v>0</v>
      </c>
      <c r="W101" s="188">
        <f t="shared" si="15"/>
        <v>0</v>
      </c>
      <c r="X101" s="78" t="str">
        <f t="shared" si="16"/>
        <v>ok</v>
      </c>
      <c r="Y101" s="76"/>
      <c r="Z101" s="77" t="str">
        <f t="shared" si="17"/>
        <v/>
      </c>
      <c r="AA101" s="188">
        <f t="shared" si="18"/>
        <v>0</v>
      </c>
      <c r="AB101" s="188">
        <f t="shared" si="19"/>
        <v>0</v>
      </c>
      <c r="AC101" s="78" t="str">
        <f t="shared" si="20"/>
        <v>ok</v>
      </c>
      <c r="AD101" s="76"/>
      <c r="AE101" s="80" t="str">
        <f t="array" ref="AE101">IFERROR(IF($C101="","",INDEX([2]구분표!$I$2:$I$1001,MATCH(1,([2]구분표!$B$2:$B$1001='2추일입'!$A101)*([2]구분표!$C$2:$C$1001='2추일입'!$B101)*([2]구분표!$A$2:$A$1001='2추일입'!$C101),0))),"@@")</f>
        <v/>
      </c>
    </row>
    <row r="102" spans="1:31" ht="31.5" customHeight="1">
      <c r="A102" s="90" t="str">
        <f>IFERROR(VLOOKUP('2추일입'!$C102,[2]구분표!$A$2:$C$1001,2,FALSE),"")</f>
        <v/>
      </c>
      <c r="B102" s="90" t="str">
        <f>IFERROR(VLOOKUP('2추일입'!$C102,[2]구분표!$A$2:$C$1001,3,FALSE),"")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1"/>
        <v>0</v>
      </c>
      <c r="M102" s="188"/>
      <c r="N102" s="188"/>
      <c r="O102" s="74">
        <f t="shared" si="12"/>
        <v>0</v>
      </c>
      <c r="P102" s="75" t="str">
        <f t="shared" si="13"/>
        <v>-</v>
      </c>
      <c r="Q102" s="206"/>
      <c r="R102" s="76"/>
      <c r="S102" s="215"/>
      <c r="T102" s="76"/>
      <c r="U102" s="79" t="str">
        <f t="shared" si="21"/>
        <v/>
      </c>
      <c r="V102" s="188">
        <f t="shared" si="14"/>
        <v>0</v>
      </c>
      <c r="W102" s="188">
        <f t="shared" si="15"/>
        <v>0</v>
      </c>
      <c r="X102" s="78" t="str">
        <f t="shared" si="16"/>
        <v>ok</v>
      </c>
      <c r="Y102" s="76"/>
      <c r="Z102" s="77" t="str">
        <f t="shared" si="17"/>
        <v/>
      </c>
      <c r="AA102" s="188">
        <f t="shared" si="18"/>
        <v>0</v>
      </c>
      <c r="AB102" s="188">
        <f t="shared" si="19"/>
        <v>0</v>
      </c>
      <c r="AC102" s="78" t="str">
        <f t="shared" si="20"/>
        <v>ok</v>
      </c>
      <c r="AD102" s="76"/>
      <c r="AE102" s="80" t="str">
        <f t="array" ref="AE102">IFERROR(IF($C102="","",INDEX([2]구분표!$I$2:$I$1001,MATCH(1,([2]구분표!$B$2:$B$1001='2추일입'!$A102)*([2]구분표!$C$2:$C$1001='2추일입'!$B102)*([2]구분표!$A$2:$A$1001='2추일입'!$C102),0))),"@@")</f>
        <v/>
      </c>
    </row>
    <row r="103" spans="1:31" ht="31.5" customHeight="1">
      <c r="A103" s="90" t="str">
        <f>IFERROR(VLOOKUP('2추일입'!$C103,[2]구분표!$A$2:$C$1001,2,FALSE),"")</f>
        <v/>
      </c>
      <c r="B103" s="90" t="str">
        <f>IFERROR(VLOOKUP('2추일입'!$C103,[2]구분표!$A$2:$C$1001,3,FALSE),"")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1"/>
        <v>0</v>
      </c>
      <c r="M103" s="188"/>
      <c r="N103" s="188"/>
      <c r="O103" s="74">
        <f t="shared" si="12"/>
        <v>0</v>
      </c>
      <c r="P103" s="75" t="str">
        <f t="shared" si="13"/>
        <v>-</v>
      </c>
      <c r="Q103" s="206"/>
      <c r="R103" s="76"/>
      <c r="S103" s="215"/>
      <c r="T103" s="76"/>
      <c r="U103" s="79" t="str">
        <f t="shared" si="21"/>
        <v/>
      </c>
      <c r="V103" s="188">
        <f t="shared" si="14"/>
        <v>0</v>
      </c>
      <c r="W103" s="188">
        <f t="shared" si="15"/>
        <v>0</v>
      </c>
      <c r="X103" s="78" t="str">
        <f t="shared" si="16"/>
        <v>ok</v>
      </c>
      <c r="Y103" s="76"/>
      <c r="Z103" s="77" t="str">
        <f t="shared" si="17"/>
        <v/>
      </c>
      <c r="AA103" s="188">
        <f t="shared" si="18"/>
        <v>0</v>
      </c>
      <c r="AB103" s="188">
        <f t="shared" si="19"/>
        <v>0</v>
      </c>
      <c r="AC103" s="78" t="str">
        <f t="shared" si="20"/>
        <v>ok</v>
      </c>
      <c r="AD103" s="76"/>
      <c r="AE103" s="80" t="str">
        <f t="array" ref="AE103">IFERROR(IF($C103="","",INDEX([2]구분표!$I$2:$I$1001,MATCH(1,([2]구분표!$B$2:$B$1001='2추일입'!$A103)*([2]구분표!$C$2:$C$1001='2추일입'!$B103)*([2]구분표!$A$2:$A$1001='2추일입'!$C103),0))),"@@")</f>
        <v/>
      </c>
    </row>
    <row r="104" spans="1:31" ht="31.5" customHeight="1">
      <c r="A104" s="90" t="str">
        <f>IFERROR(VLOOKUP('2추일입'!$C104,[2]구분표!$A$2:$C$1001,2,FALSE),"")</f>
        <v/>
      </c>
      <c r="B104" s="90" t="str">
        <f>IFERROR(VLOOKUP('2추일입'!$C104,[2]구분표!$A$2:$C$1001,3,FALSE),"")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1"/>
        <v>0</v>
      </c>
      <c r="M104" s="188"/>
      <c r="N104" s="188"/>
      <c r="O104" s="74">
        <f t="shared" si="12"/>
        <v>0</v>
      </c>
      <c r="P104" s="75" t="str">
        <f t="shared" si="13"/>
        <v>-</v>
      </c>
      <c r="Q104" s="206"/>
      <c r="R104" s="76"/>
      <c r="S104" s="215"/>
      <c r="T104" s="76"/>
      <c r="U104" s="79" t="str">
        <f t="shared" si="21"/>
        <v/>
      </c>
      <c r="V104" s="188">
        <f t="shared" si="14"/>
        <v>0</v>
      </c>
      <c r="W104" s="188">
        <f t="shared" si="15"/>
        <v>0</v>
      </c>
      <c r="X104" s="78" t="str">
        <f t="shared" si="16"/>
        <v>ok</v>
      </c>
      <c r="Y104" s="76"/>
      <c r="Z104" s="77" t="str">
        <f t="shared" si="17"/>
        <v/>
      </c>
      <c r="AA104" s="188">
        <f t="shared" si="18"/>
        <v>0</v>
      </c>
      <c r="AB104" s="188">
        <f t="shared" si="19"/>
        <v>0</v>
      </c>
      <c r="AC104" s="78" t="str">
        <f t="shared" si="20"/>
        <v>ok</v>
      </c>
      <c r="AD104" s="76"/>
      <c r="AE104" s="80" t="str">
        <f t="array" ref="AE104">IFERROR(IF($C104="","",INDEX([2]구분표!$I$2:$I$1001,MATCH(1,([2]구분표!$B$2:$B$1001='2추일입'!$A104)*([2]구분표!$C$2:$C$1001='2추일입'!$B104)*([2]구분표!$A$2:$A$1001='2추일입'!$C104),0))),"@@")</f>
        <v/>
      </c>
    </row>
    <row r="105" spans="1:31" ht="31.5" customHeight="1">
      <c r="A105" s="90" t="str">
        <f>IFERROR(VLOOKUP('2추일입'!$C105,[2]구분표!$A$2:$C$1001,2,FALSE),"")</f>
        <v/>
      </c>
      <c r="B105" s="90" t="str">
        <f>IFERROR(VLOOKUP('2추일입'!$C105,[2]구분표!$A$2:$C$1001,3,FALSE),"")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1"/>
        <v>0</v>
      </c>
      <c r="M105" s="188"/>
      <c r="N105" s="188"/>
      <c r="O105" s="74">
        <f t="shared" si="12"/>
        <v>0</v>
      </c>
      <c r="P105" s="75" t="str">
        <f t="shared" si="13"/>
        <v>-</v>
      </c>
      <c r="Q105" s="206"/>
      <c r="R105" s="76"/>
      <c r="S105" s="215"/>
      <c r="T105" s="76"/>
      <c r="U105" s="79" t="str">
        <f t="shared" si="21"/>
        <v/>
      </c>
      <c r="V105" s="188">
        <f t="shared" si="14"/>
        <v>0</v>
      </c>
      <c r="W105" s="188">
        <f t="shared" si="15"/>
        <v>0</v>
      </c>
      <c r="X105" s="78" t="str">
        <f t="shared" si="16"/>
        <v>ok</v>
      </c>
      <c r="Y105" s="76"/>
      <c r="Z105" s="77" t="str">
        <f t="shared" si="17"/>
        <v/>
      </c>
      <c r="AA105" s="188">
        <f t="shared" si="18"/>
        <v>0</v>
      </c>
      <c r="AB105" s="188">
        <f t="shared" si="19"/>
        <v>0</v>
      </c>
      <c r="AC105" s="78" t="str">
        <f t="shared" si="20"/>
        <v>ok</v>
      </c>
      <c r="AD105" s="76"/>
      <c r="AE105" s="80" t="str">
        <f t="array" ref="AE105">IFERROR(IF($C105="","",INDEX([2]구분표!$I$2:$I$1001,MATCH(1,([2]구분표!$B$2:$B$1001='2추일입'!$A105)*([2]구분표!$C$2:$C$1001='2추일입'!$B105)*([2]구분표!$A$2:$A$1001='2추일입'!$C105),0))),"@@")</f>
        <v/>
      </c>
    </row>
    <row r="106" spans="1:31" ht="31.5" customHeight="1">
      <c r="A106" s="90" t="str">
        <f>IFERROR(VLOOKUP('2추일입'!$C106,[2]구분표!$A$2:$C$1001,2,FALSE),"")</f>
        <v/>
      </c>
      <c r="B106" s="90" t="str">
        <f>IFERROR(VLOOKUP('2추일입'!$C106,[2]구분표!$A$2:$C$1001,3,FALSE),"")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1"/>
        <v>0</v>
      </c>
      <c r="M106" s="188"/>
      <c r="N106" s="188"/>
      <c r="O106" s="74">
        <f t="shared" si="12"/>
        <v>0</v>
      </c>
      <c r="P106" s="75" t="str">
        <f t="shared" si="13"/>
        <v>-</v>
      </c>
      <c r="Q106" s="206"/>
      <c r="R106" s="76"/>
      <c r="S106" s="215"/>
      <c r="T106" s="76"/>
      <c r="U106" s="79" t="str">
        <f t="shared" si="21"/>
        <v/>
      </c>
      <c r="V106" s="188">
        <f t="shared" si="14"/>
        <v>0</v>
      </c>
      <c r="W106" s="188">
        <f t="shared" si="15"/>
        <v>0</v>
      </c>
      <c r="X106" s="78" t="str">
        <f t="shared" si="16"/>
        <v>ok</v>
      </c>
      <c r="Y106" s="76"/>
      <c r="Z106" s="77" t="str">
        <f t="shared" si="17"/>
        <v/>
      </c>
      <c r="AA106" s="188">
        <f t="shared" si="18"/>
        <v>0</v>
      </c>
      <c r="AB106" s="188">
        <f t="shared" si="19"/>
        <v>0</v>
      </c>
      <c r="AC106" s="78" t="str">
        <f t="shared" si="20"/>
        <v>ok</v>
      </c>
      <c r="AD106" s="76"/>
      <c r="AE106" s="80" t="str">
        <f t="array" ref="AE106">IFERROR(IF($C106="","",INDEX([2]구분표!$I$2:$I$1001,MATCH(1,([2]구분표!$B$2:$B$1001='2추일입'!$A106)*([2]구분표!$C$2:$C$1001='2추일입'!$B106)*([2]구분표!$A$2:$A$1001='2추일입'!$C106),0))),"@@")</f>
        <v/>
      </c>
    </row>
    <row r="107" spans="1:31" ht="31.5" customHeight="1">
      <c r="A107" s="90" t="str">
        <f>IFERROR(VLOOKUP('2추일입'!$C107,[2]구분표!$A$2:$C$1001,2,FALSE),"")</f>
        <v/>
      </c>
      <c r="B107" s="90" t="str">
        <f>IFERROR(VLOOKUP('2추일입'!$C107,[2]구분표!$A$2:$C$1001,3,FALSE),"")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1"/>
        <v>0</v>
      </c>
      <c r="M107" s="188"/>
      <c r="N107" s="188"/>
      <c r="O107" s="74">
        <f t="shared" si="12"/>
        <v>0</v>
      </c>
      <c r="P107" s="75" t="str">
        <f t="shared" si="13"/>
        <v>-</v>
      </c>
      <c r="Q107" s="206"/>
      <c r="R107" s="76"/>
      <c r="S107" s="215"/>
      <c r="T107" s="76"/>
      <c r="U107" s="79" t="str">
        <f t="shared" si="21"/>
        <v/>
      </c>
      <c r="V107" s="188">
        <f t="shared" si="14"/>
        <v>0</v>
      </c>
      <c r="W107" s="188">
        <f t="shared" si="15"/>
        <v>0</v>
      </c>
      <c r="X107" s="78" t="str">
        <f t="shared" si="16"/>
        <v>ok</v>
      </c>
      <c r="Y107" s="76"/>
      <c r="Z107" s="77" t="str">
        <f t="shared" si="17"/>
        <v/>
      </c>
      <c r="AA107" s="188">
        <f t="shared" si="18"/>
        <v>0</v>
      </c>
      <c r="AB107" s="188">
        <f t="shared" si="19"/>
        <v>0</v>
      </c>
      <c r="AC107" s="78" t="str">
        <f t="shared" si="20"/>
        <v>ok</v>
      </c>
      <c r="AD107" s="76"/>
      <c r="AE107" s="80" t="str">
        <f t="array" ref="AE107">IFERROR(IF($C107="","",INDEX([2]구분표!$I$2:$I$1001,MATCH(1,([2]구분표!$B$2:$B$1001='2추일입'!$A107)*([2]구분표!$C$2:$C$1001='2추일입'!$B107)*([2]구분표!$A$2:$A$1001='2추일입'!$C107),0))),"@@")</f>
        <v/>
      </c>
    </row>
    <row r="108" spans="1:31" ht="31.5" customHeight="1">
      <c r="A108" s="90" t="str">
        <f>IFERROR(VLOOKUP('2추일입'!$C108,[2]구분표!$A$2:$C$1001,2,FALSE),"")</f>
        <v/>
      </c>
      <c r="B108" s="90" t="str">
        <f>IFERROR(VLOOKUP('2추일입'!$C108,[2]구분표!$A$2:$C$1001,3,FALSE),"")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1"/>
        <v>0</v>
      </c>
      <c r="M108" s="188"/>
      <c r="N108" s="188"/>
      <c r="O108" s="74">
        <f t="shared" si="12"/>
        <v>0</v>
      </c>
      <c r="P108" s="75" t="str">
        <f t="shared" si="13"/>
        <v>-</v>
      </c>
      <c r="Q108" s="206"/>
      <c r="R108" s="76"/>
      <c r="S108" s="215"/>
      <c r="T108" s="76"/>
      <c r="U108" s="79" t="str">
        <f t="shared" si="21"/>
        <v/>
      </c>
      <c r="V108" s="188">
        <f t="shared" si="14"/>
        <v>0</v>
      </c>
      <c r="W108" s="188">
        <f t="shared" si="15"/>
        <v>0</v>
      </c>
      <c r="X108" s="78" t="str">
        <f t="shared" si="16"/>
        <v>ok</v>
      </c>
      <c r="Y108" s="76"/>
      <c r="Z108" s="77" t="str">
        <f t="shared" si="17"/>
        <v/>
      </c>
      <c r="AA108" s="188">
        <f t="shared" si="18"/>
        <v>0</v>
      </c>
      <c r="AB108" s="188">
        <f t="shared" si="19"/>
        <v>0</v>
      </c>
      <c r="AC108" s="78" t="str">
        <f t="shared" si="20"/>
        <v>ok</v>
      </c>
      <c r="AD108" s="76"/>
      <c r="AE108" s="80" t="str">
        <f t="array" ref="AE108">IFERROR(IF($C108="","",INDEX([2]구분표!$I$2:$I$1001,MATCH(1,([2]구분표!$B$2:$B$1001='2추일입'!$A108)*([2]구분표!$C$2:$C$1001='2추일입'!$B108)*([2]구분표!$A$2:$A$1001='2추일입'!$C108),0))),"@@")</f>
        <v/>
      </c>
    </row>
    <row r="109" spans="1:31" ht="31.5" customHeight="1">
      <c r="A109" s="90" t="str">
        <f>IFERROR(VLOOKUP('2추일입'!$C109,[2]구분표!$A$2:$C$1001,2,FALSE),"")</f>
        <v/>
      </c>
      <c r="B109" s="90" t="str">
        <f>IFERROR(VLOOKUP('2추일입'!$C109,[2]구분표!$A$2:$C$1001,3,FALSE),"")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1"/>
        <v>0</v>
      </c>
      <c r="M109" s="188"/>
      <c r="N109" s="188"/>
      <c r="O109" s="74">
        <f t="shared" si="12"/>
        <v>0</v>
      </c>
      <c r="P109" s="75" t="str">
        <f t="shared" si="13"/>
        <v>-</v>
      </c>
      <c r="Q109" s="206"/>
      <c r="R109" s="76"/>
      <c r="S109" s="215"/>
      <c r="T109" s="76"/>
      <c r="U109" s="79" t="str">
        <f t="shared" si="21"/>
        <v/>
      </c>
      <c r="V109" s="188">
        <f t="shared" si="14"/>
        <v>0</v>
      </c>
      <c r="W109" s="188">
        <f t="shared" si="15"/>
        <v>0</v>
      </c>
      <c r="X109" s="78" t="str">
        <f t="shared" si="16"/>
        <v>ok</v>
      </c>
      <c r="Y109" s="76"/>
      <c r="Z109" s="77" t="str">
        <f t="shared" si="17"/>
        <v/>
      </c>
      <c r="AA109" s="188">
        <f t="shared" si="18"/>
        <v>0</v>
      </c>
      <c r="AB109" s="188">
        <f t="shared" si="19"/>
        <v>0</v>
      </c>
      <c r="AC109" s="78" t="str">
        <f t="shared" si="20"/>
        <v>ok</v>
      </c>
      <c r="AD109" s="76"/>
      <c r="AE109" s="80" t="str">
        <f t="array" ref="AE109">IFERROR(IF($C109="","",INDEX([2]구분표!$I$2:$I$1001,MATCH(1,([2]구분표!$B$2:$B$1001='2추일입'!$A109)*([2]구분표!$C$2:$C$1001='2추일입'!$B109)*([2]구분표!$A$2:$A$1001='2추일입'!$C109),0))),"@@")</f>
        <v/>
      </c>
    </row>
    <row r="110" spans="1:31" ht="31.5" customHeight="1">
      <c r="A110" s="90" t="str">
        <f>IFERROR(VLOOKUP('2추일입'!$C110,[2]구분표!$A$2:$C$1001,2,FALSE),"")</f>
        <v/>
      </c>
      <c r="B110" s="90" t="str">
        <f>IFERROR(VLOOKUP('2추일입'!$C110,[2]구분표!$A$2:$C$1001,3,FALSE),"")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1"/>
        <v>0</v>
      </c>
      <c r="M110" s="188"/>
      <c r="N110" s="188"/>
      <c r="O110" s="74">
        <f t="shared" si="12"/>
        <v>0</v>
      </c>
      <c r="P110" s="75" t="str">
        <f t="shared" si="13"/>
        <v>-</v>
      </c>
      <c r="Q110" s="206"/>
      <c r="R110" s="76"/>
      <c r="S110" s="215"/>
      <c r="T110" s="76"/>
      <c r="U110" s="79" t="str">
        <f t="shared" si="21"/>
        <v/>
      </c>
      <c r="V110" s="188">
        <f t="shared" si="14"/>
        <v>0</v>
      </c>
      <c r="W110" s="188">
        <f t="shared" si="15"/>
        <v>0</v>
      </c>
      <c r="X110" s="78" t="str">
        <f t="shared" si="16"/>
        <v>ok</v>
      </c>
      <c r="Y110" s="76"/>
      <c r="Z110" s="77" t="str">
        <f t="shared" si="17"/>
        <v/>
      </c>
      <c r="AA110" s="188">
        <f t="shared" si="18"/>
        <v>0</v>
      </c>
      <c r="AB110" s="188">
        <f t="shared" si="19"/>
        <v>0</v>
      </c>
      <c r="AC110" s="78" t="str">
        <f t="shared" si="20"/>
        <v>ok</v>
      </c>
      <c r="AD110" s="76"/>
      <c r="AE110" s="80" t="str">
        <f t="array" ref="AE110">IFERROR(IF($C110="","",INDEX([2]구분표!$I$2:$I$1001,MATCH(1,([2]구분표!$B$2:$B$1001='2추일입'!$A110)*([2]구분표!$C$2:$C$1001='2추일입'!$B110)*([2]구분표!$A$2:$A$1001='2추일입'!$C110),0))),"@@")</f>
        <v/>
      </c>
    </row>
    <row r="111" spans="1:31" ht="31.5" customHeight="1">
      <c r="A111" s="90" t="str">
        <f>IFERROR(VLOOKUP('2추일입'!$C111,[2]구분표!$A$2:$C$1001,2,FALSE),"")</f>
        <v/>
      </c>
      <c r="B111" s="90" t="str">
        <f>IFERROR(VLOOKUP('2추일입'!$C111,[2]구분표!$A$2:$C$1001,3,FALSE),"")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1"/>
        <v>0</v>
      </c>
      <c r="M111" s="188"/>
      <c r="N111" s="188"/>
      <c r="O111" s="74">
        <f t="shared" si="12"/>
        <v>0</v>
      </c>
      <c r="P111" s="75" t="str">
        <f t="shared" si="13"/>
        <v>-</v>
      </c>
      <c r="Q111" s="206"/>
      <c r="R111" s="76"/>
      <c r="S111" s="215"/>
      <c r="T111" s="76"/>
      <c r="U111" s="79" t="str">
        <f t="shared" si="21"/>
        <v/>
      </c>
      <c r="V111" s="188">
        <f t="shared" si="14"/>
        <v>0</v>
      </c>
      <c r="W111" s="188">
        <f t="shared" si="15"/>
        <v>0</v>
      </c>
      <c r="X111" s="78" t="str">
        <f t="shared" si="16"/>
        <v>ok</v>
      </c>
      <c r="Y111" s="76"/>
      <c r="Z111" s="77" t="str">
        <f t="shared" si="17"/>
        <v/>
      </c>
      <c r="AA111" s="188">
        <f t="shared" si="18"/>
        <v>0</v>
      </c>
      <c r="AB111" s="188">
        <f t="shared" si="19"/>
        <v>0</v>
      </c>
      <c r="AC111" s="78" t="str">
        <f t="shared" si="20"/>
        <v>ok</v>
      </c>
      <c r="AD111" s="76"/>
      <c r="AE111" s="80" t="str">
        <f t="array" ref="AE111">IFERROR(IF($C111="","",INDEX([2]구분표!$I$2:$I$1001,MATCH(1,([2]구분표!$B$2:$B$1001='2추일입'!$A111)*([2]구분표!$C$2:$C$1001='2추일입'!$B111)*([2]구분표!$A$2:$A$1001='2추일입'!$C111),0))),"@@")</f>
        <v/>
      </c>
    </row>
    <row r="112" spans="1:31" ht="31.5" customHeight="1">
      <c r="A112" s="90" t="str">
        <f>IFERROR(VLOOKUP('2추일입'!$C112,[2]구분표!$A$2:$C$1001,2,FALSE),"")</f>
        <v/>
      </c>
      <c r="B112" s="90" t="str">
        <f>IFERROR(VLOOKUP('2추일입'!$C112,[2]구분표!$A$2:$C$1001,3,FALSE),"")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1"/>
        <v>0</v>
      </c>
      <c r="M112" s="188"/>
      <c r="N112" s="188"/>
      <c r="O112" s="74">
        <f t="shared" si="12"/>
        <v>0</v>
      </c>
      <c r="P112" s="75" t="str">
        <f t="shared" si="13"/>
        <v>-</v>
      </c>
      <c r="Q112" s="206"/>
      <c r="R112" s="76"/>
      <c r="S112" s="215"/>
      <c r="T112" s="76"/>
      <c r="U112" s="79" t="str">
        <f t="shared" si="21"/>
        <v/>
      </c>
      <c r="V112" s="188">
        <f t="shared" si="14"/>
        <v>0</v>
      </c>
      <c r="W112" s="188">
        <f t="shared" si="15"/>
        <v>0</v>
      </c>
      <c r="X112" s="78" t="str">
        <f t="shared" si="16"/>
        <v>ok</v>
      </c>
      <c r="Y112" s="76"/>
      <c r="Z112" s="77" t="str">
        <f t="shared" si="17"/>
        <v/>
      </c>
      <c r="AA112" s="188">
        <f t="shared" si="18"/>
        <v>0</v>
      </c>
      <c r="AB112" s="188">
        <f t="shared" si="19"/>
        <v>0</v>
      </c>
      <c r="AC112" s="78" t="str">
        <f t="shared" si="20"/>
        <v>ok</v>
      </c>
      <c r="AD112" s="76"/>
      <c r="AE112" s="80" t="str">
        <f t="array" ref="AE112">IFERROR(IF($C112="","",INDEX([2]구분표!$I$2:$I$1001,MATCH(1,([2]구분표!$B$2:$B$1001='2추일입'!$A112)*([2]구분표!$C$2:$C$1001='2추일입'!$B112)*([2]구분표!$A$2:$A$1001='2추일입'!$C112),0))),"@@")</f>
        <v/>
      </c>
    </row>
    <row r="113" spans="1:31" ht="31.5" customHeight="1">
      <c r="A113" s="90" t="str">
        <f>IFERROR(VLOOKUP('2추일입'!$C113,[2]구분표!$A$2:$C$1001,2,FALSE),"")</f>
        <v/>
      </c>
      <c r="B113" s="90" t="str">
        <f>IFERROR(VLOOKUP('2추일입'!$C113,[2]구분표!$A$2:$C$1001,3,FALSE),"")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1"/>
        <v>0</v>
      </c>
      <c r="M113" s="188"/>
      <c r="N113" s="188"/>
      <c r="O113" s="74">
        <f t="shared" si="12"/>
        <v>0</v>
      </c>
      <c r="P113" s="75" t="str">
        <f t="shared" si="13"/>
        <v>-</v>
      </c>
      <c r="Q113" s="206"/>
      <c r="R113" s="76"/>
      <c r="S113" s="215"/>
      <c r="T113" s="76"/>
      <c r="U113" s="79" t="str">
        <f t="shared" si="21"/>
        <v/>
      </c>
      <c r="V113" s="188">
        <f t="shared" si="14"/>
        <v>0</v>
      </c>
      <c r="W113" s="188">
        <f t="shared" si="15"/>
        <v>0</v>
      </c>
      <c r="X113" s="78" t="str">
        <f t="shared" si="16"/>
        <v>ok</v>
      </c>
      <c r="Y113" s="76"/>
      <c r="Z113" s="77" t="str">
        <f t="shared" si="17"/>
        <v/>
      </c>
      <c r="AA113" s="188">
        <f t="shared" si="18"/>
        <v>0</v>
      </c>
      <c r="AB113" s="188">
        <f t="shared" si="19"/>
        <v>0</v>
      </c>
      <c r="AC113" s="78" t="str">
        <f t="shared" si="20"/>
        <v>ok</v>
      </c>
      <c r="AD113" s="76"/>
      <c r="AE113" s="80" t="str">
        <f t="array" ref="AE113">IFERROR(IF($C113="","",INDEX([2]구분표!$I$2:$I$1001,MATCH(1,([2]구분표!$B$2:$B$1001='2추일입'!$A113)*([2]구분표!$C$2:$C$1001='2추일입'!$B113)*([2]구분표!$A$2:$A$1001='2추일입'!$C113),0))),"@@")</f>
        <v/>
      </c>
    </row>
    <row r="114" spans="1:31" ht="31.5" customHeight="1">
      <c r="A114" s="90" t="str">
        <f>IFERROR(VLOOKUP('2추일입'!$C114,[2]구분표!$A$2:$C$1001,2,FALSE),"")</f>
        <v/>
      </c>
      <c r="B114" s="90" t="str">
        <f>IFERROR(VLOOKUP('2추일입'!$C114,[2]구분표!$A$2:$C$1001,3,FALSE),"")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1"/>
        <v>0</v>
      </c>
      <c r="M114" s="188"/>
      <c r="N114" s="188"/>
      <c r="O114" s="74">
        <f t="shared" si="12"/>
        <v>0</v>
      </c>
      <c r="P114" s="75" t="str">
        <f t="shared" si="13"/>
        <v>-</v>
      </c>
      <c r="Q114" s="205"/>
      <c r="R114" s="76"/>
      <c r="S114" s="215"/>
      <c r="T114" s="76"/>
      <c r="U114" s="79" t="str">
        <f t="shared" si="21"/>
        <v/>
      </c>
      <c r="V114" s="188">
        <f t="shared" si="14"/>
        <v>0</v>
      </c>
      <c r="W114" s="188">
        <f t="shared" si="15"/>
        <v>0</v>
      </c>
      <c r="X114" s="78" t="str">
        <f t="shared" si="16"/>
        <v>ok</v>
      </c>
      <c r="Y114" s="76"/>
      <c r="Z114" s="77" t="str">
        <f t="shared" si="17"/>
        <v/>
      </c>
      <c r="AA114" s="188">
        <f t="shared" si="18"/>
        <v>0</v>
      </c>
      <c r="AB114" s="188">
        <f t="shared" si="19"/>
        <v>0</v>
      </c>
      <c r="AC114" s="78" t="str">
        <f t="shared" si="20"/>
        <v>ok</v>
      </c>
      <c r="AD114" s="76"/>
      <c r="AE114" s="80" t="str">
        <f t="array" ref="AE114">IFERROR(IF($C114="","",INDEX([2]구분표!$I$2:$I$1001,MATCH(1,([2]구분표!$B$2:$B$1001='2추일입'!$A114)*([2]구분표!$C$2:$C$1001='2추일입'!$B114)*([2]구분표!$A$2:$A$1001='2추일입'!$C114),0))),"@@")</f>
        <v/>
      </c>
    </row>
    <row r="115" spans="1:31" ht="31.5" customHeight="1">
      <c r="A115" s="90" t="str">
        <f>IFERROR(VLOOKUP('2추일입'!$C115,[2]구분표!$A$2:$C$1001,2,FALSE),"")</f>
        <v/>
      </c>
      <c r="B115" s="90" t="str">
        <f>IFERROR(VLOOKUP('2추일입'!$C115,[2]구분표!$A$2:$C$1001,3,FALSE),"")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200"/>
      <c r="K115" s="188"/>
      <c r="L115" s="74">
        <f t="shared" si="11"/>
        <v>0</v>
      </c>
      <c r="M115" s="202"/>
      <c r="N115" s="188"/>
      <c r="O115" s="74">
        <f t="shared" si="12"/>
        <v>0</v>
      </c>
      <c r="P115" s="75" t="str">
        <f t="shared" si="13"/>
        <v>-</v>
      </c>
      <c r="Q115" s="205"/>
      <c r="R115" s="76"/>
      <c r="S115" s="215"/>
      <c r="T115" s="76"/>
      <c r="U115" s="79" t="str">
        <f t="shared" si="21"/>
        <v/>
      </c>
      <c r="V115" s="188">
        <f t="shared" si="14"/>
        <v>0</v>
      </c>
      <c r="W115" s="188">
        <f t="shared" si="15"/>
        <v>0</v>
      </c>
      <c r="X115" s="78" t="str">
        <f t="shared" si="16"/>
        <v>ok</v>
      </c>
      <c r="Y115" s="76"/>
      <c r="Z115" s="77" t="str">
        <f t="shared" si="17"/>
        <v/>
      </c>
      <c r="AA115" s="188">
        <f t="shared" si="18"/>
        <v>0</v>
      </c>
      <c r="AB115" s="188">
        <f t="shared" si="19"/>
        <v>0</v>
      </c>
      <c r="AC115" s="78" t="str">
        <f t="shared" si="20"/>
        <v>ok</v>
      </c>
      <c r="AD115" s="76"/>
      <c r="AE115" s="80" t="str">
        <f t="array" ref="AE115">IFERROR(IF($C115="","",INDEX([2]구분표!$I$2:$I$1001,MATCH(1,([2]구분표!$B$2:$B$1001='2추일입'!$A115)*([2]구분표!$C$2:$C$1001='2추일입'!$B115)*([2]구분표!$A$2:$A$1001='2추일입'!$C115),0))),"@@")</f>
        <v/>
      </c>
    </row>
    <row r="116" spans="1:31" ht="31.5" customHeight="1">
      <c r="A116" s="90" t="str">
        <f>IFERROR(VLOOKUP('2추일입'!$C116,[2]구분표!$A$2:$C$1001,2,FALSE),"")</f>
        <v/>
      </c>
      <c r="B116" s="90" t="str">
        <f>IFERROR(VLOOKUP('2추일입'!$C116,[2]구분표!$A$2:$C$1001,3,FALSE),"")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188"/>
      <c r="K116" s="188"/>
      <c r="L116" s="74">
        <f t="shared" si="11"/>
        <v>0</v>
      </c>
      <c r="M116" s="188"/>
      <c r="N116" s="188"/>
      <c r="O116" s="74">
        <f t="shared" si="12"/>
        <v>0</v>
      </c>
      <c r="P116" s="75" t="str">
        <f t="shared" si="13"/>
        <v>-</v>
      </c>
      <c r="Q116" s="207"/>
      <c r="R116" s="76"/>
      <c r="S116" s="215"/>
      <c r="T116" s="76"/>
      <c r="U116" s="79" t="str">
        <f t="shared" si="21"/>
        <v/>
      </c>
      <c r="V116" s="188">
        <f t="shared" si="14"/>
        <v>0</v>
      </c>
      <c r="W116" s="188">
        <f t="shared" si="15"/>
        <v>0</v>
      </c>
      <c r="X116" s="78" t="str">
        <f t="shared" si="16"/>
        <v>ok</v>
      </c>
      <c r="Y116" s="76"/>
      <c r="Z116" s="77" t="str">
        <f t="shared" si="17"/>
        <v/>
      </c>
      <c r="AA116" s="188">
        <f t="shared" si="18"/>
        <v>0</v>
      </c>
      <c r="AB116" s="188">
        <f t="shared" si="19"/>
        <v>0</v>
      </c>
      <c r="AC116" s="78" t="str">
        <f t="shared" si="20"/>
        <v>ok</v>
      </c>
      <c r="AD116" s="76"/>
      <c r="AE116" s="80" t="str">
        <f t="array" ref="AE116">IFERROR(IF($C116="","",INDEX([2]구분표!$I$2:$I$1001,MATCH(1,([2]구분표!$B$2:$B$1001='2추일입'!$A116)*([2]구분표!$C$2:$C$1001='2추일입'!$B116)*([2]구분표!$A$2:$A$1001='2추일입'!$C116),0))),"@@")</f>
        <v/>
      </c>
    </row>
    <row r="117" spans="1:31" ht="31.5" customHeight="1">
      <c r="A117" s="90" t="str">
        <f>IFERROR(VLOOKUP('2추일입'!$C117,[2]구분표!$A$2:$C$1001,2,FALSE),"")</f>
        <v/>
      </c>
      <c r="B117" s="90" t="str">
        <f>IFERROR(VLOOKUP('2추일입'!$C117,[2]구분표!$A$2:$C$1001,3,FALSE),"")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1"/>
        <v>0</v>
      </c>
      <c r="M117" s="188"/>
      <c r="N117" s="188"/>
      <c r="O117" s="74">
        <f t="shared" si="12"/>
        <v>0</v>
      </c>
      <c r="P117" s="75" t="str">
        <f t="shared" si="13"/>
        <v>-</v>
      </c>
      <c r="Q117" s="206"/>
      <c r="R117" s="76"/>
      <c r="S117" s="215"/>
      <c r="T117" s="76"/>
      <c r="U117" s="79" t="str">
        <f t="shared" si="21"/>
        <v/>
      </c>
      <c r="V117" s="188">
        <f t="shared" si="14"/>
        <v>0</v>
      </c>
      <c r="W117" s="188">
        <f t="shared" si="15"/>
        <v>0</v>
      </c>
      <c r="X117" s="78" t="str">
        <f t="shared" si="16"/>
        <v>ok</v>
      </c>
      <c r="Y117" s="76"/>
      <c r="Z117" s="77" t="str">
        <f t="shared" si="17"/>
        <v/>
      </c>
      <c r="AA117" s="188">
        <f t="shared" si="18"/>
        <v>0</v>
      </c>
      <c r="AB117" s="188">
        <f t="shared" si="19"/>
        <v>0</v>
      </c>
      <c r="AC117" s="78" t="str">
        <f t="shared" si="20"/>
        <v>ok</v>
      </c>
      <c r="AD117" s="76"/>
      <c r="AE117" s="80" t="str">
        <f t="array" ref="AE117">IFERROR(IF($C117="","",INDEX([2]구분표!$I$2:$I$1001,MATCH(1,([2]구분표!$B$2:$B$1001='2추일입'!$A117)*([2]구분표!$C$2:$C$1001='2추일입'!$B117)*([2]구분표!$A$2:$A$1001='2추일입'!$C117),0))),"@@")</f>
        <v/>
      </c>
    </row>
    <row r="118" spans="1:31" ht="31.5" customHeight="1">
      <c r="A118" s="90" t="str">
        <f>IFERROR(VLOOKUP('2추일입'!$C118,[2]구분표!$A$2:$C$1001,2,FALSE),"")</f>
        <v/>
      </c>
      <c r="B118" s="90" t="str">
        <f>IFERROR(VLOOKUP('2추일입'!$C118,[2]구분표!$A$2:$C$1001,3,FALSE),"")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200"/>
      <c r="L118" s="74">
        <f t="shared" si="11"/>
        <v>0</v>
      </c>
      <c r="M118" s="188"/>
      <c r="N118" s="200"/>
      <c r="O118" s="74">
        <f t="shared" si="12"/>
        <v>0</v>
      </c>
      <c r="P118" s="75" t="str">
        <f t="shared" si="13"/>
        <v>-</v>
      </c>
      <c r="Q118" s="206"/>
      <c r="R118" s="76"/>
      <c r="S118" s="215"/>
      <c r="T118" s="76"/>
      <c r="U118" s="79" t="str">
        <f t="shared" si="21"/>
        <v/>
      </c>
      <c r="V118" s="188">
        <f t="shared" si="14"/>
        <v>0</v>
      </c>
      <c r="W118" s="188">
        <f t="shared" si="15"/>
        <v>0</v>
      </c>
      <c r="X118" s="78" t="str">
        <f t="shared" si="16"/>
        <v>ok</v>
      </c>
      <c r="Y118" s="76"/>
      <c r="Z118" s="77" t="str">
        <f t="shared" si="17"/>
        <v/>
      </c>
      <c r="AA118" s="188">
        <f t="shared" si="18"/>
        <v>0</v>
      </c>
      <c r="AB118" s="188">
        <f t="shared" si="19"/>
        <v>0</v>
      </c>
      <c r="AC118" s="78" t="str">
        <f t="shared" si="20"/>
        <v>ok</v>
      </c>
      <c r="AD118" s="76"/>
      <c r="AE118" s="80" t="str">
        <f t="array" ref="AE118">IFERROR(IF($C118="","",INDEX([2]구분표!$I$2:$I$1001,MATCH(1,([2]구분표!$B$2:$B$1001='2추일입'!$A118)*([2]구분표!$C$2:$C$1001='2추일입'!$B118)*([2]구분표!$A$2:$A$1001='2추일입'!$C118),0))),"@@")</f>
        <v/>
      </c>
    </row>
    <row r="119" spans="1:31" ht="31.5" customHeight="1">
      <c r="A119" s="90" t="str">
        <f>IFERROR(VLOOKUP('2추일입'!$C119,[2]구분표!$A$2:$C$1001,2,FALSE),"")</f>
        <v/>
      </c>
      <c r="B119" s="90" t="str">
        <f>IFERROR(VLOOKUP('2추일입'!$C119,[2]구분표!$A$2:$C$1001,3,FALSE),"")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188"/>
      <c r="L119" s="74">
        <f t="shared" si="11"/>
        <v>0</v>
      </c>
      <c r="M119" s="188"/>
      <c r="N119" s="188"/>
      <c r="O119" s="74">
        <f t="shared" si="12"/>
        <v>0</v>
      </c>
      <c r="P119" s="75" t="str">
        <f t="shared" si="13"/>
        <v>-</v>
      </c>
      <c r="Q119" s="206"/>
      <c r="R119" s="76"/>
      <c r="S119" s="215"/>
      <c r="T119" s="76"/>
      <c r="U119" s="79" t="str">
        <f t="shared" si="21"/>
        <v/>
      </c>
      <c r="V119" s="188">
        <f t="shared" si="14"/>
        <v>0</v>
      </c>
      <c r="W119" s="188">
        <f t="shared" si="15"/>
        <v>0</v>
      </c>
      <c r="X119" s="78" t="str">
        <f t="shared" si="16"/>
        <v>ok</v>
      </c>
      <c r="Y119" s="76"/>
      <c r="Z119" s="77" t="str">
        <f t="shared" si="17"/>
        <v/>
      </c>
      <c r="AA119" s="188">
        <f t="shared" si="18"/>
        <v>0</v>
      </c>
      <c r="AB119" s="188">
        <f t="shared" si="19"/>
        <v>0</v>
      </c>
      <c r="AC119" s="78" t="str">
        <f t="shared" si="20"/>
        <v>ok</v>
      </c>
      <c r="AD119" s="76"/>
      <c r="AE119" s="80" t="str">
        <f t="array" ref="AE119">IFERROR(IF($C119="","",INDEX([2]구분표!$I$2:$I$1001,MATCH(1,([2]구분표!$B$2:$B$1001='2추일입'!$A119)*([2]구분표!$C$2:$C$1001='2추일입'!$B119)*([2]구분표!$A$2:$A$1001='2추일입'!$C119),0))),"@@")</f>
        <v/>
      </c>
    </row>
    <row r="120" spans="1:31" ht="31.5" customHeight="1">
      <c r="A120" s="90" t="str">
        <f>IFERROR(VLOOKUP('2추일입'!$C120,[2]구분표!$A$2:$C$1001,2,FALSE),"")</f>
        <v/>
      </c>
      <c r="B120" s="90" t="str">
        <f>IFERROR(VLOOKUP('2추일입'!$C120,[2]구분표!$A$2:$C$1001,3,FALSE),"")</f>
        <v/>
      </c>
      <c r="C120" s="190"/>
      <c r="D120" s="189"/>
      <c r="E120" s="189"/>
      <c r="F120" s="190"/>
      <c r="G120" s="192"/>
      <c r="H120" s="192"/>
      <c r="I120" s="74">
        <f>IF(SUMPRODUCT(COUNTIF($D120,{"*본예산*","*1회추경*","*신규*"})),"-",G120-H120)</f>
        <v>0</v>
      </c>
      <c r="J120" s="188"/>
      <c r="K120" s="188"/>
      <c r="L120" s="74">
        <f t="shared" si="11"/>
        <v>0</v>
      </c>
      <c r="M120" s="188"/>
      <c r="N120" s="188"/>
      <c r="O120" s="74">
        <f t="shared" si="12"/>
        <v>0</v>
      </c>
      <c r="P120" s="75" t="str">
        <f t="shared" si="13"/>
        <v>-</v>
      </c>
      <c r="Q120" s="206"/>
      <c r="R120" s="76"/>
      <c r="S120" s="215"/>
      <c r="T120" s="76"/>
      <c r="U120" s="79" t="str">
        <f t="shared" si="21"/>
        <v/>
      </c>
      <c r="V120" s="188">
        <f t="shared" si="14"/>
        <v>0</v>
      </c>
      <c r="W120" s="188">
        <f t="shared" si="15"/>
        <v>0</v>
      </c>
      <c r="X120" s="78" t="str">
        <f t="shared" si="16"/>
        <v>ok</v>
      </c>
      <c r="Y120" s="76"/>
      <c r="Z120" s="77" t="str">
        <f t="shared" si="17"/>
        <v/>
      </c>
      <c r="AA120" s="188">
        <f t="shared" si="18"/>
        <v>0</v>
      </c>
      <c r="AB120" s="188">
        <f t="shared" si="19"/>
        <v>0</v>
      </c>
      <c r="AC120" s="78" t="str">
        <f t="shared" si="20"/>
        <v>ok</v>
      </c>
      <c r="AD120" s="76"/>
      <c r="AE120" s="80" t="str">
        <f t="array" ref="AE120">IFERROR(IF($C120="","",INDEX([2]구분표!$I$2:$I$1001,MATCH(1,([2]구분표!$B$2:$B$1001='2추일입'!$A120)*([2]구분표!$C$2:$C$1001='2추일입'!$B120)*([2]구분표!$A$2:$A$1001='2추일입'!$C120),0))),"@@")</f>
        <v/>
      </c>
    </row>
    <row r="121" spans="1:31" ht="31.5" customHeight="1">
      <c r="A121" s="90" t="str">
        <f>IFERROR(VLOOKUP('2추일입'!$C121,[2]구분표!$A$2:$C$1001,2,FALSE),"")</f>
        <v/>
      </c>
      <c r="B121" s="90" t="str">
        <f>IFERROR(VLOOKUP('2추일입'!$C121,[2]구분표!$A$2:$C$1001,3,FALSE),"")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1"/>
        <v>0</v>
      </c>
      <c r="M121" s="188"/>
      <c r="N121" s="188"/>
      <c r="O121" s="74">
        <f t="shared" si="12"/>
        <v>0</v>
      </c>
      <c r="P121" s="75" t="str">
        <f t="shared" si="13"/>
        <v>-</v>
      </c>
      <c r="Q121" s="206"/>
      <c r="R121" s="76"/>
      <c r="S121" s="215"/>
      <c r="T121" s="76"/>
      <c r="U121" s="79" t="str">
        <f t="shared" si="21"/>
        <v/>
      </c>
      <c r="V121" s="188">
        <f t="shared" si="14"/>
        <v>0</v>
      </c>
      <c r="W121" s="188">
        <f t="shared" si="15"/>
        <v>0</v>
      </c>
      <c r="X121" s="78" t="str">
        <f t="shared" si="16"/>
        <v>ok</v>
      </c>
      <c r="Y121" s="76"/>
      <c r="Z121" s="77" t="str">
        <f t="shared" si="17"/>
        <v/>
      </c>
      <c r="AA121" s="188">
        <f t="shared" si="18"/>
        <v>0</v>
      </c>
      <c r="AB121" s="188">
        <f t="shared" si="19"/>
        <v>0</v>
      </c>
      <c r="AC121" s="78" t="str">
        <f t="shared" si="20"/>
        <v>ok</v>
      </c>
      <c r="AD121" s="76"/>
      <c r="AE121" s="80" t="str">
        <f t="array" ref="AE121">IFERROR(IF($C121="","",INDEX([2]구분표!$I$2:$I$1001,MATCH(1,([2]구분표!$B$2:$B$1001='2추일입'!$A121)*([2]구분표!$C$2:$C$1001='2추일입'!$B121)*([2]구분표!$A$2:$A$1001='2추일입'!$C121),0))),"@@")</f>
        <v/>
      </c>
    </row>
    <row r="122" spans="1:31" ht="31.5" customHeight="1">
      <c r="A122" s="90" t="str">
        <f>IFERROR(VLOOKUP('2추일입'!$C122,[2]구분표!$A$2:$C$1001,2,FALSE),"")</f>
        <v/>
      </c>
      <c r="B122" s="90" t="str">
        <f>IFERROR(VLOOKUP('2추일입'!$C122,[2]구분표!$A$2:$C$1001,3,FALSE),"")</f>
        <v/>
      </c>
      <c r="C122" s="190"/>
      <c r="D122" s="189"/>
      <c r="E122" s="189"/>
      <c r="F122" s="190"/>
      <c r="G122" s="188"/>
      <c r="H122" s="188"/>
      <c r="I122" s="74">
        <f>IF(SUMPRODUCT(COUNTIF($D122,{"*본예산*","*1회추경*","*신규*"})),"-",G122-H122)</f>
        <v>0</v>
      </c>
      <c r="J122" s="188"/>
      <c r="K122" s="188"/>
      <c r="L122" s="74">
        <f t="shared" si="11"/>
        <v>0</v>
      </c>
      <c r="M122" s="188"/>
      <c r="N122" s="188"/>
      <c r="O122" s="74">
        <f t="shared" si="12"/>
        <v>0</v>
      </c>
      <c r="P122" s="75" t="str">
        <f t="shared" si="13"/>
        <v>-</v>
      </c>
      <c r="Q122" s="206"/>
      <c r="R122" s="76"/>
      <c r="S122" s="215"/>
      <c r="T122" s="76"/>
      <c r="U122" s="79" t="str">
        <f t="shared" si="21"/>
        <v/>
      </c>
      <c r="V122" s="188">
        <f t="shared" si="14"/>
        <v>0</v>
      </c>
      <c r="W122" s="188">
        <f t="shared" si="15"/>
        <v>0</v>
      </c>
      <c r="X122" s="78" t="str">
        <f t="shared" si="16"/>
        <v>ok</v>
      </c>
      <c r="Y122" s="76"/>
      <c r="Z122" s="77" t="str">
        <f t="shared" si="17"/>
        <v/>
      </c>
      <c r="AA122" s="188">
        <f t="shared" si="18"/>
        <v>0</v>
      </c>
      <c r="AB122" s="188">
        <f t="shared" si="19"/>
        <v>0</v>
      </c>
      <c r="AC122" s="78" t="str">
        <f t="shared" si="20"/>
        <v>ok</v>
      </c>
      <c r="AD122" s="76"/>
      <c r="AE122" s="80" t="str">
        <f t="array" ref="AE122">IFERROR(IF($C122="","",INDEX([2]구분표!$I$2:$I$1001,MATCH(1,([2]구분표!$B$2:$B$1001='2추일입'!$A122)*([2]구분표!$C$2:$C$1001='2추일입'!$B122)*([2]구분표!$A$2:$A$1001='2추일입'!$C122),0))),"@@")</f>
        <v/>
      </c>
    </row>
    <row r="123" spans="1:31" ht="31.5" customHeight="1">
      <c r="A123" s="90" t="str">
        <f>IFERROR(VLOOKUP('2추일입'!$C123,[2]구분표!$A$2:$C$1001,2,FALSE),"")</f>
        <v/>
      </c>
      <c r="B123" s="90" t="str">
        <f>IFERROR(VLOOKUP('2추일입'!$C123,[2]구분표!$A$2:$C$1001,3,FALSE),"")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1"/>
        <v>0</v>
      </c>
      <c r="M123" s="188"/>
      <c r="N123" s="188"/>
      <c r="O123" s="74">
        <f t="shared" si="12"/>
        <v>0</v>
      </c>
      <c r="P123" s="75" t="str">
        <f t="shared" si="13"/>
        <v>-</v>
      </c>
      <c r="Q123" s="206"/>
      <c r="R123" s="76"/>
      <c r="S123" s="215"/>
      <c r="T123" s="76"/>
      <c r="U123" s="79" t="str">
        <f t="shared" si="21"/>
        <v/>
      </c>
      <c r="V123" s="188">
        <f t="shared" si="14"/>
        <v>0</v>
      </c>
      <c r="W123" s="188">
        <f t="shared" si="15"/>
        <v>0</v>
      </c>
      <c r="X123" s="78" t="str">
        <f t="shared" si="16"/>
        <v>ok</v>
      </c>
      <c r="Y123" s="76"/>
      <c r="Z123" s="77" t="str">
        <f t="shared" si="17"/>
        <v/>
      </c>
      <c r="AA123" s="188">
        <f t="shared" si="18"/>
        <v>0</v>
      </c>
      <c r="AB123" s="188">
        <f t="shared" si="19"/>
        <v>0</v>
      </c>
      <c r="AC123" s="78" t="str">
        <f t="shared" si="20"/>
        <v>ok</v>
      </c>
      <c r="AD123" s="76"/>
      <c r="AE123" s="80" t="str">
        <f t="array" ref="AE123">IFERROR(IF($C123="","",INDEX([2]구분표!$I$2:$I$1001,MATCH(1,([2]구분표!$B$2:$B$1001='2추일입'!$A123)*([2]구분표!$C$2:$C$1001='2추일입'!$B123)*([2]구분표!$A$2:$A$1001='2추일입'!$C123),0))),"@@")</f>
        <v/>
      </c>
    </row>
    <row r="124" spans="1:31" ht="31.5" customHeight="1">
      <c r="A124" s="90" t="str">
        <f>IFERROR(VLOOKUP('2추일입'!$C124,[2]구분표!$A$2:$C$1001,2,FALSE),"")</f>
        <v/>
      </c>
      <c r="B124" s="90" t="str">
        <f>IFERROR(VLOOKUP('2추일입'!$C124,[2]구분표!$A$2:$C$1001,3,FALSE),"")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200"/>
      <c r="L124" s="74">
        <f t="shared" si="11"/>
        <v>0</v>
      </c>
      <c r="M124" s="188"/>
      <c r="N124" s="200"/>
      <c r="O124" s="74">
        <f t="shared" si="12"/>
        <v>0</v>
      </c>
      <c r="P124" s="75" t="str">
        <f t="shared" si="13"/>
        <v>-</v>
      </c>
      <c r="Q124" s="205"/>
      <c r="R124" s="76"/>
      <c r="S124" s="215"/>
      <c r="T124" s="76"/>
      <c r="U124" s="79" t="str">
        <f t="shared" si="21"/>
        <v/>
      </c>
      <c r="V124" s="188">
        <f t="shared" si="14"/>
        <v>0</v>
      </c>
      <c r="W124" s="188">
        <f t="shared" si="15"/>
        <v>0</v>
      </c>
      <c r="X124" s="78" t="str">
        <f t="shared" si="16"/>
        <v>ok</v>
      </c>
      <c r="Y124" s="76"/>
      <c r="Z124" s="77" t="str">
        <f t="shared" si="17"/>
        <v/>
      </c>
      <c r="AA124" s="188">
        <f t="shared" si="18"/>
        <v>0</v>
      </c>
      <c r="AB124" s="188">
        <f t="shared" si="19"/>
        <v>0</v>
      </c>
      <c r="AC124" s="78" t="str">
        <f t="shared" si="20"/>
        <v>ok</v>
      </c>
      <c r="AD124" s="76"/>
      <c r="AE124" s="80" t="str">
        <f t="array" ref="AE124">IFERROR(IF($C124="","",INDEX([2]구분표!$I$2:$I$1001,MATCH(1,([2]구분표!$B$2:$B$1001='2추일입'!$A124)*([2]구분표!$C$2:$C$1001='2추일입'!$B124)*([2]구분표!$A$2:$A$1001='2추일입'!$C124),0))),"@@")</f>
        <v/>
      </c>
    </row>
    <row r="125" spans="1:31" ht="31.5" customHeight="1">
      <c r="A125" s="90" t="str">
        <f>IFERROR(VLOOKUP('2추일입'!$C125,[2]구분표!$A$2:$C$1001,2,FALSE),"")</f>
        <v/>
      </c>
      <c r="B125" s="90" t="str">
        <f>IFERROR(VLOOKUP('2추일입'!$C125,[2]구분표!$A$2:$C$1001,3,FALSE),"")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188"/>
      <c r="L125" s="74">
        <f t="shared" ref="L125:L188" si="22">IF(G125=0,H125+J125+K125,G125+J125+K125)</f>
        <v>0</v>
      </c>
      <c r="M125" s="188"/>
      <c r="N125" s="188"/>
      <c r="O125" s="74">
        <f t="shared" ref="O125:O188" si="23">IF(G125=0,H125+M125+N125,G125+M125+N125)</f>
        <v>0</v>
      </c>
      <c r="P125" s="75" t="str">
        <f t="shared" ref="P125:P188" si="24">IF(J125-M125&lt;0,"동의필요","-")</f>
        <v>-</v>
      </c>
      <c r="Q125" s="206"/>
      <c r="R125" s="76"/>
      <c r="S125" s="215"/>
      <c r="T125" s="76"/>
      <c r="U125" s="79" t="str">
        <f t="shared" si="21"/>
        <v/>
      </c>
      <c r="V125" s="188">
        <f t="shared" ref="V125:V188" si="25">IF($U125&lt;&gt;"도비",IF($S125="국도비","직접입력",SUM($J125:$K125)),)</f>
        <v>0</v>
      </c>
      <c r="W125" s="188">
        <f t="shared" ref="W125:W188" si="26">IF($U125="도비",SUM($J125:$K125),IF($S125="국도비","직접입력",SUM($J125:$K125)-$V125))</f>
        <v>0</v>
      </c>
      <c r="X125" s="78" t="str">
        <f t="shared" ref="X125:X188" si="27">IF($S125="국도비","ok",IF(($J125+$K125)=($V125+$W125),"ok","검토"))</f>
        <v>ok</v>
      </c>
      <c r="Y125" s="76"/>
      <c r="Z125" s="77" t="str">
        <f t="shared" ref="Z125:Z188" si="28">$U125</f>
        <v/>
      </c>
      <c r="AA125" s="188">
        <f t="shared" ref="AA125:AA188" si="29">IF($Z125&lt;&gt;"도비",IF($S125="국도비","직접입력",SUM($M125:$N125)),)</f>
        <v>0</v>
      </c>
      <c r="AB125" s="188">
        <f t="shared" ref="AB125:AB188" si="30">IF($Z125="도비",SUM($M125:$N125),IF($S125="국도비","직접입력",SUM($M125:$N125)-$AA125))</f>
        <v>0</v>
      </c>
      <c r="AC125" s="78" t="str">
        <f t="shared" ref="AC125:AC188" si="31">IF($S125="국도비","ok",IF(($M125+$N125)=($AA125+$AB125),"ok","검토"))</f>
        <v>ok</v>
      </c>
      <c r="AD125" s="76"/>
      <c r="AE125" s="80" t="str">
        <f t="array" ref="AE125">IFERROR(IF($C125="","",INDEX([2]구분표!$I$2:$I$1001,MATCH(1,([2]구분표!$B$2:$B$1001='2추일입'!$A125)*([2]구분표!$C$2:$C$1001='2추일입'!$B125)*([2]구분표!$A$2:$A$1001='2추일입'!$C125),0))),"@@")</f>
        <v/>
      </c>
    </row>
    <row r="126" spans="1:31" ht="31.5" customHeight="1">
      <c r="A126" s="90" t="str">
        <f>IFERROR(VLOOKUP('2추일입'!$C126,[2]구분표!$A$2:$C$1001,2,FALSE),"")</f>
        <v/>
      </c>
      <c r="B126" s="90" t="str">
        <f>IFERROR(VLOOKUP('2추일입'!$C126,[2]구분표!$A$2:$C$1001,3,FALSE),"")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si="22"/>
        <v>0</v>
      </c>
      <c r="M126" s="188"/>
      <c r="N126" s="188"/>
      <c r="O126" s="74">
        <f t="shared" si="23"/>
        <v>0</v>
      </c>
      <c r="P126" s="75" t="str">
        <f t="shared" si="24"/>
        <v>-</v>
      </c>
      <c r="Q126" s="208"/>
      <c r="R126" s="76"/>
      <c r="S126" s="215"/>
      <c r="T126" s="76"/>
      <c r="U126" s="79" t="str">
        <f t="shared" si="21"/>
        <v/>
      </c>
      <c r="V126" s="188">
        <f t="shared" si="25"/>
        <v>0</v>
      </c>
      <c r="W126" s="188">
        <f t="shared" si="26"/>
        <v>0</v>
      </c>
      <c r="X126" s="78" t="str">
        <f t="shared" si="27"/>
        <v>ok</v>
      </c>
      <c r="Y126" s="76"/>
      <c r="Z126" s="77" t="str">
        <f t="shared" si="28"/>
        <v/>
      </c>
      <c r="AA126" s="188">
        <f t="shared" si="29"/>
        <v>0</v>
      </c>
      <c r="AB126" s="188">
        <f t="shared" si="30"/>
        <v>0</v>
      </c>
      <c r="AC126" s="78" t="str">
        <f t="shared" si="31"/>
        <v>ok</v>
      </c>
      <c r="AD126" s="76"/>
      <c r="AE126" s="80" t="str">
        <f t="array" ref="AE126">IFERROR(IF($C126="","",INDEX([2]구분표!$I$2:$I$1001,MATCH(1,([2]구분표!$B$2:$B$1001='2추일입'!$A126)*([2]구분표!$C$2:$C$1001='2추일입'!$B126)*([2]구분표!$A$2:$A$1001='2추일입'!$C126),0))),"@@")</f>
        <v/>
      </c>
    </row>
    <row r="127" spans="1:31" ht="31.5" customHeight="1">
      <c r="A127" s="90" t="str">
        <f>IFERROR(VLOOKUP('2추일입'!$C127,[2]구분표!$A$2:$C$1001,2,FALSE),"")</f>
        <v/>
      </c>
      <c r="B127" s="90" t="str">
        <f>IFERROR(VLOOKUP('2추일입'!$C127,[2]구분표!$A$2:$C$1001,3,FALSE),"")</f>
        <v/>
      </c>
      <c r="C127" s="190"/>
      <c r="D127" s="189"/>
      <c r="E127" s="189"/>
      <c r="F127" s="190"/>
      <c r="G127" s="188"/>
      <c r="H127" s="191"/>
      <c r="I127" s="74">
        <f>IF(SUMPRODUCT(COUNTIF($D127,{"*본예산*","*1회추경*","*신규*"})),"-",G127-H127)</f>
        <v>0</v>
      </c>
      <c r="J127" s="188"/>
      <c r="K127" s="188"/>
      <c r="L127" s="74">
        <f t="shared" si="22"/>
        <v>0</v>
      </c>
      <c r="M127" s="188"/>
      <c r="N127" s="188"/>
      <c r="O127" s="74">
        <f t="shared" si="23"/>
        <v>0</v>
      </c>
      <c r="P127" s="75" t="str">
        <f t="shared" si="24"/>
        <v>-</v>
      </c>
      <c r="Q127" s="206"/>
      <c r="R127" s="76"/>
      <c r="S127" s="215"/>
      <c r="T127" s="76"/>
      <c r="U127" s="79" t="str">
        <f t="shared" si="21"/>
        <v/>
      </c>
      <c r="V127" s="188">
        <f t="shared" si="25"/>
        <v>0</v>
      </c>
      <c r="W127" s="188">
        <f t="shared" si="26"/>
        <v>0</v>
      </c>
      <c r="X127" s="78" t="str">
        <f t="shared" si="27"/>
        <v>ok</v>
      </c>
      <c r="Y127" s="76"/>
      <c r="Z127" s="77" t="str">
        <f t="shared" si="28"/>
        <v/>
      </c>
      <c r="AA127" s="188">
        <f t="shared" si="29"/>
        <v>0</v>
      </c>
      <c r="AB127" s="188">
        <f t="shared" si="30"/>
        <v>0</v>
      </c>
      <c r="AC127" s="78" t="str">
        <f t="shared" si="31"/>
        <v>ok</v>
      </c>
      <c r="AD127" s="76"/>
      <c r="AE127" s="80" t="str">
        <f t="array" ref="AE127">IFERROR(IF($C127="","",INDEX([2]구분표!$I$2:$I$1001,MATCH(1,([2]구분표!$B$2:$B$1001='2추일입'!$A127)*([2]구분표!$C$2:$C$1001='2추일입'!$B127)*([2]구분표!$A$2:$A$1001='2추일입'!$C127),0))),"@@")</f>
        <v/>
      </c>
    </row>
    <row r="128" spans="1:31" ht="31.5" customHeight="1">
      <c r="A128" s="90" t="str">
        <f>IFERROR(VLOOKUP('2추일입'!$C128,[2]구분표!$A$2:$C$1001,2,FALSE),"")</f>
        <v/>
      </c>
      <c r="B128" s="90" t="str">
        <f>IFERROR(VLOOKUP('2추일입'!$C128,[2]구분표!$A$2:$C$1001,3,FALSE),"")</f>
        <v/>
      </c>
      <c r="C128" s="190"/>
      <c r="D128" s="189"/>
      <c r="E128" s="189"/>
      <c r="F128" s="190"/>
      <c r="G128" s="188"/>
      <c r="H128" s="188"/>
      <c r="I128" s="74">
        <f>IF(SUMPRODUCT(COUNTIF($D128,{"*본예산*","*1회추경*","*신규*"})),"-",G128-H128)</f>
        <v>0</v>
      </c>
      <c r="J128" s="188"/>
      <c r="K128" s="188"/>
      <c r="L128" s="74">
        <f t="shared" si="22"/>
        <v>0</v>
      </c>
      <c r="M128" s="188"/>
      <c r="N128" s="188"/>
      <c r="O128" s="74">
        <f t="shared" si="23"/>
        <v>0</v>
      </c>
      <c r="P128" s="75" t="str">
        <f t="shared" si="24"/>
        <v>-</v>
      </c>
      <c r="Q128" s="206"/>
      <c r="R128" s="76"/>
      <c r="S128" s="215"/>
      <c r="T128" s="76"/>
      <c r="U128" s="79" t="str">
        <f t="shared" si="21"/>
        <v/>
      </c>
      <c r="V128" s="188">
        <f t="shared" si="25"/>
        <v>0</v>
      </c>
      <c r="W128" s="188">
        <f t="shared" si="26"/>
        <v>0</v>
      </c>
      <c r="X128" s="78" t="str">
        <f t="shared" si="27"/>
        <v>ok</v>
      </c>
      <c r="Y128" s="76"/>
      <c r="Z128" s="77" t="str">
        <f t="shared" si="28"/>
        <v/>
      </c>
      <c r="AA128" s="188">
        <f t="shared" si="29"/>
        <v>0</v>
      </c>
      <c r="AB128" s="188">
        <f t="shared" si="30"/>
        <v>0</v>
      </c>
      <c r="AC128" s="78" t="str">
        <f t="shared" si="31"/>
        <v>ok</v>
      </c>
      <c r="AD128" s="76"/>
      <c r="AE128" s="80" t="str">
        <f t="array" ref="AE128">IFERROR(IF($C128="","",INDEX([2]구분표!$I$2:$I$1001,MATCH(1,([2]구분표!$B$2:$B$1001='2추일입'!$A128)*([2]구분표!$C$2:$C$1001='2추일입'!$B128)*([2]구분표!$A$2:$A$1001='2추일입'!$C128),0))),"@@")</f>
        <v/>
      </c>
    </row>
    <row r="129" spans="1:31" ht="31.5" customHeight="1">
      <c r="A129" s="90" t="str">
        <f>IFERROR(VLOOKUP('2추일입'!$C129,[2]구분표!$A$2:$C$1001,2,FALSE),"")</f>
        <v/>
      </c>
      <c r="B129" s="90" t="str">
        <f>IFERROR(VLOOKUP('2추일입'!$C129,[2]구분표!$A$2:$C$1001,3,FALSE),"")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2"/>
        <v>0</v>
      </c>
      <c r="M129" s="188"/>
      <c r="N129" s="188"/>
      <c r="O129" s="74">
        <f t="shared" si="23"/>
        <v>0</v>
      </c>
      <c r="P129" s="75" t="str">
        <f t="shared" si="24"/>
        <v>-</v>
      </c>
      <c r="Q129" s="206"/>
      <c r="R129" s="76"/>
      <c r="S129" s="215"/>
      <c r="T129" s="76"/>
      <c r="U129" s="79" t="str">
        <f t="shared" si="21"/>
        <v/>
      </c>
      <c r="V129" s="188">
        <f t="shared" si="25"/>
        <v>0</v>
      </c>
      <c r="W129" s="188">
        <f t="shared" si="26"/>
        <v>0</v>
      </c>
      <c r="X129" s="78" t="str">
        <f t="shared" si="27"/>
        <v>ok</v>
      </c>
      <c r="Y129" s="76"/>
      <c r="Z129" s="77" t="str">
        <f t="shared" si="28"/>
        <v/>
      </c>
      <c r="AA129" s="188">
        <f t="shared" si="29"/>
        <v>0</v>
      </c>
      <c r="AB129" s="188">
        <f t="shared" si="30"/>
        <v>0</v>
      </c>
      <c r="AC129" s="78" t="str">
        <f t="shared" si="31"/>
        <v>ok</v>
      </c>
      <c r="AD129" s="76"/>
      <c r="AE129" s="80" t="str">
        <f t="array" ref="AE129">IFERROR(IF($C129="","",INDEX([2]구분표!$I$2:$I$1001,MATCH(1,([2]구분표!$B$2:$B$1001='2추일입'!$A129)*([2]구분표!$C$2:$C$1001='2추일입'!$B129)*([2]구분표!$A$2:$A$1001='2추일입'!$C129),0))),"@@")</f>
        <v/>
      </c>
    </row>
    <row r="130" spans="1:31" ht="31.5" customHeight="1">
      <c r="A130" s="90" t="str">
        <f>IFERROR(VLOOKUP('2추일입'!$C130,[2]구분표!$A$2:$C$1001,2,FALSE),"")</f>
        <v/>
      </c>
      <c r="B130" s="90" t="str">
        <f>IFERROR(VLOOKUP('2추일입'!$C130,[2]구분표!$A$2:$C$1001,3,FALSE),"")</f>
        <v/>
      </c>
      <c r="C130" s="190"/>
      <c r="D130" s="189"/>
      <c r="E130" s="189"/>
      <c r="F130" s="190"/>
      <c r="G130" s="191"/>
      <c r="H130" s="191"/>
      <c r="I130" s="74">
        <f>IF(SUMPRODUCT(COUNTIF($D130,{"*본예산*","*1회추경*","*신규*"})),"-",G130-H130)</f>
        <v>0</v>
      </c>
      <c r="J130" s="188"/>
      <c r="K130" s="188"/>
      <c r="L130" s="74">
        <f t="shared" si="22"/>
        <v>0</v>
      </c>
      <c r="M130" s="188"/>
      <c r="N130" s="188"/>
      <c r="O130" s="74">
        <f t="shared" si="23"/>
        <v>0</v>
      </c>
      <c r="P130" s="75" t="str">
        <f t="shared" si="24"/>
        <v>-</v>
      </c>
      <c r="Q130" s="206"/>
      <c r="R130" s="76"/>
      <c r="S130" s="215"/>
      <c r="T130" s="76"/>
      <c r="U130" s="79" t="str">
        <f t="shared" si="21"/>
        <v/>
      </c>
      <c r="V130" s="188">
        <f t="shared" si="25"/>
        <v>0</v>
      </c>
      <c r="W130" s="188">
        <f t="shared" si="26"/>
        <v>0</v>
      </c>
      <c r="X130" s="78" t="str">
        <f t="shared" si="27"/>
        <v>ok</v>
      </c>
      <c r="Y130" s="76"/>
      <c r="Z130" s="77" t="str">
        <f t="shared" si="28"/>
        <v/>
      </c>
      <c r="AA130" s="188">
        <f t="shared" si="29"/>
        <v>0</v>
      </c>
      <c r="AB130" s="188">
        <f t="shared" si="30"/>
        <v>0</v>
      </c>
      <c r="AC130" s="78" t="str">
        <f t="shared" si="31"/>
        <v>ok</v>
      </c>
      <c r="AD130" s="76"/>
      <c r="AE130" s="80" t="str">
        <f t="array" ref="AE130">IFERROR(IF($C130="","",INDEX([2]구분표!$I$2:$I$1001,MATCH(1,([2]구분표!$B$2:$B$1001='2추일입'!$A130)*([2]구분표!$C$2:$C$1001='2추일입'!$B130)*([2]구분표!$A$2:$A$1001='2추일입'!$C130),0))),"@@")</f>
        <v/>
      </c>
    </row>
    <row r="131" spans="1:31" ht="31.5" customHeight="1">
      <c r="A131" s="90" t="str">
        <f>IFERROR(VLOOKUP('2추일입'!$C131,[2]구분표!$A$2:$C$1001,2,FALSE),"")</f>
        <v/>
      </c>
      <c r="B131" s="90" t="str">
        <f>IFERROR(VLOOKUP('2추일입'!$C131,[2]구분표!$A$2:$C$1001,3,FALSE),"")</f>
        <v/>
      </c>
      <c r="C131" s="190"/>
      <c r="D131" s="189"/>
      <c r="E131" s="189"/>
      <c r="F131" s="190"/>
      <c r="G131" s="188"/>
      <c r="H131" s="188"/>
      <c r="I131" s="74">
        <f>IF(SUMPRODUCT(COUNTIF($D131,{"*본예산*","*1회추경*","*신규*"})),"-",G131-H131)</f>
        <v>0</v>
      </c>
      <c r="J131" s="188"/>
      <c r="K131" s="188"/>
      <c r="L131" s="74">
        <f t="shared" si="22"/>
        <v>0</v>
      </c>
      <c r="M131" s="188"/>
      <c r="N131" s="188"/>
      <c r="O131" s="74">
        <f t="shared" si="23"/>
        <v>0</v>
      </c>
      <c r="P131" s="75" t="str">
        <f t="shared" si="24"/>
        <v>-</v>
      </c>
      <c r="Q131" s="206"/>
      <c r="R131" s="76"/>
      <c r="S131" s="215"/>
      <c r="T131" s="76"/>
      <c r="U131" s="79" t="str">
        <f t="shared" si="21"/>
        <v/>
      </c>
      <c r="V131" s="188">
        <f t="shared" si="25"/>
        <v>0</v>
      </c>
      <c r="W131" s="188">
        <f t="shared" si="26"/>
        <v>0</v>
      </c>
      <c r="X131" s="78" t="str">
        <f t="shared" si="27"/>
        <v>ok</v>
      </c>
      <c r="Y131" s="76"/>
      <c r="Z131" s="77" t="str">
        <f t="shared" si="28"/>
        <v/>
      </c>
      <c r="AA131" s="188">
        <f t="shared" si="29"/>
        <v>0</v>
      </c>
      <c r="AB131" s="188">
        <f t="shared" si="30"/>
        <v>0</v>
      </c>
      <c r="AC131" s="78" t="str">
        <f t="shared" si="31"/>
        <v>ok</v>
      </c>
      <c r="AD131" s="76"/>
      <c r="AE131" s="80" t="str">
        <f t="array" ref="AE131">IFERROR(IF($C131="","",INDEX([2]구분표!$I$2:$I$1001,MATCH(1,([2]구분표!$B$2:$B$1001='2추일입'!$A131)*([2]구분표!$C$2:$C$1001='2추일입'!$B131)*([2]구분표!$A$2:$A$1001='2추일입'!$C131),0))),"@@")</f>
        <v/>
      </c>
    </row>
    <row r="132" spans="1:31" ht="31.5" customHeight="1">
      <c r="A132" s="90" t="str">
        <f>IFERROR(VLOOKUP('2추일입'!$C132,[2]구분표!$A$2:$C$1001,2,FALSE),"")</f>
        <v/>
      </c>
      <c r="B132" s="90" t="str">
        <f>IFERROR(VLOOKUP('2추일입'!$C132,[2]구분표!$A$2:$C$1001,3,FALSE),"")</f>
        <v/>
      </c>
      <c r="C132" s="190"/>
      <c r="D132" s="189"/>
      <c r="E132" s="189"/>
      <c r="F132" s="190"/>
      <c r="G132" s="191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2"/>
        <v>0</v>
      </c>
      <c r="M132" s="188"/>
      <c r="N132" s="188"/>
      <c r="O132" s="74">
        <f t="shared" si="23"/>
        <v>0</v>
      </c>
      <c r="P132" s="75" t="str">
        <f t="shared" si="24"/>
        <v>-</v>
      </c>
      <c r="Q132" s="206"/>
      <c r="R132" s="76"/>
      <c r="S132" s="215"/>
      <c r="T132" s="76"/>
      <c r="U132" s="79" t="str">
        <f t="shared" si="21"/>
        <v/>
      </c>
      <c r="V132" s="188">
        <f t="shared" si="25"/>
        <v>0</v>
      </c>
      <c r="W132" s="188">
        <f t="shared" si="26"/>
        <v>0</v>
      </c>
      <c r="X132" s="78" t="str">
        <f t="shared" si="27"/>
        <v>ok</v>
      </c>
      <c r="Y132" s="76"/>
      <c r="Z132" s="77" t="str">
        <f t="shared" si="28"/>
        <v/>
      </c>
      <c r="AA132" s="188">
        <f t="shared" si="29"/>
        <v>0</v>
      </c>
      <c r="AB132" s="188">
        <f t="shared" si="30"/>
        <v>0</v>
      </c>
      <c r="AC132" s="78" t="str">
        <f t="shared" si="31"/>
        <v>ok</v>
      </c>
      <c r="AD132" s="76"/>
      <c r="AE132" s="80" t="str">
        <f t="array" ref="AE132">IFERROR(IF($C132="","",INDEX([2]구분표!$I$2:$I$1001,MATCH(1,([2]구분표!$B$2:$B$1001='2추일입'!$A132)*([2]구분표!$C$2:$C$1001='2추일입'!$B132)*([2]구분표!$A$2:$A$1001='2추일입'!$C132),0))),"@@")</f>
        <v/>
      </c>
    </row>
    <row r="133" spans="1:31" ht="31.5" customHeight="1">
      <c r="A133" s="90" t="str">
        <f>IFERROR(VLOOKUP('2추일입'!$C133,[2]구분표!$A$2:$C$1001,2,FALSE),"")</f>
        <v/>
      </c>
      <c r="B133" s="90" t="str">
        <f>IFERROR(VLOOKUP('2추일입'!$C133,[2]구분표!$A$2:$C$1001,3,FALSE),"")</f>
        <v/>
      </c>
      <c r="C133" s="190"/>
      <c r="D133" s="189"/>
      <c r="E133" s="189"/>
      <c r="F133" s="190"/>
      <c r="G133" s="188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2"/>
        <v>0</v>
      </c>
      <c r="M133" s="188"/>
      <c r="N133" s="188"/>
      <c r="O133" s="74">
        <f t="shared" si="23"/>
        <v>0</v>
      </c>
      <c r="P133" s="75" t="str">
        <f t="shared" si="24"/>
        <v>-</v>
      </c>
      <c r="Q133" s="209"/>
      <c r="R133" s="76"/>
      <c r="S133" s="215"/>
      <c r="T133" s="76"/>
      <c r="U133" s="79" t="str">
        <f t="shared" si="21"/>
        <v/>
      </c>
      <c r="V133" s="188">
        <f t="shared" si="25"/>
        <v>0</v>
      </c>
      <c r="W133" s="188">
        <f t="shared" si="26"/>
        <v>0</v>
      </c>
      <c r="X133" s="78" t="str">
        <f t="shared" si="27"/>
        <v>ok</v>
      </c>
      <c r="Y133" s="76"/>
      <c r="Z133" s="77" t="str">
        <f t="shared" si="28"/>
        <v/>
      </c>
      <c r="AA133" s="188">
        <f t="shared" si="29"/>
        <v>0</v>
      </c>
      <c r="AB133" s="188">
        <f t="shared" si="30"/>
        <v>0</v>
      </c>
      <c r="AC133" s="78" t="str">
        <f t="shared" si="31"/>
        <v>ok</v>
      </c>
      <c r="AD133" s="76"/>
      <c r="AE133" s="80" t="str">
        <f t="array" ref="AE133">IFERROR(IF($C133="","",INDEX([2]구분표!$I$2:$I$1001,MATCH(1,([2]구분표!$B$2:$B$1001='2추일입'!$A133)*([2]구분표!$C$2:$C$1001='2추일입'!$B133)*([2]구분표!$A$2:$A$1001='2추일입'!$C133),0))),"@@")</f>
        <v/>
      </c>
    </row>
    <row r="134" spans="1:31" ht="31.5" customHeight="1">
      <c r="A134" s="90" t="str">
        <f>IFERROR(VLOOKUP('2추일입'!$C134,[2]구분표!$A$2:$C$1001,2,FALSE),"")</f>
        <v/>
      </c>
      <c r="B134" s="90" t="str">
        <f>IFERROR(VLOOKUP('2추일입'!$C134,[2]구분표!$A$2:$C$1001,3,FALSE),"")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2"/>
        <v>0</v>
      </c>
      <c r="M134" s="188"/>
      <c r="N134" s="188"/>
      <c r="O134" s="74">
        <f t="shared" si="23"/>
        <v>0</v>
      </c>
      <c r="P134" s="75" t="str">
        <f t="shared" si="24"/>
        <v>-</v>
      </c>
      <c r="Q134" s="209"/>
      <c r="R134" s="76"/>
      <c r="S134" s="215"/>
      <c r="T134" s="76"/>
      <c r="U134" s="79" t="str">
        <f t="shared" si="21"/>
        <v/>
      </c>
      <c r="V134" s="188">
        <f t="shared" si="25"/>
        <v>0</v>
      </c>
      <c r="W134" s="188">
        <f t="shared" si="26"/>
        <v>0</v>
      </c>
      <c r="X134" s="78" t="str">
        <f t="shared" si="27"/>
        <v>ok</v>
      </c>
      <c r="Y134" s="76"/>
      <c r="Z134" s="77" t="str">
        <f t="shared" si="28"/>
        <v/>
      </c>
      <c r="AA134" s="188">
        <f t="shared" si="29"/>
        <v>0</v>
      </c>
      <c r="AB134" s="188">
        <f t="shared" si="30"/>
        <v>0</v>
      </c>
      <c r="AC134" s="78" t="str">
        <f t="shared" si="31"/>
        <v>ok</v>
      </c>
      <c r="AD134" s="76"/>
      <c r="AE134" s="80" t="str">
        <f t="array" ref="AE134">IFERROR(IF($C134="","",INDEX([2]구분표!$I$2:$I$1001,MATCH(1,([2]구분표!$B$2:$B$1001='2추일입'!$A134)*([2]구분표!$C$2:$C$1001='2추일입'!$B134)*([2]구분표!$A$2:$A$1001='2추일입'!$C134),0))),"@@")</f>
        <v/>
      </c>
    </row>
    <row r="135" spans="1:31" ht="31.5" customHeight="1">
      <c r="A135" s="90" t="str">
        <f>IFERROR(VLOOKUP('2추일입'!$C135,[2]구분표!$A$2:$C$1001,2,FALSE),"")</f>
        <v/>
      </c>
      <c r="B135" s="90" t="str">
        <f>IFERROR(VLOOKUP('2추일입'!$C135,[2]구분표!$A$2:$C$1001,3,FALSE),"")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2"/>
        <v>0</v>
      </c>
      <c r="M135" s="188"/>
      <c r="N135" s="188"/>
      <c r="O135" s="74">
        <f t="shared" si="23"/>
        <v>0</v>
      </c>
      <c r="P135" s="75" t="str">
        <f t="shared" si="24"/>
        <v>-</v>
      </c>
      <c r="Q135" s="205"/>
      <c r="R135" s="76"/>
      <c r="S135" s="215"/>
      <c r="T135" s="76"/>
      <c r="U135" s="79" t="str">
        <f t="shared" si="21"/>
        <v/>
      </c>
      <c r="V135" s="188">
        <f t="shared" si="25"/>
        <v>0</v>
      </c>
      <c r="W135" s="188">
        <f t="shared" si="26"/>
        <v>0</v>
      </c>
      <c r="X135" s="78" t="str">
        <f t="shared" si="27"/>
        <v>ok</v>
      </c>
      <c r="Y135" s="76"/>
      <c r="Z135" s="77" t="str">
        <f t="shared" si="28"/>
        <v/>
      </c>
      <c r="AA135" s="188">
        <f t="shared" si="29"/>
        <v>0</v>
      </c>
      <c r="AB135" s="188">
        <f t="shared" si="30"/>
        <v>0</v>
      </c>
      <c r="AC135" s="78" t="str">
        <f t="shared" si="31"/>
        <v>ok</v>
      </c>
      <c r="AD135" s="76"/>
      <c r="AE135" s="80" t="str">
        <f t="array" ref="AE135">IFERROR(IF($C135="","",INDEX([2]구분표!$I$2:$I$1001,MATCH(1,([2]구분표!$B$2:$B$1001='2추일입'!$A135)*([2]구분표!$C$2:$C$1001='2추일입'!$B135)*([2]구분표!$A$2:$A$1001='2추일입'!$C135),0))),"@@")</f>
        <v/>
      </c>
    </row>
    <row r="136" spans="1:31" ht="31.5" customHeight="1">
      <c r="A136" s="90" t="str">
        <f>IFERROR(VLOOKUP('2추일입'!$C136,[2]구분표!$A$2:$C$1001,2,FALSE),"")</f>
        <v/>
      </c>
      <c r="B136" s="90" t="str">
        <f>IFERROR(VLOOKUP('2추일입'!$C136,[2]구분표!$A$2:$C$1001,3,FALSE),"")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2"/>
        <v>0</v>
      </c>
      <c r="M136" s="188"/>
      <c r="N136" s="188"/>
      <c r="O136" s="74">
        <f t="shared" si="23"/>
        <v>0</v>
      </c>
      <c r="P136" s="75" t="str">
        <f t="shared" si="24"/>
        <v>-</v>
      </c>
      <c r="Q136" s="205"/>
      <c r="R136" s="76"/>
      <c r="S136" s="215"/>
      <c r="T136" s="76"/>
      <c r="U136" s="79" t="str">
        <f t="shared" si="21"/>
        <v/>
      </c>
      <c r="V136" s="188">
        <f t="shared" si="25"/>
        <v>0</v>
      </c>
      <c r="W136" s="188">
        <f t="shared" si="26"/>
        <v>0</v>
      </c>
      <c r="X136" s="78" t="str">
        <f t="shared" si="27"/>
        <v>ok</v>
      </c>
      <c r="Y136" s="76"/>
      <c r="Z136" s="77" t="str">
        <f t="shared" si="28"/>
        <v/>
      </c>
      <c r="AA136" s="188">
        <f t="shared" si="29"/>
        <v>0</v>
      </c>
      <c r="AB136" s="188">
        <f t="shared" si="30"/>
        <v>0</v>
      </c>
      <c r="AC136" s="78" t="str">
        <f t="shared" si="31"/>
        <v>ok</v>
      </c>
      <c r="AD136" s="76"/>
      <c r="AE136" s="80" t="str">
        <f t="array" ref="AE136">IFERROR(IF($C136="","",INDEX([2]구분표!$I$2:$I$1001,MATCH(1,([2]구분표!$B$2:$B$1001='2추일입'!$A136)*([2]구분표!$C$2:$C$1001='2추일입'!$B136)*([2]구분표!$A$2:$A$1001='2추일입'!$C136),0))),"@@")</f>
        <v/>
      </c>
    </row>
    <row r="137" spans="1:31" ht="31.5" customHeight="1">
      <c r="A137" s="90" t="str">
        <f>IFERROR(VLOOKUP('2추일입'!$C137,[2]구분표!$A$2:$C$1001,2,FALSE),"")</f>
        <v/>
      </c>
      <c r="B137" s="90" t="str">
        <f>IFERROR(VLOOKUP('2추일입'!$C137,[2]구분표!$A$2:$C$1001,3,FALSE),"")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2"/>
        <v>0</v>
      </c>
      <c r="M137" s="188"/>
      <c r="N137" s="188"/>
      <c r="O137" s="74">
        <f t="shared" si="23"/>
        <v>0</v>
      </c>
      <c r="P137" s="75" t="str">
        <f t="shared" si="24"/>
        <v>-</v>
      </c>
      <c r="Q137" s="205"/>
      <c r="R137" s="76"/>
      <c r="S137" s="215"/>
      <c r="T137" s="76"/>
      <c r="U137" s="79" t="str">
        <f t="shared" si="21"/>
        <v/>
      </c>
      <c r="V137" s="188">
        <f t="shared" si="25"/>
        <v>0</v>
      </c>
      <c r="W137" s="188">
        <f t="shared" si="26"/>
        <v>0</v>
      </c>
      <c r="X137" s="78" t="str">
        <f t="shared" si="27"/>
        <v>ok</v>
      </c>
      <c r="Y137" s="76"/>
      <c r="Z137" s="77" t="str">
        <f t="shared" si="28"/>
        <v/>
      </c>
      <c r="AA137" s="188">
        <f t="shared" si="29"/>
        <v>0</v>
      </c>
      <c r="AB137" s="188">
        <f t="shared" si="30"/>
        <v>0</v>
      </c>
      <c r="AC137" s="78" t="str">
        <f t="shared" si="31"/>
        <v>ok</v>
      </c>
      <c r="AD137" s="76"/>
      <c r="AE137" s="80" t="str">
        <f t="array" ref="AE137">IFERROR(IF($C137="","",INDEX([2]구분표!$I$2:$I$1001,MATCH(1,([2]구분표!$B$2:$B$1001='2추일입'!$A137)*([2]구분표!$C$2:$C$1001='2추일입'!$B137)*([2]구분표!$A$2:$A$1001='2추일입'!$C137),0))),"@@")</f>
        <v/>
      </c>
    </row>
    <row r="138" spans="1:31" ht="31.5" customHeight="1">
      <c r="A138" s="90" t="str">
        <f>IFERROR(VLOOKUP('2추일입'!$C138,[2]구분표!$A$2:$C$1001,2,FALSE),"")</f>
        <v/>
      </c>
      <c r="B138" s="90" t="str">
        <f>IFERROR(VLOOKUP('2추일입'!$C138,[2]구분표!$A$2:$C$1001,3,FALSE),"")</f>
        <v/>
      </c>
      <c r="C138" s="190"/>
      <c r="D138" s="189"/>
      <c r="E138" s="189"/>
      <c r="F138" s="190"/>
      <c r="G138" s="188"/>
      <c r="H138" s="193"/>
      <c r="I138" s="74">
        <f>IF(SUMPRODUCT(COUNTIF($D138,{"*본예산*","*1회추경*","*신규*"})),"-",G138-H138)</f>
        <v>0</v>
      </c>
      <c r="J138" s="188"/>
      <c r="K138" s="188"/>
      <c r="L138" s="74">
        <f t="shared" si="22"/>
        <v>0</v>
      </c>
      <c r="M138" s="188"/>
      <c r="N138" s="188"/>
      <c r="O138" s="74">
        <f t="shared" si="23"/>
        <v>0</v>
      </c>
      <c r="P138" s="75" t="str">
        <f t="shared" si="24"/>
        <v>-</v>
      </c>
      <c r="Q138" s="209"/>
      <c r="R138" s="76"/>
      <c r="S138" s="215"/>
      <c r="T138" s="76"/>
      <c r="U138" s="79" t="str">
        <f t="shared" si="21"/>
        <v/>
      </c>
      <c r="V138" s="188">
        <f t="shared" si="25"/>
        <v>0</v>
      </c>
      <c r="W138" s="188">
        <f t="shared" si="26"/>
        <v>0</v>
      </c>
      <c r="X138" s="78" t="str">
        <f t="shared" si="27"/>
        <v>ok</v>
      </c>
      <c r="Y138" s="76"/>
      <c r="Z138" s="77" t="str">
        <f t="shared" si="28"/>
        <v/>
      </c>
      <c r="AA138" s="188">
        <f t="shared" si="29"/>
        <v>0</v>
      </c>
      <c r="AB138" s="188">
        <f t="shared" si="30"/>
        <v>0</v>
      </c>
      <c r="AC138" s="78" t="str">
        <f t="shared" si="31"/>
        <v>ok</v>
      </c>
      <c r="AD138" s="76"/>
      <c r="AE138" s="80" t="str">
        <f t="array" ref="AE138">IFERROR(IF($C138="","",INDEX([2]구분표!$I$2:$I$1001,MATCH(1,([2]구분표!$B$2:$B$1001='2추일입'!$A138)*([2]구분표!$C$2:$C$1001='2추일입'!$B138)*([2]구분표!$A$2:$A$1001='2추일입'!$C138),0))),"@@")</f>
        <v/>
      </c>
    </row>
    <row r="139" spans="1:31" ht="31.5" customHeight="1">
      <c r="A139" s="90" t="str">
        <f>IFERROR(VLOOKUP('2추일입'!$C139,[2]구분표!$A$2:$C$1001,2,FALSE),"")</f>
        <v/>
      </c>
      <c r="B139" s="90" t="str">
        <f>IFERROR(VLOOKUP('2추일입'!$C139,[2]구분표!$A$2:$C$1001,3,FALSE),"")</f>
        <v/>
      </c>
      <c r="C139" s="190"/>
      <c r="D139" s="189"/>
      <c r="E139" s="189"/>
      <c r="F139" s="190"/>
      <c r="G139" s="188"/>
      <c r="H139" s="188"/>
      <c r="I139" s="74">
        <f>IF(SUMPRODUCT(COUNTIF($D139,{"*본예산*","*1회추경*","*신규*"})),"-",G139-H139)</f>
        <v>0</v>
      </c>
      <c r="J139" s="188"/>
      <c r="K139" s="188"/>
      <c r="L139" s="74">
        <f t="shared" si="22"/>
        <v>0</v>
      </c>
      <c r="M139" s="188"/>
      <c r="N139" s="188"/>
      <c r="O139" s="74">
        <f t="shared" si="23"/>
        <v>0</v>
      </c>
      <c r="P139" s="75" t="str">
        <f t="shared" si="24"/>
        <v>-</v>
      </c>
      <c r="Q139" s="209"/>
      <c r="R139" s="76"/>
      <c r="S139" s="215"/>
      <c r="T139" s="76"/>
      <c r="U139" s="79" t="str">
        <f t="shared" si="21"/>
        <v/>
      </c>
      <c r="V139" s="188">
        <f t="shared" si="25"/>
        <v>0</v>
      </c>
      <c r="W139" s="188">
        <f t="shared" si="26"/>
        <v>0</v>
      </c>
      <c r="X139" s="78" t="str">
        <f t="shared" si="27"/>
        <v>ok</v>
      </c>
      <c r="Y139" s="76"/>
      <c r="Z139" s="77" t="str">
        <f t="shared" si="28"/>
        <v/>
      </c>
      <c r="AA139" s="188">
        <f t="shared" si="29"/>
        <v>0</v>
      </c>
      <c r="AB139" s="188">
        <f t="shared" si="30"/>
        <v>0</v>
      </c>
      <c r="AC139" s="78" t="str">
        <f t="shared" si="31"/>
        <v>ok</v>
      </c>
      <c r="AD139" s="76"/>
      <c r="AE139" s="80" t="str">
        <f t="array" ref="AE139">IFERROR(IF($C139="","",INDEX([2]구분표!$I$2:$I$1001,MATCH(1,([2]구분표!$B$2:$B$1001='2추일입'!$A139)*([2]구분표!$C$2:$C$1001='2추일입'!$B139)*([2]구분표!$A$2:$A$1001='2추일입'!$C139),0))),"@@")</f>
        <v/>
      </c>
    </row>
    <row r="140" spans="1:31" ht="31.5" customHeight="1">
      <c r="A140" s="90" t="str">
        <f>IFERROR(VLOOKUP('2추일입'!$C140,[2]구분표!$A$2:$C$1001,2,FALSE),"")</f>
        <v/>
      </c>
      <c r="B140" s="90" t="str">
        <f>IFERROR(VLOOKUP('2추일입'!$C140,[2]구분표!$A$2:$C$1001,3,FALSE),"")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2"/>
        <v>0</v>
      </c>
      <c r="M140" s="188"/>
      <c r="N140" s="188"/>
      <c r="O140" s="74">
        <f t="shared" si="23"/>
        <v>0</v>
      </c>
      <c r="P140" s="75" t="str">
        <f t="shared" si="24"/>
        <v>-</v>
      </c>
      <c r="Q140" s="209"/>
      <c r="R140" s="76"/>
      <c r="S140" s="215"/>
      <c r="T140" s="76"/>
      <c r="U140" s="79" t="str">
        <f t="shared" si="21"/>
        <v/>
      </c>
      <c r="V140" s="188">
        <f t="shared" si="25"/>
        <v>0</v>
      </c>
      <c r="W140" s="188">
        <f t="shared" si="26"/>
        <v>0</v>
      </c>
      <c r="X140" s="78" t="str">
        <f t="shared" si="27"/>
        <v>ok</v>
      </c>
      <c r="Y140" s="76"/>
      <c r="Z140" s="77" t="str">
        <f t="shared" si="28"/>
        <v/>
      </c>
      <c r="AA140" s="188">
        <f t="shared" si="29"/>
        <v>0</v>
      </c>
      <c r="AB140" s="188">
        <f t="shared" si="30"/>
        <v>0</v>
      </c>
      <c r="AC140" s="78" t="str">
        <f t="shared" si="31"/>
        <v>ok</v>
      </c>
      <c r="AD140" s="76"/>
      <c r="AE140" s="80" t="str">
        <f t="array" ref="AE140">IFERROR(IF($C140="","",INDEX([2]구분표!$I$2:$I$1001,MATCH(1,([2]구분표!$B$2:$B$1001='2추일입'!$A140)*([2]구분표!$C$2:$C$1001='2추일입'!$B140)*([2]구분표!$A$2:$A$1001='2추일입'!$C140),0))),"@@")</f>
        <v/>
      </c>
    </row>
    <row r="141" spans="1:31" ht="31.5" customHeight="1">
      <c r="A141" s="90" t="str">
        <f>IFERROR(VLOOKUP('2추일입'!$C141,[2]구분표!$A$2:$C$1001,2,FALSE),"")</f>
        <v/>
      </c>
      <c r="B141" s="90" t="str">
        <f>IFERROR(VLOOKUP('2추일입'!$C141,[2]구분표!$A$2:$C$1001,3,FALSE),"")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2"/>
        <v>0</v>
      </c>
      <c r="M141" s="188"/>
      <c r="N141" s="188"/>
      <c r="O141" s="74">
        <f t="shared" si="23"/>
        <v>0</v>
      </c>
      <c r="P141" s="75" t="str">
        <f t="shared" si="24"/>
        <v>-</v>
      </c>
      <c r="Q141" s="209"/>
      <c r="R141" s="76"/>
      <c r="S141" s="215"/>
      <c r="T141" s="76"/>
      <c r="U141" s="79" t="str">
        <f t="shared" si="21"/>
        <v/>
      </c>
      <c r="V141" s="188">
        <f t="shared" si="25"/>
        <v>0</v>
      </c>
      <c r="W141" s="188">
        <f t="shared" si="26"/>
        <v>0</v>
      </c>
      <c r="X141" s="78" t="str">
        <f t="shared" si="27"/>
        <v>ok</v>
      </c>
      <c r="Y141" s="76"/>
      <c r="Z141" s="77" t="str">
        <f t="shared" si="28"/>
        <v/>
      </c>
      <c r="AA141" s="188">
        <f t="shared" si="29"/>
        <v>0</v>
      </c>
      <c r="AB141" s="188">
        <f t="shared" si="30"/>
        <v>0</v>
      </c>
      <c r="AC141" s="78" t="str">
        <f t="shared" si="31"/>
        <v>ok</v>
      </c>
      <c r="AD141" s="76"/>
      <c r="AE141" s="80" t="str">
        <f t="array" ref="AE141">IFERROR(IF($C141="","",INDEX([2]구분표!$I$2:$I$1001,MATCH(1,([2]구분표!$B$2:$B$1001='2추일입'!$A141)*([2]구분표!$C$2:$C$1001='2추일입'!$B141)*([2]구분표!$A$2:$A$1001='2추일입'!$C141),0))),"@@")</f>
        <v/>
      </c>
    </row>
    <row r="142" spans="1:31" ht="31.5" customHeight="1">
      <c r="A142" s="90" t="str">
        <f>IFERROR(VLOOKUP('2추일입'!$C142,[2]구분표!$A$2:$C$1001,2,FALSE),"")</f>
        <v/>
      </c>
      <c r="B142" s="90" t="str">
        <f>IFERROR(VLOOKUP('2추일입'!$C142,[2]구분표!$A$2:$C$1001,3,FALSE),"")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2"/>
        <v>0</v>
      </c>
      <c r="M142" s="188"/>
      <c r="N142" s="188"/>
      <c r="O142" s="74">
        <f t="shared" si="23"/>
        <v>0</v>
      </c>
      <c r="P142" s="75" t="str">
        <f t="shared" si="24"/>
        <v>-</v>
      </c>
      <c r="Q142" s="209"/>
      <c r="R142" s="76"/>
      <c r="S142" s="215"/>
      <c r="T142" s="76"/>
      <c r="U142" s="79" t="str">
        <f t="shared" si="21"/>
        <v/>
      </c>
      <c r="V142" s="188">
        <f t="shared" si="25"/>
        <v>0</v>
      </c>
      <c r="W142" s="188">
        <f t="shared" si="26"/>
        <v>0</v>
      </c>
      <c r="X142" s="78" t="str">
        <f t="shared" si="27"/>
        <v>ok</v>
      </c>
      <c r="Y142" s="76"/>
      <c r="Z142" s="77" t="str">
        <f t="shared" si="28"/>
        <v/>
      </c>
      <c r="AA142" s="188">
        <f t="shared" si="29"/>
        <v>0</v>
      </c>
      <c r="AB142" s="188">
        <f t="shared" si="30"/>
        <v>0</v>
      </c>
      <c r="AC142" s="78" t="str">
        <f t="shared" si="31"/>
        <v>ok</v>
      </c>
      <c r="AD142" s="76"/>
      <c r="AE142" s="80" t="str">
        <f t="array" ref="AE142">IFERROR(IF($C142="","",INDEX([2]구분표!$I$2:$I$1001,MATCH(1,([2]구분표!$B$2:$B$1001='2추일입'!$A142)*([2]구분표!$C$2:$C$1001='2추일입'!$B142)*([2]구분표!$A$2:$A$1001='2추일입'!$C142),0))),"@@")</f>
        <v/>
      </c>
    </row>
    <row r="143" spans="1:31" ht="31.5" customHeight="1">
      <c r="A143" s="90" t="str">
        <f>IFERROR(VLOOKUP('2추일입'!$C143,[2]구분표!$A$2:$C$1001,2,FALSE),"")</f>
        <v/>
      </c>
      <c r="B143" s="90" t="str">
        <f>IFERROR(VLOOKUP('2추일입'!$C143,[2]구분표!$A$2:$C$1001,3,FALSE),"")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2"/>
        <v>0</v>
      </c>
      <c r="M143" s="188"/>
      <c r="N143" s="188"/>
      <c r="O143" s="74">
        <f t="shared" si="23"/>
        <v>0</v>
      </c>
      <c r="P143" s="75" t="str">
        <f t="shared" si="24"/>
        <v>-</v>
      </c>
      <c r="Q143" s="209"/>
      <c r="R143" s="76"/>
      <c r="S143" s="215"/>
      <c r="T143" s="76"/>
      <c r="U143" s="79" t="str">
        <f t="shared" si="21"/>
        <v/>
      </c>
      <c r="V143" s="188">
        <f t="shared" si="25"/>
        <v>0</v>
      </c>
      <c r="W143" s="188">
        <f t="shared" si="26"/>
        <v>0</v>
      </c>
      <c r="X143" s="78" t="str">
        <f t="shared" si="27"/>
        <v>ok</v>
      </c>
      <c r="Y143" s="76"/>
      <c r="Z143" s="77" t="str">
        <f t="shared" si="28"/>
        <v/>
      </c>
      <c r="AA143" s="188">
        <f t="shared" si="29"/>
        <v>0</v>
      </c>
      <c r="AB143" s="188">
        <f t="shared" si="30"/>
        <v>0</v>
      </c>
      <c r="AC143" s="78" t="str">
        <f t="shared" si="31"/>
        <v>ok</v>
      </c>
      <c r="AD143" s="76"/>
      <c r="AE143" s="80" t="str">
        <f t="array" ref="AE143">IFERROR(IF($C143="","",INDEX([2]구분표!$I$2:$I$1001,MATCH(1,([2]구분표!$B$2:$B$1001='2추일입'!$A143)*([2]구분표!$C$2:$C$1001='2추일입'!$B143)*([2]구분표!$A$2:$A$1001='2추일입'!$C143),0))),"@@")</f>
        <v/>
      </c>
    </row>
    <row r="144" spans="1:31" ht="31.5" customHeight="1">
      <c r="A144" s="90" t="str">
        <f>IFERROR(VLOOKUP('2추일입'!$C144,[2]구분표!$A$2:$C$1001,2,FALSE),"")</f>
        <v/>
      </c>
      <c r="B144" s="90" t="str">
        <f>IFERROR(VLOOKUP('2추일입'!$C144,[2]구분표!$A$2:$C$1001,3,FALSE),"")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2"/>
        <v>0</v>
      </c>
      <c r="M144" s="188"/>
      <c r="N144" s="188"/>
      <c r="O144" s="74">
        <f t="shared" si="23"/>
        <v>0</v>
      </c>
      <c r="P144" s="75" t="str">
        <f t="shared" si="24"/>
        <v>-</v>
      </c>
      <c r="Q144" s="209"/>
      <c r="R144" s="76"/>
      <c r="S144" s="215"/>
      <c r="T144" s="76"/>
      <c r="U144" s="79" t="str">
        <f t="shared" ref="U144:U207" si="32">IF(COUNT(FIND("국비/",$F144)),"국비",IF(COUNT(FIND("광특/",$F144)),"광특",IF(COUNT(FIND("기금/",$F144)),"기금",IF(COUNT(FIND("교부세/",$F144)),"특교",IF(COUNT(FIND("자체/",$F144)),"도비","")))))</f>
        <v/>
      </c>
      <c r="V144" s="188">
        <f t="shared" si="25"/>
        <v>0</v>
      </c>
      <c r="W144" s="188">
        <f t="shared" si="26"/>
        <v>0</v>
      </c>
      <c r="X144" s="78" t="str">
        <f t="shared" si="27"/>
        <v>ok</v>
      </c>
      <c r="Y144" s="76"/>
      <c r="Z144" s="77" t="str">
        <f t="shared" si="28"/>
        <v/>
      </c>
      <c r="AA144" s="188">
        <f t="shared" si="29"/>
        <v>0</v>
      </c>
      <c r="AB144" s="188">
        <f t="shared" si="30"/>
        <v>0</v>
      </c>
      <c r="AC144" s="78" t="str">
        <f t="shared" si="31"/>
        <v>ok</v>
      </c>
      <c r="AD144" s="76"/>
      <c r="AE144" s="80" t="str">
        <f t="array" ref="AE144">IFERROR(IF($C144="","",INDEX([2]구분표!$I$2:$I$1001,MATCH(1,([2]구분표!$B$2:$B$1001='2추일입'!$A144)*([2]구분표!$C$2:$C$1001='2추일입'!$B144)*([2]구분표!$A$2:$A$1001='2추일입'!$C144),0))),"@@")</f>
        <v/>
      </c>
    </row>
    <row r="145" spans="1:31" ht="31.5" customHeight="1">
      <c r="A145" s="90" t="str">
        <f>IFERROR(VLOOKUP('2추일입'!$C145,[2]구분표!$A$2:$C$1001,2,FALSE),"")</f>
        <v/>
      </c>
      <c r="B145" s="90" t="str">
        <f>IFERROR(VLOOKUP('2추일입'!$C145,[2]구분표!$A$2:$C$1001,3,FALSE),"")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2"/>
        <v>0</v>
      </c>
      <c r="M145" s="202"/>
      <c r="N145" s="188"/>
      <c r="O145" s="74">
        <f t="shared" si="23"/>
        <v>0</v>
      </c>
      <c r="P145" s="75" t="str">
        <f t="shared" si="24"/>
        <v>-</v>
      </c>
      <c r="Q145" s="209"/>
      <c r="R145" s="76"/>
      <c r="S145" s="215"/>
      <c r="T145" s="76"/>
      <c r="U145" s="79" t="str">
        <f t="shared" si="32"/>
        <v/>
      </c>
      <c r="V145" s="188">
        <f t="shared" si="25"/>
        <v>0</v>
      </c>
      <c r="W145" s="188">
        <f t="shared" si="26"/>
        <v>0</v>
      </c>
      <c r="X145" s="78" t="str">
        <f t="shared" si="27"/>
        <v>ok</v>
      </c>
      <c r="Y145" s="76"/>
      <c r="Z145" s="77" t="str">
        <f t="shared" si="28"/>
        <v/>
      </c>
      <c r="AA145" s="188">
        <f t="shared" si="29"/>
        <v>0</v>
      </c>
      <c r="AB145" s="188">
        <f t="shared" si="30"/>
        <v>0</v>
      </c>
      <c r="AC145" s="78" t="str">
        <f t="shared" si="31"/>
        <v>ok</v>
      </c>
      <c r="AD145" s="76"/>
      <c r="AE145" s="80" t="str">
        <f t="array" ref="AE145">IFERROR(IF($C145="","",INDEX([2]구분표!$I$2:$I$1001,MATCH(1,([2]구분표!$B$2:$B$1001='2추일입'!$A145)*([2]구분표!$C$2:$C$1001='2추일입'!$B145)*([2]구분표!$A$2:$A$1001='2추일입'!$C145),0))),"@@")</f>
        <v/>
      </c>
    </row>
    <row r="146" spans="1:31" ht="31.5" customHeight="1">
      <c r="A146" s="90" t="str">
        <f>IFERROR(VLOOKUP('2추일입'!$C146,[2]구분표!$A$2:$C$1001,2,FALSE),"")</f>
        <v/>
      </c>
      <c r="B146" s="90" t="str">
        <f>IFERROR(VLOOKUP('2추일입'!$C146,[2]구분표!$A$2:$C$1001,3,FALSE),"")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200"/>
      <c r="K146" s="200"/>
      <c r="L146" s="74">
        <f t="shared" si="22"/>
        <v>0</v>
      </c>
      <c r="M146" s="200"/>
      <c r="N146" s="200"/>
      <c r="O146" s="74">
        <f t="shared" si="23"/>
        <v>0</v>
      </c>
      <c r="P146" s="75" t="str">
        <f t="shared" si="24"/>
        <v>-</v>
      </c>
      <c r="Q146" s="209"/>
      <c r="R146" s="76"/>
      <c r="S146" s="215"/>
      <c r="T146" s="76"/>
      <c r="U146" s="79" t="str">
        <f t="shared" si="32"/>
        <v/>
      </c>
      <c r="V146" s="188">
        <f t="shared" si="25"/>
        <v>0</v>
      </c>
      <c r="W146" s="188">
        <f t="shared" si="26"/>
        <v>0</v>
      </c>
      <c r="X146" s="78" t="str">
        <f t="shared" si="27"/>
        <v>ok</v>
      </c>
      <c r="Y146" s="76"/>
      <c r="Z146" s="77" t="str">
        <f t="shared" si="28"/>
        <v/>
      </c>
      <c r="AA146" s="188">
        <f t="shared" si="29"/>
        <v>0</v>
      </c>
      <c r="AB146" s="188">
        <f t="shared" si="30"/>
        <v>0</v>
      </c>
      <c r="AC146" s="78" t="str">
        <f t="shared" si="31"/>
        <v>ok</v>
      </c>
      <c r="AD146" s="76"/>
      <c r="AE146" s="80" t="str">
        <f t="array" ref="AE146">IFERROR(IF($C146="","",INDEX([2]구분표!$I$2:$I$1001,MATCH(1,([2]구분표!$B$2:$B$1001='2추일입'!$A146)*([2]구분표!$C$2:$C$1001='2추일입'!$B146)*([2]구분표!$A$2:$A$1001='2추일입'!$C146),0))),"@@")</f>
        <v/>
      </c>
    </row>
    <row r="147" spans="1:31" ht="31.5" customHeight="1">
      <c r="A147" s="90" t="str">
        <f>IFERROR(VLOOKUP('2추일입'!$C147,[2]구분표!$A$2:$C$1001,2,FALSE),"")</f>
        <v/>
      </c>
      <c r="B147" s="90" t="str">
        <f>IFERROR(VLOOKUP('2추일입'!$C147,[2]구분표!$A$2:$C$1001,3,FALSE),"")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188"/>
      <c r="K147" s="188"/>
      <c r="L147" s="74">
        <f t="shared" si="22"/>
        <v>0</v>
      </c>
      <c r="M147" s="188"/>
      <c r="N147" s="188"/>
      <c r="O147" s="74">
        <f t="shared" si="23"/>
        <v>0</v>
      </c>
      <c r="P147" s="75" t="str">
        <f t="shared" si="24"/>
        <v>-</v>
      </c>
      <c r="Q147" s="209"/>
      <c r="R147" s="76"/>
      <c r="S147" s="215"/>
      <c r="T147" s="76"/>
      <c r="U147" s="79" t="str">
        <f t="shared" si="32"/>
        <v/>
      </c>
      <c r="V147" s="188">
        <f t="shared" si="25"/>
        <v>0</v>
      </c>
      <c r="W147" s="188">
        <f t="shared" si="26"/>
        <v>0</v>
      </c>
      <c r="X147" s="78" t="str">
        <f t="shared" si="27"/>
        <v>ok</v>
      </c>
      <c r="Y147" s="76"/>
      <c r="Z147" s="77" t="str">
        <f t="shared" si="28"/>
        <v/>
      </c>
      <c r="AA147" s="188">
        <f t="shared" si="29"/>
        <v>0</v>
      </c>
      <c r="AB147" s="188">
        <f t="shared" si="30"/>
        <v>0</v>
      </c>
      <c r="AC147" s="78" t="str">
        <f t="shared" si="31"/>
        <v>ok</v>
      </c>
      <c r="AD147" s="76"/>
      <c r="AE147" s="80" t="str">
        <f t="array" ref="AE147">IFERROR(IF($C147="","",INDEX([2]구분표!$I$2:$I$1001,MATCH(1,([2]구분표!$B$2:$B$1001='2추일입'!$A147)*([2]구분표!$C$2:$C$1001='2추일입'!$B147)*([2]구분표!$A$2:$A$1001='2추일입'!$C147),0))),"@@")</f>
        <v/>
      </c>
    </row>
    <row r="148" spans="1:31" ht="31.5" customHeight="1">
      <c r="A148" s="90" t="str">
        <f>IFERROR(VLOOKUP('2추일입'!$C148,[2]구분표!$A$2:$C$1001,2,FALSE),"")</f>
        <v/>
      </c>
      <c r="B148" s="90" t="str">
        <f>IFERROR(VLOOKUP('2추일입'!$C148,[2]구분표!$A$2:$C$1001,3,FALSE),"")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2"/>
        <v>0</v>
      </c>
      <c r="M148" s="188"/>
      <c r="N148" s="188"/>
      <c r="O148" s="74">
        <f t="shared" si="23"/>
        <v>0</v>
      </c>
      <c r="P148" s="75" t="str">
        <f t="shared" si="24"/>
        <v>-</v>
      </c>
      <c r="Q148" s="209"/>
      <c r="R148" s="76"/>
      <c r="S148" s="215"/>
      <c r="T148" s="76"/>
      <c r="U148" s="79" t="str">
        <f t="shared" si="32"/>
        <v/>
      </c>
      <c r="V148" s="188">
        <f t="shared" si="25"/>
        <v>0</v>
      </c>
      <c r="W148" s="188">
        <f t="shared" si="26"/>
        <v>0</v>
      </c>
      <c r="X148" s="78" t="str">
        <f t="shared" si="27"/>
        <v>ok</v>
      </c>
      <c r="Y148" s="76"/>
      <c r="Z148" s="77" t="str">
        <f t="shared" si="28"/>
        <v/>
      </c>
      <c r="AA148" s="188">
        <f t="shared" si="29"/>
        <v>0</v>
      </c>
      <c r="AB148" s="188">
        <f t="shared" si="30"/>
        <v>0</v>
      </c>
      <c r="AC148" s="78" t="str">
        <f t="shared" si="31"/>
        <v>ok</v>
      </c>
      <c r="AD148" s="76"/>
      <c r="AE148" s="80" t="str">
        <f t="array" ref="AE148">IFERROR(IF($C148="","",INDEX([2]구분표!$I$2:$I$1001,MATCH(1,([2]구분표!$B$2:$B$1001='2추일입'!$A148)*([2]구분표!$C$2:$C$1001='2추일입'!$B148)*([2]구분표!$A$2:$A$1001='2추일입'!$C148),0))),"@@")</f>
        <v/>
      </c>
    </row>
    <row r="149" spans="1:31" ht="31.5" customHeight="1">
      <c r="A149" s="90" t="str">
        <f>IFERROR(VLOOKUP('2추일입'!$C149,[2]구분표!$A$2:$C$1001,2,FALSE),"")</f>
        <v/>
      </c>
      <c r="B149" s="90" t="str">
        <f>IFERROR(VLOOKUP('2추일입'!$C149,[2]구분표!$A$2:$C$1001,3,FALSE),"")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2"/>
        <v>0</v>
      </c>
      <c r="M149" s="202"/>
      <c r="N149" s="188"/>
      <c r="O149" s="74">
        <f t="shared" si="23"/>
        <v>0</v>
      </c>
      <c r="P149" s="75" t="str">
        <f t="shared" si="24"/>
        <v>-</v>
      </c>
      <c r="Q149" s="209"/>
      <c r="R149" s="76"/>
      <c r="S149" s="215"/>
      <c r="T149" s="76"/>
      <c r="U149" s="79" t="str">
        <f t="shared" si="32"/>
        <v/>
      </c>
      <c r="V149" s="188">
        <f t="shared" si="25"/>
        <v>0</v>
      </c>
      <c r="W149" s="188">
        <f t="shared" si="26"/>
        <v>0</v>
      </c>
      <c r="X149" s="78" t="str">
        <f t="shared" si="27"/>
        <v>ok</v>
      </c>
      <c r="Y149" s="76"/>
      <c r="Z149" s="77" t="str">
        <f t="shared" si="28"/>
        <v/>
      </c>
      <c r="AA149" s="188">
        <f t="shared" si="29"/>
        <v>0</v>
      </c>
      <c r="AB149" s="188">
        <f t="shared" si="30"/>
        <v>0</v>
      </c>
      <c r="AC149" s="78" t="str">
        <f t="shared" si="31"/>
        <v>ok</v>
      </c>
      <c r="AD149" s="76"/>
      <c r="AE149" s="80" t="str">
        <f t="array" ref="AE149">IFERROR(IF($C149="","",INDEX([2]구분표!$I$2:$I$1001,MATCH(1,([2]구분표!$B$2:$B$1001='2추일입'!$A149)*([2]구분표!$C$2:$C$1001='2추일입'!$B149)*([2]구분표!$A$2:$A$1001='2추일입'!$C149),0))),"@@")</f>
        <v/>
      </c>
    </row>
    <row r="150" spans="1:31" ht="31.5" customHeight="1">
      <c r="A150" s="90" t="str">
        <f>IFERROR(VLOOKUP('2추일입'!$C150,[2]구분표!$A$2:$C$1001,2,FALSE),"")</f>
        <v/>
      </c>
      <c r="B150" s="90" t="str">
        <f>IFERROR(VLOOKUP('2추일입'!$C150,[2]구분표!$A$2:$C$1001,3,FALSE),"")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2"/>
        <v>0</v>
      </c>
      <c r="M150" s="188"/>
      <c r="N150" s="188"/>
      <c r="O150" s="74">
        <f t="shared" si="23"/>
        <v>0</v>
      </c>
      <c r="P150" s="75" t="str">
        <f t="shared" si="24"/>
        <v>-</v>
      </c>
      <c r="Q150" s="209"/>
      <c r="R150" s="76"/>
      <c r="S150" s="215"/>
      <c r="T150" s="76"/>
      <c r="U150" s="79" t="str">
        <f t="shared" si="32"/>
        <v/>
      </c>
      <c r="V150" s="188">
        <f t="shared" si="25"/>
        <v>0</v>
      </c>
      <c r="W150" s="188">
        <f t="shared" si="26"/>
        <v>0</v>
      </c>
      <c r="X150" s="78" t="str">
        <f t="shared" si="27"/>
        <v>ok</v>
      </c>
      <c r="Y150" s="76"/>
      <c r="Z150" s="77" t="str">
        <f t="shared" si="28"/>
        <v/>
      </c>
      <c r="AA150" s="188">
        <f t="shared" si="29"/>
        <v>0</v>
      </c>
      <c r="AB150" s="188">
        <f t="shared" si="30"/>
        <v>0</v>
      </c>
      <c r="AC150" s="78" t="str">
        <f t="shared" si="31"/>
        <v>ok</v>
      </c>
      <c r="AD150" s="76"/>
      <c r="AE150" s="80" t="str">
        <f t="array" ref="AE150">IFERROR(IF($C150="","",INDEX([2]구분표!$I$2:$I$1001,MATCH(1,([2]구분표!$B$2:$B$1001='2추일입'!$A150)*([2]구분표!$C$2:$C$1001='2추일입'!$B150)*([2]구분표!$A$2:$A$1001='2추일입'!$C150),0))),"@@")</f>
        <v/>
      </c>
    </row>
    <row r="151" spans="1:31" ht="31.5" customHeight="1">
      <c r="A151" s="90" t="str">
        <f>IFERROR(VLOOKUP('2추일입'!$C151,[2]구분표!$A$2:$C$1001,2,FALSE),"")</f>
        <v/>
      </c>
      <c r="B151" s="90" t="str">
        <f>IFERROR(VLOOKUP('2추일입'!$C151,[2]구분표!$A$2:$C$1001,3,FALSE),"")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2"/>
        <v>0</v>
      </c>
      <c r="M151" s="188"/>
      <c r="N151" s="188"/>
      <c r="O151" s="74">
        <f t="shared" si="23"/>
        <v>0</v>
      </c>
      <c r="P151" s="75" t="str">
        <f t="shared" si="24"/>
        <v>-</v>
      </c>
      <c r="Q151" s="209"/>
      <c r="R151" s="76"/>
      <c r="S151" s="215"/>
      <c r="T151" s="76"/>
      <c r="U151" s="79" t="str">
        <f t="shared" si="32"/>
        <v/>
      </c>
      <c r="V151" s="188">
        <f t="shared" si="25"/>
        <v>0</v>
      </c>
      <c r="W151" s="188">
        <f t="shared" si="26"/>
        <v>0</v>
      </c>
      <c r="X151" s="78" t="str">
        <f t="shared" si="27"/>
        <v>ok</v>
      </c>
      <c r="Y151" s="76"/>
      <c r="Z151" s="77" t="str">
        <f t="shared" si="28"/>
        <v/>
      </c>
      <c r="AA151" s="188">
        <f t="shared" si="29"/>
        <v>0</v>
      </c>
      <c r="AB151" s="188">
        <f t="shared" si="30"/>
        <v>0</v>
      </c>
      <c r="AC151" s="78" t="str">
        <f t="shared" si="31"/>
        <v>ok</v>
      </c>
      <c r="AD151" s="76"/>
      <c r="AE151" s="80" t="str">
        <f t="array" ref="AE151">IFERROR(IF($C151="","",INDEX([2]구분표!$I$2:$I$1001,MATCH(1,([2]구분표!$B$2:$B$1001='2추일입'!$A151)*([2]구분표!$C$2:$C$1001='2추일입'!$B151)*([2]구분표!$A$2:$A$1001='2추일입'!$C151),0))),"@@")</f>
        <v/>
      </c>
    </row>
    <row r="152" spans="1:31" ht="31.5" customHeight="1">
      <c r="A152" s="90" t="str">
        <f>IFERROR(VLOOKUP('2추일입'!$C152,[2]구분표!$A$2:$C$1001,2,FALSE),"")</f>
        <v/>
      </c>
      <c r="B152" s="90" t="str">
        <f>IFERROR(VLOOKUP('2추일입'!$C152,[2]구분표!$A$2:$C$1001,3,FALSE),"")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2"/>
        <v>0</v>
      </c>
      <c r="M152" s="188"/>
      <c r="N152" s="188"/>
      <c r="O152" s="74">
        <f t="shared" si="23"/>
        <v>0</v>
      </c>
      <c r="P152" s="75" t="str">
        <f t="shared" si="24"/>
        <v>-</v>
      </c>
      <c r="Q152" s="209"/>
      <c r="R152" s="76"/>
      <c r="S152" s="215"/>
      <c r="T152" s="76"/>
      <c r="U152" s="79" t="str">
        <f t="shared" si="32"/>
        <v/>
      </c>
      <c r="V152" s="188">
        <f t="shared" si="25"/>
        <v>0</v>
      </c>
      <c r="W152" s="188">
        <f t="shared" si="26"/>
        <v>0</v>
      </c>
      <c r="X152" s="78" t="str">
        <f t="shared" si="27"/>
        <v>ok</v>
      </c>
      <c r="Y152" s="76"/>
      <c r="Z152" s="77" t="str">
        <f t="shared" si="28"/>
        <v/>
      </c>
      <c r="AA152" s="188">
        <f t="shared" si="29"/>
        <v>0</v>
      </c>
      <c r="AB152" s="188">
        <f t="shared" si="30"/>
        <v>0</v>
      </c>
      <c r="AC152" s="78" t="str">
        <f t="shared" si="31"/>
        <v>ok</v>
      </c>
      <c r="AD152" s="76"/>
      <c r="AE152" s="80" t="str">
        <f t="array" ref="AE152">IFERROR(IF($C152="","",INDEX([2]구분표!$I$2:$I$1001,MATCH(1,([2]구분표!$B$2:$B$1001='2추일입'!$A152)*([2]구분표!$C$2:$C$1001='2추일입'!$B152)*([2]구분표!$A$2:$A$1001='2추일입'!$C152),0))),"@@")</f>
        <v/>
      </c>
    </row>
    <row r="153" spans="1:31" ht="31.5" customHeight="1">
      <c r="A153" s="90" t="str">
        <f>IFERROR(VLOOKUP('2추일입'!$C153,[2]구분표!$A$2:$C$1001,2,FALSE),"")</f>
        <v/>
      </c>
      <c r="B153" s="90" t="str">
        <f>IFERROR(VLOOKUP('2추일입'!$C153,[2]구분표!$A$2:$C$1001,3,FALSE),"")</f>
        <v/>
      </c>
      <c r="C153" s="190"/>
      <c r="D153" s="189"/>
      <c r="E153" s="189"/>
      <c r="F153" s="190"/>
      <c r="G153" s="191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2"/>
        <v>0</v>
      </c>
      <c r="M153" s="188"/>
      <c r="N153" s="188"/>
      <c r="O153" s="74">
        <f t="shared" si="23"/>
        <v>0</v>
      </c>
      <c r="P153" s="75" t="str">
        <f t="shared" si="24"/>
        <v>-</v>
      </c>
      <c r="Q153" s="209"/>
      <c r="R153" s="76"/>
      <c r="S153" s="215"/>
      <c r="T153" s="76"/>
      <c r="U153" s="79" t="str">
        <f t="shared" si="32"/>
        <v/>
      </c>
      <c r="V153" s="188">
        <f t="shared" si="25"/>
        <v>0</v>
      </c>
      <c r="W153" s="188">
        <f t="shared" si="26"/>
        <v>0</v>
      </c>
      <c r="X153" s="78" t="str">
        <f t="shared" si="27"/>
        <v>ok</v>
      </c>
      <c r="Y153" s="76"/>
      <c r="Z153" s="77" t="str">
        <f t="shared" si="28"/>
        <v/>
      </c>
      <c r="AA153" s="188">
        <f t="shared" si="29"/>
        <v>0</v>
      </c>
      <c r="AB153" s="188">
        <f t="shared" si="30"/>
        <v>0</v>
      </c>
      <c r="AC153" s="78" t="str">
        <f t="shared" si="31"/>
        <v>ok</v>
      </c>
      <c r="AD153" s="76"/>
      <c r="AE153" s="80" t="str">
        <f t="array" ref="AE153">IFERROR(IF($C153="","",INDEX([2]구분표!$I$2:$I$1001,MATCH(1,([2]구분표!$B$2:$B$1001='2추일입'!$A153)*([2]구분표!$C$2:$C$1001='2추일입'!$B153)*([2]구분표!$A$2:$A$1001='2추일입'!$C153),0))),"@@")</f>
        <v/>
      </c>
    </row>
    <row r="154" spans="1:31" ht="31.5" customHeight="1">
      <c r="A154" s="90" t="str">
        <f>IFERROR(VLOOKUP('2추일입'!$C154,[2]구분표!$A$2:$C$1001,2,FALSE),"")</f>
        <v/>
      </c>
      <c r="B154" s="90" t="str">
        <f>IFERROR(VLOOKUP('2추일입'!$C154,[2]구분표!$A$2:$C$1001,3,FALSE),"")</f>
        <v/>
      </c>
      <c r="C154" s="190"/>
      <c r="D154" s="189"/>
      <c r="E154" s="189"/>
      <c r="F154" s="190"/>
      <c r="G154" s="188"/>
      <c r="H154" s="188"/>
      <c r="I154" s="74">
        <f>IF(SUMPRODUCT(COUNTIF($D154,{"*본예산*","*1회추경*","*신규*"})),"-",G154-H154)</f>
        <v>0</v>
      </c>
      <c r="J154" s="200"/>
      <c r="K154" s="200"/>
      <c r="L154" s="74">
        <f t="shared" si="22"/>
        <v>0</v>
      </c>
      <c r="M154" s="203"/>
      <c r="N154" s="202"/>
      <c r="O154" s="74">
        <f t="shared" si="23"/>
        <v>0</v>
      </c>
      <c r="P154" s="75" t="str">
        <f t="shared" si="24"/>
        <v>-</v>
      </c>
      <c r="Q154" s="208"/>
      <c r="R154" s="76"/>
      <c r="S154" s="215"/>
      <c r="T154" s="76"/>
      <c r="U154" s="79" t="str">
        <f t="shared" si="32"/>
        <v/>
      </c>
      <c r="V154" s="188">
        <f t="shared" si="25"/>
        <v>0</v>
      </c>
      <c r="W154" s="188">
        <f t="shared" si="26"/>
        <v>0</v>
      </c>
      <c r="X154" s="78" t="str">
        <f t="shared" si="27"/>
        <v>ok</v>
      </c>
      <c r="Y154" s="76"/>
      <c r="Z154" s="77" t="str">
        <f t="shared" si="28"/>
        <v/>
      </c>
      <c r="AA154" s="188">
        <f t="shared" si="29"/>
        <v>0</v>
      </c>
      <c r="AB154" s="188">
        <f t="shared" si="30"/>
        <v>0</v>
      </c>
      <c r="AC154" s="78" t="str">
        <f t="shared" si="31"/>
        <v>ok</v>
      </c>
      <c r="AD154" s="76"/>
      <c r="AE154" s="80" t="str">
        <f t="array" ref="AE154">IFERROR(IF($C154="","",INDEX([2]구분표!$I$2:$I$1001,MATCH(1,([2]구분표!$B$2:$B$1001='2추일입'!$A154)*([2]구분표!$C$2:$C$1001='2추일입'!$B154)*([2]구분표!$A$2:$A$1001='2추일입'!$C154),0))),"@@")</f>
        <v/>
      </c>
    </row>
    <row r="155" spans="1:31" ht="31.5" customHeight="1">
      <c r="A155" s="90" t="str">
        <f>IFERROR(VLOOKUP('2추일입'!$C155,[2]구분표!$A$2:$C$1001,2,FALSE),"")</f>
        <v/>
      </c>
      <c r="B155" s="90" t="str">
        <f>IFERROR(VLOOKUP('2추일입'!$C155,[2]구분표!$A$2:$C$1001,3,FALSE),"")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2"/>
        <v>0</v>
      </c>
      <c r="M155" s="203"/>
      <c r="N155" s="202"/>
      <c r="O155" s="74">
        <f t="shared" si="23"/>
        <v>0</v>
      </c>
      <c r="P155" s="75" t="str">
        <f t="shared" si="24"/>
        <v>-</v>
      </c>
      <c r="Q155" s="208"/>
      <c r="R155" s="76"/>
      <c r="S155" s="215"/>
      <c r="T155" s="76"/>
      <c r="U155" s="79" t="str">
        <f t="shared" si="32"/>
        <v/>
      </c>
      <c r="V155" s="188">
        <f t="shared" si="25"/>
        <v>0</v>
      </c>
      <c r="W155" s="188">
        <f t="shared" si="26"/>
        <v>0</v>
      </c>
      <c r="X155" s="78" t="str">
        <f t="shared" si="27"/>
        <v>ok</v>
      </c>
      <c r="Y155" s="76"/>
      <c r="Z155" s="77" t="str">
        <f t="shared" si="28"/>
        <v/>
      </c>
      <c r="AA155" s="188">
        <f t="shared" si="29"/>
        <v>0</v>
      </c>
      <c r="AB155" s="188">
        <f t="shared" si="30"/>
        <v>0</v>
      </c>
      <c r="AC155" s="78" t="str">
        <f t="shared" si="31"/>
        <v>ok</v>
      </c>
      <c r="AD155" s="76"/>
      <c r="AE155" s="80" t="str">
        <f t="array" ref="AE155">IFERROR(IF($C155="","",INDEX([2]구분표!$I$2:$I$1001,MATCH(1,([2]구분표!$B$2:$B$1001='2추일입'!$A155)*([2]구분표!$C$2:$C$1001='2추일입'!$B155)*([2]구분표!$A$2:$A$1001='2추일입'!$C155),0))),"@@")</f>
        <v/>
      </c>
    </row>
    <row r="156" spans="1:31" ht="31.5" customHeight="1">
      <c r="A156" s="90" t="str">
        <f>IFERROR(VLOOKUP('2추일입'!$C156,[2]구분표!$A$2:$C$1001,2,FALSE),"")</f>
        <v/>
      </c>
      <c r="B156" s="90" t="str">
        <f>IFERROR(VLOOKUP('2추일입'!$C156,[2]구분표!$A$2:$C$1001,3,FALSE),"")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2"/>
        <v>0</v>
      </c>
      <c r="M156" s="203"/>
      <c r="N156" s="202"/>
      <c r="O156" s="74">
        <f t="shared" si="23"/>
        <v>0</v>
      </c>
      <c r="P156" s="75" t="str">
        <f t="shared" si="24"/>
        <v>-</v>
      </c>
      <c r="Q156" s="208"/>
      <c r="R156" s="76"/>
      <c r="S156" s="215"/>
      <c r="T156" s="76"/>
      <c r="U156" s="79" t="str">
        <f t="shared" si="32"/>
        <v/>
      </c>
      <c r="V156" s="188">
        <f t="shared" si="25"/>
        <v>0</v>
      </c>
      <c r="W156" s="188">
        <f t="shared" si="26"/>
        <v>0</v>
      </c>
      <c r="X156" s="78" t="str">
        <f t="shared" si="27"/>
        <v>ok</v>
      </c>
      <c r="Y156" s="76"/>
      <c r="Z156" s="77" t="str">
        <f t="shared" si="28"/>
        <v/>
      </c>
      <c r="AA156" s="188">
        <f t="shared" si="29"/>
        <v>0</v>
      </c>
      <c r="AB156" s="188">
        <f t="shared" si="30"/>
        <v>0</v>
      </c>
      <c r="AC156" s="78" t="str">
        <f t="shared" si="31"/>
        <v>ok</v>
      </c>
      <c r="AD156" s="76"/>
      <c r="AE156" s="80" t="str">
        <f t="array" ref="AE156">IFERROR(IF($C156="","",INDEX([2]구분표!$I$2:$I$1001,MATCH(1,([2]구분표!$B$2:$B$1001='2추일입'!$A156)*([2]구분표!$C$2:$C$1001='2추일입'!$B156)*([2]구분표!$A$2:$A$1001='2추일입'!$C156),0))),"@@")</f>
        <v/>
      </c>
    </row>
    <row r="157" spans="1:31" ht="31.5" customHeight="1">
      <c r="A157" s="90" t="str">
        <f>IFERROR(VLOOKUP('2추일입'!$C157,[2]구분표!$A$2:$C$1001,2,FALSE),"")</f>
        <v/>
      </c>
      <c r="B157" s="90" t="str">
        <f>IFERROR(VLOOKUP('2추일입'!$C157,[2]구분표!$A$2:$C$1001,3,FALSE),"")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2"/>
        <v>0</v>
      </c>
      <c r="M157" s="203"/>
      <c r="N157" s="202"/>
      <c r="O157" s="74">
        <f t="shared" si="23"/>
        <v>0</v>
      </c>
      <c r="P157" s="75" t="str">
        <f t="shared" si="24"/>
        <v>-</v>
      </c>
      <c r="Q157" s="208"/>
      <c r="R157" s="76"/>
      <c r="S157" s="215"/>
      <c r="T157" s="76"/>
      <c r="U157" s="79" t="str">
        <f t="shared" si="32"/>
        <v/>
      </c>
      <c r="V157" s="188">
        <f t="shared" si="25"/>
        <v>0</v>
      </c>
      <c r="W157" s="188">
        <f t="shared" si="26"/>
        <v>0</v>
      </c>
      <c r="X157" s="78" t="str">
        <f t="shared" si="27"/>
        <v>ok</v>
      </c>
      <c r="Y157" s="76"/>
      <c r="Z157" s="77" t="str">
        <f t="shared" si="28"/>
        <v/>
      </c>
      <c r="AA157" s="188">
        <f t="shared" si="29"/>
        <v>0</v>
      </c>
      <c r="AB157" s="188">
        <f t="shared" si="30"/>
        <v>0</v>
      </c>
      <c r="AC157" s="78" t="str">
        <f t="shared" si="31"/>
        <v>ok</v>
      </c>
      <c r="AD157" s="76"/>
      <c r="AE157" s="80" t="str">
        <f t="array" ref="AE157">IFERROR(IF($C157="","",INDEX([2]구분표!$I$2:$I$1001,MATCH(1,([2]구분표!$B$2:$B$1001='2추일입'!$A157)*([2]구분표!$C$2:$C$1001='2추일입'!$B157)*([2]구분표!$A$2:$A$1001='2추일입'!$C157),0))),"@@")</f>
        <v/>
      </c>
    </row>
    <row r="158" spans="1:31" ht="31.5" customHeight="1">
      <c r="A158" s="90" t="str">
        <f>IFERROR(VLOOKUP('2추일입'!$C158,[2]구분표!$A$2:$C$1001,2,FALSE),"")</f>
        <v/>
      </c>
      <c r="B158" s="90" t="str">
        <f>IFERROR(VLOOKUP('2추일입'!$C158,[2]구분표!$A$2:$C$1001,3,FALSE),"")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2"/>
        <v>0</v>
      </c>
      <c r="M158" s="203"/>
      <c r="N158" s="202"/>
      <c r="O158" s="74">
        <f t="shared" si="23"/>
        <v>0</v>
      </c>
      <c r="P158" s="75" t="str">
        <f t="shared" si="24"/>
        <v>-</v>
      </c>
      <c r="Q158" s="208"/>
      <c r="R158" s="76"/>
      <c r="S158" s="215"/>
      <c r="T158" s="76"/>
      <c r="U158" s="79" t="str">
        <f t="shared" si="32"/>
        <v/>
      </c>
      <c r="V158" s="188">
        <f t="shared" si="25"/>
        <v>0</v>
      </c>
      <c r="W158" s="188">
        <f t="shared" si="26"/>
        <v>0</v>
      </c>
      <c r="X158" s="78" t="str">
        <f t="shared" si="27"/>
        <v>ok</v>
      </c>
      <c r="Y158" s="76"/>
      <c r="Z158" s="77" t="str">
        <f t="shared" si="28"/>
        <v/>
      </c>
      <c r="AA158" s="188">
        <f t="shared" si="29"/>
        <v>0</v>
      </c>
      <c r="AB158" s="188">
        <f t="shared" si="30"/>
        <v>0</v>
      </c>
      <c r="AC158" s="78" t="str">
        <f t="shared" si="31"/>
        <v>ok</v>
      </c>
      <c r="AD158" s="76"/>
      <c r="AE158" s="80" t="str">
        <f t="array" ref="AE158">IFERROR(IF($C158="","",INDEX([2]구분표!$I$2:$I$1001,MATCH(1,([2]구분표!$B$2:$B$1001='2추일입'!$A158)*([2]구분표!$C$2:$C$1001='2추일입'!$B158)*([2]구분표!$A$2:$A$1001='2추일입'!$C158),0))),"@@")</f>
        <v/>
      </c>
    </row>
    <row r="159" spans="1:31" ht="31.5" customHeight="1">
      <c r="A159" s="90" t="str">
        <f>IFERROR(VLOOKUP('2추일입'!$C159,[2]구분표!$A$2:$C$1001,2,FALSE),"")</f>
        <v/>
      </c>
      <c r="B159" s="90" t="str">
        <f>IFERROR(VLOOKUP('2추일입'!$C159,[2]구분표!$A$2:$C$1001,3,FALSE),"")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2"/>
        <v>0</v>
      </c>
      <c r="M159" s="203"/>
      <c r="N159" s="202"/>
      <c r="O159" s="74">
        <f t="shared" si="23"/>
        <v>0</v>
      </c>
      <c r="P159" s="75" t="str">
        <f t="shared" si="24"/>
        <v>-</v>
      </c>
      <c r="Q159" s="208"/>
      <c r="R159" s="76"/>
      <c r="S159" s="215"/>
      <c r="T159" s="76"/>
      <c r="U159" s="79" t="str">
        <f t="shared" si="32"/>
        <v/>
      </c>
      <c r="V159" s="188">
        <f t="shared" si="25"/>
        <v>0</v>
      </c>
      <c r="W159" s="188">
        <f t="shared" si="26"/>
        <v>0</v>
      </c>
      <c r="X159" s="78" t="str">
        <f t="shared" si="27"/>
        <v>ok</v>
      </c>
      <c r="Y159" s="76"/>
      <c r="Z159" s="77" t="str">
        <f t="shared" si="28"/>
        <v/>
      </c>
      <c r="AA159" s="188">
        <f t="shared" si="29"/>
        <v>0</v>
      </c>
      <c r="AB159" s="188">
        <f t="shared" si="30"/>
        <v>0</v>
      </c>
      <c r="AC159" s="78" t="str">
        <f t="shared" si="31"/>
        <v>ok</v>
      </c>
      <c r="AD159" s="76"/>
      <c r="AE159" s="80" t="str">
        <f t="array" ref="AE159">IFERROR(IF($C159="","",INDEX([2]구분표!$I$2:$I$1001,MATCH(1,([2]구분표!$B$2:$B$1001='2추일입'!$A159)*([2]구분표!$C$2:$C$1001='2추일입'!$B159)*([2]구분표!$A$2:$A$1001='2추일입'!$C159),0))),"@@")</f>
        <v/>
      </c>
    </row>
    <row r="160" spans="1:31" ht="31.5" customHeight="1">
      <c r="A160" s="90" t="str">
        <f>IFERROR(VLOOKUP('2추일입'!$C160,[2]구분표!$A$2:$C$1001,2,FALSE),"")</f>
        <v/>
      </c>
      <c r="B160" s="90" t="str">
        <f>IFERROR(VLOOKUP('2추일입'!$C160,[2]구분표!$A$2:$C$1001,3,FALSE),"")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188"/>
      <c r="K160" s="188"/>
      <c r="L160" s="74">
        <f t="shared" si="22"/>
        <v>0</v>
      </c>
      <c r="M160" s="202"/>
      <c r="N160" s="202"/>
      <c r="O160" s="74">
        <f t="shared" si="23"/>
        <v>0</v>
      </c>
      <c r="P160" s="75" t="str">
        <f t="shared" si="24"/>
        <v>-</v>
      </c>
      <c r="Q160" s="208"/>
      <c r="R160" s="76"/>
      <c r="S160" s="215"/>
      <c r="T160" s="76"/>
      <c r="U160" s="79" t="str">
        <f t="shared" si="32"/>
        <v/>
      </c>
      <c r="V160" s="188">
        <f t="shared" si="25"/>
        <v>0</v>
      </c>
      <c r="W160" s="188">
        <f t="shared" si="26"/>
        <v>0</v>
      </c>
      <c r="X160" s="78" t="str">
        <f t="shared" si="27"/>
        <v>ok</v>
      </c>
      <c r="Y160" s="76"/>
      <c r="Z160" s="77" t="str">
        <f t="shared" si="28"/>
        <v/>
      </c>
      <c r="AA160" s="188">
        <f t="shared" si="29"/>
        <v>0</v>
      </c>
      <c r="AB160" s="188">
        <f t="shared" si="30"/>
        <v>0</v>
      </c>
      <c r="AC160" s="78" t="str">
        <f t="shared" si="31"/>
        <v>ok</v>
      </c>
      <c r="AD160" s="76"/>
      <c r="AE160" s="80" t="str">
        <f t="array" ref="AE160">IFERROR(IF($C160="","",INDEX([2]구분표!$I$2:$I$1001,MATCH(1,([2]구분표!$B$2:$B$1001='2추일입'!$A160)*([2]구분표!$C$2:$C$1001='2추일입'!$B160)*([2]구분표!$A$2:$A$1001='2추일입'!$C160),0))),"@@")</f>
        <v/>
      </c>
    </row>
    <row r="161" spans="1:31" ht="31.5" customHeight="1">
      <c r="A161" s="90" t="str">
        <f>IFERROR(VLOOKUP('2추일입'!$C161,[2]구분표!$A$2:$C$1001,2,FALSE),"")</f>
        <v/>
      </c>
      <c r="B161" s="90" t="str">
        <f>IFERROR(VLOOKUP('2추일입'!$C161,[2]구분표!$A$2:$C$1001,3,FALSE),"")</f>
        <v/>
      </c>
      <c r="C161" s="190"/>
      <c r="D161" s="189"/>
      <c r="E161" s="189"/>
      <c r="F161" s="190"/>
      <c r="G161" s="188"/>
      <c r="H161" s="191"/>
      <c r="I161" s="74">
        <f>IF(SUMPRODUCT(COUNTIF($D161,{"*본예산*","*1회추경*","*신규*"})),"-",G161-H161)</f>
        <v>0</v>
      </c>
      <c r="J161" s="188"/>
      <c r="K161" s="188"/>
      <c r="L161" s="74">
        <f t="shared" si="22"/>
        <v>0</v>
      </c>
      <c r="M161" s="188"/>
      <c r="N161" s="188"/>
      <c r="O161" s="74">
        <f t="shared" si="23"/>
        <v>0</v>
      </c>
      <c r="P161" s="75" t="str">
        <f t="shared" si="24"/>
        <v>-</v>
      </c>
      <c r="Q161" s="210"/>
      <c r="R161" s="76"/>
      <c r="S161" s="215"/>
      <c r="T161" s="76"/>
      <c r="U161" s="79" t="str">
        <f t="shared" si="32"/>
        <v/>
      </c>
      <c r="V161" s="188">
        <f t="shared" si="25"/>
        <v>0</v>
      </c>
      <c r="W161" s="188">
        <f t="shared" si="26"/>
        <v>0</v>
      </c>
      <c r="X161" s="78" t="str">
        <f t="shared" si="27"/>
        <v>ok</v>
      </c>
      <c r="Y161" s="76"/>
      <c r="Z161" s="77" t="str">
        <f t="shared" si="28"/>
        <v/>
      </c>
      <c r="AA161" s="188">
        <f t="shared" si="29"/>
        <v>0</v>
      </c>
      <c r="AB161" s="188">
        <f t="shared" si="30"/>
        <v>0</v>
      </c>
      <c r="AC161" s="78" t="str">
        <f t="shared" si="31"/>
        <v>ok</v>
      </c>
      <c r="AD161" s="76"/>
      <c r="AE161" s="80" t="str">
        <f t="array" ref="AE161">IFERROR(IF($C161="","",INDEX([2]구분표!$I$2:$I$1001,MATCH(1,([2]구분표!$B$2:$B$1001='2추일입'!$A161)*([2]구분표!$C$2:$C$1001='2추일입'!$B161)*([2]구분표!$A$2:$A$1001='2추일입'!$C161),0))),"@@")</f>
        <v/>
      </c>
    </row>
    <row r="162" spans="1:31" ht="31.5" customHeight="1">
      <c r="A162" s="90" t="str">
        <f>IFERROR(VLOOKUP('2추일입'!$C162,[2]구분표!$A$2:$C$1001,2,FALSE),"")</f>
        <v/>
      </c>
      <c r="B162" s="90" t="str">
        <f>IFERROR(VLOOKUP('2추일입'!$C162,[2]구분표!$A$2:$C$1001,3,FALSE),"")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2"/>
        <v>0</v>
      </c>
      <c r="M162" s="188"/>
      <c r="N162" s="188"/>
      <c r="O162" s="74">
        <f t="shared" si="23"/>
        <v>0</v>
      </c>
      <c r="P162" s="75" t="str">
        <f t="shared" si="24"/>
        <v>-</v>
      </c>
      <c r="Q162" s="210"/>
      <c r="R162" s="76"/>
      <c r="S162" s="215"/>
      <c r="T162" s="76"/>
      <c r="U162" s="79" t="str">
        <f t="shared" si="32"/>
        <v/>
      </c>
      <c r="V162" s="188">
        <f t="shared" si="25"/>
        <v>0</v>
      </c>
      <c r="W162" s="188">
        <f t="shared" si="26"/>
        <v>0</v>
      </c>
      <c r="X162" s="78" t="str">
        <f t="shared" si="27"/>
        <v>ok</v>
      </c>
      <c r="Y162" s="76"/>
      <c r="Z162" s="77" t="str">
        <f t="shared" si="28"/>
        <v/>
      </c>
      <c r="AA162" s="188">
        <f t="shared" si="29"/>
        <v>0</v>
      </c>
      <c r="AB162" s="188">
        <f t="shared" si="30"/>
        <v>0</v>
      </c>
      <c r="AC162" s="78" t="str">
        <f t="shared" si="31"/>
        <v>ok</v>
      </c>
      <c r="AD162" s="76"/>
      <c r="AE162" s="80" t="str">
        <f t="array" ref="AE162">IFERROR(IF($C162="","",INDEX([2]구분표!$I$2:$I$1001,MATCH(1,([2]구분표!$B$2:$B$1001='2추일입'!$A162)*([2]구분표!$C$2:$C$1001='2추일입'!$B162)*([2]구분표!$A$2:$A$1001='2추일입'!$C162),0))),"@@")</f>
        <v/>
      </c>
    </row>
    <row r="163" spans="1:31" ht="31.5" customHeight="1">
      <c r="A163" s="90" t="str">
        <f>IFERROR(VLOOKUP('2추일입'!$C163,[2]구분표!$A$2:$C$1001,2,FALSE),"")</f>
        <v/>
      </c>
      <c r="B163" s="90" t="str">
        <f>IFERROR(VLOOKUP('2추일입'!$C163,[2]구분표!$A$2:$C$1001,3,FALSE),"")</f>
        <v/>
      </c>
      <c r="C163" s="190"/>
      <c r="D163" s="189"/>
      <c r="E163" s="189"/>
      <c r="F163" s="190"/>
      <c r="G163" s="188"/>
      <c r="H163" s="188"/>
      <c r="I163" s="74">
        <f>IF(SUMPRODUCT(COUNTIF($D163,{"*본예산*","*1회추경*","*신규*"})),"-",G163-H163)</f>
        <v>0</v>
      </c>
      <c r="J163" s="188"/>
      <c r="K163" s="188"/>
      <c r="L163" s="74">
        <f t="shared" si="22"/>
        <v>0</v>
      </c>
      <c r="M163" s="188"/>
      <c r="N163" s="188"/>
      <c r="O163" s="74">
        <f t="shared" si="23"/>
        <v>0</v>
      </c>
      <c r="P163" s="75" t="str">
        <f t="shared" si="24"/>
        <v>-</v>
      </c>
      <c r="Q163" s="209"/>
      <c r="R163" s="76"/>
      <c r="S163" s="215"/>
      <c r="T163" s="76"/>
      <c r="U163" s="79" t="str">
        <f t="shared" si="32"/>
        <v/>
      </c>
      <c r="V163" s="188">
        <f t="shared" si="25"/>
        <v>0</v>
      </c>
      <c r="W163" s="188">
        <f t="shared" si="26"/>
        <v>0</v>
      </c>
      <c r="X163" s="78" t="str">
        <f t="shared" si="27"/>
        <v>ok</v>
      </c>
      <c r="Y163" s="76"/>
      <c r="Z163" s="77" t="str">
        <f t="shared" si="28"/>
        <v/>
      </c>
      <c r="AA163" s="188">
        <f t="shared" si="29"/>
        <v>0</v>
      </c>
      <c r="AB163" s="188">
        <f t="shared" si="30"/>
        <v>0</v>
      </c>
      <c r="AC163" s="78" t="str">
        <f t="shared" si="31"/>
        <v>ok</v>
      </c>
      <c r="AD163" s="76"/>
      <c r="AE163" s="80" t="str">
        <f t="array" ref="AE163">IFERROR(IF($C163="","",INDEX([2]구분표!$I$2:$I$1001,MATCH(1,([2]구분표!$B$2:$B$1001='2추일입'!$A163)*([2]구분표!$C$2:$C$1001='2추일입'!$B163)*([2]구분표!$A$2:$A$1001='2추일입'!$C163),0))),"@@")</f>
        <v/>
      </c>
    </row>
    <row r="164" spans="1:31" ht="31.5" customHeight="1">
      <c r="A164" s="90" t="str">
        <f>IFERROR(VLOOKUP('2추일입'!$C164,[2]구분표!$A$2:$C$1001,2,FALSE),"")</f>
        <v/>
      </c>
      <c r="B164" s="90" t="str">
        <f>IFERROR(VLOOKUP('2추일입'!$C164,[2]구분표!$A$2:$C$1001,3,FALSE),"")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2"/>
        <v>0</v>
      </c>
      <c r="M164" s="188"/>
      <c r="N164" s="188"/>
      <c r="O164" s="74">
        <f t="shared" si="23"/>
        <v>0</v>
      </c>
      <c r="P164" s="75" t="str">
        <f t="shared" si="24"/>
        <v>-</v>
      </c>
      <c r="Q164" s="210"/>
      <c r="R164" s="76"/>
      <c r="S164" s="215"/>
      <c r="T164" s="76"/>
      <c r="U164" s="79" t="str">
        <f t="shared" si="32"/>
        <v/>
      </c>
      <c r="V164" s="188">
        <f t="shared" si="25"/>
        <v>0</v>
      </c>
      <c r="W164" s="188">
        <f t="shared" si="26"/>
        <v>0</v>
      </c>
      <c r="X164" s="78" t="str">
        <f t="shared" si="27"/>
        <v>ok</v>
      </c>
      <c r="Y164" s="76"/>
      <c r="Z164" s="77" t="str">
        <f t="shared" si="28"/>
        <v/>
      </c>
      <c r="AA164" s="188">
        <f t="shared" si="29"/>
        <v>0</v>
      </c>
      <c r="AB164" s="188">
        <f t="shared" si="30"/>
        <v>0</v>
      </c>
      <c r="AC164" s="78" t="str">
        <f t="shared" si="31"/>
        <v>ok</v>
      </c>
      <c r="AD164" s="76"/>
      <c r="AE164" s="80" t="str">
        <f t="array" ref="AE164">IFERROR(IF($C164="","",INDEX([2]구분표!$I$2:$I$1001,MATCH(1,([2]구분표!$B$2:$B$1001='2추일입'!$A164)*([2]구분표!$C$2:$C$1001='2추일입'!$B164)*([2]구분표!$A$2:$A$1001='2추일입'!$C164),0))),"@@")</f>
        <v/>
      </c>
    </row>
    <row r="165" spans="1:31" ht="31.5" customHeight="1">
      <c r="A165" s="90" t="str">
        <f>IFERROR(VLOOKUP('2추일입'!$C165,[2]구분표!$A$2:$C$1001,2,FALSE),"")</f>
        <v/>
      </c>
      <c r="B165" s="90" t="str">
        <f>IFERROR(VLOOKUP('2추일입'!$C165,[2]구분표!$A$2:$C$1001,3,FALSE),"")</f>
        <v/>
      </c>
      <c r="C165" s="190"/>
      <c r="D165" s="189"/>
      <c r="E165" s="189"/>
      <c r="F165" s="190"/>
      <c r="G165" s="192"/>
      <c r="H165" s="192"/>
      <c r="I165" s="74">
        <f>IF(SUMPRODUCT(COUNTIF($D165,{"*본예산*","*1회추경*","*신규*"})),"-",G165-H165)</f>
        <v>0</v>
      </c>
      <c r="J165" s="188"/>
      <c r="K165" s="188"/>
      <c r="L165" s="74">
        <f t="shared" si="22"/>
        <v>0</v>
      </c>
      <c r="M165" s="188"/>
      <c r="N165" s="188"/>
      <c r="O165" s="74">
        <f t="shared" si="23"/>
        <v>0</v>
      </c>
      <c r="P165" s="75" t="str">
        <f t="shared" si="24"/>
        <v>-</v>
      </c>
      <c r="Q165" s="205"/>
      <c r="R165" s="76"/>
      <c r="S165" s="215"/>
      <c r="T165" s="76"/>
      <c r="U165" s="79" t="str">
        <f t="shared" si="32"/>
        <v/>
      </c>
      <c r="V165" s="188">
        <f t="shared" si="25"/>
        <v>0</v>
      </c>
      <c r="W165" s="188">
        <f t="shared" si="26"/>
        <v>0</v>
      </c>
      <c r="X165" s="78" t="str">
        <f t="shared" si="27"/>
        <v>ok</v>
      </c>
      <c r="Y165" s="76"/>
      <c r="Z165" s="77" t="str">
        <f t="shared" si="28"/>
        <v/>
      </c>
      <c r="AA165" s="188">
        <f t="shared" si="29"/>
        <v>0</v>
      </c>
      <c r="AB165" s="188">
        <f t="shared" si="30"/>
        <v>0</v>
      </c>
      <c r="AC165" s="78" t="str">
        <f t="shared" si="31"/>
        <v>ok</v>
      </c>
      <c r="AD165" s="76"/>
      <c r="AE165" s="80" t="str">
        <f t="array" ref="AE165">IFERROR(IF($C165="","",INDEX([2]구분표!$I$2:$I$1001,MATCH(1,([2]구분표!$B$2:$B$1001='2추일입'!$A165)*([2]구분표!$C$2:$C$1001='2추일입'!$B165)*([2]구분표!$A$2:$A$1001='2추일입'!$C165),0))),"@@")</f>
        <v/>
      </c>
    </row>
    <row r="166" spans="1:31" s="24" customFormat="1" ht="31.5" customHeight="1">
      <c r="A166" s="91" t="str">
        <f>IFERROR(VLOOKUP('2추일입'!$C166,[2]구분표!$A$2:$C$1001,2,FALSE),"")</f>
        <v/>
      </c>
      <c r="B166" s="91" t="str">
        <f>IFERROR(VLOOKUP('2추일입'!$C166,[2]구분표!$A$2:$C$1001,3,FALSE),"")</f>
        <v/>
      </c>
      <c r="C166" s="194"/>
      <c r="D166" s="195"/>
      <c r="E166" s="195"/>
      <c r="F166" s="194"/>
      <c r="G166" s="192"/>
      <c r="H166" s="192"/>
      <c r="I166" s="74">
        <f>IF(SUMPRODUCT(COUNTIF($D166,{"*본예산*","*1회추경*","*신규*"})),"-",G166-H166)</f>
        <v>0</v>
      </c>
      <c r="J166" s="201"/>
      <c r="K166" s="201"/>
      <c r="L166" s="74">
        <f t="shared" si="22"/>
        <v>0</v>
      </c>
      <c r="M166" s="201"/>
      <c r="N166" s="201"/>
      <c r="O166" s="74">
        <f t="shared" si="23"/>
        <v>0</v>
      </c>
      <c r="P166" s="75" t="str">
        <f t="shared" si="24"/>
        <v>-</v>
      </c>
      <c r="Q166" s="207"/>
      <c r="R166" s="81"/>
      <c r="S166" s="216"/>
      <c r="T166" s="81"/>
      <c r="U166" s="79" t="str">
        <f t="shared" si="32"/>
        <v/>
      </c>
      <c r="V166" s="188">
        <f t="shared" si="25"/>
        <v>0</v>
      </c>
      <c r="W166" s="188">
        <f t="shared" si="26"/>
        <v>0</v>
      </c>
      <c r="X166" s="78" t="str">
        <f t="shared" si="27"/>
        <v>ok</v>
      </c>
      <c r="Y166" s="81"/>
      <c r="Z166" s="77" t="str">
        <f t="shared" si="28"/>
        <v/>
      </c>
      <c r="AA166" s="188">
        <f t="shared" si="29"/>
        <v>0</v>
      </c>
      <c r="AB166" s="188">
        <f t="shared" si="30"/>
        <v>0</v>
      </c>
      <c r="AC166" s="78" t="str">
        <f t="shared" si="31"/>
        <v>ok</v>
      </c>
      <c r="AD166" s="81"/>
      <c r="AE166" s="80" t="str">
        <f t="array" ref="AE166">IFERROR(IF($C166="","",INDEX([2]구분표!$I$2:$I$1001,MATCH(1,([2]구분표!$B$2:$B$1001='2추일입'!$A166)*([2]구분표!$C$2:$C$1001='2추일입'!$B166)*([2]구분표!$A$2:$A$1001='2추일입'!$C166),0))),"@@")</f>
        <v/>
      </c>
    </row>
    <row r="167" spans="1:31" ht="31.5" customHeight="1">
      <c r="A167" s="90" t="str">
        <f>IFERROR(VLOOKUP('2추일입'!$C167,[2]구분표!$A$2:$C$1001,2,FALSE),"")</f>
        <v/>
      </c>
      <c r="B167" s="90" t="str">
        <f>IFERROR(VLOOKUP('2추일입'!$C167,[2]구분표!$A$2:$C$1001,3,FALSE),"")</f>
        <v/>
      </c>
      <c r="C167" s="190"/>
      <c r="D167" s="189"/>
      <c r="E167" s="189"/>
      <c r="F167" s="190"/>
      <c r="G167" s="188"/>
      <c r="H167" s="188"/>
      <c r="I167" s="74">
        <f>IF(SUMPRODUCT(COUNTIF($D167,{"*본예산*","*1회추경*","*신규*"})),"-",G167-H167)</f>
        <v>0</v>
      </c>
      <c r="J167" s="188"/>
      <c r="K167" s="188"/>
      <c r="L167" s="74">
        <f t="shared" si="22"/>
        <v>0</v>
      </c>
      <c r="M167" s="188"/>
      <c r="N167" s="188"/>
      <c r="O167" s="74">
        <f t="shared" si="23"/>
        <v>0</v>
      </c>
      <c r="P167" s="75" t="str">
        <f t="shared" si="24"/>
        <v>-</v>
      </c>
      <c r="Q167" s="211"/>
      <c r="R167" s="76"/>
      <c r="S167" s="215"/>
      <c r="T167" s="76"/>
      <c r="U167" s="79" t="str">
        <f t="shared" si="32"/>
        <v/>
      </c>
      <c r="V167" s="188">
        <f t="shared" si="25"/>
        <v>0</v>
      </c>
      <c r="W167" s="188">
        <f t="shared" si="26"/>
        <v>0</v>
      </c>
      <c r="X167" s="78" t="str">
        <f t="shared" si="27"/>
        <v>ok</v>
      </c>
      <c r="Y167" s="76"/>
      <c r="Z167" s="77" t="str">
        <f t="shared" si="28"/>
        <v/>
      </c>
      <c r="AA167" s="188">
        <f t="shared" si="29"/>
        <v>0</v>
      </c>
      <c r="AB167" s="188">
        <f t="shared" si="30"/>
        <v>0</v>
      </c>
      <c r="AC167" s="78" t="str">
        <f t="shared" si="31"/>
        <v>ok</v>
      </c>
      <c r="AD167" s="76"/>
      <c r="AE167" s="80" t="str">
        <f t="array" ref="AE167">IFERROR(IF($C167="","",INDEX([2]구분표!$I$2:$I$1001,MATCH(1,([2]구분표!$B$2:$B$1001='2추일입'!$A167)*([2]구분표!$C$2:$C$1001='2추일입'!$B167)*([2]구분표!$A$2:$A$1001='2추일입'!$C167),0))),"@@")</f>
        <v/>
      </c>
    </row>
    <row r="168" spans="1:31" ht="31.5" customHeight="1">
      <c r="A168" s="90" t="str">
        <f>IFERROR(VLOOKUP('2추일입'!$C168,[2]구분표!$A$2:$C$1001,2,FALSE),"")</f>
        <v/>
      </c>
      <c r="B168" s="90" t="str">
        <f>IFERROR(VLOOKUP('2추일입'!$C168,[2]구분표!$A$2:$C$1001,3,FALSE),"")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2"/>
        <v>0</v>
      </c>
      <c r="M168" s="188"/>
      <c r="N168" s="188"/>
      <c r="O168" s="74">
        <f t="shared" si="23"/>
        <v>0</v>
      </c>
      <c r="P168" s="75" t="str">
        <f t="shared" si="24"/>
        <v>-</v>
      </c>
      <c r="Q168" s="209"/>
      <c r="R168" s="76"/>
      <c r="S168" s="215"/>
      <c r="T168" s="76"/>
      <c r="U168" s="79" t="str">
        <f t="shared" si="32"/>
        <v/>
      </c>
      <c r="V168" s="188">
        <f t="shared" si="25"/>
        <v>0</v>
      </c>
      <c r="W168" s="188">
        <f t="shared" si="26"/>
        <v>0</v>
      </c>
      <c r="X168" s="78" t="str">
        <f t="shared" si="27"/>
        <v>ok</v>
      </c>
      <c r="Y168" s="76"/>
      <c r="Z168" s="77" t="str">
        <f t="shared" si="28"/>
        <v/>
      </c>
      <c r="AA168" s="188">
        <f t="shared" si="29"/>
        <v>0</v>
      </c>
      <c r="AB168" s="188">
        <f t="shared" si="30"/>
        <v>0</v>
      </c>
      <c r="AC168" s="78" t="str">
        <f t="shared" si="31"/>
        <v>ok</v>
      </c>
      <c r="AD168" s="76"/>
      <c r="AE168" s="80" t="str">
        <f t="array" ref="AE168">IFERROR(IF($C168="","",INDEX([2]구분표!$I$2:$I$1001,MATCH(1,([2]구분표!$B$2:$B$1001='2추일입'!$A168)*([2]구분표!$C$2:$C$1001='2추일입'!$B168)*([2]구분표!$A$2:$A$1001='2추일입'!$C168),0))),"@@")</f>
        <v/>
      </c>
    </row>
    <row r="169" spans="1:31" ht="31.5" customHeight="1">
      <c r="A169" s="90" t="str">
        <f>IFERROR(VLOOKUP('2추일입'!$C169,[2]구분표!$A$2:$C$1001,2,FALSE),"")</f>
        <v/>
      </c>
      <c r="B169" s="90" t="str">
        <f>IFERROR(VLOOKUP('2추일입'!$C169,[2]구분표!$A$2:$C$1001,3,FALSE),"")</f>
        <v/>
      </c>
      <c r="C169" s="190"/>
      <c r="D169" s="189"/>
      <c r="E169" s="189"/>
      <c r="F169" s="190"/>
      <c r="G169" s="196"/>
      <c r="H169" s="196"/>
      <c r="I169" s="74">
        <f>IF(SUMPRODUCT(COUNTIF($D169,{"*본예산*","*1회추경*","*신규*"})),"-",G169-H169)</f>
        <v>0</v>
      </c>
      <c r="J169" s="188"/>
      <c r="K169" s="188"/>
      <c r="L169" s="74">
        <f t="shared" si="22"/>
        <v>0</v>
      </c>
      <c r="M169" s="188"/>
      <c r="N169" s="188"/>
      <c r="O169" s="74">
        <f t="shared" si="23"/>
        <v>0</v>
      </c>
      <c r="P169" s="75" t="str">
        <f t="shared" si="24"/>
        <v>-</v>
      </c>
      <c r="Q169" s="212"/>
      <c r="R169" s="76"/>
      <c r="S169" s="215"/>
      <c r="T169" s="76"/>
      <c r="U169" s="79" t="str">
        <f t="shared" si="32"/>
        <v/>
      </c>
      <c r="V169" s="188">
        <f t="shared" si="25"/>
        <v>0</v>
      </c>
      <c r="W169" s="188">
        <f t="shared" si="26"/>
        <v>0</v>
      </c>
      <c r="X169" s="78" t="str">
        <f t="shared" si="27"/>
        <v>ok</v>
      </c>
      <c r="Y169" s="76"/>
      <c r="Z169" s="77" t="str">
        <f t="shared" si="28"/>
        <v/>
      </c>
      <c r="AA169" s="188">
        <f t="shared" si="29"/>
        <v>0</v>
      </c>
      <c r="AB169" s="188">
        <f t="shared" si="30"/>
        <v>0</v>
      </c>
      <c r="AC169" s="78" t="str">
        <f t="shared" si="31"/>
        <v>ok</v>
      </c>
      <c r="AD169" s="76"/>
      <c r="AE169" s="80" t="str">
        <f t="array" ref="AE169">IFERROR(IF($C169="","",INDEX([2]구분표!$I$2:$I$1001,MATCH(1,([2]구분표!$B$2:$B$1001='2추일입'!$A169)*([2]구분표!$C$2:$C$1001='2추일입'!$B169)*([2]구분표!$A$2:$A$1001='2추일입'!$C169),0))),"@@")</f>
        <v/>
      </c>
    </row>
    <row r="170" spans="1:31" ht="31.5" customHeight="1">
      <c r="A170" s="90" t="str">
        <f>IFERROR(VLOOKUP('2추일입'!$C170,[2]구분표!$A$2:$C$1001,2,FALSE),"")</f>
        <v/>
      </c>
      <c r="B170" s="90" t="str">
        <f>IFERROR(VLOOKUP('2추일입'!$C170,[2]구분표!$A$2:$C$1001,3,FALSE),"")</f>
        <v/>
      </c>
      <c r="C170" s="190"/>
      <c r="D170" s="189"/>
      <c r="E170" s="189"/>
      <c r="F170" s="190"/>
      <c r="G170" s="188"/>
      <c r="H170" s="188"/>
      <c r="I170" s="74">
        <f>IF(SUMPRODUCT(COUNTIF($D170,{"*본예산*","*1회추경*","*신규*"})),"-",G170-H170)</f>
        <v>0</v>
      </c>
      <c r="J170" s="188"/>
      <c r="K170" s="188"/>
      <c r="L170" s="74">
        <f t="shared" si="22"/>
        <v>0</v>
      </c>
      <c r="M170" s="188"/>
      <c r="N170" s="188"/>
      <c r="O170" s="74">
        <f t="shared" si="23"/>
        <v>0</v>
      </c>
      <c r="P170" s="75" t="str">
        <f t="shared" si="24"/>
        <v>-</v>
      </c>
      <c r="Q170" s="212"/>
      <c r="R170" s="76"/>
      <c r="S170" s="215"/>
      <c r="T170" s="76"/>
      <c r="U170" s="79" t="str">
        <f t="shared" si="32"/>
        <v/>
      </c>
      <c r="V170" s="188">
        <f t="shared" si="25"/>
        <v>0</v>
      </c>
      <c r="W170" s="188">
        <f t="shared" si="26"/>
        <v>0</v>
      </c>
      <c r="X170" s="78" t="str">
        <f t="shared" si="27"/>
        <v>ok</v>
      </c>
      <c r="Y170" s="76"/>
      <c r="Z170" s="77" t="str">
        <f t="shared" si="28"/>
        <v/>
      </c>
      <c r="AA170" s="188">
        <f t="shared" si="29"/>
        <v>0</v>
      </c>
      <c r="AB170" s="188">
        <f t="shared" si="30"/>
        <v>0</v>
      </c>
      <c r="AC170" s="78" t="str">
        <f t="shared" si="31"/>
        <v>ok</v>
      </c>
      <c r="AD170" s="76"/>
      <c r="AE170" s="80" t="str">
        <f t="array" ref="AE170">IFERROR(IF($C170="","",INDEX([2]구분표!$I$2:$I$1001,MATCH(1,([2]구분표!$B$2:$B$1001='2추일입'!$A170)*([2]구분표!$C$2:$C$1001='2추일입'!$B170)*([2]구분표!$A$2:$A$1001='2추일입'!$C170),0))),"@@")</f>
        <v/>
      </c>
    </row>
    <row r="171" spans="1:31" ht="31.5" customHeight="1">
      <c r="A171" s="90" t="str">
        <f>IFERROR(VLOOKUP('2추일입'!$C171,[2]구분표!$A$2:$C$1001,2,FALSE),"")</f>
        <v/>
      </c>
      <c r="B171" s="90" t="str">
        <f>IFERROR(VLOOKUP('2추일입'!$C171,[2]구분표!$A$2:$C$1001,3,FALSE),"")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2"/>
        <v>0</v>
      </c>
      <c r="M171" s="188"/>
      <c r="N171" s="188"/>
      <c r="O171" s="74">
        <f t="shared" si="23"/>
        <v>0</v>
      </c>
      <c r="P171" s="75" t="str">
        <f t="shared" si="24"/>
        <v>-</v>
      </c>
      <c r="Q171" s="212"/>
      <c r="R171" s="76"/>
      <c r="S171" s="215"/>
      <c r="T171" s="76"/>
      <c r="U171" s="79" t="str">
        <f t="shared" si="32"/>
        <v/>
      </c>
      <c r="V171" s="188">
        <f t="shared" si="25"/>
        <v>0</v>
      </c>
      <c r="W171" s="188">
        <f t="shared" si="26"/>
        <v>0</v>
      </c>
      <c r="X171" s="78" t="str">
        <f t="shared" si="27"/>
        <v>ok</v>
      </c>
      <c r="Y171" s="76"/>
      <c r="Z171" s="77" t="str">
        <f t="shared" si="28"/>
        <v/>
      </c>
      <c r="AA171" s="188">
        <f t="shared" si="29"/>
        <v>0</v>
      </c>
      <c r="AB171" s="188">
        <f t="shared" si="30"/>
        <v>0</v>
      </c>
      <c r="AC171" s="78" t="str">
        <f t="shared" si="31"/>
        <v>ok</v>
      </c>
      <c r="AD171" s="76"/>
      <c r="AE171" s="80" t="str">
        <f t="array" ref="AE171">IFERROR(IF($C171="","",INDEX([2]구분표!$I$2:$I$1001,MATCH(1,([2]구분표!$B$2:$B$1001='2추일입'!$A171)*([2]구분표!$C$2:$C$1001='2추일입'!$B171)*([2]구분표!$A$2:$A$1001='2추일입'!$C171),0))),"@@")</f>
        <v/>
      </c>
    </row>
    <row r="172" spans="1:31" ht="31.5" customHeight="1">
      <c r="A172" s="90" t="str">
        <f>IFERROR(VLOOKUP('2추일입'!$C172,[2]구분표!$A$2:$C$1001,2,FALSE),"")</f>
        <v/>
      </c>
      <c r="B172" s="90" t="str">
        <f>IFERROR(VLOOKUP('2추일입'!$C172,[2]구분표!$A$2:$C$1001,3,FALSE),"")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2"/>
        <v>0</v>
      </c>
      <c r="M172" s="188"/>
      <c r="N172" s="188"/>
      <c r="O172" s="74">
        <f t="shared" si="23"/>
        <v>0</v>
      </c>
      <c r="P172" s="75" t="str">
        <f t="shared" si="24"/>
        <v>-</v>
      </c>
      <c r="Q172" s="212"/>
      <c r="R172" s="76"/>
      <c r="S172" s="215"/>
      <c r="T172" s="76"/>
      <c r="U172" s="79" t="str">
        <f t="shared" si="32"/>
        <v/>
      </c>
      <c r="V172" s="188">
        <f t="shared" si="25"/>
        <v>0</v>
      </c>
      <c r="W172" s="188">
        <f t="shared" si="26"/>
        <v>0</v>
      </c>
      <c r="X172" s="78" t="str">
        <f t="shared" si="27"/>
        <v>ok</v>
      </c>
      <c r="Y172" s="76"/>
      <c r="Z172" s="77" t="str">
        <f t="shared" si="28"/>
        <v/>
      </c>
      <c r="AA172" s="188">
        <f t="shared" si="29"/>
        <v>0</v>
      </c>
      <c r="AB172" s="188">
        <f t="shared" si="30"/>
        <v>0</v>
      </c>
      <c r="AC172" s="78" t="str">
        <f t="shared" si="31"/>
        <v>ok</v>
      </c>
      <c r="AD172" s="76"/>
      <c r="AE172" s="80" t="str">
        <f t="array" ref="AE172">IFERROR(IF($C172="","",INDEX([2]구분표!$I$2:$I$1001,MATCH(1,([2]구분표!$B$2:$B$1001='2추일입'!$A172)*([2]구분표!$C$2:$C$1001='2추일입'!$B172)*([2]구분표!$A$2:$A$1001='2추일입'!$C172),0))),"@@")</f>
        <v/>
      </c>
    </row>
    <row r="173" spans="1:31" ht="31.5" customHeight="1">
      <c r="A173" s="90" t="str">
        <f>IFERROR(VLOOKUP('2추일입'!$C173,[2]구분표!$A$2:$C$1001,2,FALSE),"")</f>
        <v/>
      </c>
      <c r="B173" s="90" t="str">
        <f>IFERROR(VLOOKUP('2추일입'!$C173,[2]구분표!$A$2:$C$1001,3,FALSE),"")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2"/>
        <v>0</v>
      </c>
      <c r="M173" s="188"/>
      <c r="N173" s="188"/>
      <c r="O173" s="74">
        <f t="shared" si="23"/>
        <v>0</v>
      </c>
      <c r="P173" s="75" t="str">
        <f t="shared" si="24"/>
        <v>-</v>
      </c>
      <c r="Q173" s="212"/>
      <c r="R173" s="76"/>
      <c r="S173" s="215"/>
      <c r="T173" s="76"/>
      <c r="U173" s="79" t="str">
        <f t="shared" si="32"/>
        <v/>
      </c>
      <c r="V173" s="188">
        <f t="shared" si="25"/>
        <v>0</v>
      </c>
      <c r="W173" s="188">
        <f t="shared" si="26"/>
        <v>0</v>
      </c>
      <c r="X173" s="78" t="str">
        <f t="shared" si="27"/>
        <v>ok</v>
      </c>
      <c r="Y173" s="76"/>
      <c r="Z173" s="77" t="str">
        <f t="shared" si="28"/>
        <v/>
      </c>
      <c r="AA173" s="188">
        <f t="shared" si="29"/>
        <v>0</v>
      </c>
      <c r="AB173" s="188">
        <f t="shared" si="30"/>
        <v>0</v>
      </c>
      <c r="AC173" s="78" t="str">
        <f t="shared" si="31"/>
        <v>ok</v>
      </c>
      <c r="AD173" s="76"/>
      <c r="AE173" s="80" t="str">
        <f t="array" ref="AE173">IFERROR(IF($C173="","",INDEX([2]구분표!$I$2:$I$1001,MATCH(1,([2]구분표!$B$2:$B$1001='2추일입'!$A173)*([2]구분표!$C$2:$C$1001='2추일입'!$B173)*([2]구분표!$A$2:$A$1001='2추일입'!$C173),0))),"@@")</f>
        <v/>
      </c>
    </row>
    <row r="174" spans="1:31" ht="31.5" customHeight="1">
      <c r="A174" s="90" t="str">
        <f>IFERROR(VLOOKUP('2추일입'!$C174,[2]구분표!$A$2:$C$1001,2,FALSE),"")</f>
        <v/>
      </c>
      <c r="B174" s="90" t="str">
        <f>IFERROR(VLOOKUP('2추일입'!$C174,[2]구분표!$A$2:$C$1001,3,FALSE),"")</f>
        <v/>
      </c>
      <c r="C174" s="190"/>
      <c r="D174" s="189"/>
      <c r="E174" s="189"/>
      <c r="F174" s="190"/>
      <c r="G174" s="191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2"/>
        <v>0</v>
      </c>
      <c r="M174" s="188"/>
      <c r="N174" s="188"/>
      <c r="O174" s="74">
        <f t="shared" si="23"/>
        <v>0</v>
      </c>
      <c r="P174" s="75" t="str">
        <f t="shared" si="24"/>
        <v>-</v>
      </c>
      <c r="Q174" s="212"/>
      <c r="R174" s="76"/>
      <c r="S174" s="215"/>
      <c r="T174" s="76"/>
      <c r="U174" s="79" t="str">
        <f t="shared" si="32"/>
        <v/>
      </c>
      <c r="V174" s="188">
        <f t="shared" si="25"/>
        <v>0</v>
      </c>
      <c r="W174" s="188">
        <f t="shared" si="26"/>
        <v>0</v>
      </c>
      <c r="X174" s="78" t="str">
        <f t="shared" si="27"/>
        <v>ok</v>
      </c>
      <c r="Y174" s="76"/>
      <c r="Z174" s="77" t="str">
        <f t="shared" si="28"/>
        <v/>
      </c>
      <c r="AA174" s="188">
        <f t="shared" si="29"/>
        <v>0</v>
      </c>
      <c r="AB174" s="188">
        <f t="shared" si="30"/>
        <v>0</v>
      </c>
      <c r="AC174" s="78" t="str">
        <f t="shared" si="31"/>
        <v>ok</v>
      </c>
      <c r="AD174" s="76"/>
      <c r="AE174" s="80" t="str">
        <f t="array" ref="AE174">IFERROR(IF($C174="","",INDEX([2]구분표!$I$2:$I$1001,MATCH(1,([2]구분표!$B$2:$B$1001='2추일입'!$A174)*([2]구분표!$C$2:$C$1001='2추일입'!$B174)*([2]구분표!$A$2:$A$1001='2추일입'!$C174),0))),"@@")</f>
        <v/>
      </c>
    </row>
    <row r="175" spans="1:31" ht="31.5" customHeight="1">
      <c r="A175" s="90" t="str">
        <f>IFERROR(VLOOKUP('2추일입'!$C175,[2]구분표!$A$2:$C$1001,2,FALSE),"")</f>
        <v/>
      </c>
      <c r="B175" s="90" t="str">
        <f>IFERROR(VLOOKUP('2추일입'!$C175,[2]구분표!$A$2:$C$1001,3,FALSE),"")</f>
        <v/>
      </c>
      <c r="C175" s="190"/>
      <c r="D175" s="189"/>
      <c r="E175" s="189"/>
      <c r="F175" s="190"/>
      <c r="G175" s="196"/>
      <c r="H175" s="196"/>
      <c r="I175" s="74">
        <f>IF(SUMPRODUCT(COUNTIF($D175,{"*본예산*","*1회추경*","*신규*"})),"-",G175-H175)</f>
        <v>0</v>
      </c>
      <c r="J175" s="188"/>
      <c r="K175" s="188"/>
      <c r="L175" s="74">
        <f t="shared" si="22"/>
        <v>0</v>
      </c>
      <c r="M175" s="188"/>
      <c r="N175" s="188"/>
      <c r="O175" s="74">
        <f t="shared" si="23"/>
        <v>0</v>
      </c>
      <c r="P175" s="75" t="str">
        <f t="shared" si="24"/>
        <v>-</v>
      </c>
      <c r="Q175" s="211"/>
      <c r="R175" s="76"/>
      <c r="S175" s="215"/>
      <c r="T175" s="76"/>
      <c r="U175" s="79" t="str">
        <f t="shared" si="32"/>
        <v/>
      </c>
      <c r="V175" s="188">
        <f t="shared" si="25"/>
        <v>0</v>
      </c>
      <c r="W175" s="188">
        <f t="shared" si="26"/>
        <v>0</v>
      </c>
      <c r="X175" s="78" t="str">
        <f t="shared" si="27"/>
        <v>ok</v>
      </c>
      <c r="Y175" s="76"/>
      <c r="Z175" s="77" t="str">
        <f t="shared" si="28"/>
        <v/>
      </c>
      <c r="AA175" s="188">
        <f t="shared" si="29"/>
        <v>0</v>
      </c>
      <c r="AB175" s="188">
        <f t="shared" si="30"/>
        <v>0</v>
      </c>
      <c r="AC175" s="78" t="str">
        <f t="shared" si="31"/>
        <v>ok</v>
      </c>
      <c r="AD175" s="76"/>
      <c r="AE175" s="80" t="str">
        <f t="array" ref="AE175">IFERROR(IF($C175="","",INDEX([2]구분표!$I$2:$I$1001,MATCH(1,([2]구분표!$B$2:$B$1001='2추일입'!$A175)*([2]구분표!$C$2:$C$1001='2추일입'!$B175)*([2]구분표!$A$2:$A$1001='2추일입'!$C175),0))),"@@")</f>
        <v/>
      </c>
    </row>
    <row r="176" spans="1:31" ht="31.5" customHeight="1">
      <c r="A176" s="90" t="str">
        <f>IFERROR(VLOOKUP('2추일입'!$C176,[2]구분표!$A$2:$C$1001,2,FALSE),"")</f>
        <v/>
      </c>
      <c r="B176" s="90" t="str">
        <f>IFERROR(VLOOKUP('2추일입'!$C176,[2]구분표!$A$2:$C$1001,3,FALSE),"")</f>
        <v/>
      </c>
      <c r="C176" s="190"/>
      <c r="D176" s="189"/>
      <c r="E176" s="189"/>
      <c r="F176" s="190"/>
      <c r="G176" s="188"/>
      <c r="H176" s="188"/>
      <c r="I176" s="74">
        <f>IF(SUMPRODUCT(COUNTIF($D176,{"*본예산*","*1회추경*","*신규*"})),"-",G176-H176)</f>
        <v>0</v>
      </c>
      <c r="J176" s="188"/>
      <c r="K176" s="188"/>
      <c r="L176" s="74">
        <f t="shared" si="22"/>
        <v>0</v>
      </c>
      <c r="M176" s="188"/>
      <c r="N176" s="188"/>
      <c r="O176" s="74">
        <f t="shared" si="23"/>
        <v>0</v>
      </c>
      <c r="P176" s="75" t="str">
        <f t="shared" si="24"/>
        <v>-</v>
      </c>
      <c r="Q176" s="212"/>
      <c r="R176" s="76"/>
      <c r="S176" s="215"/>
      <c r="T176" s="76"/>
      <c r="U176" s="79" t="str">
        <f t="shared" si="32"/>
        <v/>
      </c>
      <c r="V176" s="188">
        <f t="shared" si="25"/>
        <v>0</v>
      </c>
      <c r="W176" s="188">
        <f t="shared" si="26"/>
        <v>0</v>
      </c>
      <c r="X176" s="78" t="str">
        <f t="shared" si="27"/>
        <v>ok</v>
      </c>
      <c r="Y176" s="76"/>
      <c r="Z176" s="77" t="str">
        <f t="shared" si="28"/>
        <v/>
      </c>
      <c r="AA176" s="188">
        <f t="shared" si="29"/>
        <v>0</v>
      </c>
      <c r="AB176" s="188">
        <f t="shared" si="30"/>
        <v>0</v>
      </c>
      <c r="AC176" s="78" t="str">
        <f t="shared" si="31"/>
        <v>ok</v>
      </c>
      <c r="AD176" s="76"/>
      <c r="AE176" s="80" t="str">
        <f t="array" ref="AE176">IFERROR(IF($C176="","",INDEX([2]구분표!$I$2:$I$1001,MATCH(1,([2]구분표!$B$2:$B$1001='2추일입'!$A176)*([2]구분표!$C$2:$C$1001='2추일입'!$B176)*([2]구분표!$A$2:$A$1001='2추일입'!$C176),0))),"@@")</f>
        <v/>
      </c>
    </row>
    <row r="177" spans="1:31" ht="31.5" customHeight="1">
      <c r="A177" s="90" t="str">
        <f>IFERROR(VLOOKUP('2추일입'!$C177,[2]구분표!$A$2:$C$1001,2,FALSE),"")</f>
        <v/>
      </c>
      <c r="B177" s="90" t="str">
        <f>IFERROR(VLOOKUP('2추일입'!$C177,[2]구분표!$A$2:$C$1001,3,FALSE),"")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2"/>
        <v>0</v>
      </c>
      <c r="M177" s="188"/>
      <c r="N177" s="188"/>
      <c r="O177" s="74">
        <f t="shared" si="23"/>
        <v>0</v>
      </c>
      <c r="P177" s="75" t="str">
        <f t="shared" si="24"/>
        <v>-</v>
      </c>
      <c r="Q177" s="211"/>
      <c r="R177" s="76"/>
      <c r="S177" s="215"/>
      <c r="T177" s="76"/>
      <c r="U177" s="79" t="str">
        <f t="shared" si="32"/>
        <v/>
      </c>
      <c r="V177" s="188">
        <f t="shared" si="25"/>
        <v>0</v>
      </c>
      <c r="W177" s="188">
        <f t="shared" si="26"/>
        <v>0</v>
      </c>
      <c r="X177" s="78" t="str">
        <f t="shared" si="27"/>
        <v>ok</v>
      </c>
      <c r="Y177" s="76"/>
      <c r="Z177" s="77" t="str">
        <f t="shared" si="28"/>
        <v/>
      </c>
      <c r="AA177" s="188">
        <f t="shared" si="29"/>
        <v>0</v>
      </c>
      <c r="AB177" s="188">
        <f t="shared" si="30"/>
        <v>0</v>
      </c>
      <c r="AC177" s="78" t="str">
        <f t="shared" si="31"/>
        <v>ok</v>
      </c>
      <c r="AD177" s="76"/>
      <c r="AE177" s="80" t="str">
        <f t="array" ref="AE177">IFERROR(IF($C177="","",INDEX([2]구분표!$I$2:$I$1001,MATCH(1,([2]구분표!$B$2:$B$1001='2추일입'!$A177)*([2]구분표!$C$2:$C$1001='2추일입'!$B177)*([2]구분표!$A$2:$A$1001='2추일입'!$C177),0))),"@@")</f>
        <v/>
      </c>
    </row>
    <row r="178" spans="1:31" ht="31.5" customHeight="1">
      <c r="A178" s="90" t="str">
        <f>IFERROR(VLOOKUP('2추일입'!$C178,[2]구분표!$A$2:$C$1001,2,FALSE),"")</f>
        <v/>
      </c>
      <c r="B178" s="90" t="str">
        <f>IFERROR(VLOOKUP('2추일입'!$C178,[2]구분표!$A$2:$C$1001,3,FALSE),"")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2"/>
        <v>0</v>
      </c>
      <c r="M178" s="188"/>
      <c r="N178" s="188"/>
      <c r="O178" s="74">
        <f t="shared" si="23"/>
        <v>0</v>
      </c>
      <c r="P178" s="75" t="str">
        <f t="shared" si="24"/>
        <v>-</v>
      </c>
      <c r="Q178" s="211"/>
      <c r="R178" s="76"/>
      <c r="S178" s="215"/>
      <c r="T178" s="76"/>
      <c r="U178" s="79" t="str">
        <f t="shared" si="32"/>
        <v/>
      </c>
      <c r="V178" s="188">
        <f t="shared" si="25"/>
        <v>0</v>
      </c>
      <c r="W178" s="188">
        <f t="shared" si="26"/>
        <v>0</v>
      </c>
      <c r="X178" s="78" t="str">
        <f t="shared" si="27"/>
        <v>ok</v>
      </c>
      <c r="Y178" s="76"/>
      <c r="Z178" s="77" t="str">
        <f t="shared" si="28"/>
        <v/>
      </c>
      <c r="AA178" s="188">
        <f t="shared" si="29"/>
        <v>0</v>
      </c>
      <c r="AB178" s="188">
        <f t="shared" si="30"/>
        <v>0</v>
      </c>
      <c r="AC178" s="78" t="str">
        <f t="shared" si="31"/>
        <v>ok</v>
      </c>
      <c r="AD178" s="76"/>
      <c r="AE178" s="80" t="str">
        <f t="array" ref="AE178">IFERROR(IF($C178="","",INDEX([2]구분표!$I$2:$I$1001,MATCH(1,([2]구분표!$B$2:$B$1001='2추일입'!$A178)*([2]구분표!$C$2:$C$1001='2추일입'!$B178)*([2]구분표!$A$2:$A$1001='2추일입'!$C178),0))),"@@")</f>
        <v/>
      </c>
    </row>
    <row r="179" spans="1:31" ht="31.5" customHeight="1">
      <c r="A179" s="90" t="str">
        <f>IFERROR(VLOOKUP('2추일입'!$C179,[2]구분표!$A$2:$C$1001,2,FALSE),"")</f>
        <v/>
      </c>
      <c r="B179" s="90" t="str">
        <f>IFERROR(VLOOKUP('2추일입'!$C179,[2]구분표!$A$2:$C$1001,3,FALSE),"")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2"/>
        <v>0</v>
      </c>
      <c r="M179" s="188"/>
      <c r="N179" s="188"/>
      <c r="O179" s="74">
        <f t="shared" si="23"/>
        <v>0</v>
      </c>
      <c r="P179" s="75" t="str">
        <f t="shared" si="24"/>
        <v>-</v>
      </c>
      <c r="Q179" s="211"/>
      <c r="R179" s="76"/>
      <c r="S179" s="215"/>
      <c r="T179" s="76"/>
      <c r="U179" s="79" t="str">
        <f t="shared" si="32"/>
        <v/>
      </c>
      <c r="V179" s="188">
        <f t="shared" si="25"/>
        <v>0</v>
      </c>
      <c r="W179" s="188">
        <f t="shared" si="26"/>
        <v>0</v>
      </c>
      <c r="X179" s="78" t="str">
        <f t="shared" si="27"/>
        <v>ok</v>
      </c>
      <c r="Y179" s="76"/>
      <c r="Z179" s="77" t="str">
        <f t="shared" si="28"/>
        <v/>
      </c>
      <c r="AA179" s="188">
        <f t="shared" si="29"/>
        <v>0</v>
      </c>
      <c r="AB179" s="188">
        <f t="shared" si="30"/>
        <v>0</v>
      </c>
      <c r="AC179" s="78" t="str">
        <f t="shared" si="31"/>
        <v>ok</v>
      </c>
      <c r="AD179" s="76"/>
      <c r="AE179" s="80" t="str">
        <f t="array" ref="AE179">IFERROR(IF($C179="","",INDEX([2]구분표!$I$2:$I$1001,MATCH(1,([2]구분표!$B$2:$B$1001='2추일입'!$A179)*([2]구분표!$C$2:$C$1001='2추일입'!$B179)*([2]구분표!$A$2:$A$1001='2추일입'!$C179),0))),"@@")</f>
        <v/>
      </c>
    </row>
    <row r="180" spans="1:31" ht="31.5" customHeight="1">
      <c r="A180" s="90" t="str">
        <f>IFERROR(VLOOKUP('2추일입'!$C180,[2]구분표!$A$2:$C$1001,2,FALSE),"")</f>
        <v/>
      </c>
      <c r="B180" s="90" t="str">
        <f>IFERROR(VLOOKUP('2추일입'!$C180,[2]구분표!$A$2:$C$1001,3,FALSE),"")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2"/>
        <v>0</v>
      </c>
      <c r="M180" s="188"/>
      <c r="N180" s="188"/>
      <c r="O180" s="74">
        <f t="shared" si="23"/>
        <v>0</v>
      </c>
      <c r="P180" s="75" t="str">
        <f t="shared" si="24"/>
        <v>-</v>
      </c>
      <c r="Q180" s="212"/>
      <c r="R180" s="76"/>
      <c r="S180" s="215"/>
      <c r="T180" s="76"/>
      <c r="U180" s="79" t="str">
        <f t="shared" si="32"/>
        <v/>
      </c>
      <c r="V180" s="188">
        <f t="shared" si="25"/>
        <v>0</v>
      </c>
      <c r="W180" s="188">
        <f t="shared" si="26"/>
        <v>0</v>
      </c>
      <c r="X180" s="78" t="str">
        <f t="shared" si="27"/>
        <v>ok</v>
      </c>
      <c r="Y180" s="76"/>
      <c r="Z180" s="77" t="str">
        <f t="shared" si="28"/>
        <v/>
      </c>
      <c r="AA180" s="188">
        <f t="shared" si="29"/>
        <v>0</v>
      </c>
      <c r="AB180" s="188">
        <f t="shared" si="30"/>
        <v>0</v>
      </c>
      <c r="AC180" s="78" t="str">
        <f t="shared" si="31"/>
        <v>ok</v>
      </c>
      <c r="AD180" s="76"/>
      <c r="AE180" s="80" t="str">
        <f t="array" ref="AE180">IFERROR(IF($C180="","",INDEX([2]구분표!$I$2:$I$1001,MATCH(1,([2]구분표!$B$2:$B$1001='2추일입'!$A180)*([2]구분표!$C$2:$C$1001='2추일입'!$B180)*([2]구분표!$A$2:$A$1001='2추일입'!$C180),0))),"@@")</f>
        <v/>
      </c>
    </row>
    <row r="181" spans="1:31" ht="31.5" customHeight="1">
      <c r="A181" s="90" t="str">
        <f>IFERROR(VLOOKUP('2추일입'!$C181,[2]구분표!$A$2:$C$1001,2,FALSE),"")</f>
        <v/>
      </c>
      <c r="B181" s="90" t="str">
        <f>IFERROR(VLOOKUP('2추일입'!$C181,[2]구분표!$A$2:$C$1001,3,FALSE),"")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2"/>
        <v>0</v>
      </c>
      <c r="M181" s="188"/>
      <c r="N181" s="188"/>
      <c r="O181" s="74">
        <f t="shared" si="23"/>
        <v>0</v>
      </c>
      <c r="P181" s="75" t="str">
        <f t="shared" si="24"/>
        <v>-</v>
      </c>
      <c r="Q181" s="212"/>
      <c r="R181" s="76"/>
      <c r="S181" s="215"/>
      <c r="T181" s="76"/>
      <c r="U181" s="79" t="str">
        <f t="shared" si="32"/>
        <v/>
      </c>
      <c r="V181" s="188">
        <f t="shared" si="25"/>
        <v>0</v>
      </c>
      <c r="W181" s="188">
        <f t="shared" si="26"/>
        <v>0</v>
      </c>
      <c r="X181" s="78" t="str">
        <f t="shared" si="27"/>
        <v>ok</v>
      </c>
      <c r="Y181" s="76"/>
      <c r="Z181" s="77" t="str">
        <f t="shared" si="28"/>
        <v/>
      </c>
      <c r="AA181" s="188">
        <f t="shared" si="29"/>
        <v>0</v>
      </c>
      <c r="AB181" s="188">
        <f t="shared" si="30"/>
        <v>0</v>
      </c>
      <c r="AC181" s="78" t="str">
        <f t="shared" si="31"/>
        <v>ok</v>
      </c>
      <c r="AD181" s="76"/>
      <c r="AE181" s="80" t="str">
        <f t="array" ref="AE181">IFERROR(IF($C181="","",INDEX([2]구분표!$I$2:$I$1001,MATCH(1,([2]구분표!$B$2:$B$1001='2추일입'!$A181)*([2]구분표!$C$2:$C$1001='2추일입'!$B181)*([2]구분표!$A$2:$A$1001='2추일입'!$C181),0))),"@@")</f>
        <v/>
      </c>
    </row>
    <row r="182" spans="1:31" ht="31.5" customHeight="1">
      <c r="A182" s="90" t="str">
        <f>IFERROR(VLOOKUP('2추일입'!$C182,[2]구분표!$A$2:$C$1001,2,FALSE),"")</f>
        <v/>
      </c>
      <c r="B182" s="90" t="str">
        <f>IFERROR(VLOOKUP('2추일입'!$C182,[2]구분표!$A$2:$C$1001,3,FALSE),"")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2"/>
        <v>0</v>
      </c>
      <c r="M182" s="188"/>
      <c r="N182" s="188"/>
      <c r="O182" s="74">
        <f t="shared" si="23"/>
        <v>0</v>
      </c>
      <c r="P182" s="75" t="str">
        <f t="shared" si="24"/>
        <v>-</v>
      </c>
      <c r="Q182" s="212"/>
      <c r="R182" s="76"/>
      <c r="S182" s="215"/>
      <c r="T182" s="76"/>
      <c r="U182" s="79" t="str">
        <f t="shared" si="32"/>
        <v/>
      </c>
      <c r="V182" s="188">
        <f t="shared" si="25"/>
        <v>0</v>
      </c>
      <c r="W182" s="188">
        <f t="shared" si="26"/>
        <v>0</v>
      </c>
      <c r="X182" s="78" t="str">
        <f t="shared" si="27"/>
        <v>ok</v>
      </c>
      <c r="Y182" s="76"/>
      <c r="Z182" s="77" t="str">
        <f t="shared" si="28"/>
        <v/>
      </c>
      <c r="AA182" s="188">
        <f t="shared" si="29"/>
        <v>0</v>
      </c>
      <c r="AB182" s="188">
        <f t="shared" si="30"/>
        <v>0</v>
      </c>
      <c r="AC182" s="78" t="str">
        <f t="shared" si="31"/>
        <v>ok</v>
      </c>
      <c r="AD182" s="76"/>
      <c r="AE182" s="80" t="str">
        <f t="array" ref="AE182">IFERROR(IF($C182="","",INDEX([2]구분표!$I$2:$I$1001,MATCH(1,([2]구분표!$B$2:$B$1001='2추일입'!$A182)*([2]구분표!$C$2:$C$1001='2추일입'!$B182)*([2]구분표!$A$2:$A$1001='2추일입'!$C182),0))),"@@")</f>
        <v/>
      </c>
    </row>
    <row r="183" spans="1:31" ht="31.5" customHeight="1">
      <c r="A183" s="90" t="str">
        <f>IFERROR(VLOOKUP('2추일입'!$C183,[2]구분표!$A$2:$C$1001,2,FALSE),"")</f>
        <v/>
      </c>
      <c r="B183" s="90" t="str">
        <f>IFERROR(VLOOKUP('2추일입'!$C183,[2]구분표!$A$2:$C$1001,3,FALSE),"")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2"/>
        <v>0</v>
      </c>
      <c r="M183" s="188"/>
      <c r="N183" s="188"/>
      <c r="O183" s="74">
        <f t="shared" si="23"/>
        <v>0</v>
      </c>
      <c r="P183" s="75" t="str">
        <f t="shared" si="24"/>
        <v>-</v>
      </c>
      <c r="Q183" s="212"/>
      <c r="R183" s="76"/>
      <c r="S183" s="215"/>
      <c r="T183" s="76"/>
      <c r="U183" s="79" t="str">
        <f t="shared" si="32"/>
        <v/>
      </c>
      <c r="V183" s="188">
        <f t="shared" si="25"/>
        <v>0</v>
      </c>
      <c r="W183" s="188">
        <f t="shared" si="26"/>
        <v>0</v>
      </c>
      <c r="X183" s="78" t="str">
        <f t="shared" si="27"/>
        <v>ok</v>
      </c>
      <c r="Y183" s="76"/>
      <c r="Z183" s="77" t="str">
        <f t="shared" si="28"/>
        <v/>
      </c>
      <c r="AA183" s="188">
        <f t="shared" si="29"/>
        <v>0</v>
      </c>
      <c r="AB183" s="188">
        <f t="shared" si="30"/>
        <v>0</v>
      </c>
      <c r="AC183" s="78" t="str">
        <f t="shared" si="31"/>
        <v>ok</v>
      </c>
      <c r="AD183" s="76"/>
      <c r="AE183" s="80" t="str">
        <f t="array" ref="AE183">IFERROR(IF($C183="","",INDEX([2]구분표!$I$2:$I$1001,MATCH(1,([2]구분표!$B$2:$B$1001='2추일입'!$A183)*([2]구분표!$C$2:$C$1001='2추일입'!$B183)*([2]구분표!$A$2:$A$1001='2추일입'!$C183),0))),"@@")</f>
        <v/>
      </c>
    </row>
    <row r="184" spans="1:31" ht="31.5" customHeight="1">
      <c r="A184" s="90" t="str">
        <f>IFERROR(VLOOKUP('2추일입'!$C184,[2]구분표!$A$2:$C$1001,2,FALSE),"")</f>
        <v/>
      </c>
      <c r="B184" s="90" t="str">
        <f>IFERROR(VLOOKUP('2추일입'!$C184,[2]구분표!$A$2:$C$1001,3,FALSE),"")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2"/>
        <v>0</v>
      </c>
      <c r="M184" s="188"/>
      <c r="N184" s="188"/>
      <c r="O184" s="74">
        <f t="shared" si="23"/>
        <v>0</v>
      </c>
      <c r="P184" s="75" t="str">
        <f t="shared" si="24"/>
        <v>-</v>
      </c>
      <c r="Q184" s="206"/>
      <c r="R184" s="76"/>
      <c r="S184" s="215"/>
      <c r="T184" s="76"/>
      <c r="U184" s="79" t="str">
        <f t="shared" si="32"/>
        <v/>
      </c>
      <c r="V184" s="188">
        <f t="shared" si="25"/>
        <v>0</v>
      </c>
      <c r="W184" s="188">
        <f t="shared" si="26"/>
        <v>0</v>
      </c>
      <c r="X184" s="78" t="str">
        <f t="shared" si="27"/>
        <v>ok</v>
      </c>
      <c r="Y184" s="76"/>
      <c r="Z184" s="77" t="str">
        <f t="shared" si="28"/>
        <v/>
      </c>
      <c r="AA184" s="188">
        <f t="shared" si="29"/>
        <v>0</v>
      </c>
      <c r="AB184" s="188">
        <f t="shared" si="30"/>
        <v>0</v>
      </c>
      <c r="AC184" s="78" t="str">
        <f t="shared" si="31"/>
        <v>ok</v>
      </c>
      <c r="AD184" s="76"/>
      <c r="AE184" s="80" t="str">
        <f t="array" ref="AE184">IFERROR(IF($C184="","",INDEX([2]구분표!$I$2:$I$1001,MATCH(1,([2]구분표!$B$2:$B$1001='2추일입'!$A184)*([2]구분표!$C$2:$C$1001='2추일입'!$B184)*([2]구분표!$A$2:$A$1001='2추일입'!$C184),0))),"@@")</f>
        <v/>
      </c>
    </row>
    <row r="185" spans="1:31" ht="31.5" customHeight="1">
      <c r="A185" s="73" t="str">
        <f>IFERROR(VLOOKUP('2추일입'!$C185,[2]구분표!$A$2:$C$1001,2,FALSE),"")</f>
        <v/>
      </c>
      <c r="B185" s="73" t="str">
        <f>IFERROR(VLOOKUP('2추일입'!$C185,[2]구분표!$A$2:$C$1001,3,FALSE),"")</f>
        <v/>
      </c>
      <c r="C185" s="186"/>
      <c r="D185" s="187"/>
      <c r="E185" s="187"/>
      <c r="F185" s="186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2"/>
        <v>0</v>
      </c>
      <c r="M185" s="188"/>
      <c r="N185" s="188"/>
      <c r="O185" s="74">
        <f t="shared" si="23"/>
        <v>0</v>
      </c>
      <c r="P185" s="75" t="str">
        <f t="shared" si="24"/>
        <v>-</v>
      </c>
      <c r="Q185" s="205"/>
      <c r="R185" s="76"/>
      <c r="S185" s="215"/>
      <c r="T185" s="76"/>
      <c r="U185" s="79" t="str">
        <f t="shared" si="32"/>
        <v/>
      </c>
      <c r="V185" s="188">
        <f t="shared" si="25"/>
        <v>0</v>
      </c>
      <c r="W185" s="188">
        <f t="shared" si="26"/>
        <v>0</v>
      </c>
      <c r="X185" s="78" t="str">
        <f t="shared" si="27"/>
        <v>ok</v>
      </c>
      <c r="Y185" s="76"/>
      <c r="Z185" s="77" t="str">
        <f t="shared" si="28"/>
        <v/>
      </c>
      <c r="AA185" s="188">
        <f t="shared" si="29"/>
        <v>0</v>
      </c>
      <c r="AB185" s="188">
        <f t="shared" si="30"/>
        <v>0</v>
      </c>
      <c r="AC185" s="78" t="str">
        <f t="shared" si="31"/>
        <v>ok</v>
      </c>
      <c r="AD185" s="76"/>
      <c r="AE185" s="80" t="str">
        <f t="array" ref="AE185">IFERROR(IF($C185="","",INDEX([2]구분표!$I$2:$I$1001,MATCH(1,([2]구분표!$B$2:$B$1001='2추일입'!$A185)*([2]구분표!$C$2:$C$1001='2추일입'!$B185)*([2]구분표!$A$2:$A$1001='2추일입'!$C185),0))),"@@")</f>
        <v/>
      </c>
    </row>
    <row r="186" spans="1:31" ht="31.5" customHeight="1">
      <c r="A186" s="73" t="str">
        <f>IFERROR(VLOOKUP('2추일입'!$C186,[2]구분표!$A$2:$C$1001,2,FALSE),"")</f>
        <v/>
      </c>
      <c r="B186" s="73" t="str">
        <f>IFERROR(VLOOKUP('2추일입'!$C186,[2]구분표!$A$2:$C$1001,3,FALSE),"")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2"/>
        <v>0</v>
      </c>
      <c r="M186" s="188"/>
      <c r="N186" s="188"/>
      <c r="O186" s="74">
        <f t="shared" si="23"/>
        <v>0</v>
      </c>
      <c r="P186" s="75" t="str">
        <f t="shared" si="24"/>
        <v>-</v>
      </c>
      <c r="Q186" s="205"/>
      <c r="R186" s="76"/>
      <c r="S186" s="215"/>
      <c r="T186" s="76"/>
      <c r="U186" s="79" t="str">
        <f t="shared" si="32"/>
        <v/>
      </c>
      <c r="V186" s="188">
        <f t="shared" si="25"/>
        <v>0</v>
      </c>
      <c r="W186" s="188">
        <f t="shared" si="26"/>
        <v>0</v>
      </c>
      <c r="X186" s="78" t="str">
        <f t="shared" si="27"/>
        <v>ok</v>
      </c>
      <c r="Y186" s="76"/>
      <c r="Z186" s="77" t="str">
        <f t="shared" si="28"/>
        <v/>
      </c>
      <c r="AA186" s="188">
        <f t="shared" si="29"/>
        <v>0</v>
      </c>
      <c r="AB186" s="188">
        <f t="shared" si="30"/>
        <v>0</v>
      </c>
      <c r="AC186" s="78" t="str">
        <f t="shared" si="31"/>
        <v>ok</v>
      </c>
      <c r="AD186" s="76"/>
      <c r="AE186" s="80" t="str">
        <f t="array" ref="AE186">IFERROR(IF($C186="","",INDEX([2]구분표!$I$2:$I$1001,MATCH(1,([2]구분표!$B$2:$B$1001='2추일입'!$A186)*([2]구분표!$C$2:$C$1001='2추일입'!$B186)*([2]구분표!$A$2:$A$1001='2추일입'!$C186),0))),"@@")</f>
        <v/>
      </c>
    </row>
    <row r="187" spans="1:31" ht="31.5" customHeight="1">
      <c r="A187" s="90" t="str">
        <f>IFERROR(VLOOKUP('2추일입'!$C187,[2]구분표!$A$2:$C$1001,2,FALSE),"")</f>
        <v/>
      </c>
      <c r="B187" s="90" t="str">
        <f>IFERROR(VLOOKUP('2추일입'!$C187,[2]구분표!$A$2:$C$1001,3,FALSE),"")</f>
        <v/>
      </c>
      <c r="C187" s="190"/>
      <c r="D187" s="189"/>
      <c r="E187" s="189"/>
      <c r="F187" s="190"/>
      <c r="G187" s="188"/>
      <c r="H187" s="191"/>
      <c r="I187" s="74">
        <f>IF(SUMPRODUCT(COUNTIF($D187,{"*본예산*","*1회추경*","*신규*"})),"-",G187-H187)</f>
        <v>0</v>
      </c>
      <c r="J187" s="188"/>
      <c r="K187" s="188"/>
      <c r="L187" s="74">
        <f t="shared" si="22"/>
        <v>0</v>
      </c>
      <c r="M187" s="188"/>
      <c r="N187" s="188"/>
      <c r="O187" s="74">
        <f t="shared" si="23"/>
        <v>0</v>
      </c>
      <c r="P187" s="75" t="str">
        <f t="shared" si="24"/>
        <v>-</v>
      </c>
      <c r="Q187" s="205"/>
      <c r="R187" s="76"/>
      <c r="S187" s="215"/>
      <c r="T187" s="76"/>
      <c r="U187" s="79" t="str">
        <f t="shared" si="32"/>
        <v/>
      </c>
      <c r="V187" s="188">
        <f t="shared" si="25"/>
        <v>0</v>
      </c>
      <c r="W187" s="188">
        <f t="shared" si="26"/>
        <v>0</v>
      </c>
      <c r="X187" s="78" t="str">
        <f t="shared" si="27"/>
        <v>ok</v>
      </c>
      <c r="Y187" s="76"/>
      <c r="Z187" s="77" t="str">
        <f t="shared" si="28"/>
        <v/>
      </c>
      <c r="AA187" s="188">
        <f t="shared" si="29"/>
        <v>0</v>
      </c>
      <c r="AB187" s="188">
        <f t="shared" si="30"/>
        <v>0</v>
      </c>
      <c r="AC187" s="78" t="str">
        <f t="shared" si="31"/>
        <v>ok</v>
      </c>
      <c r="AD187" s="76"/>
      <c r="AE187" s="80" t="str">
        <f t="array" ref="AE187">IFERROR(IF($C187="","",INDEX([2]구분표!$I$2:$I$1001,MATCH(1,([2]구분표!$B$2:$B$1001='2추일입'!$A187)*([2]구분표!$C$2:$C$1001='2추일입'!$B187)*([2]구분표!$A$2:$A$1001='2추일입'!$C187),0))),"@@")</f>
        <v/>
      </c>
    </row>
    <row r="188" spans="1:31" ht="31.5" customHeight="1">
      <c r="A188" s="73" t="str">
        <f>IFERROR(VLOOKUP('2추일입'!$C188,[2]구분표!$A$2:$C$1001,2,FALSE),"")</f>
        <v/>
      </c>
      <c r="B188" s="73" t="str">
        <f>IFERROR(VLOOKUP('2추일입'!$C188,[2]구분표!$A$2:$C$1001,3,FALSE),"")</f>
        <v/>
      </c>
      <c r="C188" s="186"/>
      <c r="D188" s="187"/>
      <c r="E188" s="187"/>
      <c r="F188" s="186"/>
      <c r="G188" s="188"/>
      <c r="H188" s="188"/>
      <c r="I188" s="74">
        <f>IF(SUMPRODUCT(COUNTIF($D188,{"*본예산*","*1회추경*","*신규*"})),"-",G188-H188)</f>
        <v>0</v>
      </c>
      <c r="J188" s="188"/>
      <c r="K188" s="188"/>
      <c r="L188" s="74">
        <f t="shared" si="22"/>
        <v>0</v>
      </c>
      <c r="M188" s="188"/>
      <c r="N188" s="188"/>
      <c r="O188" s="74">
        <f t="shared" si="23"/>
        <v>0</v>
      </c>
      <c r="P188" s="75" t="str">
        <f t="shared" si="24"/>
        <v>-</v>
      </c>
      <c r="Q188" s="205"/>
      <c r="R188" s="76"/>
      <c r="S188" s="215"/>
      <c r="T188" s="76"/>
      <c r="U188" s="79" t="str">
        <f t="shared" si="32"/>
        <v/>
      </c>
      <c r="V188" s="188">
        <f t="shared" si="25"/>
        <v>0</v>
      </c>
      <c r="W188" s="188">
        <f t="shared" si="26"/>
        <v>0</v>
      </c>
      <c r="X188" s="78" t="str">
        <f t="shared" si="27"/>
        <v>ok</v>
      </c>
      <c r="Y188" s="76"/>
      <c r="Z188" s="77" t="str">
        <f t="shared" si="28"/>
        <v/>
      </c>
      <c r="AA188" s="188">
        <f t="shared" si="29"/>
        <v>0</v>
      </c>
      <c r="AB188" s="188">
        <f t="shared" si="30"/>
        <v>0</v>
      </c>
      <c r="AC188" s="78" t="str">
        <f t="shared" si="31"/>
        <v>ok</v>
      </c>
      <c r="AD188" s="76"/>
      <c r="AE188" s="80" t="str">
        <f t="array" ref="AE188">IFERROR(IF($C188="","",INDEX([2]구분표!$I$2:$I$1001,MATCH(1,([2]구분표!$B$2:$B$1001='2추일입'!$A188)*([2]구분표!$C$2:$C$1001='2추일입'!$B188)*([2]구분표!$A$2:$A$1001='2추일입'!$C188),0))),"@@")</f>
        <v/>
      </c>
    </row>
    <row r="189" spans="1:31" ht="31.5" customHeight="1">
      <c r="A189" s="73" t="str">
        <f>IFERROR(VLOOKUP('2추일입'!$C189,[2]구분표!$A$2:$C$1001,2,FALSE),"")</f>
        <v/>
      </c>
      <c r="B189" s="73" t="str">
        <f>IFERROR(VLOOKUP('2추일입'!$C189,[2]구분표!$A$2:$C$1001,3,FALSE),"")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ref="L189:L252" si="33">IF(G189=0,H189+J189+K189,G189+J189+K189)</f>
        <v>0</v>
      </c>
      <c r="M189" s="188"/>
      <c r="N189" s="188"/>
      <c r="O189" s="74">
        <f t="shared" ref="O189:O252" si="34">IF(G189=0,H189+M189+N189,G189+M189+N189)</f>
        <v>0</v>
      </c>
      <c r="P189" s="75" t="str">
        <f t="shared" ref="P189:P252" si="35">IF(J189-M189&lt;0,"동의필요","-")</f>
        <v>-</v>
      </c>
      <c r="Q189" s="205"/>
      <c r="R189" s="76"/>
      <c r="S189" s="215"/>
      <c r="T189" s="76"/>
      <c r="U189" s="79" t="str">
        <f t="shared" si="32"/>
        <v/>
      </c>
      <c r="V189" s="188">
        <f t="shared" ref="V189:V252" si="36">IF($U189&lt;&gt;"도비",IF($S189="국도비","직접입력",SUM($J189:$K189)),)</f>
        <v>0</v>
      </c>
      <c r="W189" s="188">
        <f t="shared" ref="W189:W252" si="37">IF($U189="도비",SUM($J189:$K189),IF($S189="국도비","직접입력",SUM($J189:$K189)-$V189))</f>
        <v>0</v>
      </c>
      <c r="X189" s="78" t="str">
        <f t="shared" ref="X189:X252" si="38">IF($S189="국도비","ok",IF(($J189+$K189)=($V189+$W189),"ok","검토"))</f>
        <v>ok</v>
      </c>
      <c r="Y189" s="76"/>
      <c r="Z189" s="77" t="str">
        <f t="shared" ref="Z189:Z252" si="39">$U189</f>
        <v/>
      </c>
      <c r="AA189" s="188">
        <f t="shared" ref="AA189:AA252" si="40">IF($Z189&lt;&gt;"도비",IF($S189="국도비","직접입력",SUM($M189:$N189)),)</f>
        <v>0</v>
      </c>
      <c r="AB189" s="188">
        <f t="shared" ref="AB189:AB252" si="41">IF($Z189="도비",SUM($M189:$N189),IF($S189="국도비","직접입력",SUM($M189:$N189)-$AA189))</f>
        <v>0</v>
      </c>
      <c r="AC189" s="78" t="str">
        <f t="shared" ref="AC189:AC252" si="42">IF($S189="국도비","ok",IF(($M189+$N189)=($AA189+$AB189),"ok","검토"))</f>
        <v>ok</v>
      </c>
      <c r="AD189" s="76"/>
      <c r="AE189" s="80" t="str">
        <f t="array" ref="AE189">IFERROR(IF($C189="","",INDEX([2]구분표!$I$2:$I$1001,MATCH(1,([2]구분표!$B$2:$B$1001='2추일입'!$A189)*([2]구분표!$C$2:$C$1001='2추일입'!$B189)*([2]구분표!$A$2:$A$1001='2추일입'!$C189),0))),"@@")</f>
        <v/>
      </c>
    </row>
    <row r="190" spans="1:31" ht="31.5" customHeight="1">
      <c r="A190" s="73" t="str">
        <f>IFERROR(VLOOKUP('2추일입'!$C190,[2]구분표!$A$2:$C$1001,2,FALSE),"")</f>
        <v/>
      </c>
      <c r="B190" s="73" t="str">
        <f>IFERROR(VLOOKUP('2추일입'!$C190,[2]구분표!$A$2:$C$1001,3,FALSE),"")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si="33"/>
        <v>0</v>
      </c>
      <c r="M190" s="188"/>
      <c r="N190" s="188"/>
      <c r="O190" s="74">
        <f t="shared" si="34"/>
        <v>0</v>
      </c>
      <c r="P190" s="75" t="str">
        <f t="shared" si="35"/>
        <v>-</v>
      </c>
      <c r="Q190" s="206"/>
      <c r="R190" s="76"/>
      <c r="S190" s="215"/>
      <c r="T190" s="76"/>
      <c r="U190" s="79" t="str">
        <f t="shared" si="32"/>
        <v/>
      </c>
      <c r="V190" s="188">
        <f t="shared" si="36"/>
        <v>0</v>
      </c>
      <c r="W190" s="188">
        <f t="shared" si="37"/>
        <v>0</v>
      </c>
      <c r="X190" s="78" t="str">
        <f t="shared" si="38"/>
        <v>ok</v>
      </c>
      <c r="Y190" s="76"/>
      <c r="Z190" s="77" t="str">
        <f t="shared" si="39"/>
        <v/>
      </c>
      <c r="AA190" s="188">
        <f t="shared" si="40"/>
        <v>0</v>
      </c>
      <c r="AB190" s="188">
        <f t="shared" si="41"/>
        <v>0</v>
      </c>
      <c r="AC190" s="78" t="str">
        <f t="shared" si="42"/>
        <v>ok</v>
      </c>
      <c r="AD190" s="76"/>
      <c r="AE190" s="80" t="str">
        <f t="array" ref="AE190">IFERROR(IF($C190="","",INDEX([2]구분표!$I$2:$I$1001,MATCH(1,([2]구분표!$B$2:$B$1001='2추일입'!$A190)*([2]구분표!$C$2:$C$1001='2추일입'!$B190)*([2]구분표!$A$2:$A$1001='2추일입'!$C190),0))),"@@")</f>
        <v/>
      </c>
    </row>
    <row r="191" spans="1:31" ht="31.5" customHeight="1">
      <c r="A191" s="90" t="str">
        <f>IFERROR(VLOOKUP('2추일입'!$C191,[2]구분표!$A$2:$C$1001,2,FALSE),"")</f>
        <v/>
      </c>
      <c r="B191" s="90" t="str">
        <f>IFERROR(VLOOKUP('2추일입'!$C191,[2]구분표!$A$2:$C$1001,3,FALSE),"")</f>
        <v/>
      </c>
      <c r="C191" s="190"/>
      <c r="D191" s="189"/>
      <c r="E191" s="189"/>
      <c r="F191" s="190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3"/>
        <v>0</v>
      </c>
      <c r="M191" s="188"/>
      <c r="N191" s="188"/>
      <c r="O191" s="74">
        <f t="shared" si="34"/>
        <v>0</v>
      </c>
      <c r="P191" s="75" t="str">
        <f t="shared" si="35"/>
        <v>-</v>
      </c>
      <c r="Q191" s="206"/>
      <c r="R191" s="76"/>
      <c r="S191" s="215"/>
      <c r="T191" s="76"/>
      <c r="U191" s="79" t="str">
        <f t="shared" si="32"/>
        <v/>
      </c>
      <c r="V191" s="188">
        <f t="shared" si="36"/>
        <v>0</v>
      </c>
      <c r="W191" s="188">
        <f t="shared" si="37"/>
        <v>0</v>
      </c>
      <c r="X191" s="78" t="str">
        <f t="shared" si="38"/>
        <v>ok</v>
      </c>
      <c r="Y191" s="76"/>
      <c r="Z191" s="77" t="str">
        <f t="shared" si="39"/>
        <v/>
      </c>
      <c r="AA191" s="188">
        <f t="shared" si="40"/>
        <v>0</v>
      </c>
      <c r="AB191" s="188">
        <f t="shared" si="41"/>
        <v>0</v>
      </c>
      <c r="AC191" s="78" t="str">
        <f t="shared" si="42"/>
        <v>ok</v>
      </c>
      <c r="AD191" s="76"/>
      <c r="AE191" s="80" t="str">
        <f t="array" ref="AE191">IFERROR(IF($C191="","",INDEX([2]구분표!$I$2:$I$1001,MATCH(1,([2]구분표!$B$2:$B$1001='2추일입'!$A191)*([2]구분표!$C$2:$C$1001='2추일입'!$B191)*([2]구분표!$A$2:$A$1001='2추일입'!$C191),0))),"@@")</f>
        <v/>
      </c>
    </row>
    <row r="192" spans="1:31" ht="31.5" customHeight="1">
      <c r="A192" s="90" t="str">
        <f>IFERROR(VLOOKUP('2추일입'!$C192,[2]구분표!$A$2:$C$1001,2,FALSE),"")</f>
        <v/>
      </c>
      <c r="B192" s="90" t="str">
        <f>IFERROR(VLOOKUP('2추일입'!$C192,[2]구분표!$A$2:$C$1001,3,FALSE),"")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3"/>
        <v>0</v>
      </c>
      <c r="M192" s="188"/>
      <c r="N192" s="188"/>
      <c r="O192" s="74">
        <f t="shared" si="34"/>
        <v>0</v>
      </c>
      <c r="P192" s="75" t="str">
        <f t="shared" si="35"/>
        <v>-</v>
      </c>
      <c r="Q192" s="206"/>
      <c r="R192" s="76"/>
      <c r="S192" s="215"/>
      <c r="T192" s="76"/>
      <c r="U192" s="79" t="str">
        <f t="shared" si="32"/>
        <v/>
      </c>
      <c r="V192" s="188">
        <f t="shared" si="36"/>
        <v>0</v>
      </c>
      <c r="W192" s="188">
        <f t="shared" si="37"/>
        <v>0</v>
      </c>
      <c r="X192" s="78" t="str">
        <f t="shared" si="38"/>
        <v>ok</v>
      </c>
      <c r="Y192" s="76"/>
      <c r="Z192" s="77" t="str">
        <f t="shared" si="39"/>
        <v/>
      </c>
      <c r="AA192" s="188">
        <f t="shared" si="40"/>
        <v>0</v>
      </c>
      <c r="AB192" s="188">
        <f t="shared" si="41"/>
        <v>0</v>
      </c>
      <c r="AC192" s="78" t="str">
        <f t="shared" si="42"/>
        <v>ok</v>
      </c>
      <c r="AD192" s="76"/>
      <c r="AE192" s="80" t="str">
        <f t="array" ref="AE192">IFERROR(IF($C192="","",INDEX([2]구분표!$I$2:$I$1001,MATCH(1,([2]구분표!$B$2:$B$1001='2추일입'!$A192)*([2]구분표!$C$2:$C$1001='2추일입'!$B192)*([2]구분표!$A$2:$A$1001='2추일입'!$C192),0))),"@@")</f>
        <v/>
      </c>
    </row>
    <row r="193" spans="1:31" ht="31.5" customHeight="1">
      <c r="A193" s="90" t="str">
        <f>IFERROR(VLOOKUP('2추일입'!$C193,[2]구분표!$A$2:$C$1001,2,FALSE),"")</f>
        <v/>
      </c>
      <c r="B193" s="90" t="str">
        <f>IFERROR(VLOOKUP('2추일입'!$C193,[2]구분표!$A$2:$C$1001,3,FALSE),"")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3"/>
        <v>0</v>
      </c>
      <c r="M193" s="188"/>
      <c r="N193" s="188"/>
      <c r="O193" s="74">
        <f t="shared" si="34"/>
        <v>0</v>
      </c>
      <c r="P193" s="75" t="str">
        <f t="shared" si="35"/>
        <v>-</v>
      </c>
      <c r="Q193" s="206"/>
      <c r="R193" s="76"/>
      <c r="S193" s="215"/>
      <c r="T193" s="76"/>
      <c r="U193" s="79" t="str">
        <f t="shared" si="32"/>
        <v/>
      </c>
      <c r="V193" s="188">
        <f t="shared" si="36"/>
        <v>0</v>
      </c>
      <c r="W193" s="188">
        <f t="shared" si="37"/>
        <v>0</v>
      </c>
      <c r="X193" s="78" t="str">
        <f t="shared" si="38"/>
        <v>ok</v>
      </c>
      <c r="Y193" s="76"/>
      <c r="Z193" s="77" t="str">
        <f t="shared" si="39"/>
        <v/>
      </c>
      <c r="AA193" s="188">
        <f t="shared" si="40"/>
        <v>0</v>
      </c>
      <c r="AB193" s="188">
        <f t="shared" si="41"/>
        <v>0</v>
      </c>
      <c r="AC193" s="78" t="str">
        <f t="shared" si="42"/>
        <v>ok</v>
      </c>
      <c r="AD193" s="76"/>
      <c r="AE193" s="80" t="str">
        <f t="array" ref="AE193">IFERROR(IF($C193="","",INDEX([2]구분표!$I$2:$I$1001,MATCH(1,([2]구분표!$B$2:$B$1001='2추일입'!$A193)*([2]구분표!$C$2:$C$1001='2추일입'!$B193)*([2]구분표!$A$2:$A$1001='2추일입'!$C193),0))),"@@")</f>
        <v/>
      </c>
    </row>
    <row r="194" spans="1:31" ht="31.5" customHeight="1">
      <c r="A194" s="90" t="str">
        <f>IFERROR(VLOOKUP('2추일입'!$C194,[2]구분표!$A$2:$C$1001,2,FALSE),"")</f>
        <v/>
      </c>
      <c r="B194" s="90" t="str">
        <f>IFERROR(VLOOKUP('2추일입'!$C194,[2]구분표!$A$2:$C$1001,3,FALSE),"")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3"/>
        <v>0</v>
      </c>
      <c r="M194" s="188"/>
      <c r="N194" s="188"/>
      <c r="O194" s="74">
        <f t="shared" si="34"/>
        <v>0</v>
      </c>
      <c r="P194" s="75" t="str">
        <f t="shared" si="35"/>
        <v>-</v>
      </c>
      <c r="Q194" s="206"/>
      <c r="R194" s="76"/>
      <c r="S194" s="215"/>
      <c r="T194" s="76"/>
      <c r="U194" s="79" t="str">
        <f t="shared" si="32"/>
        <v/>
      </c>
      <c r="V194" s="188">
        <f t="shared" si="36"/>
        <v>0</v>
      </c>
      <c r="W194" s="188">
        <f t="shared" si="37"/>
        <v>0</v>
      </c>
      <c r="X194" s="78" t="str">
        <f t="shared" si="38"/>
        <v>ok</v>
      </c>
      <c r="Y194" s="76"/>
      <c r="Z194" s="77" t="str">
        <f t="shared" si="39"/>
        <v/>
      </c>
      <c r="AA194" s="188">
        <f t="shared" si="40"/>
        <v>0</v>
      </c>
      <c r="AB194" s="188">
        <f t="shared" si="41"/>
        <v>0</v>
      </c>
      <c r="AC194" s="78" t="str">
        <f t="shared" si="42"/>
        <v>ok</v>
      </c>
      <c r="AD194" s="76"/>
      <c r="AE194" s="80" t="str">
        <f t="array" ref="AE194">IFERROR(IF($C194="","",INDEX([2]구분표!$I$2:$I$1001,MATCH(1,([2]구분표!$B$2:$B$1001='2추일입'!$A194)*([2]구분표!$C$2:$C$1001='2추일입'!$B194)*([2]구분표!$A$2:$A$1001='2추일입'!$C194),0))),"@@")</f>
        <v/>
      </c>
    </row>
    <row r="195" spans="1:31" ht="31.5" customHeight="1">
      <c r="A195" s="90" t="str">
        <f>IFERROR(VLOOKUP('2추일입'!$C195,[2]구분표!$A$2:$C$1001,2,FALSE),"")</f>
        <v/>
      </c>
      <c r="B195" s="90" t="str">
        <f>IFERROR(VLOOKUP('2추일입'!$C195,[2]구분표!$A$2:$C$1001,3,FALSE),"")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3"/>
        <v>0</v>
      </c>
      <c r="M195" s="188"/>
      <c r="N195" s="188"/>
      <c r="O195" s="74">
        <f t="shared" si="34"/>
        <v>0</v>
      </c>
      <c r="P195" s="75" t="str">
        <f t="shared" si="35"/>
        <v>-</v>
      </c>
      <c r="Q195" s="206"/>
      <c r="R195" s="76"/>
      <c r="S195" s="215"/>
      <c r="T195" s="76"/>
      <c r="U195" s="79" t="str">
        <f t="shared" si="32"/>
        <v/>
      </c>
      <c r="V195" s="188">
        <f t="shared" si="36"/>
        <v>0</v>
      </c>
      <c r="W195" s="188">
        <f t="shared" si="37"/>
        <v>0</v>
      </c>
      <c r="X195" s="78" t="str">
        <f t="shared" si="38"/>
        <v>ok</v>
      </c>
      <c r="Y195" s="76"/>
      <c r="Z195" s="77" t="str">
        <f t="shared" si="39"/>
        <v/>
      </c>
      <c r="AA195" s="188">
        <f t="shared" si="40"/>
        <v>0</v>
      </c>
      <c r="AB195" s="188">
        <f t="shared" si="41"/>
        <v>0</v>
      </c>
      <c r="AC195" s="78" t="str">
        <f t="shared" si="42"/>
        <v>ok</v>
      </c>
      <c r="AD195" s="76"/>
      <c r="AE195" s="80" t="str">
        <f t="array" ref="AE195">IFERROR(IF($C195="","",INDEX([2]구분표!$I$2:$I$1001,MATCH(1,([2]구분표!$B$2:$B$1001='2추일입'!$A195)*([2]구분표!$C$2:$C$1001='2추일입'!$B195)*([2]구분표!$A$2:$A$1001='2추일입'!$C195),0))),"@@")</f>
        <v/>
      </c>
    </row>
    <row r="196" spans="1:31" ht="31.5" customHeight="1">
      <c r="A196" s="90" t="str">
        <f>IFERROR(VLOOKUP('2추일입'!$C196,[2]구분표!$A$2:$C$1001,2,FALSE),"")</f>
        <v/>
      </c>
      <c r="B196" s="90" t="str">
        <f>IFERROR(VLOOKUP('2추일입'!$C196,[2]구분표!$A$2:$C$1001,3,FALSE),"")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3"/>
        <v>0</v>
      </c>
      <c r="M196" s="188"/>
      <c r="N196" s="188"/>
      <c r="O196" s="74">
        <f t="shared" si="34"/>
        <v>0</v>
      </c>
      <c r="P196" s="75" t="str">
        <f t="shared" si="35"/>
        <v>-</v>
      </c>
      <c r="Q196" s="206"/>
      <c r="R196" s="76"/>
      <c r="S196" s="215"/>
      <c r="T196" s="76"/>
      <c r="U196" s="79" t="str">
        <f t="shared" si="32"/>
        <v/>
      </c>
      <c r="V196" s="188">
        <f t="shared" si="36"/>
        <v>0</v>
      </c>
      <c r="W196" s="188">
        <f t="shared" si="37"/>
        <v>0</v>
      </c>
      <c r="X196" s="78" t="str">
        <f t="shared" si="38"/>
        <v>ok</v>
      </c>
      <c r="Y196" s="76"/>
      <c r="Z196" s="77" t="str">
        <f t="shared" si="39"/>
        <v/>
      </c>
      <c r="AA196" s="188">
        <f t="shared" si="40"/>
        <v>0</v>
      </c>
      <c r="AB196" s="188">
        <f t="shared" si="41"/>
        <v>0</v>
      </c>
      <c r="AC196" s="78" t="str">
        <f t="shared" si="42"/>
        <v>ok</v>
      </c>
      <c r="AD196" s="76"/>
      <c r="AE196" s="80" t="str">
        <f t="array" ref="AE196">IFERROR(IF($C196="","",INDEX([2]구분표!$I$2:$I$1001,MATCH(1,([2]구분표!$B$2:$B$1001='2추일입'!$A196)*([2]구분표!$C$2:$C$1001='2추일입'!$B196)*([2]구분표!$A$2:$A$1001='2추일입'!$C196),0))),"@@")</f>
        <v/>
      </c>
    </row>
    <row r="197" spans="1:31" ht="31.5" customHeight="1">
      <c r="A197" s="90" t="str">
        <f>IFERROR(VLOOKUP('2추일입'!$C197,[2]구분표!$A$2:$C$1001,2,FALSE),"")</f>
        <v/>
      </c>
      <c r="B197" s="90" t="str">
        <f>IFERROR(VLOOKUP('2추일입'!$C197,[2]구분표!$A$2:$C$1001,3,FALSE),"")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3"/>
        <v>0</v>
      </c>
      <c r="M197" s="188"/>
      <c r="N197" s="188"/>
      <c r="O197" s="74">
        <f t="shared" si="34"/>
        <v>0</v>
      </c>
      <c r="P197" s="75" t="str">
        <f t="shared" si="35"/>
        <v>-</v>
      </c>
      <c r="Q197" s="206"/>
      <c r="R197" s="76"/>
      <c r="S197" s="215"/>
      <c r="T197" s="76"/>
      <c r="U197" s="79" t="str">
        <f t="shared" si="32"/>
        <v/>
      </c>
      <c r="V197" s="188">
        <f t="shared" si="36"/>
        <v>0</v>
      </c>
      <c r="W197" s="188">
        <f t="shared" si="37"/>
        <v>0</v>
      </c>
      <c r="X197" s="78" t="str">
        <f t="shared" si="38"/>
        <v>ok</v>
      </c>
      <c r="Y197" s="76"/>
      <c r="Z197" s="77" t="str">
        <f t="shared" si="39"/>
        <v/>
      </c>
      <c r="AA197" s="188">
        <f t="shared" si="40"/>
        <v>0</v>
      </c>
      <c r="AB197" s="188">
        <f t="shared" si="41"/>
        <v>0</v>
      </c>
      <c r="AC197" s="78" t="str">
        <f t="shared" si="42"/>
        <v>ok</v>
      </c>
      <c r="AD197" s="76"/>
      <c r="AE197" s="80" t="str">
        <f t="array" ref="AE197">IFERROR(IF($C197="","",INDEX([2]구분표!$I$2:$I$1001,MATCH(1,([2]구분표!$B$2:$B$1001='2추일입'!$A197)*([2]구분표!$C$2:$C$1001='2추일입'!$B197)*([2]구분표!$A$2:$A$1001='2추일입'!$C197),0))),"@@")</f>
        <v/>
      </c>
    </row>
    <row r="198" spans="1:31" ht="31.5" customHeight="1">
      <c r="A198" s="90" t="str">
        <f>IFERROR(VLOOKUP('2추일입'!$C198,[2]구분표!$A$2:$C$1001,2,FALSE),"")</f>
        <v/>
      </c>
      <c r="B198" s="90" t="str">
        <f>IFERROR(VLOOKUP('2추일입'!$C198,[2]구분표!$A$2:$C$1001,3,FALSE),"")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3"/>
        <v>0</v>
      </c>
      <c r="M198" s="188"/>
      <c r="N198" s="188"/>
      <c r="O198" s="74">
        <f t="shared" si="34"/>
        <v>0</v>
      </c>
      <c r="P198" s="75" t="str">
        <f t="shared" si="35"/>
        <v>-</v>
      </c>
      <c r="Q198" s="206"/>
      <c r="R198" s="76"/>
      <c r="S198" s="215"/>
      <c r="T198" s="76"/>
      <c r="U198" s="79" t="str">
        <f t="shared" si="32"/>
        <v/>
      </c>
      <c r="V198" s="188">
        <f t="shared" si="36"/>
        <v>0</v>
      </c>
      <c r="W198" s="188">
        <f t="shared" si="37"/>
        <v>0</v>
      </c>
      <c r="X198" s="78" t="str">
        <f t="shared" si="38"/>
        <v>ok</v>
      </c>
      <c r="Y198" s="76"/>
      <c r="Z198" s="77" t="str">
        <f t="shared" si="39"/>
        <v/>
      </c>
      <c r="AA198" s="188">
        <f t="shared" si="40"/>
        <v>0</v>
      </c>
      <c r="AB198" s="188">
        <f t="shared" si="41"/>
        <v>0</v>
      </c>
      <c r="AC198" s="78" t="str">
        <f t="shared" si="42"/>
        <v>ok</v>
      </c>
      <c r="AD198" s="76"/>
      <c r="AE198" s="80" t="str">
        <f t="array" ref="AE198">IFERROR(IF($C198="","",INDEX([2]구분표!$I$2:$I$1001,MATCH(1,([2]구분표!$B$2:$B$1001='2추일입'!$A198)*([2]구분표!$C$2:$C$1001='2추일입'!$B198)*([2]구분표!$A$2:$A$1001='2추일입'!$C198),0))),"@@")</f>
        <v/>
      </c>
    </row>
    <row r="199" spans="1:31" ht="31.5" customHeight="1">
      <c r="A199" s="90" t="str">
        <f>IFERROR(VLOOKUP('2추일입'!$C199,[2]구분표!$A$2:$C$1001,2,FALSE),"")</f>
        <v/>
      </c>
      <c r="B199" s="90" t="str">
        <f>IFERROR(VLOOKUP('2추일입'!$C199,[2]구분표!$A$2:$C$1001,3,FALSE),"")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3"/>
        <v>0</v>
      </c>
      <c r="M199" s="188"/>
      <c r="N199" s="188"/>
      <c r="O199" s="74">
        <f t="shared" si="34"/>
        <v>0</v>
      </c>
      <c r="P199" s="75" t="str">
        <f t="shared" si="35"/>
        <v>-</v>
      </c>
      <c r="Q199" s="206"/>
      <c r="R199" s="76"/>
      <c r="S199" s="215"/>
      <c r="T199" s="76"/>
      <c r="U199" s="79" t="str">
        <f t="shared" si="32"/>
        <v/>
      </c>
      <c r="V199" s="188">
        <f t="shared" si="36"/>
        <v>0</v>
      </c>
      <c r="W199" s="188">
        <f t="shared" si="37"/>
        <v>0</v>
      </c>
      <c r="X199" s="78" t="str">
        <f t="shared" si="38"/>
        <v>ok</v>
      </c>
      <c r="Y199" s="76"/>
      <c r="Z199" s="77" t="str">
        <f t="shared" si="39"/>
        <v/>
      </c>
      <c r="AA199" s="188">
        <f t="shared" si="40"/>
        <v>0</v>
      </c>
      <c r="AB199" s="188">
        <f t="shared" si="41"/>
        <v>0</v>
      </c>
      <c r="AC199" s="78" t="str">
        <f t="shared" si="42"/>
        <v>ok</v>
      </c>
      <c r="AD199" s="76"/>
      <c r="AE199" s="80" t="str">
        <f t="array" ref="AE199">IFERROR(IF($C199="","",INDEX([2]구분표!$I$2:$I$1001,MATCH(1,([2]구분표!$B$2:$B$1001='2추일입'!$A199)*([2]구분표!$C$2:$C$1001='2추일입'!$B199)*([2]구분표!$A$2:$A$1001='2추일입'!$C199),0))),"@@")</f>
        <v/>
      </c>
    </row>
    <row r="200" spans="1:31" ht="31.5" customHeight="1">
      <c r="A200" s="90" t="str">
        <f>IFERROR(VLOOKUP('2추일입'!$C200,[2]구분표!$A$2:$C$1001,2,FALSE),"")</f>
        <v/>
      </c>
      <c r="B200" s="90" t="str">
        <f>IFERROR(VLOOKUP('2추일입'!$C200,[2]구분표!$A$2:$C$1001,3,FALSE),"")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3"/>
        <v>0</v>
      </c>
      <c r="M200" s="188"/>
      <c r="N200" s="188"/>
      <c r="O200" s="74">
        <f t="shared" si="34"/>
        <v>0</v>
      </c>
      <c r="P200" s="75" t="str">
        <f t="shared" si="35"/>
        <v>-</v>
      </c>
      <c r="Q200" s="206"/>
      <c r="R200" s="76"/>
      <c r="S200" s="215"/>
      <c r="T200" s="76"/>
      <c r="U200" s="79" t="str">
        <f t="shared" si="32"/>
        <v/>
      </c>
      <c r="V200" s="188">
        <f t="shared" si="36"/>
        <v>0</v>
      </c>
      <c r="W200" s="188">
        <f t="shared" si="37"/>
        <v>0</v>
      </c>
      <c r="X200" s="78" t="str">
        <f t="shared" si="38"/>
        <v>ok</v>
      </c>
      <c r="Y200" s="76"/>
      <c r="Z200" s="77" t="str">
        <f t="shared" si="39"/>
        <v/>
      </c>
      <c r="AA200" s="188">
        <f t="shared" si="40"/>
        <v>0</v>
      </c>
      <c r="AB200" s="188">
        <f t="shared" si="41"/>
        <v>0</v>
      </c>
      <c r="AC200" s="78" t="str">
        <f t="shared" si="42"/>
        <v>ok</v>
      </c>
      <c r="AD200" s="76"/>
      <c r="AE200" s="80" t="str">
        <f t="array" ref="AE200">IFERROR(IF($C200="","",INDEX([2]구분표!$I$2:$I$1001,MATCH(1,([2]구분표!$B$2:$B$1001='2추일입'!$A200)*([2]구분표!$C$2:$C$1001='2추일입'!$B200)*([2]구분표!$A$2:$A$1001='2추일입'!$C200),0))),"@@")</f>
        <v/>
      </c>
    </row>
    <row r="201" spans="1:31" ht="31.5" customHeight="1">
      <c r="A201" s="90" t="str">
        <f>IFERROR(VLOOKUP('2추일입'!$C201,[2]구분표!$A$2:$C$1001,2,FALSE),"")</f>
        <v/>
      </c>
      <c r="B201" s="90" t="str">
        <f>IFERROR(VLOOKUP('2추일입'!$C201,[2]구분표!$A$2:$C$1001,3,FALSE),"")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3"/>
        <v>0</v>
      </c>
      <c r="M201" s="188"/>
      <c r="N201" s="188"/>
      <c r="O201" s="74">
        <f t="shared" si="34"/>
        <v>0</v>
      </c>
      <c r="P201" s="75" t="str">
        <f t="shared" si="35"/>
        <v>-</v>
      </c>
      <c r="Q201" s="206"/>
      <c r="R201" s="76"/>
      <c r="S201" s="215"/>
      <c r="T201" s="76"/>
      <c r="U201" s="79" t="str">
        <f t="shared" si="32"/>
        <v/>
      </c>
      <c r="V201" s="188">
        <f t="shared" si="36"/>
        <v>0</v>
      </c>
      <c r="W201" s="188">
        <f t="shared" si="37"/>
        <v>0</v>
      </c>
      <c r="X201" s="78" t="str">
        <f t="shared" si="38"/>
        <v>ok</v>
      </c>
      <c r="Y201" s="76"/>
      <c r="Z201" s="77" t="str">
        <f t="shared" si="39"/>
        <v/>
      </c>
      <c r="AA201" s="188">
        <f t="shared" si="40"/>
        <v>0</v>
      </c>
      <c r="AB201" s="188">
        <f t="shared" si="41"/>
        <v>0</v>
      </c>
      <c r="AC201" s="78" t="str">
        <f t="shared" si="42"/>
        <v>ok</v>
      </c>
      <c r="AD201" s="76"/>
      <c r="AE201" s="80" t="str">
        <f t="array" ref="AE201">IFERROR(IF($C201="","",INDEX([2]구분표!$I$2:$I$1001,MATCH(1,([2]구분표!$B$2:$B$1001='2추일입'!$A201)*([2]구분표!$C$2:$C$1001='2추일입'!$B201)*([2]구분표!$A$2:$A$1001='2추일입'!$C201),0))),"@@")</f>
        <v/>
      </c>
    </row>
    <row r="202" spans="1:31" ht="31.5" customHeight="1">
      <c r="A202" s="90" t="str">
        <f>IFERROR(VLOOKUP('2추일입'!$C202,[2]구분표!$A$2:$C$1001,2,FALSE),"")</f>
        <v/>
      </c>
      <c r="B202" s="90" t="str">
        <f>IFERROR(VLOOKUP('2추일입'!$C202,[2]구분표!$A$2:$C$1001,3,FALSE),"")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3"/>
        <v>0</v>
      </c>
      <c r="M202" s="188"/>
      <c r="N202" s="188"/>
      <c r="O202" s="74">
        <f t="shared" si="34"/>
        <v>0</v>
      </c>
      <c r="P202" s="75" t="str">
        <f t="shared" si="35"/>
        <v>-</v>
      </c>
      <c r="Q202" s="206"/>
      <c r="R202" s="76"/>
      <c r="S202" s="215"/>
      <c r="T202" s="76"/>
      <c r="U202" s="79" t="str">
        <f t="shared" si="32"/>
        <v/>
      </c>
      <c r="V202" s="188">
        <f t="shared" si="36"/>
        <v>0</v>
      </c>
      <c r="W202" s="188">
        <f t="shared" si="37"/>
        <v>0</v>
      </c>
      <c r="X202" s="78" t="str">
        <f t="shared" si="38"/>
        <v>ok</v>
      </c>
      <c r="Y202" s="76"/>
      <c r="Z202" s="77" t="str">
        <f t="shared" si="39"/>
        <v/>
      </c>
      <c r="AA202" s="188">
        <f t="shared" si="40"/>
        <v>0</v>
      </c>
      <c r="AB202" s="188">
        <f t="shared" si="41"/>
        <v>0</v>
      </c>
      <c r="AC202" s="78" t="str">
        <f t="shared" si="42"/>
        <v>ok</v>
      </c>
      <c r="AD202" s="76"/>
      <c r="AE202" s="80" t="str">
        <f t="array" ref="AE202">IFERROR(IF($C202="","",INDEX([2]구분표!$I$2:$I$1001,MATCH(1,([2]구분표!$B$2:$B$1001='2추일입'!$A202)*([2]구분표!$C$2:$C$1001='2추일입'!$B202)*([2]구분표!$A$2:$A$1001='2추일입'!$C202),0))),"@@")</f>
        <v/>
      </c>
    </row>
    <row r="203" spans="1:31" ht="31.5" customHeight="1">
      <c r="A203" s="90" t="str">
        <f>IFERROR(VLOOKUP('2추일입'!$C203,[2]구분표!$A$2:$C$1001,2,FALSE),"")</f>
        <v/>
      </c>
      <c r="B203" s="90" t="str">
        <f>IFERROR(VLOOKUP('2추일입'!$C203,[2]구분표!$A$2:$C$1001,3,FALSE),"")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3"/>
        <v>0</v>
      </c>
      <c r="M203" s="188"/>
      <c r="N203" s="188"/>
      <c r="O203" s="74">
        <f t="shared" si="34"/>
        <v>0</v>
      </c>
      <c r="P203" s="75" t="str">
        <f t="shared" si="35"/>
        <v>-</v>
      </c>
      <c r="Q203" s="206"/>
      <c r="R203" s="76"/>
      <c r="S203" s="215"/>
      <c r="T203" s="76"/>
      <c r="U203" s="79" t="str">
        <f t="shared" si="32"/>
        <v/>
      </c>
      <c r="V203" s="188">
        <f t="shared" si="36"/>
        <v>0</v>
      </c>
      <c r="W203" s="188">
        <f t="shared" si="37"/>
        <v>0</v>
      </c>
      <c r="X203" s="78" t="str">
        <f t="shared" si="38"/>
        <v>ok</v>
      </c>
      <c r="Y203" s="76"/>
      <c r="Z203" s="77" t="str">
        <f t="shared" si="39"/>
        <v/>
      </c>
      <c r="AA203" s="188">
        <f t="shared" si="40"/>
        <v>0</v>
      </c>
      <c r="AB203" s="188">
        <f t="shared" si="41"/>
        <v>0</v>
      </c>
      <c r="AC203" s="78" t="str">
        <f t="shared" si="42"/>
        <v>ok</v>
      </c>
      <c r="AD203" s="76"/>
      <c r="AE203" s="80" t="str">
        <f t="array" ref="AE203">IFERROR(IF($C203="","",INDEX([2]구분표!$I$2:$I$1001,MATCH(1,([2]구분표!$B$2:$B$1001='2추일입'!$A203)*([2]구분표!$C$2:$C$1001='2추일입'!$B203)*([2]구분표!$A$2:$A$1001='2추일입'!$C203),0))),"@@")</f>
        <v/>
      </c>
    </row>
    <row r="204" spans="1:31" ht="31.5" customHeight="1">
      <c r="A204" s="90" t="str">
        <f>IFERROR(VLOOKUP('2추일입'!$C204,[2]구분표!$A$2:$C$1001,2,FALSE),"")</f>
        <v/>
      </c>
      <c r="B204" s="90" t="str">
        <f>IFERROR(VLOOKUP('2추일입'!$C204,[2]구분표!$A$2:$C$1001,3,FALSE),"")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3"/>
        <v>0</v>
      </c>
      <c r="M204" s="188"/>
      <c r="N204" s="188"/>
      <c r="O204" s="74">
        <f t="shared" si="34"/>
        <v>0</v>
      </c>
      <c r="P204" s="75" t="str">
        <f t="shared" si="35"/>
        <v>-</v>
      </c>
      <c r="Q204" s="206"/>
      <c r="R204" s="76"/>
      <c r="S204" s="215"/>
      <c r="T204" s="76"/>
      <c r="U204" s="79" t="str">
        <f t="shared" si="32"/>
        <v/>
      </c>
      <c r="V204" s="188">
        <f t="shared" si="36"/>
        <v>0</v>
      </c>
      <c r="W204" s="188">
        <f t="shared" si="37"/>
        <v>0</v>
      </c>
      <c r="X204" s="78" t="str">
        <f t="shared" si="38"/>
        <v>ok</v>
      </c>
      <c r="Y204" s="76"/>
      <c r="Z204" s="77" t="str">
        <f t="shared" si="39"/>
        <v/>
      </c>
      <c r="AA204" s="188">
        <f t="shared" si="40"/>
        <v>0</v>
      </c>
      <c r="AB204" s="188">
        <f t="shared" si="41"/>
        <v>0</v>
      </c>
      <c r="AC204" s="78" t="str">
        <f t="shared" si="42"/>
        <v>ok</v>
      </c>
      <c r="AD204" s="76"/>
      <c r="AE204" s="80" t="str">
        <f t="array" ref="AE204">IFERROR(IF($C204="","",INDEX([2]구분표!$I$2:$I$1001,MATCH(1,([2]구분표!$B$2:$B$1001='2추일입'!$A204)*([2]구분표!$C$2:$C$1001='2추일입'!$B204)*([2]구분표!$A$2:$A$1001='2추일입'!$C204),0))),"@@")</f>
        <v/>
      </c>
    </row>
    <row r="205" spans="1:31" ht="31.5" customHeight="1">
      <c r="A205" s="90" t="str">
        <f>IFERROR(VLOOKUP('2추일입'!$C205,[2]구분표!$A$2:$C$1001,2,FALSE),"")</f>
        <v/>
      </c>
      <c r="B205" s="90" t="str">
        <f>IFERROR(VLOOKUP('2추일입'!$C205,[2]구분표!$A$2:$C$1001,3,FALSE),"")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3"/>
        <v>0</v>
      </c>
      <c r="M205" s="188"/>
      <c r="N205" s="188"/>
      <c r="O205" s="74">
        <f t="shared" si="34"/>
        <v>0</v>
      </c>
      <c r="P205" s="75" t="str">
        <f t="shared" si="35"/>
        <v>-</v>
      </c>
      <c r="Q205" s="205"/>
      <c r="R205" s="76"/>
      <c r="S205" s="215"/>
      <c r="T205" s="76"/>
      <c r="U205" s="79" t="str">
        <f t="shared" si="32"/>
        <v/>
      </c>
      <c r="V205" s="188">
        <f t="shared" si="36"/>
        <v>0</v>
      </c>
      <c r="W205" s="188">
        <f t="shared" si="37"/>
        <v>0</v>
      </c>
      <c r="X205" s="78" t="str">
        <f t="shared" si="38"/>
        <v>ok</v>
      </c>
      <c r="Y205" s="76"/>
      <c r="Z205" s="77" t="str">
        <f t="shared" si="39"/>
        <v/>
      </c>
      <c r="AA205" s="188">
        <f t="shared" si="40"/>
        <v>0</v>
      </c>
      <c r="AB205" s="188">
        <f t="shared" si="41"/>
        <v>0</v>
      </c>
      <c r="AC205" s="78" t="str">
        <f t="shared" si="42"/>
        <v>ok</v>
      </c>
      <c r="AD205" s="76"/>
      <c r="AE205" s="80" t="str">
        <f t="array" ref="AE205">IFERROR(IF($C205="","",INDEX([2]구분표!$I$2:$I$1001,MATCH(1,([2]구분표!$B$2:$B$1001='2추일입'!$A205)*([2]구분표!$C$2:$C$1001='2추일입'!$B205)*([2]구분표!$A$2:$A$1001='2추일입'!$C205),0))),"@@")</f>
        <v/>
      </c>
    </row>
    <row r="206" spans="1:31" ht="31.5" customHeight="1">
      <c r="A206" s="90" t="str">
        <f>IFERROR(VLOOKUP('2추일입'!$C206,[2]구분표!$A$2:$C$1001,2,FALSE),"")</f>
        <v/>
      </c>
      <c r="B206" s="90" t="str">
        <f>IFERROR(VLOOKUP('2추일입'!$C206,[2]구분표!$A$2:$C$1001,3,FALSE),"")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200"/>
      <c r="K206" s="188"/>
      <c r="L206" s="74">
        <f t="shared" si="33"/>
        <v>0</v>
      </c>
      <c r="M206" s="202"/>
      <c r="N206" s="188"/>
      <c r="O206" s="74">
        <f t="shared" si="34"/>
        <v>0</v>
      </c>
      <c r="P206" s="75" t="str">
        <f t="shared" si="35"/>
        <v>-</v>
      </c>
      <c r="Q206" s="205"/>
      <c r="R206" s="76"/>
      <c r="S206" s="215"/>
      <c r="T206" s="76"/>
      <c r="U206" s="79" t="str">
        <f t="shared" si="32"/>
        <v/>
      </c>
      <c r="V206" s="188">
        <f t="shared" si="36"/>
        <v>0</v>
      </c>
      <c r="W206" s="188">
        <f t="shared" si="37"/>
        <v>0</v>
      </c>
      <c r="X206" s="78" t="str">
        <f t="shared" si="38"/>
        <v>ok</v>
      </c>
      <c r="Y206" s="76"/>
      <c r="Z206" s="77" t="str">
        <f t="shared" si="39"/>
        <v/>
      </c>
      <c r="AA206" s="188">
        <f t="shared" si="40"/>
        <v>0</v>
      </c>
      <c r="AB206" s="188">
        <f t="shared" si="41"/>
        <v>0</v>
      </c>
      <c r="AC206" s="78" t="str">
        <f t="shared" si="42"/>
        <v>ok</v>
      </c>
      <c r="AD206" s="76"/>
      <c r="AE206" s="80" t="str">
        <f t="array" ref="AE206">IFERROR(IF($C206="","",INDEX([2]구분표!$I$2:$I$1001,MATCH(1,([2]구분표!$B$2:$B$1001='2추일입'!$A206)*([2]구분표!$C$2:$C$1001='2추일입'!$B206)*([2]구분표!$A$2:$A$1001='2추일입'!$C206),0))),"@@")</f>
        <v/>
      </c>
    </row>
    <row r="207" spans="1:31" ht="31.5" customHeight="1">
      <c r="A207" s="90" t="str">
        <f>IFERROR(VLOOKUP('2추일입'!$C207,[2]구분표!$A$2:$C$1001,2,FALSE),"")</f>
        <v/>
      </c>
      <c r="B207" s="90" t="str">
        <f>IFERROR(VLOOKUP('2추일입'!$C207,[2]구분표!$A$2:$C$1001,3,FALSE),"")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188"/>
      <c r="K207" s="188"/>
      <c r="L207" s="74">
        <f t="shared" si="33"/>
        <v>0</v>
      </c>
      <c r="M207" s="188"/>
      <c r="N207" s="188"/>
      <c r="O207" s="74">
        <f t="shared" si="34"/>
        <v>0</v>
      </c>
      <c r="P207" s="75" t="str">
        <f t="shared" si="35"/>
        <v>-</v>
      </c>
      <c r="Q207" s="207"/>
      <c r="R207" s="76"/>
      <c r="S207" s="215"/>
      <c r="T207" s="76"/>
      <c r="U207" s="79" t="str">
        <f t="shared" si="32"/>
        <v/>
      </c>
      <c r="V207" s="188">
        <f t="shared" si="36"/>
        <v>0</v>
      </c>
      <c r="W207" s="188">
        <f t="shared" si="37"/>
        <v>0</v>
      </c>
      <c r="X207" s="78" t="str">
        <f t="shared" si="38"/>
        <v>ok</v>
      </c>
      <c r="Y207" s="76"/>
      <c r="Z207" s="77" t="str">
        <f t="shared" si="39"/>
        <v/>
      </c>
      <c r="AA207" s="188">
        <f t="shared" si="40"/>
        <v>0</v>
      </c>
      <c r="AB207" s="188">
        <f t="shared" si="41"/>
        <v>0</v>
      </c>
      <c r="AC207" s="78" t="str">
        <f t="shared" si="42"/>
        <v>ok</v>
      </c>
      <c r="AD207" s="76"/>
      <c r="AE207" s="80" t="str">
        <f t="array" ref="AE207">IFERROR(IF($C207="","",INDEX([2]구분표!$I$2:$I$1001,MATCH(1,([2]구분표!$B$2:$B$1001='2추일입'!$A207)*([2]구분표!$C$2:$C$1001='2추일입'!$B207)*([2]구분표!$A$2:$A$1001='2추일입'!$C207),0))),"@@")</f>
        <v/>
      </c>
    </row>
    <row r="208" spans="1:31" ht="31.5" customHeight="1">
      <c r="A208" s="90" t="str">
        <f>IFERROR(VLOOKUP('2추일입'!$C208,[2]구분표!$A$2:$C$1001,2,FALSE),"")</f>
        <v/>
      </c>
      <c r="B208" s="90" t="str">
        <f>IFERROR(VLOOKUP('2추일입'!$C208,[2]구분표!$A$2:$C$1001,3,FALSE),"")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3"/>
        <v>0</v>
      </c>
      <c r="M208" s="188"/>
      <c r="N208" s="188"/>
      <c r="O208" s="74">
        <f t="shared" si="34"/>
        <v>0</v>
      </c>
      <c r="P208" s="75" t="str">
        <f t="shared" si="35"/>
        <v>-</v>
      </c>
      <c r="Q208" s="206"/>
      <c r="R208" s="76"/>
      <c r="S208" s="215"/>
      <c r="T208" s="76"/>
      <c r="U208" s="79" t="str">
        <f t="shared" ref="U208:U271" si="43">IF(COUNT(FIND("국비/",$F208)),"국비",IF(COUNT(FIND("광특/",$F208)),"광특",IF(COUNT(FIND("기금/",$F208)),"기금",IF(COUNT(FIND("교부세/",$F208)),"특교",IF(COUNT(FIND("자체/",$F208)),"도비","")))))</f>
        <v/>
      </c>
      <c r="V208" s="188">
        <f t="shared" si="36"/>
        <v>0</v>
      </c>
      <c r="W208" s="188">
        <f t="shared" si="37"/>
        <v>0</v>
      </c>
      <c r="X208" s="78" t="str">
        <f t="shared" si="38"/>
        <v>ok</v>
      </c>
      <c r="Y208" s="76"/>
      <c r="Z208" s="77" t="str">
        <f t="shared" si="39"/>
        <v/>
      </c>
      <c r="AA208" s="188">
        <f t="shared" si="40"/>
        <v>0</v>
      </c>
      <c r="AB208" s="188">
        <f t="shared" si="41"/>
        <v>0</v>
      </c>
      <c r="AC208" s="78" t="str">
        <f t="shared" si="42"/>
        <v>ok</v>
      </c>
      <c r="AD208" s="76"/>
      <c r="AE208" s="80" t="str">
        <f t="array" ref="AE208">IFERROR(IF($C208="","",INDEX([2]구분표!$I$2:$I$1001,MATCH(1,([2]구분표!$B$2:$B$1001='2추일입'!$A208)*([2]구분표!$C$2:$C$1001='2추일입'!$B208)*([2]구분표!$A$2:$A$1001='2추일입'!$C208),0))),"@@")</f>
        <v/>
      </c>
    </row>
    <row r="209" spans="1:31" ht="31.5" customHeight="1">
      <c r="A209" s="90" t="str">
        <f>IFERROR(VLOOKUP('2추일입'!$C209,[2]구분표!$A$2:$C$1001,2,FALSE),"")</f>
        <v/>
      </c>
      <c r="B209" s="90" t="str">
        <f>IFERROR(VLOOKUP('2추일입'!$C209,[2]구분표!$A$2:$C$1001,3,FALSE),"")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200"/>
      <c r="L209" s="74">
        <f t="shared" si="33"/>
        <v>0</v>
      </c>
      <c r="M209" s="188"/>
      <c r="N209" s="200"/>
      <c r="O209" s="74">
        <f t="shared" si="34"/>
        <v>0</v>
      </c>
      <c r="P209" s="75" t="str">
        <f t="shared" si="35"/>
        <v>-</v>
      </c>
      <c r="Q209" s="206"/>
      <c r="R209" s="76"/>
      <c r="S209" s="215"/>
      <c r="T209" s="76"/>
      <c r="U209" s="79" t="str">
        <f t="shared" si="43"/>
        <v/>
      </c>
      <c r="V209" s="188">
        <f t="shared" si="36"/>
        <v>0</v>
      </c>
      <c r="W209" s="188">
        <f t="shared" si="37"/>
        <v>0</v>
      </c>
      <c r="X209" s="78" t="str">
        <f t="shared" si="38"/>
        <v>ok</v>
      </c>
      <c r="Y209" s="76"/>
      <c r="Z209" s="77" t="str">
        <f t="shared" si="39"/>
        <v/>
      </c>
      <c r="AA209" s="188">
        <f t="shared" si="40"/>
        <v>0</v>
      </c>
      <c r="AB209" s="188">
        <f t="shared" si="41"/>
        <v>0</v>
      </c>
      <c r="AC209" s="78" t="str">
        <f t="shared" si="42"/>
        <v>ok</v>
      </c>
      <c r="AD209" s="76"/>
      <c r="AE209" s="80" t="str">
        <f t="array" ref="AE209">IFERROR(IF($C209="","",INDEX([2]구분표!$I$2:$I$1001,MATCH(1,([2]구분표!$B$2:$B$1001='2추일입'!$A209)*([2]구분표!$C$2:$C$1001='2추일입'!$B209)*([2]구분표!$A$2:$A$1001='2추일입'!$C209),0))),"@@")</f>
        <v/>
      </c>
    </row>
    <row r="210" spans="1:31" ht="31.5" customHeight="1">
      <c r="A210" s="90" t="str">
        <f>IFERROR(VLOOKUP('2추일입'!$C210,[2]구분표!$A$2:$C$1001,2,FALSE),"")</f>
        <v/>
      </c>
      <c r="B210" s="90" t="str">
        <f>IFERROR(VLOOKUP('2추일입'!$C210,[2]구분표!$A$2:$C$1001,3,FALSE),"")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188"/>
      <c r="L210" s="74">
        <f t="shared" si="33"/>
        <v>0</v>
      </c>
      <c r="M210" s="188"/>
      <c r="N210" s="188"/>
      <c r="O210" s="74">
        <f t="shared" si="34"/>
        <v>0</v>
      </c>
      <c r="P210" s="75" t="str">
        <f t="shared" si="35"/>
        <v>-</v>
      </c>
      <c r="Q210" s="206"/>
      <c r="R210" s="76"/>
      <c r="S210" s="215"/>
      <c r="T210" s="76"/>
      <c r="U210" s="79" t="str">
        <f t="shared" si="43"/>
        <v/>
      </c>
      <c r="V210" s="188">
        <f t="shared" si="36"/>
        <v>0</v>
      </c>
      <c r="W210" s="188">
        <f t="shared" si="37"/>
        <v>0</v>
      </c>
      <c r="X210" s="78" t="str">
        <f t="shared" si="38"/>
        <v>ok</v>
      </c>
      <c r="Y210" s="76"/>
      <c r="Z210" s="77" t="str">
        <f t="shared" si="39"/>
        <v/>
      </c>
      <c r="AA210" s="188">
        <f t="shared" si="40"/>
        <v>0</v>
      </c>
      <c r="AB210" s="188">
        <f t="shared" si="41"/>
        <v>0</v>
      </c>
      <c r="AC210" s="78" t="str">
        <f t="shared" si="42"/>
        <v>ok</v>
      </c>
      <c r="AD210" s="76"/>
      <c r="AE210" s="80" t="str">
        <f t="array" ref="AE210">IFERROR(IF($C210="","",INDEX([2]구분표!$I$2:$I$1001,MATCH(1,([2]구분표!$B$2:$B$1001='2추일입'!$A210)*([2]구분표!$C$2:$C$1001='2추일입'!$B210)*([2]구분표!$A$2:$A$1001='2추일입'!$C210),0))),"@@")</f>
        <v/>
      </c>
    </row>
    <row r="211" spans="1:31" ht="31.5" customHeight="1">
      <c r="A211" s="90" t="str">
        <f>IFERROR(VLOOKUP('2추일입'!$C211,[2]구분표!$A$2:$C$1001,2,FALSE),"")</f>
        <v/>
      </c>
      <c r="B211" s="90" t="str">
        <f>IFERROR(VLOOKUP('2추일입'!$C211,[2]구분표!$A$2:$C$1001,3,FALSE),"")</f>
        <v/>
      </c>
      <c r="C211" s="190"/>
      <c r="D211" s="189"/>
      <c r="E211" s="189"/>
      <c r="F211" s="190"/>
      <c r="G211" s="192"/>
      <c r="H211" s="192"/>
      <c r="I211" s="74">
        <f>IF(SUMPRODUCT(COUNTIF($D211,{"*본예산*","*1회추경*","*신규*"})),"-",G211-H211)</f>
        <v>0</v>
      </c>
      <c r="J211" s="188"/>
      <c r="K211" s="188"/>
      <c r="L211" s="74">
        <f t="shared" si="33"/>
        <v>0</v>
      </c>
      <c r="M211" s="188"/>
      <c r="N211" s="188"/>
      <c r="O211" s="74">
        <f t="shared" si="34"/>
        <v>0</v>
      </c>
      <c r="P211" s="75" t="str">
        <f t="shared" si="35"/>
        <v>-</v>
      </c>
      <c r="Q211" s="206"/>
      <c r="R211" s="76"/>
      <c r="S211" s="215"/>
      <c r="T211" s="76"/>
      <c r="U211" s="79" t="str">
        <f t="shared" si="43"/>
        <v/>
      </c>
      <c r="V211" s="188">
        <f t="shared" si="36"/>
        <v>0</v>
      </c>
      <c r="W211" s="188">
        <f t="shared" si="37"/>
        <v>0</v>
      </c>
      <c r="X211" s="78" t="str">
        <f t="shared" si="38"/>
        <v>ok</v>
      </c>
      <c r="Y211" s="76"/>
      <c r="Z211" s="77" t="str">
        <f t="shared" si="39"/>
        <v/>
      </c>
      <c r="AA211" s="188">
        <f t="shared" si="40"/>
        <v>0</v>
      </c>
      <c r="AB211" s="188">
        <f t="shared" si="41"/>
        <v>0</v>
      </c>
      <c r="AC211" s="78" t="str">
        <f t="shared" si="42"/>
        <v>ok</v>
      </c>
      <c r="AD211" s="76"/>
      <c r="AE211" s="80" t="str">
        <f t="array" ref="AE211">IFERROR(IF($C211="","",INDEX([2]구분표!$I$2:$I$1001,MATCH(1,([2]구분표!$B$2:$B$1001='2추일입'!$A211)*([2]구분표!$C$2:$C$1001='2추일입'!$B211)*([2]구분표!$A$2:$A$1001='2추일입'!$C211),0))),"@@")</f>
        <v/>
      </c>
    </row>
    <row r="212" spans="1:31" ht="31.5" customHeight="1">
      <c r="A212" s="90" t="str">
        <f>IFERROR(VLOOKUP('2추일입'!$C212,[2]구분표!$A$2:$C$1001,2,FALSE),"")</f>
        <v/>
      </c>
      <c r="B212" s="90" t="str">
        <f>IFERROR(VLOOKUP('2추일입'!$C212,[2]구분표!$A$2:$C$1001,3,FALSE),"")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3"/>
        <v>0</v>
      </c>
      <c r="M212" s="188"/>
      <c r="N212" s="188"/>
      <c r="O212" s="74">
        <f t="shared" si="34"/>
        <v>0</v>
      </c>
      <c r="P212" s="75" t="str">
        <f t="shared" si="35"/>
        <v>-</v>
      </c>
      <c r="Q212" s="206"/>
      <c r="R212" s="76"/>
      <c r="S212" s="215"/>
      <c r="T212" s="76"/>
      <c r="U212" s="79" t="str">
        <f t="shared" si="43"/>
        <v/>
      </c>
      <c r="V212" s="188">
        <f t="shared" si="36"/>
        <v>0</v>
      </c>
      <c r="W212" s="188">
        <f t="shared" si="37"/>
        <v>0</v>
      </c>
      <c r="X212" s="78" t="str">
        <f t="shared" si="38"/>
        <v>ok</v>
      </c>
      <c r="Y212" s="76"/>
      <c r="Z212" s="77" t="str">
        <f t="shared" si="39"/>
        <v/>
      </c>
      <c r="AA212" s="188">
        <f t="shared" si="40"/>
        <v>0</v>
      </c>
      <c r="AB212" s="188">
        <f t="shared" si="41"/>
        <v>0</v>
      </c>
      <c r="AC212" s="78" t="str">
        <f t="shared" si="42"/>
        <v>ok</v>
      </c>
      <c r="AD212" s="76"/>
      <c r="AE212" s="80" t="str">
        <f t="array" ref="AE212">IFERROR(IF($C212="","",INDEX([2]구분표!$I$2:$I$1001,MATCH(1,([2]구분표!$B$2:$B$1001='2추일입'!$A212)*([2]구분표!$C$2:$C$1001='2추일입'!$B212)*([2]구분표!$A$2:$A$1001='2추일입'!$C212),0))),"@@")</f>
        <v/>
      </c>
    </row>
    <row r="213" spans="1:31" ht="31.5" customHeight="1">
      <c r="A213" s="90" t="str">
        <f>IFERROR(VLOOKUP('2추일입'!$C213,[2]구분표!$A$2:$C$1001,2,FALSE),"")</f>
        <v/>
      </c>
      <c r="B213" s="90" t="str">
        <f>IFERROR(VLOOKUP('2추일입'!$C213,[2]구분표!$A$2:$C$1001,3,FALSE),"")</f>
        <v/>
      </c>
      <c r="C213" s="190"/>
      <c r="D213" s="189"/>
      <c r="E213" s="189"/>
      <c r="F213" s="190"/>
      <c r="G213" s="188"/>
      <c r="H213" s="188"/>
      <c r="I213" s="74">
        <f>IF(SUMPRODUCT(COUNTIF($D213,{"*본예산*","*1회추경*","*신규*"})),"-",G213-H213)</f>
        <v>0</v>
      </c>
      <c r="J213" s="188"/>
      <c r="K213" s="188"/>
      <c r="L213" s="74">
        <f t="shared" si="33"/>
        <v>0</v>
      </c>
      <c r="M213" s="188"/>
      <c r="N213" s="188"/>
      <c r="O213" s="74">
        <f t="shared" si="34"/>
        <v>0</v>
      </c>
      <c r="P213" s="75" t="str">
        <f t="shared" si="35"/>
        <v>-</v>
      </c>
      <c r="Q213" s="206"/>
      <c r="R213" s="76"/>
      <c r="S213" s="215"/>
      <c r="T213" s="76"/>
      <c r="U213" s="79" t="str">
        <f t="shared" si="43"/>
        <v/>
      </c>
      <c r="V213" s="188">
        <f t="shared" si="36"/>
        <v>0</v>
      </c>
      <c r="W213" s="188">
        <f t="shared" si="37"/>
        <v>0</v>
      </c>
      <c r="X213" s="78" t="str">
        <f t="shared" si="38"/>
        <v>ok</v>
      </c>
      <c r="Y213" s="76"/>
      <c r="Z213" s="77" t="str">
        <f t="shared" si="39"/>
        <v/>
      </c>
      <c r="AA213" s="188">
        <f t="shared" si="40"/>
        <v>0</v>
      </c>
      <c r="AB213" s="188">
        <f t="shared" si="41"/>
        <v>0</v>
      </c>
      <c r="AC213" s="78" t="str">
        <f t="shared" si="42"/>
        <v>ok</v>
      </c>
      <c r="AD213" s="76"/>
      <c r="AE213" s="80" t="str">
        <f t="array" ref="AE213">IFERROR(IF($C213="","",INDEX([2]구분표!$I$2:$I$1001,MATCH(1,([2]구분표!$B$2:$B$1001='2추일입'!$A213)*([2]구분표!$C$2:$C$1001='2추일입'!$B213)*([2]구분표!$A$2:$A$1001='2추일입'!$C213),0))),"@@")</f>
        <v/>
      </c>
    </row>
    <row r="214" spans="1:31" ht="31.5" customHeight="1">
      <c r="A214" s="90" t="str">
        <f>IFERROR(VLOOKUP('2추일입'!$C214,[2]구분표!$A$2:$C$1001,2,FALSE),"")</f>
        <v/>
      </c>
      <c r="B214" s="90" t="str">
        <f>IFERROR(VLOOKUP('2추일입'!$C214,[2]구분표!$A$2:$C$1001,3,FALSE),"")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3"/>
        <v>0</v>
      </c>
      <c r="M214" s="188"/>
      <c r="N214" s="188"/>
      <c r="O214" s="74">
        <f t="shared" si="34"/>
        <v>0</v>
      </c>
      <c r="P214" s="75" t="str">
        <f t="shared" si="35"/>
        <v>-</v>
      </c>
      <c r="Q214" s="206"/>
      <c r="R214" s="76"/>
      <c r="S214" s="215"/>
      <c r="T214" s="76"/>
      <c r="U214" s="79" t="str">
        <f t="shared" si="43"/>
        <v/>
      </c>
      <c r="V214" s="188">
        <f t="shared" si="36"/>
        <v>0</v>
      </c>
      <c r="W214" s="188">
        <f t="shared" si="37"/>
        <v>0</v>
      </c>
      <c r="X214" s="78" t="str">
        <f t="shared" si="38"/>
        <v>ok</v>
      </c>
      <c r="Y214" s="76"/>
      <c r="Z214" s="77" t="str">
        <f t="shared" si="39"/>
        <v/>
      </c>
      <c r="AA214" s="188">
        <f t="shared" si="40"/>
        <v>0</v>
      </c>
      <c r="AB214" s="188">
        <f t="shared" si="41"/>
        <v>0</v>
      </c>
      <c r="AC214" s="78" t="str">
        <f t="shared" si="42"/>
        <v>ok</v>
      </c>
      <c r="AD214" s="76"/>
      <c r="AE214" s="80" t="str">
        <f t="array" ref="AE214">IFERROR(IF($C214="","",INDEX([2]구분표!$I$2:$I$1001,MATCH(1,([2]구분표!$B$2:$B$1001='2추일입'!$A214)*([2]구분표!$C$2:$C$1001='2추일입'!$B214)*([2]구분표!$A$2:$A$1001='2추일입'!$C214),0))),"@@")</f>
        <v/>
      </c>
    </row>
    <row r="215" spans="1:31" ht="31.5" customHeight="1">
      <c r="A215" s="90" t="str">
        <f>IFERROR(VLOOKUP('2추일입'!$C215,[2]구분표!$A$2:$C$1001,2,FALSE),"")</f>
        <v/>
      </c>
      <c r="B215" s="90" t="str">
        <f>IFERROR(VLOOKUP('2추일입'!$C215,[2]구분표!$A$2:$C$1001,3,FALSE),"")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200"/>
      <c r="L215" s="74">
        <f t="shared" si="33"/>
        <v>0</v>
      </c>
      <c r="M215" s="188"/>
      <c r="N215" s="200"/>
      <c r="O215" s="74">
        <f t="shared" si="34"/>
        <v>0</v>
      </c>
      <c r="P215" s="75" t="str">
        <f t="shared" si="35"/>
        <v>-</v>
      </c>
      <c r="Q215" s="205"/>
      <c r="R215" s="76"/>
      <c r="S215" s="215"/>
      <c r="T215" s="76"/>
      <c r="U215" s="79" t="str">
        <f t="shared" si="43"/>
        <v/>
      </c>
      <c r="V215" s="188">
        <f t="shared" si="36"/>
        <v>0</v>
      </c>
      <c r="W215" s="188">
        <f t="shared" si="37"/>
        <v>0</v>
      </c>
      <c r="X215" s="78" t="str">
        <f t="shared" si="38"/>
        <v>ok</v>
      </c>
      <c r="Y215" s="76"/>
      <c r="Z215" s="77" t="str">
        <f t="shared" si="39"/>
        <v/>
      </c>
      <c r="AA215" s="188">
        <f t="shared" si="40"/>
        <v>0</v>
      </c>
      <c r="AB215" s="188">
        <f t="shared" si="41"/>
        <v>0</v>
      </c>
      <c r="AC215" s="78" t="str">
        <f t="shared" si="42"/>
        <v>ok</v>
      </c>
      <c r="AD215" s="76"/>
      <c r="AE215" s="80" t="str">
        <f t="array" ref="AE215">IFERROR(IF($C215="","",INDEX([2]구분표!$I$2:$I$1001,MATCH(1,([2]구분표!$B$2:$B$1001='2추일입'!$A215)*([2]구분표!$C$2:$C$1001='2추일입'!$B215)*([2]구분표!$A$2:$A$1001='2추일입'!$C215),0))),"@@")</f>
        <v/>
      </c>
    </row>
    <row r="216" spans="1:31" ht="31.5" customHeight="1">
      <c r="A216" s="90" t="str">
        <f>IFERROR(VLOOKUP('2추일입'!$C216,[2]구분표!$A$2:$C$1001,2,FALSE),"")</f>
        <v/>
      </c>
      <c r="B216" s="90" t="str">
        <f>IFERROR(VLOOKUP('2추일입'!$C216,[2]구분표!$A$2:$C$1001,3,FALSE),"")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188"/>
      <c r="L216" s="74">
        <f t="shared" si="33"/>
        <v>0</v>
      </c>
      <c r="M216" s="188"/>
      <c r="N216" s="188"/>
      <c r="O216" s="74">
        <f t="shared" si="34"/>
        <v>0</v>
      </c>
      <c r="P216" s="75" t="str">
        <f t="shared" si="35"/>
        <v>-</v>
      </c>
      <c r="Q216" s="206"/>
      <c r="R216" s="76"/>
      <c r="S216" s="215"/>
      <c r="T216" s="76"/>
      <c r="U216" s="79" t="str">
        <f t="shared" si="43"/>
        <v/>
      </c>
      <c r="V216" s="188">
        <f t="shared" si="36"/>
        <v>0</v>
      </c>
      <c r="W216" s="188">
        <f t="shared" si="37"/>
        <v>0</v>
      </c>
      <c r="X216" s="78" t="str">
        <f t="shared" si="38"/>
        <v>ok</v>
      </c>
      <c r="Y216" s="76"/>
      <c r="Z216" s="77" t="str">
        <f t="shared" si="39"/>
        <v/>
      </c>
      <c r="AA216" s="188">
        <f t="shared" si="40"/>
        <v>0</v>
      </c>
      <c r="AB216" s="188">
        <f t="shared" si="41"/>
        <v>0</v>
      </c>
      <c r="AC216" s="78" t="str">
        <f t="shared" si="42"/>
        <v>ok</v>
      </c>
      <c r="AD216" s="76"/>
      <c r="AE216" s="80" t="str">
        <f t="array" ref="AE216">IFERROR(IF($C216="","",INDEX([2]구분표!$I$2:$I$1001,MATCH(1,([2]구분표!$B$2:$B$1001='2추일입'!$A216)*([2]구분표!$C$2:$C$1001='2추일입'!$B216)*([2]구분표!$A$2:$A$1001='2추일입'!$C216),0))),"@@")</f>
        <v/>
      </c>
    </row>
    <row r="217" spans="1:31" ht="31.5" customHeight="1">
      <c r="A217" s="90" t="str">
        <f>IFERROR(VLOOKUP('2추일입'!$C217,[2]구분표!$A$2:$C$1001,2,FALSE),"")</f>
        <v/>
      </c>
      <c r="B217" s="90" t="str">
        <f>IFERROR(VLOOKUP('2추일입'!$C217,[2]구분표!$A$2:$C$1001,3,FALSE),"")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3"/>
        <v>0</v>
      </c>
      <c r="M217" s="188"/>
      <c r="N217" s="188"/>
      <c r="O217" s="74">
        <f t="shared" si="34"/>
        <v>0</v>
      </c>
      <c r="P217" s="75" t="str">
        <f t="shared" si="35"/>
        <v>-</v>
      </c>
      <c r="Q217" s="208"/>
      <c r="R217" s="76"/>
      <c r="S217" s="215"/>
      <c r="T217" s="76"/>
      <c r="U217" s="79" t="str">
        <f t="shared" si="43"/>
        <v/>
      </c>
      <c r="V217" s="188">
        <f t="shared" si="36"/>
        <v>0</v>
      </c>
      <c r="W217" s="188">
        <f t="shared" si="37"/>
        <v>0</v>
      </c>
      <c r="X217" s="78" t="str">
        <f t="shared" si="38"/>
        <v>ok</v>
      </c>
      <c r="Y217" s="76"/>
      <c r="Z217" s="77" t="str">
        <f t="shared" si="39"/>
        <v/>
      </c>
      <c r="AA217" s="188">
        <f t="shared" si="40"/>
        <v>0</v>
      </c>
      <c r="AB217" s="188">
        <f t="shared" si="41"/>
        <v>0</v>
      </c>
      <c r="AC217" s="78" t="str">
        <f t="shared" si="42"/>
        <v>ok</v>
      </c>
      <c r="AD217" s="76"/>
      <c r="AE217" s="80" t="str">
        <f t="array" ref="AE217">IFERROR(IF($C217="","",INDEX([2]구분표!$I$2:$I$1001,MATCH(1,([2]구분표!$B$2:$B$1001='2추일입'!$A217)*([2]구분표!$C$2:$C$1001='2추일입'!$B217)*([2]구분표!$A$2:$A$1001='2추일입'!$C217),0))),"@@")</f>
        <v/>
      </c>
    </row>
    <row r="218" spans="1:31" ht="31.5" customHeight="1">
      <c r="A218" s="90" t="str">
        <f>IFERROR(VLOOKUP('2추일입'!$C218,[2]구분표!$A$2:$C$1001,2,FALSE),"")</f>
        <v/>
      </c>
      <c r="B218" s="90" t="str">
        <f>IFERROR(VLOOKUP('2추일입'!$C218,[2]구분표!$A$2:$C$1001,3,FALSE),"")</f>
        <v/>
      </c>
      <c r="C218" s="190"/>
      <c r="D218" s="189"/>
      <c r="E218" s="189"/>
      <c r="F218" s="190"/>
      <c r="G218" s="188"/>
      <c r="H218" s="191"/>
      <c r="I218" s="74">
        <f>IF(SUMPRODUCT(COUNTIF($D218,{"*본예산*","*1회추경*","*신규*"})),"-",G218-H218)</f>
        <v>0</v>
      </c>
      <c r="J218" s="188"/>
      <c r="K218" s="188"/>
      <c r="L218" s="74">
        <f t="shared" si="33"/>
        <v>0</v>
      </c>
      <c r="M218" s="188"/>
      <c r="N218" s="188"/>
      <c r="O218" s="74">
        <f t="shared" si="34"/>
        <v>0</v>
      </c>
      <c r="P218" s="75" t="str">
        <f t="shared" si="35"/>
        <v>-</v>
      </c>
      <c r="Q218" s="206"/>
      <c r="R218" s="76"/>
      <c r="S218" s="215"/>
      <c r="T218" s="76"/>
      <c r="U218" s="79" t="str">
        <f t="shared" si="43"/>
        <v/>
      </c>
      <c r="V218" s="188">
        <f t="shared" si="36"/>
        <v>0</v>
      </c>
      <c r="W218" s="188">
        <f t="shared" si="37"/>
        <v>0</v>
      </c>
      <c r="X218" s="78" t="str">
        <f t="shared" si="38"/>
        <v>ok</v>
      </c>
      <c r="Y218" s="76"/>
      <c r="Z218" s="77" t="str">
        <f t="shared" si="39"/>
        <v/>
      </c>
      <c r="AA218" s="188">
        <f t="shared" si="40"/>
        <v>0</v>
      </c>
      <c r="AB218" s="188">
        <f t="shared" si="41"/>
        <v>0</v>
      </c>
      <c r="AC218" s="78" t="str">
        <f t="shared" si="42"/>
        <v>ok</v>
      </c>
      <c r="AD218" s="76"/>
      <c r="AE218" s="80" t="str">
        <f t="array" ref="AE218">IFERROR(IF($C218="","",INDEX([2]구분표!$I$2:$I$1001,MATCH(1,([2]구분표!$B$2:$B$1001='2추일입'!$A218)*([2]구분표!$C$2:$C$1001='2추일입'!$B218)*([2]구분표!$A$2:$A$1001='2추일입'!$C218),0))),"@@")</f>
        <v/>
      </c>
    </row>
    <row r="219" spans="1:31" ht="31.5" customHeight="1">
      <c r="A219" s="90" t="str">
        <f>IFERROR(VLOOKUP('2추일입'!$C219,[2]구분표!$A$2:$C$1001,2,FALSE),"")</f>
        <v/>
      </c>
      <c r="B219" s="90" t="str">
        <f>IFERROR(VLOOKUP('2추일입'!$C219,[2]구분표!$A$2:$C$1001,3,FALSE),"")</f>
        <v/>
      </c>
      <c r="C219" s="190"/>
      <c r="D219" s="189"/>
      <c r="E219" s="189"/>
      <c r="F219" s="190"/>
      <c r="G219" s="188"/>
      <c r="H219" s="188"/>
      <c r="I219" s="74">
        <f>IF(SUMPRODUCT(COUNTIF($D219,{"*본예산*","*1회추경*","*신규*"})),"-",G219-H219)</f>
        <v>0</v>
      </c>
      <c r="J219" s="188"/>
      <c r="K219" s="188"/>
      <c r="L219" s="74">
        <f t="shared" si="33"/>
        <v>0</v>
      </c>
      <c r="M219" s="188"/>
      <c r="N219" s="188"/>
      <c r="O219" s="74">
        <f t="shared" si="34"/>
        <v>0</v>
      </c>
      <c r="P219" s="75" t="str">
        <f t="shared" si="35"/>
        <v>-</v>
      </c>
      <c r="Q219" s="206"/>
      <c r="R219" s="76"/>
      <c r="S219" s="215"/>
      <c r="T219" s="76"/>
      <c r="U219" s="79" t="str">
        <f t="shared" si="43"/>
        <v/>
      </c>
      <c r="V219" s="188">
        <f t="shared" si="36"/>
        <v>0</v>
      </c>
      <c r="W219" s="188">
        <f t="shared" si="37"/>
        <v>0</v>
      </c>
      <c r="X219" s="78" t="str">
        <f t="shared" si="38"/>
        <v>ok</v>
      </c>
      <c r="Y219" s="76"/>
      <c r="Z219" s="77" t="str">
        <f t="shared" si="39"/>
        <v/>
      </c>
      <c r="AA219" s="188">
        <f t="shared" si="40"/>
        <v>0</v>
      </c>
      <c r="AB219" s="188">
        <f t="shared" si="41"/>
        <v>0</v>
      </c>
      <c r="AC219" s="78" t="str">
        <f t="shared" si="42"/>
        <v>ok</v>
      </c>
      <c r="AD219" s="76"/>
      <c r="AE219" s="80" t="str">
        <f t="array" ref="AE219">IFERROR(IF($C219="","",INDEX([2]구분표!$I$2:$I$1001,MATCH(1,([2]구분표!$B$2:$B$1001='2추일입'!$A219)*([2]구분표!$C$2:$C$1001='2추일입'!$B219)*([2]구분표!$A$2:$A$1001='2추일입'!$C219),0))),"@@")</f>
        <v/>
      </c>
    </row>
    <row r="220" spans="1:31" ht="31.5" customHeight="1">
      <c r="A220" s="90" t="str">
        <f>IFERROR(VLOOKUP('2추일입'!$C220,[2]구분표!$A$2:$C$1001,2,FALSE),"")</f>
        <v/>
      </c>
      <c r="B220" s="90" t="str">
        <f>IFERROR(VLOOKUP('2추일입'!$C220,[2]구분표!$A$2:$C$1001,3,FALSE),"")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3"/>
        <v>0</v>
      </c>
      <c r="M220" s="188"/>
      <c r="N220" s="188"/>
      <c r="O220" s="74">
        <f t="shared" si="34"/>
        <v>0</v>
      </c>
      <c r="P220" s="75" t="str">
        <f t="shared" si="35"/>
        <v>-</v>
      </c>
      <c r="Q220" s="206"/>
      <c r="R220" s="76"/>
      <c r="S220" s="215"/>
      <c r="T220" s="76"/>
      <c r="U220" s="79" t="str">
        <f t="shared" si="43"/>
        <v/>
      </c>
      <c r="V220" s="188">
        <f t="shared" si="36"/>
        <v>0</v>
      </c>
      <c r="W220" s="188">
        <f t="shared" si="37"/>
        <v>0</v>
      </c>
      <c r="X220" s="78" t="str">
        <f t="shared" si="38"/>
        <v>ok</v>
      </c>
      <c r="Y220" s="76"/>
      <c r="Z220" s="77" t="str">
        <f t="shared" si="39"/>
        <v/>
      </c>
      <c r="AA220" s="188">
        <f t="shared" si="40"/>
        <v>0</v>
      </c>
      <c r="AB220" s="188">
        <f t="shared" si="41"/>
        <v>0</v>
      </c>
      <c r="AC220" s="78" t="str">
        <f t="shared" si="42"/>
        <v>ok</v>
      </c>
      <c r="AD220" s="76"/>
      <c r="AE220" s="80" t="str">
        <f t="array" ref="AE220">IFERROR(IF($C220="","",INDEX([2]구분표!$I$2:$I$1001,MATCH(1,([2]구분표!$B$2:$B$1001='2추일입'!$A220)*([2]구분표!$C$2:$C$1001='2추일입'!$B220)*([2]구분표!$A$2:$A$1001='2추일입'!$C220),0))),"@@")</f>
        <v/>
      </c>
    </row>
    <row r="221" spans="1:31" ht="31.5" customHeight="1">
      <c r="A221" s="90" t="str">
        <f>IFERROR(VLOOKUP('2추일입'!$C221,[2]구분표!$A$2:$C$1001,2,FALSE),"")</f>
        <v/>
      </c>
      <c r="B221" s="90" t="str">
        <f>IFERROR(VLOOKUP('2추일입'!$C221,[2]구분표!$A$2:$C$1001,3,FALSE),"")</f>
        <v/>
      </c>
      <c r="C221" s="190"/>
      <c r="D221" s="189"/>
      <c r="E221" s="189"/>
      <c r="F221" s="190"/>
      <c r="G221" s="191"/>
      <c r="H221" s="191"/>
      <c r="I221" s="74">
        <f>IF(SUMPRODUCT(COUNTIF($D221,{"*본예산*","*1회추경*","*신규*"})),"-",G221-H221)</f>
        <v>0</v>
      </c>
      <c r="J221" s="188"/>
      <c r="K221" s="188"/>
      <c r="L221" s="74">
        <f t="shared" si="33"/>
        <v>0</v>
      </c>
      <c r="M221" s="188"/>
      <c r="N221" s="188"/>
      <c r="O221" s="74">
        <f t="shared" si="34"/>
        <v>0</v>
      </c>
      <c r="P221" s="75" t="str">
        <f t="shared" si="35"/>
        <v>-</v>
      </c>
      <c r="Q221" s="206"/>
      <c r="R221" s="76"/>
      <c r="S221" s="215"/>
      <c r="T221" s="76"/>
      <c r="U221" s="79" t="str">
        <f t="shared" si="43"/>
        <v/>
      </c>
      <c r="V221" s="188">
        <f t="shared" si="36"/>
        <v>0</v>
      </c>
      <c r="W221" s="188">
        <f t="shared" si="37"/>
        <v>0</v>
      </c>
      <c r="X221" s="78" t="str">
        <f t="shared" si="38"/>
        <v>ok</v>
      </c>
      <c r="Y221" s="76"/>
      <c r="Z221" s="77" t="str">
        <f t="shared" si="39"/>
        <v/>
      </c>
      <c r="AA221" s="188">
        <f t="shared" si="40"/>
        <v>0</v>
      </c>
      <c r="AB221" s="188">
        <f t="shared" si="41"/>
        <v>0</v>
      </c>
      <c r="AC221" s="78" t="str">
        <f t="shared" si="42"/>
        <v>ok</v>
      </c>
      <c r="AD221" s="76"/>
      <c r="AE221" s="80" t="str">
        <f t="array" ref="AE221">IFERROR(IF($C221="","",INDEX([2]구분표!$I$2:$I$1001,MATCH(1,([2]구분표!$B$2:$B$1001='2추일입'!$A221)*([2]구분표!$C$2:$C$1001='2추일입'!$B221)*([2]구분표!$A$2:$A$1001='2추일입'!$C221),0))),"@@")</f>
        <v/>
      </c>
    </row>
    <row r="222" spans="1:31" ht="31.5" customHeight="1">
      <c r="A222" s="90" t="str">
        <f>IFERROR(VLOOKUP('2추일입'!$C222,[2]구분표!$A$2:$C$1001,2,FALSE),"")</f>
        <v/>
      </c>
      <c r="B222" s="90" t="str">
        <f>IFERROR(VLOOKUP('2추일입'!$C222,[2]구분표!$A$2:$C$1001,3,FALSE),"")</f>
        <v/>
      </c>
      <c r="C222" s="190"/>
      <c r="D222" s="189"/>
      <c r="E222" s="189"/>
      <c r="F222" s="190"/>
      <c r="G222" s="188"/>
      <c r="H222" s="188"/>
      <c r="I222" s="74">
        <f>IF(SUMPRODUCT(COUNTIF($D222,{"*본예산*","*1회추경*","*신규*"})),"-",G222-H222)</f>
        <v>0</v>
      </c>
      <c r="J222" s="188"/>
      <c r="K222" s="188"/>
      <c r="L222" s="74">
        <f t="shared" si="33"/>
        <v>0</v>
      </c>
      <c r="M222" s="188"/>
      <c r="N222" s="188"/>
      <c r="O222" s="74">
        <f t="shared" si="34"/>
        <v>0</v>
      </c>
      <c r="P222" s="75" t="str">
        <f t="shared" si="35"/>
        <v>-</v>
      </c>
      <c r="Q222" s="206"/>
      <c r="R222" s="76"/>
      <c r="S222" s="215"/>
      <c r="T222" s="76"/>
      <c r="U222" s="79" t="str">
        <f t="shared" si="43"/>
        <v/>
      </c>
      <c r="V222" s="188">
        <f t="shared" si="36"/>
        <v>0</v>
      </c>
      <c r="W222" s="188">
        <f t="shared" si="37"/>
        <v>0</v>
      </c>
      <c r="X222" s="78" t="str">
        <f t="shared" si="38"/>
        <v>ok</v>
      </c>
      <c r="Y222" s="76"/>
      <c r="Z222" s="77" t="str">
        <f t="shared" si="39"/>
        <v/>
      </c>
      <c r="AA222" s="188">
        <f t="shared" si="40"/>
        <v>0</v>
      </c>
      <c r="AB222" s="188">
        <f t="shared" si="41"/>
        <v>0</v>
      </c>
      <c r="AC222" s="78" t="str">
        <f t="shared" si="42"/>
        <v>ok</v>
      </c>
      <c r="AD222" s="76"/>
      <c r="AE222" s="80" t="str">
        <f t="array" ref="AE222">IFERROR(IF($C222="","",INDEX([2]구분표!$I$2:$I$1001,MATCH(1,([2]구분표!$B$2:$B$1001='2추일입'!$A222)*([2]구분표!$C$2:$C$1001='2추일입'!$B222)*([2]구분표!$A$2:$A$1001='2추일입'!$C222),0))),"@@")</f>
        <v/>
      </c>
    </row>
    <row r="223" spans="1:31" ht="31.5" customHeight="1">
      <c r="A223" s="90" t="str">
        <f>IFERROR(VLOOKUP('2추일입'!$C223,[2]구분표!$A$2:$C$1001,2,FALSE),"")</f>
        <v/>
      </c>
      <c r="B223" s="90" t="str">
        <f>IFERROR(VLOOKUP('2추일입'!$C223,[2]구분표!$A$2:$C$1001,3,FALSE),"")</f>
        <v/>
      </c>
      <c r="C223" s="190"/>
      <c r="D223" s="189"/>
      <c r="E223" s="189"/>
      <c r="F223" s="190"/>
      <c r="G223" s="191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3"/>
        <v>0</v>
      </c>
      <c r="M223" s="188"/>
      <c r="N223" s="188"/>
      <c r="O223" s="74">
        <f t="shared" si="34"/>
        <v>0</v>
      </c>
      <c r="P223" s="75" t="str">
        <f t="shared" si="35"/>
        <v>-</v>
      </c>
      <c r="Q223" s="206"/>
      <c r="R223" s="76"/>
      <c r="S223" s="215"/>
      <c r="T223" s="76"/>
      <c r="U223" s="79" t="str">
        <f t="shared" si="43"/>
        <v/>
      </c>
      <c r="V223" s="188">
        <f t="shared" si="36"/>
        <v>0</v>
      </c>
      <c r="W223" s="188">
        <f t="shared" si="37"/>
        <v>0</v>
      </c>
      <c r="X223" s="78" t="str">
        <f t="shared" si="38"/>
        <v>ok</v>
      </c>
      <c r="Y223" s="76"/>
      <c r="Z223" s="77" t="str">
        <f t="shared" si="39"/>
        <v/>
      </c>
      <c r="AA223" s="188">
        <f t="shared" si="40"/>
        <v>0</v>
      </c>
      <c r="AB223" s="188">
        <f t="shared" si="41"/>
        <v>0</v>
      </c>
      <c r="AC223" s="78" t="str">
        <f t="shared" si="42"/>
        <v>ok</v>
      </c>
      <c r="AD223" s="76"/>
      <c r="AE223" s="80" t="str">
        <f t="array" ref="AE223">IFERROR(IF($C223="","",INDEX([2]구분표!$I$2:$I$1001,MATCH(1,([2]구분표!$B$2:$B$1001='2추일입'!$A223)*([2]구분표!$C$2:$C$1001='2추일입'!$B223)*([2]구분표!$A$2:$A$1001='2추일입'!$C223),0))),"@@")</f>
        <v/>
      </c>
    </row>
    <row r="224" spans="1:31" ht="31.5" customHeight="1">
      <c r="A224" s="90" t="str">
        <f>IFERROR(VLOOKUP('2추일입'!$C224,[2]구분표!$A$2:$C$1001,2,FALSE),"")</f>
        <v/>
      </c>
      <c r="B224" s="90" t="str">
        <f>IFERROR(VLOOKUP('2추일입'!$C224,[2]구분표!$A$2:$C$1001,3,FALSE),"")</f>
        <v/>
      </c>
      <c r="C224" s="190"/>
      <c r="D224" s="189"/>
      <c r="E224" s="189"/>
      <c r="F224" s="190"/>
      <c r="G224" s="188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3"/>
        <v>0</v>
      </c>
      <c r="M224" s="188"/>
      <c r="N224" s="188"/>
      <c r="O224" s="74">
        <f t="shared" si="34"/>
        <v>0</v>
      </c>
      <c r="P224" s="75" t="str">
        <f t="shared" si="35"/>
        <v>-</v>
      </c>
      <c r="Q224" s="209"/>
      <c r="R224" s="76"/>
      <c r="S224" s="215"/>
      <c r="T224" s="76"/>
      <c r="U224" s="79" t="str">
        <f t="shared" si="43"/>
        <v/>
      </c>
      <c r="V224" s="188">
        <f t="shared" si="36"/>
        <v>0</v>
      </c>
      <c r="W224" s="188">
        <f t="shared" si="37"/>
        <v>0</v>
      </c>
      <c r="X224" s="78" t="str">
        <f t="shared" si="38"/>
        <v>ok</v>
      </c>
      <c r="Y224" s="76"/>
      <c r="Z224" s="77" t="str">
        <f t="shared" si="39"/>
        <v/>
      </c>
      <c r="AA224" s="188">
        <f t="shared" si="40"/>
        <v>0</v>
      </c>
      <c r="AB224" s="188">
        <f t="shared" si="41"/>
        <v>0</v>
      </c>
      <c r="AC224" s="78" t="str">
        <f t="shared" si="42"/>
        <v>ok</v>
      </c>
      <c r="AD224" s="76"/>
      <c r="AE224" s="80" t="str">
        <f t="array" ref="AE224">IFERROR(IF($C224="","",INDEX([2]구분표!$I$2:$I$1001,MATCH(1,([2]구분표!$B$2:$B$1001='2추일입'!$A224)*([2]구분표!$C$2:$C$1001='2추일입'!$B224)*([2]구분표!$A$2:$A$1001='2추일입'!$C224),0))),"@@")</f>
        <v/>
      </c>
    </row>
    <row r="225" spans="1:31" ht="31.5" customHeight="1">
      <c r="A225" s="90" t="str">
        <f>IFERROR(VLOOKUP('2추일입'!$C225,[2]구분표!$A$2:$C$1001,2,FALSE),"")</f>
        <v/>
      </c>
      <c r="B225" s="90" t="str">
        <f>IFERROR(VLOOKUP('2추일입'!$C225,[2]구분표!$A$2:$C$1001,3,FALSE),"")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3"/>
        <v>0</v>
      </c>
      <c r="M225" s="188"/>
      <c r="N225" s="188"/>
      <c r="O225" s="74">
        <f t="shared" si="34"/>
        <v>0</v>
      </c>
      <c r="P225" s="75" t="str">
        <f t="shared" si="35"/>
        <v>-</v>
      </c>
      <c r="Q225" s="209"/>
      <c r="R225" s="76"/>
      <c r="S225" s="215"/>
      <c r="T225" s="76"/>
      <c r="U225" s="79" t="str">
        <f t="shared" si="43"/>
        <v/>
      </c>
      <c r="V225" s="188">
        <f t="shared" si="36"/>
        <v>0</v>
      </c>
      <c r="W225" s="188">
        <f t="shared" si="37"/>
        <v>0</v>
      </c>
      <c r="X225" s="78" t="str">
        <f t="shared" si="38"/>
        <v>ok</v>
      </c>
      <c r="Y225" s="76"/>
      <c r="Z225" s="77" t="str">
        <f t="shared" si="39"/>
        <v/>
      </c>
      <c r="AA225" s="188">
        <f t="shared" si="40"/>
        <v>0</v>
      </c>
      <c r="AB225" s="188">
        <f t="shared" si="41"/>
        <v>0</v>
      </c>
      <c r="AC225" s="78" t="str">
        <f t="shared" si="42"/>
        <v>ok</v>
      </c>
      <c r="AD225" s="76"/>
      <c r="AE225" s="80" t="str">
        <f t="array" ref="AE225">IFERROR(IF($C225="","",INDEX([2]구분표!$I$2:$I$1001,MATCH(1,([2]구분표!$B$2:$B$1001='2추일입'!$A225)*([2]구분표!$C$2:$C$1001='2추일입'!$B225)*([2]구분표!$A$2:$A$1001='2추일입'!$C225),0))),"@@")</f>
        <v/>
      </c>
    </row>
    <row r="226" spans="1:31" ht="31.5" customHeight="1">
      <c r="A226" s="90" t="str">
        <f>IFERROR(VLOOKUP('2추일입'!$C226,[2]구분표!$A$2:$C$1001,2,FALSE),"")</f>
        <v/>
      </c>
      <c r="B226" s="90" t="str">
        <f>IFERROR(VLOOKUP('2추일입'!$C226,[2]구분표!$A$2:$C$1001,3,FALSE),"")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3"/>
        <v>0</v>
      </c>
      <c r="M226" s="188"/>
      <c r="N226" s="188"/>
      <c r="O226" s="74">
        <f t="shared" si="34"/>
        <v>0</v>
      </c>
      <c r="P226" s="75" t="str">
        <f t="shared" si="35"/>
        <v>-</v>
      </c>
      <c r="Q226" s="205"/>
      <c r="R226" s="76"/>
      <c r="S226" s="215"/>
      <c r="T226" s="76"/>
      <c r="U226" s="79" t="str">
        <f t="shared" si="43"/>
        <v/>
      </c>
      <c r="V226" s="188">
        <f t="shared" si="36"/>
        <v>0</v>
      </c>
      <c r="W226" s="188">
        <f t="shared" si="37"/>
        <v>0</v>
      </c>
      <c r="X226" s="78" t="str">
        <f t="shared" si="38"/>
        <v>ok</v>
      </c>
      <c r="Y226" s="76"/>
      <c r="Z226" s="77" t="str">
        <f t="shared" si="39"/>
        <v/>
      </c>
      <c r="AA226" s="188">
        <f t="shared" si="40"/>
        <v>0</v>
      </c>
      <c r="AB226" s="188">
        <f t="shared" si="41"/>
        <v>0</v>
      </c>
      <c r="AC226" s="78" t="str">
        <f t="shared" si="42"/>
        <v>ok</v>
      </c>
      <c r="AD226" s="76"/>
      <c r="AE226" s="80" t="str">
        <f t="array" ref="AE226">IFERROR(IF($C226="","",INDEX([2]구분표!$I$2:$I$1001,MATCH(1,([2]구분표!$B$2:$B$1001='2추일입'!$A226)*([2]구분표!$C$2:$C$1001='2추일입'!$B226)*([2]구분표!$A$2:$A$1001='2추일입'!$C226),0))),"@@")</f>
        <v/>
      </c>
    </row>
    <row r="227" spans="1:31" ht="31.5" customHeight="1">
      <c r="A227" s="90" t="str">
        <f>IFERROR(VLOOKUP('2추일입'!$C227,[2]구분표!$A$2:$C$1001,2,FALSE),"")</f>
        <v/>
      </c>
      <c r="B227" s="90" t="str">
        <f>IFERROR(VLOOKUP('2추일입'!$C227,[2]구분표!$A$2:$C$1001,3,FALSE),"")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3"/>
        <v>0</v>
      </c>
      <c r="M227" s="188"/>
      <c r="N227" s="188"/>
      <c r="O227" s="74">
        <f t="shared" si="34"/>
        <v>0</v>
      </c>
      <c r="P227" s="75" t="str">
        <f t="shared" si="35"/>
        <v>-</v>
      </c>
      <c r="Q227" s="205"/>
      <c r="R227" s="76"/>
      <c r="S227" s="215"/>
      <c r="T227" s="76"/>
      <c r="U227" s="79" t="str">
        <f t="shared" si="43"/>
        <v/>
      </c>
      <c r="V227" s="188">
        <f t="shared" si="36"/>
        <v>0</v>
      </c>
      <c r="W227" s="188">
        <f t="shared" si="37"/>
        <v>0</v>
      </c>
      <c r="X227" s="78" t="str">
        <f t="shared" si="38"/>
        <v>ok</v>
      </c>
      <c r="Y227" s="76"/>
      <c r="Z227" s="77" t="str">
        <f t="shared" si="39"/>
        <v/>
      </c>
      <c r="AA227" s="188">
        <f t="shared" si="40"/>
        <v>0</v>
      </c>
      <c r="AB227" s="188">
        <f t="shared" si="41"/>
        <v>0</v>
      </c>
      <c r="AC227" s="78" t="str">
        <f t="shared" si="42"/>
        <v>ok</v>
      </c>
      <c r="AD227" s="76"/>
      <c r="AE227" s="80" t="str">
        <f t="array" ref="AE227">IFERROR(IF($C227="","",INDEX([2]구분표!$I$2:$I$1001,MATCH(1,([2]구분표!$B$2:$B$1001='2추일입'!$A227)*([2]구분표!$C$2:$C$1001='2추일입'!$B227)*([2]구분표!$A$2:$A$1001='2추일입'!$C227),0))),"@@")</f>
        <v/>
      </c>
    </row>
    <row r="228" spans="1:31" ht="31.5" customHeight="1">
      <c r="A228" s="90" t="str">
        <f>IFERROR(VLOOKUP('2추일입'!$C228,[2]구분표!$A$2:$C$1001,2,FALSE),"")</f>
        <v/>
      </c>
      <c r="B228" s="90" t="str">
        <f>IFERROR(VLOOKUP('2추일입'!$C228,[2]구분표!$A$2:$C$1001,3,FALSE),"")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3"/>
        <v>0</v>
      </c>
      <c r="M228" s="188"/>
      <c r="N228" s="188"/>
      <c r="O228" s="74">
        <f t="shared" si="34"/>
        <v>0</v>
      </c>
      <c r="P228" s="75" t="str">
        <f t="shared" si="35"/>
        <v>-</v>
      </c>
      <c r="Q228" s="205"/>
      <c r="R228" s="76"/>
      <c r="S228" s="215"/>
      <c r="T228" s="76"/>
      <c r="U228" s="79" t="str">
        <f t="shared" si="43"/>
        <v/>
      </c>
      <c r="V228" s="188">
        <f t="shared" si="36"/>
        <v>0</v>
      </c>
      <c r="W228" s="188">
        <f t="shared" si="37"/>
        <v>0</v>
      </c>
      <c r="X228" s="78" t="str">
        <f t="shared" si="38"/>
        <v>ok</v>
      </c>
      <c r="Y228" s="76"/>
      <c r="Z228" s="77" t="str">
        <f t="shared" si="39"/>
        <v/>
      </c>
      <c r="AA228" s="188">
        <f t="shared" si="40"/>
        <v>0</v>
      </c>
      <c r="AB228" s="188">
        <f t="shared" si="41"/>
        <v>0</v>
      </c>
      <c r="AC228" s="78" t="str">
        <f t="shared" si="42"/>
        <v>ok</v>
      </c>
      <c r="AD228" s="76"/>
      <c r="AE228" s="80" t="str">
        <f t="array" ref="AE228">IFERROR(IF($C228="","",INDEX([2]구분표!$I$2:$I$1001,MATCH(1,([2]구분표!$B$2:$B$1001='2추일입'!$A228)*([2]구분표!$C$2:$C$1001='2추일입'!$B228)*([2]구분표!$A$2:$A$1001='2추일입'!$C228),0))),"@@")</f>
        <v/>
      </c>
    </row>
    <row r="229" spans="1:31" ht="31.5" customHeight="1">
      <c r="A229" s="90" t="str">
        <f>IFERROR(VLOOKUP('2추일입'!$C229,[2]구분표!$A$2:$C$1001,2,FALSE),"")</f>
        <v/>
      </c>
      <c r="B229" s="90" t="str">
        <f>IFERROR(VLOOKUP('2추일입'!$C229,[2]구분표!$A$2:$C$1001,3,FALSE),"")</f>
        <v/>
      </c>
      <c r="C229" s="190"/>
      <c r="D229" s="189"/>
      <c r="E229" s="189"/>
      <c r="F229" s="190"/>
      <c r="G229" s="188"/>
      <c r="H229" s="193"/>
      <c r="I229" s="74">
        <f>IF(SUMPRODUCT(COUNTIF($D229,{"*본예산*","*1회추경*","*신규*"})),"-",G229-H229)</f>
        <v>0</v>
      </c>
      <c r="J229" s="188"/>
      <c r="K229" s="188"/>
      <c r="L229" s="74">
        <f t="shared" si="33"/>
        <v>0</v>
      </c>
      <c r="M229" s="188"/>
      <c r="N229" s="188"/>
      <c r="O229" s="74">
        <f t="shared" si="34"/>
        <v>0</v>
      </c>
      <c r="P229" s="75" t="str">
        <f t="shared" si="35"/>
        <v>-</v>
      </c>
      <c r="Q229" s="209"/>
      <c r="R229" s="76"/>
      <c r="S229" s="215"/>
      <c r="T229" s="76"/>
      <c r="U229" s="79" t="str">
        <f t="shared" si="43"/>
        <v/>
      </c>
      <c r="V229" s="188">
        <f t="shared" si="36"/>
        <v>0</v>
      </c>
      <c r="W229" s="188">
        <f t="shared" si="37"/>
        <v>0</v>
      </c>
      <c r="X229" s="78" t="str">
        <f t="shared" si="38"/>
        <v>ok</v>
      </c>
      <c r="Y229" s="76"/>
      <c r="Z229" s="77" t="str">
        <f t="shared" si="39"/>
        <v/>
      </c>
      <c r="AA229" s="188">
        <f t="shared" si="40"/>
        <v>0</v>
      </c>
      <c r="AB229" s="188">
        <f t="shared" si="41"/>
        <v>0</v>
      </c>
      <c r="AC229" s="78" t="str">
        <f t="shared" si="42"/>
        <v>ok</v>
      </c>
      <c r="AD229" s="76"/>
      <c r="AE229" s="80" t="str">
        <f t="array" ref="AE229">IFERROR(IF($C229="","",INDEX([2]구분표!$I$2:$I$1001,MATCH(1,([2]구분표!$B$2:$B$1001='2추일입'!$A229)*([2]구분표!$C$2:$C$1001='2추일입'!$B229)*([2]구분표!$A$2:$A$1001='2추일입'!$C229),0))),"@@")</f>
        <v/>
      </c>
    </row>
    <row r="230" spans="1:31" ht="31.5" customHeight="1">
      <c r="A230" s="90" t="str">
        <f>IFERROR(VLOOKUP('2추일입'!$C230,[2]구분표!$A$2:$C$1001,2,FALSE),"")</f>
        <v/>
      </c>
      <c r="B230" s="90" t="str">
        <f>IFERROR(VLOOKUP('2추일입'!$C230,[2]구분표!$A$2:$C$1001,3,FALSE),"")</f>
        <v/>
      </c>
      <c r="C230" s="190"/>
      <c r="D230" s="189"/>
      <c r="E230" s="189"/>
      <c r="F230" s="190"/>
      <c r="G230" s="188"/>
      <c r="H230" s="188"/>
      <c r="I230" s="74">
        <f>IF(SUMPRODUCT(COUNTIF($D230,{"*본예산*","*1회추경*","*신규*"})),"-",G230-H230)</f>
        <v>0</v>
      </c>
      <c r="J230" s="188"/>
      <c r="K230" s="188"/>
      <c r="L230" s="74">
        <f t="shared" si="33"/>
        <v>0</v>
      </c>
      <c r="M230" s="188"/>
      <c r="N230" s="188"/>
      <c r="O230" s="74">
        <f t="shared" si="34"/>
        <v>0</v>
      </c>
      <c r="P230" s="75" t="str">
        <f t="shared" si="35"/>
        <v>-</v>
      </c>
      <c r="Q230" s="209"/>
      <c r="R230" s="76"/>
      <c r="S230" s="215"/>
      <c r="T230" s="76"/>
      <c r="U230" s="79" t="str">
        <f t="shared" si="43"/>
        <v/>
      </c>
      <c r="V230" s="188">
        <f t="shared" si="36"/>
        <v>0</v>
      </c>
      <c r="W230" s="188">
        <f t="shared" si="37"/>
        <v>0</v>
      </c>
      <c r="X230" s="78" t="str">
        <f t="shared" si="38"/>
        <v>ok</v>
      </c>
      <c r="Y230" s="76"/>
      <c r="Z230" s="77" t="str">
        <f t="shared" si="39"/>
        <v/>
      </c>
      <c r="AA230" s="188">
        <f t="shared" si="40"/>
        <v>0</v>
      </c>
      <c r="AB230" s="188">
        <f t="shared" si="41"/>
        <v>0</v>
      </c>
      <c r="AC230" s="78" t="str">
        <f t="shared" si="42"/>
        <v>ok</v>
      </c>
      <c r="AD230" s="76"/>
      <c r="AE230" s="80" t="str">
        <f t="array" ref="AE230">IFERROR(IF($C230="","",INDEX([2]구분표!$I$2:$I$1001,MATCH(1,([2]구분표!$B$2:$B$1001='2추일입'!$A230)*([2]구분표!$C$2:$C$1001='2추일입'!$B230)*([2]구분표!$A$2:$A$1001='2추일입'!$C230),0))),"@@")</f>
        <v/>
      </c>
    </row>
    <row r="231" spans="1:31" ht="31.5" customHeight="1">
      <c r="A231" s="90" t="str">
        <f>IFERROR(VLOOKUP('2추일입'!$C231,[2]구분표!$A$2:$C$1001,2,FALSE),"")</f>
        <v/>
      </c>
      <c r="B231" s="90" t="str">
        <f>IFERROR(VLOOKUP('2추일입'!$C231,[2]구분표!$A$2:$C$1001,3,FALSE),"")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3"/>
        <v>0</v>
      </c>
      <c r="M231" s="188"/>
      <c r="N231" s="188"/>
      <c r="O231" s="74">
        <f t="shared" si="34"/>
        <v>0</v>
      </c>
      <c r="P231" s="75" t="str">
        <f t="shared" si="35"/>
        <v>-</v>
      </c>
      <c r="Q231" s="209"/>
      <c r="R231" s="76"/>
      <c r="S231" s="215"/>
      <c r="T231" s="76"/>
      <c r="U231" s="79" t="str">
        <f t="shared" si="43"/>
        <v/>
      </c>
      <c r="V231" s="188">
        <f t="shared" si="36"/>
        <v>0</v>
      </c>
      <c r="W231" s="188">
        <f t="shared" si="37"/>
        <v>0</v>
      </c>
      <c r="X231" s="78" t="str">
        <f t="shared" si="38"/>
        <v>ok</v>
      </c>
      <c r="Y231" s="76"/>
      <c r="Z231" s="77" t="str">
        <f t="shared" si="39"/>
        <v/>
      </c>
      <c r="AA231" s="188">
        <f t="shared" si="40"/>
        <v>0</v>
      </c>
      <c r="AB231" s="188">
        <f t="shared" si="41"/>
        <v>0</v>
      </c>
      <c r="AC231" s="78" t="str">
        <f t="shared" si="42"/>
        <v>ok</v>
      </c>
      <c r="AD231" s="76"/>
      <c r="AE231" s="80" t="str">
        <f t="array" ref="AE231">IFERROR(IF($C231="","",INDEX([2]구분표!$I$2:$I$1001,MATCH(1,([2]구분표!$B$2:$B$1001='2추일입'!$A231)*([2]구분표!$C$2:$C$1001='2추일입'!$B231)*([2]구분표!$A$2:$A$1001='2추일입'!$C231),0))),"@@")</f>
        <v/>
      </c>
    </row>
    <row r="232" spans="1:31" ht="31.5" customHeight="1">
      <c r="A232" s="90" t="str">
        <f>IFERROR(VLOOKUP('2추일입'!$C232,[2]구분표!$A$2:$C$1001,2,FALSE),"")</f>
        <v/>
      </c>
      <c r="B232" s="90" t="str">
        <f>IFERROR(VLOOKUP('2추일입'!$C232,[2]구분표!$A$2:$C$1001,3,FALSE),"")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3"/>
        <v>0</v>
      </c>
      <c r="M232" s="188"/>
      <c r="N232" s="188"/>
      <c r="O232" s="74">
        <f t="shared" si="34"/>
        <v>0</v>
      </c>
      <c r="P232" s="75" t="str">
        <f t="shared" si="35"/>
        <v>-</v>
      </c>
      <c r="Q232" s="209"/>
      <c r="R232" s="76"/>
      <c r="S232" s="215"/>
      <c r="T232" s="76"/>
      <c r="U232" s="79" t="str">
        <f t="shared" si="43"/>
        <v/>
      </c>
      <c r="V232" s="188">
        <f t="shared" si="36"/>
        <v>0</v>
      </c>
      <c r="W232" s="188">
        <f t="shared" si="37"/>
        <v>0</v>
      </c>
      <c r="X232" s="78" t="str">
        <f t="shared" si="38"/>
        <v>ok</v>
      </c>
      <c r="Y232" s="76"/>
      <c r="Z232" s="77" t="str">
        <f t="shared" si="39"/>
        <v/>
      </c>
      <c r="AA232" s="188">
        <f t="shared" si="40"/>
        <v>0</v>
      </c>
      <c r="AB232" s="188">
        <f t="shared" si="41"/>
        <v>0</v>
      </c>
      <c r="AC232" s="78" t="str">
        <f t="shared" si="42"/>
        <v>ok</v>
      </c>
      <c r="AD232" s="76"/>
      <c r="AE232" s="80" t="str">
        <f t="array" ref="AE232">IFERROR(IF($C232="","",INDEX([2]구분표!$I$2:$I$1001,MATCH(1,([2]구분표!$B$2:$B$1001='2추일입'!$A232)*([2]구분표!$C$2:$C$1001='2추일입'!$B232)*([2]구분표!$A$2:$A$1001='2추일입'!$C232),0))),"@@")</f>
        <v/>
      </c>
    </row>
    <row r="233" spans="1:31" ht="31.5" customHeight="1">
      <c r="A233" s="90" t="str">
        <f>IFERROR(VLOOKUP('2추일입'!$C233,[2]구분표!$A$2:$C$1001,2,FALSE),"")</f>
        <v/>
      </c>
      <c r="B233" s="90" t="str">
        <f>IFERROR(VLOOKUP('2추일입'!$C233,[2]구분표!$A$2:$C$1001,3,FALSE),"")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3"/>
        <v>0</v>
      </c>
      <c r="M233" s="188"/>
      <c r="N233" s="188"/>
      <c r="O233" s="74">
        <f t="shared" si="34"/>
        <v>0</v>
      </c>
      <c r="P233" s="75" t="str">
        <f t="shared" si="35"/>
        <v>-</v>
      </c>
      <c r="Q233" s="209"/>
      <c r="R233" s="76"/>
      <c r="S233" s="215"/>
      <c r="T233" s="76"/>
      <c r="U233" s="79" t="str">
        <f t="shared" si="43"/>
        <v/>
      </c>
      <c r="V233" s="188">
        <f t="shared" si="36"/>
        <v>0</v>
      </c>
      <c r="W233" s="188">
        <f t="shared" si="37"/>
        <v>0</v>
      </c>
      <c r="X233" s="78" t="str">
        <f t="shared" si="38"/>
        <v>ok</v>
      </c>
      <c r="Y233" s="76"/>
      <c r="Z233" s="77" t="str">
        <f t="shared" si="39"/>
        <v/>
      </c>
      <c r="AA233" s="188">
        <f t="shared" si="40"/>
        <v>0</v>
      </c>
      <c r="AB233" s="188">
        <f t="shared" si="41"/>
        <v>0</v>
      </c>
      <c r="AC233" s="78" t="str">
        <f t="shared" si="42"/>
        <v>ok</v>
      </c>
      <c r="AD233" s="76"/>
      <c r="AE233" s="80" t="str">
        <f t="array" ref="AE233">IFERROR(IF($C233="","",INDEX([2]구분표!$I$2:$I$1001,MATCH(1,([2]구분표!$B$2:$B$1001='2추일입'!$A233)*([2]구분표!$C$2:$C$1001='2추일입'!$B233)*([2]구분표!$A$2:$A$1001='2추일입'!$C233),0))),"@@")</f>
        <v/>
      </c>
    </row>
    <row r="234" spans="1:31" ht="31.5" customHeight="1">
      <c r="A234" s="90" t="str">
        <f>IFERROR(VLOOKUP('2추일입'!$C234,[2]구분표!$A$2:$C$1001,2,FALSE),"")</f>
        <v/>
      </c>
      <c r="B234" s="90" t="str">
        <f>IFERROR(VLOOKUP('2추일입'!$C234,[2]구분표!$A$2:$C$1001,3,FALSE),"")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3"/>
        <v>0</v>
      </c>
      <c r="M234" s="188"/>
      <c r="N234" s="188"/>
      <c r="O234" s="74">
        <f t="shared" si="34"/>
        <v>0</v>
      </c>
      <c r="P234" s="75" t="str">
        <f t="shared" si="35"/>
        <v>-</v>
      </c>
      <c r="Q234" s="209"/>
      <c r="R234" s="76"/>
      <c r="S234" s="215"/>
      <c r="T234" s="76"/>
      <c r="U234" s="79" t="str">
        <f t="shared" si="43"/>
        <v/>
      </c>
      <c r="V234" s="188">
        <f t="shared" si="36"/>
        <v>0</v>
      </c>
      <c r="W234" s="188">
        <f t="shared" si="37"/>
        <v>0</v>
      </c>
      <c r="X234" s="78" t="str">
        <f t="shared" si="38"/>
        <v>ok</v>
      </c>
      <c r="Y234" s="76"/>
      <c r="Z234" s="77" t="str">
        <f t="shared" si="39"/>
        <v/>
      </c>
      <c r="AA234" s="188">
        <f t="shared" si="40"/>
        <v>0</v>
      </c>
      <c r="AB234" s="188">
        <f t="shared" si="41"/>
        <v>0</v>
      </c>
      <c r="AC234" s="78" t="str">
        <f t="shared" si="42"/>
        <v>ok</v>
      </c>
      <c r="AD234" s="76"/>
      <c r="AE234" s="80" t="str">
        <f t="array" ref="AE234">IFERROR(IF($C234="","",INDEX([2]구분표!$I$2:$I$1001,MATCH(1,([2]구분표!$B$2:$B$1001='2추일입'!$A234)*([2]구분표!$C$2:$C$1001='2추일입'!$B234)*([2]구분표!$A$2:$A$1001='2추일입'!$C234),0))),"@@")</f>
        <v/>
      </c>
    </row>
    <row r="235" spans="1:31" ht="31.5" customHeight="1">
      <c r="A235" s="90" t="str">
        <f>IFERROR(VLOOKUP('2추일입'!$C235,[2]구분표!$A$2:$C$1001,2,FALSE),"")</f>
        <v/>
      </c>
      <c r="B235" s="90" t="str">
        <f>IFERROR(VLOOKUP('2추일입'!$C235,[2]구분표!$A$2:$C$1001,3,FALSE),"")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3"/>
        <v>0</v>
      </c>
      <c r="M235" s="188"/>
      <c r="N235" s="188"/>
      <c r="O235" s="74">
        <f t="shared" si="34"/>
        <v>0</v>
      </c>
      <c r="P235" s="75" t="str">
        <f t="shared" si="35"/>
        <v>-</v>
      </c>
      <c r="Q235" s="209"/>
      <c r="R235" s="76"/>
      <c r="S235" s="215"/>
      <c r="T235" s="76"/>
      <c r="U235" s="79" t="str">
        <f t="shared" si="43"/>
        <v/>
      </c>
      <c r="V235" s="188">
        <f t="shared" si="36"/>
        <v>0</v>
      </c>
      <c r="W235" s="188">
        <f t="shared" si="37"/>
        <v>0</v>
      </c>
      <c r="X235" s="78" t="str">
        <f t="shared" si="38"/>
        <v>ok</v>
      </c>
      <c r="Y235" s="76"/>
      <c r="Z235" s="77" t="str">
        <f t="shared" si="39"/>
        <v/>
      </c>
      <c r="AA235" s="188">
        <f t="shared" si="40"/>
        <v>0</v>
      </c>
      <c r="AB235" s="188">
        <f t="shared" si="41"/>
        <v>0</v>
      </c>
      <c r="AC235" s="78" t="str">
        <f t="shared" si="42"/>
        <v>ok</v>
      </c>
      <c r="AD235" s="76"/>
      <c r="AE235" s="80" t="str">
        <f t="array" ref="AE235">IFERROR(IF($C235="","",INDEX([2]구분표!$I$2:$I$1001,MATCH(1,([2]구분표!$B$2:$B$1001='2추일입'!$A235)*([2]구분표!$C$2:$C$1001='2추일입'!$B235)*([2]구분표!$A$2:$A$1001='2추일입'!$C235),0))),"@@")</f>
        <v/>
      </c>
    </row>
    <row r="236" spans="1:31" ht="31.5" customHeight="1">
      <c r="A236" s="90" t="str">
        <f>IFERROR(VLOOKUP('2추일입'!$C236,[2]구분표!$A$2:$C$1001,2,FALSE),"")</f>
        <v/>
      </c>
      <c r="B236" s="90" t="str">
        <f>IFERROR(VLOOKUP('2추일입'!$C236,[2]구분표!$A$2:$C$1001,3,FALSE),"")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3"/>
        <v>0</v>
      </c>
      <c r="M236" s="202"/>
      <c r="N236" s="188"/>
      <c r="O236" s="74">
        <f t="shared" si="34"/>
        <v>0</v>
      </c>
      <c r="P236" s="75" t="str">
        <f t="shared" si="35"/>
        <v>-</v>
      </c>
      <c r="Q236" s="209"/>
      <c r="R236" s="76"/>
      <c r="S236" s="215"/>
      <c r="T236" s="76"/>
      <c r="U236" s="79" t="str">
        <f t="shared" si="43"/>
        <v/>
      </c>
      <c r="V236" s="188">
        <f t="shared" si="36"/>
        <v>0</v>
      </c>
      <c r="W236" s="188">
        <f t="shared" si="37"/>
        <v>0</v>
      </c>
      <c r="X236" s="78" t="str">
        <f t="shared" si="38"/>
        <v>ok</v>
      </c>
      <c r="Y236" s="76"/>
      <c r="Z236" s="77" t="str">
        <f t="shared" si="39"/>
        <v/>
      </c>
      <c r="AA236" s="188">
        <f t="shared" si="40"/>
        <v>0</v>
      </c>
      <c r="AB236" s="188">
        <f t="shared" si="41"/>
        <v>0</v>
      </c>
      <c r="AC236" s="78" t="str">
        <f t="shared" si="42"/>
        <v>ok</v>
      </c>
      <c r="AD236" s="76"/>
      <c r="AE236" s="80" t="str">
        <f t="array" ref="AE236">IFERROR(IF($C236="","",INDEX([2]구분표!$I$2:$I$1001,MATCH(1,([2]구분표!$B$2:$B$1001='2추일입'!$A236)*([2]구분표!$C$2:$C$1001='2추일입'!$B236)*([2]구분표!$A$2:$A$1001='2추일입'!$C236),0))),"@@")</f>
        <v/>
      </c>
    </row>
    <row r="237" spans="1:31" ht="31.5" customHeight="1">
      <c r="A237" s="90" t="str">
        <f>IFERROR(VLOOKUP('2추일입'!$C237,[2]구분표!$A$2:$C$1001,2,FALSE),"")</f>
        <v/>
      </c>
      <c r="B237" s="90" t="str">
        <f>IFERROR(VLOOKUP('2추일입'!$C237,[2]구분표!$A$2:$C$1001,3,FALSE),"")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200"/>
      <c r="K237" s="200"/>
      <c r="L237" s="74">
        <f t="shared" si="33"/>
        <v>0</v>
      </c>
      <c r="M237" s="200"/>
      <c r="N237" s="200"/>
      <c r="O237" s="74">
        <f t="shared" si="34"/>
        <v>0</v>
      </c>
      <c r="P237" s="75" t="str">
        <f t="shared" si="35"/>
        <v>-</v>
      </c>
      <c r="Q237" s="209"/>
      <c r="R237" s="76"/>
      <c r="S237" s="215"/>
      <c r="T237" s="76"/>
      <c r="U237" s="79" t="str">
        <f t="shared" si="43"/>
        <v/>
      </c>
      <c r="V237" s="188">
        <f t="shared" si="36"/>
        <v>0</v>
      </c>
      <c r="W237" s="188">
        <f t="shared" si="37"/>
        <v>0</v>
      </c>
      <c r="X237" s="78" t="str">
        <f t="shared" si="38"/>
        <v>ok</v>
      </c>
      <c r="Y237" s="76"/>
      <c r="Z237" s="77" t="str">
        <f t="shared" si="39"/>
        <v/>
      </c>
      <c r="AA237" s="188">
        <f t="shared" si="40"/>
        <v>0</v>
      </c>
      <c r="AB237" s="188">
        <f t="shared" si="41"/>
        <v>0</v>
      </c>
      <c r="AC237" s="78" t="str">
        <f t="shared" si="42"/>
        <v>ok</v>
      </c>
      <c r="AD237" s="76"/>
      <c r="AE237" s="80" t="str">
        <f t="array" ref="AE237">IFERROR(IF($C237="","",INDEX([2]구분표!$I$2:$I$1001,MATCH(1,([2]구분표!$B$2:$B$1001='2추일입'!$A237)*([2]구분표!$C$2:$C$1001='2추일입'!$B237)*([2]구분표!$A$2:$A$1001='2추일입'!$C237),0))),"@@")</f>
        <v/>
      </c>
    </row>
    <row r="238" spans="1:31" ht="31.5" customHeight="1">
      <c r="A238" s="90" t="str">
        <f>IFERROR(VLOOKUP('2추일입'!$C238,[2]구분표!$A$2:$C$1001,2,FALSE),"")</f>
        <v/>
      </c>
      <c r="B238" s="90" t="str">
        <f>IFERROR(VLOOKUP('2추일입'!$C238,[2]구분표!$A$2:$C$1001,3,FALSE),"")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188"/>
      <c r="K238" s="188"/>
      <c r="L238" s="74">
        <f t="shared" si="33"/>
        <v>0</v>
      </c>
      <c r="M238" s="188"/>
      <c r="N238" s="188"/>
      <c r="O238" s="74">
        <f t="shared" si="34"/>
        <v>0</v>
      </c>
      <c r="P238" s="75" t="str">
        <f t="shared" si="35"/>
        <v>-</v>
      </c>
      <c r="Q238" s="209"/>
      <c r="R238" s="76"/>
      <c r="S238" s="215"/>
      <c r="T238" s="76"/>
      <c r="U238" s="79" t="str">
        <f t="shared" si="43"/>
        <v/>
      </c>
      <c r="V238" s="188">
        <f t="shared" si="36"/>
        <v>0</v>
      </c>
      <c r="W238" s="188">
        <f t="shared" si="37"/>
        <v>0</v>
      </c>
      <c r="X238" s="78" t="str">
        <f t="shared" si="38"/>
        <v>ok</v>
      </c>
      <c r="Y238" s="76"/>
      <c r="Z238" s="77" t="str">
        <f t="shared" si="39"/>
        <v/>
      </c>
      <c r="AA238" s="188">
        <f t="shared" si="40"/>
        <v>0</v>
      </c>
      <c r="AB238" s="188">
        <f t="shared" si="41"/>
        <v>0</v>
      </c>
      <c r="AC238" s="78" t="str">
        <f t="shared" si="42"/>
        <v>ok</v>
      </c>
      <c r="AD238" s="76"/>
      <c r="AE238" s="80" t="str">
        <f t="array" ref="AE238">IFERROR(IF($C238="","",INDEX([2]구분표!$I$2:$I$1001,MATCH(1,([2]구분표!$B$2:$B$1001='2추일입'!$A238)*([2]구분표!$C$2:$C$1001='2추일입'!$B238)*([2]구분표!$A$2:$A$1001='2추일입'!$C238),0))),"@@")</f>
        <v/>
      </c>
    </row>
    <row r="239" spans="1:31" ht="31.5" customHeight="1">
      <c r="A239" s="90" t="str">
        <f>IFERROR(VLOOKUP('2추일입'!$C239,[2]구분표!$A$2:$C$1001,2,FALSE),"")</f>
        <v/>
      </c>
      <c r="B239" s="90" t="str">
        <f>IFERROR(VLOOKUP('2추일입'!$C239,[2]구분표!$A$2:$C$1001,3,FALSE),"")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3"/>
        <v>0</v>
      </c>
      <c r="M239" s="188"/>
      <c r="N239" s="188"/>
      <c r="O239" s="74">
        <f t="shared" si="34"/>
        <v>0</v>
      </c>
      <c r="P239" s="75" t="str">
        <f t="shared" si="35"/>
        <v>-</v>
      </c>
      <c r="Q239" s="209"/>
      <c r="R239" s="76"/>
      <c r="S239" s="215"/>
      <c r="T239" s="76"/>
      <c r="U239" s="79" t="str">
        <f t="shared" si="43"/>
        <v/>
      </c>
      <c r="V239" s="188">
        <f t="shared" si="36"/>
        <v>0</v>
      </c>
      <c r="W239" s="188">
        <f t="shared" si="37"/>
        <v>0</v>
      </c>
      <c r="X239" s="78" t="str">
        <f t="shared" si="38"/>
        <v>ok</v>
      </c>
      <c r="Y239" s="76"/>
      <c r="Z239" s="77" t="str">
        <f t="shared" si="39"/>
        <v/>
      </c>
      <c r="AA239" s="188">
        <f t="shared" si="40"/>
        <v>0</v>
      </c>
      <c r="AB239" s="188">
        <f t="shared" si="41"/>
        <v>0</v>
      </c>
      <c r="AC239" s="78" t="str">
        <f t="shared" si="42"/>
        <v>ok</v>
      </c>
      <c r="AD239" s="76"/>
      <c r="AE239" s="80" t="str">
        <f t="array" ref="AE239">IFERROR(IF($C239="","",INDEX([2]구분표!$I$2:$I$1001,MATCH(1,([2]구분표!$B$2:$B$1001='2추일입'!$A239)*([2]구분표!$C$2:$C$1001='2추일입'!$B239)*([2]구분표!$A$2:$A$1001='2추일입'!$C239),0))),"@@")</f>
        <v/>
      </c>
    </row>
    <row r="240" spans="1:31" ht="31.5" customHeight="1">
      <c r="A240" s="90" t="str">
        <f>IFERROR(VLOOKUP('2추일입'!$C240,[2]구분표!$A$2:$C$1001,2,FALSE),"")</f>
        <v/>
      </c>
      <c r="B240" s="90" t="str">
        <f>IFERROR(VLOOKUP('2추일입'!$C240,[2]구분표!$A$2:$C$1001,3,FALSE),"")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3"/>
        <v>0</v>
      </c>
      <c r="M240" s="202"/>
      <c r="N240" s="188"/>
      <c r="O240" s="74">
        <f t="shared" si="34"/>
        <v>0</v>
      </c>
      <c r="P240" s="75" t="str">
        <f t="shared" si="35"/>
        <v>-</v>
      </c>
      <c r="Q240" s="209"/>
      <c r="R240" s="76"/>
      <c r="S240" s="215"/>
      <c r="T240" s="76"/>
      <c r="U240" s="79" t="str">
        <f t="shared" si="43"/>
        <v/>
      </c>
      <c r="V240" s="188">
        <f t="shared" si="36"/>
        <v>0</v>
      </c>
      <c r="W240" s="188">
        <f t="shared" si="37"/>
        <v>0</v>
      </c>
      <c r="X240" s="78" t="str">
        <f t="shared" si="38"/>
        <v>ok</v>
      </c>
      <c r="Y240" s="76"/>
      <c r="Z240" s="77" t="str">
        <f t="shared" si="39"/>
        <v/>
      </c>
      <c r="AA240" s="188">
        <f t="shared" si="40"/>
        <v>0</v>
      </c>
      <c r="AB240" s="188">
        <f t="shared" si="41"/>
        <v>0</v>
      </c>
      <c r="AC240" s="78" t="str">
        <f t="shared" si="42"/>
        <v>ok</v>
      </c>
      <c r="AD240" s="76"/>
      <c r="AE240" s="80" t="str">
        <f t="array" ref="AE240">IFERROR(IF($C240="","",INDEX([2]구분표!$I$2:$I$1001,MATCH(1,([2]구분표!$B$2:$B$1001='2추일입'!$A240)*([2]구분표!$C$2:$C$1001='2추일입'!$B240)*([2]구분표!$A$2:$A$1001='2추일입'!$C240),0))),"@@")</f>
        <v/>
      </c>
    </row>
    <row r="241" spans="1:31" ht="31.5" customHeight="1">
      <c r="A241" s="90" t="str">
        <f>IFERROR(VLOOKUP('2추일입'!$C241,[2]구분표!$A$2:$C$1001,2,FALSE),"")</f>
        <v/>
      </c>
      <c r="B241" s="90" t="str">
        <f>IFERROR(VLOOKUP('2추일입'!$C241,[2]구분표!$A$2:$C$1001,3,FALSE),"")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3"/>
        <v>0</v>
      </c>
      <c r="M241" s="188"/>
      <c r="N241" s="188"/>
      <c r="O241" s="74">
        <f t="shared" si="34"/>
        <v>0</v>
      </c>
      <c r="P241" s="75" t="str">
        <f t="shared" si="35"/>
        <v>-</v>
      </c>
      <c r="Q241" s="209"/>
      <c r="R241" s="76"/>
      <c r="S241" s="215"/>
      <c r="T241" s="76"/>
      <c r="U241" s="79" t="str">
        <f t="shared" si="43"/>
        <v/>
      </c>
      <c r="V241" s="188">
        <f t="shared" si="36"/>
        <v>0</v>
      </c>
      <c r="W241" s="188">
        <f t="shared" si="37"/>
        <v>0</v>
      </c>
      <c r="X241" s="78" t="str">
        <f t="shared" si="38"/>
        <v>ok</v>
      </c>
      <c r="Y241" s="76"/>
      <c r="Z241" s="77" t="str">
        <f t="shared" si="39"/>
        <v/>
      </c>
      <c r="AA241" s="188">
        <f t="shared" si="40"/>
        <v>0</v>
      </c>
      <c r="AB241" s="188">
        <f t="shared" si="41"/>
        <v>0</v>
      </c>
      <c r="AC241" s="78" t="str">
        <f t="shared" si="42"/>
        <v>ok</v>
      </c>
      <c r="AD241" s="76"/>
      <c r="AE241" s="80" t="str">
        <f t="array" ref="AE241">IFERROR(IF($C241="","",INDEX([2]구분표!$I$2:$I$1001,MATCH(1,([2]구분표!$B$2:$B$1001='2추일입'!$A241)*([2]구분표!$C$2:$C$1001='2추일입'!$B241)*([2]구분표!$A$2:$A$1001='2추일입'!$C241),0))),"@@")</f>
        <v/>
      </c>
    </row>
    <row r="242" spans="1:31" ht="31.5" customHeight="1">
      <c r="A242" s="90" t="str">
        <f>IFERROR(VLOOKUP('2추일입'!$C242,[2]구분표!$A$2:$C$1001,2,FALSE),"")</f>
        <v/>
      </c>
      <c r="B242" s="90" t="str">
        <f>IFERROR(VLOOKUP('2추일입'!$C242,[2]구분표!$A$2:$C$1001,3,FALSE),"")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3"/>
        <v>0</v>
      </c>
      <c r="M242" s="188"/>
      <c r="N242" s="188"/>
      <c r="O242" s="74">
        <f t="shared" si="34"/>
        <v>0</v>
      </c>
      <c r="P242" s="75" t="str">
        <f t="shared" si="35"/>
        <v>-</v>
      </c>
      <c r="Q242" s="209"/>
      <c r="R242" s="76"/>
      <c r="S242" s="215"/>
      <c r="T242" s="76"/>
      <c r="U242" s="79" t="str">
        <f t="shared" si="43"/>
        <v/>
      </c>
      <c r="V242" s="188">
        <f t="shared" si="36"/>
        <v>0</v>
      </c>
      <c r="W242" s="188">
        <f t="shared" si="37"/>
        <v>0</v>
      </c>
      <c r="X242" s="78" t="str">
        <f t="shared" si="38"/>
        <v>ok</v>
      </c>
      <c r="Y242" s="76"/>
      <c r="Z242" s="77" t="str">
        <f t="shared" si="39"/>
        <v/>
      </c>
      <c r="AA242" s="188">
        <f t="shared" si="40"/>
        <v>0</v>
      </c>
      <c r="AB242" s="188">
        <f t="shared" si="41"/>
        <v>0</v>
      </c>
      <c r="AC242" s="78" t="str">
        <f t="shared" si="42"/>
        <v>ok</v>
      </c>
      <c r="AD242" s="76"/>
      <c r="AE242" s="80" t="str">
        <f t="array" ref="AE242">IFERROR(IF($C242="","",INDEX([2]구분표!$I$2:$I$1001,MATCH(1,([2]구분표!$B$2:$B$1001='2추일입'!$A242)*([2]구분표!$C$2:$C$1001='2추일입'!$B242)*([2]구분표!$A$2:$A$1001='2추일입'!$C242),0))),"@@")</f>
        <v/>
      </c>
    </row>
    <row r="243" spans="1:31" ht="31.5" customHeight="1">
      <c r="A243" s="90" t="str">
        <f>IFERROR(VLOOKUP('2추일입'!$C243,[2]구분표!$A$2:$C$1001,2,FALSE),"")</f>
        <v/>
      </c>
      <c r="B243" s="90" t="str">
        <f>IFERROR(VLOOKUP('2추일입'!$C243,[2]구분표!$A$2:$C$1001,3,FALSE),"")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3"/>
        <v>0</v>
      </c>
      <c r="M243" s="188"/>
      <c r="N243" s="188"/>
      <c r="O243" s="74">
        <f t="shared" si="34"/>
        <v>0</v>
      </c>
      <c r="P243" s="75" t="str">
        <f t="shared" si="35"/>
        <v>-</v>
      </c>
      <c r="Q243" s="209"/>
      <c r="R243" s="76"/>
      <c r="S243" s="215"/>
      <c r="T243" s="76"/>
      <c r="U243" s="79" t="str">
        <f t="shared" si="43"/>
        <v/>
      </c>
      <c r="V243" s="188">
        <f t="shared" si="36"/>
        <v>0</v>
      </c>
      <c r="W243" s="188">
        <f t="shared" si="37"/>
        <v>0</v>
      </c>
      <c r="X243" s="78" t="str">
        <f t="shared" si="38"/>
        <v>ok</v>
      </c>
      <c r="Y243" s="76"/>
      <c r="Z243" s="77" t="str">
        <f t="shared" si="39"/>
        <v/>
      </c>
      <c r="AA243" s="188">
        <f t="shared" si="40"/>
        <v>0</v>
      </c>
      <c r="AB243" s="188">
        <f t="shared" si="41"/>
        <v>0</v>
      </c>
      <c r="AC243" s="78" t="str">
        <f t="shared" si="42"/>
        <v>ok</v>
      </c>
      <c r="AD243" s="76"/>
      <c r="AE243" s="80" t="str">
        <f t="array" ref="AE243">IFERROR(IF($C243="","",INDEX([2]구분표!$I$2:$I$1001,MATCH(1,([2]구분표!$B$2:$B$1001='2추일입'!$A243)*([2]구분표!$C$2:$C$1001='2추일입'!$B243)*([2]구분표!$A$2:$A$1001='2추일입'!$C243),0))),"@@")</f>
        <v/>
      </c>
    </row>
    <row r="244" spans="1:31" ht="31.5" customHeight="1">
      <c r="A244" s="90" t="str">
        <f>IFERROR(VLOOKUP('2추일입'!$C244,[2]구분표!$A$2:$C$1001,2,FALSE),"")</f>
        <v/>
      </c>
      <c r="B244" s="90" t="str">
        <f>IFERROR(VLOOKUP('2추일입'!$C244,[2]구분표!$A$2:$C$1001,3,FALSE),"")</f>
        <v/>
      </c>
      <c r="C244" s="190"/>
      <c r="D244" s="189"/>
      <c r="E244" s="189"/>
      <c r="F244" s="190"/>
      <c r="G244" s="191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3"/>
        <v>0</v>
      </c>
      <c r="M244" s="188"/>
      <c r="N244" s="188"/>
      <c r="O244" s="74">
        <f t="shared" si="34"/>
        <v>0</v>
      </c>
      <c r="P244" s="75" t="str">
        <f t="shared" si="35"/>
        <v>-</v>
      </c>
      <c r="Q244" s="209"/>
      <c r="R244" s="76"/>
      <c r="S244" s="215"/>
      <c r="T244" s="76"/>
      <c r="U244" s="79" t="str">
        <f t="shared" si="43"/>
        <v/>
      </c>
      <c r="V244" s="188">
        <f t="shared" si="36"/>
        <v>0</v>
      </c>
      <c r="W244" s="188">
        <f t="shared" si="37"/>
        <v>0</v>
      </c>
      <c r="X244" s="78" t="str">
        <f t="shared" si="38"/>
        <v>ok</v>
      </c>
      <c r="Y244" s="76"/>
      <c r="Z244" s="77" t="str">
        <f t="shared" si="39"/>
        <v/>
      </c>
      <c r="AA244" s="188">
        <f t="shared" si="40"/>
        <v>0</v>
      </c>
      <c r="AB244" s="188">
        <f t="shared" si="41"/>
        <v>0</v>
      </c>
      <c r="AC244" s="78" t="str">
        <f t="shared" si="42"/>
        <v>ok</v>
      </c>
      <c r="AD244" s="76"/>
      <c r="AE244" s="80" t="str">
        <f t="array" ref="AE244">IFERROR(IF($C244="","",INDEX([2]구분표!$I$2:$I$1001,MATCH(1,([2]구분표!$B$2:$B$1001='2추일입'!$A244)*([2]구분표!$C$2:$C$1001='2추일입'!$B244)*([2]구분표!$A$2:$A$1001='2추일입'!$C244),0))),"@@")</f>
        <v/>
      </c>
    </row>
    <row r="245" spans="1:31" ht="31.5" customHeight="1">
      <c r="A245" s="90" t="str">
        <f>IFERROR(VLOOKUP('2추일입'!$C245,[2]구분표!$A$2:$C$1001,2,FALSE),"")</f>
        <v/>
      </c>
      <c r="B245" s="90" t="str">
        <f>IFERROR(VLOOKUP('2추일입'!$C245,[2]구분표!$A$2:$C$1001,3,FALSE),"")</f>
        <v/>
      </c>
      <c r="C245" s="190"/>
      <c r="D245" s="189"/>
      <c r="E245" s="189"/>
      <c r="F245" s="190"/>
      <c r="G245" s="188"/>
      <c r="H245" s="188"/>
      <c r="I245" s="74">
        <f>IF(SUMPRODUCT(COUNTIF($D245,{"*본예산*","*1회추경*","*신규*"})),"-",G245-H245)</f>
        <v>0</v>
      </c>
      <c r="J245" s="200"/>
      <c r="K245" s="200"/>
      <c r="L245" s="74">
        <f t="shared" si="33"/>
        <v>0</v>
      </c>
      <c r="M245" s="203"/>
      <c r="N245" s="202"/>
      <c r="O245" s="74">
        <f t="shared" si="34"/>
        <v>0</v>
      </c>
      <c r="P245" s="75" t="str">
        <f t="shared" si="35"/>
        <v>-</v>
      </c>
      <c r="Q245" s="208"/>
      <c r="R245" s="76"/>
      <c r="S245" s="215"/>
      <c r="T245" s="76"/>
      <c r="U245" s="79" t="str">
        <f t="shared" si="43"/>
        <v/>
      </c>
      <c r="V245" s="188">
        <f t="shared" si="36"/>
        <v>0</v>
      </c>
      <c r="W245" s="188">
        <f t="shared" si="37"/>
        <v>0</v>
      </c>
      <c r="X245" s="78" t="str">
        <f t="shared" si="38"/>
        <v>ok</v>
      </c>
      <c r="Y245" s="76"/>
      <c r="Z245" s="77" t="str">
        <f t="shared" si="39"/>
        <v/>
      </c>
      <c r="AA245" s="188">
        <f t="shared" si="40"/>
        <v>0</v>
      </c>
      <c r="AB245" s="188">
        <f t="shared" si="41"/>
        <v>0</v>
      </c>
      <c r="AC245" s="78" t="str">
        <f t="shared" si="42"/>
        <v>ok</v>
      </c>
      <c r="AD245" s="76"/>
      <c r="AE245" s="80" t="str">
        <f t="array" ref="AE245">IFERROR(IF($C245="","",INDEX([2]구분표!$I$2:$I$1001,MATCH(1,([2]구분표!$B$2:$B$1001='2추일입'!$A245)*([2]구분표!$C$2:$C$1001='2추일입'!$B245)*([2]구분표!$A$2:$A$1001='2추일입'!$C245),0))),"@@")</f>
        <v/>
      </c>
    </row>
    <row r="246" spans="1:31" ht="31.5" customHeight="1">
      <c r="A246" s="90" t="str">
        <f>IFERROR(VLOOKUP('2추일입'!$C246,[2]구분표!$A$2:$C$1001,2,FALSE),"")</f>
        <v/>
      </c>
      <c r="B246" s="90" t="str">
        <f>IFERROR(VLOOKUP('2추일입'!$C246,[2]구분표!$A$2:$C$1001,3,FALSE),"")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3"/>
        <v>0</v>
      </c>
      <c r="M246" s="203"/>
      <c r="N246" s="202"/>
      <c r="O246" s="74">
        <f t="shared" si="34"/>
        <v>0</v>
      </c>
      <c r="P246" s="75" t="str">
        <f t="shared" si="35"/>
        <v>-</v>
      </c>
      <c r="Q246" s="208"/>
      <c r="R246" s="76"/>
      <c r="S246" s="215"/>
      <c r="T246" s="76"/>
      <c r="U246" s="79" t="str">
        <f t="shared" si="43"/>
        <v/>
      </c>
      <c r="V246" s="188">
        <f t="shared" si="36"/>
        <v>0</v>
      </c>
      <c r="W246" s="188">
        <f t="shared" si="37"/>
        <v>0</v>
      </c>
      <c r="X246" s="78" t="str">
        <f t="shared" si="38"/>
        <v>ok</v>
      </c>
      <c r="Y246" s="76"/>
      <c r="Z246" s="77" t="str">
        <f t="shared" si="39"/>
        <v/>
      </c>
      <c r="AA246" s="188">
        <f t="shared" si="40"/>
        <v>0</v>
      </c>
      <c r="AB246" s="188">
        <f t="shared" si="41"/>
        <v>0</v>
      </c>
      <c r="AC246" s="78" t="str">
        <f t="shared" si="42"/>
        <v>ok</v>
      </c>
      <c r="AD246" s="76"/>
      <c r="AE246" s="80" t="str">
        <f t="array" ref="AE246">IFERROR(IF($C246="","",INDEX([2]구분표!$I$2:$I$1001,MATCH(1,([2]구분표!$B$2:$B$1001='2추일입'!$A246)*([2]구분표!$C$2:$C$1001='2추일입'!$B246)*([2]구분표!$A$2:$A$1001='2추일입'!$C246),0))),"@@")</f>
        <v/>
      </c>
    </row>
    <row r="247" spans="1:31" ht="31.5" customHeight="1">
      <c r="A247" s="90" t="str">
        <f>IFERROR(VLOOKUP('2추일입'!$C247,[2]구분표!$A$2:$C$1001,2,FALSE),"")</f>
        <v/>
      </c>
      <c r="B247" s="90" t="str">
        <f>IFERROR(VLOOKUP('2추일입'!$C247,[2]구분표!$A$2:$C$1001,3,FALSE),"")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3"/>
        <v>0</v>
      </c>
      <c r="M247" s="203"/>
      <c r="N247" s="202"/>
      <c r="O247" s="74">
        <f t="shared" si="34"/>
        <v>0</v>
      </c>
      <c r="P247" s="75" t="str">
        <f t="shared" si="35"/>
        <v>-</v>
      </c>
      <c r="Q247" s="208"/>
      <c r="R247" s="76"/>
      <c r="S247" s="215"/>
      <c r="T247" s="76"/>
      <c r="U247" s="79" t="str">
        <f t="shared" si="43"/>
        <v/>
      </c>
      <c r="V247" s="188">
        <f t="shared" si="36"/>
        <v>0</v>
      </c>
      <c r="W247" s="188">
        <f t="shared" si="37"/>
        <v>0</v>
      </c>
      <c r="X247" s="78" t="str">
        <f t="shared" si="38"/>
        <v>ok</v>
      </c>
      <c r="Y247" s="76"/>
      <c r="Z247" s="77" t="str">
        <f t="shared" si="39"/>
        <v/>
      </c>
      <c r="AA247" s="188">
        <f t="shared" si="40"/>
        <v>0</v>
      </c>
      <c r="AB247" s="188">
        <f t="shared" si="41"/>
        <v>0</v>
      </c>
      <c r="AC247" s="78" t="str">
        <f t="shared" si="42"/>
        <v>ok</v>
      </c>
      <c r="AD247" s="76"/>
      <c r="AE247" s="80" t="str">
        <f t="array" ref="AE247">IFERROR(IF($C247="","",INDEX([2]구분표!$I$2:$I$1001,MATCH(1,([2]구분표!$B$2:$B$1001='2추일입'!$A247)*([2]구분표!$C$2:$C$1001='2추일입'!$B247)*([2]구분표!$A$2:$A$1001='2추일입'!$C247),0))),"@@")</f>
        <v/>
      </c>
    </row>
    <row r="248" spans="1:31" ht="31.5" customHeight="1">
      <c r="A248" s="90" t="str">
        <f>IFERROR(VLOOKUP('2추일입'!$C248,[2]구분표!$A$2:$C$1001,2,FALSE),"")</f>
        <v/>
      </c>
      <c r="B248" s="90" t="str">
        <f>IFERROR(VLOOKUP('2추일입'!$C248,[2]구분표!$A$2:$C$1001,3,FALSE),"")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3"/>
        <v>0</v>
      </c>
      <c r="M248" s="203"/>
      <c r="N248" s="202"/>
      <c r="O248" s="74">
        <f t="shared" si="34"/>
        <v>0</v>
      </c>
      <c r="P248" s="75" t="str">
        <f t="shared" si="35"/>
        <v>-</v>
      </c>
      <c r="Q248" s="208"/>
      <c r="R248" s="76"/>
      <c r="S248" s="215"/>
      <c r="T248" s="76"/>
      <c r="U248" s="79" t="str">
        <f t="shared" si="43"/>
        <v/>
      </c>
      <c r="V248" s="188">
        <f t="shared" si="36"/>
        <v>0</v>
      </c>
      <c r="W248" s="188">
        <f t="shared" si="37"/>
        <v>0</v>
      </c>
      <c r="X248" s="78" t="str">
        <f t="shared" si="38"/>
        <v>ok</v>
      </c>
      <c r="Y248" s="76"/>
      <c r="Z248" s="77" t="str">
        <f t="shared" si="39"/>
        <v/>
      </c>
      <c r="AA248" s="188">
        <f t="shared" si="40"/>
        <v>0</v>
      </c>
      <c r="AB248" s="188">
        <f t="shared" si="41"/>
        <v>0</v>
      </c>
      <c r="AC248" s="78" t="str">
        <f t="shared" si="42"/>
        <v>ok</v>
      </c>
      <c r="AD248" s="76"/>
      <c r="AE248" s="80" t="str">
        <f t="array" ref="AE248">IFERROR(IF($C248="","",INDEX([2]구분표!$I$2:$I$1001,MATCH(1,([2]구분표!$B$2:$B$1001='2추일입'!$A248)*([2]구분표!$C$2:$C$1001='2추일입'!$B248)*([2]구분표!$A$2:$A$1001='2추일입'!$C248),0))),"@@")</f>
        <v/>
      </c>
    </row>
    <row r="249" spans="1:31" ht="31.5" customHeight="1">
      <c r="A249" s="90" t="str">
        <f>IFERROR(VLOOKUP('2추일입'!$C249,[2]구분표!$A$2:$C$1001,2,FALSE),"")</f>
        <v/>
      </c>
      <c r="B249" s="90" t="str">
        <f>IFERROR(VLOOKUP('2추일입'!$C249,[2]구분표!$A$2:$C$1001,3,FALSE),"")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3"/>
        <v>0</v>
      </c>
      <c r="M249" s="203"/>
      <c r="N249" s="202"/>
      <c r="O249" s="74">
        <f t="shared" si="34"/>
        <v>0</v>
      </c>
      <c r="P249" s="75" t="str">
        <f t="shared" si="35"/>
        <v>-</v>
      </c>
      <c r="Q249" s="208"/>
      <c r="R249" s="76"/>
      <c r="S249" s="215"/>
      <c r="T249" s="76"/>
      <c r="U249" s="79" t="str">
        <f t="shared" si="43"/>
        <v/>
      </c>
      <c r="V249" s="188">
        <f t="shared" si="36"/>
        <v>0</v>
      </c>
      <c r="W249" s="188">
        <f t="shared" si="37"/>
        <v>0</v>
      </c>
      <c r="X249" s="78" t="str">
        <f t="shared" si="38"/>
        <v>ok</v>
      </c>
      <c r="Y249" s="76"/>
      <c r="Z249" s="77" t="str">
        <f t="shared" si="39"/>
        <v/>
      </c>
      <c r="AA249" s="188">
        <f t="shared" si="40"/>
        <v>0</v>
      </c>
      <c r="AB249" s="188">
        <f t="shared" si="41"/>
        <v>0</v>
      </c>
      <c r="AC249" s="78" t="str">
        <f t="shared" si="42"/>
        <v>ok</v>
      </c>
      <c r="AD249" s="76"/>
      <c r="AE249" s="80" t="str">
        <f t="array" ref="AE249">IFERROR(IF($C249="","",INDEX([2]구분표!$I$2:$I$1001,MATCH(1,([2]구분표!$B$2:$B$1001='2추일입'!$A249)*([2]구분표!$C$2:$C$1001='2추일입'!$B249)*([2]구분표!$A$2:$A$1001='2추일입'!$C249),0))),"@@")</f>
        <v/>
      </c>
    </row>
    <row r="250" spans="1:31" ht="31.5" customHeight="1">
      <c r="A250" s="90" t="str">
        <f>IFERROR(VLOOKUP('2추일입'!$C250,[2]구분표!$A$2:$C$1001,2,FALSE),"")</f>
        <v/>
      </c>
      <c r="B250" s="90" t="str">
        <f>IFERROR(VLOOKUP('2추일입'!$C250,[2]구분표!$A$2:$C$1001,3,FALSE),"")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3"/>
        <v>0</v>
      </c>
      <c r="M250" s="203"/>
      <c r="N250" s="202"/>
      <c r="O250" s="74">
        <f t="shared" si="34"/>
        <v>0</v>
      </c>
      <c r="P250" s="75" t="str">
        <f t="shared" si="35"/>
        <v>-</v>
      </c>
      <c r="Q250" s="208"/>
      <c r="R250" s="76"/>
      <c r="S250" s="215"/>
      <c r="T250" s="76"/>
      <c r="U250" s="79" t="str">
        <f t="shared" si="43"/>
        <v/>
      </c>
      <c r="V250" s="188">
        <f t="shared" si="36"/>
        <v>0</v>
      </c>
      <c r="W250" s="188">
        <f t="shared" si="37"/>
        <v>0</v>
      </c>
      <c r="X250" s="78" t="str">
        <f t="shared" si="38"/>
        <v>ok</v>
      </c>
      <c r="Y250" s="76"/>
      <c r="Z250" s="77" t="str">
        <f t="shared" si="39"/>
        <v/>
      </c>
      <c r="AA250" s="188">
        <f t="shared" si="40"/>
        <v>0</v>
      </c>
      <c r="AB250" s="188">
        <f t="shared" si="41"/>
        <v>0</v>
      </c>
      <c r="AC250" s="78" t="str">
        <f t="shared" si="42"/>
        <v>ok</v>
      </c>
      <c r="AD250" s="76"/>
      <c r="AE250" s="80" t="str">
        <f t="array" ref="AE250">IFERROR(IF($C250="","",INDEX([2]구분표!$I$2:$I$1001,MATCH(1,([2]구분표!$B$2:$B$1001='2추일입'!$A250)*([2]구분표!$C$2:$C$1001='2추일입'!$B250)*([2]구분표!$A$2:$A$1001='2추일입'!$C250),0))),"@@")</f>
        <v/>
      </c>
    </row>
    <row r="251" spans="1:31" ht="31.5" customHeight="1">
      <c r="A251" s="90" t="str">
        <f>IFERROR(VLOOKUP('2추일입'!$C251,[2]구분표!$A$2:$C$1001,2,FALSE),"")</f>
        <v/>
      </c>
      <c r="B251" s="90" t="str">
        <f>IFERROR(VLOOKUP('2추일입'!$C251,[2]구분표!$A$2:$C$1001,3,FALSE),"")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188"/>
      <c r="K251" s="188"/>
      <c r="L251" s="74">
        <f t="shared" si="33"/>
        <v>0</v>
      </c>
      <c r="M251" s="202"/>
      <c r="N251" s="202"/>
      <c r="O251" s="74">
        <f t="shared" si="34"/>
        <v>0</v>
      </c>
      <c r="P251" s="75" t="str">
        <f t="shared" si="35"/>
        <v>-</v>
      </c>
      <c r="Q251" s="208"/>
      <c r="R251" s="76"/>
      <c r="S251" s="215"/>
      <c r="T251" s="76"/>
      <c r="U251" s="79" t="str">
        <f t="shared" si="43"/>
        <v/>
      </c>
      <c r="V251" s="188">
        <f t="shared" si="36"/>
        <v>0</v>
      </c>
      <c r="W251" s="188">
        <f t="shared" si="37"/>
        <v>0</v>
      </c>
      <c r="X251" s="78" t="str">
        <f t="shared" si="38"/>
        <v>ok</v>
      </c>
      <c r="Y251" s="76"/>
      <c r="Z251" s="77" t="str">
        <f t="shared" si="39"/>
        <v/>
      </c>
      <c r="AA251" s="188">
        <f t="shared" si="40"/>
        <v>0</v>
      </c>
      <c r="AB251" s="188">
        <f t="shared" si="41"/>
        <v>0</v>
      </c>
      <c r="AC251" s="78" t="str">
        <f t="shared" si="42"/>
        <v>ok</v>
      </c>
      <c r="AD251" s="76"/>
      <c r="AE251" s="80" t="str">
        <f t="array" ref="AE251">IFERROR(IF($C251="","",INDEX([2]구분표!$I$2:$I$1001,MATCH(1,([2]구분표!$B$2:$B$1001='2추일입'!$A251)*([2]구분표!$C$2:$C$1001='2추일입'!$B251)*([2]구분표!$A$2:$A$1001='2추일입'!$C251),0))),"@@")</f>
        <v/>
      </c>
    </row>
    <row r="252" spans="1:31" ht="31.5" customHeight="1">
      <c r="A252" s="90" t="str">
        <f>IFERROR(VLOOKUP('2추일입'!$C252,[2]구분표!$A$2:$C$1001,2,FALSE),"")</f>
        <v/>
      </c>
      <c r="B252" s="90" t="str">
        <f>IFERROR(VLOOKUP('2추일입'!$C252,[2]구분표!$A$2:$C$1001,3,FALSE),"")</f>
        <v/>
      </c>
      <c r="C252" s="190"/>
      <c r="D252" s="189"/>
      <c r="E252" s="189"/>
      <c r="F252" s="190"/>
      <c r="G252" s="188"/>
      <c r="H252" s="191"/>
      <c r="I252" s="74">
        <f>IF(SUMPRODUCT(COUNTIF($D252,{"*본예산*","*1회추경*","*신규*"})),"-",G252-H252)</f>
        <v>0</v>
      </c>
      <c r="J252" s="188"/>
      <c r="K252" s="188"/>
      <c r="L252" s="74">
        <f t="shared" si="33"/>
        <v>0</v>
      </c>
      <c r="M252" s="188"/>
      <c r="N252" s="188"/>
      <c r="O252" s="74">
        <f t="shared" si="34"/>
        <v>0</v>
      </c>
      <c r="P252" s="75" t="str">
        <f t="shared" si="35"/>
        <v>-</v>
      </c>
      <c r="Q252" s="210"/>
      <c r="R252" s="76"/>
      <c r="S252" s="215"/>
      <c r="T252" s="76"/>
      <c r="U252" s="79" t="str">
        <f t="shared" si="43"/>
        <v/>
      </c>
      <c r="V252" s="188">
        <f t="shared" si="36"/>
        <v>0</v>
      </c>
      <c r="W252" s="188">
        <f t="shared" si="37"/>
        <v>0</v>
      </c>
      <c r="X252" s="78" t="str">
        <f t="shared" si="38"/>
        <v>ok</v>
      </c>
      <c r="Y252" s="76"/>
      <c r="Z252" s="77" t="str">
        <f t="shared" si="39"/>
        <v/>
      </c>
      <c r="AA252" s="188">
        <f t="shared" si="40"/>
        <v>0</v>
      </c>
      <c r="AB252" s="188">
        <f t="shared" si="41"/>
        <v>0</v>
      </c>
      <c r="AC252" s="78" t="str">
        <f t="shared" si="42"/>
        <v>ok</v>
      </c>
      <c r="AD252" s="76"/>
      <c r="AE252" s="80" t="str">
        <f t="array" ref="AE252">IFERROR(IF($C252="","",INDEX([2]구분표!$I$2:$I$1001,MATCH(1,([2]구분표!$B$2:$B$1001='2추일입'!$A252)*([2]구분표!$C$2:$C$1001='2추일입'!$B252)*([2]구분표!$A$2:$A$1001='2추일입'!$C252),0))),"@@")</f>
        <v/>
      </c>
    </row>
    <row r="253" spans="1:31" ht="31.5" customHeight="1">
      <c r="A253" s="90" t="str">
        <f>IFERROR(VLOOKUP('2추일입'!$C253,[2]구분표!$A$2:$C$1001,2,FALSE),"")</f>
        <v/>
      </c>
      <c r="B253" s="90" t="str">
        <f>IFERROR(VLOOKUP('2추일입'!$C253,[2]구분표!$A$2:$C$1001,3,FALSE),"")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ref="L253:L316" si="44">IF(G253=0,H253+J253+K253,G253+J253+K253)</f>
        <v>0</v>
      </c>
      <c r="M253" s="188"/>
      <c r="N253" s="188"/>
      <c r="O253" s="74">
        <f t="shared" ref="O253:O316" si="45">IF(G253=0,H253+M253+N253,G253+M253+N253)</f>
        <v>0</v>
      </c>
      <c r="P253" s="75" t="str">
        <f t="shared" ref="P253:P316" si="46">IF(J253-M253&lt;0,"동의필요","-")</f>
        <v>-</v>
      </c>
      <c r="Q253" s="210"/>
      <c r="R253" s="76"/>
      <c r="S253" s="215"/>
      <c r="T253" s="76"/>
      <c r="U253" s="79" t="str">
        <f t="shared" si="43"/>
        <v/>
      </c>
      <c r="V253" s="188">
        <f t="shared" ref="V253:V316" si="47">IF($U253&lt;&gt;"도비",IF($S253="국도비","직접입력",SUM($J253:$K253)),)</f>
        <v>0</v>
      </c>
      <c r="W253" s="188">
        <f t="shared" ref="W253:W316" si="48">IF($U253="도비",SUM($J253:$K253),IF($S253="국도비","직접입력",SUM($J253:$K253)-$V253))</f>
        <v>0</v>
      </c>
      <c r="X253" s="78" t="str">
        <f t="shared" ref="X253:X316" si="49">IF($S253="국도비","ok",IF(($J253+$K253)=($V253+$W253),"ok","검토"))</f>
        <v>ok</v>
      </c>
      <c r="Y253" s="76"/>
      <c r="Z253" s="77" t="str">
        <f t="shared" ref="Z253:Z316" si="50">$U253</f>
        <v/>
      </c>
      <c r="AA253" s="188">
        <f t="shared" ref="AA253:AA316" si="51">IF($Z253&lt;&gt;"도비",IF($S253="국도비","직접입력",SUM($M253:$N253)),)</f>
        <v>0</v>
      </c>
      <c r="AB253" s="188">
        <f t="shared" ref="AB253:AB316" si="52">IF($Z253="도비",SUM($M253:$N253),IF($S253="국도비","직접입력",SUM($M253:$N253)-$AA253))</f>
        <v>0</v>
      </c>
      <c r="AC253" s="78" t="str">
        <f t="shared" ref="AC253:AC316" si="53">IF($S253="국도비","ok",IF(($M253+$N253)=($AA253+$AB253),"ok","검토"))</f>
        <v>ok</v>
      </c>
      <c r="AD253" s="76"/>
      <c r="AE253" s="80" t="str">
        <f t="array" ref="AE253">IFERROR(IF($C253="","",INDEX([2]구분표!$I$2:$I$1001,MATCH(1,([2]구분표!$B$2:$B$1001='2추일입'!$A253)*([2]구분표!$C$2:$C$1001='2추일입'!$B253)*([2]구분표!$A$2:$A$1001='2추일입'!$C253),0))),"@@")</f>
        <v/>
      </c>
    </row>
    <row r="254" spans="1:31" ht="31.5" customHeight="1">
      <c r="A254" s="90" t="str">
        <f>IFERROR(VLOOKUP('2추일입'!$C254,[2]구분표!$A$2:$C$1001,2,FALSE),"")</f>
        <v/>
      </c>
      <c r="B254" s="90" t="str">
        <f>IFERROR(VLOOKUP('2추일입'!$C254,[2]구분표!$A$2:$C$1001,3,FALSE),"")</f>
        <v/>
      </c>
      <c r="C254" s="190"/>
      <c r="D254" s="189"/>
      <c r="E254" s="189"/>
      <c r="F254" s="190"/>
      <c r="G254" s="188"/>
      <c r="H254" s="188"/>
      <c r="I254" s="74">
        <f>IF(SUMPRODUCT(COUNTIF($D254,{"*본예산*","*1회추경*","*신규*"})),"-",G254-H254)</f>
        <v>0</v>
      </c>
      <c r="J254" s="188"/>
      <c r="K254" s="188"/>
      <c r="L254" s="74">
        <f t="shared" si="44"/>
        <v>0</v>
      </c>
      <c r="M254" s="188"/>
      <c r="N254" s="188"/>
      <c r="O254" s="74">
        <f t="shared" si="45"/>
        <v>0</v>
      </c>
      <c r="P254" s="75" t="str">
        <f t="shared" si="46"/>
        <v>-</v>
      </c>
      <c r="Q254" s="209"/>
      <c r="R254" s="76"/>
      <c r="S254" s="215"/>
      <c r="T254" s="76"/>
      <c r="U254" s="79" t="str">
        <f t="shared" si="43"/>
        <v/>
      </c>
      <c r="V254" s="188">
        <f t="shared" si="47"/>
        <v>0</v>
      </c>
      <c r="W254" s="188">
        <f t="shared" si="48"/>
        <v>0</v>
      </c>
      <c r="X254" s="78" t="str">
        <f t="shared" si="49"/>
        <v>ok</v>
      </c>
      <c r="Y254" s="76"/>
      <c r="Z254" s="77" t="str">
        <f t="shared" si="50"/>
        <v/>
      </c>
      <c r="AA254" s="188">
        <f t="shared" si="51"/>
        <v>0</v>
      </c>
      <c r="AB254" s="188">
        <f t="shared" si="52"/>
        <v>0</v>
      </c>
      <c r="AC254" s="78" t="str">
        <f t="shared" si="53"/>
        <v>ok</v>
      </c>
      <c r="AD254" s="76"/>
      <c r="AE254" s="80" t="str">
        <f t="array" ref="AE254">IFERROR(IF($C254="","",INDEX([2]구분표!$I$2:$I$1001,MATCH(1,([2]구분표!$B$2:$B$1001='2추일입'!$A254)*([2]구분표!$C$2:$C$1001='2추일입'!$B254)*([2]구분표!$A$2:$A$1001='2추일입'!$C254),0))),"@@")</f>
        <v/>
      </c>
    </row>
    <row r="255" spans="1:31" ht="31.5" customHeight="1">
      <c r="A255" s="90" t="str">
        <f>IFERROR(VLOOKUP('2추일입'!$C255,[2]구분표!$A$2:$C$1001,2,FALSE),"")</f>
        <v/>
      </c>
      <c r="B255" s="90" t="str">
        <f>IFERROR(VLOOKUP('2추일입'!$C255,[2]구분표!$A$2:$C$1001,3,FALSE),"")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4"/>
        <v>0</v>
      </c>
      <c r="M255" s="188"/>
      <c r="N255" s="188"/>
      <c r="O255" s="74">
        <f t="shared" si="45"/>
        <v>0</v>
      </c>
      <c r="P255" s="75" t="str">
        <f t="shared" si="46"/>
        <v>-</v>
      </c>
      <c r="Q255" s="210"/>
      <c r="R255" s="76"/>
      <c r="S255" s="215"/>
      <c r="T255" s="76"/>
      <c r="U255" s="79" t="str">
        <f t="shared" si="43"/>
        <v/>
      </c>
      <c r="V255" s="188">
        <f t="shared" si="47"/>
        <v>0</v>
      </c>
      <c r="W255" s="188">
        <f t="shared" si="48"/>
        <v>0</v>
      </c>
      <c r="X255" s="78" t="str">
        <f t="shared" si="49"/>
        <v>ok</v>
      </c>
      <c r="Y255" s="76"/>
      <c r="Z255" s="77" t="str">
        <f t="shared" si="50"/>
        <v/>
      </c>
      <c r="AA255" s="188">
        <f t="shared" si="51"/>
        <v>0</v>
      </c>
      <c r="AB255" s="188">
        <f t="shared" si="52"/>
        <v>0</v>
      </c>
      <c r="AC255" s="78" t="str">
        <f t="shared" si="53"/>
        <v>ok</v>
      </c>
      <c r="AD255" s="76"/>
      <c r="AE255" s="80" t="str">
        <f t="array" ref="AE255">IFERROR(IF($C255="","",INDEX([2]구분표!$I$2:$I$1001,MATCH(1,([2]구분표!$B$2:$B$1001='2추일입'!$A255)*([2]구분표!$C$2:$C$1001='2추일입'!$B255)*([2]구분표!$A$2:$A$1001='2추일입'!$C255),0))),"@@")</f>
        <v/>
      </c>
    </row>
    <row r="256" spans="1:31" ht="31.5" customHeight="1">
      <c r="A256" s="90" t="str">
        <f>IFERROR(VLOOKUP('2추일입'!$C256,[2]구분표!$A$2:$C$1001,2,FALSE),"")</f>
        <v/>
      </c>
      <c r="B256" s="90" t="str">
        <f>IFERROR(VLOOKUP('2추일입'!$C256,[2]구분표!$A$2:$C$1001,3,FALSE),"")</f>
        <v/>
      </c>
      <c r="C256" s="190"/>
      <c r="D256" s="189"/>
      <c r="E256" s="189"/>
      <c r="F256" s="190"/>
      <c r="G256" s="192"/>
      <c r="H256" s="192"/>
      <c r="I256" s="74">
        <f>IF(SUMPRODUCT(COUNTIF($D256,{"*본예산*","*1회추경*","*신규*"})),"-",G256-H256)</f>
        <v>0</v>
      </c>
      <c r="J256" s="188"/>
      <c r="K256" s="188"/>
      <c r="L256" s="74">
        <f t="shared" si="44"/>
        <v>0</v>
      </c>
      <c r="M256" s="188"/>
      <c r="N256" s="188"/>
      <c r="O256" s="74">
        <f t="shared" si="45"/>
        <v>0</v>
      </c>
      <c r="P256" s="75" t="str">
        <f t="shared" si="46"/>
        <v>-</v>
      </c>
      <c r="Q256" s="205"/>
      <c r="R256" s="76"/>
      <c r="S256" s="215"/>
      <c r="T256" s="76"/>
      <c r="U256" s="79" t="str">
        <f t="shared" si="43"/>
        <v/>
      </c>
      <c r="V256" s="188">
        <f t="shared" si="47"/>
        <v>0</v>
      </c>
      <c r="W256" s="188">
        <f t="shared" si="48"/>
        <v>0</v>
      </c>
      <c r="X256" s="78" t="str">
        <f t="shared" si="49"/>
        <v>ok</v>
      </c>
      <c r="Y256" s="76"/>
      <c r="Z256" s="77" t="str">
        <f t="shared" si="50"/>
        <v/>
      </c>
      <c r="AA256" s="188">
        <f t="shared" si="51"/>
        <v>0</v>
      </c>
      <c r="AB256" s="188">
        <f t="shared" si="52"/>
        <v>0</v>
      </c>
      <c r="AC256" s="78" t="str">
        <f t="shared" si="53"/>
        <v>ok</v>
      </c>
      <c r="AD256" s="76"/>
      <c r="AE256" s="80" t="str">
        <f t="array" ref="AE256">IFERROR(IF($C256="","",INDEX([2]구분표!$I$2:$I$1001,MATCH(1,([2]구분표!$B$2:$B$1001='2추일입'!$A256)*([2]구분표!$C$2:$C$1001='2추일입'!$B256)*([2]구분표!$A$2:$A$1001='2추일입'!$C256),0))),"@@")</f>
        <v/>
      </c>
    </row>
    <row r="257" spans="1:31" s="24" customFormat="1" ht="31.5" customHeight="1">
      <c r="A257" s="91" t="str">
        <f>IFERROR(VLOOKUP('2추일입'!$C257,[2]구분표!$A$2:$C$1001,2,FALSE),"")</f>
        <v/>
      </c>
      <c r="B257" s="91" t="str">
        <f>IFERROR(VLOOKUP('2추일입'!$C257,[2]구분표!$A$2:$C$1001,3,FALSE),"")</f>
        <v/>
      </c>
      <c r="C257" s="194"/>
      <c r="D257" s="195"/>
      <c r="E257" s="195"/>
      <c r="F257" s="194"/>
      <c r="G257" s="192"/>
      <c r="H257" s="192"/>
      <c r="I257" s="74">
        <f>IF(SUMPRODUCT(COUNTIF($D257,{"*본예산*","*1회추경*","*신규*"})),"-",G257-H257)</f>
        <v>0</v>
      </c>
      <c r="J257" s="201"/>
      <c r="K257" s="201"/>
      <c r="L257" s="74">
        <f t="shared" si="44"/>
        <v>0</v>
      </c>
      <c r="M257" s="201"/>
      <c r="N257" s="201"/>
      <c r="O257" s="74">
        <f t="shared" si="45"/>
        <v>0</v>
      </c>
      <c r="P257" s="75" t="str">
        <f t="shared" si="46"/>
        <v>-</v>
      </c>
      <c r="Q257" s="207"/>
      <c r="R257" s="81"/>
      <c r="S257" s="216"/>
      <c r="T257" s="81"/>
      <c r="U257" s="79" t="str">
        <f t="shared" si="43"/>
        <v/>
      </c>
      <c r="V257" s="188">
        <f t="shared" si="47"/>
        <v>0</v>
      </c>
      <c r="W257" s="188">
        <f t="shared" si="48"/>
        <v>0</v>
      </c>
      <c r="X257" s="78" t="str">
        <f t="shared" si="49"/>
        <v>ok</v>
      </c>
      <c r="Y257" s="81"/>
      <c r="Z257" s="77" t="str">
        <f t="shared" si="50"/>
        <v/>
      </c>
      <c r="AA257" s="188">
        <f t="shared" si="51"/>
        <v>0</v>
      </c>
      <c r="AB257" s="188">
        <f t="shared" si="52"/>
        <v>0</v>
      </c>
      <c r="AC257" s="78" t="str">
        <f t="shared" si="53"/>
        <v>ok</v>
      </c>
      <c r="AD257" s="81"/>
      <c r="AE257" s="80" t="str">
        <f t="array" ref="AE257">IFERROR(IF($C257="","",INDEX([2]구분표!$I$2:$I$1001,MATCH(1,([2]구분표!$B$2:$B$1001='2추일입'!$A257)*([2]구분표!$C$2:$C$1001='2추일입'!$B257)*([2]구분표!$A$2:$A$1001='2추일입'!$C257),0))),"@@")</f>
        <v/>
      </c>
    </row>
    <row r="258" spans="1:31" ht="31.5" customHeight="1">
      <c r="A258" s="90" t="str">
        <f>IFERROR(VLOOKUP('2추일입'!$C258,[2]구분표!$A$2:$C$1001,2,FALSE),"")</f>
        <v/>
      </c>
      <c r="B258" s="90" t="str">
        <f>IFERROR(VLOOKUP('2추일입'!$C258,[2]구분표!$A$2:$C$1001,3,FALSE),"")</f>
        <v/>
      </c>
      <c r="C258" s="190"/>
      <c r="D258" s="189"/>
      <c r="E258" s="189"/>
      <c r="F258" s="190"/>
      <c r="G258" s="188"/>
      <c r="H258" s="188"/>
      <c r="I258" s="74">
        <f>IF(SUMPRODUCT(COUNTIF($D258,{"*본예산*","*1회추경*","*신규*"})),"-",G258-H258)</f>
        <v>0</v>
      </c>
      <c r="J258" s="188"/>
      <c r="K258" s="188"/>
      <c r="L258" s="74">
        <f t="shared" si="44"/>
        <v>0</v>
      </c>
      <c r="M258" s="188"/>
      <c r="N258" s="188"/>
      <c r="O258" s="74">
        <f t="shared" si="45"/>
        <v>0</v>
      </c>
      <c r="P258" s="75" t="str">
        <f t="shared" si="46"/>
        <v>-</v>
      </c>
      <c r="Q258" s="211"/>
      <c r="R258" s="76"/>
      <c r="S258" s="215"/>
      <c r="T258" s="76"/>
      <c r="U258" s="79" t="str">
        <f t="shared" si="43"/>
        <v/>
      </c>
      <c r="V258" s="188">
        <f t="shared" si="47"/>
        <v>0</v>
      </c>
      <c r="W258" s="188">
        <f t="shared" si="48"/>
        <v>0</v>
      </c>
      <c r="X258" s="78" t="str">
        <f t="shared" si="49"/>
        <v>ok</v>
      </c>
      <c r="Y258" s="76"/>
      <c r="Z258" s="77" t="str">
        <f t="shared" si="50"/>
        <v/>
      </c>
      <c r="AA258" s="188">
        <f t="shared" si="51"/>
        <v>0</v>
      </c>
      <c r="AB258" s="188">
        <f t="shared" si="52"/>
        <v>0</v>
      </c>
      <c r="AC258" s="78" t="str">
        <f t="shared" si="53"/>
        <v>ok</v>
      </c>
      <c r="AD258" s="76"/>
      <c r="AE258" s="80" t="str">
        <f t="array" ref="AE258">IFERROR(IF($C258="","",INDEX([2]구분표!$I$2:$I$1001,MATCH(1,([2]구분표!$B$2:$B$1001='2추일입'!$A258)*([2]구분표!$C$2:$C$1001='2추일입'!$B258)*([2]구분표!$A$2:$A$1001='2추일입'!$C258),0))),"@@")</f>
        <v/>
      </c>
    </row>
    <row r="259" spans="1:31" ht="31.5" customHeight="1">
      <c r="A259" s="90" t="str">
        <f>IFERROR(VLOOKUP('2추일입'!$C259,[2]구분표!$A$2:$C$1001,2,FALSE),"")</f>
        <v/>
      </c>
      <c r="B259" s="90" t="str">
        <f>IFERROR(VLOOKUP('2추일입'!$C259,[2]구분표!$A$2:$C$1001,3,FALSE),"")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4"/>
        <v>0</v>
      </c>
      <c r="M259" s="188"/>
      <c r="N259" s="188"/>
      <c r="O259" s="74">
        <f t="shared" si="45"/>
        <v>0</v>
      </c>
      <c r="P259" s="75" t="str">
        <f t="shared" si="46"/>
        <v>-</v>
      </c>
      <c r="Q259" s="209"/>
      <c r="R259" s="76"/>
      <c r="S259" s="215"/>
      <c r="T259" s="76"/>
      <c r="U259" s="79" t="str">
        <f t="shared" si="43"/>
        <v/>
      </c>
      <c r="V259" s="188">
        <f t="shared" si="47"/>
        <v>0</v>
      </c>
      <c r="W259" s="188">
        <f t="shared" si="48"/>
        <v>0</v>
      </c>
      <c r="X259" s="78" t="str">
        <f t="shared" si="49"/>
        <v>ok</v>
      </c>
      <c r="Y259" s="76"/>
      <c r="Z259" s="77" t="str">
        <f t="shared" si="50"/>
        <v/>
      </c>
      <c r="AA259" s="188">
        <f t="shared" si="51"/>
        <v>0</v>
      </c>
      <c r="AB259" s="188">
        <f t="shared" si="52"/>
        <v>0</v>
      </c>
      <c r="AC259" s="78" t="str">
        <f t="shared" si="53"/>
        <v>ok</v>
      </c>
      <c r="AD259" s="76"/>
      <c r="AE259" s="80" t="str">
        <f t="array" ref="AE259">IFERROR(IF($C259="","",INDEX([2]구분표!$I$2:$I$1001,MATCH(1,([2]구분표!$B$2:$B$1001='2추일입'!$A259)*([2]구분표!$C$2:$C$1001='2추일입'!$B259)*([2]구분표!$A$2:$A$1001='2추일입'!$C259),0))),"@@")</f>
        <v/>
      </c>
    </row>
    <row r="260" spans="1:31" ht="31.5" customHeight="1">
      <c r="A260" s="90" t="str">
        <f>IFERROR(VLOOKUP('2추일입'!$C260,[2]구분표!$A$2:$C$1001,2,FALSE),"")</f>
        <v/>
      </c>
      <c r="B260" s="90" t="str">
        <f>IFERROR(VLOOKUP('2추일입'!$C260,[2]구분표!$A$2:$C$1001,3,FALSE),"")</f>
        <v/>
      </c>
      <c r="C260" s="190"/>
      <c r="D260" s="189"/>
      <c r="E260" s="189"/>
      <c r="F260" s="190"/>
      <c r="G260" s="196"/>
      <c r="H260" s="196"/>
      <c r="I260" s="74">
        <f>IF(SUMPRODUCT(COUNTIF($D260,{"*본예산*","*1회추경*","*신규*"})),"-",G260-H260)</f>
        <v>0</v>
      </c>
      <c r="J260" s="188"/>
      <c r="K260" s="188"/>
      <c r="L260" s="74">
        <f t="shared" si="44"/>
        <v>0</v>
      </c>
      <c r="M260" s="188"/>
      <c r="N260" s="188"/>
      <c r="O260" s="74">
        <f t="shared" si="45"/>
        <v>0</v>
      </c>
      <c r="P260" s="75" t="str">
        <f t="shared" si="46"/>
        <v>-</v>
      </c>
      <c r="Q260" s="212"/>
      <c r="R260" s="76"/>
      <c r="S260" s="215"/>
      <c r="T260" s="76"/>
      <c r="U260" s="79" t="str">
        <f t="shared" si="43"/>
        <v/>
      </c>
      <c r="V260" s="188">
        <f t="shared" si="47"/>
        <v>0</v>
      </c>
      <c r="W260" s="188">
        <f t="shared" si="48"/>
        <v>0</v>
      </c>
      <c r="X260" s="78" t="str">
        <f t="shared" si="49"/>
        <v>ok</v>
      </c>
      <c r="Y260" s="76"/>
      <c r="Z260" s="77" t="str">
        <f t="shared" si="50"/>
        <v/>
      </c>
      <c r="AA260" s="188">
        <f t="shared" si="51"/>
        <v>0</v>
      </c>
      <c r="AB260" s="188">
        <f t="shared" si="52"/>
        <v>0</v>
      </c>
      <c r="AC260" s="78" t="str">
        <f t="shared" si="53"/>
        <v>ok</v>
      </c>
      <c r="AD260" s="76"/>
      <c r="AE260" s="80" t="str">
        <f t="array" ref="AE260">IFERROR(IF($C260="","",INDEX([2]구분표!$I$2:$I$1001,MATCH(1,([2]구분표!$B$2:$B$1001='2추일입'!$A260)*([2]구분표!$C$2:$C$1001='2추일입'!$B260)*([2]구분표!$A$2:$A$1001='2추일입'!$C260),0))),"@@")</f>
        <v/>
      </c>
    </row>
    <row r="261" spans="1:31" ht="31.5" customHeight="1">
      <c r="A261" s="90" t="str">
        <f>IFERROR(VLOOKUP('2추일입'!$C261,[2]구분표!$A$2:$C$1001,2,FALSE),"")</f>
        <v/>
      </c>
      <c r="B261" s="90" t="str">
        <f>IFERROR(VLOOKUP('2추일입'!$C261,[2]구분표!$A$2:$C$1001,3,FALSE),"")</f>
        <v/>
      </c>
      <c r="C261" s="190"/>
      <c r="D261" s="189"/>
      <c r="E261" s="189"/>
      <c r="F261" s="190"/>
      <c r="G261" s="188"/>
      <c r="H261" s="188"/>
      <c r="I261" s="74">
        <f>IF(SUMPRODUCT(COUNTIF($D261,{"*본예산*","*1회추경*","*신규*"})),"-",G261-H261)</f>
        <v>0</v>
      </c>
      <c r="J261" s="188"/>
      <c r="K261" s="188"/>
      <c r="L261" s="74">
        <f t="shared" si="44"/>
        <v>0</v>
      </c>
      <c r="M261" s="188"/>
      <c r="N261" s="188"/>
      <c r="O261" s="74">
        <f t="shared" si="45"/>
        <v>0</v>
      </c>
      <c r="P261" s="75" t="str">
        <f t="shared" si="46"/>
        <v>-</v>
      </c>
      <c r="Q261" s="212"/>
      <c r="R261" s="76"/>
      <c r="S261" s="215"/>
      <c r="T261" s="76"/>
      <c r="U261" s="79" t="str">
        <f t="shared" si="43"/>
        <v/>
      </c>
      <c r="V261" s="188">
        <f t="shared" si="47"/>
        <v>0</v>
      </c>
      <c r="W261" s="188">
        <f t="shared" si="48"/>
        <v>0</v>
      </c>
      <c r="X261" s="78" t="str">
        <f t="shared" si="49"/>
        <v>ok</v>
      </c>
      <c r="Y261" s="76"/>
      <c r="Z261" s="77" t="str">
        <f t="shared" si="50"/>
        <v/>
      </c>
      <c r="AA261" s="188">
        <f t="shared" si="51"/>
        <v>0</v>
      </c>
      <c r="AB261" s="188">
        <f t="shared" si="52"/>
        <v>0</v>
      </c>
      <c r="AC261" s="78" t="str">
        <f t="shared" si="53"/>
        <v>ok</v>
      </c>
      <c r="AD261" s="76"/>
      <c r="AE261" s="80" t="str">
        <f t="array" ref="AE261">IFERROR(IF($C261="","",INDEX([2]구분표!$I$2:$I$1001,MATCH(1,([2]구분표!$B$2:$B$1001='2추일입'!$A261)*([2]구분표!$C$2:$C$1001='2추일입'!$B261)*([2]구분표!$A$2:$A$1001='2추일입'!$C261),0))),"@@")</f>
        <v/>
      </c>
    </row>
    <row r="262" spans="1:31" ht="31.5" customHeight="1">
      <c r="A262" s="90" t="str">
        <f>IFERROR(VLOOKUP('2추일입'!$C262,[2]구분표!$A$2:$C$1001,2,FALSE),"")</f>
        <v/>
      </c>
      <c r="B262" s="90" t="str">
        <f>IFERROR(VLOOKUP('2추일입'!$C262,[2]구분표!$A$2:$C$1001,3,FALSE),"")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4"/>
        <v>0</v>
      </c>
      <c r="M262" s="188"/>
      <c r="N262" s="188"/>
      <c r="O262" s="74">
        <f t="shared" si="45"/>
        <v>0</v>
      </c>
      <c r="P262" s="75" t="str">
        <f t="shared" si="46"/>
        <v>-</v>
      </c>
      <c r="Q262" s="212"/>
      <c r="R262" s="76"/>
      <c r="S262" s="215"/>
      <c r="T262" s="76"/>
      <c r="U262" s="79" t="str">
        <f t="shared" si="43"/>
        <v/>
      </c>
      <c r="V262" s="188">
        <f t="shared" si="47"/>
        <v>0</v>
      </c>
      <c r="W262" s="188">
        <f t="shared" si="48"/>
        <v>0</v>
      </c>
      <c r="X262" s="78" t="str">
        <f t="shared" si="49"/>
        <v>ok</v>
      </c>
      <c r="Y262" s="76"/>
      <c r="Z262" s="77" t="str">
        <f t="shared" si="50"/>
        <v/>
      </c>
      <c r="AA262" s="188">
        <f t="shared" si="51"/>
        <v>0</v>
      </c>
      <c r="AB262" s="188">
        <f t="shared" si="52"/>
        <v>0</v>
      </c>
      <c r="AC262" s="78" t="str">
        <f t="shared" si="53"/>
        <v>ok</v>
      </c>
      <c r="AD262" s="76"/>
      <c r="AE262" s="80" t="str">
        <f t="array" ref="AE262">IFERROR(IF($C262="","",INDEX([2]구분표!$I$2:$I$1001,MATCH(1,([2]구분표!$B$2:$B$1001='2추일입'!$A262)*([2]구분표!$C$2:$C$1001='2추일입'!$B262)*([2]구분표!$A$2:$A$1001='2추일입'!$C262),0))),"@@")</f>
        <v/>
      </c>
    </row>
    <row r="263" spans="1:31" ht="31.5" customHeight="1">
      <c r="A263" s="90" t="str">
        <f>IFERROR(VLOOKUP('2추일입'!$C263,[2]구분표!$A$2:$C$1001,2,FALSE),"")</f>
        <v/>
      </c>
      <c r="B263" s="90" t="str">
        <f>IFERROR(VLOOKUP('2추일입'!$C263,[2]구분표!$A$2:$C$1001,3,FALSE),"")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4"/>
        <v>0</v>
      </c>
      <c r="M263" s="188"/>
      <c r="N263" s="188"/>
      <c r="O263" s="74">
        <f t="shared" si="45"/>
        <v>0</v>
      </c>
      <c r="P263" s="75" t="str">
        <f t="shared" si="46"/>
        <v>-</v>
      </c>
      <c r="Q263" s="212"/>
      <c r="R263" s="76"/>
      <c r="S263" s="215"/>
      <c r="T263" s="76"/>
      <c r="U263" s="79" t="str">
        <f t="shared" si="43"/>
        <v/>
      </c>
      <c r="V263" s="188">
        <f t="shared" si="47"/>
        <v>0</v>
      </c>
      <c r="W263" s="188">
        <f t="shared" si="48"/>
        <v>0</v>
      </c>
      <c r="X263" s="78" t="str">
        <f t="shared" si="49"/>
        <v>ok</v>
      </c>
      <c r="Y263" s="76"/>
      <c r="Z263" s="77" t="str">
        <f t="shared" si="50"/>
        <v/>
      </c>
      <c r="AA263" s="188">
        <f t="shared" si="51"/>
        <v>0</v>
      </c>
      <c r="AB263" s="188">
        <f t="shared" si="52"/>
        <v>0</v>
      </c>
      <c r="AC263" s="78" t="str">
        <f t="shared" si="53"/>
        <v>ok</v>
      </c>
      <c r="AD263" s="76"/>
      <c r="AE263" s="80" t="str">
        <f t="array" ref="AE263">IFERROR(IF($C263="","",INDEX([2]구분표!$I$2:$I$1001,MATCH(1,([2]구분표!$B$2:$B$1001='2추일입'!$A263)*([2]구분표!$C$2:$C$1001='2추일입'!$B263)*([2]구분표!$A$2:$A$1001='2추일입'!$C263),0))),"@@")</f>
        <v/>
      </c>
    </row>
    <row r="264" spans="1:31" ht="31.5" customHeight="1">
      <c r="A264" s="90" t="str">
        <f>IFERROR(VLOOKUP('2추일입'!$C264,[2]구분표!$A$2:$C$1001,2,FALSE),"")</f>
        <v/>
      </c>
      <c r="B264" s="90" t="str">
        <f>IFERROR(VLOOKUP('2추일입'!$C264,[2]구분표!$A$2:$C$1001,3,FALSE),"")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4"/>
        <v>0</v>
      </c>
      <c r="M264" s="188"/>
      <c r="N264" s="188"/>
      <c r="O264" s="74">
        <f t="shared" si="45"/>
        <v>0</v>
      </c>
      <c r="P264" s="75" t="str">
        <f t="shared" si="46"/>
        <v>-</v>
      </c>
      <c r="Q264" s="212"/>
      <c r="R264" s="76"/>
      <c r="S264" s="215"/>
      <c r="T264" s="76"/>
      <c r="U264" s="79" t="str">
        <f t="shared" si="43"/>
        <v/>
      </c>
      <c r="V264" s="188">
        <f t="shared" si="47"/>
        <v>0</v>
      </c>
      <c r="W264" s="188">
        <f t="shared" si="48"/>
        <v>0</v>
      </c>
      <c r="X264" s="78" t="str">
        <f t="shared" si="49"/>
        <v>ok</v>
      </c>
      <c r="Y264" s="76"/>
      <c r="Z264" s="77" t="str">
        <f t="shared" si="50"/>
        <v/>
      </c>
      <c r="AA264" s="188">
        <f t="shared" si="51"/>
        <v>0</v>
      </c>
      <c r="AB264" s="188">
        <f t="shared" si="52"/>
        <v>0</v>
      </c>
      <c r="AC264" s="78" t="str">
        <f t="shared" si="53"/>
        <v>ok</v>
      </c>
      <c r="AD264" s="76"/>
      <c r="AE264" s="80" t="str">
        <f t="array" ref="AE264">IFERROR(IF($C264="","",INDEX([2]구분표!$I$2:$I$1001,MATCH(1,([2]구분표!$B$2:$B$1001='2추일입'!$A264)*([2]구분표!$C$2:$C$1001='2추일입'!$B264)*([2]구분표!$A$2:$A$1001='2추일입'!$C264),0))),"@@")</f>
        <v/>
      </c>
    </row>
    <row r="265" spans="1:31" ht="31.5" customHeight="1">
      <c r="A265" s="90" t="str">
        <f>IFERROR(VLOOKUP('2추일입'!$C265,[2]구분표!$A$2:$C$1001,2,FALSE),"")</f>
        <v/>
      </c>
      <c r="B265" s="90" t="str">
        <f>IFERROR(VLOOKUP('2추일입'!$C265,[2]구분표!$A$2:$C$1001,3,FALSE),"")</f>
        <v/>
      </c>
      <c r="C265" s="190"/>
      <c r="D265" s="189"/>
      <c r="E265" s="189"/>
      <c r="F265" s="190"/>
      <c r="G265" s="191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4"/>
        <v>0</v>
      </c>
      <c r="M265" s="188"/>
      <c r="N265" s="188"/>
      <c r="O265" s="74">
        <f t="shared" si="45"/>
        <v>0</v>
      </c>
      <c r="P265" s="75" t="str">
        <f t="shared" si="46"/>
        <v>-</v>
      </c>
      <c r="Q265" s="212"/>
      <c r="R265" s="76"/>
      <c r="S265" s="215"/>
      <c r="T265" s="76"/>
      <c r="U265" s="79" t="str">
        <f t="shared" si="43"/>
        <v/>
      </c>
      <c r="V265" s="188">
        <f t="shared" si="47"/>
        <v>0</v>
      </c>
      <c r="W265" s="188">
        <f t="shared" si="48"/>
        <v>0</v>
      </c>
      <c r="X265" s="78" t="str">
        <f t="shared" si="49"/>
        <v>ok</v>
      </c>
      <c r="Y265" s="76"/>
      <c r="Z265" s="77" t="str">
        <f t="shared" si="50"/>
        <v/>
      </c>
      <c r="AA265" s="188">
        <f t="shared" si="51"/>
        <v>0</v>
      </c>
      <c r="AB265" s="188">
        <f t="shared" si="52"/>
        <v>0</v>
      </c>
      <c r="AC265" s="78" t="str">
        <f t="shared" si="53"/>
        <v>ok</v>
      </c>
      <c r="AD265" s="76"/>
      <c r="AE265" s="80" t="str">
        <f t="array" ref="AE265">IFERROR(IF($C265="","",INDEX([2]구분표!$I$2:$I$1001,MATCH(1,([2]구분표!$B$2:$B$1001='2추일입'!$A265)*([2]구분표!$C$2:$C$1001='2추일입'!$B265)*([2]구분표!$A$2:$A$1001='2추일입'!$C265),0))),"@@")</f>
        <v/>
      </c>
    </row>
    <row r="266" spans="1:31" ht="31.5" customHeight="1">
      <c r="A266" s="90" t="str">
        <f>IFERROR(VLOOKUP('2추일입'!$C266,[2]구분표!$A$2:$C$1001,2,FALSE),"")</f>
        <v/>
      </c>
      <c r="B266" s="90" t="str">
        <f>IFERROR(VLOOKUP('2추일입'!$C266,[2]구분표!$A$2:$C$1001,3,FALSE),"")</f>
        <v/>
      </c>
      <c r="C266" s="190"/>
      <c r="D266" s="189"/>
      <c r="E266" s="189"/>
      <c r="F266" s="190"/>
      <c r="G266" s="196"/>
      <c r="H266" s="196"/>
      <c r="I266" s="74">
        <f>IF(SUMPRODUCT(COUNTIF($D266,{"*본예산*","*1회추경*","*신규*"})),"-",G266-H266)</f>
        <v>0</v>
      </c>
      <c r="J266" s="188"/>
      <c r="K266" s="188"/>
      <c r="L266" s="74">
        <f t="shared" si="44"/>
        <v>0</v>
      </c>
      <c r="M266" s="188"/>
      <c r="N266" s="188"/>
      <c r="O266" s="74">
        <f t="shared" si="45"/>
        <v>0</v>
      </c>
      <c r="P266" s="75" t="str">
        <f t="shared" si="46"/>
        <v>-</v>
      </c>
      <c r="Q266" s="211"/>
      <c r="R266" s="76"/>
      <c r="S266" s="215"/>
      <c r="T266" s="76"/>
      <c r="U266" s="79" t="str">
        <f t="shared" si="43"/>
        <v/>
      </c>
      <c r="V266" s="188">
        <f t="shared" si="47"/>
        <v>0</v>
      </c>
      <c r="W266" s="188">
        <f t="shared" si="48"/>
        <v>0</v>
      </c>
      <c r="X266" s="78" t="str">
        <f t="shared" si="49"/>
        <v>ok</v>
      </c>
      <c r="Y266" s="76"/>
      <c r="Z266" s="77" t="str">
        <f t="shared" si="50"/>
        <v/>
      </c>
      <c r="AA266" s="188">
        <f t="shared" si="51"/>
        <v>0</v>
      </c>
      <c r="AB266" s="188">
        <f t="shared" si="52"/>
        <v>0</v>
      </c>
      <c r="AC266" s="78" t="str">
        <f t="shared" si="53"/>
        <v>ok</v>
      </c>
      <c r="AD266" s="76"/>
      <c r="AE266" s="80" t="str">
        <f t="array" ref="AE266">IFERROR(IF($C266="","",INDEX([2]구분표!$I$2:$I$1001,MATCH(1,([2]구분표!$B$2:$B$1001='2추일입'!$A266)*([2]구분표!$C$2:$C$1001='2추일입'!$B266)*([2]구분표!$A$2:$A$1001='2추일입'!$C266),0))),"@@")</f>
        <v/>
      </c>
    </row>
    <row r="267" spans="1:31" ht="31.5" customHeight="1">
      <c r="A267" s="90" t="str">
        <f>IFERROR(VLOOKUP('2추일입'!$C267,[2]구분표!$A$2:$C$1001,2,FALSE),"")</f>
        <v/>
      </c>
      <c r="B267" s="90" t="str">
        <f>IFERROR(VLOOKUP('2추일입'!$C267,[2]구분표!$A$2:$C$1001,3,FALSE),"")</f>
        <v/>
      </c>
      <c r="C267" s="190"/>
      <c r="D267" s="189"/>
      <c r="E267" s="189"/>
      <c r="F267" s="190"/>
      <c r="G267" s="188"/>
      <c r="H267" s="188"/>
      <c r="I267" s="74">
        <f>IF(SUMPRODUCT(COUNTIF($D267,{"*본예산*","*1회추경*","*신규*"})),"-",G267-H267)</f>
        <v>0</v>
      </c>
      <c r="J267" s="188"/>
      <c r="K267" s="188"/>
      <c r="L267" s="74">
        <f t="shared" si="44"/>
        <v>0</v>
      </c>
      <c r="M267" s="188"/>
      <c r="N267" s="188"/>
      <c r="O267" s="74">
        <f t="shared" si="45"/>
        <v>0</v>
      </c>
      <c r="P267" s="75" t="str">
        <f t="shared" si="46"/>
        <v>-</v>
      </c>
      <c r="Q267" s="212"/>
      <c r="R267" s="76"/>
      <c r="S267" s="215"/>
      <c r="T267" s="76"/>
      <c r="U267" s="79" t="str">
        <f t="shared" si="43"/>
        <v/>
      </c>
      <c r="V267" s="188">
        <f t="shared" si="47"/>
        <v>0</v>
      </c>
      <c r="W267" s="188">
        <f t="shared" si="48"/>
        <v>0</v>
      </c>
      <c r="X267" s="78" t="str">
        <f t="shared" si="49"/>
        <v>ok</v>
      </c>
      <c r="Y267" s="76"/>
      <c r="Z267" s="77" t="str">
        <f t="shared" si="50"/>
        <v/>
      </c>
      <c r="AA267" s="188">
        <f t="shared" si="51"/>
        <v>0</v>
      </c>
      <c r="AB267" s="188">
        <f t="shared" si="52"/>
        <v>0</v>
      </c>
      <c r="AC267" s="78" t="str">
        <f t="shared" si="53"/>
        <v>ok</v>
      </c>
      <c r="AD267" s="76"/>
      <c r="AE267" s="80" t="str">
        <f t="array" ref="AE267">IFERROR(IF($C267="","",INDEX([2]구분표!$I$2:$I$1001,MATCH(1,([2]구분표!$B$2:$B$1001='2추일입'!$A267)*([2]구분표!$C$2:$C$1001='2추일입'!$B267)*([2]구분표!$A$2:$A$1001='2추일입'!$C267),0))),"@@")</f>
        <v/>
      </c>
    </row>
    <row r="268" spans="1:31" ht="31.5" customHeight="1">
      <c r="A268" s="90" t="str">
        <f>IFERROR(VLOOKUP('2추일입'!$C268,[2]구분표!$A$2:$C$1001,2,FALSE),"")</f>
        <v/>
      </c>
      <c r="B268" s="90" t="str">
        <f>IFERROR(VLOOKUP('2추일입'!$C268,[2]구분표!$A$2:$C$1001,3,FALSE),"")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4"/>
        <v>0</v>
      </c>
      <c r="M268" s="188"/>
      <c r="N268" s="188"/>
      <c r="O268" s="74">
        <f t="shared" si="45"/>
        <v>0</v>
      </c>
      <c r="P268" s="75" t="str">
        <f t="shared" si="46"/>
        <v>-</v>
      </c>
      <c r="Q268" s="211"/>
      <c r="R268" s="76"/>
      <c r="S268" s="215"/>
      <c r="T268" s="76"/>
      <c r="U268" s="79" t="str">
        <f t="shared" si="43"/>
        <v/>
      </c>
      <c r="V268" s="188">
        <f t="shared" si="47"/>
        <v>0</v>
      </c>
      <c r="W268" s="188">
        <f t="shared" si="48"/>
        <v>0</v>
      </c>
      <c r="X268" s="78" t="str">
        <f t="shared" si="49"/>
        <v>ok</v>
      </c>
      <c r="Y268" s="76"/>
      <c r="Z268" s="77" t="str">
        <f t="shared" si="50"/>
        <v/>
      </c>
      <c r="AA268" s="188">
        <f t="shared" si="51"/>
        <v>0</v>
      </c>
      <c r="AB268" s="188">
        <f t="shared" si="52"/>
        <v>0</v>
      </c>
      <c r="AC268" s="78" t="str">
        <f t="shared" si="53"/>
        <v>ok</v>
      </c>
      <c r="AD268" s="76"/>
      <c r="AE268" s="80" t="str">
        <f t="array" ref="AE268">IFERROR(IF($C268="","",INDEX([2]구분표!$I$2:$I$1001,MATCH(1,([2]구분표!$B$2:$B$1001='2추일입'!$A268)*([2]구분표!$C$2:$C$1001='2추일입'!$B268)*([2]구분표!$A$2:$A$1001='2추일입'!$C268),0))),"@@")</f>
        <v/>
      </c>
    </row>
    <row r="269" spans="1:31" ht="31.5" customHeight="1">
      <c r="A269" s="90" t="str">
        <f>IFERROR(VLOOKUP('2추일입'!$C269,[2]구분표!$A$2:$C$1001,2,FALSE),"")</f>
        <v/>
      </c>
      <c r="B269" s="90" t="str">
        <f>IFERROR(VLOOKUP('2추일입'!$C269,[2]구분표!$A$2:$C$1001,3,FALSE),"")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4"/>
        <v>0</v>
      </c>
      <c r="M269" s="188"/>
      <c r="N269" s="188"/>
      <c r="O269" s="74">
        <f t="shared" si="45"/>
        <v>0</v>
      </c>
      <c r="P269" s="75" t="str">
        <f t="shared" si="46"/>
        <v>-</v>
      </c>
      <c r="Q269" s="211"/>
      <c r="R269" s="76"/>
      <c r="S269" s="215"/>
      <c r="T269" s="76"/>
      <c r="U269" s="79" t="str">
        <f t="shared" si="43"/>
        <v/>
      </c>
      <c r="V269" s="188">
        <f t="shared" si="47"/>
        <v>0</v>
      </c>
      <c r="W269" s="188">
        <f t="shared" si="48"/>
        <v>0</v>
      </c>
      <c r="X269" s="78" t="str">
        <f t="shared" si="49"/>
        <v>ok</v>
      </c>
      <c r="Y269" s="76"/>
      <c r="Z269" s="77" t="str">
        <f t="shared" si="50"/>
        <v/>
      </c>
      <c r="AA269" s="188">
        <f t="shared" si="51"/>
        <v>0</v>
      </c>
      <c r="AB269" s="188">
        <f t="shared" si="52"/>
        <v>0</v>
      </c>
      <c r="AC269" s="78" t="str">
        <f t="shared" si="53"/>
        <v>ok</v>
      </c>
      <c r="AD269" s="76"/>
      <c r="AE269" s="80" t="str">
        <f t="array" ref="AE269">IFERROR(IF($C269="","",INDEX([2]구분표!$I$2:$I$1001,MATCH(1,([2]구분표!$B$2:$B$1001='2추일입'!$A269)*([2]구분표!$C$2:$C$1001='2추일입'!$B269)*([2]구분표!$A$2:$A$1001='2추일입'!$C269),0))),"@@")</f>
        <v/>
      </c>
    </row>
    <row r="270" spans="1:31" ht="31.5" customHeight="1">
      <c r="A270" s="90" t="str">
        <f>IFERROR(VLOOKUP('2추일입'!$C270,[2]구분표!$A$2:$C$1001,2,FALSE),"")</f>
        <v/>
      </c>
      <c r="B270" s="90" t="str">
        <f>IFERROR(VLOOKUP('2추일입'!$C270,[2]구분표!$A$2:$C$1001,3,FALSE),"")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4"/>
        <v>0</v>
      </c>
      <c r="M270" s="188"/>
      <c r="N270" s="188"/>
      <c r="O270" s="74">
        <f t="shared" si="45"/>
        <v>0</v>
      </c>
      <c r="P270" s="75" t="str">
        <f t="shared" si="46"/>
        <v>-</v>
      </c>
      <c r="Q270" s="211"/>
      <c r="R270" s="76"/>
      <c r="S270" s="215"/>
      <c r="T270" s="76"/>
      <c r="U270" s="79" t="str">
        <f t="shared" si="43"/>
        <v/>
      </c>
      <c r="V270" s="188">
        <f t="shared" si="47"/>
        <v>0</v>
      </c>
      <c r="W270" s="188">
        <f t="shared" si="48"/>
        <v>0</v>
      </c>
      <c r="X270" s="78" t="str">
        <f t="shared" si="49"/>
        <v>ok</v>
      </c>
      <c r="Y270" s="76"/>
      <c r="Z270" s="77" t="str">
        <f t="shared" si="50"/>
        <v/>
      </c>
      <c r="AA270" s="188">
        <f t="shared" si="51"/>
        <v>0</v>
      </c>
      <c r="AB270" s="188">
        <f t="shared" si="52"/>
        <v>0</v>
      </c>
      <c r="AC270" s="78" t="str">
        <f t="shared" si="53"/>
        <v>ok</v>
      </c>
      <c r="AD270" s="76"/>
      <c r="AE270" s="80" t="str">
        <f t="array" ref="AE270">IFERROR(IF($C270="","",INDEX([2]구분표!$I$2:$I$1001,MATCH(1,([2]구분표!$B$2:$B$1001='2추일입'!$A270)*([2]구분표!$C$2:$C$1001='2추일입'!$B270)*([2]구분표!$A$2:$A$1001='2추일입'!$C270),0))),"@@")</f>
        <v/>
      </c>
    </row>
    <row r="271" spans="1:31" ht="31.5" customHeight="1">
      <c r="A271" s="90" t="str">
        <f>IFERROR(VLOOKUP('2추일입'!$C271,[2]구분표!$A$2:$C$1001,2,FALSE),"")</f>
        <v/>
      </c>
      <c r="B271" s="90" t="str">
        <f>IFERROR(VLOOKUP('2추일입'!$C271,[2]구분표!$A$2:$C$1001,3,FALSE),"")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4"/>
        <v>0</v>
      </c>
      <c r="M271" s="188"/>
      <c r="N271" s="188"/>
      <c r="O271" s="74">
        <f t="shared" si="45"/>
        <v>0</v>
      </c>
      <c r="P271" s="75" t="str">
        <f t="shared" si="46"/>
        <v>-</v>
      </c>
      <c r="Q271" s="212"/>
      <c r="R271" s="76"/>
      <c r="S271" s="215"/>
      <c r="T271" s="76"/>
      <c r="U271" s="79" t="str">
        <f t="shared" si="43"/>
        <v/>
      </c>
      <c r="V271" s="188">
        <f t="shared" si="47"/>
        <v>0</v>
      </c>
      <c r="W271" s="188">
        <f t="shared" si="48"/>
        <v>0</v>
      </c>
      <c r="X271" s="78" t="str">
        <f t="shared" si="49"/>
        <v>ok</v>
      </c>
      <c r="Y271" s="76"/>
      <c r="Z271" s="77" t="str">
        <f t="shared" si="50"/>
        <v/>
      </c>
      <c r="AA271" s="188">
        <f t="shared" si="51"/>
        <v>0</v>
      </c>
      <c r="AB271" s="188">
        <f t="shared" si="52"/>
        <v>0</v>
      </c>
      <c r="AC271" s="78" t="str">
        <f t="shared" si="53"/>
        <v>ok</v>
      </c>
      <c r="AD271" s="76"/>
      <c r="AE271" s="80" t="str">
        <f t="array" ref="AE271">IFERROR(IF($C271="","",INDEX([2]구분표!$I$2:$I$1001,MATCH(1,([2]구분표!$B$2:$B$1001='2추일입'!$A271)*([2]구분표!$C$2:$C$1001='2추일입'!$B271)*([2]구분표!$A$2:$A$1001='2추일입'!$C271),0))),"@@")</f>
        <v/>
      </c>
    </row>
    <row r="272" spans="1:31" ht="31.5" customHeight="1">
      <c r="A272" s="90" t="str">
        <f>IFERROR(VLOOKUP('2추일입'!$C272,[2]구분표!$A$2:$C$1001,2,FALSE),"")</f>
        <v/>
      </c>
      <c r="B272" s="90" t="str">
        <f>IFERROR(VLOOKUP('2추일입'!$C272,[2]구분표!$A$2:$C$1001,3,FALSE),"")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4"/>
        <v>0</v>
      </c>
      <c r="M272" s="188"/>
      <c r="N272" s="188"/>
      <c r="O272" s="74">
        <f t="shared" si="45"/>
        <v>0</v>
      </c>
      <c r="P272" s="75" t="str">
        <f t="shared" si="46"/>
        <v>-</v>
      </c>
      <c r="Q272" s="212"/>
      <c r="R272" s="76"/>
      <c r="S272" s="215"/>
      <c r="T272" s="76"/>
      <c r="U272" s="79" t="str">
        <f t="shared" ref="U272:U335" si="54">IF(COUNT(FIND("국비/",$F272)),"국비",IF(COUNT(FIND("광특/",$F272)),"광특",IF(COUNT(FIND("기금/",$F272)),"기금",IF(COUNT(FIND("교부세/",$F272)),"특교",IF(COUNT(FIND("자체/",$F272)),"도비","")))))</f>
        <v/>
      </c>
      <c r="V272" s="188">
        <f t="shared" si="47"/>
        <v>0</v>
      </c>
      <c r="W272" s="188">
        <f t="shared" si="48"/>
        <v>0</v>
      </c>
      <c r="X272" s="78" t="str">
        <f t="shared" si="49"/>
        <v>ok</v>
      </c>
      <c r="Y272" s="76"/>
      <c r="Z272" s="77" t="str">
        <f t="shared" si="50"/>
        <v/>
      </c>
      <c r="AA272" s="188">
        <f t="shared" si="51"/>
        <v>0</v>
      </c>
      <c r="AB272" s="188">
        <f t="shared" si="52"/>
        <v>0</v>
      </c>
      <c r="AC272" s="78" t="str">
        <f t="shared" si="53"/>
        <v>ok</v>
      </c>
      <c r="AD272" s="76"/>
      <c r="AE272" s="80" t="str">
        <f t="array" ref="AE272">IFERROR(IF($C272="","",INDEX([2]구분표!$I$2:$I$1001,MATCH(1,([2]구분표!$B$2:$B$1001='2추일입'!$A272)*([2]구분표!$C$2:$C$1001='2추일입'!$B272)*([2]구분표!$A$2:$A$1001='2추일입'!$C272),0))),"@@")</f>
        <v/>
      </c>
    </row>
    <row r="273" spans="1:31" ht="31.5" customHeight="1">
      <c r="A273" s="90" t="str">
        <f>IFERROR(VLOOKUP('2추일입'!$C273,[2]구분표!$A$2:$C$1001,2,FALSE),"")</f>
        <v/>
      </c>
      <c r="B273" s="90" t="str">
        <f>IFERROR(VLOOKUP('2추일입'!$C273,[2]구분표!$A$2:$C$1001,3,FALSE),"")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4"/>
        <v>0</v>
      </c>
      <c r="M273" s="188"/>
      <c r="N273" s="188"/>
      <c r="O273" s="74">
        <f t="shared" si="45"/>
        <v>0</v>
      </c>
      <c r="P273" s="75" t="str">
        <f t="shared" si="46"/>
        <v>-</v>
      </c>
      <c r="Q273" s="212"/>
      <c r="R273" s="76"/>
      <c r="S273" s="215"/>
      <c r="T273" s="76"/>
      <c r="U273" s="79" t="str">
        <f t="shared" si="54"/>
        <v/>
      </c>
      <c r="V273" s="188">
        <f t="shared" si="47"/>
        <v>0</v>
      </c>
      <c r="W273" s="188">
        <f t="shared" si="48"/>
        <v>0</v>
      </c>
      <c r="X273" s="78" t="str">
        <f t="shared" si="49"/>
        <v>ok</v>
      </c>
      <c r="Y273" s="76"/>
      <c r="Z273" s="77" t="str">
        <f t="shared" si="50"/>
        <v/>
      </c>
      <c r="AA273" s="188">
        <f t="shared" si="51"/>
        <v>0</v>
      </c>
      <c r="AB273" s="188">
        <f t="shared" si="52"/>
        <v>0</v>
      </c>
      <c r="AC273" s="78" t="str">
        <f t="shared" si="53"/>
        <v>ok</v>
      </c>
      <c r="AD273" s="76"/>
      <c r="AE273" s="80" t="str">
        <f t="array" ref="AE273">IFERROR(IF($C273="","",INDEX([2]구분표!$I$2:$I$1001,MATCH(1,([2]구분표!$B$2:$B$1001='2추일입'!$A273)*([2]구분표!$C$2:$C$1001='2추일입'!$B273)*([2]구분표!$A$2:$A$1001='2추일입'!$C273),0))),"@@")</f>
        <v/>
      </c>
    </row>
    <row r="274" spans="1:31" ht="31.5" customHeight="1">
      <c r="A274" s="90" t="str">
        <f>IFERROR(VLOOKUP('2추일입'!$C274,[2]구분표!$A$2:$C$1001,2,FALSE),"")</f>
        <v/>
      </c>
      <c r="B274" s="90" t="str">
        <f>IFERROR(VLOOKUP('2추일입'!$C274,[2]구분표!$A$2:$C$1001,3,FALSE),"")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4"/>
        <v>0</v>
      </c>
      <c r="M274" s="188"/>
      <c r="N274" s="188"/>
      <c r="O274" s="74">
        <f t="shared" si="45"/>
        <v>0</v>
      </c>
      <c r="P274" s="75" t="str">
        <f t="shared" si="46"/>
        <v>-</v>
      </c>
      <c r="Q274" s="212"/>
      <c r="R274" s="76"/>
      <c r="S274" s="215"/>
      <c r="T274" s="76"/>
      <c r="U274" s="79" t="str">
        <f t="shared" si="54"/>
        <v/>
      </c>
      <c r="V274" s="188">
        <f t="shared" si="47"/>
        <v>0</v>
      </c>
      <c r="W274" s="188">
        <f t="shared" si="48"/>
        <v>0</v>
      </c>
      <c r="X274" s="78" t="str">
        <f t="shared" si="49"/>
        <v>ok</v>
      </c>
      <c r="Y274" s="76"/>
      <c r="Z274" s="77" t="str">
        <f t="shared" si="50"/>
        <v/>
      </c>
      <c r="AA274" s="188">
        <f t="shared" si="51"/>
        <v>0</v>
      </c>
      <c r="AB274" s="188">
        <f t="shared" si="52"/>
        <v>0</v>
      </c>
      <c r="AC274" s="78" t="str">
        <f t="shared" si="53"/>
        <v>ok</v>
      </c>
      <c r="AD274" s="76"/>
      <c r="AE274" s="80" t="str">
        <f t="array" ref="AE274">IFERROR(IF($C274="","",INDEX([2]구분표!$I$2:$I$1001,MATCH(1,([2]구분표!$B$2:$B$1001='2추일입'!$A274)*([2]구분표!$C$2:$C$1001='2추일입'!$B274)*([2]구분표!$A$2:$A$1001='2추일입'!$C274),0))),"@@")</f>
        <v/>
      </c>
    </row>
    <row r="275" spans="1:31" ht="31.5" customHeight="1">
      <c r="A275" s="90" t="str">
        <f>IFERROR(VLOOKUP('2추일입'!$C275,[2]구분표!$A$2:$C$1001,2,FALSE),"")</f>
        <v/>
      </c>
      <c r="B275" s="90" t="str">
        <f>IFERROR(VLOOKUP('2추일입'!$C275,[2]구분표!$A$2:$C$1001,3,FALSE),"")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4"/>
        <v>0</v>
      </c>
      <c r="M275" s="188"/>
      <c r="N275" s="188"/>
      <c r="O275" s="74">
        <f t="shared" si="45"/>
        <v>0</v>
      </c>
      <c r="P275" s="75" t="str">
        <f t="shared" si="46"/>
        <v>-</v>
      </c>
      <c r="Q275" s="206"/>
      <c r="R275" s="76"/>
      <c r="S275" s="215"/>
      <c r="T275" s="76"/>
      <c r="U275" s="79" t="str">
        <f t="shared" si="54"/>
        <v/>
      </c>
      <c r="V275" s="188">
        <f t="shared" si="47"/>
        <v>0</v>
      </c>
      <c r="W275" s="188">
        <f t="shared" si="48"/>
        <v>0</v>
      </c>
      <c r="X275" s="78" t="str">
        <f t="shared" si="49"/>
        <v>ok</v>
      </c>
      <c r="Y275" s="76"/>
      <c r="Z275" s="77" t="str">
        <f t="shared" si="50"/>
        <v/>
      </c>
      <c r="AA275" s="188">
        <f t="shared" si="51"/>
        <v>0</v>
      </c>
      <c r="AB275" s="188">
        <f t="shared" si="52"/>
        <v>0</v>
      </c>
      <c r="AC275" s="78" t="str">
        <f t="shared" si="53"/>
        <v>ok</v>
      </c>
      <c r="AD275" s="76"/>
      <c r="AE275" s="80" t="str">
        <f t="array" ref="AE275">IFERROR(IF($C275="","",INDEX([2]구분표!$I$2:$I$1001,MATCH(1,([2]구분표!$B$2:$B$1001='2추일입'!$A275)*([2]구분표!$C$2:$C$1001='2추일입'!$B275)*([2]구분표!$A$2:$A$1001='2추일입'!$C275),0))),"@@")</f>
        <v/>
      </c>
    </row>
    <row r="276" spans="1:31" ht="31.5" customHeight="1">
      <c r="A276" s="73" t="str">
        <f>IFERROR(VLOOKUP('2추일입'!$C276,[2]구분표!$A$2:$C$1001,2,FALSE),"")</f>
        <v/>
      </c>
      <c r="B276" s="73" t="str">
        <f>IFERROR(VLOOKUP('2추일입'!$C276,[2]구분표!$A$2:$C$1001,3,FALSE),"")</f>
        <v/>
      </c>
      <c r="C276" s="186"/>
      <c r="D276" s="187"/>
      <c r="E276" s="187"/>
      <c r="F276" s="186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4"/>
        <v>0</v>
      </c>
      <c r="M276" s="188"/>
      <c r="N276" s="188"/>
      <c r="O276" s="74">
        <f t="shared" si="45"/>
        <v>0</v>
      </c>
      <c r="P276" s="75" t="str">
        <f t="shared" si="46"/>
        <v>-</v>
      </c>
      <c r="Q276" s="205"/>
      <c r="R276" s="76"/>
      <c r="S276" s="215"/>
      <c r="T276" s="76"/>
      <c r="U276" s="79" t="str">
        <f t="shared" si="54"/>
        <v/>
      </c>
      <c r="V276" s="188">
        <f t="shared" si="47"/>
        <v>0</v>
      </c>
      <c r="W276" s="188">
        <f t="shared" si="48"/>
        <v>0</v>
      </c>
      <c r="X276" s="78" t="str">
        <f t="shared" si="49"/>
        <v>ok</v>
      </c>
      <c r="Y276" s="76"/>
      <c r="Z276" s="77" t="str">
        <f t="shared" si="50"/>
        <v/>
      </c>
      <c r="AA276" s="188">
        <f t="shared" si="51"/>
        <v>0</v>
      </c>
      <c r="AB276" s="188">
        <f t="shared" si="52"/>
        <v>0</v>
      </c>
      <c r="AC276" s="78" t="str">
        <f t="shared" si="53"/>
        <v>ok</v>
      </c>
      <c r="AD276" s="76"/>
      <c r="AE276" s="80" t="str">
        <f t="array" ref="AE276">IFERROR(IF($C276="","",INDEX([2]구분표!$I$2:$I$1001,MATCH(1,([2]구분표!$B$2:$B$1001='2추일입'!$A276)*([2]구분표!$C$2:$C$1001='2추일입'!$B276)*([2]구분표!$A$2:$A$1001='2추일입'!$C276),0))),"@@")</f>
        <v/>
      </c>
    </row>
    <row r="277" spans="1:31" ht="31.5" customHeight="1">
      <c r="A277" s="73" t="str">
        <f>IFERROR(VLOOKUP('2추일입'!$C277,[2]구분표!$A$2:$C$1001,2,FALSE),"")</f>
        <v/>
      </c>
      <c r="B277" s="73" t="str">
        <f>IFERROR(VLOOKUP('2추일입'!$C277,[2]구분표!$A$2:$C$1001,3,FALSE),"")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4"/>
        <v>0</v>
      </c>
      <c r="M277" s="188"/>
      <c r="N277" s="188"/>
      <c r="O277" s="74">
        <f t="shared" si="45"/>
        <v>0</v>
      </c>
      <c r="P277" s="75" t="str">
        <f t="shared" si="46"/>
        <v>-</v>
      </c>
      <c r="Q277" s="205"/>
      <c r="R277" s="76"/>
      <c r="S277" s="215"/>
      <c r="T277" s="76"/>
      <c r="U277" s="79" t="str">
        <f t="shared" si="54"/>
        <v/>
      </c>
      <c r="V277" s="188">
        <f t="shared" si="47"/>
        <v>0</v>
      </c>
      <c r="W277" s="188">
        <f t="shared" si="48"/>
        <v>0</v>
      </c>
      <c r="X277" s="78" t="str">
        <f t="shared" si="49"/>
        <v>ok</v>
      </c>
      <c r="Y277" s="76"/>
      <c r="Z277" s="77" t="str">
        <f t="shared" si="50"/>
        <v/>
      </c>
      <c r="AA277" s="188">
        <f t="shared" si="51"/>
        <v>0</v>
      </c>
      <c r="AB277" s="188">
        <f t="shared" si="52"/>
        <v>0</v>
      </c>
      <c r="AC277" s="78" t="str">
        <f t="shared" si="53"/>
        <v>ok</v>
      </c>
      <c r="AD277" s="76"/>
      <c r="AE277" s="80" t="str">
        <f t="array" ref="AE277">IFERROR(IF($C277="","",INDEX([2]구분표!$I$2:$I$1001,MATCH(1,([2]구분표!$B$2:$B$1001='2추일입'!$A277)*([2]구분표!$C$2:$C$1001='2추일입'!$B277)*([2]구분표!$A$2:$A$1001='2추일입'!$C277),0))),"@@")</f>
        <v/>
      </c>
    </row>
    <row r="278" spans="1:31" ht="31.5" customHeight="1">
      <c r="A278" s="73" t="str">
        <f>IFERROR(VLOOKUP('2추일입'!$C278,[2]구분표!$A$2:$C$1001,2,FALSE),"")</f>
        <v/>
      </c>
      <c r="B278" s="73" t="str">
        <f>IFERROR(VLOOKUP('2추일입'!$C278,[2]구분표!$A$2:$C$1001,3,FALSE),"")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4"/>
        <v>0</v>
      </c>
      <c r="M278" s="188"/>
      <c r="N278" s="188"/>
      <c r="O278" s="74">
        <f t="shared" si="45"/>
        <v>0</v>
      </c>
      <c r="P278" s="75" t="str">
        <f t="shared" si="46"/>
        <v>-</v>
      </c>
      <c r="Q278" s="205"/>
      <c r="R278" s="76"/>
      <c r="S278" s="215"/>
      <c r="T278" s="76"/>
      <c r="U278" s="79" t="str">
        <f t="shared" si="54"/>
        <v/>
      </c>
      <c r="V278" s="188">
        <f t="shared" si="47"/>
        <v>0</v>
      </c>
      <c r="W278" s="188">
        <f t="shared" si="48"/>
        <v>0</v>
      </c>
      <c r="X278" s="78" t="str">
        <f t="shared" si="49"/>
        <v>ok</v>
      </c>
      <c r="Y278" s="76"/>
      <c r="Z278" s="77" t="str">
        <f t="shared" si="50"/>
        <v/>
      </c>
      <c r="AA278" s="188">
        <f t="shared" si="51"/>
        <v>0</v>
      </c>
      <c r="AB278" s="188">
        <f t="shared" si="52"/>
        <v>0</v>
      </c>
      <c r="AC278" s="78" t="str">
        <f t="shared" si="53"/>
        <v>ok</v>
      </c>
      <c r="AD278" s="76"/>
      <c r="AE278" s="80" t="str">
        <f t="array" ref="AE278">IFERROR(IF($C278="","",INDEX([2]구분표!$I$2:$I$1001,MATCH(1,([2]구분표!$B$2:$B$1001='2추일입'!$A278)*([2]구분표!$C$2:$C$1001='2추일입'!$B278)*([2]구분표!$A$2:$A$1001='2추일입'!$C278),0))),"@@")</f>
        <v/>
      </c>
    </row>
    <row r="279" spans="1:31" ht="31.5" customHeight="1">
      <c r="A279" s="90" t="str">
        <f>IFERROR(VLOOKUP('2추일입'!$C279,[2]구분표!$A$2:$C$1001,2,FALSE),"")</f>
        <v/>
      </c>
      <c r="B279" s="90" t="str">
        <f>IFERROR(VLOOKUP('2추일입'!$C279,[2]구분표!$A$2:$C$1001,3,FALSE),"")</f>
        <v/>
      </c>
      <c r="C279" s="190"/>
      <c r="D279" s="189"/>
      <c r="E279" s="189"/>
      <c r="F279" s="190"/>
      <c r="G279" s="188"/>
      <c r="H279" s="191"/>
      <c r="I279" s="74">
        <f>IF(SUMPRODUCT(COUNTIF($D279,{"*본예산*","*1회추경*","*신규*"})),"-",G279-H279)</f>
        <v>0</v>
      </c>
      <c r="J279" s="188"/>
      <c r="K279" s="188"/>
      <c r="L279" s="74">
        <f t="shared" si="44"/>
        <v>0</v>
      </c>
      <c r="M279" s="188"/>
      <c r="N279" s="188"/>
      <c r="O279" s="74">
        <f t="shared" si="45"/>
        <v>0</v>
      </c>
      <c r="P279" s="75" t="str">
        <f t="shared" si="46"/>
        <v>-</v>
      </c>
      <c r="Q279" s="205"/>
      <c r="R279" s="76"/>
      <c r="S279" s="215"/>
      <c r="T279" s="76"/>
      <c r="U279" s="79" t="str">
        <f t="shared" si="54"/>
        <v/>
      </c>
      <c r="V279" s="188">
        <f t="shared" si="47"/>
        <v>0</v>
      </c>
      <c r="W279" s="188">
        <f t="shared" si="48"/>
        <v>0</v>
      </c>
      <c r="X279" s="78" t="str">
        <f t="shared" si="49"/>
        <v>ok</v>
      </c>
      <c r="Y279" s="76"/>
      <c r="Z279" s="77" t="str">
        <f t="shared" si="50"/>
        <v/>
      </c>
      <c r="AA279" s="188">
        <f t="shared" si="51"/>
        <v>0</v>
      </c>
      <c r="AB279" s="188">
        <f t="shared" si="52"/>
        <v>0</v>
      </c>
      <c r="AC279" s="78" t="str">
        <f t="shared" si="53"/>
        <v>ok</v>
      </c>
      <c r="AD279" s="76"/>
      <c r="AE279" s="80" t="str">
        <f t="array" ref="AE279">IFERROR(IF($C279="","",INDEX([2]구분표!$I$2:$I$1001,MATCH(1,([2]구분표!$B$2:$B$1001='2추일입'!$A279)*([2]구분표!$C$2:$C$1001='2추일입'!$B279)*([2]구분표!$A$2:$A$1001='2추일입'!$C279),0))),"@@")</f>
        <v/>
      </c>
    </row>
    <row r="280" spans="1:31" ht="31.5" customHeight="1">
      <c r="A280" s="73" t="str">
        <f>IFERROR(VLOOKUP('2추일입'!$C280,[2]구분표!$A$2:$C$1001,2,FALSE),"")</f>
        <v/>
      </c>
      <c r="B280" s="73" t="str">
        <f>IFERROR(VLOOKUP('2추일입'!$C280,[2]구분표!$A$2:$C$1001,3,FALSE),"")</f>
        <v/>
      </c>
      <c r="C280" s="186"/>
      <c r="D280" s="187"/>
      <c r="E280" s="187"/>
      <c r="F280" s="186"/>
      <c r="G280" s="188"/>
      <c r="H280" s="188"/>
      <c r="I280" s="74">
        <f>IF(SUMPRODUCT(COUNTIF($D280,{"*본예산*","*1회추경*","*신규*"})),"-",G280-H280)</f>
        <v>0</v>
      </c>
      <c r="J280" s="188"/>
      <c r="K280" s="188"/>
      <c r="L280" s="74">
        <f t="shared" si="44"/>
        <v>0</v>
      </c>
      <c r="M280" s="188"/>
      <c r="N280" s="188"/>
      <c r="O280" s="74">
        <f t="shared" si="45"/>
        <v>0</v>
      </c>
      <c r="P280" s="75" t="str">
        <f t="shared" si="46"/>
        <v>-</v>
      </c>
      <c r="Q280" s="205"/>
      <c r="R280" s="76"/>
      <c r="S280" s="215"/>
      <c r="T280" s="76"/>
      <c r="U280" s="79" t="str">
        <f t="shared" si="54"/>
        <v/>
      </c>
      <c r="V280" s="188">
        <f t="shared" si="47"/>
        <v>0</v>
      </c>
      <c r="W280" s="188">
        <f t="shared" si="48"/>
        <v>0</v>
      </c>
      <c r="X280" s="78" t="str">
        <f t="shared" si="49"/>
        <v>ok</v>
      </c>
      <c r="Y280" s="76"/>
      <c r="Z280" s="77" t="str">
        <f t="shared" si="50"/>
        <v/>
      </c>
      <c r="AA280" s="188">
        <f t="shared" si="51"/>
        <v>0</v>
      </c>
      <c r="AB280" s="188">
        <f t="shared" si="52"/>
        <v>0</v>
      </c>
      <c r="AC280" s="78" t="str">
        <f t="shared" si="53"/>
        <v>ok</v>
      </c>
      <c r="AD280" s="76"/>
      <c r="AE280" s="80" t="str">
        <f t="array" ref="AE280">IFERROR(IF($C280="","",INDEX([2]구분표!$I$2:$I$1001,MATCH(1,([2]구분표!$B$2:$B$1001='2추일입'!$A280)*([2]구분표!$C$2:$C$1001='2추일입'!$B280)*([2]구분표!$A$2:$A$1001='2추일입'!$C280),0))),"@@")</f>
        <v/>
      </c>
    </row>
    <row r="281" spans="1:31" ht="31.5" customHeight="1">
      <c r="A281" s="73" t="str">
        <f>IFERROR(VLOOKUP('2추일입'!$C281,[2]구분표!$A$2:$C$1001,2,FALSE),"")</f>
        <v/>
      </c>
      <c r="B281" s="73" t="str">
        <f>IFERROR(VLOOKUP('2추일입'!$C281,[2]구분표!$A$2:$C$1001,3,FALSE),"")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4"/>
        <v>0</v>
      </c>
      <c r="M281" s="188"/>
      <c r="N281" s="188"/>
      <c r="O281" s="74">
        <f t="shared" si="45"/>
        <v>0</v>
      </c>
      <c r="P281" s="75" t="str">
        <f t="shared" si="46"/>
        <v>-</v>
      </c>
      <c r="Q281" s="205"/>
      <c r="R281" s="76"/>
      <c r="S281" s="215"/>
      <c r="T281" s="76"/>
      <c r="U281" s="79" t="str">
        <f t="shared" si="54"/>
        <v/>
      </c>
      <c r="V281" s="188">
        <f t="shared" si="47"/>
        <v>0</v>
      </c>
      <c r="W281" s="188">
        <f t="shared" si="48"/>
        <v>0</v>
      </c>
      <c r="X281" s="78" t="str">
        <f t="shared" si="49"/>
        <v>ok</v>
      </c>
      <c r="Y281" s="76"/>
      <c r="Z281" s="77" t="str">
        <f t="shared" si="50"/>
        <v/>
      </c>
      <c r="AA281" s="188">
        <f t="shared" si="51"/>
        <v>0</v>
      </c>
      <c r="AB281" s="188">
        <f t="shared" si="52"/>
        <v>0</v>
      </c>
      <c r="AC281" s="78" t="str">
        <f t="shared" si="53"/>
        <v>ok</v>
      </c>
      <c r="AD281" s="76"/>
      <c r="AE281" s="80" t="str">
        <f t="array" ref="AE281">IFERROR(IF($C281="","",INDEX([2]구분표!$I$2:$I$1001,MATCH(1,([2]구분표!$B$2:$B$1001='2추일입'!$A281)*([2]구분표!$C$2:$C$1001='2추일입'!$B281)*([2]구분표!$A$2:$A$1001='2추일입'!$C281),0))),"@@")</f>
        <v/>
      </c>
    </row>
    <row r="282" spans="1:31" ht="31.5" customHeight="1">
      <c r="A282" s="73" t="str">
        <f>IFERROR(VLOOKUP('2추일입'!$C282,[2]구분표!$A$2:$C$1001,2,FALSE),"")</f>
        <v/>
      </c>
      <c r="B282" s="73" t="str">
        <f>IFERROR(VLOOKUP('2추일입'!$C282,[2]구분표!$A$2:$C$1001,3,FALSE),"")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4"/>
        <v>0</v>
      </c>
      <c r="M282" s="188"/>
      <c r="N282" s="188"/>
      <c r="O282" s="74">
        <f t="shared" si="45"/>
        <v>0</v>
      </c>
      <c r="P282" s="75" t="str">
        <f t="shared" si="46"/>
        <v>-</v>
      </c>
      <c r="Q282" s="206"/>
      <c r="R282" s="76"/>
      <c r="S282" s="215"/>
      <c r="T282" s="76"/>
      <c r="U282" s="79" t="str">
        <f t="shared" si="54"/>
        <v/>
      </c>
      <c r="V282" s="188">
        <f t="shared" si="47"/>
        <v>0</v>
      </c>
      <c r="W282" s="188">
        <f t="shared" si="48"/>
        <v>0</v>
      </c>
      <c r="X282" s="78" t="str">
        <f t="shared" si="49"/>
        <v>ok</v>
      </c>
      <c r="Y282" s="76"/>
      <c r="Z282" s="77" t="str">
        <f t="shared" si="50"/>
        <v/>
      </c>
      <c r="AA282" s="188">
        <f t="shared" si="51"/>
        <v>0</v>
      </c>
      <c r="AB282" s="188">
        <f t="shared" si="52"/>
        <v>0</v>
      </c>
      <c r="AC282" s="78" t="str">
        <f t="shared" si="53"/>
        <v>ok</v>
      </c>
      <c r="AD282" s="76"/>
      <c r="AE282" s="80" t="str">
        <f t="array" ref="AE282">IFERROR(IF($C282="","",INDEX([2]구분표!$I$2:$I$1001,MATCH(1,([2]구분표!$B$2:$B$1001='2추일입'!$A282)*([2]구분표!$C$2:$C$1001='2추일입'!$B282)*([2]구분표!$A$2:$A$1001='2추일입'!$C282),0))),"@@")</f>
        <v/>
      </c>
    </row>
    <row r="283" spans="1:31" ht="31.5" customHeight="1">
      <c r="A283" s="90" t="str">
        <f>IFERROR(VLOOKUP('2추일입'!$C283,[2]구분표!$A$2:$C$1001,2,FALSE),"")</f>
        <v/>
      </c>
      <c r="B283" s="90" t="str">
        <f>IFERROR(VLOOKUP('2추일입'!$C283,[2]구분표!$A$2:$C$1001,3,FALSE),"")</f>
        <v/>
      </c>
      <c r="C283" s="190"/>
      <c r="D283" s="189"/>
      <c r="E283" s="189"/>
      <c r="F283" s="190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4"/>
        <v>0</v>
      </c>
      <c r="M283" s="188"/>
      <c r="N283" s="188"/>
      <c r="O283" s="74">
        <f t="shared" si="45"/>
        <v>0</v>
      </c>
      <c r="P283" s="75" t="str">
        <f t="shared" si="46"/>
        <v>-</v>
      </c>
      <c r="Q283" s="206"/>
      <c r="R283" s="76"/>
      <c r="S283" s="215"/>
      <c r="T283" s="76"/>
      <c r="U283" s="79" t="str">
        <f t="shared" si="54"/>
        <v/>
      </c>
      <c r="V283" s="188">
        <f t="shared" si="47"/>
        <v>0</v>
      </c>
      <c r="W283" s="188">
        <f t="shared" si="48"/>
        <v>0</v>
      </c>
      <c r="X283" s="78" t="str">
        <f t="shared" si="49"/>
        <v>ok</v>
      </c>
      <c r="Y283" s="76"/>
      <c r="Z283" s="77" t="str">
        <f t="shared" si="50"/>
        <v/>
      </c>
      <c r="AA283" s="188">
        <f t="shared" si="51"/>
        <v>0</v>
      </c>
      <c r="AB283" s="188">
        <f t="shared" si="52"/>
        <v>0</v>
      </c>
      <c r="AC283" s="78" t="str">
        <f t="shared" si="53"/>
        <v>ok</v>
      </c>
      <c r="AD283" s="76"/>
      <c r="AE283" s="80" t="str">
        <f t="array" ref="AE283">IFERROR(IF($C283="","",INDEX([2]구분표!$I$2:$I$1001,MATCH(1,([2]구분표!$B$2:$B$1001='2추일입'!$A283)*([2]구분표!$C$2:$C$1001='2추일입'!$B283)*([2]구분표!$A$2:$A$1001='2추일입'!$C283),0))),"@@")</f>
        <v/>
      </c>
    </row>
    <row r="284" spans="1:31" ht="31.5" customHeight="1">
      <c r="A284" s="90" t="str">
        <f>IFERROR(VLOOKUP('2추일입'!$C284,[2]구분표!$A$2:$C$1001,2,FALSE),"")</f>
        <v/>
      </c>
      <c r="B284" s="90" t="str">
        <f>IFERROR(VLOOKUP('2추일입'!$C284,[2]구분표!$A$2:$C$1001,3,FALSE),"")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4"/>
        <v>0</v>
      </c>
      <c r="M284" s="188"/>
      <c r="N284" s="188"/>
      <c r="O284" s="74">
        <f t="shared" si="45"/>
        <v>0</v>
      </c>
      <c r="P284" s="75" t="str">
        <f t="shared" si="46"/>
        <v>-</v>
      </c>
      <c r="Q284" s="206"/>
      <c r="R284" s="76"/>
      <c r="S284" s="215"/>
      <c r="T284" s="76"/>
      <c r="U284" s="79" t="str">
        <f t="shared" si="54"/>
        <v/>
      </c>
      <c r="V284" s="188">
        <f t="shared" si="47"/>
        <v>0</v>
      </c>
      <c r="W284" s="188">
        <f t="shared" si="48"/>
        <v>0</v>
      </c>
      <c r="X284" s="78" t="str">
        <f t="shared" si="49"/>
        <v>ok</v>
      </c>
      <c r="Y284" s="76"/>
      <c r="Z284" s="77" t="str">
        <f t="shared" si="50"/>
        <v/>
      </c>
      <c r="AA284" s="188">
        <f t="shared" si="51"/>
        <v>0</v>
      </c>
      <c r="AB284" s="188">
        <f t="shared" si="52"/>
        <v>0</v>
      </c>
      <c r="AC284" s="78" t="str">
        <f t="shared" si="53"/>
        <v>ok</v>
      </c>
      <c r="AD284" s="76"/>
      <c r="AE284" s="80" t="str">
        <f t="array" ref="AE284">IFERROR(IF($C284="","",INDEX([2]구분표!$I$2:$I$1001,MATCH(1,([2]구분표!$B$2:$B$1001='2추일입'!$A284)*([2]구분표!$C$2:$C$1001='2추일입'!$B284)*([2]구분표!$A$2:$A$1001='2추일입'!$C284),0))),"@@")</f>
        <v/>
      </c>
    </row>
    <row r="285" spans="1:31" ht="31.5" customHeight="1">
      <c r="A285" s="90" t="str">
        <f>IFERROR(VLOOKUP('2추일입'!$C285,[2]구분표!$A$2:$C$1001,2,FALSE),"")</f>
        <v/>
      </c>
      <c r="B285" s="90" t="str">
        <f>IFERROR(VLOOKUP('2추일입'!$C285,[2]구분표!$A$2:$C$1001,3,FALSE),"")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4"/>
        <v>0</v>
      </c>
      <c r="M285" s="188"/>
      <c r="N285" s="188"/>
      <c r="O285" s="74">
        <f t="shared" si="45"/>
        <v>0</v>
      </c>
      <c r="P285" s="75" t="str">
        <f t="shared" si="46"/>
        <v>-</v>
      </c>
      <c r="Q285" s="206"/>
      <c r="R285" s="76"/>
      <c r="S285" s="215"/>
      <c r="T285" s="76"/>
      <c r="U285" s="79" t="str">
        <f t="shared" si="54"/>
        <v/>
      </c>
      <c r="V285" s="188">
        <f t="shared" si="47"/>
        <v>0</v>
      </c>
      <c r="W285" s="188">
        <f t="shared" si="48"/>
        <v>0</v>
      </c>
      <c r="X285" s="78" t="str">
        <f t="shared" si="49"/>
        <v>ok</v>
      </c>
      <c r="Y285" s="76"/>
      <c r="Z285" s="77" t="str">
        <f t="shared" si="50"/>
        <v/>
      </c>
      <c r="AA285" s="188">
        <f t="shared" si="51"/>
        <v>0</v>
      </c>
      <c r="AB285" s="188">
        <f t="shared" si="52"/>
        <v>0</v>
      </c>
      <c r="AC285" s="78" t="str">
        <f t="shared" si="53"/>
        <v>ok</v>
      </c>
      <c r="AD285" s="76"/>
      <c r="AE285" s="80" t="str">
        <f t="array" ref="AE285">IFERROR(IF($C285="","",INDEX([2]구분표!$I$2:$I$1001,MATCH(1,([2]구분표!$B$2:$B$1001='2추일입'!$A285)*([2]구분표!$C$2:$C$1001='2추일입'!$B285)*([2]구분표!$A$2:$A$1001='2추일입'!$C285),0))),"@@")</f>
        <v/>
      </c>
    </row>
    <row r="286" spans="1:31" ht="31.5" customHeight="1">
      <c r="A286" s="90" t="str">
        <f>IFERROR(VLOOKUP('2추일입'!$C286,[2]구분표!$A$2:$C$1001,2,FALSE),"")</f>
        <v/>
      </c>
      <c r="B286" s="90" t="str">
        <f>IFERROR(VLOOKUP('2추일입'!$C286,[2]구분표!$A$2:$C$1001,3,FALSE),"")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4"/>
        <v>0</v>
      </c>
      <c r="M286" s="188"/>
      <c r="N286" s="188"/>
      <c r="O286" s="74">
        <f t="shared" si="45"/>
        <v>0</v>
      </c>
      <c r="P286" s="75" t="str">
        <f t="shared" si="46"/>
        <v>-</v>
      </c>
      <c r="Q286" s="206"/>
      <c r="R286" s="76"/>
      <c r="S286" s="215"/>
      <c r="T286" s="76"/>
      <c r="U286" s="79" t="str">
        <f t="shared" si="54"/>
        <v/>
      </c>
      <c r="V286" s="188">
        <f t="shared" si="47"/>
        <v>0</v>
      </c>
      <c r="W286" s="188">
        <f t="shared" si="48"/>
        <v>0</v>
      </c>
      <c r="X286" s="78" t="str">
        <f t="shared" si="49"/>
        <v>ok</v>
      </c>
      <c r="Y286" s="76"/>
      <c r="Z286" s="77" t="str">
        <f t="shared" si="50"/>
        <v/>
      </c>
      <c r="AA286" s="188">
        <f t="shared" si="51"/>
        <v>0</v>
      </c>
      <c r="AB286" s="188">
        <f t="shared" si="52"/>
        <v>0</v>
      </c>
      <c r="AC286" s="78" t="str">
        <f t="shared" si="53"/>
        <v>ok</v>
      </c>
      <c r="AD286" s="76"/>
      <c r="AE286" s="80" t="str">
        <f t="array" ref="AE286">IFERROR(IF($C286="","",INDEX([2]구분표!$I$2:$I$1001,MATCH(1,([2]구분표!$B$2:$B$1001='2추일입'!$A286)*([2]구분표!$C$2:$C$1001='2추일입'!$B286)*([2]구분표!$A$2:$A$1001='2추일입'!$C286),0))),"@@")</f>
        <v/>
      </c>
    </row>
    <row r="287" spans="1:31" ht="31.5" customHeight="1">
      <c r="A287" s="90" t="str">
        <f>IFERROR(VLOOKUP('2추일입'!$C287,[2]구분표!$A$2:$C$1001,2,FALSE),"")</f>
        <v/>
      </c>
      <c r="B287" s="90" t="str">
        <f>IFERROR(VLOOKUP('2추일입'!$C287,[2]구분표!$A$2:$C$1001,3,FALSE),"")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4"/>
        <v>0</v>
      </c>
      <c r="M287" s="188"/>
      <c r="N287" s="188"/>
      <c r="O287" s="74">
        <f t="shared" si="45"/>
        <v>0</v>
      </c>
      <c r="P287" s="75" t="str">
        <f t="shared" si="46"/>
        <v>-</v>
      </c>
      <c r="Q287" s="206"/>
      <c r="R287" s="76"/>
      <c r="S287" s="215"/>
      <c r="T287" s="76"/>
      <c r="U287" s="79" t="str">
        <f t="shared" si="54"/>
        <v/>
      </c>
      <c r="V287" s="188">
        <f t="shared" si="47"/>
        <v>0</v>
      </c>
      <c r="W287" s="188">
        <f t="shared" si="48"/>
        <v>0</v>
      </c>
      <c r="X287" s="78" t="str">
        <f t="shared" si="49"/>
        <v>ok</v>
      </c>
      <c r="Y287" s="76"/>
      <c r="Z287" s="77" t="str">
        <f t="shared" si="50"/>
        <v/>
      </c>
      <c r="AA287" s="188">
        <f t="shared" si="51"/>
        <v>0</v>
      </c>
      <c r="AB287" s="188">
        <f t="shared" si="52"/>
        <v>0</v>
      </c>
      <c r="AC287" s="78" t="str">
        <f t="shared" si="53"/>
        <v>ok</v>
      </c>
      <c r="AD287" s="76"/>
      <c r="AE287" s="80" t="str">
        <f t="array" ref="AE287">IFERROR(IF($C287="","",INDEX([2]구분표!$I$2:$I$1001,MATCH(1,([2]구분표!$B$2:$B$1001='2추일입'!$A287)*([2]구분표!$C$2:$C$1001='2추일입'!$B287)*([2]구분표!$A$2:$A$1001='2추일입'!$C287),0))),"@@")</f>
        <v/>
      </c>
    </row>
    <row r="288" spans="1:31" ht="31.5" customHeight="1">
      <c r="A288" s="90" t="str">
        <f>IFERROR(VLOOKUP('2추일입'!$C288,[2]구분표!$A$2:$C$1001,2,FALSE),"")</f>
        <v/>
      </c>
      <c r="B288" s="90" t="str">
        <f>IFERROR(VLOOKUP('2추일입'!$C288,[2]구분표!$A$2:$C$1001,3,FALSE),"")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4"/>
        <v>0</v>
      </c>
      <c r="M288" s="188"/>
      <c r="N288" s="188"/>
      <c r="O288" s="74">
        <f t="shared" si="45"/>
        <v>0</v>
      </c>
      <c r="P288" s="75" t="str">
        <f t="shared" si="46"/>
        <v>-</v>
      </c>
      <c r="Q288" s="206"/>
      <c r="R288" s="76"/>
      <c r="S288" s="215"/>
      <c r="T288" s="76"/>
      <c r="U288" s="79" t="str">
        <f t="shared" si="54"/>
        <v/>
      </c>
      <c r="V288" s="188">
        <f t="shared" si="47"/>
        <v>0</v>
      </c>
      <c r="W288" s="188">
        <f t="shared" si="48"/>
        <v>0</v>
      </c>
      <c r="X288" s="78" t="str">
        <f t="shared" si="49"/>
        <v>ok</v>
      </c>
      <c r="Y288" s="76"/>
      <c r="Z288" s="77" t="str">
        <f t="shared" si="50"/>
        <v/>
      </c>
      <c r="AA288" s="188">
        <f t="shared" si="51"/>
        <v>0</v>
      </c>
      <c r="AB288" s="188">
        <f t="shared" si="52"/>
        <v>0</v>
      </c>
      <c r="AC288" s="78" t="str">
        <f t="shared" si="53"/>
        <v>ok</v>
      </c>
      <c r="AD288" s="76"/>
      <c r="AE288" s="80" t="str">
        <f t="array" ref="AE288">IFERROR(IF($C288="","",INDEX([2]구분표!$I$2:$I$1001,MATCH(1,([2]구분표!$B$2:$B$1001='2추일입'!$A288)*([2]구분표!$C$2:$C$1001='2추일입'!$B288)*([2]구분표!$A$2:$A$1001='2추일입'!$C288),0))),"@@")</f>
        <v/>
      </c>
    </row>
    <row r="289" spans="1:31" ht="31.5" customHeight="1">
      <c r="A289" s="90" t="str">
        <f>IFERROR(VLOOKUP('2추일입'!$C289,[2]구분표!$A$2:$C$1001,2,FALSE),"")</f>
        <v/>
      </c>
      <c r="B289" s="90" t="str">
        <f>IFERROR(VLOOKUP('2추일입'!$C289,[2]구분표!$A$2:$C$1001,3,FALSE),"")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4"/>
        <v>0</v>
      </c>
      <c r="M289" s="188"/>
      <c r="N289" s="188"/>
      <c r="O289" s="74">
        <f t="shared" si="45"/>
        <v>0</v>
      </c>
      <c r="P289" s="75" t="str">
        <f t="shared" si="46"/>
        <v>-</v>
      </c>
      <c r="Q289" s="206"/>
      <c r="R289" s="76"/>
      <c r="S289" s="215"/>
      <c r="T289" s="76"/>
      <c r="U289" s="79" t="str">
        <f t="shared" si="54"/>
        <v/>
      </c>
      <c r="V289" s="188">
        <f t="shared" si="47"/>
        <v>0</v>
      </c>
      <c r="W289" s="188">
        <f t="shared" si="48"/>
        <v>0</v>
      </c>
      <c r="X289" s="78" t="str">
        <f t="shared" si="49"/>
        <v>ok</v>
      </c>
      <c r="Y289" s="76"/>
      <c r="Z289" s="77" t="str">
        <f t="shared" si="50"/>
        <v/>
      </c>
      <c r="AA289" s="188">
        <f t="shared" si="51"/>
        <v>0</v>
      </c>
      <c r="AB289" s="188">
        <f t="shared" si="52"/>
        <v>0</v>
      </c>
      <c r="AC289" s="78" t="str">
        <f t="shared" si="53"/>
        <v>ok</v>
      </c>
      <c r="AD289" s="76"/>
      <c r="AE289" s="80" t="str">
        <f t="array" ref="AE289">IFERROR(IF($C289="","",INDEX([2]구분표!$I$2:$I$1001,MATCH(1,([2]구분표!$B$2:$B$1001='2추일입'!$A289)*([2]구분표!$C$2:$C$1001='2추일입'!$B289)*([2]구분표!$A$2:$A$1001='2추일입'!$C289),0))),"@@")</f>
        <v/>
      </c>
    </row>
    <row r="290" spans="1:31" ht="31.5" customHeight="1">
      <c r="A290" s="90" t="str">
        <f>IFERROR(VLOOKUP('2추일입'!$C290,[2]구분표!$A$2:$C$1001,2,FALSE),"")</f>
        <v/>
      </c>
      <c r="B290" s="90" t="str">
        <f>IFERROR(VLOOKUP('2추일입'!$C290,[2]구분표!$A$2:$C$1001,3,FALSE),"")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4"/>
        <v>0</v>
      </c>
      <c r="M290" s="188"/>
      <c r="N290" s="188"/>
      <c r="O290" s="74">
        <f t="shared" si="45"/>
        <v>0</v>
      </c>
      <c r="P290" s="75" t="str">
        <f t="shared" si="46"/>
        <v>-</v>
      </c>
      <c r="Q290" s="206"/>
      <c r="R290" s="76"/>
      <c r="S290" s="215"/>
      <c r="T290" s="76"/>
      <c r="U290" s="79" t="str">
        <f t="shared" si="54"/>
        <v/>
      </c>
      <c r="V290" s="188">
        <f t="shared" si="47"/>
        <v>0</v>
      </c>
      <c r="W290" s="188">
        <f t="shared" si="48"/>
        <v>0</v>
      </c>
      <c r="X290" s="78" t="str">
        <f t="shared" si="49"/>
        <v>ok</v>
      </c>
      <c r="Y290" s="76"/>
      <c r="Z290" s="77" t="str">
        <f t="shared" si="50"/>
        <v/>
      </c>
      <c r="AA290" s="188">
        <f t="shared" si="51"/>
        <v>0</v>
      </c>
      <c r="AB290" s="188">
        <f t="shared" si="52"/>
        <v>0</v>
      </c>
      <c r="AC290" s="78" t="str">
        <f t="shared" si="53"/>
        <v>ok</v>
      </c>
      <c r="AD290" s="76"/>
      <c r="AE290" s="80" t="str">
        <f t="array" ref="AE290">IFERROR(IF($C290="","",INDEX([2]구분표!$I$2:$I$1001,MATCH(1,([2]구분표!$B$2:$B$1001='2추일입'!$A290)*([2]구분표!$C$2:$C$1001='2추일입'!$B290)*([2]구분표!$A$2:$A$1001='2추일입'!$C290),0))),"@@")</f>
        <v/>
      </c>
    </row>
    <row r="291" spans="1:31" ht="31.5" customHeight="1">
      <c r="A291" s="90" t="str">
        <f>IFERROR(VLOOKUP('2추일입'!$C291,[2]구분표!$A$2:$C$1001,2,FALSE),"")</f>
        <v/>
      </c>
      <c r="B291" s="90" t="str">
        <f>IFERROR(VLOOKUP('2추일입'!$C291,[2]구분표!$A$2:$C$1001,3,FALSE),"")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4"/>
        <v>0</v>
      </c>
      <c r="M291" s="188"/>
      <c r="N291" s="188"/>
      <c r="O291" s="74">
        <f t="shared" si="45"/>
        <v>0</v>
      </c>
      <c r="P291" s="75" t="str">
        <f t="shared" si="46"/>
        <v>-</v>
      </c>
      <c r="Q291" s="206"/>
      <c r="R291" s="76"/>
      <c r="S291" s="215"/>
      <c r="T291" s="76"/>
      <c r="U291" s="79" t="str">
        <f t="shared" si="54"/>
        <v/>
      </c>
      <c r="V291" s="188">
        <f t="shared" si="47"/>
        <v>0</v>
      </c>
      <c r="W291" s="188">
        <f t="shared" si="48"/>
        <v>0</v>
      </c>
      <c r="X291" s="78" t="str">
        <f t="shared" si="49"/>
        <v>ok</v>
      </c>
      <c r="Y291" s="76"/>
      <c r="Z291" s="77" t="str">
        <f t="shared" si="50"/>
        <v/>
      </c>
      <c r="AA291" s="188">
        <f t="shared" si="51"/>
        <v>0</v>
      </c>
      <c r="AB291" s="188">
        <f t="shared" si="52"/>
        <v>0</v>
      </c>
      <c r="AC291" s="78" t="str">
        <f t="shared" si="53"/>
        <v>ok</v>
      </c>
      <c r="AD291" s="76"/>
      <c r="AE291" s="80" t="str">
        <f t="array" ref="AE291">IFERROR(IF($C291="","",INDEX([2]구분표!$I$2:$I$1001,MATCH(1,([2]구분표!$B$2:$B$1001='2추일입'!$A291)*([2]구분표!$C$2:$C$1001='2추일입'!$B291)*([2]구분표!$A$2:$A$1001='2추일입'!$C291),0))),"@@")</f>
        <v/>
      </c>
    </row>
    <row r="292" spans="1:31" ht="31.5" customHeight="1">
      <c r="A292" s="90" t="str">
        <f>IFERROR(VLOOKUP('2추일입'!$C292,[2]구분표!$A$2:$C$1001,2,FALSE),"")</f>
        <v/>
      </c>
      <c r="B292" s="90" t="str">
        <f>IFERROR(VLOOKUP('2추일입'!$C292,[2]구분표!$A$2:$C$1001,3,FALSE),"")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4"/>
        <v>0</v>
      </c>
      <c r="M292" s="188"/>
      <c r="N292" s="188"/>
      <c r="O292" s="74">
        <f t="shared" si="45"/>
        <v>0</v>
      </c>
      <c r="P292" s="75" t="str">
        <f t="shared" si="46"/>
        <v>-</v>
      </c>
      <c r="Q292" s="206"/>
      <c r="R292" s="76"/>
      <c r="S292" s="215"/>
      <c r="T292" s="76"/>
      <c r="U292" s="79" t="str">
        <f t="shared" si="54"/>
        <v/>
      </c>
      <c r="V292" s="188">
        <f t="shared" si="47"/>
        <v>0</v>
      </c>
      <c r="W292" s="188">
        <f t="shared" si="48"/>
        <v>0</v>
      </c>
      <c r="X292" s="78" t="str">
        <f t="shared" si="49"/>
        <v>ok</v>
      </c>
      <c r="Y292" s="76"/>
      <c r="Z292" s="77" t="str">
        <f t="shared" si="50"/>
        <v/>
      </c>
      <c r="AA292" s="188">
        <f t="shared" si="51"/>
        <v>0</v>
      </c>
      <c r="AB292" s="188">
        <f t="shared" si="52"/>
        <v>0</v>
      </c>
      <c r="AC292" s="78" t="str">
        <f t="shared" si="53"/>
        <v>ok</v>
      </c>
      <c r="AD292" s="76"/>
      <c r="AE292" s="80" t="str">
        <f t="array" ref="AE292">IFERROR(IF($C292="","",INDEX([2]구분표!$I$2:$I$1001,MATCH(1,([2]구분표!$B$2:$B$1001='2추일입'!$A292)*([2]구분표!$C$2:$C$1001='2추일입'!$B292)*([2]구분표!$A$2:$A$1001='2추일입'!$C292),0))),"@@")</f>
        <v/>
      </c>
    </row>
    <row r="293" spans="1:31" ht="31.5" customHeight="1">
      <c r="A293" s="90" t="str">
        <f>IFERROR(VLOOKUP('2추일입'!$C293,[2]구분표!$A$2:$C$1001,2,FALSE),"")</f>
        <v/>
      </c>
      <c r="B293" s="90" t="str">
        <f>IFERROR(VLOOKUP('2추일입'!$C293,[2]구분표!$A$2:$C$1001,3,FALSE),"")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4"/>
        <v>0</v>
      </c>
      <c r="M293" s="188"/>
      <c r="N293" s="188"/>
      <c r="O293" s="74">
        <f t="shared" si="45"/>
        <v>0</v>
      </c>
      <c r="P293" s="75" t="str">
        <f t="shared" si="46"/>
        <v>-</v>
      </c>
      <c r="Q293" s="206"/>
      <c r="R293" s="76"/>
      <c r="S293" s="215"/>
      <c r="T293" s="76"/>
      <c r="U293" s="79" t="str">
        <f t="shared" si="54"/>
        <v/>
      </c>
      <c r="V293" s="188">
        <f t="shared" si="47"/>
        <v>0</v>
      </c>
      <c r="W293" s="188">
        <f t="shared" si="48"/>
        <v>0</v>
      </c>
      <c r="X293" s="78" t="str">
        <f t="shared" si="49"/>
        <v>ok</v>
      </c>
      <c r="Y293" s="76"/>
      <c r="Z293" s="77" t="str">
        <f t="shared" si="50"/>
        <v/>
      </c>
      <c r="AA293" s="188">
        <f t="shared" si="51"/>
        <v>0</v>
      </c>
      <c r="AB293" s="188">
        <f t="shared" si="52"/>
        <v>0</v>
      </c>
      <c r="AC293" s="78" t="str">
        <f t="shared" si="53"/>
        <v>ok</v>
      </c>
      <c r="AD293" s="76"/>
      <c r="AE293" s="80" t="str">
        <f t="array" ref="AE293">IFERROR(IF($C293="","",INDEX([2]구분표!$I$2:$I$1001,MATCH(1,([2]구분표!$B$2:$B$1001='2추일입'!$A293)*([2]구분표!$C$2:$C$1001='2추일입'!$B293)*([2]구분표!$A$2:$A$1001='2추일입'!$C293),0))),"@@")</f>
        <v/>
      </c>
    </row>
    <row r="294" spans="1:31" ht="31.5" customHeight="1">
      <c r="A294" s="90" t="str">
        <f>IFERROR(VLOOKUP('2추일입'!$C294,[2]구분표!$A$2:$C$1001,2,FALSE),"")</f>
        <v/>
      </c>
      <c r="B294" s="90" t="str">
        <f>IFERROR(VLOOKUP('2추일입'!$C294,[2]구분표!$A$2:$C$1001,3,FALSE),"")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4"/>
        <v>0</v>
      </c>
      <c r="M294" s="188"/>
      <c r="N294" s="188"/>
      <c r="O294" s="74">
        <f t="shared" si="45"/>
        <v>0</v>
      </c>
      <c r="P294" s="75" t="str">
        <f t="shared" si="46"/>
        <v>-</v>
      </c>
      <c r="Q294" s="206"/>
      <c r="R294" s="76"/>
      <c r="S294" s="215"/>
      <c r="T294" s="76"/>
      <c r="U294" s="79" t="str">
        <f t="shared" si="54"/>
        <v/>
      </c>
      <c r="V294" s="188">
        <f t="shared" si="47"/>
        <v>0</v>
      </c>
      <c r="W294" s="188">
        <f t="shared" si="48"/>
        <v>0</v>
      </c>
      <c r="X294" s="78" t="str">
        <f t="shared" si="49"/>
        <v>ok</v>
      </c>
      <c r="Y294" s="76"/>
      <c r="Z294" s="77" t="str">
        <f t="shared" si="50"/>
        <v/>
      </c>
      <c r="AA294" s="188">
        <f t="shared" si="51"/>
        <v>0</v>
      </c>
      <c r="AB294" s="188">
        <f t="shared" si="52"/>
        <v>0</v>
      </c>
      <c r="AC294" s="78" t="str">
        <f t="shared" si="53"/>
        <v>ok</v>
      </c>
      <c r="AD294" s="76"/>
      <c r="AE294" s="80" t="str">
        <f t="array" ref="AE294">IFERROR(IF($C294="","",INDEX([2]구분표!$I$2:$I$1001,MATCH(1,([2]구분표!$B$2:$B$1001='2추일입'!$A294)*([2]구분표!$C$2:$C$1001='2추일입'!$B294)*([2]구분표!$A$2:$A$1001='2추일입'!$C294),0))),"@@")</f>
        <v/>
      </c>
    </row>
    <row r="295" spans="1:31" ht="31.5" customHeight="1">
      <c r="A295" s="90" t="str">
        <f>IFERROR(VLOOKUP('2추일입'!$C295,[2]구분표!$A$2:$C$1001,2,FALSE),"")</f>
        <v/>
      </c>
      <c r="B295" s="90" t="str">
        <f>IFERROR(VLOOKUP('2추일입'!$C295,[2]구분표!$A$2:$C$1001,3,FALSE),"")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4"/>
        <v>0</v>
      </c>
      <c r="M295" s="188"/>
      <c r="N295" s="188"/>
      <c r="O295" s="74">
        <f t="shared" si="45"/>
        <v>0</v>
      </c>
      <c r="P295" s="75" t="str">
        <f t="shared" si="46"/>
        <v>-</v>
      </c>
      <c r="Q295" s="206"/>
      <c r="R295" s="76"/>
      <c r="S295" s="215"/>
      <c r="T295" s="76"/>
      <c r="U295" s="79" t="str">
        <f t="shared" si="54"/>
        <v/>
      </c>
      <c r="V295" s="188">
        <f t="shared" si="47"/>
        <v>0</v>
      </c>
      <c r="W295" s="188">
        <f t="shared" si="48"/>
        <v>0</v>
      </c>
      <c r="X295" s="78" t="str">
        <f t="shared" si="49"/>
        <v>ok</v>
      </c>
      <c r="Y295" s="76"/>
      <c r="Z295" s="77" t="str">
        <f t="shared" si="50"/>
        <v/>
      </c>
      <c r="AA295" s="188">
        <f t="shared" si="51"/>
        <v>0</v>
      </c>
      <c r="AB295" s="188">
        <f t="shared" si="52"/>
        <v>0</v>
      </c>
      <c r="AC295" s="78" t="str">
        <f t="shared" si="53"/>
        <v>ok</v>
      </c>
      <c r="AD295" s="76"/>
      <c r="AE295" s="80" t="str">
        <f t="array" ref="AE295">IFERROR(IF($C295="","",INDEX([2]구분표!$I$2:$I$1001,MATCH(1,([2]구분표!$B$2:$B$1001='2추일입'!$A295)*([2]구분표!$C$2:$C$1001='2추일입'!$B295)*([2]구분표!$A$2:$A$1001='2추일입'!$C295),0))),"@@")</f>
        <v/>
      </c>
    </row>
    <row r="296" spans="1:31" ht="31.5" customHeight="1">
      <c r="A296" s="90" t="str">
        <f>IFERROR(VLOOKUP('2추일입'!$C296,[2]구분표!$A$2:$C$1001,2,FALSE),"")</f>
        <v/>
      </c>
      <c r="B296" s="90" t="str">
        <f>IFERROR(VLOOKUP('2추일입'!$C296,[2]구분표!$A$2:$C$1001,3,FALSE),"")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4"/>
        <v>0</v>
      </c>
      <c r="M296" s="188"/>
      <c r="N296" s="188"/>
      <c r="O296" s="74">
        <f t="shared" si="45"/>
        <v>0</v>
      </c>
      <c r="P296" s="75" t="str">
        <f t="shared" si="46"/>
        <v>-</v>
      </c>
      <c r="Q296" s="206"/>
      <c r="R296" s="76"/>
      <c r="S296" s="215"/>
      <c r="T296" s="76"/>
      <c r="U296" s="79" t="str">
        <f t="shared" si="54"/>
        <v/>
      </c>
      <c r="V296" s="188">
        <f t="shared" si="47"/>
        <v>0</v>
      </c>
      <c r="W296" s="188">
        <f t="shared" si="48"/>
        <v>0</v>
      </c>
      <c r="X296" s="78" t="str">
        <f t="shared" si="49"/>
        <v>ok</v>
      </c>
      <c r="Y296" s="76"/>
      <c r="Z296" s="77" t="str">
        <f t="shared" si="50"/>
        <v/>
      </c>
      <c r="AA296" s="188">
        <f t="shared" si="51"/>
        <v>0</v>
      </c>
      <c r="AB296" s="188">
        <f t="shared" si="52"/>
        <v>0</v>
      </c>
      <c r="AC296" s="78" t="str">
        <f t="shared" si="53"/>
        <v>ok</v>
      </c>
      <c r="AD296" s="76"/>
      <c r="AE296" s="80" t="str">
        <f t="array" ref="AE296">IFERROR(IF($C296="","",INDEX([2]구분표!$I$2:$I$1001,MATCH(1,([2]구분표!$B$2:$B$1001='2추일입'!$A296)*([2]구분표!$C$2:$C$1001='2추일입'!$B296)*([2]구분표!$A$2:$A$1001='2추일입'!$C296),0))),"@@")</f>
        <v/>
      </c>
    </row>
    <row r="297" spans="1:31" ht="31.5" customHeight="1">
      <c r="A297" s="90" t="str">
        <f>IFERROR(VLOOKUP('2추일입'!$C297,[2]구분표!$A$2:$C$1001,2,FALSE),"")</f>
        <v/>
      </c>
      <c r="B297" s="90" t="str">
        <f>IFERROR(VLOOKUP('2추일입'!$C297,[2]구분표!$A$2:$C$1001,3,FALSE),"")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4"/>
        <v>0</v>
      </c>
      <c r="M297" s="188"/>
      <c r="N297" s="188"/>
      <c r="O297" s="74">
        <f t="shared" si="45"/>
        <v>0</v>
      </c>
      <c r="P297" s="75" t="str">
        <f t="shared" si="46"/>
        <v>-</v>
      </c>
      <c r="Q297" s="205"/>
      <c r="R297" s="76"/>
      <c r="S297" s="215"/>
      <c r="T297" s="76"/>
      <c r="U297" s="79" t="str">
        <f t="shared" si="54"/>
        <v/>
      </c>
      <c r="V297" s="188">
        <f t="shared" si="47"/>
        <v>0</v>
      </c>
      <c r="W297" s="188">
        <f t="shared" si="48"/>
        <v>0</v>
      </c>
      <c r="X297" s="78" t="str">
        <f t="shared" si="49"/>
        <v>ok</v>
      </c>
      <c r="Y297" s="76"/>
      <c r="Z297" s="77" t="str">
        <f t="shared" si="50"/>
        <v/>
      </c>
      <c r="AA297" s="188">
        <f t="shared" si="51"/>
        <v>0</v>
      </c>
      <c r="AB297" s="188">
        <f t="shared" si="52"/>
        <v>0</v>
      </c>
      <c r="AC297" s="78" t="str">
        <f t="shared" si="53"/>
        <v>ok</v>
      </c>
      <c r="AD297" s="76"/>
      <c r="AE297" s="80" t="str">
        <f t="array" ref="AE297">IFERROR(IF($C297="","",INDEX([2]구분표!$I$2:$I$1001,MATCH(1,([2]구분표!$B$2:$B$1001='2추일입'!$A297)*([2]구분표!$C$2:$C$1001='2추일입'!$B297)*([2]구분표!$A$2:$A$1001='2추일입'!$C297),0))),"@@")</f>
        <v/>
      </c>
    </row>
    <row r="298" spans="1:31" ht="31.5" customHeight="1">
      <c r="A298" s="90" t="str">
        <f>IFERROR(VLOOKUP('2추일입'!$C298,[2]구분표!$A$2:$C$1001,2,FALSE),"")</f>
        <v/>
      </c>
      <c r="B298" s="90" t="str">
        <f>IFERROR(VLOOKUP('2추일입'!$C298,[2]구분표!$A$2:$C$1001,3,FALSE),"")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200"/>
      <c r="K298" s="188"/>
      <c r="L298" s="74">
        <f t="shared" si="44"/>
        <v>0</v>
      </c>
      <c r="M298" s="202"/>
      <c r="N298" s="188"/>
      <c r="O298" s="74">
        <f t="shared" si="45"/>
        <v>0</v>
      </c>
      <c r="P298" s="75" t="str">
        <f t="shared" si="46"/>
        <v>-</v>
      </c>
      <c r="Q298" s="205"/>
      <c r="R298" s="76"/>
      <c r="S298" s="215"/>
      <c r="T298" s="76"/>
      <c r="U298" s="79" t="str">
        <f t="shared" si="54"/>
        <v/>
      </c>
      <c r="V298" s="188">
        <f t="shared" si="47"/>
        <v>0</v>
      </c>
      <c r="W298" s="188">
        <f t="shared" si="48"/>
        <v>0</v>
      </c>
      <c r="X298" s="78" t="str">
        <f t="shared" si="49"/>
        <v>ok</v>
      </c>
      <c r="Y298" s="76"/>
      <c r="Z298" s="77" t="str">
        <f t="shared" si="50"/>
        <v/>
      </c>
      <c r="AA298" s="188">
        <f t="shared" si="51"/>
        <v>0</v>
      </c>
      <c r="AB298" s="188">
        <f t="shared" si="52"/>
        <v>0</v>
      </c>
      <c r="AC298" s="78" t="str">
        <f t="shared" si="53"/>
        <v>ok</v>
      </c>
      <c r="AD298" s="76"/>
      <c r="AE298" s="80" t="str">
        <f t="array" ref="AE298">IFERROR(IF($C298="","",INDEX([2]구분표!$I$2:$I$1001,MATCH(1,([2]구분표!$B$2:$B$1001='2추일입'!$A298)*([2]구분표!$C$2:$C$1001='2추일입'!$B298)*([2]구분표!$A$2:$A$1001='2추일입'!$C298),0))),"@@")</f>
        <v/>
      </c>
    </row>
    <row r="299" spans="1:31" ht="31.5" customHeight="1">
      <c r="A299" s="90" t="str">
        <f>IFERROR(VLOOKUP('2추일입'!$C299,[2]구분표!$A$2:$C$1001,2,FALSE),"")</f>
        <v/>
      </c>
      <c r="B299" s="90" t="str">
        <f>IFERROR(VLOOKUP('2추일입'!$C299,[2]구분표!$A$2:$C$1001,3,FALSE),"")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188"/>
      <c r="K299" s="188"/>
      <c r="L299" s="74">
        <f t="shared" si="44"/>
        <v>0</v>
      </c>
      <c r="M299" s="188"/>
      <c r="N299" s="188"/>
      <c r="O299" s="74">
        <f t="shared" si="45"/>
        <v>0</v>
      </c>
      <c r="P299" s="75" t="str">
        <f t="shared" si="46"/>
        <v>-</v>
      </c>
      <c r="Q299" s="207"/>
      <c r="R299" s="76"/>
      <c r="S299" s="215"/>
      <c r="T299" s="76"/>
      <c r="U299" s="79" t="str">
        <f t="shared" si="54"/>
        <v/>
      </c>
      <c r="V299" s="188">
        <f t="shared" si="47"/>
        <v>0</v>
      </c>
      <c r="W299" s="188">
        <f t="shared" si="48"/>
        <v>0</v>
      </c>
      <c r="X299" s="78" t="str">
        <f t="shared" si="49"/>
        <v>ok</v>
      </c>
      <c r="Y299" s="76"/>
      <c r="Z299" s="77" t="str">
        <f t="shared" si="50"/>
        <v/>
      </c>
      <c r="AA299" s="188">
        <f t="shared" si="51"/>
        <v>0</v>
      </c>
      <c r="AB299" s="188">
        <f t="shared" si="52"/>
        <v>0</v>
      </c>
      <c r="AC299" s="78" t="str">
        <f t="shared" si="53"/>
        <v>ok</v>
      </c>
      <c r="AD299" s="76"/>
      <c r="AE299" s="80" t="str">
        <f t="array" ref="AE299">IFERROR(IF($C299="","",INDEX([2]구분표!$I$2:$I$1001,MATCH(1,([2]구분표!$B$2:$B$1001='2추일입'!$A299)*([2]구분표!$C$2:$C$1001='2추일입'!$B299)*([2]구분표!$A$2:$A$1001='2추일입'!$C299),0))),"@@")</f>
        <v/>
      </c>
    </row>
    <row r="300" spans="1:31" ht="31.5" customHeight="1">
      <c r="A300" s="90" t="str">
        <f>IFERROR(VLOOKUP('2추일입'!$C300,[2]구분표!$A$2:$C$1001,2,FALSE),"")</f>
        <v/>
      </c>
      <c r="B300" s="90" t="str">
        <f>IFERROR(VLOOKUP('2추일입'!$C300,[2]구분표!$A$2:$C$1001,3,FALSE),"")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4"/>
        <v>0</v>
      </c>
      <c r="M300" s="188"/>
      <c r="N300" s="188"/>
      <c r="O300" s="74">
        <f t="shared" si="45"/>
        <v>0</v>
      </c>
      <c r="P300" s="75" t="str">
        <f t="shared" si="46"/>
        <v>-</v>
      </c>
      <c r="Q300" s="206"/>
      <c r="R300" s="76"/>
      <c r="S300" s="215"/>
      <c r="T300" s="76"/>
      <c r="U300" s="79" t="str">
        <f t="shared" si="54"/>
        <v/>
      </c>
      <c r="V300" s="188">
        <f t="shared" si="47"/>
        <v>0</v>
      </c>
      <c r="W300" s="188">
        <f t="shared" si="48"/>
        <v>0</v>
      </c>
      <c r="X300" s="78" t="str">
        <f t="shared" si="49"/>
        <v>ok</v>
      </c>
      <c r="Y300" s="76"/>
      <c r="Z300" s="77" t="str">
        <f t="shared" si="50"/>
        <v/>
      </c>
      <c r="AA300" s="188">
        <f t="shared" si="51"/>
        <v>0</v>
      </c>
      <c r="AB300" s="188">
        <f t="shared" si="52"/>
        <v>0</v>
      </c>
      <c r="AC300" s="78" t="str">
        <f t="shared" si="53"/>
        <v>ok</v>
      </c>
      <c r="AD300" s="76"/>
      <c r="AE300" s="80" t="str">
        <f t="array" ref="AE300">IFERROR(IF($C300="","",INDEX([2]구분표!$I$2:$I$1001,MATCH(1,([2]구분표!$B$2:$B$1001='2추일입'!$A300)*([2]구분표!$C$2:$C$1001='2추일입'!$B300)*([2]구분표!$A$2:$A$1001='2추일입'!$C300),0))),"@@")</f>
        <v/>
      </c>
    </row>
    <row r="301" spans="1:31" ht="31.5" customHeight="1">
      <c r="A301" s="90" t="str">
        <f>IFERROR(VLOOKUP('2추일입'!$C301,[2]구분표!$A$2:$C$1001,2,FALSE),"")</f>
        <v/>
      </c>
      <c r="B301" s="90" t="str">
        <f>IFERROR(VLOOKUP('2추일입'!$C301,[2]구분표!$A$2:$C$1001,3,FALSE),"")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200"/>
      <c r="L301" s="74">
        <f t="shared" si="44"/>
        <v>0</v>
      </c>
      <c r="M301" s="188"/>
      <c r="N301" s="200"/>
      <c r="O301" s="74">
        <f t="shared" si="45"/>
        <v>0</v>
      </c>
      <c r="P301" s="75" t="str">
        <f t="shared" si="46"/>
        <v>-</v>
      </c>
      <c r="Q301" s="206"/>
      <c r="R301" s="76"/>
      <c r="S301" s="215"/>
      <c r="T301" s="76"/>
      <c r="U301" s="79" t="str">
        <f t="shared" si="54"/>
        <v/>
      </c>
      <c r="V301" s="188">
        <f t="shared" si="47"/>
        <v>0</v>
      </c>
      <c r="W301" s="188">
        <f t="shared" si="48"/>
        <v>0</v>
      </c>
      <c r="X301" s="78" t="str">
        <f t="shared" si="49"/>
        <v>ok</v>
      </c>
      <c r="Y301" s="76"/>
      <c r="Z301" s="77" t="str">
        <f t="shared" si="50"/>
        <v/>
      </c>
      <c r="AA301" s="188">
        <f t="shared" si="51"/>
        <v>0</v>
      </c>
      <c r="AB301" s="188">
        <f t="shared" si="52"/>
        <v>0</v>
      </c>
      <c r="AC301" s="78" t="str">
        <f t="shared" si="53"/>
        <v>ok</v>
      </c>
      <c r="AD301" s="76"/>
      <c r="AE301" s="80" t="str">
        <f t="array" ref="AE301">IFERROR(IF($C301="","",INDEX([2]구분표!$I$2:$I$1001,MATCH(1,([2]구분표!$B$2:$B$1001='2추일입'!$A301)*([2]구분표!$C$2:$C$1001='2추일입'!$B301)*([2]구분표!$A$2:$A$1001='2추일입'!$C301),0))),"@@")</f>
        <v/>
      </c>
    </row>
    <row r="302" spans="1:31" ht="31.5" customHeight="1">
      <c r="A302" s="90" t="str">
        <f>IFERROR(VLOOKUP('2추일입'!$C302,[2]구분표!$A$2:$C$1001,2,FALSE),"")</f>
        <v/>
      </c>
      <c r="B302" s="90" t="str">
        <f>IFERROR(VLOOKUP('2추일입'!$C302,[2]구분표!$A$2:$C$1001,3,FALSE),"")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188"/>
      <c r="L302" s="74">
        <f t="shared" si="44"/>
        <v>0</v>
      </c>
      <c r="M302" s="188"/>
      <c r="N302" s="188"/>
      <c r="O302" s="74">
        <f t="shared" si="45"/>
        <v>0</v>
      </c>
      <c r="P302" s="75" t="str">
        <f t="shared" si="46"/>
        <v>-</v>
      </c>
      <c r="Q302" s="206"/>
      <c r="R302" s="76"/>
      <c r="S302" s="215"/>
      <c r="T302" s="76"/>
      <c r="U302" s="79" t="str">
        <f t="shared" si="54"/>
        <v/>
      </c>
      <c r="V302" s="188">
        <f t="shared" si="47"/>
        <v>0</v>
      </c>
      <c r="W302" s="188">
        <f t="shared" si="48"/>
        <v>0</v>
      </c>
      <c r="X302" s="78" t="str">
        <f t="shared" si="49"/>
        <v>ok</v>
      </c>
      <c r="Y302" s="76"/>
      <c r="Z302" s="77" t="str">
        <f t="shared" si="50"/>
        <v/>
      </c>
      <c r="AA302" s="188">
        <f t="shared" si="51"/>
        <v>0</v>
      </c>
      <c r="AB302" s="188">
        <f t="shared" si="52"/>
        <v>0</v>
      </c>
      <c r="AC302" s="78" t="str">
        <f t="shared" si="53"/>
        <v>ok</v>
      </c>
      <c r="AD302" s="76"/>
      <c r="AE302" s="80" t="str">
        <f t="array" ref="AE302">IFERROR(IF($C302="","",INDEX([2]구분표!$I$2:$I$1001,MATCH(1,([2]구분표!$B$2:$B$1001='2추일입'!$A302)*([2]구분표!$C$2:$C$1001='2추일입'!$B302)*([2]구분표!$A$2:$A$1001='2추일입'!$C302),0))),"@@")</f>
        <v/>
      </c>
    </row>
    <row r="303" spans="1:31" ht="31.5" customHeight="1">
      <c r="A303" s="90" t="str">
        <f>IFERROR(VLOOKUP('2추일입'!$C303,[2]구분표!$A$2:$C$1001,2,FALSE),"")</f>
        <v/>
      </c>
      <c r="B303" s="90" t="str">
        <f>IFERROR(VLOOKUP('2추일입'!$C303,[2]구분표!$A$2:$C$1001,3,FALSE),"")</f>
        <v/>
      </c>
      <c r="C303" s="190"/>
      <c r="D303" s="189"/>
      <c r="E303" s="189"/>
      <c r="F303" s="190"/>
      <c r="G303" s="192"/>
      <c r="H303" s="192"/>
      <c r="I303" s="74">
        <f>IF(SUMPRODUCT(COUNTIF($D303,{"*본예산*","*1회추경*","*신규*"})),"-",G303-H303)</f>
        <v>0</v>
      </c>
      <c r="J303" s="188"/>
      <c r="K303" s="188"/>
      <c r="L303" s="74">
        <f t="shared" si="44"/>
        <v>0</v>
      </c>
      <c r="M303" s="188"/>
      <c r="N303" s="188"/>
      <c r="O303" s="74">
        <f t="shared" si="45"/>
        <v>0</v>
      </c>
      <c r="P303" s="75" t="str">
        <f t="shared" si="46"/>
        <v>-</v>
      </c>
      <c r="Q303" s="206"/>
      <c r="R303" s="76"/>
      <c r="S303" s="215"/>
      <c r="T303" s="76"/>
      <c r="U303" s="79" t="str">
        <f t="shared" si="54"/>
        <v/>
      </c>
      <c r="V303" s="188">
        <f t="shared" si="47"/>
        <v>0</v>
      </c>
      <c r="W303" s="188">
        <f t="shared" si="48"/>
        <v>0</v>
      </c>
      <c r="X303" s="78" t="str">
        <f t="shared" si="49"/>
        <v>ok</v>
      </c>
      <c r="Y303" s="76"/>
      <c r="Z303" s="77" t="str">
        <f t="shared" si="50"/>
        <v/>
      </c>
      <c r="AA303" s="188">
        <f t="shared" si="51"/>
        <v>0</v>
      </c>
      <c r="AB303" s="188">
        <f t="shared" si="52"/>
        <v>0</v>
      </c>
      <c r="AC303" s="78" t="str">
        <f t="shared" si="53"/>
        <v>ok</v>
      </c>
      <c r="AD303" s="76"/>
      <c r="AE303" s="80" t="str">
        <f t="array" ref="AE303">IFERROR(IF($C303="","",INDEX([2]구분표!$I$2:$I$1001,MATCH(1,([2]구분표!$B$2:$B$1001='2추일입'!$A303)*([2]구분표!$C$2:$C$1001='2추일입'!$B303)*([2]구분표!$A$2:$A$1001='2추일입'!$C303),0))),"@@")</f>
        <v/>
      </c>
    </row>
    <row r="304" spans="1:31" ht="31.5" customHeight="1">
      <c r="A304" s="90" t="str">
        <f>IFERROR(VLOOKUP('2추일입'!$C304,[2]구분표!$A$2:$C$1001,2,FALSE),"")</f>
        <v/>
      </c>
      <c r="B304" s="90" t="str">
        <f>IFERROR(VLOOKUP('2추일입'!$C304,[2]구분표!$A$2:$C$1001,3,FALSE),"")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4"/>
        <v>0</v>
      </c>
      <c r="M304" s="188"/>
      <c r="N304" s="188"/>
      <c r="O304" s="74">
        <f t="shared" si="45"/>
        <v>0</v>
      </c>
      <c r="P304" s="75" t="str">
        <f t="shared" si="46"/>
        <v>-</v>
      </c>
      <c r="Q304" s="206"/>
      <c r="R304" s="76"/>
      <c r="S304" s="215"/>
      <c r="T304" s="76"/>
      <c r="U304" s="79" t="str">
        <f t="shared" si="54"/>
        <v/>
      </c>
      <c r="V304" s="188">
        <f t="shared" si="47"/>
        <v>0</v>
      </c>
      <c r="W304" s="188">
        <f t="shared" si="48"/>
        <v>0</v>
      </c>
      <c r="X304" s="78" t="str">
        <f t="shared" si="49"/>
        <v>ok</v>
      </c>
      <c r="Y304" s="76"/>
      <c r="Z304" s="77" t="str">
        <f t="shared" si="50"/>
        <v/>
      </c>
      <c r="AA304" s="188">
        <f t="shared" si="51"/>
        <v>0</v>
      </c>
      <c r="AB304" s="188">
        <f t="shared" si="52"/>
        <v>0</v>
      </c>
      <c r="AC304" s="78" t="str">
        <f t="shared" si="53"/>
        <v>ok</v>
      </c>
      <c r="AD304" s="76"/>
      <c r="AE304" s="80" t="str">
        <f t="array" ref="AE304">IFERROR(IF($C304="","",INDEX([2]구분표!$I$2:$I$1001,MATCH(1,([2]구분표!$B$2:$B$1001='2추일입'!$A304)*([2]구분표!$C$2:$C$1001='2추일입'!$B304)*([2]구분표!$A$2:$A$1001='2추일입'!$C304),0))),"@@")</f>
        <v/>
      </c>
    </row>
    <row r="305" spans="1:31" ht="31.5" customHeight="1">
      <c r="A305" s="90" t="str">
        <f>IFERROR(VLOOKUP('2추일입'!$C305,[2]구분표!$A$2:$C$1001,2,FALSE),"")</f>
        <v/>
      </c>
      <c r="B305" s="90" t="str">
        <f>IFERROR(VLOOKUP('2추일입'!$C305,[2]구분표!$A$2:$C$1001,3,FALSE),"")</f>
        <v/>
      </c>
      <c r="C305" s="190"/>
      <c r="D305" s="189"/>
      <c r="E305" s="189"/>
      <c r="F305" s="190"/>
      <c r="G305" s="188"/>
      <c r="H305" s="188"/>
      <c r="I305" s="74">
        <f>IF(SUMPRODUCT(COUNTIF($D305,{"*본예산*","*1회추경*","*신규*"})),"-",G305-H305)</f>
        <v>0</v>
      </c>
      <c r="J305" s="188"/>
      <c r="K305" s="188"/>
      <c r="L305" s="74">
        <f t="shared" si="44"/>
        <v>0</v>
      </c>
      <c r="M305" s="188"/>
      <c r="N305" s="188"/>
      <c r="O305" s="74">
        <f t="shared" si="45"/>
        <v>0</v>
      </c>
      <c r="P305" s="75" t="str">
        <f t="shared" si="46"/>
        <v>-</v>
      </c>
      <c r="Q305" s="206"/>
      <c r="R305" s="76"/>
      <c r="S305" s="215"/>
      <c r="T305" s="76"/>
      <c r="U305" s="79" t="str">
        <f t="shared" si="54"/>
        <v/>
      </c>
      <c r="V305" s="188">
        <f t="shared" si="47"/>
        <v>0</v>
      </c>
      <c r="W305" s="188">
        <f t="shared" si="48"/>
        <v>0</v>
      </c>
      <c r="X305" s="78" t="str">
        <f t="shared" si="49"/>
        <v>ok</v>
      </c>
      <c r="Y305" s="76"/>
      <c r="Z305" s="77" t="str">
        <f t="shared" si="50"/>
        <v/>
      </c>
      <c r="AA305" s="188">
        <f t="shared" si="51"/>
        <v>0</v>
      </c>
      <c r="AB305" s="188">
        <f t="shared" si="52"/>
        <v>0</v>
      </c>
      <c r="AC305" s="78" t="str">
        <f t="shared" si="53"/>
        <v>ok</v>
      </c>
      <c r="AD305" s="76"/>
      <c r="AE305" s="80" t="str">
        <f t="array" ref="AE305">IFERROR(IF($C305="","",INDEX([2]구분표!$I$2:$I$1001,MATCH(1,([2]구분표!$B$2:$B$1001='2추일입'!$A305)*([2]구분표!$C$2:$C$1001='2추일입'!$B305)*([2]구분표!$A$2:$A$1001='2추일입'!$C305),0))),"@@")</f>
        <v/>
      </c>
    </row>
    <row r="306" spans="1:31" ht="31.5" customHeight="1">
      <c r="A306" s="90" t="str">
        <f>IFERROR(VLOOKUP('2추일입'!$C306,[2]구분표!$A$2:$C$1001,2,FALSE),"")</f>
        <v/>
      </c>
      <c r="B306" s="90" t="str">
        <f>IFERROR(VLOOKUP('2추일입'!$C306,[2]구분표!$A$2:$C$1001,3,FALSE),"")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4"/>
        <v>0</v>
      </c>
      <c r="M306" s="188"/>
      <c r="N306" s="188"/>
      <c r="O306" s="74">
        <f t="shared" si="45"/>
        <v>0</v>
      </c>
      <c r="P306" s="75" t="str">
        <f t="shared" si="46"/>
        <v>-</v>
      </c>
      <c r="Q306" s="206"/>
      <c r="R306" s="76"/>
      <c r="S306" s="215"/>
      <c r="T306" s="76"/>
      <c r="U306" s="79" t="str">
        <f t="shared" si="54"/>
        <v/>
      </c>
      <c r="V306" s="188">
        <f t="shared" si="47"/>
        <v>0</v>
      </c>
      <c r="W306" s="188">
        <f t="shared" si="48"/>
        <v>0</v>
      </c>
      <c r="X306" s="78" t="str">
        <f t="shared" si="49"/>
        <v>ok</v>
      </c>
      <c r="Y306" s="76"/>
      <c r="Z306" s="77" t="str">
        <f t="shared" si="50"/>
        <v/>
      </c>
      <c r="AA306" s="188">
        <f t="shared" si="51"/>
        <v>0</v>
      </c>
      <c r="AB306" s="188">
        <f t="shared" si="52"/>
        <v>0</v>
      </c>
      <c r="AC306" s="78" t="str">
        <f t="shared" si="53"/>
        <v>ok</v>
      </c>
      <c r="AD306" s="76"/>
      <c r="AE306" s="80" t="str">
        <f t="array" ref="AE306">IFERROR(IF($C306="","",INDEX([2]구분표!$I$2:$I$1001,MATCH(1,([2]구분표!$B$2:$B$1001='2추일입'!$A306)*([2]구분표!$C$2:$C$1001='2추일입'!$B306)*([2]구분표!$A$2:$A$1001='2추일입'!$C306),0))),"@@")</f>
        <v/>
      </c>
    </row>
    <row r="307" spans="1:31" ht="31.5" customHeight="1">
      <c r="A307" s="90" t="str">
        <f>IFERROR(VLOOKUP('2추일입'!$C307,[2]구분표!$A$2:$C$1001,2,FALSE),"")</f>
        <v/>
      </c>
      <c r="B307" s="90" t="str">
        <f>IFERROR(VLOOKUP('2추일입'!$C307,[2]구분표!$A$2:$C$1001,3,FALSE),"")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200"/>
      <c r="L307" s="74">
        <f t="shared" si="44"/>
        <v>0</v>
      </c>
      <c r="M307" s="188"/>
      <c r="N307" s="200"/>
      <c r="O307" s="74">
        <f t="shared" si="45"/>
        <v>0</v>
      </c>
      <c r="P307" s="75" t="str">
        <f t="shared" si="46"/>
        <v>-</v>
      </c>
      <c r="Q307" s="205"/>
      <c r="R307" s="76"/>
      <c r="S307" s="215"/>
      <c r="T307" s="76"/>
      <c r="U307" s="79" t="str">
        <f t="shared" si="54"/>
        <v/>
      </c>
      <c r="V307" s="188">
        <f t="shared" si="47"/>
        <v>0</v>
      </c>
      <c r="W307" s="188">
        <f t="shared" si="48"/>
        <v>0</v>
      </c>
      <c r="X307" s="78" t="str">
        <f t="shared" si="49"/>
        <v>ok</v>
      </c>
      <c r="Y307" s="76"/>
      <c r="Z307" s="77" t="str">
        <f t="shared" si="50"/>
        <v/>
      </c>
      <c r="AA307" s="188">
        <f t="shared" si="51"/>
        <v>0</v>
      </c>
      <c r="AB307" s="188">
        <f t="shared" si="52"/>
        <v>0</v>
      </c>
      <c r="AC307" s="78" t="str">
        <f t="shared" si="53"/>
        <v>ok</v>
      </c>
      <c r="AD307" s="76"/>
      <c r="AE307" s="80" t="str">
        <f t="array" ref="AE307">IFERROR(IF($C307="","",INDEX([2]구분표!$I$2:$I$1001,MATCH(1,([2]구분표!$B$2:$B$1001='2추일입'!$A307)*([2]구분표!$C$2:$C$1001='2추일입'!$B307)*([2]구분표!$A$2:$A$1001='2추일입'!$C307),0))),"@@")</f>
        <v/>
      </c>
    </row>
    <row r="308" spans="1:31" ht="31.5" customHeight="1">
      <c r="A308" s="90" t="str">
        <f>IFERROR(VLOOKUP('2추일입'!$C308,[2]구분표!$A$2:$C$1001,2,FALSE),"")</f>
        <v/>
      </c>
      <c r="B308" s="90" t="str">
        <f>IFERROR(VLOOKUP('2추일입'!$C308,[2]구분표!$A$2:$C$1001,3,FALSE),"")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188"/>
      <c r="L308" s="74">
        <f t="shared" si="44"/>
        <v>0</v>
      </c>
      <c r="M308" s="188"/>
      <c r="N308" s="188"/>
      <c r="O308" s="74">
        <f t="shared" si="45"/>
        <v>0</v>
      </c>
      <c r="P308" s="75" t="str">
        <f t="shared" si="46"/>
        <v>-</v>
      </c>
      <c r="Q308" s="206"/>
      <c r="R308" s="76"/>
      <c r="S308" s="215"/>
      <c r="T308" s="76"/>
      <c r="U308" s="79" t="str">
        <f t="shared" si="54"/>
        <v/>
      </c>
      <c r="V308" s="188">
        <f t="shared" si="47"/>
        <v>0</v>
      </c>
      <c r="W308" s="188">
        <f t="shared" si="48"/>
        <v>0</v>
      </c>
      <c r="X308" s="78" t="str">
        <f t="shared" si="49"/>
        <v>ok</v>
      </c>
      <c r="Y308" s="76"/>
      <c r="Z308" s="77" t="str">
        <f t="shared" si="50"/>
        <v/>
      </c>
      <c r="AA308" s="188">
        <f t="shared" si="51"/>
        <v>0</v>
      </c>
      <c r="AB308" s="188">
        <f t="shared" si="52"/>
        <v>0</v>
      </c>
      <c r="AC308" s="78" t="str">
        <f t="shared" si="53"/>
        <v>ok</v>
      </c>
      <c r="AD308" s="76"/>
      <c r="AE308" s="80" t="str">
        <f t="array" ref="AE308">IFERROR(IF($C308="","",INDEX([2]구분표!$I$2:$I$1001,MATCH(1,([2]구분표!$B$2:$B$1001='2추일입'!$A308)*([2]구분표!$C$2:$C$1001='2추일입'!$B308)*([2]구분표!$A$2:$A$1001='2추일입'!$C308),0))),"@@")</f>
        <v/>
      </c>
    </row>
    <row r="309" spans="1:31" ht="31.5" customHeight="1">
      <c r="A309" s="90" t="str">
        <f>IFERROR(VLOOKUP('2추일입'!$C309,[2]구분표!$A$2:$C$1001,2,FALSE),"")</f>
        <v/>
      </c>
      <c r="B309" s="90" t="str">
        <f>IFERROR(VLOOKUP('2추일입'!$C309,[2]구분표!$A$2:$C$1001,3,FALSE),"")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4"/>
        <v>0</v>
      </c>
      <c r="M309" s="188"/>
      <c r="N309" s="188"/>
      <c r="O309" s="74">
        <f t="shared" si="45"/>
        <v>0</v>
      </c>
      <c r="P309" s="75" t="str">
        <f t="shared" si="46"/>
        <v>-</v>
      </c>
      <c r="Q309" s="208"/>
      <c r="R309" s="76"/>
      <c r="S309" s="215"/>
      <c r="T309" s="76"/>
      <c r="U309" s="79" t="str">
        <f t="shared" si="54"/>
        <v/>
      </c>
      <c r="V309" s="188">
        <f t="shared" si="47"/>
        <v>0</v>
      </c>
      <c r="W309" s="188">
        <f t="shared" si="48"/>
        <v>0</v>
      </c>
      <c r="X309" s="78" t="str">
        <f t="shared" si="49"/>
        <v>ok</v>
      </c>
      <c r="Y309" s="76"/>
      <c r="Z309" s="77" t="str">
        <f t="shared" si="50"/>
        <v/>
      </c>
      <c r="AA309" s="188">
        <f t="shared" si="51"/>
        <v>0</v>
      </c>
      <c r="AB309" s="188">
        <f t="shared" si="52"/>
        <v>0</v>
      </c>
      <c r="AC309" s="78" t="str">
        <f t="shared" si="53"/>
        <v>ok</v>
      </c>
      <c r="AD309" s="76"/>
      <c r="AE309" s="80" t="str">
        <f t="array" ref="AE309">IFERROR(IF($C309="","",INDEX([2]구분표!$I$2:$I$1001,MATCH(1,([2]구분표!$B$2:$B$1001='2추일입'!$A309)*([2]구분표!$C$2:$C$1001='2추일입'!$B309)*([2]구분표!$A$2:$A$1001='2추일입'!$C309),0))),"@@")</f>
        <v/>
      </c>
    </row>
    <row r="310" spans="1:31" ht="31.5" customHeight="1">
      <c r="A310" s="90" t="str">
        <f>IFERROR(VLOOKUP('2추일입'!$C310,[2]구분표!$A$2:$C$1001,2,FALSE),"")</f>
        <v/>
      </c>
      <c r="B310" s="90" t="str">
        <f>IFERROR(VLOOKUP('2추일입'!$C310,[2]구분표!$A$2:$C$1001,3,FALSE),"")</f>
        <v/>
      </c>
      <c r="C310" s="190"/>
      <c r="D310" s="189"/>
      <c r="E310" s="189"/>
      <c r="F310" s="190"/>
      <c r="G310" s="188"/>
      <c r="H310" s="191"/>
      <c r="I310" s="74">
        <f>IF(SUMPRODUCT(COUNTIF($D310,{"*본예산*","*1회추경*","*신규*"})),"-",G310-H310)</f>
        <v>0</v>
      </c>
      <c r="J310" s="188"/>
      <c r="K310" s="188"/>
      <c r="L310" s="74">
        <f t="shared" si="44"/>
        <v>0</v>
      </c>
      <c r="M310" s="188"/>
      <c r="N310" s="188"/>
      <c r="O310" s="74">
        <f t="shared" si="45"/>
        <v>0</v>
      </c>
      <c r="P310" s="75" t="str">
        <f t="shared" si="46"/>
        <v>-</v>
      </c>
      <c r="Q310" s="206"/>
      <c r="R310" s="76"/>
      <c r="S310" s="215"/>
      <c r="T310" s="76"/>
      <c r="U310" s="79" t="str">
        <f t="shared" si="54"/>
        <v/>
      </c>
      <c r="V310" s="188">
        <f t="shared" si="47"/>
        <v>0</v>
      </c>
      <c r="W310" s="188">
        <f t="shared" si="48"/>
        <v>0</v>
      </c>
      <c r="X310" s="78" t="str">
        <f t="shared" si="49"/>
        <v>ok</v>
      </c>
      <c r="Y310" s="76"/>
      <c r="Z310" s="77" t="str">
        <f t="shared" si="50"/>
        <v/>
      </c>
      <c r="AA310" s="188">
        <f t="shared" si="51"/>
        <v>0</v>
      </c>
      <c r="AB310" s="188">
        <f t="shared" si="52"/>
        <v>0</v>
      </c>
      <c r="AC310" s="78" t="str">
        <f t="shared" si="53"/>
        <v>ok</v>
      </c>
      <c r="AD310" s="76"/>
      <c r="AE310" s="80" t="str">
        <f t="array" ref="AE310">IFERROR(IF($C310="","",INDEX([2]구분표!$I$2:$I$1001,MATCH(1,([2]구분표!$B$2:$B$1001='2추일입'!$A310)*([2]구분표!$C$2:$C$1001='2추일입'!$B310)*([2]구분표!$A$2:$A$1001='2추일입'!$C310),0))),"@@")</f>
        <v/>
      </c>
    </row>
    <row r="311" spans="1:31" ht="31.5" customHeight="1">
      <c r="A311" s="90" t="str">
        <f>IFERROR(VLOOKUP('2추일입'!$C311,[2]구분표!$A$2:$C$1001,2,FALSE),"")</f>
        <v/>
      </c>
      <c r="B311" s="90" t="str">
        <f>IFERROR(VLOOKUP('2추일입'!$C311,[2]구분표!$A$2:$C$1001,3,FALSE),"")</f>
        <v/>
      </c>
      <c r="C311" s="190"/>
      <c r="D311" s="189"/>
      <c r="E311" s="189"/>
      <c r="F311" s="190"/>
      <c r="G311" s="188"/>
      <c r="H311" s="188"/>
      <c r="I311" s="74">
        <f>IF(SUMPRODUCT(COUNTIF($D311,{"*본예산*","*1회추경*","*신규*"})),"-",G311-H311)</f>
        <v>0</v>
      </c>
      <c r="J311" s="188"/>
      <c r="K311" s="188"/>
      <c r="L311" s="74">
        <f t="shared" si="44"/>
        <v>0</v>
      </c>
      <c r="M311" s="188"/>
      <c r="N311" s="188"/>
      <c r="O311" s="74">
        <f t="shared" si="45"/>
        <v>0</v>
      </c>
      <c r="P311" s="75" t="str">
        <f t="shared" si="46"/>
        <v>-</v>
      </c>
      <c r="Q311" s="206"/>
      <c r="R311" s="76"/>
      <c r="S311" s="215"/>
      <c r="T311" s="76"/>
      <c r="U311" s="79" t="str">
        <f t="shared" si="54"/>
        <v/>
      </c>
      <c r="V311" s="188">
        <f t="shared" si="47"/>
        <v>0</v>
      </c>
      <c r="W311" s="188">
        <f t="shared" si="48"/>
        <v>0</v>
      </c>
      <c r="X311" s="78" t="str">
        <f t="shared" si="49"/>
        <v>ok</v>
      </c>
      <c r="Y311" s="76"/>
      <c r="Z311" s="77" t="str">
        <f t="shared" si="50"/>
        <v/>
      </c>
      <c r="AA311" s="188">
        <f t="shared" si="51"/>
        <v>0</v>
      </c>
      <c r="AB311" s="188">
        <f t="shared" si="52"/>
        <v>0</v>
      </c>
      <c r="AC311" s="78" t="str">
        <f t="shared" si="53"/>
        <v>ok</v>
      </c>
      <c r="AD311" s="76"/>
      <c r="AE311" s="80" t="str">
        <f t="array" ref="AE311">IFERROR(IF($C311="","",INDEX([2]구분표!$I$2:$I$1001,MATCH(1,([2]구분표!$B$2:$B$1001='2추일입'!$A311)*([2]구분표!$C$2:$C$1001='2추일입'!$B311)*([2]구분표!$A$2:$A$1001='2추일입'!$C311),0))),"@@")</f>
        <v/>
      </c>
    </row>
    <row r="312" spans="1:31" ht="31.5" customHeight="1">
      <c r="A312" s="90" t="str">
        <f>IFERROR(VLOOKUP('2추일입'!$C312,[2]구분표!$A$2:$C$1001,2,FALSE),"")</f>
        <v/>
      </c>
      <c r="B312" s="90" t="str">
        <f>IFERROR(VLOOKUP('2추일입'!$C312,[2]구분표!$A$2:$C$1001,3,FALSE),"")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4"/>
        <v>0</v>
      </c>
      <c r="M312" s="188"/>
      <c r="N312" s="188"/>
      <c r="O312" s="74">
        <f t="shared" si="45"/>
        <v>0</v>
      </c>
      <c r="P312" s="75" t="str">
        <f t="shared" si="46"/>
        <v>-</v>
      </c>
      <c r="Q312" s="206"/>
      <c r="R312" s="76"/>
      <c r="S312" s="215"/>
      <c r="T312" s="76"/>
      <c r="U312" s="79" t="str">
        <f t="shared" si="54"/>
        <v/>
      </c>
      <c r="V312" s="188">
        <f t="shared" si="47"/>
        <v>0</v>
      </c>
      <c r="W312" s="188">
        <f t="shared" si="48"/>
        <v>0</v>
      </c>
      <c r="X312" s="78" t="str">
        <f t="shared" si="49"/>
        <v>ok</v>
      </c>
      <c r="Y312" s="76"/>
      <c r="Z312" s="77" t="str">
        <f t="shared" si="50"/>
        <v/>
      </c>
      <c r="AA312" s="188">
        <f t="shared" si="51"/>
        <v>0</v>
      </c>
      <c r="AB312" s="188">
        <f t="shared" si="52"/>
        <v>0</v>
      </c>
      <c r="AC312" s="78" t="str">
        <f t="shared" si="53"/>
        <v>ok</v>
      </c>
      <c r="AD312" s="76"/>
      <c r="AE312" s="80" t="str">
        <f t="array" ref="AE312">IFERROR(IF($C312="","",INDEX([2]구분표!$I$2:$I$1001,MATCH(1,([2]구분표!$B$2:$B$1001='2추일입'!$A312)*([2]구분표!$C$2:$C$1001='2추일입'!$B312)*([2]구분표!$A$2:$A$1001='2추일입'!$C312),0))),"@@")</f>
        <v/>
      </c>
    </row>
    <row r="313" spans="1:31" ht="31.5" customHeight="1">
      <c r="A313" s="90" t="str">
        <f>IFERROR(VLOOKUP('2추일입'!$C313,[2]구분표!$A$2:$C$1001,2,FALSE),"")</f>
        <v/>
      </c>
      <c r="B313" s="90" t="str">
        <f>IFERROR(VLOOKUP('2추일입'!$C313,[2]구분표!$A$2:$C$1001,3,FALSE),"")</f>
        <v/>
      </c>
      <c r="C313" s="190"/>
      <c r="D313" s="189"/>
      <c r="E313" s="189"/>
      <c r="F313" s="190"/>
      <c r="G313" s="191"/>
      <c r="H313" s="191"/>
      <c r="I313" s="74">
        <f>IF(SUMPRODUCT(COUNTIF($D313,{"*본예산*","*1회추경*","*신규*"})),"-",G313-H313)</f>
        <v>0</v>
      </c>
      <c r="J313" s="188"/>
      <c r="K313" s="188"/>
      <c r="L313" s="74">
        <f t="shared" si="44"/>
        <v>0</v>
      </c>
      <c r="M313" s="188"/>
      <c r="N313" s="188"/>
      <c r="O313" s="74">
        <f t="shared" si="45"/>
        <v>0</v>
      </c>
      <c r="P313" s="75" t="str">
        <f t="shared" si="46"/>
        <v>-</v>
      </c>
      <c r="Q313" s="206"/>
      <c r="R313" s="76"/>
      <c r="S313" s="215"/>
      <c r="T313" s="76"/>
      <c r="U313" s="79" t="str">
        <f t="shared" si="54"/>
        <v/>
      </c>
      <c r="V313" s="188">
        <f t="shared" si="47"/>
        <v>0</v>
      </c>
      <c r="W313" s="188">
        <f t="shared" si="48"/>
        <v>0</v>
      </c>
      <c r="X313" s="78" t="str">
        <f t="shared" si="49"/>
        <v>ok</v>
      </c>
      <c r="Y313" s="76"/>
      <c r="Z313" s="77" t="str">
        <f t="shared" si="50"/>
        <v/>
      </c>
      <c r="AA313" s="188">
        <f t="shared" si="51"/>
        <v>0</v>
      </c>
      <c r="AB313" s="188">
        <f t="shared" si="52"/>
        <v>0</v>
      </c>
      <c r="AC313" s="78" t="str">
        <f t="shared" si="53"/>
        <v>ok</v>
      </c>
      <c r="AD313" s="76"/>
      <c r="AE313" s="80" t="str">
        <f t="array" ref="AE313">IFERROR(IF($C313="","",INDEX([2]구분표!$I$2:$I$1001,MATCH(1,([2]구분표!$B$2:$B$1001='2추일입'!$A313)*([2]구분표!$C$2:$C$1001='2추일입'!$B313)*([2]구분표!$A$2:$A$1001='2추일입'!$C313),0))),"@@")</f>
        <v/>
      </c>
    </row>
    <row r="314" spans="1:31" ht="31.5" customHeight="1">
      <c r="A314" s="90" t="str">
        <f>IFERROR(VLOOKUP('2추일입'!$C314,[2]구분표!$A$2:$C$1001,2,FALSE),"")</f>
        <v/>
      </c>
      <c r="B314" s="90" t="str">
        <f>IFERROR(VLOOKUP('2추일입'!$C314,[2]구분표!$A$2:$C$1001,3,FALSE),"")</f>
        <v/>
      </c>
      <c r="C314" s="190"/>
      <c r="D314" s="189"/>
      <c r="E314" s="189"/>
      <c r="F314" s="190"/>
      <c r="G314" s="188"/>
      <c r="H314" s="188"/>
      <c r="I314" s="74">
        <f>IF(SUMPRODUCT(COUNTIF($D314,{"*본예산*","*1회추경*","*신규*"})),"-",G314-H314)</f>
        <v>0</v>
      </c>
      <c r="J314" s="188"/>
      <c r="K314" s="188"/>
      <c r="L314" s="74">
        <f t="shared" si="44"/>
        <v>0</v>
      </c>
      <c r="M314" s="188"/>
      <c r="N314" s="188"/>
      <c r="O314" s="74">
        <f t="shared" si="45"/>
        <v>0</v>
      </c>
      <c r="P314" s="75" t="str">
        <f t="shared" si="46"/>
        <v>-</v>
      </c>
      <c r="Q314" s="206"/>
      <c r="R314" s="76"/>
      <c r="S314" s="215"/>
      <c r="T314" s="76"/>
      <c r="U314" s="79" t="str">
        <f t="shared" si="54"/>
        <v/>
      </c>
      <c r="V314" s="188">
        <f t="shared" si="47"/>
        <v>0</v>
      </c>
      <c r="W314" s="188">
        <f t="shared" si="48"/>
        <v>0</v>
      </c>
      <c r="X314" s="78" t="str">
        <f t="shared" si="49"/>
        <v>ok</v>
      </c>
      <c r="Y314" s="76"/>
      <c r="Z314" s="77" t="str">
        <f t="shared" si="50"/>
        <v/>
      </c>
      <c r="AA314" s="188">
        <f t="shared" si="51"/>
        <v>0</v>
      </c>
      <c r="AB314" s="188">
        <f t="shared" si="52"/>
        <v>0</v>
      </c>
      <c r="AC314" s="78" t="str">
        <f t="shared" si="53"/>
        <v>ok</v>
      </c>
      <c r="AD314" s="76"/>
      <c r="AE314" s="80" t="str">
        <f t="array" ref="AE314">IFERROR(IF($C314="","",INDEX([2]구분표!$I$2:$I$1001,MATCH(1,([2]구분표!$B$2:$B$1001='2추일입'!$A314)*([2]구분표!$C$2:$C$1001='2추일입'!$B314)*([2]구분표!$A$2:$A$1001='2추일입'!$C314),0))),"@@")</f>
        <v/>
      </c>
    </row>
    <row r="315" spans="1:31" ht="31.5" customHeight="1">
      <c r="A315" s="90" t="str">
        <f>IFERROR(VLOOKUP('2추일입'!$C315,[2]구분표!$A$2:$C$1001,2,FALSE),"")</f>
        <v/>
      </c>
      <c r="B315" s="90" t="str">
        <f>IFERROR(VLOOKUP('2추일입'!$C315,[2]구분표!$A$2:$C$1001,3,FALSE),"")</f>
        <v/>
      </c>
      <c r="C315" s="190"/>
      <c r="D315" s="189"/>
      <c r="E315" s="189"/>
      <c r="F315" s="190"/>
      <c r="G315" s="191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4"/>
        <v>0</v>
      </c>
      <c r="M315" s="188"/>
      <c r="N315" s="188"/>
      <c r="O315" s="74">
        <f t="shared" si="45"/>
        <v>0</v>
      </c>
      <c r="P315" s="75" t="str">
        <f t="shared" si="46"/>
        <v>-</v>
      </c>
      <c r="Q315" s="206"/>
      <c r="R315" s="76"/>
      <c r="S315" s="215"/>
      <c r="T315" s="76"/>
      <c r="U315" s="79" t="str">
        <f t="shared" si="54"/>
        <v/>
      </c>
      <c r="V315" s="188">
        <f t="shared" si="47"/>
        <v>0</v>
      </c>
      <c r="W315" s="188">
        <f t="shared" si="48"/>
        <v>0</v>
      </c>
      <c r="X315" s="78" t="str">
        <f t="shared" si="49"/>
        <v>ok</v>
      </c>
      <c r="Y315" s="76"/>
      <c r="Z315" s="77" t="str">
        <f t="shared" si="50"/>
        <v/>
      </c>
      <c r="AA315" s="188">
        <f t="shared" si="51"/>
        <v>0</v>
      </c>
      <c r="AB315" s="188">
        <f t="shared" si="52"/>
        <v>0</v>
      </c>
      <c r="AC315" s="78" t="str">
        <f t="shared" si="53"/>
        <v>ok</v>
      </c>
      <c r="AD315" s="76"/>
      <c r="AE315" s="80" t="str">
        <f t="array" ref="AE315">IFERROR(IF($C315="","",INDEX([2]구분표!$I$2:$I$1001,MATCH(1,([2]구분표!$B$2:$B$1001='2추일입'!$A315)*([2]구분표!$C$2:$C$1001='2추일입'!$B315)*([2]구분표!$A$2:$A$1001='2추일입'!$C315),0))),"@@")</f>
        <v/>
      </c>
    </row>
    <row r="316" spans="1:31" ht="31.5" customHeight="1">
      <c r="A316" s="90" t="str">
        <f>IFERROR(VLOOKUP('2추일입'!$C316,[2]구분표!$A$2:$C$1001,2,FALSE),"")</f>
        <v/>
      </c>
      <c r="B316" s="90" t="str">
        <f>IFERROR(VLOOKUP('2추일입'!$C316,[2]구분표!$A$2:$C$1001,3,FALSE),"")</f>
        <v/>
      </c>
      <c r="C316" s="190"/>
      <c r="D316" s="189"/>
      <c r="E316" s="189"/>
      <c r="F316" s="190"/>
      <c r="G316" s="188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4"/>
        <v>0</v>
      </c>
      <c r="M316" s="188"/>
      <c r="N316" s="188"/>
      <c r="O316" s="74">
        <f t="shared" si="45"/>
        <v>0</v>
      </c>
      <c r="P316" s="75" t="str">
        <f t="shared" si="46"/>
        <v>-</v>
      </c>
      <c r="Q316" s="209"/>
      <c r="R316" s="76"/>
      <c r="S316" s="215"/>
      <c r="T316" s="76"/>
      <c r="U316" s="79" t="str">
        <f t="shared" si="54"/>
        <v/>
      </c>
      <c r="V316" s="188">
        <f t="shared" si="47"/>
        <v>0</v>
      </c>
      <c r="W316" s="188">
        <f t="shared" si="48"/>
        <v>0</v>
      </c>
      <c r="X316" s="78" t="str">
        <f t="shared" si="49"/>
        <v>ok</v>
      </c>
      <c r="Y316" s="76"/>
      <c r="Z316" s="77" t="str">
        <f t="shared" si="50"/>
        <v/>
      </c>
      <c r="AA316" s="188">
        <f t="shared" si="51"/>
        <v>0</v>
      </c>
      <c r="AB316" s="188">
        <f t="shared" si="52"/>
        <v>0</v>
      </c>
      <c r="AC316" s="78" t="str">
        <f t="shared" si="53"/>
        <v>ok</v>
      </c>
      <c r="AD316" s="76"/>
      <c r="AE316" s="80" t="str">
        <f t="array" ref="AE316">IFERROR(IF($C316="","",INDEX([2]구분표!$I$2:$I$1001,MATCH(1,([2]구분표!$B$2:$B$1001='2추일입'!$A316)*([2]구분표!$C$2:$C$1001='2추일입'!$B316)*([2]구분표!$A$2:$A$1001='2추일입'!$C316),0))),"@@")</f>
        <v/>
      </c>
    </row>
    <row r="317" spans="1:31" ht="31.5" customHeight="1">
      <c r="A317" s="90" t="str">
        <f>IFERROR(VLOOKUP('2추일입'!$C317,[2]구분표!$A$2:$C$1001,2,FALSE),"")</f>
        <v/>
      </c>
      <c r="B317" s="90" t="str">
        <f>IFERROR(VLOOKUP('2추일입'!$C317,[2]구분표!$A$2:$C$1001,3,FALSE),"")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ref="L317:L368" si="55">IF(G317=0,H317+J317+K317,G317+J317+K317)</f>
        <v>0</v>
      </c>
      <c r="M317" s="188"/>
      <c r="N317" s="188"/>
      <c r="O317" s="74">
        <f t="shared" ref="O317:O368" si="56">IF(G317=0,H317+M317+N317,G317+M317+N317)</f>
        <v>0</v>
      </c>
      <c r="P317" s="75" t="str">
        <f t="shared" ref="P317:P368" si="57">IF(J317-M317&lt;0,"동의필요","-")</f>
        <v>-</v>
      </c>
      <c r="Q317" s="209"/>
      <c r="R317" s="76"/>
      <c r="S317" s="215"/>
      <c r="T317" s="76"/>
      <c r="U317" s="79" t="str">
        <f t="shared" si="54"/>
        <v/>
      </c>
      <c r="V317" s="188">
        <f t="shared" ref="V317:V368" si="58">IF($U317&lt;&gt;"도비",IF($S317="국도비","직접입력",SUM($J317:$K317)),)</f>
        <v>0</v>
      </c>
      <c r="W317" s="188">
        <f t="shared" ref="W317:W368" si="59">IF($U317="도비",SUM($J317:$K317),IF($S317="국도비","직접입력",SUM($J317:$K317)-$V317))</f>
        <v>0</v>
      </c>
      <c r="X317" s="78" t="str">
        <f t="shared" ref="X317:X368" si="60">IF($S317="국도비","ok",IF(($J317+$K317)=($V317+$W317),"ok","검토"))</f>
        <v>ok</v>
      </c>
      <c r="Y317" s="76"/>
      <c r="Z317" s="77" t="str">
        <f t="shared" ref="Z317:Z368" si="61">$U317</f>
        <v/>
      </c>
      <c r="AA317" s="188">
        <f t="shared" ref="AA317:AA368" si="62">IF($Z317&lt;&gt;"도비",IF($S317="국도비","직접입력",SUM($M317:$N317)),)</f>
        <v>0</v>
      </c>
      <c r="AB317" s="188">
        <f t="shared" ref="AB317:AB368" si="63">IF($Z317="도비",SUM($M317:$N317),IF($S317="국도비","직접입력",SUM($M317:$N317)-$AA317))</f>
        <v>0</v>
      </c>
      <c r="AC317" s="78" t="str">
        <f t="shared" ref="AC317:AC368" si="64">IF($S317="국도비","ok",IF(($M317+$N317)=($AA317+$AB317),"ok","검토"))</f>
        <v>ok</v>
      </c>
      <c r="AD317" s="76"/>
      <c r="AE317" s="80" t="str">
        <f t="array" ref="AE317">IFERROR(IF($C317="","",INDEX([2]구분표!$I$2:$I$1001,MATCH(1,([2]구분표!$B$2:$B$1001='2추일입'!$A317)*([2]구분표!$C$2:$C$1001='2추일입'!$B317)*([2]구분표!$A$2:$A$1001='2추일입'!$C317),0))),"@@")</f>
        <v/>
      </c>
    </row>
    <row r="318" spans="1:31" ht="31.5" customHeight="1">
      <c r="A318" s="90" t="str">
        <f>IFERROR(VLOOKUP('2추일입'!$C318,[2]구분표!$A$2:$C$1001,2,FALSE),"")</f>
        <v/>
      </c>
      <c r="B318" s="90" t="str">
        <f>IFERROR(VLOOKUP('2추일입'!$C318,[2]구분표!$A$2:$C$1001,3,FALSE),"")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si="55"/>
        <v>0</v>
      </c>
      <c r="M318" s="188"/>
      <c r="N318" s="188"/>
      <c r="O318" s="74">
        <f t="shared" si="56"/>
        <v>0</v>
      </c>
      <c r="P318" s="75" t="str">
        <f t="shared" si="57"/>
        <v>-</v>
      </c>
      <c r="Q318" s="205"/>
      <c r="R318" s="76"/>
      <c r="S318" s="215"/>
      <c r="T318" s="76"/>
      <c r="U318" s="79" t="str">
        <f t="shared" si="54"/>
        <v/>
      </c>
      <c r="V318" s="188">
        <f t="shared" si="58"/>
        <v>0</v>
      </c>
      <c r="W318" s="188">
        <f t="shared" si="59"/>
        <v>0</v>
      </c>
      <c r="X318" s="78" t="str">
        <f t="shared" si="60"/>
        <v>ok</v>
      </c>
      <c r="Y318" s="76"/>
      <c r="Z318" s="77" t="str">
        <f t="shared" si="61"/>
        <v/>
      </c>
      <c r="AA318" s="188">
        <f t="shared" si="62"/>
        <v>0</v>
      </c>
      <c r="AB318" s="188">
        <f t="shared" si="63"/>
        <v>0</v>
      </c>
      <c r="AC318" s="78" t="str">
        <f t="shared" si="64"/>
        <v>ok</v>
      </c>
      <c r="AD318" s="76"/>
      <c r="AE318" s="80" t="str">
        <f t="array" ref="AE318">IFERROR(IF($C318="","",INDEX([2]구분표!$I$2:$I$1001,MATCH(1,([2]구분표!$B$2:$B$1001='2추일입'!$A318)*([2]구분표!$C$2:$C$1001='2추일입'!$B318)*([2]구분표!$A$2:$A$1001='2추일입'!$C318),0))),"@@")</f>
        <v/>
      </c>
    </row>
    <row r="319" spans="1:31" ht="31.5" customHeight="1">
      <c r="A319" s="90" t="str">
        <f>IFERROR(VLOOKUP('2추일입'!$C319,[2]구분표!$A$2:$C$1001,2,FALSE),"")</f>
        <v/>
      </c>
      <c r="B319" s="90" t="str">
        <f>IFERROR(VLOOKUP('2추일입'!$C319,[2]구분표!$A$2:$C$1001,3,FALSE),"")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5"/>
        <v>0</v>
      </c>
      <c r="M319" s="188"/>
      <c r="N319" s="188"/>
      <c r="O319" s="74">
        <f t="shared" si="56"/>
        <v>0</v>
      </c>
      <c r="P319" s="75" t="str">
        <f t="shared" si="57"/>
        <v>-</v>
      </c>
      <c r="Q319" s="205"/>
      <c r="R319" s="76"/>
      <c r="S319" s="215"/>
      <c r="T319" s="76"/>
      <c r="U319" s="79" t="str">
        <f t="shared" si="54"/>
        <v/>
      </c>
      <c r="V319" s="188">
        <f t="shared" si="58"/>
        <v>0</v>
      </c>
      <c r="W319" s="188">
        <f t="shared" si="59"/>
        <v>0</v>
      </c>
      <c r="X319" s="78" t="str">
        <f t="shared" si="60"/>
        <v>ok</v>
      </c>
      <c r="Y319" s="76"/>
      <c r="Z319" s="77" t="str">
        <f t="shared" si="61"/>
        <v/>
      </c>
      <c r="AA319" s="188">
        <f t="shared" si="62"/>
        <v>0</v>
      </c>
      <c r="AB319" s="188">
        <f t="shared" si="63"/>
        <v>0</v>
      </c>
      <c r="AC319" s="78" t="str">
        <f t="shared" si="64"/>
        <v>ok</v>
      </c>
      <c r="AD319" s="76"/>
      <c r="AE319" s="80" t="str">
        <f t="array" ref="AE319">IFERROR(IF($C319="","",INDEX([2]구분표!$I$2:$I$1001,MATCH(1,([2]구분표!$B$2:$B$1001='2추일입'!$A319)*([2]구분표!$C$2:$C$1001='2추일입'!$B319)*([2]구분표!$A$2:$A$1001='2추일입'!$C319),0))),"@@")</f>
        <v/>
      </c>
    </row>
    <row r="320" spans="1:31" ht="31.5" customHeight="1">
      <c r="A320" s="90" t="str">
        <f>IFERROR(VLOOKUP('2추일입'!$C320,[2]구분표!$A$2:$C$1001,2,FALSE),"")</f>
        <v/>
      </c>
      <c r="B320" s="90" t="str">
        <f>IFERROR(VLOOKUP('2추일입'!$C320,[2]구분표!$A$2:$C$1001,3,FALSE),"")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5"/>
        <v>0</v>
      </c>
      <c r="M320" s="188"/>
      <c r="N320" s="188"/>
      <c r="O320" s="74">
        <f t="shared" si="56"/>
        <v>0</v>
      </c>
      <c r="P320" s="75" t="str">
        <f t="shared" si="57"/>
        <v>-</v>
      </c>
      <c r="Q320" s="205"/>
      <c r="R320" s="76"/>
      <c r="S320" s="215"/>
      <c r="T320" s="76"/>
      <c r="U320" s="79" t="str">
        <f t="shared" si="54"/>
        <v/>
      </c>
      <c r="V320" s="188">
        <f t="shared" si="58"/>
        <v>0</v>
      </c>
      <c r="W320" s="188">
        <f t="shared" si="59"/>
        <v>0</v>
      </c>
      <c r="X320" s="78" t="str">
        <f t="shared" si="60"/>
        <v>ok</v>
      </c>
      <c r="Y320" s="76"/>
      <c r="Z320" s="77" t="str">
        <f t="shared" si="61"/>
        <v/>
      </c>
      <c r="AA320" s="188">
        <f t="shared" si="62"/>
        <v>0</v>
      </c>
      <c r="AB320" s="188">
        <f t="shared" si="63"/>
        <v>0</v>
      </c>
      <c r="AC320" s="78" t="str">
        <f t="shared" si="64"/>
        <v>ok</v>
      </c>
      <c r="AD320" s="76"/>
      <c r="AE320" s="80" t="str">
        <f t="array" ref="AE320">IFERROR(IF($C320="","",INDEX([2]구분표!$I$2:$I$1001,MATCH(1,([2]구분표!$B$2:$B$1001='2추일입'!$A320)*([2]구분표!$C$2:$C$1001='2추일입'!$B320)*([2]구분표!$A$2:$A$1001='2추일입'!$C320),0))),"@@")</f>
        <v/>
      </c>
    </row>
    <row r="321" spans="1:31" ht="31.5" customHeight="1">
      <c r="A321" s="90" t="str">
        <f>IFERROR(VLOOKUP('2추일입'!$C321,[2]구분표!$A$2:$C$1001,2,FALSE),"")</f>
        <v/>
      </c>
      <c r="B321" s="90" t="str">
        <f>IFERROR(VLOOKUP('2추일입'!$C321,[2]구분표!$A$2:$C$1001,3,FALSE),"")</f>
        <v/>
      </c>
      <c r="C321" s="190"/>
      <c r="D321" s="189"/>
      <c r="E321" s="189"/>
      <c r="F321" s="190"/>
      <c r="G321" s="188"/>
      <c r="H321" s="193"/>
      <c r="I321" s="74">
        <f>IF(SUMPRODUCT(COUNTIF($D321,{"*본예산*","*1회추경*","*신규*"})),"-",G321-H321)</f>
        <v>0</v>
      </c>
      <c r="J321" s="188"/>
      <c r="K321" s="188"/>
      <c r="L321" s="74">
        <f t="shared" si="55"/>
        <v>0</v>
      </c>
      <c r="M321" s="188"/>
      <c r="N321" s="188"/>
      <c r="O321" s="74">
        <f t="shared" si="56"/>
        <v>0</v>
      </c>
      <c r="P321" s="75" t="str">
        <f t="shared" si="57"/>
        <v>-</v>
      </c>
      <c r="Q321" s="209"/>
      <c r="R321" s="76"/>
      <c r="S321" s="215"/>
      <c r="T321" s="76"/>
      <c r="U321" s="79" t="str">
        <f t="shared" si="54"/>
        <v/>
      </c>
      <c r="V321" s="188">
        <f t="shared" si="58"/>
        <v>0</v>
      </c>
      <c r="W321" s="188">
        <f t="shared" si="59"/>
        <v>0</v>
      </c>
      <c r="X321" s="78" t="str">
        <f t="shared" si="60"/>
        <v>ok</v>
      </c>
      <c r="Y321" s="76"/>
      <c r="Z321" s="77" t="str">
        <f t="shared" si="61"/>
        <v/>
      </c>
      <c r="AA321" s="188">
        <f t="shared" si="62"/>
        <v>0</v>
      </c>
      <c r="AB321" s="188">
        <f t="shared" si="63"/>
        <v>0</v>
      </c>
      <c r="AC321" s="78" t="str">
        <f t="shared" si="64"/>
        <v>ok</v>
      </c>
      <c r="AD321" s="76"/>
      <c r="AE321" s="80" t="str">
        <f t="array" ref="AE321">IFERROR(IF($C321="","",INDEX([2]구분표!$I$2:$I$1001,MATCH(1,([2]구분표!$B$2:$B$1001='2추일입'!$A321)*([2]구분표!$C$2:$C$1001='2추일입'!$B321)*([2]구분표!$A$2:$A$1001='2추일입'!$C321),0))),"@@")</f>
        <v/>
      </c>
    </row>
    <row r="322" spans="1:31" ht="31.5" customHeight="1">
      <c r="A322" s="90" t="str">
        <f>IFERROR(VLOOKUP('2추일입'!$C322,[2]구분표!$A$2:$C$1001,2,FALSE),"")</f>
        <v/>
      </c>
      <c r="B322" s="90" t="str">
        <f>IFERROR(VLOOKUP('2추일입'!$C322,[2]구분표!$A$2:$C$1001,3,FALSE),"")</f>
        <v/>
      </c>
      <c r="C322" s="190"/>
      <c r="D322" s="189"/>
      <c r="E322" s="189"/>
      <c r="F322" s="190"/>
      <c r="G322" s="188"/>
      <c r="H322" s="188"/>
      <c r="I322" s="74">
        <f>IF(SUMPRODUCT(COUNTIF($D322,{"*본예산*","*1회추경*","*신규*"})),"-",G322-H322)</f>
        <v>0</v>
      </c>
      <c r="J322" s="188"/>
      <c r="K322" s="188"/>
      <c r="L322" s="74">
        <f t="shared" si="55"/>
        <v>0</v>
      </c>
      <c r="M322" s="188"/>
      <c r="N322" s="188"/>
      <c r="O322" s="74">
        <f t="shared" si="56"/>
        <v>0</v>
      </c>
      <c r="P322" s="75" t="str">
        <f t="shared" si="57"/>
        <v>-</v>
      </c>
      <c r="Q322" s="209"/>
      <c r="R322" s="76"/>
      <c r="S322" s="215"/>
      <c r="T322" s="76"/>
      <c r="U322" s="79" t="str">
        <f t="shared" si="54"/>
        <v/>
      </c>
      <c r="V322" s="188">
        <f t="shared" si="58"/>
        <v>0</v>
      </c>
      <c r="W322" s="188">
        <f t="shared" si="59"/>
        <v>0</v>
      </c>
      <c r="X322" s="78" t="str">
        <f t="shared" si="60"/>
        <v>ok</v>
      </c>
      <c r="Y322" s="76"/>
      <c r="Z322" s="77" t="str">
        <f t="shared" si="61"/>
        <v/>
      </c>
      <c r="AA322" s="188">
        <f t="shared" si="62"/>
        <v>0</v>
      </c>
      <c r="AB322" s="188">
        <f t="shared" si="63"/>
        <v>0</v>
      </c>
      <c r="AC322" s="78" t="str">
        <f t="shared" si="64"/>
        <v>ok</v>
      </c>
      <c r="AD322" s="76"/>
      <c r="AE322" s="80" t="str">
        <f t="array" ref="AE322">IFERROR(IF($C322="","",INDEX([2]구분표!$I$2:$I$1001,MATCH(1,([2]구분표!$B$2:$B$1001='2추일입'!$A322)*([2]구분표!$C$2:$C$1001='2추일입'!$B322)*([2]구분표!$A$2:$A$1001='2추일입'!$C322),0))),"@@")</f>
        <v/>
      </c>
    </row>
    <row r="323" spans="1:31" ht="31.5" customHeight="1">
      <c r="A323" s="90" t="str">
        <f>IFERROR(VLOOKUP('2추일입'!$C323,[2]구분표!$A$2:$C$1001,2,FALSE),"")</f>
        <v/>
      </c>
      <c r="B323" s="90" t="str">
        <f>IFERROR(VLOOKUP('2추일입'!$C323,[2]구분표!$A$2:$C$1001,3,FALSE),"")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5"/>
        <v>0</v>
      </c>
      <c r="M323" s="188"/>
      <c r="N323" s="188"/>
      <c r="O323" s="74">
        <f t="shared" si="56"/>
        <v>0</v>
      </c>
      <c r="P323" s="75" t="str">
        <f t="shared" si="57"/>
        <v>-</v>
      </c>
      <c r="Q323" s="209"/>
      <c r="R323" s="76"/>
      <c r="S323" s="215"/>
      <c r="T323" s="76"/>
      <c r="U323" s="79" t="str">
        <f t="shared" si="54"/>
        <v/>
      </c>
      <c r="V323" s="188">
        <f t="shared" si="58"/>
        <v>0</v>
      </c>
      <c r="W323" s="188">
        <f t="shared" si="59"/>
        <v>0</v>
      </c>
      <c r="X323" s="78" t="str">
        <f t="shared" si="60"/>
        <v>ok</v>
      </c>
      <c r="Y323" s="76"/>
      <c r="Z323" s="77" t="str">
        <f t="shared" si="61"/>
        <v/>
      </c>
      <c r="AA323" s="188">
        <f t="shared" si="62"/>
        <v>0</v>
      </c>
      <c r="AB323" s="188">
        <f t="shared" si="63"/>
        <v>0</v>
      </c>
      <c r="AC323" s="78" t="str">
        <f t="shared" si="64"/>
        <v>ok</v>
      </c>
      <c r="AD323" s="76"/>
      <c r="AE323" s="80" t="str">
        <f t="array" ref="AE323">IFERROR(IF($C323="","",INDEX([2]구분표!$I$2:$I$1001,MATCH(1,([2]구분표!$B$2:$B$1001='2추일입'!$A323)*([2]구분표!$C$2:$C$1001='2추일입'!$B323)*([2]구분표!$A$2:$A$1001='2추일입'!$C323),0))),"@@")</f>
        <v/>
      </c>
    </row>
    <row r="324" spans="1:31" ht="31.5" customHeight="1">
      <c r="A324" s="90" t="str">
        <f>IFERROR(VLOOKUP('2추일입'!$C324,[2]구분표!$A$2:$C$1001,2,FALSE),"")</f>
        <v/>
      </c>
      <c r="B324" s="90" t="str">
        <f>IFERROR(VLOOKUP('2추일입'!$C324,[2]구분표!$A$2:$C$1001,3,FALSE),"")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5"/>
        <v>0</v>
      </c>
      <c r="M324" s="188"/>
      <c r="N324" s="188"/>
      <c r="O324" s="74">
        <f t="shared" si="56"/>
        <v>0</v>
      </c>
      <c r="P324" s="75" t="str">
        <f t="shared" si="57"/>
        <v>-</v>
      </c>
      <c r="Q324" s="209"/>
      <c r="R324" s="76"/>
      <c r="S324" s="215"/>
      <c r="T324" s="76"/>
      <c r="U324" s="79" t="str">
        <f t="shared" si="54"/>
        <v/>
      </c>
      <c r="V324" s="188">
        <f t="shared" si="58"/>
        <v>0</v>
      </c>
      <c r="W324" s="188">
        <f t="shared" si="59"/>
        <v>0</v>
      </c>
      <c r="X324" s="78" t="str">
        <f t="shared" si="60"/>
        <v>ok</v>
      </c>
      <c r="Y324" s="76"/>
      <c r="Z324" s="77" t="str">
        <f t="shared" si="61"/>
        <v/>
      </c>
      <c r="AA324" s="188">
        <f t="shared" si="62"/>
        <v>0</v>
      </c>
      <c r="AB324" s="188">
        <f t="shared" si="63"/>
        <v>0</v>
      </c>
      <c r="AC324" s="78" t="str">
        <f t="shared" si="64"/>
        <v>ok</v>
      </c>
      <c r="AD324" s="76"/>
      <c r="AE324" s="80" t="str">
        <f t="array" ref="AE324">IFERROR(IF($C324="","",INDEX([2]구분표!$I$2:$I$1001,MATCH(1,([2]구분표!$B$2:$B$1001='2추일입'!$A324)*([2]구분표!$C$2:$C$1001='2추일입'!$B324)*([2]구분표!$A$2:$A$1001='2추일입'!$C324),0))),"@@")</f>
        <v/>
      </c>
    </row>
    <row r="325" spans="1:31" ht="31.5" customHeight="1">
      <c r="A325" s="90" t="str">
        <f>IFERROR(VLOOKUP('2추일입'!$C325,[2]구분표!$A$2:$C$1001,2,FALSE),"")</f>
        <v/>
      </c>
      <c r="B325" s="90" t="str">
        <f>IFERROR(VLOOKUP('2추일입'!$C325,[2]구분표!$A$2:$C$1001,3,FALSE),"")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5"/>
        <v>0</v>
      </c>
      <c r="M325" s="188"/>
      <c r="N325" s="188"/>
      <c r="O325" s="74">
        <f t="shared" si="56"/>
        <v>0</v>
      </c>
      <c r="P325" s="75" t="str">
        <f t="shared" si="57"/>
        <v>-</v>
      </c>
      <c r="Q325" s="209"/>
      <c r="R325" s="76"/>
      <c r="S325" s="215"/>
      <c r="T325" s="76"/>
      <c r="U325" s="79" t="str">
        <f t="shared" si="54"/>
        <v/>
      </c>
      <c r="V325" s="188">
        <f t="shared" si="58"/>
        <v>0</v>
      </c>
      <c r="W325" s="188">
        <f t="shared" si="59"/>
        <v>0</v>
      </c>
      <c r="X325" s="78" t="str">
        <f t="shared" si="60"/>
        <v>ok</v>
      </c>
      <c r="Y325" s="76"/>
      <c r="Z325" s="77" t="str">
        <f t="shared" si="61"/>
        <v/>
      </c>
      <c r="AA325" s="188">
        <f t="shared" si="62"/>
        <v>0</v>
      </c>
      <c r="AB325" s="188">
        <f t="shared" si="63"/>
        <v>0</v>
      </c>
      <c r="AC325" s="78" t="str">
        <f t="shared" si="64"/>
        <v>ok</v>
      </c>
      <c r="AD325" s="76"/>
      <c r="AE325" s="80" t="str">
        <f t="array" ref="AE325">IFERROR(IF($C325="","",INDEX([2]구분표!$I$2:$I$1001,MATCH(1,([2]구분표!$B$2:$B$1001='2추일입'!$A325)*([2]구분표!$C$2:$C$1001='2추일입'!$B325)*([2]구분표!$A$2:$A$1001='2추일입'!$C325),0))),"@@")</f>
        <v/>
      </c>
    </row>
    <row r="326" spans="1:31" ht="31.5" customHeight="1">
      <c r="A326" s="90" t="str">
        <f>IFERROR(VLOOKUP('2추일입'!$C326,[2]구분표!$A$2:$C$1001,2,FALSE),"")</f>
        <v/>
      </c>
      <c r="B326" s="90" t="str">
        <f>IFERROR(VLOOKUP('2추일입'!$C326,[2]구분표!$A$2:$C$1001,3,FALSE),"")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5"/>
        <v>0</v>
      </c>
      <c r="M326" s="188"/>
      <c r="N326" s="188"/>
      <c r="O326" s="74">
        <f t="shared" si="56"/>
        <v>0</v>
      </c>
      <c r="P326" s="75" t="str">
        <f t="shared" si="57"/>
        <v>-</v>
      </c>
      <c r="Q326" s="209"/>
      <c r="R326" s="76"/>
      <c r="S326" s="215"/>
      <c r="T326" s="76"/>
      <c r="U326" s="79" t="str">
        <f t="shared" si="54"/>
        <v/>
      </c>
      <c r="V326" s="188">
        <f t="shared" si="58"/>
        <v>0</v>
      </c>
      <c r="W326" s="188">
        <f t="shared" si="59"/>
        <v>0</v>
      </c>
      <c r="X326" s="78" t="str">
        <f t="shared" si="60"/>
        <v>ok</v>
      </c>
      <c r="Y326" s="76"/>
      <c r="Z326" s="77" t="str">
        <f t="shared" si="61"/>
        <v/>
      </c>
      <c r="AA326" s="188">
        <f t="shared" si="62"/>
        <v>0</v>
      </c>
      <c r="AB326" s="188">
        <f t="shared" si="63"/>
        <v>0</v>
      </c>
      <c r="AC326" s="78" t="str">
        <f t="shared" si="64"/>
        <v>ok</v>
      </c>
      <c r="AD326" s="76"/>
      <c r="AE326" s="80" t="str">
        <f t="array" ref="AE326">IFERROR(IF($C326="","",INDEX([2]구분표!$I$2:$I$1001,MATCH(1,([2]구분표!$B$2:$B$1001='2추일입'!$A326)*([2]구분표!$C$2:$C$1001='2추일입'!$B326)*([2]구분표!$A$2:$A$1001='2추일입'!$C326),0))),"@@")</f>
        <v/>
      </c>
    </row>
    <row r="327" spans="1:31" ht="31.5" customHeight="1">
      <c r="A327" s="90" t="str">
        <f>IFERROR(VLOOKUP('2추일입'!$C327,[2]구분표!$A$2:$C$1001,2,FALSE),"")</f>
        <v/>
      </c>
      <c r="B327" s="90" t="str">
        <f>IFERROR(VLOOKUP('2추일입'!$C327,[2]구분표!$A$2:$C$1001,3,FALSE),"")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5"/>
        <v>0</v>
      </c>
      <c r="M327" s="188"/>
      <c r="N327" s="188"/>
      <c r="O327" s="74">
        <f t="shared" si="56"/>
        <v>0</v>
      </c>
      <c r="P327" s="75" t="str">
        <f t="shared" si="57"/>
        <v>-</v>
      </c>
      <c r="Q327" s="209"/>
      <c r="R327" s="76"/>
      <c r="S327" s="215"/>
      <c r="T327" s="76"/>
      <c r="U327" s="79" t="str">
        <f t="shared" si="54"/>
        <v/>
      </c>
      <c r="V327" s="188">
        <f t="shared" si="58"/>
        <v>0</v>
      </c>
      <c r="W327" s="188">
        <f t="shared" si="59"/>
        <v>0</v>
      </c>
      <c r="X327" s="78" t="str">
        <f t="shared" si="60"/>
        <v>ok</v>
      </c>
      <c r="Y327" s="76"/>
      <c r="Z327" s="77" t="str">
        <f t="shared" si="61"/>
        <v/>
      </c>
      <c r="AA327" s="188">
        <f t="shared" si="62"/>
        <v>0</v>
      </c>
      <c r="AB327" s="188">
        <f t="shared" si="63"/>
        <v>0</v>
      </c>
      <c r="AC327" s="78" t="str">
        <f t="shared" si="64"/>
        <v>ok</v>
      </c>
      <c r="AD327" s="76"/>
      <c r="AE327" s="80" t="str">
        <f t="array" ref="AE327">IFERROR(IF($C327="","",INDEX([2]구분표!$I$2:$I$1001,MATCH(1,([2]구분표!$B$2:$B$1001='2추일입'!$A327)*([2]구분표!$C$2:$C$1001='2추일입'!$B327)*([2]구분표!$A$2:$A$1001='2추일입'!$C327),0))),"@@")</f>
        <v/>
      </c>
    </row>
    <row r="328" spans="1:31" ht="31.5" customHeight="1">
      <c r="A328" s="90" t="str">
        <f>IFERROR(VLOOKUP('2추일입'!$C328,[2]구분표!$A$2:$C$1001,2,FALSE),"")</f>
        <v/>
      </c>
      <c r="B328" s="90" t="str">
        <f>IFERROR(VLOOKUP('2추일입'!$C328,[2]구분표!$A$2:$C$1001,3,FALSE),"")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5"/>
        <v>0</v>
      </c>
      <c r="M328" s="202"/>
      <c r="N328" s="188"/>
      <c r="O328" s="74">
        <f t="shared" si="56"/>
        <v>0</v>
      </c>
      <c r="P328" s="75" t="str">
        <f t="shared" si="57"/>
        <v>-</v>
      </c>
      <c r="Q328" s="209"/>
      <c r="R328" s="76"/>
      <c r="S328" s="215"/>
      <c r="T328" s="76"/>
      <c r="U328" s="79" t="str">
        <f t="shared" si="54"/>
        <v/>
      </c>
      <c r="V328" s="188">
        <f t="shared" si="58"/>
        <v>0</v>
      </c>
      <c r="W328" s="188">
        <f t="shared" si="59"/>
        <v>0</v>
      </c>
      <c r="X328" s="78" t="str">
        <f t="shared" si="60"/>
        <v>ok</v>
      </c>
      <c r="Y328" s="76"/>
      <c r="Z328" s="77" t="str">
        <f t="shared" si="61"/>
        <v/>
      </c>
      <c r="AA328" s="188">
        <f t="shared" si="62"/>
        <v>0</v>
      </c>
      <c r="AB328" s="188">
        <f t="shared" si="63"/>
        <v>0</v>
      </c>
      <c r="AC328" s="78" t="str">
        <f t="shared" si="64"/>
        <v>ok</v>
      </c>
      <c r="AD328" s="76"/>
      <c r="AE328" s="80" t="str">
        <f t="array" ref="AE328">IFERROR(IF($C328="","",INDEX([2]구분표!$I$2:$I$1001,MATCH(1,([2]구분표!$B$2:$B$1001='2추일입'!$A328)*([2]구분표!$C$2:$C$1001='2추일입'!$B328)*([2]구분표!$A$2:$A$1001='2추일입'!$C328),0))),"@@")</f>
        <v/>
      </c>
    </row>
    <row r="329" spans="1:31" ht="31.5" customHeight="1">
      <c r="A329" s="90" t="str">
        <f>IFERROR(VLOOKUP('2추일입'!$C329,[2]구분표!$A$2:$C$1001,2,FALSE),"")</f>
        <v/>
      </c>
      <c r="B329" s="90" t="str">
        <f>IFERROR(VLOOKUP('2추일입'!$C329,[2]구분표!$A$2:$C$1001,3,FALSE),"")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200"/>
      <c r="K329" s="200"/>
      <c r="L329" s="74">
        <f t="shared" si="55"/>
        <v>0</v>
      </c>
      <c r="M329" s="200"/>
      <c r="N329" s="200"/>
      <c r="O329" s="74">
        <f t="shared" si="56"/>
        <v>0</v>
      </c>
      <c r="P329" s="75" t="str">
        <f t="shared" si="57"/>
        <v>-</v>
      </c>
      <c r="Q329" s="209"/>
      <c r="R329" s="76"/>
      <c r="S329" s="215"/>
      <c r="T329" s="76"/>
      <c r="U329" s="79" t="str">
        <f t="shared" si="54"/>
        <v/>
      </c>
      <c r="V329" s="188">
        <f t="shared" si="58"/>
        <v>0</v>
      </c>
      <c r="W329" s="188">
        <f t="shared" si="59"/>
        <v>0</v>
      </c>
      <c r="X329" s="78" t="str">
        <f t="shared" si="60"/>
        <v>ok</v>
      </c>
      <c r="Y329" s="76"/>
      <c r="Z329" s="77" t="str">
        <f t="shared" si="61"/>
        <v/>
      </c>
      <c r="AA329" s="188">
        <f t="shared" si="62"/>
        <v>0</v>
      </c>
      <c r="AB329" s="188">
        <f t="shared" si="63"/>
        <v>0</v>
      </c>
      <c r="AC329" s="78" t="str">
        <f t="shared" si="64"/>
        <v>ok</v>
      </c>
      <c r="AD329" s="76"/>
      <c r="AE329" s="80" t="str">
        <f t="array" ref="AE329">IFERROR(IF($C329="","",INDEX([2]구분표!$I$2:$I$1001,MATCH(1,([2]구분표!$B$2:$B$1001='2추일입'!$A329)*([2]구분표!$C$2:$C$1001='2추일입'!$B329)*([2]구분표!$A$2:$A$1001='2추일입'!$C329),0))),"@@")</f>
        <v/>
      </c>
    </row>
    <row r="330" spans="1:31" ht="31.5" customHeight="1">
      <c r="A330" s="90" t="str">
        <f>IFERROR(VLOOKUP('2추일입'!$C330,[2]구분표!$A$2:$C$1001,2,FALSE),"")</f>
        <v/>
      </c>
      <c r="B330" s="90" t="str">
        <f>IFERROR(VLOOKUP('2추일입'!$C330,[2]구분표!$A$2:$C$1001,3,FALSE),"")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188"/>
      <c r="K330" s="188"/>
      <c r="L330" s="74">
        <f t="shared" si="55"/>
        <v>0</v>
      </c>
      <c r="M330" s="188"/>
      <c r="N330" s="188"/>
      <c r="O330" s="74">
        <f t="shared" si="56"/>
        <v>0</v>
      </c>
      <c r="P330" s="75" t="str">
        <f t="shared" si="57"/>
        <v>-</v>
      </c>
      <c r="Q330" s="209"/>
      <c r="R330" s="76"/>
      <c r="S330" s="215"/>
      <c r="T330" s="76"/>
      <c r="U330" s="79" t="str">
        <f t="shared" si="54"/>
        <v/>
      </c>
      <c r="V330" s="188">
        <f t="shared" si="58"/>
        <v>0</v>
      </c>
      <c r="W330" s="188">
        <f t="shared" si="59"/>
        <v>0</v>
      </c>
      <c r="X330" s="78" t="str">
        <f t="shared" si="60"/>
        <v>ok</v>
      </c>
      <c r="Y330" s="76"/>
      <c r="Z330" s="77" t="str">
        <f t="shared" si="61"/>
        <v/>
      </c>
      <c r="AA330" s="188">
        <f t="shared" si="62"/>
        <v>0</v>
      </c>
      <c r="AB330" s="188">
        <f t="shared" si="63"/>
        <v>0</v>
      </c>
      <c r="AC330" s="78" t="str">
        <f t="shared" si="64"/>
        <v>ok</v>
      </c>
      <c r="AD330" s="76"/>
      <c r="AE330" s="80" t="str">
        <f t="array" ref="AE330">IFERROR(IF($C330="","",INDEX([2]구분표!$I$2:$I$1001,MATCH(1,([2]구분표!$B$2:$B$1001='2추일입'!$A330)*([2]구분표!$C$2:$C$1001='2추일입'!$B330)*([2]구분표!$A$2:$A$1001='2추일입'!$C330),0))),"@@")</f>
        <v/>
      </c>
    </row>
    <row r="331" spans="1:31" ht="31.5" customHeight="1">
      <c r="A331" s="90" t="str">
        <f>IFERROR(VLOOKUP('2추일입'!$C331,[2]구분표!$A$2:$C$1001,2,FALSE),"")</f>
        <v/>
      </c>
      <c r="B331" s="90" t="str">
        <f>IFERROR(VLOOKUP('2추일입'!$C331,[2]구분표!$A$2:$C$1001,3,FALSE),"")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5"/>
        <v>0</v>
      </c>
      <c r="M331" s="188"/>
      <c r="N331" s="188"/>
      <c r="O331" s="74">
        <f t="shared" si="56"/>
        <v>0</v>
      </c>
      <c r="P331" s="75" t="str">
        <f t="shared" si="57"/>
        <v>-</v>
      </c>
      <c r="Q331" s="209"/>
      <c r="R331" s="76"/>
      <c r="S331" s="215"/>
      <c r="T331" s="76"/>
      <c r="U331" s="79" t="str">
        <f t="shared" si="54"/>
        <v/>
      </c>
      <c r="V331" s="188">
        <f t="shared" si="58"/>
        <v>0</v>
      </c>
      <c r="W331" s="188">
        <f t="shared" si="59"/>
        <v>0</v>
      </c>
      <c r="X331" s="78" t="str">
        <f t="shared" si="60"/>
        <v>ok</v>
      </c>
      <c r="Y331" s="76"/>
      <c r="Z331" s="77" t="str">
        <f t="shared" si="61"/>
        <v/>
      </c>
      <c r="AA331" s="188">
        <f t="shared" si="62"/>
        <v>0</v>
      </c>
      <c r="AB331" s="188">
        <f t="shared" si="63"/>
        <v>0</v>
      </c>
      <c r="AC331" s="78" t="str">
        <f t="shared" si="64"/>
        <v>ok</v>
      </c>
      <c r="AD331" s="76"/>
      <c r="AE331" s="80" t="str">
        <f t="array" ref="AE331">IFERROR(IF($C331="","",INDEX([2]구분표!$I$2:$I$1001,MATCH(1,([2]구분표!$B$2:$B$1001='2추일입'!$A331)*([2]구분표!$C$2:$C$1001='2추일입'!$B331)*([2]구분표!$A$2:$A$1001='2추일입'!$C331),0))),"@@")</f>
        <v/>
      </c>
    </row>
    <row r="332" spans="1:31" ht="31.5" customHeight="1">
      <c r="A332" s="90" t="str">
        <f>IFERROR(VLOOKUP('2추일입'!$C332,[2]구분표!$A$2:$C$1001,2,FALSE),"")</f>
        <v/>
      </c>
      <c r="B332" s="90" t="str">
        <f>IFERROR(VLOOKUP('2추일입'!$C332,[2]구분표!$A$2:$C$1001,3,FALSE),"")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5"/>
        <v>0</v>
      </c>
      <c r="M332" s="202"/>
      <c r="N332" s="188"/>
      <c r="O332" s="74">
        <f t="shared" si="56"/>
        <v>0</v>
      </c>
      <c r="P332" s="75" t="str">
        <f t="shared" si="57"/>
        <v>-</v>
      </c>
      <c r="Q332" s="209"/>
      <c r="R332" s="76"/>
      <c r="S332" s="215"/>
      <c r="T332" s="76"/>
      <c r="U332" s="79" t="str">
        <f t="shared" si="54"/>
        <v/>
      </c>
      <c r="V332" s="188">
        <f t="shared" si="58"/>
        <v>0</v>
      </c>
      <c r="W332" s="188">
        <f t="shared" si="59"/>
        <v>0</v>
      </c>
      <c r="X332" s="78" t="str">
        <f t="shared" si="60"/>
        <v>ok</v>
      </c>
      <c r="Y332" s="76"/>
      <c r="Z332" s="77" t="str">
        <f t="shared" si="61"/>
        <v/>
      </c>
      <c r="AA332" s="188">
        <f t="shared" si="62"/>
        <v>0</v>
      </c>
      <c r="AB332" s="188">
        <f t="shared" si="63"/>
        <v>0</v>
      </c>
      <c r="AC332" s="78" t="str">
        <f t="shared" si="64"/>
        <v>ok</v>
      </c>
      <c r="AD332" s="76"/>
      <c r="AE332" s="80" t="str">
        <f t="array" ref="AE332">IFERROR(IF($C332="","",INDEX([2]구분표!$I$2:$I$1001,MATCH(1,([2]구분표!$B$2:$B$1001='2추일입'!$A332)*([2]구분표!$C$2:$C$1001='2추일입'!$B332)*([2]구분표!$A$2:$A$1001='2추일입'!$C332),0))),"@@")</f>
        <v/>
      </c>
    </row>
    <row r="333" spans="1:31" ht="31.5" customHeight="1">
      <c r="A333" s="90" t="str">
        <f>IFERROR(VLOOKUP('2추일입'!$C333,[2]구분표!$A$2:$C$1001,2,FALSE),"")</f>
        <v/>
      </c>
      <c r="B333" s="90" t="str">
        <f>IFERROR(VLOOKUP('2추일입'!$C333,[2]구분표!$A$2:$C$1001,3,FALSE),"")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5"/>
        <v>0</v>
      </c>
      <c r="M333" s="188"/>
      <c r="N333" s="188"/>
      <c r="O333" s="74">
        <f t="shared" si="56"/>
        <v>0</v>
      </c>
      <c r="P333" s="75" t="str">
        <f t="shared" si="57"/>
        <v>-</v>
      </c>
      <c r="Q333" s="209"/>
      <c r="R333" s="76"/>
      <c r="S333" s="215"/>
      <c r="T333" s="76"/>
      <c r="U333" s="79" t="str">
        <f t="shared" si="54"/>
        <v/>
      </c>
      <c r="V333" s="188">
        <f t="shared" si="58"/>
        <v>0</v>
      </c>
      <c r="W333" s="188">
        <f t="shared" si="59"/>
        <v>0</v>
      </c>
      <c r="X333" s="78" t="str">
        <f t="shared" si="60"/>
        <v>ok</v>
      </c>
      <c r="Y333" s="76"/>
      <c r="Z333" s="77" t="str">
        <f t="shared" si="61"/>
        <v/>
      </c>
      <c r="AA333" s="188">
        <f t="shared" si="62"/>
        <v>0</v>
      </c>
      <c r="AB333" s="188">
        <f t="shared" si="63"/>
        <v>0</v>
      </c>
      <c r="AC333" s="78" t="str">
        <f t="shared" si="64"/>
        <v>ok</v>
      </c>
      <c r="AD333" s="76"/>
      <c r="AE333" s="80" t="str">
        <f t="array" ref="AE333">IFERROR(IF($C333="","",INDEX([2]구분표!$I$2:$I$1001,MATCH(1,([2]구분표!$B$2:$B$1001='2추일입'!$A333)*([2]구분표!$C$2:$C$1001='2추일입'!$B333)*([2]구분표!$A$2:$A$1001='2추일입'!$C333),0))),"@@")</f>
        <v/>
      </c>
    </row>
    <row r="334" spans="1:31" ht="31.5" customHeight="1">
      <c r="A334" s="90" t="str">
        <f>IFERROR(VLOOKUP('2추일입'!$C334,[2]구분표!$A$2:$C$1001,2,FALSE),"")</f>
        <v/>
      </c>
      <c r="B334" s="90" t="str">
        <f>IFERROR(VLOOKUP('2추일입'!$C334,[2]구분표!$A$2:$C$1001,3,FALSE),"")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5"/>
        <v>0</v>
      </c>
      <c r="M334" s="188"/>
      <c r="N334" s="188"/>
      <c r="O334" s="74">
        <f t="shared" si="56"/>
        <v>0</v>
      </c>
      <c r="P334" s="75" t="str">
        <f t="shared" si="57"/>
        <v>-</v>
      </c>
      <c r="Q334" s="209"/>
      <c r="R334" s="76"/>
      <c r="S334" s="215"/>
      <c r="T334" s="76"/>
      <c r="U334" s="79" t="str">
        <f t="shared" si="54"/>
        <v/>
      </c>
      <c r="V334" s="188">
        <f t="shared" si="58"/>
        <v>0</v>
      </c>
      <c r="W334" s="188">
        <f t="shared" si="59"/>
        <v>0</v>
      </c>
      <c r="X334" s="78" t="str">
        <f t="shared" si="60"/>
        <v>ok</v>
      </c>
      <c r="Y334" s="76"/>
      <c r="Z334" s="77" t="str">
        <f t="shared" si="61"/>
        <v/>
      </c>
      <c r="AA334" s="188">
        <f t="shared" si="62"/>
        <v>0</v>
      </c>
      <c r="AB334" s="188">
        <f t="shared" si="63"/>
        <v>0</v>
      </c>
      <c r="AC334" s="78" t="str">
        <f t="shared" si="64"/>
        <v>ok</v>
      </c>
      <c r="AD334" s="76"/>
      <c r="AE334" s="80" t="str">
        <f t="array" ref="AE334">IFERROR(IF($C334="","",INDEX([2]구분표!$I$2:$I$1001,MATCH(1,([2]구분표!$B$2:$B$1001='2추일입'!$A334)*([2]구분표!$C$2:$C$1001='2추일입'!$B334)*([2]구분표!$A$2:$A$1001='2추일입'!$C334),0))),"@@")</f>
        <v/>
      </c>
    </row>
    <row r="335" spans="1:31" ht="31.5" customHeight="1">
      <c r="A335" s="90" t="str">
        <f>IFERROR(VLOOKUP('2추일입'!$C335,[2]구분표!$A$2:$C$1001,2,FALSE),"")</f>
        <v/>
      </c>
      <c r="B335" s="90" t="str">
        <f>IFERROR(VLOOKUP('2추일입'!$C335,[2]구분표!$A$2:$C$1001,3,FALSE),"")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5"/>
        <v>0</v>
      </c>
      <c r="M335" s="188"/>
      <c r="N335" s="188"/>
      <c r="O335" s="74">
        <f t="shared" si="56"/>
        <v>0</v>
      </c>
      <c r="P335" s="75" t="str">
        <f t="shared" si="57"/>
        <v>-</v>
      </c>
      <c r="Q335" s="209"/>
      <c r="R335" s="76"/>
      <c r="S335" s="215"/>
      <c r="T335" s="76"/>
      <c r="U335" s="79" t="str">
        <f t="shared" si="54"/>
        <v/>
      </c>
      <c r="V335" s="188">
        <f t="shared" si="58"/>
        <v>0</v>
      </c>
      <c r="W335" s="188">
        <f t="shared" si="59"/>
        <v>0</v>
      </c>
      <c r="X335" s="78" t="str">
        <f t="shared" si="60"/>
        <v>ok</v>
      </c>
      <c r="Y335" s="76"/>
      <c r="Z335" s="77" t="str">
        <f t="shared" si="61"/>
        <v/>
      </c>
      <c r="AA335" s="188">
        <f t="shared" si="62"/>
        <v>0</v>
      </c>
      <c r="AB335" s="188">
        <f t="shared" si="63"/>
        <v>0</v>
      </c>
      <c r="AC335" s="78" t="str">
        <f t="shared" si="64"/>
        <v>ok</v>
      </c>
      <c r="AD335" s="76"/>
      <c r="AE335" s="80" t="str">
        <f t="array" ref="AE335">IFERROR(IF($C335="","",INDEX([2]구분표!$I$2:$I$1001,MATCH(1,([2]구분표!$B$2:$B$1001='2추일입'!$A335)*([2]구분표!$C$2:$C$1001='2추일입'!$B335)*([2]구분표!$A$2:$A$1001='2추일입'!$C335),0))),"@@")</f>
        <v/>
      </c>
    </row>
    <row r="336" spans="1:31" ht="31.5" customHeight="1">
      <c r="A336" s="90" t="str">
        <f>IFERROR(VLOOKUP('2추일입'!$C336,[2]구분표!$A$2:$C$1001,2,FALSE),"")</f>
        <v/>
      </c>
      <c r="B336" s="90" t="str">
        <f>IFERROR(VLOOKUP('2추일입'!$C336,[2]구분표!$A$2:$C$1001,3,FALSE),"")</f>
        <v/>
      </c>
      <c r="C336" s="190"/>
      <c r="D336" s="189"/>
      <c r="E336" s="189"/>
      <c r="F336" s="190"/>
      <c r="G336" s="191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5"/>
        <v>0</v>
      </c>
      <c r="M336" s="188"/>
      <c r="N336" s="188"/>
      <c r="O336" s="74">
        <f t="shared" si="56"/>
        <v>0</v>
      </c>
      <c r="P336" s="75" t="str">
        <f t="shared" si="57"/>
        <v>-</v>
      </c>
      <c r="Q336" s="209"/>
      <c r="R336" s="76"/>
      <c r="S336" s="215"/>
      <c r="T336" s="76"/>
      <c r="U336" s="79" t="str">
        <f t="shared" ref="U336:U368" si="65">IF(COUNT(FIND("국비/",$F336)),"국비",IF(COUNT(FIND("광특/",$F336)),"광특",IF(COUNT(FIND("기금/",$F336)),"기금",IF(COUNT(FIND("교부세/",$F336)),"특교",IF(COUNT(FIND("자체/",$F336)),"도비","")))))</f>
        <v/>
      </c>
      <c r="V336" s="188">
        <f t="shared" si="58"/>
        <v>0</v>
      </c>
      <c r="W336" s="188">
        <f t="shared" si="59"/>
        <v>0</v>
      </c>
      <c r="X336" s="78" t="str">
        <f t="shared" si="60"/>
        <v>ok</v>
      </c>
      <c r="Y336" s="76"/>
      <c r="Z336" s="77" t="str">
        <f t="shared" si="61"/>
        <v/>
      </c>
      <c r="AA336" s="188">
        <f t="shared" si="62"/>
        <v>0</v>
      </c>
      <c r="AB336" s="188">
        <f t="shared" si="63"/>
        <v>0</v>
      </c>
      <c r="AC336" s="78" t="str">
        <f t="shared" si="64"/>
        <v>ok</v>
      </c>
      <c r="AD336" s="76"/>
      <c r="AE336" s="80" t="str">
        <f t="array" ref="AE336">IFERROR(IF($C336="","",INDEX([2]구분표!$I$2:$I$1001,MATCH(1,([2]구분표!$B$2:$B$1001='2추일입'!$A336)*([2]구분표!$C$2:$C$1001='2추일입'!$B336)*([2]구분표!$A$2:$A$1001='2추일입'!$C336),0))),"@@")</f>
        <v/>
      </c>
    </row>
    <row r="337" spans="1:31" ht="31.5" customHeight="1">
      <c r="A337" s="90" t="str">
        <f>IFERROR(VLOOKUP('2추일입'!$C337,[2]구분표!$A$2:$C$1001,2,FALSE),"")</f>
        <v/>
      </c>
      <c r="B337" s="90" t="str">
        <f>IFERROR(VLOOKUP('2추일입'!$C337,[2]구분표!$A$2:$C$1001,3,FALSE),"")</f>
        <v/>
      </c>
      <c r="C337" s="190"/>
      <c r="D337" s="189"/>
      <c r="E337" s="189"/>
      <c r="F337" s="190"/>
      <c r="G337" s="188"/>
      <c r="H337" s="188"/>
      <c r="I337" s="74">
        <f>IF(SUMPRODUCT(COUNTIF($D337,{"*본예산*","*1회추경*","*신규*"})),"-",G337-H337)</f>
        <v>0</v>
      </c>
      <c r="J337" s="200"/>
      <c r="K337" s="200"/>
      <c r="L337" s="74">
        <f t="shared" si="55"/>
        <v>0</v>
      </c>
      <c r="M337" s="203"/>
      <c r="N337" s="202"/>
      <c r="O337" s="74">
        <f t="shared" si="56"/>
        <v>0</v>
      </c>
      <c r="P337" s="75" t="str">
        <f t="shared" si="57"/>
        <v>-</v>
      </c>
      <c r="Q337" s="208"/>
      <c r="R337" s="76"/>
      <c r="S337" s="215"/>
      <c r="T337" s="76"/>
      <c r="U337" s="79" t="str">
        <f t="shared" si="65"/>
        <v/>
      </c>
      <c r="V337" s="188">
        <f t="shared" si="58"/>
        <v>0</v>
      </c>
      <c r="W337" s="188">
        <f t="shared" si="59"/>
        <v>0</v>
      </c>
      <c r="X337" s="78" t="str">
        <f t="shared" si="60"/>
        <v>ok</v>
      </c>
      <c r="Y337" s="76"/>
      <c r="Z337" s="77" t="str">
        <f t="shared" si="61"/>
        <v/>
      </c>
      <c r="AA337" s="188">
        <f t="shared" si="62"/>
        <v>0</v>
      </c>
      <c r="AB337" s="188">
        <f t="shared" si="63"/>
        <v>0</v>
      </c>
      <c r="AC337" s="78" t="str">
        <f t="shared" si="64"/>
        <v>ok</v>
      </c>
      <c r="AD337" s="76"/>
      <c r="AE337" s="80" t="str">
        <f t="array" ref="AE337">IFERROR(IF($C337="","",INDEX([2]구분표!$I$2:$I$1001,MATCH(1,([2]구분표!$B$2:$B$1001='2추일입'!$A337)*([2]구분표!$C$2:$C$1001='2추일입'!$B337)*([2]구분표!$A$2:$A$1001='2추일입'!$C337),0))),"@@")</f>
        <v/>
      </c>
    </row>
    <row r="338" spans="1:31" ht="31.5" customHeight="1">
      <c r="A338" s="90" t="str">
        <f>IFERROR(VLOOKUP('2추일입'!$C338,[2]구분표!$A$2:$C$1001,2,FALSE),"")</f>
        <v/>
      </c>
      <c r="B338" s="90" t="str">
        <f>IFERROR(VLOOKUP('2추일입'!$C338,[2]구분표!$A$2:$C$1001,3,FALSE),"")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5"/>
        <v>0</v>
      </c>
      <c r="M338" s="203"/>
      <c r="N338" s="202"/>
      <c r="O338" s="74">
        <f t="shared" si="56"/>
        <v>0</v>
      </c>
      <c r="P338" s="75" t="str">
        <f t="shared" si="57"/>
        <v>-</v>
      </c>
      <c r="Q338" s="208"/>
      <c r="R338" s="76"/>
      <c r="S338" s="215"/>
      <c r="T338" s="76"/>
      <c r="U338" s="79" t="str">
        <f t="shared" si="65"/>
        <v/>
      </c>
      <c r="V338" s="188">
        <f t="shared" si="58"/>
        <v>0</v>
      </c>
      <c r="W338" s="188">
        <f t="shared" si="59"/>
        <v>0</v>
      </c>
      <c r="X338" s="78" t="str">
        <f t="shared" si="60"/>
        <v>ok</v>
      </c>
      <c r="Y338" s="76"/>
      <c r="Z338" s="77" t="str">
        <f t="shared" si="61"/>
        <v/>
      </c>
      <c r="AA338" s="188">
        <f t="shared" si="62"/>
        <v>0</v>
      </c>
      <c r="AB338" s="188">
        <f t="shared" si="63"/>
        <v>0</v>
      </c>
      <c r="AC338" s="78" t="str">
        <f t="shared" si="64"/>
        <v>ok</v>
      </c>
      <c r="AD338" s="76"/>
      <c r="AE338" s="80" t="str">
        <f t="array" ref="AE338">IFERROR(IF($C338="","",INDEX([2]구분표!$I$2:$I$1001,MATCH(1,([2]구분표!$B$2:$B$1001='2추일입'!$A338)*([2]구분표!$C$2:$C$1001='2추일입'!$B338)*([2]구분표!$A$2:$A$1001='2추일입'!$C338),0))),"@@")</f>
        <v/>
      </c>
    </row>
    <row r="339" spans="1:31" ht="31.5" customHeight="1">
      <c r="A339" s="90" t="str">
        <f>IFERROR(VLOOKUP('2추일입'!$C339,[2]구분표!$A$2:$C$1001,2,FALSE),"")</f>
        <v/>
      </c>
      <c r="B339" s="90" t="str">
        <f>IFERROR(VLOOKUP('2추일입'!$C339,[2]구분표!$A$2:$C$1001,3,FALSE),"")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5"/>
        <v>0</v>
      </c>
      <c r="M339" s="203"/>
      <c r="N339" s="202"/>
      <c r="O339" s="74">
        <f t="shared" si="56"/>
        <v>0</v>
      </c>
      <c r="P339" s="75" t="str">
        <f t="shared" si="57"/>
        <v>-</v>
      </c>
      <c r="Q339" s="208"/>
      <c r="R339" s="76"/>
      <c r="S339" s="215"/>
      <c r="T339" s="76"/>
      <c r="U339" s="79" t="str">
        <f t="shared" si="65"/>
        <v/>
      </c>
      <c r="V339" s="188">
        <f t="shared" si="58"/>
        <v>0</v>
      </c>
      <c r="W339" s="188">
        <f t="shared" si="59"/>
        <v>0</v>
      </c>
      <c r="X339" s="78" t="str">
        <f t="shared" si="60"/>
        <v>ok</v>
      </c>
      <c r="Y339" s="76"/>
      <c r="Z339" s="77" t="str">
        <f t="shared" si="61"/>
        <v/>
      </c>
      <c r="AA339" s="188">
        <f t="shared" si="62"/>
        <v>0</v>
      </c>
      <c r="AB339" s="188">
        <f t="shared" si="63"/>
        <v>0</v>
      </c>
      <c r="AC339" s="78" t="str">
        <f t="shared" si="64"/>
        <v>ok</v>
      </c>
      <c r="AD339" s="76"/>
      <c r="AE339" s="80" t="str">
        <f t="array" ref="AE339">IFERROR(IF($C339="","",INDEX([2]구분표!$I$2:$I$1001,MATCH(1,([2]구분표!$B$2:$B$1001='2추일입'!$A339)*([2]구분표!$C$2:$C$1001='2추일입'!$B339)*([2]구분표!$A$2:$A$1001='2추일입'!$C339),0))),"@@")</f>
        <v/>
      </c>
    </row>
    <row r="340" spans="1:31" ht="31.5" customHeight="1">
      <c r="A340" s="90" t="str">
        <f>IFERROR(VLOOKUP('2추일입'!$C340,[2]구분표!$A$2:$C$1001,2,FALSE),"")</f>
        <v/>
      </c>
      <c r="B340" s="90" t="str">
        <f>IFERROR(VLOOKUP('2추일입'!$C340,[2]구분표!$A$2:$C$1001,3,FALSE),"")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5"/>
        <v>0</v>
      </c>
      <c r="M340" s="203"/>
      <c r="N340" s="202"/>
      <c r="O340" s="74">
        <f t="shared" si="56"/>
        <v>0</v>
      </c>
      <c r="P340" s="75" t="str">
        <f t="shared" si="57"/>
        <v>-</v>
      </c>
      <c r="Q340" s="208"/>
      <c r="R340" s="76"/>
      <c r="S340" s="215"/>
      <c r="T340" s="76"/>
      <c r="U340" s="79" t="str">
        <f t="shared" si="65"/>
        <v/>
      </c>
      <c r="V340" s="188">
        <f t="shared" si="58"/>
        <v>0</v>
      </c>
      <c r="W340" s="188">
        <f t="shared" si="59"/>
        <v>0</v>
      </c>
      <c r="X340" s="78" t="str">
        <f t="shared" si="60"/>
        <v>ok</v>
      </c>
      <c r="Y340" s="76"/>
      <c r="Z340" s="77" t="str">
        <f t="shared" si="61"/>
        <v/>
      </c>
      <c r="AA340" s="188">
        <f t="shared" si="62"/>
        <v>0</v>
      </c>
      <c r="AB340" s="188">
        <f t="shared" si="63"/>
        <v>0</v>
      </c>
      <c r="AC340" s="78" t="str">
        <f t="shared" si="64"/>
        <v>ok</v>
      </c>
      <c r="AD340" s="76"/>
      <c r="AE340" s="80" t="str">
        <f t="array" ref="AE340">IFERROR(IF($C340="","",INDEX([2]구분표!$I$2:$I$1001,MATCH(1,([2]구분표!$B$2:$B$1001='2추일입'!$A340)*([2]구분표!$C$2:$C$1001='2추일입'!$B340)*([2]구분표!$A$2:$A$1001='2추일입'!$C340),0))),"@@")</f>
        <v/>
      </c>
    </row>
    <row r="341" spans="1:31" ht="31.5" customHeight="1">
      <c r="A341" s="90" t="str">
        <f>IFERROR(VLOOKUP('2추일입'!$C341,[2]구분표!$A$2:$C$1001,2,FALSE),"")</f>
        <v/>
      </c>
      <c r="B341" s="90" t="str">
        <f>IFERROR(VLOOKUP('2추일입'!$C341,[2]구분표!$A$2:$C$1001,3,FALSE),"")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5"/>
        <v>0</v>
      </c>
      <c r="M341" s="203"/>
      <c r="N341" s="202"/>
      <c r="O341" s="74">
        <f t="shared" si="56"/>
        <v>0</v>
      </c>
      <c r="P341" s="75" t="str">
        <f t="shared" si="57"/>
        <v>-</v>
      </c>
      <c r="Q341" s="208"/>
      <c r="R341" s="76"/>
      <c r="S341" s="215"/>
      <c r="T341" s="76"/>
      <c r="U341" s="79" t="str">
        <f t="shared" si="65"/>
        <v/>
      </c>
      <c r="V341" s="188">
        <f t="shared" si="58"/>
        <v>0</v>
      </c>
      <c r="W341" s="188">
        <f t="shared" si="59"/>
        <v>0</v>
      </c>
      <c r="X341" s="78" t="str">
        <f t="shared" si="60"/>
        <v>ok</v>
      </c>
      <c r="Y341" s="76"/>
      <c r="Z341" s="77" t="str">
        <f t="shared" si="61"/>
        <v/>
      </c>
      <c r="AA341" s="188">
        <f t="shared" si="62"/>
        <v>0</v>
      </c>
      <c r="AB341" s="188">
        <f t="shared" si="63"/>
        <v>0</v>
      </c>
      <c r="AC341" s="78" t="str">
        <f t="shared" si="64"/>
        <v>ok</v>
      </c>
      <c r="AD341" s="76"/>
      <c r="AE341" s="80" t="str">
        <f t="array" ref="AE341">IFERROR(IF($C341="","",INDEX([2]구분표!$I$2:$I$1001,MATCH(1,([2]구분표!$B$2:$B$1001='2추일입'!$A341)*([2]구분표!$C$2:$C$1001='2추일입'!$B341)*([2]구분표!$A$2:$A$1001='2추일입'!$C341),0))),"@@")</f>
        <v/>
      </c>
    </row>
    <row r="342" spans="1:31" ht="31.5" customHeight="1">
      <c r="A342" s="90" t="str">
        <f>IFERROR(VLOOKUP('2추일입'!$C342,[2]구분표!$A$2:$C$1001,2,FALSE),"")</f>
        <v/>
      </c>
      <c r="B342" s="90" t="str">
        <f>IFERROR(VLOOKUP('2추일입'!$C342,[2]구분표!$A$2:$C$1001,3,FALSE),"")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5"/>
        <v>0</v>
      </c>
      <c r="M342" s="203"/>
      <c r="N342" s="202"/>
      <c r="O342" s="74">
        <f t="shared" si="56"/>
        <v>0</v>
      </c>
      <c r="P342" s="75" t="str">
        <f t="shared" si="57"/>
        <v>-</v>
      </c>
      <c r="Q342" s="208"/>
      <c r="R342" s="76"/>
      <c r="S342" s="215"/>
      <c r="T342" s="76"/>
      <c r="U342" s="79" t="str">
        <f t="shared" si="65"/>
        <v/>
      </c>
      <c r="V342" s="188">
        <f t="shared" si="58"/>
        <v>0</v>
      </c>
      <c r="W342" s="188">
        <f t="shared" si="59"/>
        <v>0</v>
      </c>
      <c r="X342" s="78" t="str">
        <f t="shared" si="60"/>
        <v>ok</v>
      </c>
      <c r="Y342" s="76"/>
      <c r="Z342" s="77" t="str">
        <f t="shared" si="61"/>
        <v/>
      </c>
      <c r="AA342" s="188">
        <f t="shared" si="62"/>
        <v>0</v>
      </c>
      <c r="AB342" s="188">
        <f t="shared" si="63"/>
        <v>0</v>
      </c>
      <c r="AC342" s="78" t="str">
        <f t="shared" si="64"/>
        <v>ok</v>
      </c>
      <c r="AD342" s="76"/>
      <c r="AE342" s="80" t="str">
        <f t="array" ref="AE342">IFERROR(IF($C342="","",INDEX([2]구분표!$I$2:$I$1001,MATCH(1,([2]구분표!$B$2:$B$1001='2추일입'!$A342)*([2]구분표!$C$2:$C$1001='2추일입'!$B342)*([2]구분표!$A$2:$A$1001='2추일입'!$C342),0))),"@@")</f>
        <v/>
      </c>
    </row>
    <row r="343" spans="1:31" ht="31.5" customHeight="1">
      <c r="A343" s="90" t="str">
        <f>IFERROR(VLOOKUP('2추일입'!$C343,[2]구분표!$A$2:$C$1001,2,FALSE),"")</f>
        <v/>
      </c>
      <c r="B343" s="90" t="str">
        <f>IFERROR(VLOOKUP('2추일입'!$C343,[2]구분표!$A$2:$C$1001,3,FALSE),"")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188"/>
      <c r="K343" s="188"/>
      <c r="L343" s="74">
        <f t="shared" si="55"/>
        <v>0</v>
      </c>
      <c r="M343" s="202"/>
      <c r="N343" s="202"/>
      <c r="O343" s="74">
        <f t="shared" si="56"/>
        <v>0</v>
      </c>
      <c r="P343" s="75" t="str">
        <f t="shared" si="57"/>
        <v>-</v>
      </c>
      <c r="Q343" s="208"/>
      <c r="R343" s="76"/>
      <c r="S343" s="215"/>
      <c r="T343" s="76"/>
      <c r="U343" s="79" t="str">
        <f t="shared" si="65"/>
        <v/>
      </c>
      <c r="V343" s="188">
        <f t="shared" si="58"/>
        <v>0</v>
      </c>
      <c r="W343" s="188">
        <f t="shared" si="59"/>
        <v>0</v>
      </c>
      <c r="X343" s="78" t="str">
        <f t="shared" si="60"/>
        <v>ok</v>
      </c>
      <c r="Y343" s="76"/>
      <c r="Z343" s="77" t="str">
        <f t="shared" si="61"/>
        <v/>
      </c>
      <c r="AA343" s="188">
        <f t="shared" si="62"/>
        <v>0</v>
      </c>
      <c r="AB343" s="188">
        <f t="shared" si="63"/>
        <v>0</v>
      </c>
      <c r="AC343" s="78" t="str">
        <f t="shared" si="64"/>
        <v>ok</v>
      </c>
      <c r="AD343" s="76"/>
      <c r="AE343" s="80" t="str">
        <f t="array" ref="AE343">IFERROR(IF($C343="","",INDEX([2]구분표!$I$2:$I$1001,MATCH(1,([2]구분표!$B$2:$B$1001='2추일입'!$A343)*([2]구분표!$C$2:$C$1001='2추일입'!$B343)*([2]구분표!$A$2:$A$1001='2추일입'!$C343),0))),"@@")</f>
        <v/>
      </c>
    </row>
    <row r="344" spans="1:31" ht="31.5" customHeight="1">
      <c r="A344" s="90" t="str">
        <f>IFERROR(VLOOKUP('2추일입'!$C344,[2]구분표!$A$2:$C$1001,2,FALSE),"")</f>
        <v/>
      </c>
      <c r="B344" s="90" t="str">
        <f>IFERROR(VLOOKUP('2추일입'!$C344,[2]구분표!$A$2:$C$1001,3,FALSE),"")</f>
        <v/>
      </c>
      <c r="C344" s="190"/>
      <c r="D344" s="189"/>
      <c r="E344" s="189"/>
      <c r="F344" s="190"/>
      <c r="G344" s="188"/>
      <c r="H344" s="191"/>
      <c r="I344" s="74">
        <f>IF(SUMPRODUCT(COUNTIF($D344,{"*본예산*","*1회추경*","*신규*"})),"-",G344-H344)</f>
        <v>0</v>
      </c>
      <c r="J344" s="188"/>
      <c r="K344" s="188"/>
      <c r="L344" s="74">
        <f t="shared" si="55"/>
        <v>0</v>
      </c>
      <c r="M344" s="188"/>
      <c r="N344" s="188"/>
      <c r="O344" s="74">
        <f t="shared" si="56"/>
        <v>0</v>
      </c>
      <c r="P344" s="75" t="str">
        <f t="shared" si="57"/>
        <v>-</v>
      </c>
      <c r="Q344" s="210"/>
      <c r="R344" s="76"/>
      <c r="S344" s="215"/>
      <c r="T344" s="76"/>
      <c r="U344" s="79" t="str">
        <f t="shared" si="65"/>
        <v/>
      </c>
      <c r="V344" s="188">
        <f t="shared" si="58"/>
        <v>0</v>
      </c>
      <c r="W344" s="188">
        <f t="shared" si="59"/>
        <v>0</v>
      </c>
      <c r="X344" s="78" t="str">
        <f t="shared" si="60"/>
        <v>ok</v>
      </c>
      <c r="Y344" s="76"/>
      <c r="Z344" s="77" t="str">
        <f t="shared" si="61"/>
        <v/>
      </c>
      <c r="AA344" s="188">
        <f t="shared" si="62"/>
        <v>0</v>
      </c>
      <c r="AB344" s="188">
        <f t="shared" si="63"/>
        <v>0</v>
      </c>
      <c r="AC344" s="78" t="str">
        <f t="shared" si="64"/>
        <v>ok</v>
      </c>
      <c r="AD344" s="76"/>
      <c r="AE344" s="80" t="str">
        <f t="array" ref="AE344">IFERROR(IF($C344="","",INDEX([2]구분표!$I$2:$I$1001,MATCH(1,([2]구분표!$B$2:$B$1001='2추일입'!$A344)*([2]구분표!$C$2:$C$1001='2추일입'!$B344)*([2]구분표!$A$2:$A$1001='2추일입'!$C344),0))),"@@")</f>
        <v/>
      </c>
    </row>
    <row r="345" spans="1:31" ht="31.5" customHeight="1">
      <c r="A345" s="90" t="str">
        <f>IFERROR(VLOOKUP('2추일입'!$C345,[2]구분표!$A$2:$C$1001,2,FALSE),"")</f>
        <v/>
      </c>
      <c r="B345" s="90" t="str">
        <f>IFERROR(VLOOKUP('2추일입'!$C345,[2]구분표!$A$2:$C$1001,3,FALSE),"")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5"/>
        <v>0</v>
      </c>
      <c r="M345" s="188"/>
      <c r="N345" s="188"/>
      <c r="O345" s="74">
        <f t="shared" si="56"/>
        <v>0</v>
      </c>
      <c r="P345" s="75" t="str">
        <f t="shared" si="57"/>
        <v>-</v>
      </c>
      <c r="Q345" s="210"/>
      <c r="R345" s="76"/>
      <c r="S345" s="215"/>
      <c r="T345" s="76"/>
      <c r="U345" s="79" t="str">
        <f t="shared" si="65"/>
        <v/>
      </c>
      <c r="V345" s="188">
        <f t="shared" si="58"/>
        <v>0</v>
      </c>
      <c r="W345" s="188">
        <f t="shared" si="59"/>
        <v>0</v>
      </c>
      <c r="X345" s="78" t="str">
        <f t="shared" si="60"/>
        <v>ok</v>
      </c>
      <c r="Y345" s="76"/>
      <c r="Z345" s="77" t="str">
        <f t="shared" si="61"/>
        <v/>
      </c>
      <c r="AA345" s="188">
        <f t="shared" si="62"/>
        <v>0</v>
      </c>
      <c r="AB345" s="188">
        <f t="shared" si="63"/>
        <v>0</v>
      </c>
      <c r="AC345" s="78" t="str">
        <f t="shared" si="64"/>
        <v>ok</v>
      </c>
      <c r="AD345" s="76"/>
      <c r="AE345" s="80" t="str">
        <f t="array" ref="AE345">IFERROR(IF($C345="","",INDEX([2]구분표!$I$2:$I$1001,MATCH(1,([2]구분표!$B$2:$B$1001='2추일입'!$A345)*([2]구분표!$C$2:$C$1001='2추일입'!$B345)*([2]구분표!$A$2:$A$1001='2추일입'!$C345),0))),"@@")</f>
        <v/>
      </c>
    </row>
    <row r="346" spans="1:31" ht="31.5" customHeight="1">
      <c r="A346" s="90" t="str">
        <f>IFERROR(VLOOKUP('2추일입'!$C346,[2]구분표!$A$2:$C$1001,2,FALSE),"")</f>
        <v/>
      </c>
      <c r="B346" s="90" t="str">
        <f>IFERROR(VLOOKUP('2추일입'!$C346,[2]구분표!$A$2:$C$1001,3,FALSE),"")</f>
        <v/>
      </c>
      <c r="C346" s="190"/>
      <c r="D346" s="189"/>
      <c r="E346" s="189"/>
      <c r="F346" s="190"/>
      <c r="G346" s="188"/>
      <c r="H346" s="188"/>
      <c r="I346" s="74">
        <f>IF(SUMPRODUCT(COUNTIF($D346,{"*본예산*","*1회추경*","*신규*"})),"-",G346-H346)</f>
        <v>0</v>
      </c>
      <c r="J346" s="188"/>
      <c r="K346" s="188"/>
      <c r="L346" s="74">
        <f t="shared" si="55"/>
        <v>0</v>
      </c>
      <c r="M346" s="188"/>
      <c r="N346" s="188"/>
      <c r="O346" s="74">
        <f t="shared" si="56"/>
        <v>0</v>
      </c>
      <c r="P346" s="75" t="str">
        <f t="shared" si="57"/>
        <v>-</v>
      </c>
      <c r="Q346" s="209"/>
      <c r="R346" s="76"/>
      <c r="S346" s="215"/>
      <c r="T346" s="76"/>
      <c r="U346" s="79" t="str">
        <f t="shared" si="65"/>
        <v/>
      </c>
      <c r="V346" s="188">
        <f t="shared" si="58"/>
        <v>0</v>
      </c>
      <c r="W346" s="188">
        <f t="shared" si="59"/>
        <v>0</v>
      </c>
      <c r="X346" s="78" t="str">
        <f t="shared" si="60"/>
        <v>ok</v>
      </c>
      <c r="Y346" s="76"/>
      <c r="Z346" s="77" t="str">
        <f t="shared" si="61"/>
        <v/>
      </c>
      <c r="AA346" s="188">
        <f t="shared" si="62"/>
        <v>0</v>
      </c>
      <c r="AB346" s="188">
        <f t="shared" si="63"/>
        <v>0</v>
      </c>
      <c r="AC346" s="78" t="str">
        <f t="shared" si="64"/>
        <v>ok</v>
      </c>
      <c r="AD346" s="76"/>
      <c r="AE346" s="80" t="str">
        <f t="array" ref="AE346">IFERROR(IF($C346="","",INDEX([2]구분표!$I$2:$I$1001,MATCH(1,([2]구분표!$B$2:$B$1001='2추일입'!$A346)*([2]구분표!$C$2:$C$1001='2추일입'!$B346)*([2]구분표!$A$2:$A$1001='2추일입'!$C346),0))),"@@")</f>
        <v/>
      </c>
    </row>
    <row r="347" spans="1:31" ht="31.5" customHeight="1">
      <c r="A347" s="90" t="str">
        <f>IFERROR(VLOOKUP('2추일입'!$C347,[2]구분표!$A$2:$C$1001,2,FALSE),"")</f>
        <v/>
      </c>
      <c r="B347" s="90" t="str">
        <f>IFERROR(VLOOKUP('2추일입'!$C347,[2]구분표!$A$2:$C$1001,3,FALSE),"")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5"/>
        <v>0</v>
      </c>
      <c r="M347" s="188"/>
      <c r="N347" s="188"/>
      <c r="O347" s="74">
        <f t="shared" si="56"/>
        <v>0</v>
      </c>
      <c r="P347" s="75" t="str">
        <f t="shared" si="57"/>
        <v>-</v>
      </c>
      <c r="Q347" s="210"/>
      <c r="R347" s="76"/>
      <c r="S347" s="215"/>
      <c r="T347" s="76"/>
      <c r="U347" s="79" t="str">
        <f t="shared" si="65"/>
        <v/>
      </c>
      <c r="V347" s="188">
        <f t="shared" si="58"/>
        <v>0</v>
      </c>
      <c r="W347" s="188">
        <f t="shared" si="59"/>
        <v>0</v>
      </c>
      <c r="X347" s="78" t="str">
        <f t="shared" si="60"/>
        <v>ok</v>
      </c>
      <c r="Y347" s="76"/>
      <c r="Z347" s="77" t="str">
        <f t="shared" si="61"/>
        <v/>
      </c>
      <c r="AA347" s="188">
        <f t="shared" si="62"/>
        <v>0</v>
      </c>
      <c r="AB347" s="188">
        <f t="shared" si="63"/>
        <v>0</v>
      </c>
      <c r="AC347" s="78" t="str">
        <f t="shared" si="64"/>
        <v>ok</v>
      </c>
      <c r="AD347" s="76"/>
      <c r="AE347" s="80" t="str">
        <f t="array" ref="AE347">IFERROR(IF($C347="","",INDEX([2]구분표!$I$2:$I$1001,MATCH(1,([2]구분표!$B$2:$B$1001='2추일입'!$A347)*([2]구분표!$C$2:$C$1001='2추일입'!$B347)*([2]구분표!$A$2:$A$1001='2추일입'!$C347),0))),"@@")</f>
        <v/>
      </c>
    </row>
    <row r="348" spans="1:31" ht="31.5" customHeight="1">
      <c r="A348" s="90" t="str">
        <f>IFERROR(VLOOKUP('2추일입'!$C348,[2]구분표!$A$2:$C$1001,2,FALSE),"")</f>
        <v/>
      </c>
      <c r="B348" s="90" t="str">
        <f>IFERROR(VLOOKUP('2추일입'!$C348,[2]구분표!$A$2:$C$1001,3,FALSE),"")</f>
        <v/>
      </c>
      <c r="C348" s="190"/>
      <c r="D348" s="189"/>
      <c r="E348" s="189"/>
      <c r="F348" s="190"/>
      <c r="G348" s="192"/>
      <c r="H348" s="192"/>
      <c r="I348" s="74">
        <f>IF(SUMPRODUCT(COUNTIF($D348,{"*본예산*","*1회추경*","*신규*"})),"-",G348-H348)</f>
        <v>0</v>
      </c>
      <c r="J348" s="188"/>
      <c r="K348" s="188"/>
      <c r="L348" s="74">
        <f t="shared" si="55"/>
        <v>0</v>
      </c>
      <c r="M348" s="188"/>
      <c r="N348" s="188"/>
      <c r="O348" s="74">
        <f t="shared" si="56"/>
        <v>0</v>
      </c>
      <c r="P348" s="75" t="str">
        <f t="shared" si="57"/>
        <v>-</v>
      </c>
      <c r="Q348" s="205"/>
      <c r="R348" s="76"/>
      <c r="S348" s="215"/>
      <c r="T348" s="76"/>
      <c r="U348" s="79" t="str">
        <f t="shared" si="65"/>
        <v/>
      </c>
      <c r="V348" s="188">
        <f t="shared" si="58"/>
        <v>0</v>
      </c>
      <c r="W348" s="188">
        <f t="shared" si="59"/>
        <v>0</v>
      </c>
      <c r="X348" s="78" t="str">
        <f t="shared" si="60"/>
        <v>ok</v>
      </c>
      <c r="Y348" s="76"/>
      <c r="Z348" s="77" t="str">
        <f t="shared" si="61"/>
        <v/>
      </c>
      <c r="AA348" s="188">
        <f t="shared" si="62"/>
        <v>0</v>
      </c>
      <c r="AB348" s="188">
        <f t="shared" si="63"/>
        <v>0</v>
      </c>
      <c r="AC348" s="78" t="str">
        <f t="shared" si="64"/>
        <v>ok</v>
      </c>
      <c r="AD348" s="76"/>
      <c r="AE348" s="80" t="str">
        <f t="array" ref="AE348">IFERROR(IF($C348="","",INDEX([2]구분표!$I$2:$I$1001,MATCH(1,([2]구분표!$B$2:$B$1001='2추일입'!$A348)*([2]구분표!$C$2:$C$1001='2추일입'!$B348)*([2]구분표!$A$2:$A$1001='2추일입'!$C348),0))),"@@")</f>
        <v/>
      </c>
    </row>
    <row r="349" spans="1:31" s="24" customFormat="1" ht="31.5" customHeight="1">
      <c r="A349" s="91" t="str">
        <f>IFERROR(VLOOKUP('2추일입'!$C349,[2]구분표!$A$2:$C$1001,2,FALSE),"")</f>
        <v/>
      </c>
      <c r="B349" s="91" t="str">
        <f>IFERROR(VLOOKUP('2추일입'!$C349,[2]구분표!$A$2:$C$1001,3,FALSE),"")</f>
        <v/>
      </c>
      <c r="C349" s="194"/>
      <c r="D349" s="195"/>
      <c r="E349" s="195"/>
      <c r="F349" s="194"/>
      <c r="G349" s="192"/>
      <c r="H349" s="192"/>
      <c r="I349" s="74">
        <f>IF(SUMPRODUCT(COUNTIF($D349,{"*본예산*","*1회추경*","*신규*"})),"-",G349-H349)</f>
        <v>0</v>
      </c>
      <c r="J349" s="201"/>
      <c r="K349" s="201"/>
      <c r="L349" s="74">
        <f t="shared" si="55"/>
        <v>0</v>
      </c>
      <c r="M349" s="201"/>
      <c r="N349" s="201"/>
      <c r="O349" s="74">
        <f t="shared" si="56"/>
        <v>0</v>
      </c>
      <c r="P349" s="75" t="str">
        <f t="shared" si="57"/>
        <v>-</v>
      </c>
      <c r="Q349" s="207"/>
      <c r="R349" s="81"/>
      <c r="S349" s="216"/>
      <c r="T349" s="81"/>
      <c r="U349" s="79" t="str">
        <f t="shared" si="65"/>
        <v/>
      </c>
      <c r="V349" s="188">
        <f t="shared" si="58"/>
        <v>0</v>
      </c>
      <c r="W349" s="188">
        <f t="shared" si="59"/>
        <v>0</v>
      </c>
      <c r="X349" s="78" t="str">
        <f t="shared" si="60"/>
        <v>ok</v>
      </c>
      <c r="Y349" s="81"/>
      <c r="Z349" s="77" t="str">
        <f t="shared" si="61"/>
        <v/>
      </c>
      <c r="AA349" s="188">
        <f t="shared" si="62"/>
        <v>0</v>
      </c>
      <c r="AB349" s="188">
        <f t="shared" si="63"/>
        <v>0</v>
      </c>
      <c r="AC349" s="78" t="str">
        <f t="shared" si="64"/>
        <v>ok</v>
      </c>
      <c r="AD349" s="81"/>
      <c r="AE349" s="80" t="str">
        <f t="array" ref="AE349">IFERROR(IF($C349="","",INDEX([2]구분표!$I$2:$I$1001,MATCH(1,([2]구분표!$B$2:$B$1001='2추일입'!$A349)*([2]구분표!$C$2:$C$1001='2추일입'!$B349)*([2]구분표!$A$2:$A$1001='2추일입'!$C349),0))),"@@")</f>
        <v/>
      </c>
    </row>
    <row r="350" spans="1:31" ht="31.5" customHeight="1">
      <c r="A350" s="90" t="str">
        <f>IFERROR(VLOOKUP('2추일입'!$C350,[2]구분표!$A$2:$C$1001,2,FALSE),"")</f>
        <v/>
      </c>
      <c r="B350" s="90" t="str">
        <f>IFERROR(VLOOKUP('2추일입'!$C350,[2]구분표!$A$2:$C$1001,3,FALSE),"")</f>
        <v/>
      </c>
      <c r="C350" s="190"/>
      <c r="D350" s="189"/>
      <c r="E350" s="189"/>
      <c r="F350" s="190"/>
      <c r="G350" s="188"/>
      <c r="H350" s="188"/>
      <c r="I350" s="74">
        <f>IF(SUMPRODUCT(COUNTIF($D350,{"*본예산*","*1회추경*","*신규*"})),"-",G350-H350)</f>
        <v>0</v>
      </c>
      <c r="J350" s="188"/>
      <c r="K350" s="188"/>
      <c r="L350" s="74">
        <f t="shared" si="55"/>
        <v>0</v>
      </c>
      <c r="M350" s="188"/>
      <c r="N350" s="188"/>
      <c r="O350" s="74">
        <f t="shared" si="56"/>
        <v>0</v>
      </c>
      <c r="P350" s="75" t="str">
        <f t="shared" si="57"/>
        <v>-</v>
      </c>
      <c r="Q350" s="211"/>
      <c r="R350" s="76"/>
      <c r="S350" s="215"/>
      <c r="T350" s="76"/>
      <c r="U350" s="79" t="str">
        <f t="shared" si="65"/>
        <v/>
      </c>
      <c r="V350" s="188">
        <f t="shared" si="58"/>
        <v>0</v>
      </c>
      <c r="W350" s="188">
        <f t="shared" si="59"/>
        <v>0</v>
      </c>
      <c r="X350" s="78" t="str">
        <f t="shared" si="60"/>
        <v>ok</v>
      </c>
      <c r="Y350" s="76"/>
      <c r="Z350" s="77" t="str">
        <f t="shared" si="61"/>
        <v/>
      </c>
      <c r="AA350" s="188">
        <f t="shared" si="62"/>
        <v>0</v>
      </c>
      <c r="AB350" s="188">
        <f t="shared" si="63"/>
        <v>0</v>
      </c>
      <c r="AC350" s="78" t="str">
        <f t="shared" si="64"/>
        <v>ok</v>
      </c>
      <c r="AD350" s="76"/>
      <c r="AE350" s="80" t="str">
        <f t="array" ref="AE350">IFERROR(IF($C350="","",INDEX([2]구분표!$I$2:$I$1001,MATCH(1,([2]구분표!$B$2:$B$1001='2추일입'!$A350)*([2]구분표!$C$2:$C$1001='2추일입'!$B350)*([2]구분표!$A$2:$A$1001='2추일입'!$C350),0))),"@@")</f>
        <v/>
      </c>
    </row>
    <row r="351" spans="1:31" ht="31.5" customHeight="1">
      <c r="A351" s="90" t="str">
        <f>IFERROR(VLOOKUP('2추일입'!$C351,[2]구분표!$A$2:$C$1001,2,FALSE),"")</f>
        <v/>
      </c>
      <c r="B351" s="90" t="str">
        <f>IFERROR(VLOOKUP('2추일입'!$C351,[2]구분표!$A$2:$C$1001,3,FALSE),"")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5"/>
        <v>0</v>
      </c>
      <c r="M351" s="188"/>
      <c r="N351" s="188"/>
      <c r="O351" s="74">
        <f t="shared" si="56"/>
        <v>0</v>
      </c>
      <c r="P351" s="75" t="str">
        <f t="shared" si="57"/>
        <v>-</v>
      </c>
      <c r="Q351" s="209"/>
      <c r="R351" s="76"/>
      <c r="S351" s="215"/>
      <c r="T351" s="76"/>
      <c r="U351" s="79" t="str">
        <f t="shared" si="65"/>
        <v/>
      </c>
      <c r="V351" s="188">
        <f t="shared" si="58"/>
        <v>0</v>
      </c>
      <c r="W351" s="188">
        <f t="shared" si="59"/>
        <v>0</v>
      </c>
      <c r="X351" s="78" t="str">
        <f t="shared" si="60"/>
        <v>ok</v>
      </c>
      <c r="Y351" s="76"/>
      <c r="Z351" s="77" t="str">
        <f t="shared" si="61"/>
        <v/>
      </c>
      <c r="AA351" s="188">
        <f t="shared" si="62"/>
        <v>0</v>
      </c>
      <c r="AB351" s="188">
        <f t="shared" si="63"/>
        <v>0</v>
      </c>
      <c r="AC351" s="78" t="str">
        <f t="shared" si="64"/>
        <v>ok</v>
      </c>
      <c r="AD351" s="76"/>
      <c r="AE351" s="80" t="str">
        <f t="array" ref="AE351">IFERROR(IF($C351="","",INDEX([2]구분표!$I$2:$I$1001,MATCH(1,([2]구분표!$B$2:$B$1001='2추일입'!$A351)*([2]구분표!$C$2:$C$1001='2추일입'!$B351)*([2]구분표!$A$2:$A$1001='2추일입'!$C351),0))),"@@")</f>
        <v/>
      </c>
    </row>
    <row r="352" spans="1:31" ht="31.5" customHeight="1">
      <c r="A352" s="90" t="str">
        <f>IFERROR(VLOOKUP('2추일입'!$C352,[2]구분표!$A$2:$C$1001,2,FALSE),"")</f>
        <v/>
      </c>
      <c r="B352" s="90" t="str">
        <f>IFERROR(VLOOKUP('2추일입'!$C352,[2]구분표!$A$2:$C$1001,3,FALSE),"")</f>
        <v/>
      </c>
      <c r="C352" s="190"/>
      <c r="D352" s="189"/>
      <c r="E352" s="189"/>
      <c r="F352" s="190"/>
      <c r="G352" s="196"/>
      <c r="H352" s="196"/>
      <c r="I352" s="74">
        <f>IF(SUMPRODUCT(COUNTIF($D352,{"*본예산*","*1회추경*","*신규*"})),"-",G352-H352)</f>
        <v>0</v>
      </c>
      <c r="J352" s="188"/>
      <c r="K352" s="188"/>
      <c r="L352" s="74">
        <f t="shared" si="55"/>
        <v>0</v>
      </c>
      <c r="M352" s="188"/>
      <c r="N352" s="188"/>
      <c r="O352" s="74">
        <f t="shared" si="56"/>
        <v>0</v>
      </c>
      <c r="P352" s="75" t="str">
        <f t="shared" si="57"/>
        <v>-</v>
      </c>
      <c r="Q352" s="212"/>
      <c r="R352" s="76"/>
      <c r="S352" s="215"/>
      <c r="T352" s="76"/>
      <c r="U352" s="79" t="str">
        <f t="shared" si="65"/>
        <v/>
      </c>
      <c r="V352" s="188">
        <f t="shared" si="58"/>
        <v>0</v>
      </c>
      <c r="W352" s="188">
        <f t="shared" si="59"/>
        <v>0</v>
      </c>
      <c r="X352" s="78" t="str">
        <f t="shared" si="60"/>
        <v>ok</v>
      </c>
      <c r="Y352" s="76"/>
      <c r="Z352" s="77" t="str">
        <f t="shared" si="61"/>
        <v/>
      </c>
      <c r="AA352" s="188">
        <f t="shared" si="62"/>
        <v>0</v>
      </c>
      <c r="AB352" s="188">
        <f t="shared" si="63"/>
        <v>0</v>
      </c>
      <c r="AC352" s="78" t="str">
        <f t="shared" si="64"/>
        <v>ok</v>
      </c>
      <c r="AD352" s="76"/>
      <c r="AE352" s="80" t="str">
        <f t="array" ref="AE352">IFERROR(IF($C352="","",INDEX([2]구분표!$I$2:$I$1001,MATCH(1,([2]구분표!$B$2:$B$1001='2추일입'!$A352)*([2]구분표!$C$2:$C$1001='2추일입'!$B352)*([2]구분표!$A$2:$A$1001='2추일입'!$C352),0))),"@@")</f>
        <v/>
      </c>
    </row>
    <row r="353" spans="1:31" ht="31.5" customHeight="1">
      <c r="A353" s="90" t="str">
        <f>IFERROR(VLOOKUP('2추일입'!$C353,[2]구분표!$A$2:$C$1001,2,FALSE),"")</f>
        <v/>
      </c>
      <c r="B353" s="90" t="str">
        <f>IFERROR(VLOOKUP('2추일입'!$C353,[2]구분표!$A$2:$C$1001,3,FALSE),"")</f>
        <v/>
      </c>
      <c r="C353" s="190"/>
      <c r="D353" s="189"/>
      <c r="E353" s="189"/>
      <c r="F353" s="190"/>
      <c r="G353" s="188"/>
      <c r="H353" s="188"/>
      <c r="I353" s="74">
        <f>IF(SUMPRODUCT(COUNTIF($D353,{"*본예산*","*1회추경*","*신규*"})),"-",G353-H353)</f>
        <v>0</v>
      </c>
      <c r="J353" s="188"/>
      <c r="K353" s="188"/>
      <c r="L353" s="74">
        <f t="shared" si="55"/>
        <v>0</v>
      </c>
      <c r="M353" s="188"/>
      <c r="N353" s="188"/>
      <c r="O353" s="74">
        <f t="shared" si="56"/>
        <v>0</v>
      </c>
      <c r="P353" s="75" t="str">
        <f t="shared" si="57"/>
        <v>-</v>
      </c>
      <c r="Q353" s="212"/>
      <c r="R353" s="76"/>
      <c r="S353" s="215"/>
      <c r="T353" s="76"/>
      <c r="U353" s="79" t="str">
        <f t="shared" si="65"/>
        <v/>
      </c>
      <c r="V353" s="188">
        <f t="shared" si="58"/>
        <v>0</v>
      </c>
      <c r="W353" s="188">
        <f t="shared" si="59"/>
        <v>0</v>
      </c>
      <c r="X353" s="78" t="str">
        <f t="shared" si="60"/>
        <v>ok</v>
      </c>
      <c r="Y353" s="76"/>
      <c r="Z353" s="77" t="str">
        <f t="shared" si="61"/>
        <v/>
      </c>
      <c r="AA353" s="188">
        <f t="shared" si="62"/>
        <v>0</v>
      </c>
      <c r="AB353" s="188">
        <f t="shared" si="63"/>
        <v>0</v>
      </c>
      <c r="AC353" s="78" t="str">
        <f t="shared" si="64"/>
        <v>ok</v>
      </c>
      <c r="AD353" s="76"/>
      <c r="AE353" s="80" t="str">
        <f t="array" ref="AE353">IFERROR(IF($C353="","",INDEX([2]구분표!$I$2:$I$1001,MATCH(1,([2]구분표!$B$2:$B$1001='2추일입'!$A353)*([2]구분표!$C$2:$C$1001='2추일입'!$B353)*([2]구분표!$A$2:$A$1001='2추일입'!$C353),0))),"@@")</f>
        <v/>
      </c>
    </row>
    <row r="354" spans="1:31" ht="31.5" customHeight="1">
      <c r="A354" s="90" t="str">
        <f>IFERROR(VLOOKUP('2추일입'!$C354,[2]구분표!$A$2:$C$1001,2,FALSE),"")</f>
        <v/>
      </c>
      <c r="B354" s="90" t="str">
        <f>IFERROR(VLOOKUP('2추일입'!$C354,[2]구분표!$A$2:$C$1001,3,FALSE),"")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5"/>
        <v>0</v>
      </c>
      <c r="M354" s="188"/>
      <c r="N354" s="188"/>
      <c r="O354" s="74">
        <f t="shared" si="56"/>
        <v>0</v>
      </c>
      <c r="P354" s="75" t="str">
        <f t="shared" si="57"/>
        <v>-</v>
      </c>
      <c r="Q354" s="212"/>
      <c r="R354" s="76"/>
      <c r="S354" s="215"/>
      <c r="T354" s="76"/>
      <c r="U354" s="79" t="str">
        <f t="shared" si="65"/>
        <v/>
      </c>
      <c r="V354" s="188">
        <f t="shared" si="58"/>
        <v>0</v>
      </c>
      <c r="W354" s="188">
        <f t="shared" si="59"/>
        <v>0</v>
      </c>
      <c r="X354" s="78" t="str">
        <f t="shared" si="60"/>
        <v>ok</v>
      </c>
      <c r="Y354" s="76"/>
      <c r="Z354" s="77" t="str">
        <f t="shared" si="61"/>
        <v/>
      </c>
      <c r="AA354" s="188">
        <f t="shared" si="62"/>
        <v>0</v>
      </c>
      <c r="AB354" s="188">
        <f t="shared" si="63"/>
        <v>0</v>
      </c>
      <c r="AC354" s="78" t="str">
        <f t="shared" si="64"/>
        <v>ok</v>
      </c>
      <c r="AD354" s="76"/>
      <c r="AE354" s="80" t="str">
        <f t="array" ref="AE354">IFERROR(IF($C354="","",INDEX([2]구분표!$I$2:$I$1001,MATCH(1,([2]구분표!$B$2:$B$1001='2추일입'!$A354)*([2]구분표!$C$2:$C$1001='2추일입'!$B354)*([2]구분표!$A$2:$A$1001='2추일입'!$C354),0))),"@@")</f>
        <v/>
      </c>
    </row>
    <row r="355" spans="1:31" ht="31.5" customHeight="1">
      <c r="A355" s="90" t="str">
        <f>IFERROR(VLOOKUP('2추일입'!$C355,[2]구분표!$A$2:$C$1001,2,FALSE),"")</f>
        <v/>
      </c>
      <c r="B355" s="90" t="str">
        <f>IFERROR(VLOOKUP('2추일입'!$C355,[2]구분표!$A$2:$C$1001,3,FALSE),"")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5"/>
        <v>0</v>
      </c>
      <c r="M355" s="188"/>
      <c r="N355" s="188"/>
      <c r="O355" s="74">
        <f t="shared" si="56"/>
        <v>0</v>
      </c>
      <c r="P355" s="75" t="str">
        <f t="shared" si="57"/>
        <v>-</v>
      </c>
      <c r="Q355" s="212"/>
      <c r="R355" s="76"/>
      <c r="S355" s="215"/>
      <c r="T355" s="76"/>
      <c r="U355" s="79" t="str">
        <f t="shared" si="65"/>
        <v/>
      </c>
      <c r="V355" s="188">
        <f t="shared" si="58"/>
        <v>0</v>
      </c>
      <c r="W355" s="188">
        <f t="shared" si="59"/>
        <v>0</v>
      </c>
      <c r="X355" s="78" t="str">
        <f t="shared" si="60"/>
        <v>ok</v>
      </c>
      <c r="Y355" s="76"/>
      <c r="Z355" s="77" t="str">
        <f t="shared" si="61"/>
        <v/>
      </c>
      <c r="AA355" s="188">
        <f t="shared" si="62"/>
        <v>0</v>
      </c>
      <c r="AB355" s="188">
        <f t="shared" si="63"/>
        <v>0</v>
      </c>
      <c r="AC355" s="78" t="str">
        <f t="shared" si="64"/>
        <v>ok</v>
      </c>
      <c r="AD355" s="76"/>
      <c r="AE355" s="80" t="str">
        <f t="array" ref="AE355">IFERROR(IF($C355="","",INDEX([2]구분표!$I$2:$I$1001,MATCH(1,([2]구분표!$B$2:$B$1001='2추일입'!$A355)*([2]구분표!$C$2:$C$1001='2추일입'!$B355)*([2]구분표!$A$2:$A$1001='2추일입'!$C355),0))),"@@")</f>
        <v/>
      </c>
    </row>
    <row r="356" spans="1:31" ht="31.5" customHeight="1">
      <c r="A356" s="90" t="str">
        <f>IFERROR(VLOOKUP('2추일입'!$C356,[2]구분표!$A$2:$C$1001,2,FALSE),"")</f>
        <v/>
      </c>
      <c r="B356" s="90" t="str">
        <f>IFERROR(VLOOKUP('2추일입'!$C356,[2]구분표!$A$2:$C$1001,3,FALSE),"")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5"/>
        <v>0</v>
      </c>
      <c r="M356" s="188"/>
      <c r="N356" s="188"/>
      <c r="O356" s="74">
        <f t="shared" si="56"/>
        <v>0</v>
      </c>
      <c r="P356" s="75" t="str">
        <f t="shared" si="57"/>
        <v>-</v>
      </c>
      <c r="Q356" s="212"/>
      <c r="R356" s="76"/>
      <c r="S356" s="215"/>
      <c r="T356" s="76"/>
      <c r="U356" s="79" t="str">
        <f t="shared" si="65"/>
        <v/>
      </c>
      <c r="V356" s="188">
        <f t="shared" si="58"/>
        <v>0</v>
      </c>
      <c r="W356" s="188">
        <f t="shared" si="59"/>
        <v>0</v>
      </c>
      <c r="X356" s="78" t="str">
        <f t="shared" si="60"/>
        <v>ok</v>
      </c>
      <c r="Y356" s="76"/>
      <c r="Z356" s="77" t="str">
        <f t="shared" si="61"/>
        <v/>
      </c>
      <c r="AA356" s="188">
        <f t="shared" si="62"/>
        <v>0</v>
      </c>
      <c r="AB356" s="188">
        <f t="shared" si="63"/>
        <v>0</v>
      </c>
      <c r="AC356" s="78" t="str">
        <f t="shared" si="64"/>
        <v>ok</v>
      </c>
      <c r="AD356" s="76"/>
      <c r="AE356" s="80" t="str">
        <f t="array" ref="AE356">IFERROR(IF($C356="","",INDEX([2]구분표!$I$2:$I$1001,MATCH(1,([2]구분표!$B$2:$B$1001='2추일입'!$A356)*([2]구분표!$C$2:$C$1001='2추일입'!$B356)*([2]구분표!$A$2:$A$1001='2추일입'!$C356),0))),"@@")</f>
        <v/>
      </c>
    </row>
    <row r="357" spans="1:31" ht="31.5" customHeight="1">
      <c r="A357" s="90" t="str">
        <f>IFERROR(VLOOKUP('2추일입'!$C357,[2]구분표!$A$2:$C$1001,2,FALSE),"")</f>
        <v/>
      </c>
      <c r="B357" s="90" t="str">
        <f>IFERROR(VLOOKUP('2추일입'!$C357,[2]구분표!$A$2:$C$1001,3,FALSE),"")</f>
        <v/>
      </c>
      <c r="C357" s="190"/>
      <c r="D357" s="189"/>
      <c r="E357" s="189"/>
      <c r="F357" s="190"/>
      <c r="G357" s="191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5"/>
        <v>0</v>
      </c>
      <c r="M357" s="188"/>
      <c r="N357" s="188"/>
      <c r="O357" s="74">
        <f t="shared" si="56"/>
        <v>0</v>
      </c>
      <c r="P357" s="75" t="str">
        <f t="shared" si="57"/>
        <v>-</v>
      </c>
      <c r="Q357" s="212"/>
      <c r="R357" s="76"/>
      <c r="S357" s="215"/>
      <c r="T357" s="76"/>
      <c r="U357" s="79" t="str">
        <f t="shared" si="65"/>
        <v/>
      </c>
      <c r="V357" s="188">
        <f t="shared" si="58"/>
        <v>0</v>
      </c>
      <c r="W357" s="188">
        <f t="shared" si="59"/>
        <v>0</v>
      </c>
      <c r="X357" s="78" t="str">
        <f t="shared" si="60"/>
        <v>ok</v>
      </c>
      <c r="Y357" s="76"/>
      <c r="Z357" s="77" t="str">
        <f t="shared" si="61"/>
        <v/>
      </c>
      <c r="AA357" s="188">
        <f t="shared" si="62"/>
        <v>0</v>
      </c>
      <c r="AB357" s="188">
        <f t="shared" si="63"/>
        <v>0</v>
      </c>
      <c r="AC357" s="78" t="str">
        <f t="shared" si="64"/>
        <v>ok</v>
      </c>
      <c r="AD357" s="76"/>
      <c r="AE357" s="80" t="str">
        <f t="array" ref="AE357">IFERROR(IF($C357="","",INDEX([2]구분표!$I$2:$I$1001,MATCH(1,([2]구분표!$B$2:$B$1001='2추일입'!$A357)*([2]구분표!$C$2:$C$1001='2추일입'!$B357)*([2]구분표!$A$2:$A$1001='2추일입'!$C357),0))),"@@")</f>
        <v/>
      </c>
    </row>
    <row r="358" spans="1:31" ht="31.5" customHeight="1">
      <c r="A358" s="90" t="str">
        <f>IFERROR(VLOOKUP('2추일입'!$C358,[2]구분표!$A$2:$C$1001,2,FALSE),"")</f>
        <v/>
      </c>
      <c r="B358" s="90" t="str">
        <f>IFERROR(VLOOKUP('2추일입'!$C358,[2]구분표!$A$2:$C$1001,3,FALSE),"")</f>
        <v/>
      </c>
      <c r="C358" s="190"/>
      <c r="D358" s="189"/>
      <c r="E358" s="189"/>
      <c r="F358" s="190"/>
      <c r="G358" s="196"/>
      <c r="H358" s="196"/>
      <c r="I358" s="74">
        <f>IF(SUMPRODUCT(COUNTIF($D358,{"*본예산*","*1회추경*","*신규*"})),"-",G358-H358)</f>
        <v>0</v>
      </c>
      <c r="J358" s="188"/>
      <c r="K358" s="188"/>
      <c r="L358" s="74">
        <f t="shared" si="55"/>
        <v>0</v>
      </c>
      <c r="M358" s="188"/>
      <c r="N358" s="188"/>
      <c r="O358" s="74">
        <f t="shared" si="56"/>
        <v>0</v>
      </c>
      <c r="P358" s="75" t="str">
        <f t="shared" si="57"/>
        <v>-</v>
      </c>
      <c r="Q358" s="211"/>
      <c r="R358" s="76"/>
      <c r="S358" s="215"/>
      <c r="T358" s="76"/>
      <c r="U358" s="79" t="str">
        <f t="shared" si="65"/>
        <v/>
      </c>
      <c r="V358" s="188">
        <f t="shared" si="58"/>
        <v>0</v>
      </c>
      <c r="W358" s="188">
        <f t="shared" si="59"/>
        <v>0</v>
      </c>
      <c r="X358" s="78" t="str">
        <f t="shared" si="60"/>
        <v>ok</v>
      </c>
      <c r="Y358" s="76"/>
      <c r="Z358" s="77" t="str">
        <f t="shared" si="61"/>
        <v/>
      </c>
      <c r="AA358" s="188">
        <f t="shared" si="62"/>
        <v>0</v>
      </c>
      <c r="AB358" s="188">
        <f t="shared" si="63"/>
        <v>0</v>
      </c>
      <c r="AC358" s="78" t="str">
        <f t="shared" si="64"/>
        <v>ok</v>
      </c>
      <c r="AD358" s="76"/>
      <c r="AE358" s="80" t="str">
        <f t="array" ref="AE358">IFERROR(IF($C358="","",INDEX([2]구분표!$I$2:$I$1001,MATCH(1,([2]구분표!$B$2:$B$1001='2추일입'!$A358)*([2]구분표!$C$2:$C$1001='2추일입'!$B358)*([2]구분표!$A$2:$A$1001='2추일입'!$C358),0))),"@@")</f>
        <v/>
      </c>
    </row>
    <row r="359" spans="1:31" ht="31.5" customHeight="1">
      <c r="A359" s="90" t="str">
        <f>IFERROR(VLOOKUP('2추일입'!$C359,[2]구분표!$A$2:$C$1001,2,FALSE),"")</f>
        <v/>
      </c>
      <c r="B359" s="90" t="str">
        <f>IFERROR(VLOOKUP('2추일입'!$C359,[2]구분표!$A$2:$C$1001,3,FALSE),"")</f>
        <v/>
      </c>
      <c r="C359" s="190"/>
      <c r="D359" s="189"/>
      <c r="E359" s="189"/>
      <c r="F359" s="190"/>
      <c r="G359" s="188"/>
      <c r="H359" s="188"/>
      <c r="I359" s="74">
        <f>IF(SUMPRODUCT(COUNTIF($D359,{"*본예산*","*1회추경*","*신규*"})),"-",G359-H359)</f>
        <v>0</v>
      </c>
      <c r="J359" s="188"/>
      <c r="K359" s="188"/>
      <c r="L359" s="74">
        <f t="shared" si="55"/>
        <v>0</v>
      </c>
      <c r="M359" s="188"/>
      <c r="N359" s="188"/>
      <c r="O359" s="74">
        <f t="shared" si="56"/>
        <v>0</v>
      </c>
      <c r="P359" s="75" t="str">
        <f t="shared" si="57"/>
        <v>-</v>
      </c>
      <c r="Q359" s="212"/>
      <c r="R359" s="76"/>
      <c r="S359" s="215"/>
      <c r="T359" s="76"/>
      <c r="U359" s="79" t="str">
        <f t="shared" si="65"/>
        <v/>
      </c>
      <c r="V359" s="188">
        <f t="shared" si="58"/>
        <v>0</v>
      </c>
      <c r="W359" s="188">
        <f t="shared" si="59"/>
        <v>0</v>
      </c>
      <c r="X359" s="78" t="str">
        <f t="shared" si="60"/>
        <v>ok</v>
      </c>
      <c r="Y359" s="76"/>
      <c r="Z359" s="77" t="str">
        <f t="shared" si="61"/>
        <v/>
      </c>
      <c r="AA359" s="188">
        <f t="shared" si="62"/>
        <v>0</v>
      </c>
      <c r="AB359" s="188">
        <f t="shared" si="63"/>
        <v>0</v>
      </c>
      <c r="AC359" s="78" t="str">
        <f t="shared" si="64"/>
        <v>ok</v>
      </c>
      <c r="AD359" s="76"/>
      <c r="AE359" s="80" t="str">
        <f t="array" ref="AE359">IFERROR(IF($C359="","",INDEX([2]구분표!$I$2:$I$1001,MATCH(1,([2]구분표!$B$2:$B$1001='2추일입'!$A359)*([2]구분표!$C$2:$C$1001='2추일입'!$B359)*([2]구분표!$A$2:$A$1001='2추일입'!$C359),0))),"@@")</f>
        <v/>
      </c>
    </row>
    <row r="360" spans="1:31" ht="31.5" customHeight="1">
      <c r="A360" s="90" t="str">
        <f>IFERROR(VLOOKUP('2추일입'!$C360,[2]구분표!$A$2:$C$1001,2,FALSE),"")</f>
        <v/>
      </c>
      <c r="B360" s="90" t="str">
        <f>IFERROR(VLOOKUP('2추일입'!$C360,[2]구분표!$A$2:$C$1001,3,FALSE),"")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5"/>
        <v>0</v>
      </c>
      <c r="M360" s="188"/>
      <c r="N360" s="188"/>
      <c r="O360" s="74">
        <f t="shared" si="56"/>
        <v>0</v>
      </c>
      <c r="P360" s="75" t="str">
        <f t="shared" si="57"/>
        <v>-</v>
      </c>
      <c r="Q360" s="211"/>
      <c r="R360" s="76"/>
      <c r="S360" s="215"/>
      <c r="T360" s="76"/>
      <c r="U360" s="79" t="str">
        <f t="shared" si="65"/>
        <v/>
      </c>
      <c r="V360" s="188">
        <f t="shared" si="58"/>
        <v>0</v>
      </c>
      <c r="W360" s="188">
        <f t="shared" si="59"/>
        <v>0</v>
      </c>
      <c r="X360" s="78" t="str">
        <f t="shared" si="60"/>
        <v>ok</v>
      </c>
      <c r="Y360" s="76"/>
      <c r="Z360" s="77" t="str">
        <f t="shared" si="61"/>
        <v/>
      </c>
      <c r="AA360" s="188">
        <f t="shared" si="62"/>
        <v>0</v>
      </c>
      <c r="AB360" s="188">
        <f t="shared" si="63"/>
        <v>0</v>
      </c>
      <c r="AC360" s="78" t="str">
        <f t="shared" si="64"/>
        <v>ok</v>
      </c>
      <c r="AD360" s="76"/>
      <c r="AE360" s="80" t="str">
        <f t="array" ref="AE360">IFERROR(IF($C360="","",INDEX([2]구분표!$I$2:$I$1001,MATCH(1,([2]구분표!$B$2:$B$1001='2추일입'!$A360)*([2]구분표!$C$2:$C$1001='2추일입'!$B360)*([2]구분표!$A$2:$A$1001='2추일입'!$C360),0))),"@@")</f>
        <v/>
      </c>
    </row>
    <row r="361" spans="1:31" ht="31.5" customHeight="1">
      <c r="A361" s="90" t="str">
        <f>IFERROR(VLOOKUP('2추일입'!$C361,[2]구분표!$A$2:$C$1001,2,FALSE),"")</f>
        <v/>
      </c>
      <c r="B361" s="90" t="str">
        <f>IFERROR(VLOOKUP('2추일입'!$C361,[2]구분표!$A$2:$C$1001,3,FALSE),"")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5"/>
        <v>0</v>
      </c>
      <c r="M361" s="188"/>
      <c r="N361" s="188"/>
      <c r="O361" s="74">
        <f t="shared" si="56"/>
        <v>0</v>
      </c>
      <c r="P361" s="75" t="str">
        <f t="shared" si="57"/>
        <v>-</v>
      </c>
      <c r="Q361" s="211"/>
      <c r="R361" s="76"/>
      <c r="S361" s="215"/>
      <c r="T361" s="76"/>
      <c r="U361" s="79" t="str">
        <f t="shared" si="65"/>
        <v/>
      </c>
      <c r="V361" s="188">
        <f t="shared" si="58"/>
        <v>0</v>
      </c>
      <c r="W361" s="188">
        <f t="shared" si="59"/>
        <v>0</v>
      </c>
      <c r="X361" s="78" t="str">
        <f t="shared" si="60"/>
        <v>ok</v>
      </c>
      <c r="Y361" s="76"/>
      <c r="Z361" s="77" t="str">
        <f t="shared" si="61"/>
        <v/>
      </c>
      <c r="AA361" s="188">
        <f t="shared" si="62"/>
        <v>0</v>
      </c>
      <c r="AB361" s="188">
        <f t="shared" si="63"/>
        <v>0</v>
      </c>
      <c r="AC361" s="78" t="str">
        <f t="shared" si="64"/>
        <v>ok</v>
      </c>
      <c r="AD361" s="76"/>
      <c r="AE361" s="80" t="str">
        <f t="array" ref="AE361">IFERROR(IF($C361="","",INDEX([2]구분표!$I$2:$I$1001,MATCH(1,([2]구분표!$B$2:$B$1001='2추일입'!$A361)*([2]구분표!$C$2:$C$1001='2추일입'!$B361)*([2]구분표!$A$2:$A$1001='2추일입'!$C361),0))),"@@")</f>
        <v/>
      </c>
    </row>
    <row r="362" spans="1:31" ht="31.5" customHeight="1">
      <c r="A362" s="90" t="str">
        <f>IFERROR(VLOOKUP('2추일입'!$C362,[2]구분표!$A$2:$C$1001,2,FALSE),"")</f>
        <v/>
      </c>
      <c r="B362" s="90" t="str">
        <f>IFERROR(VLOOKUP('2추일입'!$C362,[2]구분표!$A$2:$C$1001,3,FALSE),"")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5"/>
        <v>0</v>
      </c>
      <c r="M362" s="188"/>
      <c r="N362" s="188"/>
      <c r="O362" s="74">
        <f t="shared" si="56"/>
        <v>0</v>
      </c>
      <c r="P362" s="75" t="str">
        <f t="shared" si="57"/>
        <v>-</v>
      </c>
      <c r="Q362" s="211"/>
      <c r="R362" s="76"/>
      <c r="S362" s="215"/>
      <c r="T362" s="76"/>
      <c r="U362" s="79" t="str">
        <f t="shared" si="65"/>
        <v/>
      </c>
      <c r="V362" s="188">
        <f t="shared" si="58"/>
        <v>0</v>
      </c>
      <c r="W362" s="188">
        <f t="shared" si="59"/>
        <v>0</v>
      </c>
      <c r="X362" s="78" t="str">
        <f t="shared" si="60"/>
        <v>ok</v>
      </c>
      <c r="Y362" s="76"/>
      <c r="Z362" s="77" t="str">
        <f t="shared" si="61"/>
        <v/>
      </c>
      <c r="AA362" s="188">
        <f t="shared" si="62"/>
        <v>0</v>
      </c>
      <c r="AB362" s="188">
        <f t="shared" si="63"/>
        <v>0</v>
      </c>
      <c r="AC362" s="78" t="str">
        <f t="shared" si="64"/>
        <v>ok</v>
      </c>
      <c r="AD362" s="76"/>
      <c r="AE362" s="80" t="str">
        <f t="array" ref="AE362">IFERROR(IF($C362="","",INDEX([2]구분표!$I$2:$I$1001,MATCH(1,([2]구분표!$B$2:$B$1001='2추일입'!$A362)*([2]구분표!$C$2:$C$1001='2추일입'!$B362)*([2]구분표!$A$2:$A$1001='2추일입'!$C362),0))),"@@")</f>
        <v/>
      </c>
    </row>
    <row r="363" spans="1:31" ht="31.5" customHeight="1">
      <c r="A363" s="90" t="str">
        <f>IFERROR(VLOOKUP('2추일입'!$C363,[2]구분표!$A$2:$C$1001,2,FALSE),"")</f>
        <v/>
      </c>
      <c r="B363" s="90" t="str">
        <f>IFERROR(VLOOKUP('2추일입'!$C363,[2]구분표!$A$2:$C$1001,3,FALSE),"")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5"/>
        <v>0</v>
      </c>
      <c r="M363" s="188"/>
      <c r="N363" s="188"/>
      <c r="O363" s="74">
        <f t="shared" si="56"/>
        <v>0</v>
      </c>
      <c r="P363" s="75" t="str">
        <f t="shared" si="57"/>
        <v>-</v>
      </c>
      <c r="Q363" s="212"/>
      <c r="R363" s="76"/>
      <c r="S363" s="215"/>
      <c r="T363" s="76"/>
      <c r="U363" s="79" t="str">
        <f t="shared" si="65"/>
        <v/>
      </c>
      <c r="V363" s="188">
        <f t="shared" si="58"/>
        <v>0</v>
      </c>
      <c r="W363" s="188">
        <f t="shared" si="59"/>
        <v>0</v>
      </c>
      <c r="X363" s="78" t="str">
        <f t="shared" si="60"/>
        <v>ok</v>
      </c>
      <c r="Y363" s="76"/>
      <c r="Z363" s="77" t="str">
        <f t="shared" si="61"/>
        <v/>
      </c>
      <c r="AA363" s="188">
        <f t="shared" si="62"/>
        <v>0</v>
      </c>
      <c r="AB363" s="188">
        <f t="shared" si="63"/>
        <v>0</v>
      </c>
      <c r="AC363" s="78" t="str">
        <f t="shared" si="64"/>
        <v>ok</v>
      </c>
      <c r="AD363" s="76"/>
      <c r="AE363" s="80" t="str">
        <f t="array" ref="AE363">IFERROR(IF($C363="","",INDEX([2]구분표!$I$2:$I$1001,MATCH(1,([2]구분표!$B$2:$B$1001='2추일입'!$A363)*([2]구분표!$C$2:$C$1001='2추일입'!$B363)*([2]구분표!$A$2:$A$1001='2추일입'!$C363),0))),"@@")</f>
        <v/>
      </c>
    </row>
    <row r="364" spans="1:31" ht="31.5" customHeight="1">
      <c r="A364" s="90" t="str">
        <f>IFERROR(VLOOKUP('2추일입'!$C364,[2]구분표!$A$2:$C$1001,2,FALSE),"")</f>
        <v/>
      </c>
      <c r="B364" s="90" t="str">
        <f>IFERROR(VLOOKUP('2추일입'!$C364,[2]구분표!$A$2:$C$1001,3,FALSE),"")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5"/>
        <v>0</v>
      </c>
      <c r="M364" s="188"/>
      <c r="N364" s="188"/>
      <c r="O364" s="74">
        <f t="shared" si="56"/>
        <v>0</v>
      </c>
      <c r="P364" s="75" t="str">
        <f t="shared" si="57"/>
        <v>-</v>
      </c>
      <c r="Q364" s="212"/>
      <c r="R364" s="76"/>
      <c r="S364" s="215"/>
      <c r="T364" s="76"/>
      <c r="U364" s="79" t="str">
        <f t="shared" si="65"/>
        <v/>
      </c>
      <c r="V364" s="188">
        <f t="shared" si="58"/>
        <v>0</v>
      </c>
      <c r="W364" s="188">
        <f t="shared" si="59"/>
        <v>0</v>
      </c>
      <c r="X364" s="78" t="str">
        <f t="shared" si="60"/>
        <v>ok</v>
      </c>
      <c r="Y364" s="76"/>
      <c r="Z364" s="77" t="str">
        <f t="shared" si="61"/>
        <v/>
      </c>
      <c r="AA364" s="188">
        <f t="shared" si="62"/>
        <v>0</v>
      </c>
      <c r="AB364" s="188">
        <f t="shared" si="63"/>
        <v>0</v>
      </c>
      <c r="AC364" s="78" t="str">
        <f t="shared" si="64"/>
        <v>ok</v>
      </c>
      <c r="AD364" s="76"/>
      <c r="AE364" s="80" t="str">
        <f t="array" ref="AE364">IFERROR(IF($C364="","",INDEX([2]구분표!$I$2:$I$1001,MATCH(1,([2]구분표!$B$2:$B$1001='2추일입'!$A364)*([2]구분표!$C$2:$C$1001='2추일입'!$B364)*([2]구분표!$A$2:$A$1001='2추일입'!$C364),0))),"@@")</f>
        <v/>
      </c>
    </row>
    <row r="365" spans="1:31" ht="31.5" customHeight="1">
      <c r="A365" s="90" t="str">
        <f>IFERROR(VLOOKUP('2추일입'!$C365,[2]구분표!$A$2:$C$1001,2,FALSE),"")</f>
        <v/>
      </c>
      <c r="B365" s="90" t="str">
        <f>IFERROR(VLOOKUP('2추일입'!$C365,[2]구분표!$A$2:$C$1001,3,FALSE),"")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5"/>
        <v>0</v>
      </c>
      <c r="M365" s="188"/>
      <c r="N365" s="188"/>
      <c r="O365" s="74">
        <f t="shared" si="56"/>
        <v>0</v>
      </c>
      <c r="P365" s="75" t="str">
        <f t="shared" si="57"/>
        <v>-</v>
      </c>
      <c r="Q365" s="212"/>
      <c r="R365" s="76"/>
      <c r="S365" s="215"/>
      <c r="T365" s="76"/>
      <c r="U365" s="79" t="str">
        <f t="shared" si="65"/>
        <v/>
      </c>
      <c r="V365" s="188">
        <f t="shared" si="58"/>
        <v>0</v>
      </c>
      <c r="W365" s="188">
        <f t="shared" si="59"/>
        <v>0</v>
      </c>
      <c r="X365" s="78" t="str">
        <f t="shared" si="60"/>
        <v>ok</v>
      </c>
      <c r="Y365" s="76"/>
      <c r="Z365" s="77" t="str">
        <f t="shared" si="61"/>
        <v/>
      </c>
      <c r="AA365" s="188">
        <f t="shared" si="62"/>
        <v>0</v>
      </c>
      <c r="AB365" s="188">
        <f t="shared" si="63"/>
        <v>0</v>
      </c>
      <c r="AC365" s="78" t="str">
        <f t="shared" si="64"/>
        <v>ok</v>
      </c>
      <c r="AD365" s="76"/>
      <c r="AE365" s="80" t="str">
        <f t="array" ref="AE365">IFERROR(IF($C365="","",INDEX([2]구분표!$I$2:$I$1001,MATCH(1,([2]구분표!$B$2:$B$1001='2추일입'!$A365)*([2]구분표!$C$2:$C$1001='2추일입'!$B365)*([2]구분표!$A$2:$A$1001='2추일입'!$C365),0))),"@@")</f>
        <v/>
      </c>
    </row>
    <row r="366" spans="1:31" ht="31.5" customHeight="1">
      <c r="A366" s="90" t="str">
        <f>IFERROR(VLOOKUP('2추일입'!$C366,[2]구분표!$A$2:$C$1001,2,FALSE),"")</f>
        <v/>
      </c>
      <c r="B366" s="90" t="str">
        <f>IFERROR(VLOOKUP('2추일입'!$C366,[2]구분표!$A$2:$C$1001,3,FALSE),"")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5"/>
        <v>0</v>
      </c>
      <c r="M366" s="188"/>
      <c r="N366" s="188"/>
      <c r="O366" s="74">
        <f t="shared" si="56"/>
        <v>0</v>
      </c>
      <c r="P366" s="75" t="str">
        <f t="shared" si="57"/>
        <v>-</v>
      </c>
      <c r="Q366" s="212"/>
      <c r="R366" s="76"/>
      <c r="S366" s="215"/>
      <c r="T366" s="76"/>
      <c r="U366" s="79" t="str">
        <f t="shared" si="65"/>
        <v/>
      </c>
      <c r="V366" s="188">
        <f t="shared" si="58"/>
        <v>0</v>
      </c>
      <c r="W366" s="188">
        <f t="shared" si="59"/>
        <v>0</v>
      </c>
      <c r="X366" s="78" t="str">
        <f t="shared" si="60"/>
        <v>ok</v>
      </c>
      <c r="Y366" s="76"/>
      <c r="Z366" s="77" t="str">
        <f t="shared" si="61"/>
        <v/>
      </c>
      <c r="AA366" s="188">
        <f t="shared" si="62"/>
        <v>0</v>
      </c>
      <c r="AB366" s="188">
        <f t="shared" si="63"/>
        <v>0</v>
      </c>
      <c r="AC366" s="78" t="str">
        <f t="shared" si="64"/>
        <v>ok</v>
      </c>
      <c r="AD366" s="76"/>
      <c r="AE366" s="80" t="str">
        <f t="array" ref="AE366">IFERROR(IF($C366="","",INDEX([2]구분표!$I$2:$I$1001,MATCH(1,([2]구분표!$B$2:$B$1001='2추일입'!$A366)*([2]구분표!$C$2:$C$1001='2추일입'!$B366)*([2]구분표!$A$2:$A$1001='2추일입'!$C366),0))),"@@")</f>
        <v/>
      </c>
    </row>
    <row r="367" spans="1:31" ht="31.5" customHeight="1">
      <c r="A367" s="90" t="str">
        <f>IFERROR(VLOOKUP('2추일입'!$C367,[2]구분표!$A$2:$C$1001,2,FALSE),"")</f>
        <v/>
      </c>
      <c r="B367" s="90" t="str">
        <f>IFERROR(VLOOKUP('2추일입'!$C367,[2]구분표!$A$2:$C$1001,3,FALSE),"")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5"/>
        <v>0</v>
      </c>
      <c r="M367" s="188"/>
      <c r="N367" s="188"/>
      <c r="O367" s="74">
        <f t="shared" si="56"/>
        <v>0</v>
      </c>
      <c r="P367" s="75" t="str">
        <f t="shared" si="57"/>
        <v>-</v>
      </c>
      <c r="Q367" s="206"/>
      <c r="R367" s="76"/>
      <c r="S367" s="215"/>
      <c r="T367" s="76"/>
      <c r="U367" s="79" t="str">
        <f t="shared" si="65"/>
        <v/>
      </c>
      <c r="V367" s="188">
        <f t="shared" si="58"/>
        <v>0</v>
      </c>
      <c r="W367" s="188">
        <f t="shared" si="59"/>
        <v>0</v>
      </c>
      <c r="X367" s="78" t="str">
        <f t="shared" si="60"/>
        <v>ok</v>
      </c>
      <c r="Y367" s="76"/>
      <c r="Z367" s="77" t="str">
        <f t="shared" si="61"/>
        <v/>
      </c>
      <c r="AA367" s="188">
        <f t="shared" si="62"/>
        <v>0</v>
      </c>
      <c r="AB367" s="188">
        <f t="shared" si="63"/>
        <v>0</v>
      </c>
      <c r="AC367" s="78" t="str">
        <f t="shared" si="64"/>
        <v>ok</v>
      </c>
      <c r="AD367" s="76"/>
      <c r="AE367" s="80" t="str">
        <f t="array" ref="AE367">IFERROR(IF($C367="","",INDEX([2]구분표!$I$2:$I$1001,MATCH(1,([2]구분표!$B$2:$B$1001='2추일입'!$A367)*([2]구분표!$C$2:$C$1001='2추일입'!$B367)*([2]구분표!$A$2:$A$1001='2추일입'!$C367),0))),"@@")</f>
        <v/>
      </c>
    </row>
    <row r="368" spans="1:31" ht="31.5" customHeight="1">
      <c r="A368" s="92" t="str">
        <f>IFERROR(VLOOKUP('2추일입'!$C368,[2]구분표!$A$2:$C$1001,2,FALSE),"")</f>
        <v/>
      </c>
      <c r="B368" s="92" t="str">
        <f>IFERROR(VLOOKUP('2추일입'!$C368,[2]구분표!$A$2:$C$1001,3,FALSE),"")</f>
        <v/>
      </c>
      <c r="C368" s="197"/>
      <c r="D368" s="198"/>
      <c r="E368" s="198"/>
      <c r="F368" s="197"/>
      <c r="G368" s="199"/>
      <c r="H368" s="199"/>
      <c r="I368" s="82">
        <f>IF(SUMPRODUCT(COUNTIF($D368,{"*본예산*","*1회추경*","*신규*"})),"-",G368-H368)</f>
        <v>0</v>
      </c>
      <c r="J368" s="199"/>
      <c r="K368" s="199"/>
      <c r="L368" s="82">
        <f t="shared" si="55"/>
        <v>0</v>
      </c>
      <c r="M368" s="199"/>
      <c r="N368" s="199"/>
      <c r="O368" s="82">
        <f t="shared" si="56"/>
        <v>0</v>
      </c>
      <c r="P368" s="83" t="str">
        <f t="shared" si="57"/>
        <v>-</v>
      </c>
      <c r="Q368" s="213"/>
      <c r="R368" s="84"/>
      <c r="S368" s="217"/>
      <c r="T368" s="84"/>
      <c r="U368" s="87" t="str">
        <f t="shared" si="65"/>
        <v/>
      </c>
      <c r="V368" s="199">
        <f t="shared" si="58"/>
        <v>0</v>
      </c>
      <c r="W368" s="199">
        <f t="shared" si="59"/>
        <v>0</v>
      </c>
      <c r="X368" s="86" t="str">
        <f t="shared" si="60"/>
        <v>ok</v>
      </c>
      <c r="Y368" s="84"/>
      <c r="Z368" s="85" t="str">
        <f t="shared" si="61"/>
        <v/>
      </c>
      <c r="AA368" s="199">
        <f t="shared" si="62"/>
        <v>0</v>
      </c>
      <c r="AB368" s="199">
        <f t="shared" si="63"/>
        <v>0</v>
      </c>
      <c r="AC368" s="86" t="str">
        <f t="shared" si="64"/>
        <v>ok</v>
      </c>
      <c r="AD368" s="84"/>
      <c r="AE368" s="88" t="str">
        <f t="array" ref="AE368">IFERROR(IF($C368="","",INDEX([2]구분표!$I$2:$I$1001,MATCH(1,([2]구분표!$B$2:$B$1001='2추일입'!$A368)*([2]구분표!$C$2:$C$1001='2추일입'!$B368)*([2]구분표!$A$2:$A$1001='2추일입'!$C368),0))),"@@")</f>
        <v/>
      </c>
    </row>
    <row r="369" ht="24" customHeight="1"/>
    <row r="370" ht="24" customHeight="1"/>
  </sheetData>
  <sheetProtection formatCells="0" formatColumns="0" formatRows="0" autoFilter="0"/>
  <autoFilter ref="A6:AF368"/>
  <mergeCells count="22"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H4:H5"/>
    <mergeCell ref="I4:I5"/>
    <mergeCell ref="Z4:Z5"/>
    <mergeCell ref="AA4:AC4"/>
    <mergeCell ref="A1:Q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S7:S990">
    <cfRule type="containsText" dxfId="10" priority="3" operator="containsText" text="국도비">
      <formula>NOT(ISERROR(SEARCH("국도비",S7)))</formula>
    </cfRule>
  </conditionalFormatting>
  <conditionalFormatting sqref="G9:G990 G7">
    <cfRule type="expression" dxfId="9" priority="2">
      <formula>($D7="2회추경")</formula>
    </cfRule>
  </conditionalFormatting>
  <conditionalFormatting sqref="T7:W990 AA7:AC990">
    <cfRule type="containsText" dxfId="8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[2]구분표!#REF!</xm:f>
          </x14:formula1>
          <xm:sqref>D7:D368</xm:sqref>
        </x14:dataValidation>
        <x14:dataValidation type="list" allowBlank="1" showInputMessage="1" showErrorMessage="1">
          <x14:formula1>
            <xm:f>[2]구분표!#REF!</xm:f>
          </x14:formula1>
          <xm:sqref>U7:U368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1"/>
  <sheetViews>
    <sheetView showGridLines="0" zoomScale="90" zoomScaleNormal="90" zoomScaleSheetLayoutView="80" workbookViewId="0">
      <pane xSplit="3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705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704</v>
      </c>
      <c r="B2" s="12"/>
      <c r="C2" s="12"/>
      <c r="D2" s="59"/>
      <c r="E2" s="59"/>
      <c r="F2" s="12"/>
      <c r="M2" s="26"/>
      <c r="N2" s="26"/>
      <c r="V2" s="26" t="s">
        <v>654</v>
      </c>
      <c r="W2" s="27"/>
      <c r="AA2" s="26" t="s">
        <v>654</v>
      </c>
      <c r="AB2" s="27"/>
    </row>
    <row r="3" spans="1:31" ht="20.25">
      <c r="I3" s="22"/>
      <c r="J3" s="63">
        <f>COUNTA(J7:J369)</f>
        <v>1</v>
      </c>
      <c r="K3" s="63">
        <f>COUNTA(K7:K369)</f>
        <v>1</v>
      </c>
      <c r="L3" s="64"/>
      <c r="M3" s="63">
        <f>COUNTA(M7:M369)</f>
        <v>0</v>
      </c>
      <c r="N3" s="63">
        <f>COUNTA(N7:N369)</f>
        <v>0</v>
      </c>
      <c r="O3" s="25"/>
      <c r="P3" s="30"/>
      <c r="Q3" s="60" t="s">
        <v>653</v>
      </c>
      <c r="V3" s="27" t="str">
        <f>IF(V6='2추일입'!$V$6,"OK","@@")</f>
        <v>OK</v>
      </c>
      <c r="W3" s="38">
        <f>SUM(V6:W6)</f>
        <v>-182000</v>
      </c>
      <c r="X3" s="27" t="str">
        <f>IF(COUNTIF(X6:X1262,"@@")&gt;0,"@@","OK")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IF(COUNTIF(AC6:AC1262,"@@")&gt;0,"@@","OK")</f>
        <v>OK</v>
      </c>
      <c r="AE3" s="61"/>
    </row>
    <row r="4" spans="1:31" ht="30" customHeight="1">
      <c r="A4" s="352" t="s">
        <v>652</v>
      </c>
      <c r="B4" s="352" t="s">
        <v>651</v>
      </c>
      <c r="C4" s="352" t="s">
        <v>650</v>
      </c>
      <c r="D4" s="354" t="s">
        <v>649</v>
      </c>
      <c r="E4" s="355" t="s">
        <v>648</v>
      </c>
      <c r="F4" s="352" t="s">
        <v>647</v>
      </c>
      <c r="G4" s="355" t="s">
        <v>703</v>
      </c>
      <c r="H4" s="355" t="s">
        <v>660</v>
      </c>
      <c r="I4" s="355" t="s">
        <v>659</v>
      </c>
      <c r="J4" s="335" t="s">
        <v>658</v>
      </c>
      <c r="K4" s="336"/>
      <c r="L4" s="337" t="s">
        <v>702</v>
      </c>
      <c r="M4" s="343" t="s">
        <v>701</v>
      </c>
      <c r="N4" s="342"/>
      <c r="O4" s="340" t="s">
        <v>700</v>
      </c>
      <c r="P4" s="359" t="s">
        <v>699</v>
      </c>
      <c r="Q4" s="356" t="s">
        <v>698</v>
      </c>
      <c r="S4" s="357" t="s">
        <v>697</v>
      </c>
      <c r="U4" s="360" t="s">
        <v>646</v>
      </c>
      <c r="V4" s="339" t="s">
        <v>696</v>
      </c>
      <c r="W4" s="336"/>
      <c r="X4" s="336"/>
      <c r="Z4" s="362" t="s">
        <v>646</v>
      </c>
      <c r="AA4" s="342" t="s">
        <v>695</v>
      </c>
      <c r="AB4" s="342"/>
      <c r="AC4" s="342"/>
      <c r="AE4" s="357" t="s">
        <v>694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645</v>
      </c>
      <c r="K5" s="228" t="s">
        <v>693</v>
      </c>
      <c r="L5" s="338"/>
      <c r="M5" s="62" t="s">
        <v>645</v>
      </c>
      <c r="N5" s="62" t="s">
        <v>693</v>
      </c>
      <c r="O5" s="341"/>
      <c r="P5" s="359"/>
      <c r="Q5" s="356"/>
      <c r="S5" s="358"/>
      <c r="U5" s="361"/>
      <c r="V5" s="228" t="s">
        <v>644</v>
      </c>
      <c r="W5" s="228" t="s">
        <v>692</v>
      </c>
      <c r="X5" s="228" t="s">
        <v>691</v>
      </c>
      <c r="Z5" s="363"/>
      <c r="AA5" s="62" t="s">
        <v>644</v>
      </c>
      <c r="AB5" s="62" t="s">
        <v>692</v>
      </c>
      <c r="AC5" s="62" t="s">
        <v>691</v>
      </c>
      <c r="AE5" s="358"/>
    </row>
    <row r="6" spans="1:31" ht="47.25" customHeight="1">
      <c r="A6" s="183" t="s">
        <v>690</v>
      </c>
      <c r="B6" s="183" t="s">
        <v>690</v>
      </c>
      <c r="C6" s="13"/>
      <c r="D6" s="183" t="s">
        <v>689</v>
      </c>
      <c r="E6" s="14"/>
      <c r="F6" s="251" t="s">
        <v>643</v>
      </c>
      <c r="G6" s="250">
        <f t="shared" ref="G6:O6" si="0">SUBTOTAL(9,G7:G1174)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39"/>
      <c r="U6" s="229" t="s">
        <v>688</v>
      </c>
      <c r="V6" s="19">
        <f>SUBTOTAL(9,V7:V1174)</f>
        <v>-182000</v>
      </c>
      <c r="W6" s="19">
        <f>SUBTOTAL(9,W7:W1174)</f>
        <v>0</v>
      </c>
      <c r="X6" s="29" t="str">
        <f>IF((J6+K6)=(V6+W6),"OK","검토")</f>
        <v>OK</v>
      </c>
      <c r="Z6" s="53"/>
      <c r="AA6" s="19">
        <f>SUBTOTAL(9,AA7:AA1174)</f>
        <v>0</v>
      </c>
      <c r="AB6" s="19">
        <f>SUBTOTAL(9,AB7:AB1174)</f>
        <v>0</v>
      </c>
      <c r="AC6" s="29" t="str">
        <f>IF((M6+N6)=(AA6+AB6),"OK","검토")</f>
        <v>OK</v>
      </c>
      <c r="AE6" s="29" t="str">
        <f>IF(COUNTIF(AE7:AE991,"@@")&gt;0,"@@","OK")</f>
        <v>OK</v>
      </c>
    </row>
    <row r="7" spans="1:31" ht="31.5" customHeight="1">
      <c r="A7" s="73" t="str">
        <f>IFERROR(VLOOKUP('2추일출'!$C7,[2]구분표!$A$2:$C$1001,2,FALSE),"")</f>
        <v>문화체육관광위원회</v>
      </c>
      <c r="B7" s="73" t="str">
        <f>IFERROR(VLOOKUP('2추일출'!$C7,[2]구분표!$A$2:$C$1001,3,FALSE),"")</f>
        <v>문화체육관광국</v>
      </c>
      <c r="C7" s="186" t="s">
        <v>687</v>
      </c>
      <c r="D7" s="184" t="s">
        <v>576</v>
      </c>
      <c r="E7" s="187">
        <v>323</v>
      </c>
      <c r="F7" s="248" t="s">
        <v>686</v>
      </c>
      <c r="G7" s="263">
        <v>550000</v>
      </c>
      <c r="H7" s="191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1" si="1">IF(G7=0,H7+J7+K7,G7+J7+K7)</f>
        <v>350000</v>
      </c>
      <c r="M7" s="188"/>
      <c r="N7" s="188"/>
      <c r="O7" s="74">
        <f t="shared" ref="O7:O61" si="2">IF(G7=0,H7+M7+N7,G7+M7+N7)</f>
        <v>550000</v>
      </c>
      <c r="P7" s="75" t="str">
        <f t="shared" ref="P7:P61" si="3">IF(J7-M7&lt;0,"동의필요","-")</f>
        <v>동의필요</v>
      </c>
      <c r="Q7" s="205" t="s">
        <v>669</v>
      </c>
      <c r="R7" s="76"/>
      <c r="S7" s="215"/>
      <c r="T7" s="76"/>
      <c r="U7" s="79" t="str">
        <f t="shared" ref="U7:U61" si="4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/>
      </c>
      <c r="V7" s="188">
        <f t="shared" ref="V7:V61" si="5">IF($U7&lt;&gt;"도비",IF($S7="국도비","직접입력",SUM($J7:$K7)),)</f>
        <v>-200000</v>
      </c>
      <c r="W7" s="188">
        <f t="shared" ref="W7:W61" si="6">IF($U7="도비",SUM($J7:$K7),IF($S7="국도비","직접입력",SUM($J7:$K7)-$V7))</f>
        <v>0</v>
      </c>
      <c r="X7" s="78" t="str">
        <f t="shared" ref="X7:X61" si="7">IF($S7="국도비","ok",IF(($J7+$K7)=($V7+$W7),"ok","검토"))</f>
        <v>ok</v>
      </c>
      <c r="Y7" s="76"/>
      <c r="Z7" s="77" t="str">
        <f t="shared" ref="Z7:Z61" si="8">$U7</f>
        <v/>
      </c>
      <c r="AA7" s="188">
        <f t="shared" ref="AA7:AA61" si="9">IF($Z7&lt;&gt;"도비",IF($S7="국도비","직접입력",SUM($M7:$N7)),)</f>
        <v>0</v>
      </c>
      <c r="AB7" s="188">
        <f t="shared" ref="AB7:AB61" si="10">IF($Z7="도비",SUM($M7:$N7),IF($S7="국도비","직접입력",SUM($M7:$N7)-$AA7))</f>
        <v>0</v>
      </c>
      <c r="AC7" s="78" t="str">
        <f t="shared" ref="AC7:AC61" si="11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IFERROR(IF($C7="","",INDEX([2]구분표!$I$2:$I$1001,MATCH(1,([2]구분표!$B$2:$B$1001='2추일출'!$A7)*([2]구분표!$C$2:$C$1001='2추일출'!$B7)*([2]구분표!$A$2:$A$1001='2추일출'!$C7),0))),"@@")</f>
        <v>1506</v>
      </c>
    </row>
    <row r="8" spans="1:31" ht="31.5" customHeight="1">
      <c r="A8" s="73" t="str">
        <f>IFERROR(VLOOKUP('2추일출'!$C8,[2]구분표!$A$2:$C$1001,2,FALSE),"")</f>
        <v>문화체육관광위원회</v>
      </c>
      <c r="B8" s="73" t="str">
        <f>IFERROR(VLOOKUP('2추일출'!$C8,[2]구분표!$A$2:$C$1001,3,FALSE),"")</f>
        <v>문화체육관광국</v>
      </c>
      <c r="C8" s="186" t="s">
        <v>685</v>
      </c>
      <c r="D8" s="184" t="s">
        <v>665</v>
      </c>
      <c r="E8" s="187">
        <v>324</v>
      </c>
      <c r="F8" s="248" t="s">
        <v>684</v>
      </c>
      <c r="G8" s="263">
        <v>0</v>
      </c>
      <c r="H8" s="191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669</v>
      </c>
      <c r="R8" s="76"/>
      <c r="S8" s="215"/>
      <c r="T8" s="76"/>
      <c r="U8" s="79" t="str">
        <f t="shared" si="4"/>
        <v>기금</v>
      </c>
      <c r="V8" s="188">
        <f t="shared" si="5"/>
        <v>18000</v>
      </c>
      <c r="W8" s="188">
        <f t="shared" si="6"/>
        <v>0</v>
      </c>
      <c r="X8" s="78" t="str">
        <f t="shared" si="7"/>
        <v>ok</v>
      </c>
      <c r="Y8" s="76"/>
      <c r="Z8" s="77" t="str">
        <f t="shared" si="8"/>
        <v>기금</v>
      </c>
      <c r="AA8" s="188">
        <f t="shared" si="9"/>
        <v>0</v>
      </c>
      <c r="AB8" s="188">
        <f t="shared" si="10"/>
        <v>0</v>
      </c>
      <c r="AC8" s="78" t="str">
        <f t="shared" si="11"/>
        <v>ok</v>
      </c>
      <c r="AD8" s="76"/>
      <c r="AE8" s="80" t="str">
        <f t="array" ref="AE8">IFERROR(IF($C8="","",INDEX([2]구분표!$I$2:$I$1001,MATCH(1,([2]구분표!$B$2:$B$1001='2추일출'!$A8)*([2]구분표!$C$2:$C$1001='2추일출'!$B8)*([2]구분표!$A$2:$A$1001='2추일출'!$C8),0))),"@@")</f>
        <v>1506</v>
      </c>
    </row>
    <row r="9" spans="1:31" ht="31.5" customHeight="1">
      <c r="A9" s="90" t="str">
        <f>IFERROR(VLOOKUP('2추일출'!$C9,[2]구분표!$A$2:$C$1001,2,FALSE),"")</f>
        <v/>
      </c>
      <c r="B9" s="90" t="str">
        <f>IFERROR(VLOOKUP('2추일출'!$C9,[2]구분표!$A$2:$C$1001,3,FALSE),"")</f>
        <v/>
      </c>
      <c r="C9" s="190"/>
      <c r="D9" s="189"/>
      <c r="E9" s="189"/>
      <c r="F9" s="262"/>
      <c r="G9" s="192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 t="str">
        <f t="shared" si="4"/>
        <v/>
      </c>
      <c r="V9" s="188">
        <f t="shared" si="5"/>
        <v>0</v>
      </c>
      <c r="W9" s="188">
        <f t="shared" si="6"/>
        <v>0</v>
      </c>
      <c r="X9" s="78" t="str">
        <f t="shared" si="7"/>
        <v>ok</v>
      </c>
      <c r="Y9" s="76"/>
      <c r="Z9" s="77" t="str">
        <f t="shared" si="8"/>
        <v/>
      </c>
      <c r="AA9" s="188">
        <f t="shared" si="9"/>
        <v>0</v>
      </c>
      <c r="AB9" s="188">
        <f t="shared" si="10"/>
        <v>0</v>
      </c>
      <c r="AC9" s="78" t="str">
        <f t="shared" si="11"/>
        <v>ok</v>
      </c>
      <c r="AD9" s="76"/>
      <c r="AE9" s="80" t="str">
        <f t="array" ref="AE9">IFERROR(IF($C9="","",INDEX([2]구분표!$I$2:$I$1001,MATCH(1,([2]구분표!$B$2:$B$1001='2추일출'!$A9)*([2]구분표!$C$2:$C$1001='2추일출'!$B9)*([2]구분표!$A$2:$A$1001='2추일출'!$C9),0))),"@@")</f>
        <v/>
      </c>
    </row>
    <row r="10" spans="1:31" ht="31.5" customHeight="1">
      <c r="A10" s="90" t="str">
        <f>IFERROR(VLOOKUP('2추일출'!$C10,[2]구분표!$A$2:$C$1001,2,FALSE),"")</f>
        <v/>
      </c>
      <c r="B10" s="90" t="str">
        <f>IFERROR(VLOOKUP('2추일출'!$C10,[2]구분표!$A$2:$C$1001,3,FALSE),"")</f>
        <v/>
      </c>
      <c r="C10" s="190"/>
      <c r="D10" s="189"/>
      <c r="E10" s="189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 t="str">
        <f t="shared" si="4"/>
        <v/>
      </c>
      <c r="V10" s="188">
        <f t="shared" si="5"/>
        <v>0</v>
      </c>
      <c r="W10" s="188">
        <f t="shared" si="6"/>
        <v>0</v>
      </c>
      <c r="X10" s="78" t="str">
        <f t="shared" si="7"/>
        <v>ok</v>
      </c>
      <c r="Y10" s="76"/>
      <c r="Z10" s="77" t="str">
        <f t="shared" si="8"/>
        <v/>
      </c>
      <c r="AA10" s="188">
        <f t="shared" si="9"/>
        <v>0</v>
      </c>
      <c r="AB10" s="188">
        <f t="shared" si="10"/>
        <v>0</v>
      </c>
      <c r="AC10" s="78" t="str">
        <f t="shared" si="11"/>
        <v>ok</v>
      </c>
      <c r="AD10" s="76"/>
      <c r="AE10" s="80" t="str">
        <f t="array" ref="AE10">IFERROR(IF($C10="","",INDEX([2]구분표!$I$2:$I$1001,MATCH(1,([2]구분표!$B$2:$B$1001='2추일출'!$A10)*([2]구분표!$C$2:$C$1001='2추일출'!$B10)*([2]구분표!$A$2:$A$1001='2추일출'!$C10),0))),"@@")</f>
        <v/>
      </c>
    </row>
    <row r="11" spans="1:31" ht="31.5" customHeight="1">
      <c r="A11" s="90" t="str">
        <f>IFERROR(VLOOKUP('2추일출'!$C11,[2]구분표!$A$2:$C$1001,2,FALSE),"")</f>
        <v/>
      </c>
      <c r="B11" s="90" t="str">
        <f>IFERROR(VLOOKUP('2추일출'!$C11,[2]구분표!$A$2:$C$1001,3,FALSE),"")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 t="str">
        <f t="shared" si="4"/>
        <v/>
      </c>
      <c r="V11" s="188">
        <f t="shared" si="5"/>
        <v>0</v>
      </c>
      <c r="W11" s="188">
        <f t="shared" si="6"/>
        <v>0</v>
      </c>
      <c r="X11" s="78" t="str">
        <f t="shared" si="7"/>
        <v>ok</v>
      </c>
      <c r="Y11" s="76"/>
      <c r="Z11" s="77" t="str">
        <f t="shared" si="8"/>
        <v/>
      </c>
      <c r="AA11" s="188">
        <f t="shared" si="9"/>
        <v>0</v>
      </c>
      <c r="AB11" s="188">
        <f t="shared" si="10"/>
        <v>0</v>
      </c>
      <c r="AC11" s="78" t="str">
        <f t="shared" si="11"/>
        <v>ok</v>
      </c>
      <c r="AD11" s="76"/>
      <c r="AE11" s="80" t="str">
        <f t="array" ref="AE11">IFERROR(IF($C11="","",INDEX([2]구분표!$I$2:$I$1001,MATCH(1,([2]구분표!$B$2:$B$1001='2추일출'!$A11)*([2]구분표!$C$2:$C$1001='2추일출'!$B11)*([2]구분표!$A$2:$A$1001='2추일출'!$C11),0))),"@@")</f>
        <v/>
      </c>
    </row>
    <row r="12" spans="1:31" ht="31.5" customHeight="1">
      <c r="A12" s="90" t="str">
        <f>IFERROR(VLOOKUP('2추일출'!$C12,[2]구분표!$A$2:$C$1001,2,FALSE),"")</f>
        <v/>
      </c>
      <c r="B12" s="90" t="str">
        <f>IFERROR(VLOOKUP('2추일출'!$C12,[2]구분표!$A$2:$C$1001,3,FALSE),"")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 t="str">
        <f t="shared" si="4"/>
        <v/>
      </c>
      <c r="V12" s="188">
        <f t="shared" si="5"/>
        <v>0</v>
      </c>
      <c r="W12" s="188">
        <f t="shared" si="6"/>
        <v>0</v>
      </c>
      <c r="X12" s="78" t="str">
        <f t="shared" si="7"/>
        <v>ok</v>
      </c>
      <c r="Y12" s="76"/>
      <c r="Z12" s="77" t="str">
        <f t="shared" si="8"/>
        <v/>
      </c>
      <c r="AA12" s="188">
        <f t="shared" si="9"/>
        <v>0</v>
      </c>
      <c r="AB12" s="188">
        <f t="shared" si="10"/>
        <v>0</v>
      </c>
      <c r="AC12" s="78" t="str">
        <f t="shared" si="11"/>
        <v>ok</v>
      </c>
      <c r="AD12" s="76"/>
      <c r="AE12" s="80" t="str">
        <f t="array" ref="AE12">IFERROR(IF($C12="","",INDEX([2]구분표!$I$2:$I$1001,MATCH(1,([2]구분표!$B$2:$B$1001='2추일출'!$A12)*([2]구분표!$C$2:$C$1001='2추일출'!$B12)*([2]구분표!$A$2:$A$1001='2추일출'!$C12),0))),"@@")</f>
        <v/>
      </c>
    </row>
    <row r="13" spans="1:31" ht="31.5" customHeight="1">
      <c r="A13" s="90" t="str">
        <f>IFERROR(VLOOKUP('2추일출'!$C13,[2]구분표!$A$2:$C$1001,2,FALSE),"")</f>
        <v/>
      </c>
      <c r="B13" s="90" t="str">
        <f>IFERROR(VLOOKUP('2추일출'!$C13,[2]구분표!$A$2:$C$1001,3,FALSE),"")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 t="str">
        <f t="shared" si="4"/>
        <v/>
      </c>
      <c r="V13" s="188">
        <f t="shared" si="5"/>
        <v>0</v>
      </c>
      <c r="W13" s="188">
        <f t="shared" si="6"/>
        <v>0</v>
      </c>
      <c r="X13" s="78" t="str">
        <f t="shared" si="7"/>
        <v>ok</v>
      </c>
      <c r="Y13" s="76"/>
      <c r="Z13" s="77" t="str">
        <f t="shared" si="8"/>
        <v/>
      </c>
      <c r="AA13" s="188">
        <f t="shared" si="9"/>
        <v>0</v>
      </c>
      <c r="AB13" s="188">
        <f t="shared" si="10"/>
        <v>0</v>
      </c>
      <c r="AC13" s="78" t="str">
        <f t="shared" si="11"/>
        <v>ok</v>
      </c>
      <c r="AD13" s="76"/>
      <c r="AE13" s="80" t="str">
        <f t="array" ref="AE13">IFERROR(IF($C13="","",INDEX([2]구분표!$I$2:$I$1001,MATCH(1,([2]구분표!$B$2:$B$1001='2추일출'!$A13)*([2]구분표!$C$2:$C$1001='2추일출'!$B13)*([2]구분표!$A$2:$A$1001='2추일출'!$C13),0))),"@@")</f>
        <v/>
      </c>
    </row>
    <row r="14" spans="1:31" ht="31.5" customHeight="1">
      <c r="A14" s="90" t="str">
        <f>IFERROR(VLOOKUP('2추일출'!$C14,[2]구분표!$A$2:$C$1001,2,FALSE),"")</f>
        <v/>
      </c>
      <c r="B14" s="90" t="str">
        <f>IFERROR(VLOOKUP('2추일출'!$C14,[2]구분표!$A$2:$C$1001,3,FALSE),"")</f>
        <v/>
      </c>
      <c r="C14" s="190"/>
      <c r="D14" s="189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 t="str">
        <f t="shared" si="4"/>
        <v/>
      </c>
      <c r="V14" s="188">
        <f t="shared" si="5"/>
        <v>0</v>
      </c>
      <c r="W14" s="188">
        <f t="shared" si="6"/>
        <v>0</v>
      </c>
      <c r="X14" s="78" t="str">
        <f t="shared" si="7"/>
        <v>ok</v>
      </c>
      <c r="Y14" s="76"/>
      <c r="Z14" s="77" t="str">
        <f t="shared" si="8"/>
        <v/>
      </c>
      <c r="AA14" s="188">
        <f t="shared" si="9"/>
        <v>0</v>
      </c>
      <c r="AB14" s="188">
        <f t="shared" si="10"/>
        <v>0</v>
      </c>
      <c r="AC14" s="78" t="str">
        <f t="shared" si="11"/>
        <v>ok</v>
      </c>
      <c r="AD14" s="76"/>
      <c r="AE14" s="80" t="str">
        <f t="array" ref="AE14">IFERROR(IF($C14="","",INDEX([2]구분표!$I$2:$I$1001,MATCH(1,([2]구분표!$B$2:$B$1001='2추일출'!$A14)*([2]구분표!$C$2:$C$1001='2추일출'!$B14)*([2]구분표!$A$2:$A$1001='2추일출'!$C14),0))),"@@")</f>
        <v/>
      </c>
    </row>
    <row r="15" spans="1:31" ht="31.5" customHeight="1">
      <c r="A15" s="90" t="str">
        <f>IFERROR(VLOOKUP('2추일출'!$C15,[2]구분표!$A$2:$C$1001,2,FALSE),"")</f>
        <v/>
      </c>
      <c r="B15" s="90" t="str">
        <f>IFERROR(VLOOKUP('2추일출'!$C15,[2]구분표!$A$2:$C$1001,3,FALSE),"")</f>
        <v/>
      </c>
      <c r="C15" s="190"/>
      <c r="D15" s="189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 t="str">
        <f t="shared" si="4"/>
        <v/>
      </c>
      <c r="V15" s="188">
        <f t="shared" si="5"/>
        <v>0</v>
      </c>
      <c r="W15" s="188">
        <f t="shared" si="6"/>
        <v>0</v>
      </c>
      <c r="X15" s="78" t="str">
        <f t="shared" si="7"/>
        <v>ok</v>
      </c>
      <c r="Y15" s="76"/>
      <c r="Z15" s="77" t="str">
        <f t="shared" si="8"/>
        <v/>
      </c>
      <c r="AA15" s="188">
        <f t="shared" si="9"/>
        <v>0</v>
      </c>
      <c r="AB15" s="188">
        <f t="shared" si="10"/>
        <v>0</v>
      </c>
      <c r="AC15" s="78" t="str">
        <f t="shared" si="11"/>
        <v>ok</v>
      </c>
      <c r="AD15" s="76"/>
      <c r="AE15" s="80" t="str">
        <f t="array" ref="AE15">IFERROR(IF($C15="","",INDEX([2]구분표!$I$2:$I$1001,MATCH(1,([2]구분표!$B$2:$B$1001='2추일출'!$A15)*([2]구분표!$C$2:$C$1001='2추일출'!$B15)*([2]구분표!$A$2:$A$1001='2추일출'!$C15),0))),"@@")</f>
        <v/>
      </c>
    </row>
    <row r="16" spans="1:31" ht="31.5" customHeight="1">
      <c r="A16" s="90" t="str">
        <f>IFERROR(VLOOKUP('2추일출'!$C16,[2]구분표!$A$2:$C$1001,2,FALSE),"")</f>
        <v/>
      </c>
      <c r="B16" s="90" t="str">
        <f>IFERROR(VLOOKUP('2추일출'!$C16,[2]구분표!$A$2:$C$1001,3,FALSE),"")</f>
        <v/>
      </c>
      <c r="C16" s="190"/>
      <c r="D16" s="189"/>
      <c r="E16" s="189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 t="str">
        <f t="shared" si="4"/>
        <v/>
      </c>
      <c r="V16" s="188">
        <f t="shared" si="5"/>
        <v>0</v>
      </c>
      <c r="W16" s="188">
        <f t="shared" si="6"/>
        <v>0</v>
      </c>
      <c r="X16" s="78" t="str">
        <f t="shared" si="7"/>
        <v>ok</v>
      </c>
      <c r="Y16" s="76"/>
      <c r="Z16" s="77" t="str">
        <f t="shared" si="8"/>
        <v/>
      </c>
      <c r="AA16" s="188">
        <f t="shared" si="9"/>
        <v>0</v>
      </c>
      <c r="AB16" s="188">
        <f t="shared" si="10"/>
        <v>0</v>
      </c>
      <c r="AC16" s="78" t="str">
        <f t="shared" si="11"/>
        <v>ok</v>
      </c>
      <c r="AD16" s="76"/>
      <c r="AE16" s="80" t="str">
        <f t="array" ref="AE16">IFERROR(IF($C16="","",INDEX([2]구분표!$I$2:$I$1001,MATCH(1,([2]구분표!$B$2:$B$1001='2추일출'!$A16)*([2]구분표!$C$2:$C$1001='2추일출'!$B16)*([2]구분표!$A$2:$A$1001='2추일출'!$C16),0))),"@@")</f>
        <v/>
      </c>
    </row>
    <row r="17" spans="1:31" ht="31.5" customHeight="1">
      <c r="A17" s="90" t="str">
        <f>IFERROR(VLOOKUP('2추일출'!$C17,[2]구분표!$A$2:$C$1001,2,FALSE),"")</f>
        <v/>
      </c>
      <c r="B17" s="90" t="str">
        <f>IFERROR(VLOOKUP('2추일출'!$C17,[2]구분표!$A$2:$C$1001,3,FALSE),"")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 t="str">
        <f t="shared" si="4"/>
        <v/>
      </c>
      <c r="V17" s="188">
        <f t="shared" si="5"/>
        <v>0</v>
      </c>
      <c r="W17" s="188">
        <f t="shared" si="6"/>
        <v>0</v>
      </c>
      <c r="X17" s="78" t="str">
        <f t="shared" si="7"/>
        <v>ok</v>
      </c>
      <c r="Y17" s="76"/>
      <c r="Z17" s="77" t="str">
        <f t="shared" si="8"/>
        <v/>
      </c>
      <c r="AA17" s="188">
        <f t="shared" si="9"/>
        <v>0</v>
      </c>
      <c r="AB17" s="188">
        <f t="shared" si="10"/>
        <v>0</v>
      </c>
      <c r="AC17" s="78" t="str">
        <f t="shared" si="11"/>
        <v>ok</v>
      </c>
      <c r="AD17" s="76"/>
      <c r="AE17" s="80" t="str">
        <f t="array" ref="AE17">IFERROR(IF($C17="","",INDEX([2]구분표!$I$2:$I$1001,MATCH(1,([2]구분표!$B$2:$B$1001='2추일출'!$A17)*([2]구분표!$C$2:$C$1001='2추일출'!$B17)*([2]구분표!$A$2:$A$1001='2추일출'!$C17),0))),"@@")</f>
        <v/>
      </c>
    </row>
    <row r="18" spans="1:31" ht="31.5" customHeight="1">
      <c r="A18" s="90" t="str">
        <f>IFERROR(VLOOKUP('2추일출'!$C18,[2]구분표!$A$2:$C$1001,2,FALSE),"")</f>
        <v/>
      </c>
      <c r="B18" s="90" t="str">
        <f>IFERROR(VLOOKUP('2추일출'!$C18,[2]구분표!$A$2:$C$1001,3,FALSE),"")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 t="str">
        <f t="shared" si="4"/>
        <v/>
      </c>
      <c r="V18" s="188">
        <f t="shared" si="5"/>
        <v>0</v>
      </c>
      <c r="W18" s="188">
        <f t="shared" si="6"/>
        <v>0</v>
      </c>
      <c r="X18" s="78" t="str">
        <f t="shared" si="7"/>
        <v>ok</v>
      </c>
      <c r="Y18" s="76"/>
      <c r="Z18" s="77" t="str">
        <f t="shared" si="8"/>
        <v/>
      </c>
      <c r="AA18" s="188">
        <f t="shared" si="9"/>
        <v>0</v>
      </c>
      <c r="AB18" s="188">
        <f t="shared" si="10"/>
        <v>0</v>
      </c>
      <c r="AC18" s="78" t="str">
        <f t="shared" si="11"/>
        <v>ok</v>
      </c>
      <c r="AD18" s="76"/>
      <c r="AE18" s="80" t="str">
        <f t="array" ref="AE18">IFERROR(IF($C18="","",INDEX([2]구분표!$I$2:$I$1001,MATCH(1,([2]구분표!$B$2:$B$1001='2추일출'!$A18)*([2]구분표!$C$2:$C$1001='2추일출'!$B18)*([2]구분표!$A$2:$A$1001='2추일출'!$C18),0))),"@@")</f>
        <v/>
      </c>
    </row>
    <row r="19" spans="1:31" ht="31.5" customHeight="1">
      <c r="A19" s="90" t="str">
        <f>IFERROR(VLOOKUP('2추일출'!$C19,[2]구분표!$A$2:$C$1001,2,FALSE),"")</f>
        <v/>
      </c>
      <c r="B19" s="90" t="str">
        <f>IFERROR(VLOOKUP('2추일출'!$C19,[2]구분표!$A$2:$C$1001,3,FALSE),"")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 t="str">
        <f t="shared" si="4"/>
        <v/>
      </c>
      <c r="V19" s="188">
        <f t="shared" si="5"/>
        <v>0</v>
      </c>
      <c r="W19" s="188">
        <f t="shared" si="6"/>
        <v>0</v>
      </c>
      <c r="X19" s="78" t="str">
        <f t="shared" si="7"/>
        <v>ok</v>
      </c>
      <c r="Y19" s="76"/>
      <c r="Z19" s="77" t="str">
        <f t="shared" si="8"/>
        <v/>
      </c>
      <c r="AA19" s="188">
        <f t="shared" si="9"/>
        <v>0</v>
      </c>
      <c r="AB19" s="188">
        <f t="shared" si="10"/>
        <v>0</v>
      </c>
      <c r="AC19" s="78" t="str">
        <f t="shared" si="11"/>
        <v>ok</v>
      </c>
      <c r="AD19" s="76"/>
      <c r="AE19" s="80" t="str">
        <f t="array" ref="AE19">IFERROR(IF($C19="","",INDEX([2]구분표!$I$2:$I$1001,MATCH(1,([2]구분표!$B$2:$B$1001='2추일출'!$A19)*([2]구분표!$C$2:$C$1001='2추일출'!$B19)*([2]구분표!$A$2:$A$1001='2추일출'!$C19),0))),"@@")</f>
        <v/>
      </c>
    </row>
    <row r="20" spans="1:31" ht="31.5" customHeight="1">
      <c r="A20" s="90" t="str">
        <f>IFERROR(VLOOKUP('2추일출'!$C20,[2]구분표!$A$2:$C$1001,2,FALSE),"")</f>
        <v/>
      </c>
      <c r="B20" s="90" t="str">
        <f>IFERROR(VLOOKUP('2추일출'!$C20,[2]구분표!$A$2:$C$1001,3,FALSE),"")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 t="str">
        <f t="shared" si="4"/>
        <v/>
      </c>
      <c r="V20" s="188">
        <f t="shared" si="5"/>
        <v>0</v>
      </c>
      <c r="W20" s="188">
        <f t="shared" si="6"/>
        <v>0</v>
      </c>
      <c r="X20" s="78" t="str">
        <f t="shared" si="7"/>
        <v>ok</v>
      </c>
      <c r="Y20" s="76"/>
      <c r="Z20" s="77" t="str">
        <f t="shared" si="8"/>
        <v/>
      </c>
      <c r="AA20" s="188">
        <f t="shared" si="9"/>
        <v>0</v>
      </c>
      <c r="AB20" s="188">
        <f t="shared" si="10"/>
        <v>0</v>
      </c>
      <c r="AC20" s="78" t="str">
        <f t="shared" si="11"/>
        <v>ok</v>
      </c>
      <c r="AD20" s="76"/>
      <c r="AE20" s="80" t="str">
        <f t="array" ref="AE20">IFERROR(IF($C20="","",INDEX([2]구분표!$I$2:$I$1001,MATCH(1,([2]구분표!$B$2:$B$1001='2추일출'!$A20)*([2]구분표!$C$2:$C$1001='2추일출'!$B20)*([2]구분표!$A$2:$A$1001='2추일출'!$C20),0))),"@@")</f>
        <v/>
      </c>
    </row>
    <row r="21" spans="1:31" ht="31.5" customHeight="1">
      <c r="A21" s="90" t="str">
        <f>IFERROR(VLOOKUP('2추일출'!$C21,[2]구분표!$A$2:$C$1001,2,FALSE),"")</f>
        <v/>
      </c>
      <c r="B21" s="90" t="str">
        <f>IFERROR(VLOOKUP('2추일출'!$C21,[2]구분표!$A$2:$C$1001,3,FALSE),"")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 t="str">
        <f t="shared" si="4"/>
        <v/>
      </c>
      <c r="V21" s="188">
        <f t="shared" si="5"/>
        <v>0</v>
      </c>
      <c r="W21" s="188">
        <f t="shared" si="6"/>
        <v>0</v>
      </c>
      <c r="X21" s="78" t="str">
        <f t="shared" si="7"/>
        <v>ok</v>
      </c>
      <c r="Y21" s="76"/>
      <c r="Z21" s="77" t="str">
        <f t="shared" si="8"/>
        <v/>
      </c>
      <c r="AA21" s="188">
        <f t="shared" si="9"/>
        <v>0</v>
      </c>
      <c r="AB21" s="188">
        <f t="shared" si="10"/>
        <v>0</v>
      </c>
      <c r="AC21" s="78" t="str">
        <f t="shared" si="11"/>
        <v>ok</v>
      </c>
      <c r="AD21" s="76"/>
      <c r="AE21" s="80" t="str">
        <f t="array" ref="AE21">IFERROR(IF($C21="","",INDEX([2]구분표!$I$2:$I$1001,MATCH(1,([2]구분표!$B$2:$B$1001='2추일출'!$A21)*([2]구분표!$C$2:$C$1001='2추일출'!$B21)*([2]구분표!$A$2:$A$1001='2추일출'!$C21),0))),"@@")</f>
        <v/>
      </c>
    </row>
    <row r="22" spans="1:31" ht="31.5" customHeight="1">
      <c r="A22" s="90" t="str">
        <f>IFERROR(VLOOKUP('2추일출'!$C22,[2]구분표!$A$2:$C$1001,2,FALSE),"")</f>
        <v/>
      </c>
      <c r="B22" s="90" t="str">
        <f>IFERROR(VLOOKUP('2추일출'!$C22,[2]구분표!$A$2:$C$1001,3,FALSE),"")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6"/>
      <c r="R22" s="76"/>
      <c r="S22" s="215"/>
      <c r="T22" s="76"/>
      <c r="U22" s="79" t="str">
        <f t="shared" si="4"/>
        <v/>
      </c>
      <c r="V22" s="188">
        <f t="shared" si="5"/>
        <v>0</v>
      </c>
      <c r="W22" s="188">
        <f t="shared" si="6"/>
        <v>0</v>
      </c>
      <c r="X22" s="78" t="str">
        <f t="shared" si="7"/>
        <v>ok</v>
      </c>
      <c r="Y22" s="76"/>
      <c r="Z22" s="77" t="str">
        <f t="shared" si="8"/>
        <v/>
      </c>
      <c r="AA22" s="188">
        <f t="shared" si="9"/>
        <v>0</v>
      </c>
      <c r="AB22" s="188">
        <f t="shared" si="10"/>
        <v>0</v>
      </c>
      <c r="AC22" s="78" t="str">
        <f t="shared" si="11"/>
        <v>ok</v>
      </c>
      <c r="AD22" s="76"/>
      <c r="AE22" s="80" t="str">
        <f t="array" ref="AE22">IFERROR(IF($C22="","",INDEX([2]구분표!$I$2:$I$1001,MATCH(1,([2]구분표!$B$2:$B$1001='2추일출'!$A22)*([2]구분표!$C$2:$C$1001='2추일출'!$B22)*([2]구분표!$A$2:$A$1001='2추일출'!$C22),0))),"@@")</f>
        <v/>
      </c>
    </row>
    <row r="23" spans="1:31" ht="31.5" customHeight="1">
      <c r="A23" s="90" t="str">
        <f>IFERROR(VLOOKUP('2추일출'!$C23,[2]구분표!$A$2:$C$1001,2,FALSE),"")</f>
        <v/>
      </c>
      <c r="B23" s="90" t="str">
        <f>IFERROR(VLOOKUP('2추일출'!$C23,[2]구분표!$A$2:$C$1001,3,FALSE),"")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188"/>
      <c r="K23" s="188"/>
      <c r="L23" s="74">
        <f t="shared" si="1"/>
        <v>0</v>
      </c>
      <c r="M23" s="188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 t="str">
        <f t="shared" si="4"/>
        <v/>
      </c>
      <c r="V23" s="188">
        <f t="shared" si="5"/>
        <v>0</v>
      </c>
      <c r="W23" s="188">
        <f t="shared" si="6"/>
        <v>0</v>
      </c>
      <c r="X23" s="78" t="str">
        <f t="shared" si="7"/>
        <v>ok</v>
      </c>
      <c r="Y23" s="76"/>
      <c r="Z23" s="77" t="str">
        <f t="shared" si="8"/>
        <v/>
      </c>
      <c r="AA23" s="188">
        <f t="shared" si="9"/>
        <v>0</v>
      </c>
      <c r="AB23" s="188">
        <f t="shared" si="10"/>
        <v>0</v>
      </c>
      <c r="AC23" s="78" t="str">
        <f t="shared" si="11"/>
        <v>ok</v>
      </c>
      <c r="AD23" s="76"/>
      <c r="AE23" s="80" t="str">
        <f t="array" ref="AE23">IFERROR(IF($C23="","",INDEX([2]구분표!$I$2:$I$1001,MATCH(1,([2]구분표!$B$2:$B$1001='2추일출'!$A23)*([2]구분표!$C$2:$C$1001='2추일출'!$B23)*([2]구분표!$A$2:$A$1001='2추일출'!$C23),0))),"@@")</f>
        <v/>
      </c>
    </row>
    <row r="24" spans="1:31" ht="31.5" customHeight="1">
      <c r="A24" s="90" t="str">
        <f>IFERROR(VLOOKUP('2추일출'!$C24,[2]구분표!$A$2:$C$1001,2,FALSE),"")</f>
        <v/>
      </c>
      <c r="B24" s="90" t="str">
        <f>IFERROR(VLOOKUP('2추일출'!$C24,[2]구분표!$A$2:$C$1001,3,FALSE),"")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200"/>
      <c r="K24" s="188"/>
      <c r="L24" s="74">
        <f t="shared" si="1"/>
        <v>0</v>
      </c>
      <c r="M24" s="202"/>
      <c r="N24" s="188"/>
      <c r="O24" s="74">
        <f t="shared" si="2"/>
        <v>0</v>
      </c>
      <c r="P24" s="75" t="str">
        <f t="shared" si="3"/>
        <v>-</v>
      </c>
      <c r="Q24" s="205"/>
      <c r="R24" s="76"/>
      <c r="S24" s="215"/>
      <c r="T24" s="76"/>
      <c r="U24" s="79" t="str">
        <f t="shared" si="4"/>
        <v/>
      </c>
      <c r="V24" s="188">
        <f t="shared" si="5"/>
        <v>0</v>
      </c>
      <c r="W24" s="188">
        <f t="shared" si="6"/>
        <v>0</v>
      </c>
      <c r="X24" s="78" t="str">
        <f t="shared" si="7"/>
        <v>ok</v>
      </c>
      <c r="Y24" s="76"/>
      <c r="Z24" s="77" t="str">
        <f t="shared" si="8"/>
        <v/>
      </c>
      <c r="AA24" s="188">
        <f t="shared" si="9"/>
        <v>0</v>
      </c>
      <c r="AB24" s="188">
        <f t="shared" si="10"/>
        <v>0</v>
      </c>
      <c r="AC24" s="78" t="str">
        <f t="shared" si="11"/>
        <v>ok</v>
      </c>
      <c r="AD24" s="76"/>
      <c r="AE24" s="80" t="str">
        <f t="array" ref="AE24">IFERROR(IF($C24="","",INDEX([2]구분표!$I$2:$I$1001,MATCH(1,([2]구분표!$B$2:$B$1001='2추일출'!$A24)*([2]구분표!$C$2:$C$1001='2추일출'!$B24)*([2]구분표!$A$2:$A$1001='2추일출'!$C24),0))),"@@")</f>
        <v/>
      </c>
    </row>
    <row r="25" spans="1:31" ht="31.5" customHeight="1">
      <c r="A25" s="90" t="str">
        <f>IFERROR(VLOOKUP('2추일출'!$C25,[2]구분표!$A$2:$C$1001,2,FALSE),"")</f>
        <v/>
      </c>
      <c r="B25" s="90" t="str">
        <f>IFERROR(VLOOKUP('2추일출'!$C25,[2]구분표!$A$2:$C$1001,3,FALSE),"")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7"/>
      <c r="R25" s="76"/>
      <c r="S25" s="215"/>
      <c r="T25" s="76"/>
      <c r="U25" s="79" t="str">
        <f t="shared" si="4"/>
        <v/>
      </c>
      <c r="V25" s="188">
        <f t="shared" si="5"/>
        <v>0</v>
      </c>
      <c r="W25" s="188">
        <f t="shared" si="6"/>
        <v>0</v>
      </c>
      <c r="X25" s="78" t="str">
        <f t="shared" si="7"/>
        <v>ok</v>
      </c>
      <c r="Y25" s="76"/>
      <c r="Z25" s="77" t="str">
        <f t="shared" si="8"/>
        <v/>
      </c>
      <c r="AA25" s="188">
        <f t="shared" si="9"/>
        <v>0</v>
      </c>
      <c r="AB25" s="188">
        <f t="shared" si="10"/>
        <v>0</v>
      </c>
      <c r="AC25" s="78" t="str">
        <f t="shared" si="11"/>
        <v>ok</v>
      </c>
      <c r="AD25" s="76"/>
      <c r="AE25" s="80" t="str">
        <f t="array" ref="AE25">IFERROR(IF($C25="","",INDEX([2]구분표!$I$2:$I$1001,MATCH(1,([2]구분표!$B$2:$B$1001='2추일출'!$A25)*([2]구분표!$C$2:$C$1001='2추일출'!$B25)*([2]구분표!$A$2:$A$1001='2추일출'!$C25),0))),"@@")</f>
        <v/>
      </c>
    </row>
    <row r="26" spans="1:31" ht="31.5" customHeight="1">
      <c r="A26" s="90" t="str">
        <f>IFERROR(VLOOKUP('2추일출'!$C26,[2]구분표!$A$2:$C$1001,2,FALSE),"")</f>
        <v/>
      </c>
      <c r="B26" s="90" t="str">
        <f>IFERROR(VLOOKUP('2추일출'!$C26,[2]구분표!$A$2:$C$1001,3,FALSE),"")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188"/>
      <c r="L26" s="74">
        <f t="shared" si="1"/>
        <v>0</v>
      </c>
      <c r="M26" s="188"/>
      <c r="N26" s="188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 t="str">
        <f t="shared" si="4"/>
        <v/>
      </c>
      <c r="V26" s="188">
        <f t="shared" si="5"/>
        <v>0</v>
      </c>
      <c r="W26" s="188">
        <f t="shared" si="6"/>
        <v>0</v>
      </c>
      <c r="X26" s="78" t="str">
        <f t="shared" si="7"/>
        <v>ok</v>
      </c>
      <c r="Y26" s="76"/>
      <c r="Z26" s="77" t="str">
        <f t="shared" si="8"/>
        <v/>
      </c>
      <c r="AA26" s="188">
        <f t="shared" si="9"/>
        <v>0</v>
      </c>
      <c r="AB26" s="188">
        <f t="shared" si="10"/>
        <v>0</v>
      </c>
      <c r="AC26" s="78" t="str">
        <f t="shared" si="11"/>
        <v>ok</v>
      </c>
      <c r="AD26" s="76"/>
      <c r="AE26" s="80" t="str">
        <f t="array" ref="AE26">IFERROR(IF($C26="","",INDEX([2]구분표!$I$2:$I$1001,MATCH(1,([2]구분표!$B$2:$B$1001='2추일출'!$A26)*([2]구분표!$C$2:$C$1001='2추일출'!$B26)*([2]구분표!$A$2:$A$1001='2추일출'!$C26),0))),"@@")</f>
        <v/>
      </c>
    </row>
    <row r="27" spans="1:31" ht="31.5" customHeight="1">
      <c r="A27" s="90" t="str">
        <f>IFERROR(VLOOKUP('2추일출'!$C27,[2]구분표!$A$2:$C$1001,2,FALSE),"")</f>
        <v/>
      </c>
      <c r="B27" s="90" t="str">
        <f>IFERROR(VLOOKUP('2추일출'!$C27,[2]구분표!$A$2:$C$1001,3,FALSE),"")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200"/>
      <c r="L27" s="74">
        <f t="shared" si="1"/>
        <v>0</v>
      </c>
      <c r="M27" s="188"/>
      <c r="N27" s="200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 t="str">
        <f t="shared" si="4"/>
        <v/>
      </c>
      <c r="V27" s="188">
        <f t="shared" si="5"/>
        <v>0</v>
      </c>
      <c r="W27" s="188">
        <f t="shared" si="6"/>
        <v>0</v>
      </c>
      <c r="X27" s="78" t="str">
        <f t="shared" si="7"/>
        <v>ok</v>
      </c>
      <c r="Y27" s="76"/>
      <c r="Z27" s="77" t="str">
        <f t="shared" si="8"/>
        <v/>
      </c>
      <c r="AA27" s="188">
        <f t="shared" si="9"/>
        <v>0</v>
      </c>
      <c r="AB27" s="188">
        <f t="shared" si="10"/>
        <v>0</v>
      </c>
      <c r="AC27" s="78" t="str">
        <f t="shared" si="11"/>
        <v>ok</v>
      </c>
      <c r="AD27" s="76"/>
      <c r="AE27" s="80" t="str">
        <f t="array" ref="AE27">IFERROR(IF($C27="","",INDEX([2]구분표!$I$2:$I$1001,MATCH(1,([2]구분표!$B$2:$B$1001='2추일출'!$A27)*([2]구분표!$C$2:$C$1001='2추일출'!$B27)*([2]구분표!$A$2:$A$1001='2추일출'!$C27),0))),"@@")</f>
        <v/>
      </c>
    </row>
    <row r="28" spans="1:31" ht="31.5" customHeight="1">
      <c r="A28" s="90" t="str">
        <f>IFERROR(VLOOKUP('2추일출'!$C28,[2]구분표!$A$2:$C$1001,2,FALSE),"")</f>
        <v/>
      </c>
      <c r="B28" s="90" t="str">
        <f>IFERROR(VLOOKUP('2추일출'!$C28,[2]구분표!$A$2:$C$1001,3,FALSE),"")</f>
        <v/>
      </c>
      <c r="C28" s="190"/>
      <c r="D28" s="189"/>
      <c r="E28" s="189"/>
      <c r="F28" s="190"/>
      <c r="G28" s="188"/>
      <c r="H28" s="188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 t="str">
        <f t="shared" si="4"/>
        <v/>
      </c>
      <c r="V28" s="188">
        <f t="shared" si="5"/>
        <v>0</v>
      </c>
      <c r="W28" s="188">
        <f t="shared" si="6"/>
        <v>0</v>
      </c>
      <c r="X28" s="78" t="str">
        <f t="shared" si="7"/>
        <v>ok</v>
      </c>
      <c r="Y28" s="76"/>
      <c r="Z28" s="77" t="str">
        <f t="shared" si="8"/>
        <v/>
      </c>
      <c r="AA28" s="188">
        <f t="shared" si="9"/>
        <v>0</v>
      </c>
      <c r="AB28" s="188">
        <f t="shared" si="10"/>
        <v>0</v>
      </c>
      <c r="AC28" s="78" t="str">
        <f t="shared" si="11"/>
        <v>ok</v>
      </c>
      <c r="AD28" s="76"/>
      <c r="AE28" s="80" t="str">
        <f t="array" ref="AE28">IFERROR(IF($C28="","",INDEX([2]구분표!$I$2:$I$1001,MATCH(1,([2]구분표!$B$2:$B$1001='2추일출'!$A28)*([2]구분표!$C$2:$C$1001='2추일출'!$B28)*([2]구분표!$A$2:$A$1001='2추일출'!$C28),0))),"@@")</f>
        <v/>
      </c>
    </row>
    <row r="29" spans="1:31" ht="31.5" customHeight="1">
      <c r="A29" s="90" t="str">
        <f>IFERROR(VLOOKUP('2추일출'!$C29,[2]구분표!$A$2:$C$1001,2,FALSE),"")</f>
        <v/>
      </c>
      <c r="B29" s="90" t="str">
        <f>IFERROR(VLOOKUP('2추일출'!$C29,[2]구분표!$A$2:$C$1001,3,FALSE),"")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 t="str">
        <f t="shared" si="4"/>
        <v/>
      </c>
      <c r="V29" s="188">
        <f t="shared" si="5"/>
        <v>0</v>
      </c>
      <c r="W29" s="188">
        <f t="shared" si="6"/>
        <v>0</v>
      </c>
      <c r="X29" s="78" t="str">
        <f t="shared" si="7"/>
        <v>ok</v>
      </c>
      <c r="Y29" s="76"/>
      <c r="Z29" s="77" t="str">
        <f t="shared" si="8"/>
        <v/>
      </c>
      <c r="AA29" s="188">
        <f t="shared" si="9"/>
        <v>0</v>
      </c>
      <c r="AB29" s="188">
        <f t="shared" si="10"/>
        <v>0</v>
      </c>
      <c r="AC29" s="78" t="str">
        <f t="shared" si="11"/>
        <v>ok</v>
      </c>
      <c r="AD29" s="76"/>
      <c r="AE29" s="80" t="str">
        <f t="array" ref="AE29">IFERROR(IF($C29="","",INDEX([2]구분표!$I$2:$I$1001,MATCH(1,([2]구분표!$B$2:$B$1001='2추일출'!$A29)*([2]구분표!$C$2:$C$1001='2추일출'!$B29)*([2]구분표!$A$2:$A$1001='2추일출'!$C29),0))),"@@")</f>
        <v/>
      </c>
    </row>
    <row r="30" spans="1:31" ht="31.5" customHeight="1">
      <c r="A30" s="90" t="str">
        <f>IFERROR(VLOOKUP('2추일출'!$C30,[2]구분표!$A$2:$C$1001,2,FALSE),"")</f>
        <v/>
      </c>
      <c r="B30" s="90" t="str">
        <f>IFERROR(VLOOKUP('2추일출'!$C30,[2]구분표!$A$2:$C$1001,3,FALSE),"")</f>
        <v/>
      </c>
      <c r="C30" s="190"/>
      <c r="D30" s="189"/>
      <c r="E30" s="189"/>
      <c r="F30" s="190"/>
      <c r="G30" s="192"/>
      <c r="H30" s="192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 t="str">
        <f t="shared" si="4"/>
        <v/>
      </c>
      <c r="V30" s="188">
        <f t="shared" si="5"/>
        <v>0</v>
      </c>
      <c r="W30" s="188">
        <f t="shared" si="6"/>
        <v>0</v>
      </c>
      <c r="X30" s="78" t="str">
        <f t="shared" si="7"/>
        <v>ok</v>
      </c>
      <c r="Y30" s="76"/>
      <c r="Z30" s="77" t="str">
        <f t="shared" si="8"/>
        <v/>
      </c>
      <c r="AA30" s="188">
        <f t="shared" si="9"/>
        <v>0</v>
      </c>
      <c r="AB30" s="188">
        <f t="shared" si="10"/>
        <v>0</v>
      </c>
      <c r="AC30" s="78" t="str">
        <f t="shared" si="11"/>
        <v>ok</v>
      </c>
      <c r="AD30" s="76"/>
      <c r="AE30" s="80" t="str">
        <f t="array" ref="AE30">IFERROR(IF($C30="","",INDEX([2]구분표!$I$2:$I$1001,MATCH(1,([2]구분표!$B$2:$B$1001='2추일출'!$A30)*([2]구분표!$C$2:$C$1001='2추일출'!$B30)*([2]구분표!$A$2:$A$1001='2추일출'!$C30),0))),"@@")</f>
        <v/>
      </c>
    </row>
    <row r="31" spans="1:31" ht="31.5" customHeight="1">
      <c r="A31" s="90" t="str">
        <f>IFERROR(VLOOKUP('2추일출'!$C31,[2]구분표!$A$2:$C$1001,2,FALSE),"")</f>
        <v/>
      </c>
      <c r="B31" s="90" t="str">
        <f>IFERROR(VLOOKUP('2추일출'!$C31,[2]구분표!$A$2:$C$1001,3,FALSE),"")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 t="str">
        <f t="shared" si="4"/>
        <v/>
      </c>
      <c r="V31" s="188">
        <f t="shared" si="5"/>
        <v>0</v>
      </c>
      <c r="W31" s="188">
        <f t="shared" si="6"/>
        <v>0</v>
      </c>
      <c r="X31" s="78" t="str">
        <f t="shared" si="7"/>
        <v>ok</v>
      </c>
      <c r="Y31" s="76"/>
      <c r="Z31" s="77" t="str">
        <f t="shared" si="8"/>
        <v/>
      </c>
      <c r="AA31" s="188">
        <f t="shared" si="9"/>
        <v>0</v>
      </c>
      <c r="AB31" s="188">
        <f t="shared" si="10"/>
        <v>0</v>
      </c>
      <c r="AC31" s="78" t="str">
        <f t="shared" si="11"/>
        <v>ok</v>
      </c>
      <c r="AD31" s="76"/>
      <c r="AE31" s="80" t="str">
        <f t="array" ref="AE31">IFERROR(IF($C31="","",INDEX([2]구분표!$I$2:$I$1001,MATCH(1,([2]구분표!$B$2:$B$1001='2추일출'!$A31)*([2]구분표!$C$2:$C$1001='2추일출'!$B31)*([2]구분표!$A$2:$A$1001='2추일출'!$C31),0))),"@@")</f>
        <v/>
      </c>
    </row>
    <row r="32" spans="1:31" ht="31.5" customHeight="1">
      <c r="A32" s="90" t="str">
        <f>IFERROR(VLOOKUP('2추일출'!$C32,[2]구분표!$A$2:$C$1001,2,FALSE),"")</f>
        <v/>
      </c>
      <c r="B32" s="90" t="str">
        <f>IFERROR(VLOOKUP('2추일출'!$C32,[2]구분표!$A$2:$C$1001,3,FALSE),"")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188"/>
      <c r="L32" s="74">
        <f t="shared" si="1"/>
        <v>0</v>
      </c>
      <c r="M32" s="188"/>
      <c r="N32" s="188"/>
      <c r="O32" s="74">
        <f t="shared" si="2"/>
        <v>0</v>
      </c>
      <c r="P32" s="75" t="str">
        <f t="shared" si="3"/>
        <v>-</v>
      </c>
      <c r="Q32" s="206"/>
      <c r="R32" s="76"/>
      <c r="S32" s="215"/>
      <c r="T32" s="76"/>
      <c r="U32" s="79" t="str">
        <f t="shared" si="4"/>
        <v/>
      </c>
      <c r="V32" s="188">
        <f t="shared" si="5"/>
        <v>0</v>
      </c>
      <c r="W32" s="188">
        <f t="shared" si="6"/>
        <v>0</v>
      </c>
      <c r="X32" s="78" t="str">
        <f t="shared" si="7"/>
        <v>ok</v>
      </c>
      <c r="Y32" s="76"/>
      <c r="Z32" s="77" t="str">
        <f t="shared" si="8"/>
        <v/>
      </c>
      <c r="AA32" s="188">
        <f t="shared" si="9"/>
        <v>0</v>
      </c>
      <c r="AB32" s="188">
        <f t="shared" si="10"/>
        <v>0</v>
      </c>
      <c r="AC32" s="78" t="str">
        <f t="shared" si="11"/>
        <v>ok</v>
      </c>
      <c r="AD32" s="76"/>
      <c r="AE32" s="80" t="str">
        <f t="array" ref="AE32">IFERROR(IF($C32="","",INDEX([2]구분표!$I$2:$I$1001,MATCH(1,([2]구분표!$B$2:$B$1001='2추일출'!$A32)*([2]구분표!$C$2:$C$1001='2추일출'!$B32)*([2]구분표!$A$2:$A$1001='2추일출'!$C32),0))),"@@")</f>
        <v/>
      </c>
    </row>
    <row r="33" spans="1:31" ht="31.5" customHeight="1">
      <c r="A33" s="90" t="str">
        <f>IFERROR(VLOOKUP('2추일출'!$C33,[2]구분표!$A$2:$C$1001,2,FALSE),"")</f>
        <v/>
      </c>
      <c r="B33" s="90" t="str">
        <f>IFERROR(VLOOKUP('2추일출'!$C33,[2]구분표!$A$2:$C$1001,3,FALSE),"")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200"/>
      <c r="L33" s="74">
        <f t="shared" si="1"/>
        <v>0</v>
      </c>
      <c r="M33" s="188"/>
      <c r="N33" s="200"/>
      <c r="O33" s="74">
        <f t="shared" si="2"/>
        <v>0</v>
      </c>
      <c r="P33" s="75" t="str">
        <f t="shared" si="3"/>
        <v>-</v>
      </c>
      <c r="Q33" s="205"/>
      <c r="R33" s="76"/>
      <c r="S33" s="215"/>
      <c r="T33" s="76"/>
      <c r="U33" s="79" t="str">
        <f t="shared" si="4"/>
        <v/>
      </c>
      <c r="V33" s="188">
        <f t="shared" si="5"/>
        <v>0</v>
      </c>
      <c r="W33" s="188">
        <f t="shared" si="6"/>
        <v>0</v>
      </c>
      <c r="X33" s="78" t="str">
        <f t="shared" si="7"/>
        <v>ok</v>
      </c>
      <c r="Y33" s="76"/>
      <c r="Z33" s="77" t="str">
        <f t="shared" si="8"/>
        <v/>
      </c>
      <c r="AA33" s="188">
        <f t="shared" si="9"/>
        <v>0</v>
      </c>
      <c r="AB33" s="188">
        <f t="shared" si="10"/>
        <v>0</v>
      </c>
      <c r="AC33" s="78" t="str">
        <f t="shared" si="11"/>
        <v>ok</v>
      </c>
      <c r="AD33" s="76"/>
      <c r="AE33" s="80" t="str">
        <f t="array" ref="AE33">IFERROR(IF($C33="","",INDEX([2]구분표!$I$2:$I$1001,MATCH(1,([2]구분표!$B$2:$B$1001='2추일출'!$A33)*([2]구분표!$C$2:$C$1001='2추일출'!$B33)*([2]구분표!$A$2:$A$1001='2추일출'!$C33),0))),"@@")</f>
        <v/>
      </c>
    </row>
    <row r="34" spans="1:31" ht="31.5" customHeight="1">
      <c r="A34" s="90" t="str">
        <f>IFERROR(VLOOKUP('2추일출'!$C34,[2]구분표!$A$2:$C$1001,2,FALSE),"")</f>
        <v/>
      </c>
      <c r="B34" s="90" t="str">
        <f>IFERROR(VLOOKUP('2추일출'!$C34,[2]구분표!$A$2:$C$1001,3,FALSE),"")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6"/>
      <c r="R34" s="76"/>
      <c r="S34" s="215"/>
      <c r="T34" s="76"/>
      <c r="U34" s="79" t="str">
        <f t="shared" si="4"/>
        <v/>
      </c>
      <c r="V34" s="188">
        <f t="shared" si="5"/>
        <v>0</v>
      </c>
      <c r="W34" s="188">
        <f t="shared" si="6"/>
        <v>0</v>
      </c>
      <c r="X34" s="78" t="str">
        <f t="shared" si="7"/>
        <v>ok</v>
      </c>
      <c r="Y34" s="76"/>
      <c r="Z34" s="77" t="str">
        <f t="shared" si="8"/>
        <v/>
      </c>
      <c r="AA34" s="188">
        <f t="shared" si="9"/>
        <v>0</v>
      </c>
      <c r="AB34" s="188">
        <f t="shared" si="10"/>
        <v>0</v>
      </c>
      <c r="AC34" s="78" t="str">
        <f t="shared" si="11"/>
        <v>ok</v>
      </c>
      <c r="AD34" s="76"/>
      <c r="AE34" s="80" t="str">
        <f t="array" ref="AE34">IFERROR(IF($C34="","",INDEX([2]구분표!$I$2:$I$1001,MATCH(1,([2]구분표!$B$2:$B$1001='2추일출'!$A34)*([2]구분표!$C$2:$C$1001='2추일출'!$B34)*([2]구분표!$A$2:$A$1001='2추일출'!$C34),0))),"@@")</f>
        <v/>
      </c>
    </row>
    <row r="35" spans="1:31" ht="31.5" customHeight="1">
      <c r="A35" s="90" t="str">
        <f>IFERROR(VLOOKUP('2추일출'!$C35,[2]구분표!$A$2:$C$1001,2,FALSE),"")</f>
        <v/>
      </c>
      <c r="B35" s="90" t="str">
        <f>IFERROR(VLOOKUP('2추일출'!$C35,[2]구분표!$A$2:$C$1001,3,FALSE),"")</f>
        <v/>
      </c>
      <c r="C35" s="190"/>
      <c r="D35" s="189"/>
      <c r="E35" s="189"/>
      <c r="F35" s="190"/>
      <c r="G35" s="188"/>
      <c r="H35" s="188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8"/>
      <c r="R35" s="76"/>
      <c r="S35" s="215"/>
      <c r="T35" s="76"/>
      <c r="U35" s="79" t="str">
        <f t="shared" si="4"/>
        <v/>
      </c>
      <c r="V35" s="188">
        <f t="shared" si="5"/>
        <v>0</v>
      </c>
      <c r="W35" s="188">
        <f t="shared" si="6"/>
        <v>0</v>
      </c>
      <c r="X35" s="78" t="str">
        <f t="shared" si="7"/>
        <v>ok</v>
      </c>
      <c r="Y35" s="76"/>
      <c r="Z35" s="77" t="str">
        <f t="shared" si="8"/>
        <v/>
      </c>
      <c r="AA35" s="188">
        <f t="shared" si="9"/>
        <v>0</v>
      </c>
      <c r="AB35" s="188">
        <f t="shared" si="10"/>
        <v>0</v>
      </c>
      <c r="AC35" s="78" t="str">
        <f t="shared" si="11"/>
        <v>ok</v>
      </c>
      <c r="AD35" s="76"/>
      <c r="AE35" s="80" t="str">
        <f t="array" ref="AE35">IFERROR(IF($C35="","",INDEX([2]구분표!$I$2:$I$1001,MATCH(1,([2]구분표!$B$2:$B$1001='2추일출'!$A35)*([2]구분표!$C$2:$C$1001='2추일출'!$B35)*([2]구분표!$A$2:$A$1001='2추일출'!$C35),0))),"@@")</f>
        <v/>
      </c>
    </row>
    <row r="36" spans="1:31" ht="31.5" customHeight="1">
      <c r="A36" s="90" t="str">
        <f>IFERROR(VLOOKUP('2추일출'!$C36,[2]구분표!$A$2:$C$1001,2,FALSE),"")</f>
        <v/>
      </c>
      <c r="B36" s="90" t="str">
        <f>IFERROR(VLOOKUP('2추일출'!$C36,[2]구분표!$A$2:$C$1001,3,FALSE),"")</f>
        <v/>
      </c>
      <c r="C36" s="190"/>
      <c r="D36" s="189"/>
      <c r="E36" s="189"/>
      <c r="F36" s="190"/>
      <c r="G36" s="188"/>
      <c r="H36" s="191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 t="str">
        <f t="shared" si="4"/>
        <v/>
      </c>
      <c r="V36" s="188">
        <f t="shared" si="5"/>
        <v>0</v>
      </c>
      <c r="W36" s="188">
        <f t="shared" si="6"/>
        <v>0</v>
      </c>
      <c r="X36" s="78" t="str">
        <f t="shared" si="7"/>
        <v>ok</v>
      </c>
      <c r="Y36" s="76"/>
      <c r="Z36" s="77" t="str">
        <f t="shared" si="8"/>
        <v/>
      </c>
      <c r="AA36" s="188">
        <f t="shared" si="9"/>
        <v>0</v>
      </c>
      <c r="AB36" s="188">
        <f t="shared" si="10"/>
        <v>0</v>
      </c>
      <c r="AC36" s="78" t="str">
        <f t="shared" si="11"/>
        <v>ok</v>
      </c>
      <c r="AD36" s="76"/>
      <c r="AE36" s="80" t="str">
        <f t="array" ref="AE36">IFERROR(IF($C36="","",INDEX([2]구분표!$I$2:$I$1001,MATCH(1,([2]구분표!$B$2:$B$1001='2추일출'!$A36)*([2]구분표!$C$2:$C$1001='2추일출'!$B36)*([2]구분표!$A$2:$A$1001='2추일출'!$C36),0))),"@@")</f>
        <v/>
      </c>
    </row>
    <row r="37" spans="1:31" ht="31.5" customHeight="1">
      <c r="A37" s="90" t="str">
        <f>IFERROR(VLOOKUP('2추일출'!$C37,[2]구분표!$A$2:$C$1001,2,FALSE),"")</f>
        <v/>
      </c>
      <c r="B37" s="90" t="str">
        <f>IFERROR(VLOOKUP('2추일출'!$C37,[2]구분표!$A$2:$C$1001,3,FALSE),"")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 t="str">
        <f t="shared" si="4"/>
        <v/>
      </c>
      <c r="V37" s="188">
        <f t="shared" si="5"/>
        <v>0</v>
      </c>
      <c r="W37" s="188">
        <f t="shared" si="6"/>
        <v>0</v>
      </c>
      <c r="X37" s="78" t="str">
        <f t="shared" si="7"/>
        <v>ok</v>
      </c>
      <c r="Y37" s="76"/>
      <c r="Z37" s="77" t="str">
        <f t="shared" si="8"/>
        <v/>
      </c>
      <c r="AA37" s="188">
        <f t="shared" si="9"/>
        <v>0</v>
      </c>
      <c r="AB37" s="188">
        <f t="shared" si="10"/>
        <v>0</v>
      </c>
      <c r="AC37" s="78" t="str">
        <f t="shared" si="11"/>
        <v>ok</v>
      </c>
      <c r="AD37" s="76"/>
      <c r="AE37" s="80" t="str">
        <f t="array" ref="AE37">IFERROR(IF($C37="","",INDEX([2]구분표!$I$2:$I$1001,MATCH(1,([2]구분표!$B$2:$B$1001='2추일출'!$A37)*([2]구분표!$C$2:$C$1001='2추일출'!$B37)*([2]구분표!$A$2:$A$1001='2추일출'!$C37),0))),"@@")</f>
        <v/>
      </c>
    </row>
    <row r="38" spans="1:31" ht="31.5" customHeight="1">
      <c r="A38" s="90" t="str">
        <f>IFERROR(VLOOKUP('2추일출'!$C38,[2]구분표!$A$2:$C$1001,2,FALSE),"")</f>
        <v/>
      </c>
      <c r="B38" s="90" t="str">
        <f>IFERROR(VLOOKUP('2추일출'!$C38,[2]구분표!$A$2:$C$1001,3,FALSE),"")</f>
        <v/>
      </c>
      <c r="C38" s="190"/>
      <c r="D38" s="189"/>
      <c r="E38" s="189"/>
      <c r="F38" s="190"/>
      <c r="G38" s="188"/>
      <c r="H38" s="188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 t="str">
        <f t="shared" si="4"/>
        <v/>
      </c>
      <c r="V38" s="188">
        <f t="shared" si="5"/>
        <v>0</v>
      </c>
      <c r="W38" s="188">
        <f t="shared" si="6"/>
        <v>0</v>
      </c>
      <c r="X38" s="78" t="str">
        <f t="shared" si="7"/>
        <v>ok</v>
      </c>
      <c r="Y38" s="76"/>
      <c r="Z38" s="77" t="str">
        <f t="shared" si="8"/>
        <v/>
      </c>
      <c r="AA38" s="188">
        <f t="shared" si="9"/>
        <v>0</v>
      </c>
      <c r="AB38" s="188">
        <f t="shared" si="10"/>
        <v>0</v>
      </c>
      <c r="AC38" s="78" t="str">
        <f t="shared" si="11"/>
        <v>ok</v>
      </c>
      <c r="AD38" s="76"/>
      <c r="AE38" s="80" t="str">
        <f t="array" ref="AE38">IFERROR(IF($C38="","",INDEX([2]구분표!$I$2:$I$1001,MATCH(1,([2]구분표!$B$2:$B$1001='2추일출'!$A38)*([2]구분표!$C$2:$C$1001='2추일출'!$B38)*([2]구분표!$A$2:$A$1001='2추일출'!$C38),0))),"@@")</f>
        <v/>
      </c>
    </row>
    <row r="39" spans="1:31" ht="31.5" customHeight="1">
      <c r="A39" s="90" t="str">
        <f>IFERROR(VLOOKUP('2추일출'!$C39,[2]구분표!$A$2:$C$1001,2,FALSE),"")</f>
        <v/>
      </c>
      <c r="B39" s="90" t="str">
        <f>IFERROR(VLOOKUP('2추일출'!$C39,[2]구분표!$A$2:$C$1001,3,FALSE),"")</f>
        <v/>
      </c>
      <c r="C39" s="190"/>
      <c r="D39" s="189"/>
      <c r="E39" s="189"/>
      <c r="F39" s="190"/>
      <c r="G39" s="191"/>
      <c r="H39" s="191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 t="str">
        <f t="shared" si="4"/>
        <v/>
      </c>
      <c r="V39" s="188">
        <f t="shared" si="5"/>
        <v>0</v>
      </c>
      <c r="W39" s="188">
        <f t="shared" si="6"/>
        <v>0</v>
      </c>
      <c r="X39" s="78" t="str">
        <f t="shared" si="7"/>
        <v>ok</v>
      </c>
      <c r="Y39" s="76"/>
      <c r="Z39" s="77" t="str">
        <f t="shared" si="8"/>
        <v/>
      </c>
      <c r="AA39" s="188">
        <f t="shared" si="9"/>
        <v>0</v>
      </c>
      <c r="AB39" s="188">
        <f t="shared" si="10"/>
        <v>0</v>
      </c>
      <c r="AC39" s="78" t="str">
        <f t="shared" si="11"/>
        <v>ok</v>
      </c>
      <c r="AD39" s="76"/>
      <c r="AE39" s="80" t="str">
        <f t="array" ref="AE39">IFERROR(IF($C39="","",INDEX([2]구분표!$I$2:$I$1001,MATCH(1,([2]구분표!$B$2:$B$1001='2추일출'!$A39)*([2]구분표!$C$2:$C$1001='2추일출'!$B39)*([2]구분표!$A$2:$A$1001='2추일출'!$C39),0))),"@@")</f>
        <v/>
      </c>
    </row>
    <row r="40" spans="1:31" ht="31.5" customHeight="1">
      <c r="A40" s="90" t="str">
        <f>IFERROR(VLOOKUP('2추일출'!$C40,[2]구분표!$A$2:$C$1001,2,FALSE),"")</f>
        <v/>
      </c>
      <c r="B40" s="90" t="str">
        <f>IFERROR(VLOOKUP('2추일출'!$C40,[2]구분표!$A$2:$C$1001,3,FALSE),"")</f>
        <v/>
      </c>
      <c r="C40" s="190"/>
      <c r="D40" s="189"/>
      <c r="E40" s="189"/>
      <c r="F40" s="190"/>
      <c r="G40" s="188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 t="str">
        <f t="shared" si="4"/>
        <v/>
      </c>
      <c r="V40" s="188">
        <f t="shared" si="5"/>
        <v>0</v>
      </c>
      <c r="W40" s="188">
        <f t="shared" si="6"/>
        <v>0</v>
      </c>
      <c r="X40" s="78" t="str">
        <f t="shared" si="7"/>
        <v>ok</v>
      </c>
      <c r="Y40" s="76"/>
      <c r="Z40" s="77" t="str">
        <f t="shared" si="8"/>
        <v/>
      </c>
      <c r="AA40" s="188">
        <f t="shared" si="9"/>
        <v>0</v>
      </c>
      <c r="AB40" s="188">
        <f t="shared" si="10"/>
        <v>0</v>
      </c>
      <c r="AC40" s="78" t="str">
        <f t="shared" si="11"/>
        <v>ok</v>
      </c>
      <c r="AD40" s="76"/>
      <c r="AE40" s="80" t="str">
        <f t="array" ref="AE40">IFERROR(IF($C40="","",INDEX([2]구분표!$I$2:$I$1001,MATCH(1,([2]구분표!$B$2:$B$1001='2추일출'!$A40)*([2]구분표!$C$2:$C$1001='2추일출'!$B40)*([2]구분표!$A$2:$A$1001='2추일출'!$C40),0))),"@@")</f>
        <v/>
      </c>
    </row>
    <row r="41" spans="1:31" ht="31.5" customHeight="1">
      <c r="A41" s="90" t="str">
        <f>IFERROR(VLOOKUP('2추일출'!$C41,[2]구분표!$A$2:$C$1001,2,FALSE),"")</f>
        <v/>
      </c>
      <c r="B41" s="90" t="str">
        <f>IFERROR(VLOOKUP('2추일출'!$C41,[2]구분표!$A$2:$C$1001,3,FALSE),"")</f>
        <v/>
      </c>
      <c r="C41" s="190"/>
      <c r="D41" s="189"/>
      <c r="E41" s="189"/>
      <c r="F41" s="190"/>
      <c r="G41" s="191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6"/>
      <c r="R41" s="76"/>
      <c r="S41" s="215"/>
      <c r="T41" s="76"/>
      <c r="U41" s="79" t="str">
        <f t="shared" si="4"/>
        <v/>
      </c>
      <c r="V41" s="188">
        <f t="shared" si="5"/>
        <v>0</v>
      </c>
      <c r="W41" s="188">
        <f t="shared" si="6"/>
        <v>0</v>
      </c>
      <c r="X41" s="78" t="str">
        <f t="shared" si="7"/>
        <v>ok</v>
      </c>
      <c r="Y41" s="76"/>
      <c r="Z41" s="77" t="str">
        <f t="shared" si="8"/>
        <v/>
      </c>
      <c r="AA41" s="188">
        <f t="shared" si="9"/>
        <v>0</v>
      </c>
      <c r="AB41" s="188">
        <f t="shared" si="10"/>
        <v>0</v>
      </c>
      <c r="AC41" s="78" t="str">
        <f t="shared" si="11"/>
        <v>ok</v>
      </c>
      <c r="AD41" s="76"/>
      <c r="AE41" s="80" t="str">
        <f t="array" ref="AE41">IFERROR(IF($C41="","",INDEX([2]구분표!$I$2:$I$1001,MATCH(1,([2]구분표!$B$2:$B$1001='2추일출'!$A41)*([2]구분표!$C$2:$C$1001='2추일출'!$B41)*([2]구분표!$A$2:$A$1001='2추일출'!$C41),0))),"@@")</f>
        <v/>
      </c>
    </row>
    <row r="42" spans="1:31" ht="31.5" customHeight="1">
      <c r="A42" s="90" t="str">
        <f>IFERROR(VLOOKUP('2추일출'!$C42,[2]구분표!$A$2:$C$1001,2,FALSE),"")</f>
        <v/>
      </c>
      <c r="B42" s="90" t="str">
        <f>IFERROR(VLOOKUP('2추일출'!$C42,[2]구분표!$A$2:$C$1001,3,FALSE),"")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 t="str">
        <f t="shared" si="4"/>
        <v/>
      </c>
      <c r="V42" s="188">
        <f t="shared" si="5"/>
        <v>0</v>
      </c>
      <c r="W42" s="188">
        <f t="shared" si="6"/>
        <v>0</v>
      </c>
      <c r="X42" s="78" t="str">
        <f t="shared" si="7"/>
        <v>ok</v>
      </c>
      <c r="Y42" s="76"/>
      <c r="Z42" s="77" t="str">
        <f t="shared" si="8"/>
        <v/>
      </c>
      <c r="AA42" s="188">
        <f t="shared" si="9"/>
        <v>0</v>
      </c>
      <c r="AB42" s="188">
        <f t="shared" si="10"/>
        <v>0</v>
      </c>
      <c r="AC42" s="78" t="str">
        <f t="shared" si="11"/>
        <v>ok</v>
      </c>
      <c r="AD42" s="76"/>
      <c r="AE42" s="80" t="str">
        <f t="array" ref="AE42">IFERROR(IF($C42="","",INDEX([2]구분표!$I$2:$I$1001,MATCH(1,([2]구분표!$B$2:$B$1001='2추일출'!$A42)*([2]구분표!$C$2:$C$1001='2추일출'!$B42)*([2]구분표!$A$2:$A$1001='2추일출'!$C42),0))),"@@")</f>
        <v/>
      </c>
    </row>
    <row r="43" spans="1:31" ht="31.5" customHeight="1">
      <c r="A43" s="90" t="str">
        <f>IFERROR(VLOOKUP('2추일출'!$C43,[2]구분표!$A$2:$C$1001,2,FALSE),"")</f>
        <v/>
      </c>
      <c r="B43" s="90" t="str">
        <f>IFERROR(VLOOKUP('2추일출'!$C43,[2]구분표!$A$2:$C$1001,3,FALSE),"")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9"/>
      <c r="R43" s="76"/>
      <c r="S43" s="215"/>
      <c r="T43" s="76"/>
      <c r="U43" s="79" t="str">
        <f t="shared" si="4"/>
        <v/>
      </c>
      <c r="V43" s="188">
        <f t="shared" si="5"/>
        <v>0</v>
      </c>
      <c r="W43" s="188">
        <f t="shared" si="6"/>
        <v>0</v>
      </c>
      <c r="X43" s="78" t="str">
        <f t="shared" si="7"/>
        <v>ok</v>
      </c>
      <c r="Y43" s="76"/>
      <c r="Z43" s="77" t="str">
        <f t="shared" si="8"/>
        <v/>
      </c>
      <c r="AA43" s="188">
        <f t="shared" si="9"/>
        <v>0</v>
      </c>
      <c r="AB43" s="188">
        <f t="shared" si="10"/>
        <v>0</v>
      </c>
      <c r="AC43" s="78" t="str">
        <f t="shared" si="11"/>
        <v>ok</v>
      </c>
      <c r="AD43" s="76"/>
      <c r="AE43" s="80" t="str">
        <f t="array" ref="AE43">IFERROR(IF($C43="","",INDEX([2]구분표!$I$2:$I$1001,MATCH(1,([2]구분표!$B$2:$B$1001='2추일출'!$A43)*([2]구분표!$C$2:$C$1001='2추일출'!$B43)*([2]구분표!$A$2:$A$1001='2추일출'!$C43),0))),"@@")</f>
        <v/>
      </c>
    </row>
    <row r="44" spans="1:31" ht="31.5" customHeight="1">
      <c r="A44" s="90" t="str">
        <f>IFERROR(VLOOKUP('2추일출'!$C44,[2]구분표!$A$2:$C$1001,2,FALSE),"")</f>
        <v/>
      </c>
      <c r="B44" s="90" t="str">
        <f>IFERROR(VLOOKUP('2추일출'!$C44,[2]구분표!$A$2:$C$1001,3,FALSE),"")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 t="str">
        <f t="shared" si="4"/>
        <v/>
      </c>
      <c r="V44" s="188">
        <f t="shared" si="5"/>
        <v>0</v>
      </c>
      <c r="W44" s="188">
        <f t="shared" si="6"/>
        <v>0</v>
      </c>
      <c r="X44" s="78" t="str">
        <f t="shared" si="7"/>
        <v>ok</v>
      </c>
      <c r="Y44" s="76"/>
      <c r="Z44" s="77" t="str">
        <f t="shared" si="8"/>
        <v/>
      </c>
      <c r="AA44" s="188">
        <f t="shared" si="9"/>
        <v>0</v>
      </c>
      <c r="AB44" s="188">
        <f t="shared" si="10"/>
        <v>0</v>
      </c>
      <c r="AC44" s="78" t="str">
        <f t="shared" si="11"/>
        <v>ok</v>
      </c>
      <c r="AD44" s="76"/>
      <c r="AE44" s="80" t="str">
        <f t="array" ref="AE44">IFERROR(IF($C44="","",INDEX([2]구분표!$I$2:$I$1001,MATCH(1,([2]구분표!$B$2:$B$1001='2추일출'!$A44)*([2]구분표!$C$2:$C$1001='2추일출'!$B44)*([2]구분표!$A$2:$A$1001='2추일출'!$C44),0))),"@@")</f>
        <v/>
      </c>
    </row>
    <row r="45" spans="1:31" ht="31.5" customHeight="1">
      <c r="A45" s="90" t="str">
        <f>IFERROR(VLOOKUP('2추일출'!$C45,[2]구분표!$A$2:$C$1001,2,FALSE),"")</f>
        <v/>
      </c>
      <c r="B45" s="90" t="str">
        <f>IFERROR(VLOOKUP('2추일출'!$C45,[2]구분표!$A$2:$C$1001,3,FALSE),"")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 t="str">
        <f t="shared" si="4"/>
        <v/>
      </c>
      <c r="V45" s="188">
        <f t="shared" si="5"/>
        <v>0</v>
      </c>
      <c r="W45" s="188">
        <f t="shared" si="6"/>
        <v>0</v>
      </c>
      <c r="X45" s="78" t="str">
        <f t="shared" si="7"/>
        <v>ok</v>
      </c>
      <c r="Y45" s="76"/>
      <c r="Z45" s="77" t="str">
        <f t="shared" si="8"/>
        <v/>
      </c>
      <c r="AA45" s="188">
        <f t="shared" si="9"/>
        <v>0</v>
      </c>
      <c r="AB45" s="188">
        <f t="shared" si="10"/>
        <v>0</v>
      </c>
      <c r="AC45" s="78" t="str">
        <f t="shared" si="11"/>
        <v>ok</v>
      </c>
      <c r="AD45" s="76"/>
      <c r="AE45" s="80" t="str">
        <f t="array" ref="AE45">IFERROR(IF($C45="","",INDEX([2]구분표!$I$2:$I$1001,MATCH(1,([2]구분표!$B$2:$B$1001='2추일출'!$A45)*([2]구분표!$C$2:$C$1001='2추일출'!$B45)*([2]구분표!$A$2:$A$1001='2추일출'!$C45),0))),"@@")</f>
        <v/>
      </c>
    </row>
    <row r="46" spans="1:31" ht="31.5" customHeight="1">
      <c r="A46" s="90" t="str">
        <f>IFERROR(VLOOKUP('2추일출'!$C46,[2]구분표!$A$2:$C$1001,2,FALSE),"")</f>
        <v/>
      </c>
      <c r="B46" s="90" t="str">
        <f>IFERROR(VLOOKUP('2추일출'!$C46,[2]구분표!$A$2:$C$1001,3,FALSE),"")</f>
        <v/>
      </c>
      <c r="C46" s="190"/>
      <c r="D46" s="189"/>
      <c r="E46" s="189"/>
      <c r="F46" s="190"/>
      <c r="G46" s="188"/>
      <c r="H46" s="188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5"/>
      <c r="R46" s="76"/>
      <c r="S46" s="215"/>
      <c r="T46" s="76"/>
      <c r="U46" s="79" t="str">
        <f t="shared" si="4"/>
        <v/>
      </c>
      <c r="V46" s="188">
        <f t="shared" si="5"/>
        <v>0</v>
      </c>
      <c r="W46" s="188">
        <f t="shared" si="6"/>
        <v>0</v>
      </c>
      <c r="X46" s="78" t="str">
        <f t="shared" si="7"/>
        <v>ok</v>
      </c>
      <c r="Y46" s="76"/>
      <c r="Z46" s="77" t="str">
        <f t="shared" si="8"/>
        <v/>
      </c>
      <c r="AA46" s="188">
        <f t="shared" si="9"/>
        <v>0</v>
      </c>
      <c r="AB46" s="188">
        <f t="shared" si="10"/>
        <v>0</v>
      </c>
      <c r="AC46" s="78" t="str">
        <f t="shared" si="11"/>
        <v>ok</v>
      </c>
      <c r="AD46" s="76"/>
      <c r="AE46" s="80" t="str">
        <f t="array" ref="AE46">IFERROR(IF($C46="","",INDEX([2]구분표!$I$2:$I$1001,MATCH(1,([2]구분표!$B$2:$B$1001='2추일출'!$A46)*([2]구분표!$C$2:$C$1001='2추일출'!$B46)*([2]구분표!$A$2:$A$1001='2추일출'!$C46),0))),"@@")</f>
        <v/>
      </c>
    </row>
    <row r="47" spans="1:31" ht="31.5" customHeight="1">
      <c r="A47" s="90" t="str">
        <f>IFERROR(VLOOKUP('2추일출'!$C47,[2]구분표!$A$2:$C$1001,2,FALSE),"")</f>
        <v/>
      </c>
      <c r="B47" s="90" t="str">
        <f>IFERROR(VLOOKUP('2추일출'!$C47,[2]구분표!$A$2:$C$1001,3,FALSE),"")</f>
        <v/>
      </c>
      <c r="C47" s="190"/>
      <c r="D47" s="189"/>
      <c r="E47" s="189"/>
      <c r="F47" s="190"/>
      <c r="G47" s="188"/>
      <c r="H47" s="193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 t="str">
        <f t="shared" si="4"/>
        <v/>
      </c>
      <c r="V47" s="188">
        <f t="shared" si="5"/>
        <v>0</v>
      </c>
      <c r="W47" s="188">
        <f t="shared" si="6"/>
        <v>0</v>
      </c>
      <c r="X47" s="78" t="str">
        <f t="shared" si="7"/>
        <v>ok</v>
      </c>
      <c r="Y47" s="76"/>
      <c r="Z47" s="77" t="str">
        <f t="shared" si="8"/>
        <v/>
      </c>
      <c r="AA47" s="188">
        <f t="shared" si="9"/>
        <v>0</v>
      </c>
      <c r="AB47" s="188">
        <f t="shared" si="10"/>
        <v>0</v>
      </c>
      <c r="AC47" s="78" t="str">
        <f t="shared" si="11"/>
        <v>ok</v>
      </c>
      <c r="AD47" s="76"/>
      <c r="AE47" s="80" t="str">
        <f t="array" ref="AE47">IFERROR(IF($C47="","",INDEX([2]구분표!$I$2:$I$1001,MATCH(1,([2]구분표!$B$2:$B$1001='2추일출'!$A47)*([2]구분표!$C$2:$C$1001='2추일출'!$B47)*([2]구분표!$A$2:$A$1001='2추일출'!$C47),0))),"@@")</f>
        <v/>
      </c>
    </row>
    <row r="48" spans="1:31" ht="31.5" customHeight="1">
      <c r="A48" s="90" t="str">
        <f>IFERROR(VLOOKUP('2추일출'!$C48,[2]구분표!$A$2:$C$1001,2,FALSE),"")</f>
        <v/>
      </c>
      <c r="B48" s="90" t="str">
        <f>IFERROR(VLOOKUP('2추일출'!$C48,[2]구분표!$A$2:$C$1001,3,FALSE),"")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 t="str">
        <f t="shared" si="4"/>
        <v/>
      </c>
      <c r="V48" s="188">
        <f t="shared" si="5"/>
        <v>0</v>
      </c>
      <c r="W48" s="188">
        <f t="shared" si="6"/>
        <v>0</v>
      </c>
      <c r="X48" s="78" t="str">
        <f t="shared" si="7"/>
        <v>ok</v>
      </c>
      <c r="Y48" s="76"/>
      <c r="Z48" s="77" t="str">
        <f t="shared" si="8"/>
        <v/>
      </c>
      <c r="AA48" s="188">
        <f t="shared" si="9"/>
        <v>0</v>
      </c>
      <c r="AB48" s="188">
        <f t="shared" si="10"/>
        <v>0</v>
      </c>
      <c r="AC48" s="78" t="str">
        <f t="shared" si="11"/>
        <v>ok</v>
      </c>
      <c r="AD48" s="76"/>
      <c r="AE48" s="80" t="str">
        <f t="array" ref="AE48">IFERROR(IF($C48="","",INDEX([2]구분표!$I$2:$I$1001,MATCH(1,([2]구분표!$B$2:$B$1001='2추일출'!$A48)*([2]구분표!$C$2:$C$1001='2추일출'!$B48)*([2]구분표!$A$2:$A$1001='2추일출'!$C48),0))),"@@")</f>
        <v/>
      </c>
    </row>
    <row r="49" spans="1:31" ht="31.5" customHeight="1">
      <c r="A49" s="90" t="str">
        <f>IFERROR(VLOOKUP('2추일출'!$C49,[2]구분표!$A$2:$C$1001,2,FALSE),"")</f>
        <v/>
      </c>
      <c r="B49" s="90" t="str">
        <f>IFERROR(VLOOKUP('2추일출'!$C49,[2]구분표!$A$2:$C$1001,3,FALSE),"")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 t="str">
        <f t="shared" si="4"/>
        <v/>
      </c>
      <c r="V49" s="188">
        <f t="shared" si="5"/>
        <v>0</v>
      </c>
      <c r="W49" s="188">
        <f t="shared" si="6"/>
        <v>0</v>
      </c>
      <c r="X49" s="78" t="str">
        <f t="shared" si="7"/>
        <v>ok</v>
      </c>
      <c r="Y49" s="76"/>
      <c r="Z49" s="77" t="str">
        <f t="shared" si="8"/>
        <v/>
      </c>
      <c r="AA49" s="188">
        <f t="shared" si="9"/>
        <v>0</v>
      </c>
      <c r="AB49" s="188">
        <f t="shared" si="10"/>
        <v>0</v>
      </c>
      <c r="AC49" s="78" t="str">
        <f t="shared" si="11"/>
        <v>ok</v>
      </c>
      <c r="AD49" s="76"/>
      <c r="AE49" s="80" t="str">
        <f t="array" ref="AE49">IFERROR(IF($C49="","",INDEX([2]구분표!$I$2:$I$1001,MATCH(1,([2]구분표!$B$2:$B$1001='2추일출'!$A49)*([2]구분표!$C$2:$C$1001='2추일출'!$B49)*([2]구분표!$A$2:$A$1001='2추일출'!$C49),0))),"@@")</f>
        <v/>
      </c>
    </row>
    <row r="50" spans="1:31" ht="31.5" customHeight="1">
      <c r="A50" s="90" t="str">
        <f>IFERROR(VLOOKUP('2추일출'!$C50,[2]구분표!$A$2:$C$1001,2,FALSE),"")</f>
        <v/>
      </c>
      <c r="B50" s="90" t="str">
        <f>IFERROR(VLOOKUP('2추일출'!$C50,[2]구분표!$A$2:$C$1001,3,FALSE),"")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 t="str">
        <f t="shared" si="4"/>
        <v/>
      </c>
      <c r="V50" s="188">
        <f t="shared" si="5"/>
        <v>0</v>
      </c>
      <c r="W50" s="188">
        <f t="shared" si="6"/>
        <v>0</v>
      </c>
      <c r="X50" s="78" t="str">
        <f t="shared" si="7"/>
        <v>ok</v>
      </c>
      <c r="Y50" s="76"/>
      <c r="Z50" s="77" t="str">
        <f t="shared" si="8"/>
        <v/>
      </c>
      <c r="AA50" s="188">
        <f t="shared" si="9"/>
        <v>0</v>
      </c>
      <c r="AB50" s="188">
        <f t="shared" si="10"/>
        <v>0</v>
      </c>
      <c r="AC50" s="78" t="str">
        <f t="shared" si="11"/>
        <v>ok</v>
      </c>
      <c r="AD50" s="76"/>
      <c r="AE50" s="80" t="str">
        <f t="array" ref="AE50">IFERROR(IF($C50="","",INDEX([2]구분표!$I$2:$I$1001,MATCH(1,([2]구분표!$B$2:$B$1001='2추일출'!$A50)*([2]구분표!$C$2:$C$1001='2추일출'!$B50)*([2]구분표!$A$2:$A$1001='2추일출'!$C50),0))),"@@")</f>
        <v/>
      </c>
    </row>
    <row r="51" spans="1:31" ht="31.5" customHeight="1">
      <c r="A51" s="90" t="str">
        <f>IFERROR(VLOOKUP('2추일출'!$C51,[2]구분표!$A$2:$C$1001,2,FALSE),"")</f>
        <v/>
      </c>
      <c r="B51" s="90" t="str">
        <f>IFERROR(VLOOKUP('2추일출'!$C51,[2]구분표!$A$2:$C$1001,3,FALSE),"")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 t="str">
        <f t="shared" si="4"/>
        <v/>
      </c>
      <c r="V51" s="188">
        <f t="shared" si="5"/>
        <v>0</v>
      </c>
      <c r="W51" s="188">
        <f t="shared" si="6"/>
        <v>0</v>
      </c>
      <c r="X51" s="78" t="str">
        <f t="shared" si="7"/>
        <v>ok</v>
      </c>
      <c r="Y51" s="76"/>
      <c r="Z51" s="77" t="str">
        <f t="shared" si="8"/>
        <v/>
      </c>
      <c r="AA51" s="188">
        <f t="shared" si="9"/>
        <v>0</v>
      </c>
      <c r="AB51" s="188">
        <f t="shared" si="10"/>
        <v>0</v>
      </c>
      <c r="AC51" s="78" t="str">
        <f t="shared" si="11"/>
        <v>ok</v>
      </c>
      <c r="AD51" s="76"/>
      <c r="AE51" s="80" t="str">
        <f t="array" ref="AE51">IFERROR(IF($C51="","",INDEX([2]구분표!$I$2:$I$1001,MATCH(1,([2]구분표!$B$2:$B$1001='2추일출'!$A51)*([2]구분표!$C$2:$C$1001='2추일출'!$B51)*([2]구분표!$A$2:$A$1001='2추일출'!$C51),0))),"@@")</f>
        <v/>
      </c>
    </row>
    <row r="52" spans="1:31" ht="31.5" customHeight="1">
      <c r="A52" s="90" t="str">
        <f>IFERROR(VLOOKUP('2추일출'!$C52,[2]구분표!$A$2:$C$1001,2,FALSE),"")</f>
        <v/>
      </c>
      <c r="B52" s="90" t="str">
        <f>IFERROR(VLOOKUP('2추일출'!$C52,[2]구분표!$A$2:$C$1001,3,FALSE),"")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 t="str">
        <f t="shared" si="4"/>
        <v/>
      </c>
      <c r="V52" s="188">
        <f t="shared" si="5"/>
        <v>0</v>
      </c>
      <c r="W52" s="188">
        <f t="shared" si="6"/>
        <v>0</v>
      </c>
      <c r="X52" s="78" t="str">
        <f t="shared" si="7"/>
        <v>ok</v>
      </c>
      <c r="Y52" s="76"/>
      <c r="Z52" s="77" t="str">
        <f t="shared" si="8"/>
        <v/>
      </c>
      <c r="AA52" s="188">
        <f t="shared" si="9"/>
        <v>0</v>
      </c>
      <c r="AB52" s="188">
        <f t="shared" si="10"/>
        <v>0</v>
      </c>
      <c r="AC52" s="78" t="str">
        <f t="shared" si="11"/>
        <v>ok</v>
      </c>
      <c r="AD52" s="76"/>
      <c r="AE52" s="80" t="str">
        <f t="array" ref="AE52">IFERROR(IF($C52="","",INDEX([2]구분표!$I$2:$I$1001,MATCH(1,([2]구분표!$B$2:$B$1001='2추일출'!$A52)*([2]구분표!$C$2:$C$1001='2추일출'!$B52)*([2]구분표!$A$2:$A$1001='2추일출'!$C52),0))),"@@")</f>
        <v/>
      </c>
    </row>
    <row r="53" spans="1:31" ht="31.5" customHeight="1">
      <c r="A53" s="90" t="str">
        <f>IFERROR(VLOOKUP('2추일출'!$C53,[2]구분표!$A$2:$C$1001,2,FALSE),"")</f>
        <v/>
      </c>
      <c r="B53" s="90" t="str">
        <f>IFERROR(VLOOKUP('2추일출'!$C53,[2]구분표!$A$2:$C$1001,3,FALSE),"")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188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 t="str">
        <f t="shared" si="4"/>
        <v/>
      </c>
      <c r="V53" s="188">
        <f t="shared" si="5"/>
        <v>0</v>
      </c>
      <c r="W53" s="188">
        <f t="shared" si="6"/>
        <v>0</v>
      </c>
      <c r="X53" s="78" t="str">
        <f t="shared" si="7"/>
        <v>ok</v>
      </c>
      <c r="Y53" s="76"/>
      <c r="Z53" s="77" t="str">
        <f t="shared" si="8"/>
        <v/>
      </c>
      <c r="AA53" s="188">
        <f t="shared" si="9"/>
        <v>0</v>
      </c>
      <c r="AB53" s="188">
        <f t="shared" si="10"/>
        <v>0</v>
      </c>
      <c r="AC53" s="78" t="str">
        <f t="shared" si="11"/>
        <v>ok</v>
      </c>
      <c r="AD53" s="76"/>
      <c r="AE53" s="80" t="str">
        <f t="array" ref="AE53">IFERROR(IF($C53="","",INDEX([2]구분표!$I$2:$I$1001,MATCH(1,([2]구분표!$B$2:$B$1001='2추일출'!$A53)*([2]구분표!$C$2:$C$1001='2추일출'!$B53)*([2]구분표!$A$2:$A$1001='2추일출'!$C53),0))),"@@")</f>
        <v/>
      </c>
    </row>
    <row r="54" spans="1:31" ht="31.5" customHeight="1">
      <c r="A54" s="90" t="str">
        <f>IFERROR(VLOOKUP('2추일출'!$C54,[2]구분표!$A$2:$C$1001,2,FALSE),"")</f>
        <v/>
      </c>
      <c r="B54" s="90" t="str">
        <f>IFERROR(VLOOKUP('2추일출'!$C54,[2]구분표!$A$2:$C$1001,3,FALSE),"")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188"/>
      <c r="K54" s="188"/>
      <c r="L54" s="74">
        <f t="shared" si="1"/>
        <v>0</v>
      </c>
      <c r="M54" s="202"/>
      <c r="N54" s="188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 t="str">
        <f t="shared" si="4"/>
        <v/>
      </c>
      <c r="V54" s="188">
        <f t="shared" si="5"/>
        <v>0</v>
      </c>
      <c r="W54" s="188">
        <f t="shared" si="6"/>
        <v>0</v>
      </c>
      <c r="X54" s="78" t="str">
        <f t="shared" si="7"/>
        <v>ok</v>
      </c>
      <c r="Y54" s="76"/>
      <c r="Z54" s="77" t="str">
        <f t="shared" si="8"/>
        <v/>
      </c>
      <c r="AA54" s="188">
        <f t="shared" si="9"/>
        <v>0</v>
      </c>
      <c r="AB54" s="188">
        <f t="shared" si="10"/>
        <v>0</v>
      </c>
      <c r="AC54" s="78" t="str">
        <f t="shared" si="11"/>
        <v>ok</v>
      </c>
      <c r="AD54" s="76"/>
      <c r="AE54" s="80" t="str">
        <f t="array" ref="AE54">IFERROR(IF($C54="","",INDEX([2]구분표!$I$2:$I$1001,MATCH(1,([2]구분표!$B$2:$B$1001='2추일출'!$A54)*([2]구분표!$C$2:$C$1001='2추일출'!$B54)*([2]구분표!$A$2:$A$1001='2추일출'!$C54),0))),"@@")</f>
        <v/>
      </c>
    </row>
    <row r="55" spans="1:31" ht="31.5" customHeight="1">
      <c r="A55" s="90" t="str">
        <f>IFERROR(VLOOKUP('2추일출'!$C55,[2]구분표!$A$2:$C$1001,2,FALSE),"")</f>
        <v/>
      </c>
      <c r="B55" s="90" t="str">
        <f>IFERROR(VLOOKUP('2추일출'!$C55,[2]구분표!$A$2:$C$1001,3,FALSE),"")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200"/>
      <c r="K55" s="200"/>
      <c r="L55" s="74">
        <f t="shared" si="1"/>
        <v>0</v>
      </c>
      <c r="M55" s="200"/>
      <c r="N55" s="200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 t="str">
        <f t="shared" si="4"/>
        <v/>
      </c>
      <c r="V55" s="188">
        <f t="shared" si="5"/>
        <v>0</v>
      </c>
      <c r="W55" s="188">
        <f t="shared" si="6"/>
        <v>0</v>
      </c>
      <c r="X55" s="78" t="str">
        <f t="shared" si="7"/>
        <v>ok</v>
      </c>
      <c r="Y55" s="76"/>
      <c r="Z55" s="77" t="str">
        <f t="shared" si="8"/>
        <v/>
      </c>
      <c r="AA55" s="188">
        <f t="shared" si="9"/>
        <v>0</v>
      </c>
      <c r="AB55" s="188">
        <f t="shared" si="10"/>
        <v>0</v>
      </c>
      <c r="AC55" s="78" t="str">
        <f t="shared" si="11"/>
        <v>ok</v>
      </c>
      <c r="AD55" s="76"/>
      <c r="AE55" s="80" t="str">
        <f t="array" ref="AE55">IFERROR(IF($C55="","",INDEX([2]구분표!$I$2:$I$1001,MATCH(1,([2]구분표!$B$2:$B$1001='2추일출'!$A55)*([2]구분표!$C$2:$C$1001='2추일출'!$B55)*([2]구분표!$A$2:$A$1001='2추일출'!$C55),0))),"@@")</f>
        <v/>
      </c>
    </row>
    <row r="56" spans="1:31" ht="31.5" customHeight="1">
      <c r="A56" s="90" t="str">
        <f>IFERROR(VLOOKUP('2추일출'!$C56,[2]구분표!$A$2:$C$1001,2,FALSE),"")</f>
        <v/>
      </c>
      <c r="B56" s="90" t="str">
        <f>IFERROR(VLOOKUP('2추일출'!$C56,[2]구분표!$A$2:$C$1001,3,FALSE),"")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 t="str">
        <f t="shared" si="4"/>
        <v/>
      </c>
      <c r="V56" s="188">
        <f t="shared" si="5"/>
        <v>0</v>
      </c>
      <c r="W56" s="188">
        <f t="shared" si="6"/>
        <v>0</v>
      </c>
      <c r="X56" s="78" t="str">
        <f t="shared" si="7"/>
        <v>ok</v>
      </c>
      <c r="Y56" s="76"/>
      <c r="Z56" s="77" t="str">
        <f t="shared" si="8"/>
        <v/>
      </c>
      <c r="AA56" s="188">
        <f t="shared" si="9"/>
        <v>0</v>
      </c>
      <c r="AB56" s="188">
        <f t="shared" si="10"/>
        <v>0</v>
      </c>
      <c r="AC56" s="78" t="str">
        <f t="shared" si="11"/>
        <v>ok</v>
      </c>
      <c r="AD56" s="76"/>
      <c r="AE56" s="80" t="str">
        <f t="array" ref="AE56">IFERROR(IF($C56="","",INDEX([2]구분표!$I$2:$I$1001,MATCH(1,([2]구분표!$B$2:$B$1001='2추일출'!$A56)*([2]구분표!$C$2:$C$1001='2추일출'!$B56)*([2]구분표!$A$2:$A$1001='2추일출'!$C56),0))),"@@")</f>
        <v/>
      </c>
    </row>
    <row r="57" spans="1:31" ht="31.5" customHeight="1">
      <c r="A57" s="90" t="str">
        <f>IFERROR(VLOOKUP('2추일출'!$C57,[2]구분표!$A$2:$C$1001,2,FALSE),"")</f>
        <v/>
      </c>
      <c r="B57" s="90" t="str">
        <f>IFERROR(VLOOKUP('2추일출'!$C57,[2]구분표!$A$2:$C$1001,3,FALSE),"")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188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 t="str">
        <f t="shared" si="4"/>
        <v/>
      </c>
      <c r="V57" s="188">
        <f t="shared" si="5"/>
        <v>0</v>
      </c>
      <c r="W57" s="188">
        <f t="shared" si="6"/>
        <v>0</v>
      </c>
      <c r="X57" s="78" t="str">
        <f t="shared" si="7"/>
        <v>ok</v>
      </c>
      <c r="Y57" s="76"/>
      <c r="Z57" s="77" t="str">
        <f t="shared" si="8"/>
        <v/>
      </c>
      <c r="AA57" s="188">
        <f t="shared" si="9"/>
        <v>0</v>
      </c>
      <c r="AB57" s="188">
        <f t="shared" si="10"/>
        <v>0</v>
      </c>
      <c r="AC57" s="78" t="str">
        <f t="shared" si="11"/>
        <v>ok</v>
      </c>
      <c r="AD57" s="76"/>
      <c r="AE57" s="80" t="str">
        <f t="array" ref="AE57">IFERROR(IF($C57="","",INDEX([2]구분표!$I$2:$I$1001,MATCH(1,([2]구분표!$B$2:$B$1001='2추일출'!$A57)*([2]구분표!$C$2:$C$1001='2추일출'!$B57)*([2]구분표!$A$2:$A$1001='2추일출'!$C57),0))),"@@")</f>
        <v/>
      </c>
    </row>
    <row r="58" spans="1:31" ht="31.5" customHeight="1">
      <c r="A58" s="90" t="str">
        <f>IFERROR(VLOOKUP('2추일출'!$C58,[2]구분표!$A$2:$C$1001,2,FALSE),"")</f>
        <v/>
      </c>
      <c r="B58" s="90" t="str">
        <f>IFERROR(VLOOKUP('2추일출'!$C58,[2]구분표!$A$2:$C$1001,3,FALSE),"")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202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 t="str">
        <f t="shared" si="4"/>
        <v/>
      </c>
      <c r="V58" s="188">
        <f t="shared" si="5"/>
        <v>0</v>
      </c>
      <c r="W58" s="188">
        <f t="shared" si="6"/>
        <v>0</v>
      </c>
      <c r="X58" s="78" t="str">
        <f t="shared" si="7"/>
        <v>ok</v>
      </c>
      <c r="Y58" s="76"/>
      <c r="Z58" s="77" t="str">
        <f t="shared" si="8"/>
        <v/>
      </c>
      <c r="AA58" s="188">
        <f t="shared" si="9"/>
        <v>0</v>
      </c>
      <c r="AB58" s="188">
        <f t="shared" si="10"/>
        <v>0</v>
      </c>
      <c r="AC58" s="78" t="str">
        <f t="shared" si="11"/>
        <v>ok</v>
      </c>
      <c r="AD58" s="76"/>
      <c r="AE58" s="80" t="str">
        <f t="array" ref="AE58">IFERROR(IF($C58="","",INDEX([2]구분표!$I$2:$I$1001,MATCH(1,([2]구분표!$B$2:$B$1001='2추일출'!$A58)*([2]구분표!$C$2:$C$1001='2추일출'!$B58)*([2]구분표!$A$2:$A$1001='2추일출'!$C58),0))),"@@")</f>
        <v/>
      </c>
    </row>
    <row r="59" spans="1:31" ht="31.5" customHeight="1">
      <c r="A59" s="90" t="str">
        <f>IFERROR(VLOOKUP('2추일출'!$C59,[2]구분표!$A$2:$C$1001,2,FALSE),"")</f>
        <v/>
      </c>
      <c r="B59" s="90" t="str">
        <f>IFERROR(VLOOKUP('2추일출'!$C59,[2]구분표!$A$2:$C$1001,3,FALSE),"")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 t="str">
        <f t="shared" si="4"/>
        <v/>
      </c>
      <c r="V59" s="188">
        <f t="shared" si="5"/>
        <v>0</v>
      </c>
      <c r="W59" s="188">
        <f t="shared" si="6"/>
        <v>0</v>
      </c>
      <c r="X59" s="78" t="str">
        <f t="shared" si="7"/>
        <v>ok</v>
      </c>
      <c r="Y59" s="76"/>
      <c r="Z59" s="77" t="str">
        <f t="shared" si="8"/>
        <v/>
      </c>
      <c r="AA59" s="188">
        <f t="shared" si="9"/>
        <v>0</v>
      </c>
      <c r="AB59" s="188">
        <f t="shared" si="10"/>
        <v>0</v>
      </c>
      <c r="AC59" s="78" t="str">
        <f t="shared" si="11"/>
        <v>ok</v>
      </c>
      <c r="AD59" s="76"/>
      <c r="AE59" s="80" t="str">
        <f t="array" ref="AE59">IFERROR(IF($C59="","",INDEX([2]구분표!$I$2:$I$1001,MATCH(1,([2]구분표!$B$2:$B$1001='2추일출'!$A59)*([2]구분표!$C$2:$C$1001='2추일출'!$B59)*([2]구분표!$A$2:$A$1001='2추일출'!$C59),0))),"@@")</f>
        <v/>
      </c>
    </row>
    <row r="60" spans="1:31" ht="31.5" customHeight="1">
      <c r="A60" s="90" t="str">
        <f>IFERROR(VLOOKUP('2추일출'!$C60,[2]구분표!$A$2:$C$1001,2,FALSE),"")</f>
        <v/>
      </c>
      <c r="B60" s="90" t="str">
        <f>IFERROR(VLOOKUP('2추일출'!$C60,[2]구분표!$A$2:$C$1001,3,FALSE),"")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 t="str">
        <f t="shared" si="4"/>
        <v/>
      </c>
      <c r="V60" s="188">
        <f t="shared" si="5"/>
        <v>0</v>
      </c>
      <c r="W60" s="188">
        <f t="shared" si="6"/>
        <v>0</v>
      </c>
      <c r="X60" s="78" t="str">
        <f t="shared" si="7"/>
        <v>ok</v>
      </c>
      <c r="Y60" s="76"/>
      <c r="Z60" s="77" t="str">
        <f t="shared" si="8"/>
        <v/>
      </c>
      <c r="AA60" s="188">
        <f t="shared" si="9"/>
        <v>0</v>
      </c>
      <c r="AB60" s="188">
        <f t="shared" si="10"/>
        <v>0</v>
      </c>
      <c r="AC60" s="78" t="str">
        <f t="shared" si="11"/>
        <v>ok</v>
      </c>
      <c r="AD60" s="76"/>
      <c r="AE60" s="80" t="str">
        <f t="array" ref="AE60">IFERROR(IF($C60="","",INDEX([2]구분표!$I$2:$I$1001,MATCH(1,([2]구분표!$B$2:$B$1001='2추일출'!$A60)*([2]구분표!$C$2:$C$1001='2추일출'!$B60)*([2]구분표!$A$2:$A$1001='2추일출'!$C60),0))),"@@")</f>
        <v/>
      </c>
    </row>
    <row r="61" spans="1:31" ht="31.5" customHeight="1">
      <c r="A61" s="90" t="str">
        <f>IFERROR(VLOOKUP('2추일출'!$C61,[2]구분표!$A$2:$C$1001,2,FALSE),"")</f>
        <v/>
      </c>
      <c r="B61" s="90" t="str">
        <f>IFERROR(VLOOKUP('2추일출'!$C61,[2]구분표!$A$2:$C$1001,3,FALSE),"")</f>
        <v/>
      </c>
      <c r="C61" s="190"/>
      <c r="D61" s="189"/>
      <c r="E61" s="189"/>
      <c r="F61" s="190"/>
      <c r="G61" s="188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si="1"/>
        <v>0</v>
      </c>
      <c r="M61" s="188"/>
      <c r="N61" s="188"/>
      <c r="O61" s="74">
        <f t="shared" si="2"/>
        <v>0</v>
      </c>
      <c r="P61" s="75" t="str">
        <f t="shared" si="3"/>
        <v>-</v>
      </c>
      <c r="Q61" s="209"/>
      <c r="R61" s="76"/>
      <c r="S61" s="215"/>
      <c r="T61" s="76"/>
      <c r="U61" s="79" t="str">
        <f t="shared" si="4"/>
        <v/>
      </c>
      <c r="V61" s="188">
        <f t="shared" si="5"/>
        <v>0</v>
      </c>
      <c r="W61" s="188">
        <f t="shared" si="6"/>
        <v>0</v>
      </c>
      <c r="X61" s="78" t="str">
        <f t="shared" si="7"/>
        <v>ok</v>
      </c>
      <c r="Y61" s="76"/>
      <c r="Z61" s="77" t="str">
        <f t="shared" si="8"/>
        <v/>
      </c>
      <c r="AA61" s="188">
        <f t="shared" si="9"/>
        <v>0</v>
      </c>
      <c r="AB61" s="188">
        <f t="shared" si="10"/>
        <v>0</v>
      </c>
      <c r="AC61" s="78" t="str">
        <f t="shared" si="11"/>
        <v>ok</v>
      </c>
      <c r="AD61" s="76"/>
      <c r="AE61" s="80" t="str">
        <f t="array" ref="AE61">IFERROR(IF($C61="","",INDEX([2]구분표!$I$2:$I$1001,MATCH(1,([2]구분표!$B$2:$B$1001='2추일출'!$A61)*([2]구분표!$C$2:$C$1001='2추일출'!$B61)*([2]구분표!$A$2:$A$1001='2추일출'!$C61),0))),"@@")</f>
        <v/>
      </c>
    </row>
    <row r="62" spans="1:31" ht="31.5" customHeight="1">
      <c r="A62" s="90" t="str">
        <f>IFERROR(VLOOKUP('2추일출'!$C62,[2]구분표!$A$2:$C$1001,2,FALSE),"")</f>
        <v/>
      </c>
      <c r="B62" s="90" t="str">
        <f>IFERROR(VLOOKUP('2추일출'!$C62,[2]구분표!$A$2:$C$1001,3,FALSE),"")</f>
        <v/>
      </c>
      <c r="C62" s="190"/>
      <c r="D62" s="189"/>
      <c r="E62" s="189"/>
      <c r="F62" s="190"/>
      <c r="G62" s="191"/>
      <c r="H62" s="188"/>
      <c r="I62" s="74">
        <f>IF(SUMPRODUCT(COUNTIF($D62,{"*본예산*","*1회추경*","*신규*"})),"-",G62-H62)</f>
        <v>0</v>
      </c>
      <c r="J62" s="188"/>
      <c r="K62" s="188"/>
      <c r="L62" s="74">
        <f t="shared" ref="L62:L125" si="12">IF(G62=0,H62+J62+K62,G62+J62+K62)</f>
        <v>0</v>
      </c>
      <c r="M62" s="188"/>
      <c r="N62" s="188"/>
      <c r="O62" s="74">
        <f t="shared" ref="O62:O125" si="13">IF(G62=0,H62+M62+N62,G62+M62+N62)</f>
        <v>0</v>
      </c>
      <c r="P62" s="75" t="str">
        <f t="shared" ref="P62:P125" si="14">IF(J62-M62&lt;0,"동의필요","-")</f>
        <v>-</v>
      </c>
      <c r="Q62" s="209"/>
      <c r="R62" s="76"/>
      <c r="S62" s="215"/>
      <c r="T62" s="76"/>
      <c r="U62" s="79" t="str">
        <f t="shared" ref="U62:U125" si="15">IF($S62="도비","도비",IF(COUNT(FIND("국비/",$F62)),"국비",IF(COUNT(FIND("광특/",$F62)),"광특",IF(COUNT(FIND("기금/",$F62)),"기금",IF(COUNT(FIND("분권/",$F62)),"분권",IF(COUNT(FIND("교부세/",$F62)),"특교",IF(COUNT(FIND("자체/",$F62)),"도비","")))))))</f>
        <v/>
      </c>
      <c r="V62" s="188">
        <f t="shared" ref="V62:V125" si="16">IF($U62&lt;&gt;"도비",IF($S62="국도비","직접입력",SUM($J62:$K62)),)</f>
        <v>0</v>
      </c>
      <c r="W62" s="188">
        <f t="shared" ref="W62:W125" si="17">IF($U62="도비",SUM($J62:$K62),IF($S62="국도비","직접입력",SUM($J62:$K62)-$V62))</f>
        <v>0</v>
      </c>
      <c r="X62" s="78" t="str">
        <f t="shared" ref="X62:X125" si="18">IF($S62="국도비","ok",IF(($J62+$K62)=($V62+$W62),"ok","검토"))</f>
        <v>ok</v>
      </c>
      <c r="Y62" s="76"/>
      <c r="Z62" s="77" t="str">
        <f t="shared" ref="Z62:Z125" si="19">$U62</f>
        <v/>
      </c>
      <c r="AA62" s="188">
        <f t="shared" ref="AA62:AA125" si="20">IF($Z62&lt;&gt;"도비",IF($S62="국도비","직접입력",SUM($M62:$N62)),)</f>
        <v>0</v>
      </c>
      <c r="AB62" s="188">
        <f t="shared" ref="AB62:AB125" si="21">IF($Z62="도비",SUM($M62:$N62),IF($S62="국도비","직접입력",SUM($M62:$N62)-$AA62))</f>
        <v>0</v>
      </c>
      <c r="AC62" s="78" t="str">
        <f t="shared" ref="AC62:AC125" si="22">IF($S62="국도비","ok",IF(($M62+$N62)=($AA62+$AB62),"ok","검토"))</f>
        <v>ok</v>
      </c>
      <c r="AD62" s="76"/>
      <c r="AE62" s="80" t="str">
        <f t="array" ref="AE62">IFERROR(IF($C62="","",INDEX([2]구분표!$I$2:$I$1001,MATCH(1,([2]구분표!$B$2:$B$1001='2추일출'!$A62)*([2]구분표!$C$2:$C$1001='2추일출'!$B62)*([2]구분표!$A$2:$A$1001='2추일출'!$C62),0))),"@@")</f>
        <v/>
      </c>
    </row>
    <row r="63" spans="1:31" ht="31.5" customHeight="1">
      <c r="A63" s="90" t="str">
        <f>IFERROR(VLOOKUP('2추일출'!$C63,[2]구분표!$A$2:$C$1001,2,FALSE),"")</f>
        <v/>
      </c>
      <c r="B63" s="90" t="str">
        <f>IFERROR(VLOOKUP('2추일출'!$C63,[2]구분표!$A$2:$C$1001,3,FALSE),"")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2"/>
        <v>0</v>
      </c>
      <c r="M63" s="203"/>
      <c r="N63" s="202"/>
      <c r="O63" s="74">
        <f t="shared" si="13"/>
        <v>0</v>
      </c>
      <c r="P63" s="75" t="str">
        <f t="shared" si="14"/>
        <v>-</v>
      </c>
      <c r="Q63" s="208"/>
      <c r="R63" s="76"/>
      <c r="S63" s="215"/>
      <c r="T63" s="76"/>
      <c r="U63" s="79" t="str">
        <f t="shared" si="15"/>
        <v/>
      </c>
      <c r="V63" s="188">
        <f t="shared" si="16"/>
        <v>0</v>
      </c>
      <c r="W63" s="188">
        <f t="shared" si="17"/>
        <v>0</v>
      </c>
      <c r="X63" s="78" t="str">
        <f t="shared" si="18"/>
        <v>ok</v>
      </c>
      <c r="Y63" s="76"/>
      <c r="Z63" s="77" t="str">
        <f t="shared" si="19"/>
        <v/>
      </c>
      <c r="AA63" s="188">
        <f t="shared" si="20"/>
        <v>0</v>
      </c>
      <c r="AB63" s="188">
        <f t="shared" si="21"/>
        <v>0</v>
      </c>
      <c r="AC63" s="78" t="str">
        <f t="shared" si="22"/>
        <v>ok</v>
      </c>
      <c r="AD63" s="76"/>
      <c r="AE63" s="80" t="str">
        <f t="array" ref="AE63">IFERROR(IF($C63="","",INDEX([2]구분표!$I$2:$I$1001,MATCH(1,([2]구분표!$B$2:$B$1001='2추일출'!$A63)*([2]구분표!$C$2:$C$1001='2추일출'!$B63)*([2]구분표!$A$2:$A$1001='2추일출'!$C63),0))),"@@")</f>
        <v/>
      </c>
    </row>
    <row r="64" spans="1:31" ht="31.5" customHeight="1">
      <c r="A64" s="90" t="str">
        <f>IFERROR(VLOOKUP('2추일출'!$C64,[2]구분표!$A$2:$C$1001,2,FALSE),"")</f>
        <v/>
      </c>
      <c r="B64" s="90" t="str">
        <f>IFERROR(VLOOKUP('2추일출'!$C64,[2]구분표!$A$2:$C$1001,3,FALSE),"")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2"/>
        <v>0</v>
      </c>
      <c r="M64" s="203"/>
      <c r="N64" s="202"/>
      <c r="O64" s="74">
        <f t="shared" si="13"/>
        <v>0</v>
      </c>
      <c r="P64" s="75" t="str">
        <f t="shared" si="14"/>
        <v>-</v>
      </c>
      <c r="Q64" s="208"/>
      <c r="R64" s="76"/>
      <c r="S64" s="215"/>
      <c r="T64" s="76"/>
      <c r="U64" s="79" t="str">
        <f t="shared" si="15"/>
        <v/>
      </c>
      <c r="V64" s="188">
        <f t="shared" si="16"/>
        <v>0</v>
      </c>
      <c r="W64" s="188">
        <f t="shared" si="17"/>
        <v>0</v>
      </c>
      <c r="X64" s="78" t="str">
        <f t="shared" si="18"/>
        <v>ok</v>
      </c>
      <c r="Y64" s="76"/>
      <c r="Z64" s="77" t="str">
        <f t="shared" si="19"/>
        <v/>
      </c>
      <c r="AA64" s="188">
        <f t="shared" si="20"/>
        <v>0</v>
      </c>
      <c r="AB64" s="188">
        <f t="shared" si="21"/>
        <v>0</v>
      </c>
      <c r="AC64" s="78" t="str">
        <f t="shared" si="22"/>
        <v>ok</v>
      </c>
      <c r="AD64" s="76"/>
      <c r="AE64" s="80" t="str">
        <f t="array" ref="AE64">IFERROR(IF($C64="","",INDEX([2]구분표!$I$2:$I$1001,MATCH(1,([2]구분표!$B$2:$B$1001='2추일출'!$A64)*([2]구분표!$C$2:$C$1001='2추일출'!$B64)*([2]구분표!$A$2:$A$1001='2추일출'!$C64),0))),"@@")</f>
        <v/>
      </c>
    </row>
    <row r="65" spans="1:31" ht="31.5" customHeight="1">
      <c r="A65" s="90" t="str">
        <f>IFERROR(VLOOKUP('2추일출'!$C65,[2]구분표!$A$2:$C$1001,2,FALSE),"")</f>
        <v/>
      </c>
      <c r="B65" s="90" t="str">
        <f>IFERROR(VLOOKUP('2추일출'!$C65,[2]구분표!$A$2:$C$1001,3,FALSE),"")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2"/>
        <v>0</v>
      </c>
      <c r="M65" s="203"/>
      <c r="N65" s="202"/>
      <c r="O65" s="74">
        <f t="shared" si="13"/>
        <v>0</v>
      </c>
      <c r="P65" s="75" t="str">
        <f t="shared" si="14"/>
        <v>-</v>
      </c>
      <c r="Q65" s="208"/>
      <c r="R65" s="76"/>
      <c r="S65" s="215"/>
      <c r="T65" s="76"/>
      <c r="U65" s="79" t="str">
        <f t="shared" si="15"/>
        <v/>
      </c>
      <c r="V65" s="188">
        <f t="shared" si="16"/>
        <v>0</v>
      </c>
      <c r="W65" s="188">
        <f t="shared" si="17"/>
        <v>0</v>
      </c>
      <c r="X65" s="78" t="str">
        <f t="shared" si="18"/>
        <v>ok</v>
      </c>
      <c r="Y65" s="76"/>
      <c r="Z65" s="77" t="str">
        <f t="shared" si="19"/>
        <v/>
      </c>
      <c r="AA65" s="188">
        <f t="shared" si="20"/>
        <v>0</v>
      </c>
      <c r="AB65" s="188">
        <f t="shared" si="21"/>
        <v>0</v>
      </c>
      <c r="AC65" s="78" t="str">
        <f t="shared" si="22"/>
        <v>ok</v>
      </c>
      <c r="AD65" s="76"/>
      <c r="AE65" s="80" t="str">
        <f t="array" ref="AE65">IFERROR(IF($C65="","",INDEX([2]구분표!$I$2:$I$1001,MATCH(1,([2]구분표!$B$2:$B$1001='2추일출'!$A65)*([2]구분표!$C$2:$C$1001='2추일출'!$B65)*([2]구분표!$A$2:$A$1001='2추일출'!$C65),0))),"@@")</f>
        <v/>
      </c>
    </row>
    <row r="66" spans="1:31" ht="31.5" customHeight="1">
      <c r="A66" s="90" t="str">
        <f>IFERROR(VLOOKUP('2추일출'!$C66,[2]구분표!$A$2:$C$1001,2,FALSE),"")</f>
        <v/>
      </c>
      <c r="B66" s="90" t="str">
        <f>IFERROR(VLOOKUP('2추일출'!$C66,[2]구분표!$A$2:$C$1001,3,FALSE),"")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2"/>
        <v>0</v>
      </c>
      <c r="M66" s="203"/>
      <c r="N66" s="202"/>
      <c r="O66" s="74">
        <f t="shared" si="13"/>
        <v>0</v>
      </c>
      <c r="P66" s="75" t="str">
        <f t="shared" si="14"/>
        <v>-</v>
      </c>
      <c r="Q66" s="208"/>
      <c r="R66" s="76"/>
      <c r="S66" s="215"/>
      <c r="T66" s="76"/>
      <c r="U66" s="79" t="str">
        <f t="shared" si="15"/>
        <v/>
      </c>
      <c r="V66" s="188">
        <f t="shared" si="16"/>
        <v>0</v>
      </c>
      <c r="W66" s="188">
        <f t="shared" si="17"/>
        <v>0</v>
      </c>
      <c r="X66" s="78" t="str">
        <f t="shared" si="18"/>
        <v>ok</v>
      </c>
      <c r="Y66" s="76"/>
      <c r="Z66" s="77" t="str">
        <f t="shared" si="19"/>
        <v/>
      </c>
      <c r="AA66" s="188">
        <f t="shared" si="20"/>
        <v>0</v>
      </c>
      <c r="AB66" s="188">
        <f t="shared" si="21"/>
        <v>0</v>
      </c>
      <c r="AC66" s="78" t="str">
        <f t="shared" si="22"/>
        <v>ok</v>
      </c>
      <c r="AD66" s="76"/>
      <c r="AE66" s="80" t="str">
        <f t="array" ref="AE66">IFERROR(IF($C66="","",INDEX([2]구분표!$I$2:$I$1001,MATCH(1,([2]구분표!$B$2:$B$1001='2추일출'!$A66)*([2]구분표!$C$2:$C$1001='2추일출'!$B66)*([2]구분표!$A$2:$A$1001='2추일출'!$C66),0))),"@@")</f>
        <v/>
      </c>
    </row>
    <row r="67" spans="1:31" ht="31.5" customHeight="1">
      <c r="A67" s="90" t="str">
        <f>IFERROR(VLOOKUP('2추일출'!$C67,[2]구분표!$A$2:$C$1001,2,FALSE),"")</f>
        <v/>
      </c>
      <c r="B67" s="90" t="str">
        <f>IFERROR(VLOOKUP('2추일출'!$C67,[2]구분표!$A$2:$C$1001,3,FALSE),"")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2"/>
        <v>0</v>
      </c>
      <c r="M67" s="203"/>
      <c r="N67" s="202"/>
      <c r="O67" s="74">
        <f t="shared" si="13"/>
        <v>0</v>
      </c>
      <c r="P67" s="75" t="str">
        <f t="shared" si="14"/>
        <v>-</v>
      </c>
      <c r="Q67" s="208"/>
      <c r="R67" s="76"/>
      <c r="S67" s="215"/>
      <c r="T67" s="76"/>
      <c r="U67" s="79" t="str">
        <f t="shared" si="15"/>
        <v/>
      </c>
      <c r="V67" s="188">
        <f t="shared" si="16"/>
        <v>0</v>
      </c>
      <c r="W67" s="188">
        <f t="shared" si="17"/>
        <v>0</v>
      </c>
      <c r="X67" s="78" t="str">
        <f t="shared" si="18"/>
        <v>ok</v>
      </c>
      <c r="Y67" s="76"/>
      <c r="Z67" s="77" t="str">
        <f t="shared" si="19"/>
        <v/>
      </c>
      <c r="AA67" s="188">
        <f t="shared" si="20"/>
        <v>0</v>
      </c>
      <c r="AB67" s="188">
        <f t="shared" si="21"/>
        <v>0</v>
      </c>
      <c r="AC67" s="78" t="str">
        <f t="shared" si="22"/>
        <v>ok</v>
      </c>
      <c r="AD67" s="76"/>
      <c r="AE67" s="80" t="str">
        <f t="array" ref="AE67">IFERROR(IF($C67="","",INDEX([2]구분표!$I$2:$I$1001,MATCH(1,([2]구분표!$B$2:$B$1001='2추일출'!$A67)*([2]구분표!$C$2:$C$1001='2추일출'!$B67)*([2]구분표!$A$2:$A$1001='2추일출'!$C67),0))),"@@")</f>
        <v/>
      </c>
    </row>
    <row r="68" spans="1:31" ht="31.5" customHeight="1">
      <c r="A68" s="90" t="str">
        <f>IFERROR(VLOOKUP('2추일출'!$C68,[2]구분표!$A$2:$C$1001,2,FALSE),"")</f>
        <v/>
      </c>
      <c r="B68" s="90" t="str">
        <f>IFERROR(VLOOKUP('2추일출'!$C68,[2]구분표!$A$2:$C$1001,3,FALSE),"")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200"/>
      <c r="K68" s="200"/>
      <c r="L68" s="74">
        <f t="shared" si="12"/>
        <v>0</v>
      </c>
      <c r="M68" s="203"/>
      <c r="N68" s="202"/>
      <c r="O68" s="74">
        <f t="shared" si="13"/>
        <v>0</v>
      </c>
      <c r="P68" s="75" t="str">
        <f t="shared" si="14"/>
        <v>-</v>
      </c>
      <c r="Q68" s="208"/>
      <c r="R68" s="76"/>
      <c r="S68" s="215"/>
      <c r="T68" s="76"/>
      <c r="U68" s="79" t="str">
        <f t="shared" si="15"/>
        <v/>
      </c>
      <c r="V68" s="188">
        <f t="shared" si="16"/>
        <v>0</v>
      </c>
      <c r="W68" s="188">
        <f t="shared" si="17"/>
        <v>0</v>
      </c>
      <c r="X68" s="78" t="str">
        <f t="shared" si="18"/>
        <v>ok</v>
      </c>
      <c r="Y68" s="76"/>
      <c r="Z68" s="77" t="str">
        <f t="shared" si="19"/>
        <v/>
      </c>
      <c r="AA68" s="188">
        <f t="shared" si="20"/>
        <v>0</v>
      </c>
      <c r="AB68" s="188">
        <f t="shared" si="21"/>
        <v>0</v>
      </c>
      <c r="AC68" s="78" t="str">
        <f t="shared" si="22"/>
        <v>ok</v>
      </c>
      <c r="AD68" s="76"/>
      <c r="AE68" s="80" t="str">
        <f t="array" ref="AE68">IFERROR(IF($C68="","",INDEX([2]구분표!$I$2:$I$1001,MATCH(1,([2]구분표!$B$2:$B$1001='2추일출'!$A68)*([2]구분표!$C$2:$C$1001='2추일출'!$B68)*([2]구분표!$A$2:$A$1001='2추일출'!$C68),0))),"@@")</f>
        <v/>
      </c>
    </row>
    <row r="69" spans="1:31" ht="31.5" customHeight="1">
      <c r="A69" s="90" t="str">
        <f>IFERROR(VLOOKUP('2추일출'!$C69,[2]구분표!$A$2:$C$1001,2,FALSE),"")</f>
        <v/>
      </c>
      <c r="B69" s="90" t="str">
        <f>IFERROR(VLOOKUP('2추일출'!$C69,[2]구분표!$A$2:$C$1001,3,FALSE),"")</f>
        <v/>
      </c>
      <c r="C69" s="190"/>
      <c r="D69" s="189"/>
      <c r="E69" s="189"/>
      <c r="F69" s="190"/>
      <c r="G69" s="188"/>
      <c r="H69" s="188"/>
      <c r="I69" s="74">
        <f>IF(SUMPRODUCT(COUNTIF($D69,{"*본예산*","*1회추경*","*신규*"})),"-",G69-H69)</f>
        <v>0</v>
      </c>
      <c r="J69" s="188"/>
      <c r="K69" s="188"/>
      <c r="L69" s="74">
        <f t="shared" si="12"/>
        <v>0</v>
      </c>
      <c r="M69" s="202"/>
      <c r="N69" s="202"/>
      <c r="O69" s="74">
        <f t="shared" si="13"/>
        <v>0</v>
      </c>
      <c r="P69" s="75" t="str">
        <f t="shared" si="14"/>
        <v>-</v>
      </c>
      <c r="Q69" s="208"/>
      <c r="R69" s="76"/>
      <c r="S69" s="215"/>
      <c r="T69" s="76"/>
      <c r="U69" s="79" t="str">
        <f t="shared" si="15"/>
        <v/>
      </c>
      <c r="V69" s="188">
        <f t="shared" si="16"/>
        <v>0</v>
      </c>
      <c r="W69" s="188">
        <f t="shared" si="17"/>
        <v>0</v>
      </c>
      <c r="X69" s="78" t="str">
        <f t="shared" si="18"/>
        <v>ok</v>
      </c>
      <c r="Y69" s="76"/>
      <c r="Z69" s="77" t="str">
        <f t="shared" si="19"/>
        <v/>
      </c>
      <c r="AA69" s="188">
        <f t="shared" si="20"/>
        <v>0</v>
      </c>
      <c r="AB69" s="188">
        <f t="shared" si="21"/>
        <v>0</v>
      </c>
      <c r="AC69" s="78" t="str">
        <f t="shared" si="22"/>
        <v>ok</v>
      </c>
      <c r="AD69" s="76"/>
      <c r="AE69" s="80" t="str">
        <f t="array" ref="AE69">IFERROR(IF($C69="","",INDEX([2]구분표!$I$2:$I$1001,MATCH(1,([2]구분표!$B$2:$B$1001='2추일출'!$A69)*([2]구분표!$C$2:$C$1001='2추일출'!$B69)*([2]구분표!$A$2:$A$1001='2추일출'!$C69),0))),"@@")</f>
        <v/>
      </c>
    </row>
    <row r="70" spans="1:31" ht="31.5" customHeight="1">
      <c r="A70" s="90" t="str">
        <f>IFERROR(VLOOKUP('2추일출'!$C70,[2]구분표!$A$2:$C$1001,2,FALSE),"")</f>
        <v/>
      </c>
      <c r="B70" s="90" t="str">
        <f>IFERROR(VLOOKUP('2추일출'!$C70,[2]구분표!$A$2:$C$1001,3,FALSE),"")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2"/>
        <v>0</v>
      </c>
      <c r="M70" s="188"/>
      <c r="N70" s="188"/>
      <c r="O70" s="74">
        <f t="shared" si="13"/>
        <v>0</v>
      </c>
      <c r="P70" s="75" t="str">
        <f t="shared" si="14"/>
        <v>-</v>
      </c>
      <c r="Q70" s="210"/>
      <c r="R70" s="76"/>
      <c r="S70" s="215"/>
      <c r="T70" s="76"/>
      <c r="U70" s="79" t="str">
        <f t="shared" si="15"/>
        <v/>
      </c>
      <c r="V70" s="188">
        <f t="shared" si="16"/>
        <v>0</v>
      </c>
      <c r="W70" s="188">
        <f t="shared" si="17"/>
        <v>0</v>
      </c>
      <c r="X70" s="78" t="str">
        <f t="shared" si="18"/>
        <v>ok</v>
      </c>
      <c r="Y70" s="76"/>
      <c r="Z70" s="77" t="str">
        <f t="shared" si="19"/>
        <v/>
      </c>
      <c r="AA70" s="188">
        <f t="shared" si="20"/>
        <v>0</v>
      </c>
      <c r="AB70" s="188">
        <f t="shared" si="21"/>
        <v>0</v>
      </c>
      <c r="AC70" s="78" t="str">
        <f t="shared" si="22"/>
        <v>ok</v>
      </c>
      <c r="AD70" s="76"/>
      <c r="AE70" s="80" t="str">
        <f t="array" ref="AE70">IFERROR(IF($C70="","",INDEX([2]구분표!$I$2:$I$1001,MATCH(1,([2]구분표!$B$2:$B$1001='2추일출'!$A70)*([2]구분표!$C$2:$C$1001='2추일출'!$B70)*([2]구분표!$A$2:$A$1001='2추일출'!$C70),0))),"@@")</f>
        <v/>
      </c>
    </row>
    <row r="71" spans="1:31" ht="31.5" customHeight="1">
      <c r="A71" s="90" t="str">
        <f>IFERROR(VLOOKUP('2추일출'!$C71,[2]구분표!$A$2:$C$1001,2,FALSE),"")</f>
        <v/>
      </c>
      <c r="B71" s="90" t="str">
        <f>IFERROR(VLOOKUP('2추일출'!$C71,[2]구분표!$A$2:$C$1001,3,FALSE),"")</f>
        <v/>
      </c>
      <c r="C71" s="190"/>
      <c r="D71" s="189"/>
      <c r="E71" s="189"/>
      <c r="F71" s="190"/>
      <c r="G71" s="188"/>
      <c r="H71" s="191"/>
      <c r="I71" s="74">
        <f>IF(SUMPRODUCT(COUNTIF($D71,{"*본예산*","*1회추경*","*신규*"})),"-",G71-H71)</f>
        <v>0</v>
      </c>
      <c r="J71" s="188"/>
      <c r="K71" s="188"/>
      <c r="L71" s="74">
        <f t="shared" si="12"/>
        <v>0</v>
      </c>
      <c r="M71" s="188"/>
      <c r="N71" s="188"/>
      <c r="O71" s="74">
        <f t="shared" si="13"/>
        <v>0</v>
      </c>
      <c r="P71" s="75" t="str">
        <f t="shared" si="14"/>
        <v>-</v>
      </c>
      <c r="Q71" s="210"/>
      <c r="R71" s="76"/>
      <c r="S71" s="215"/>
      <c r="T71" s="76"/>
      <c r="U71" s="79" t="str">
        <f t="shared" si="15"/>
        <v/>
      </c>
      <c r="V71" s="188">
        <f t="shared" si="16"/>
        <v>0</v>
      </c>
      <c r="W71" s="188">
        <f t="shared" si="17"/>
        <v>0</v>
      </c>
      <c r="X71" s="78" t="str">
        <f t="shared" si="18"/>
        <v>ok</v>
      </c>
      <c r="Y71" s="76"/>
      <c r="Z71" s="77" t="str">
        <f t="shared" si="19"/>
        <v/>
      </c>
      <c r="AA71" s="188">
        <f t="shared" si="20"/>
        <v>0</v>
      </c>
      <c r="AB71" s="188">
        <f t="shared" si="21"/>
        <v>0</v>
      </c>
      <c r="AC71" s="78" t="str">
        <f t="shared" si="22"/>
        <v>ok</v>
      </c>
      <c r="AD71" s="76"/>
      <c r="AE71" s="80" t="str">
        <f t="array" ref="AE71">IFERROR(IF($C71="","",INDEX([2]구분표!$I$2:$I$1001,MATCH(1,([2]구분표!$B$2:$B$1001='2추일출'!$A71)*([2]구분표!$C$2:$C$1001='2추일출'!$B71)*([2]구분표!$A$2:$A$1001='2추일출'!$C71),0))),"@@")</f>
        <v/>
      </c>
    </row>
    <row r="72" spans="1:31" ht="31.5" customHeight="1">
      <c r="A72" s="90" t="str">
        <f>IFERROR(VLOOKUP('2추일출'!$C72,[2]구분표!$A$2:$C$1001,2,FALSE),"")</f>
        <v/>
      </c>
      <c r="B72" s="90" t="str">
        <f>IFERROR(VLOOKUP('2추일출'!$C72,[2]구분표!$A$2:$C$1001,3,FALSE),"")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2"/>
        <v>0</v>
      </c>
      <c r="M72" s="188"/>
      <c r="N72" s="188"/>
      <c r="O72" s="74">
        <f t="shared" si="13"/>
        <v>0</v>
      </c>
      <c r="P72" s="75" t="str">
        <f t="shared" si="14"/>
        <v>-</v>
      </c>
      <c r="Q72" s="209"/>
      <c r="R72" s="76"/>
      <c r="S72" s="215"/>
      <c r="T72" s="76"/>
      <c r="U72" s="79" t="str">
        <f t="shared" si="15"/>
        <v/>
      </c>
      <c r="V72" s="188">
        <f t="shared" si="16"/>
        <v>0</v>
      </c>
      <c r="W72" s="188">
        <f t="shared" si="17"/>
        <v>0</v>
      </c>
      <c r="X72" s="78" t="str">
        <f t="shared" si="18"/>
        <v>ok</v>
      </c>
      <c r="Y72" s="76"/>
      <c r="Z72" s="77" t="str">
        <f t="shared" si="19"/>
        <v/>
      </c>
      <c r="AA72" s="188">
        <f t="shared" si="20"/>
        <v>0</v>
      </c>
      <c r="AB72" s="188">
        <f t="shared" si="21"/>
        <v>0</v>
      </c>
      <c r="AC72" s="78" t="str">
        <f t="shared" si="22"/>
        <v>ok</v>
      </c>
      <c r="AD72" s="76"/>
      <c r="AE72" s="80" t="str">
        <f t="array" ref="AE72">IFERROR(IF($C72="","",INDEX([2]구분표!$I$2:$I$1001,MATCH(1,([2]구분표!$B$2:$B$1001='2추일출'!$A72)*([2]구분표!$C$2:$C$1001='2추일출'!$B72)*([2]구분표!$A$2:$A$1001='2추일출'!$C72),0))),"@@")</f>
        <v/>
      </c>
    </row>
    <row r="73" spans="1:31" ht="31.5" customHeight="1">
      <c r="A73" s="90" t="str">
        <f>IFERROR(VLOOKUP('2추일출'!$C73,[2]구분표!$A$2:$C$1001,2,FALSE),"")</f>
        <v/>
      </c>
      <c r="B73" s="90" t="str">
        <f>IFERROR(VLOOKUP('2추일출'!$C73,[2]구분표!$A$2:$C$1001,3,FALSE),"")</f>
        <v/>
      </c>
      <c r="C73" s="190"/>
      <c r="D73" s="189"/>
      <c r="E73" s="189"/>
      <c r="F73" s="190"/>
      <c r="G73" s="188"/>
      <c r="H73" s="188"/>
      <c r="I73" s="74">
        <f>IF(SUMPRODUCT(COUNTIF($D73,{"*본예산*","*1회추경*","*신규*"})),"-",G73-H73)</f>
        <v>0</v>
      </c>
      <c r="J73" s="188"/>
      <c r="K73" s="188"/>
      <c r="L73" s="74">
        <f t="shared" si="12"/>
        <v>0</v>
      </c>
      <c r="M73" s="188"/>
      <c r="N73" s="188"/>
      <c r="O73" s="74">
        <f t="shared" si="13"/>
        <v>0</v>
      </c>
      <c r="P73" s="75" t="str">
        <f t="shared" si="14"/>
        <v>-</v>
      </c>
      <c r="Q73" s="210"/>
      <c r="R73" s="76"/>
      <c r="S73" s="215"/>
      <c r="T73" s="76"/>
      <c r="U73" s="79" t="str">
        <f t="shared" si="15"/>
        <v/>
      </c>
      <c r="V73" s="188">
        <f t="shared" si="16"/>
        <v>0</v>
      </c>
      <c r="W73" s="188">
        <f t="shared" si="17"/>
        <v>0</v>
      </c>
      <c r="X73" s="78" t="str">
        <f t="shared" si="18"/>
        <v>ok</v>
      </c>
      <c r="Y73" s="76"/>
      <c r="Z73" s="77" t="str">
        <f t="shared" si="19"/>
        <v/>
      </c>
      <c r="AA73" s="188">
        <f t="shared" si="20"/>
        <v>0</v>
      </c>
      <c r="AB73" s="188">
        <f t="shared" si="21"/>
        <v>0</v>
      </c>
      <c r="AC73" s="78" t="str">
        <f t="shared" si="22"/>
        <v>ok</v>
      </c>
      <c r="AD73" s="76"/>
      <c r="AE73" s="80" t="str">
        <f t="array" ref="AE73">IFERROR(IF($C73="","",INDEX([2]구분표!$I$2:$I$1001,MATCH(1,([2]구분표!$B$2:$B$1001='2추일출'!$A73)*([2]구분표!$C$2:$C$1001='2추일출'!$B73)*([2]구분표!$A$2:$A$1001='2추일출'!$C73),0))),"@@")</f>
        <v/>
      </c>
    </row>
    <row r="74" spans="1:31" ht="31.5" customHeight="1">
      <c r="A74" s="90" t="str">
        <f>IFERROR(VLOOKUP('2추일출'!$C74,[2]구분표!$A$2:$C$1001,2,FALSE),"")</f>
        <v/>
      </c>
      <c r="B74" s="90" t="str">
        <f>IFERROR(VLOOKUP('2추일출'!$C74,[2]구분표!$A$2:$C$1001,3,FALSE),"")</f>
        <v/>
      </c>
      <c r="C74" s="190"/>
      <c r="D74" s="189"/>
      <c r="E74" s="189"/>
      <c r="F74" s="190"/>
      <c r="G74" s="192"/>
      <c r="H74" s="192"/>
      <c r="I74" s="74">
        <f>IF(SUMPRODUCT(COUNTIF($D74,{"*본예산*","*1회추경*","*신규*"})),"-",G74-H74)</f>
        <v>0</v>
      </c>
      <c r="J74" s="188"/>
      <c r="K74" s="188"/>
      <c r="L74" s="74">
        <f t="shared" si="12"/>
        <v>0</v>
      </c>
      <c r="M74" s="188"/>
      <c r="N74" s="188"/>
      <c r="O74" s="74">
        <f t="shared" si="13"/>
        <v>0</v>
      </c>
      <c r="P74" s="75" t="str">
        <f t="shared" si="14"/>
        <v>-</v>
      </c>
      <c r="Q74" s="205"/>
      <c r="R74" s="76"/>
      <c r="S74" s="215"/>
      <c r="T74" s="76"/>
      <c r="U74" s="79" t="str">
        <f t="shared" si="15"/>
        <v/>
      </c>
      <c r="V74" s="188">
        <f t="shared" si="16"/>
        <v>0</v>
      </c>
      <c r="W74" s="188">
        <f t="shared" si="17"/>
        <v>0</v>
      </c>
      <c r="X74" s="78" t="str">
        <f t="shared" si="18"/>
        <v>ok</v>
      </c>
      <c r="Y74" s="76"/>
      <c r="Z74" s="77" t="str">
        <f t="shared" si="19"/>
        <v/>
      </c>
      <c r="AA74" s="188">
        <f t="shared" si="20"/>
        <v>0</v>
      </c>
      <c r="AB74" s="188">
        <f t="shared" si="21"/>
        <v>0</v>
      </c>
      <c r="AC74" s="78" t="str">
        <f t="shared" si="22"/>
        <v>ok</v>
      </c>
      <c r="AD74" s="76"/>
      <c r="AE74" s="80" t="str">
        <f t="array" ref="AE74">IFERROR(IF($C74="","",INDEX([2]구분표!$I$2:$I$1001,MATCH(1,([2]구분표!$B$2:$B$1001='2추일출'!$A74)*([2]구분표!$C$2:$C$1001='2추일출'!$B74)*([2]구분표!$A$2:$A$1001='2추일출'!$C74),0))),"@@")</f>
        <v/>
      </c>
    </row>
    <row r="75" spans="1:31" s="24" customFormat="1" ht="31.5" customHeight="1">
      <c r="A75" s="91" t="str">
        <f>IFERROR(VLOOKUP('2추일출'!$C75,[2]구분표!$A$2:$C$1001,2,FALSE),"")</f>
        <v/>
      </c>
      <c r="B75" s="91" t="str">
        <f>IFERROR(VLOOKUP('2추일출'!$C75,[2]구분표!$A$2:$C$1001,3,FALSE),"")</f>
        <v/>
      </c>
      <c r="C75" s="194"/>
      <c r="D75" s="189"/>
      <c r="E75" s="195"/>
      <c r="F75" s="194"/>
      <c r="G75" s="192"/>
      <c r="H75" s="192"/>
      <c r="I75" s="74">
        <f>IF(SUMPRODUCT(COUNTIF($D75,{"*본예산*","*1회추경*","*신규*"})),"-",G75-H75)</f>
        <v>0</v>
      </c>
      <c r="J75" s="201"/>
      <c r="K75" s="201"/>
      <c r="L75" s="74">
        <f t="shared" si="12"/>
        <v>0</v>
      </c>
      <c r="M75" s="201"/>
      <c r="N75" s="201"/>
      <c r="O75" s="74">
        <f t="shared" si="13"/>
        <v>0</v>
      </c>
      <c r="P75" s="75" t="str">
        <f t="shared" si="14"/>
        <v>-</v>
      </c>
      <c r="Q75" s="207"/>
      <c r="R75" s="81"/>
      <c r="S75" s="216"/>
      <c r="T75" s="81"/>
      <c r="U75" s="79" t="str">
        <f t="shared" si="15"/>
        <v/>
      </c>
      <c r="V75" s="188">
        <f t="shared" si="16"/>
        <v>0</v>
      </c>
      <c r="W75" s="188">
        <f t="shared" si="17"/>
        <v>0</v>
      </c>
      <c r="X75" s="78" t="str">
        <f t="shared" si="18"/>
        <v>ok</v>
      </c>
      <c r="Y75" s="81"/>
      <c r="Z75" s="77" t="str">
        <f t="shared" si="19"/>
        <v/>
      </c>
      <c r="AA75" s="188">
        <f t="shared" si="20"/>
        <v>0</v>
      </c>
      <c r="AB75" s="188">
        <f t="shared" si="21"/>
        <v>0</v>
      </c>
      <c r="AC75" s="78" t="str">
        <f t="shared" si="22"/>
        <v>ok</v>
      </c>
      <c r="AD75" s="81"/>
      <c r="AE75" s="80" t="str">
        <f t="array" ref="AE75">IFERROR(IF($C75="","",INDEX([2]구분표!$I$2:$I$1001,MATCH(1,([2]구분표!$B$2:$B$1001='2추일출'!$A75)*([2]구분표!$C$2:$C$1001='2추일출'!$B75)*([2]구분표!$A$2:$A$1001='2추일출'!$C75),0))),"@@")</f>
        <v/>
      </c>
    </row>
    <row r="76" spans="1:31" ht="31.5" customHeight="1">
      <c r="A76" s="90" t="str">
        <f>IFERROR(VLOOKUP('2추일출'!$C76,[2]구분표!$A$2:$C$1001,2,FALSE),"")</f>
        <v/>
      </c>
      <c r="B76" s="90" t="str">
        <f>IFERROR(VLOOKUP('2추일출'!$C76,[2]구분표!$A$2:$C$1001,3,FALSE),"")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2"/>
        <v>0</v>
      </c>
      <c r="M76" s="188"/>
      <c r="N76" s="188"/>
      <c r="O76" s="74">
        <f t="shared" si="13"/>
        <v>0</v>
      </c>
      <c r="P76" s="75" t="str">
        <f t="shared" si="14"/>
        <v>-</v>
      </c>
      <c r="Q76" s="211"/>
      <c r="R76" s="76"/>
      <c r="S76" s="215"/>
      <c r="T76" s="76"/>
      <c r="U76" s="79" t="str">
        <f t="shared" si="15"/>
        <v/>
      </c>
      <c r="V76" s="188">
        <f t="shared" si="16"/>
        <v>0</v>
      </c>
      <c r="W76" s="188">
        <f t="shared" si="17"/>
        <v>0</v>
      </c>
      <c r="X76" s="78" t="str">
        <f t="shared" si="18"/>
        <v>ok</v>
      </c>
      <c r="Y76" s="76"/>
      <c r="Z76" s="77" t="str">
        <f t="shared" si="19"/>
        <v/>
      </c>
      <c r="AA76" s="188">
        <f t="shared" si="20"/>
        <v>0</v>
      </c>
      <c r="AB76" s="188">
        <f t="shared" si="21"/>
        <v>0</v>
      </c>
      <c r="AC76" s="78" t="str">
        <f t="shared" si="22"/>
        <v>ok</v>
      </c>
      <c r="AD76" s="76"/>
      <c r="AE76" s="80" t="str">
        <f t="array" ref="AE76">IFERROR(IF($C76="","",INDEX([2]구분표!$I$2:$I$1001,MATCH(1,([2]구분표!$B$2:$B$1001='2추일출'!$A76)*([2]구분표!$C$2:$C$1001='2추일출'!$B76)*([2]구분표!$A$2:$A$1001='2추일출'!$C76),0))),"@@")</f>
        <v/>
      </c>
    </row>
    <row r="77" spans="1:31" ht="31.5" customHeight="1">
      <c r="A77" s="90" t="str">
        <f>IFERROR(VLOOKUP('2추일출'!$C77,[2]구분표!$A$2:$C$1001,2,FALSE),"")</f>
        <v/>
      </c>
      <c r="B77" s="90" t="str">
        <f>IFERROR(VLOOKUP('2추일출'!$C77,[2]구분표!$A$2:$C$1001,3,FALSE),"")</f>
        <v/>
      </c>
      <c r="C77" s="190"/>
      <c r="D77" s="189"/>
      <c r="E77" s="189"/>
      <c r="F77" s="190"/>
      <c r="G77" s="188"/>
      <c r="H77" s="188"/>
      <c r="I77" s="74">
        <f>IF(SUMPRODUCT(COUNTIF($D77,{"*본예산*","*1회추경*","*신규*"})),"-",G77-H77)</f>
        <v>0</v>
      </c>
      <c r="J77" s="188"/>
      <c r="K77" s="188"/>
      <c r="L77" s="74">
        <f t="shared" si="12"/>
        <v>0</v>
      </c>
      <c r="M77" s="188"/>
      <c r="N77" s="188"/>
      <c r="O77" s="74">
        <f t="shared" si="13"/>
        <v>0</v>
      </c>
      <c r="P77" s="75" t="str">
        <f t="shared" si="14"/>
        <v>-</v>
      </c>
      <c r="Q77" s="209"/>
      <c r="R77" s="76"/>
      <c r="S77" s="215"/>
      <c r="T77" s="76"/>
      <c r="U77" s="79" t="str">
        <f t="shared" si="15"/>
        <v/>
      </c>
      <c r="V77" s="188">
        <f t="shared" si="16"/>
        <v>0</v>
      </c>
      <c r="W77" s="188">
        <f t="shared" si="17"/>
        <v>0</v>
      </c>
      <c r="X77" s="78" t="str">
        <f t="shared" si="18"/>
        <v>ok</v>
      </c>
      <c r="Y77" s="76"/>
      <c r="Z77" s="77" t="str">
        <f t="shared" si="19"/>
        <v/>
      </c>
      <c r="AA77" s="188">
        <f t="shared" si="20"/>
        <v>0</v>
      </c>
      <c r="AB77" s="188">
        <f t="shared" si="21"/>
        <v>0</v>
      </c>
      <c r="AC77" s="78" t="str">
        <f t="shared" si="22"/>
        <v>ok</v>
      </c>
      <c r="AD77" s="76"/>
      <c r="AE77" s="80" t="str">
        <f t="array" ref="AE77">IFERROR(IF($C77="","",INDEX([2]구분표!$I$2:$I$1001,MATCH(1,([2]구분표!$B$2:$B$1001='2추일출'!$A77)*([2]구분표!$C$2:$C$1001='2추일출'!$B77)*([2]구분표!$A$2:$A$1001='2추일출'!$C77),0))),"@@")</f>
        <v/>
      </c>
    </row>
    <row r="78" spans="1:31" ht="31.5" customHeight="1">
      <c r="A78" s="90" t="str">
        <f>IFERROR(VLOOKUP('2추일출'!$C78,[2]구분표!$A$2:$C$1001,2,FALSE),"")</f>
        <v/>
      </c>
      <c r="B78" s="90" t="str">
        <f>IFERROR(VLOOKUP('2추일출'!$C78,[2]구분표!$A$2:$C$1001,3,FALSE),"")</f>
        <v/>
      </c>
      <c r="C78" s="190"/>
      <c r="D78" s="189"/>
      <c r="E78" s="189"/>
      <c r="F78" s="190"/>
      <c r="G78" s="196"/>
      <c r="H78" s="196"/>
      <c r="I78" s="74">
        <f>IF(SUMPRODUCT(COUNTIF($D78,{"*본예산*","*1회추경*","*신규*"})),"-",G78-H78)</f>
        <v>0</v>
      </c>
      <c r="J78" s="188"/>
      <c r="K78" s="188"/>
      <c r="L78" s="74">
        <f t="shared" si="12"/>
        <v>0</v>
      </c>
      <c r="M78" s="188"/>
      <c r="N78" s="188"/>
      <c r="O78" s="74">
        <f t="shared" si="13"/>
        <v>0</v>
      </c>
      <c r="P78" s="75" t="str">
        <f t="shared" si="14"/>
        <v>-</v>
      </c>
      <c r="Q78" s="212"/>
      <c r="R78" s="76"/>
      <c r="S78" s="215"/>
      <c r="T78" s="76"/>
      <c r="U78" s="79" t="str">
        <f t="shared" si="15"/>
        <v/>
      </c>
      <c r="V78" s="188">
        <f t="shared" si="16"/>
        <v>0</v>
      </c>
      <c r="W78" s="188">
        <f t="shared" si="17"/>
        <v>0</v>
      </c>
      <c r="X78" s="78" t="str">
        <f t="shared" si="18"/>
        <v>ok</v>
      </c>
      <c r="Y78" s="76"/>
      <c r="Z78" s="77" t="str">
        <f t="shared" si="19"/>
        <v/>
      </c>
      <c r="AA78" s="188">
        <f t="shared" si="20"/>
        <v>0</v>
      </c>
      <c r="AB78" s="188">
        <f t="shared" si="21"/>
        <v>0</v>
      </c>
      <c r="AC78" s="78" t="str">
        <f t="shared" si="22"/>
        <v>ok</v>
      </c>
      <c r="AD78" s="76"/>
      <c r="AE78" s="80" t="str">
        <f t="array" ref="AE78">IFERROR(IF($C78="","",INDEX([2]구분표!$I$2:$I$1001,MATCH(1,([2]구분표!$B$2:$B$1001='2추일출'!$A78)*([2]구분표!$C$2:$C$1001='2추일출'!$B78)*([2]구분표!$A$2:$A$1001='2추일출'!$C78),0))),"@@")</f>
        <v/>
      </c>
    </row>
    <row r="79" spans="1:31" ht="31.5" customHeight="1">
      <c r="A79" s="90" t="str">
        <f>IFERROR(VLOOKUP('2추일출'!$C79,[2]구분표!$A$2:$C$1001,2,FALSE),"")</f>
        <v/>
      </c>
      <c r="B79" s="90" t="str">
        <f>IFERROR(VLOOKUP('2추일출'!$C79,[2]구분표!$A$2:$C$1001,3,FALSE),"")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2"/>
        <v>0</v>
      </c>
      <c r="M79" s="188"/>
      <c r="N79" s="188"/>
      <c r="O79" s="74">
        <f t="shared" si="13"/>
        <v>0</v>
      </c>
      <c r="P79" s="75" t="str">
        <f t="shared" si="14"/>
        <v>-</v>
      </c>
      <c r="Q79" s="212"/>
      <c r="R79" s="76"/>
      <c r="S79" s="215"/>
      <c r="T79" s="76"/>
      <c r="U79" s="79" t="str">
        <f t="shared" si="15"/>
        <v/>
      </c>
      <c r="V79" s="188">
        <f t="shared" si="16"/>
        <v>0</v>
      </c>
      <c r="W79" s="188">
        <f t="shared" si="17"/>
        <v>0</v>
      </c>
      <c r="X79" s="78" t="str">
        <f t="shared" si="18"/>
        <v>ok</v>
      </c>
      <c r="Y79" s="76"/>
      <c r="Z79" s="77" t="str">
        <f t="shared" si="19"/>
        <v/>
      </c>
      <c r="AA79" s="188">
        <f t="shared" si="20"/>
        <v>0</v>
      </c>
      <c r="AB79" s="188">
        <f t="shared" si="21"/>
        <v>0</v>
      </c>
      <c r="AC79" s="78" t="str">
        <f t="shared" si="22"/>
        <v>ok</v>
      </c>
      <c r="AD79" s="76"/>
      <c r="AE79" s="80" t="str">
        <f t="array" ref="AE79">IFERROR(IF($C79="","",INDEX([2]구분표!$I$2:$I$1001,MATCH(1,([2]구분표!$B$2:$B$1001='2추일출'!$A79)*([2]구분표!$C$2:$C$1001='2추일출'!$B79)*([2]구분표!$A$2:$A$1001='2추일출'!$C79),0))),"@@")</f>
        <v/>
      </c>
    </row>
    <row r="80" spans="1:31" ht="31.5" customHeight="1">
      <c r="A80" s="90" t="str">
        <f>IFERROR(VLOOKUP('2추일출'!$C80,[2]구분표!$A$2:$C$1001,2,FALSE),"")</f>
        <v/>
      </c>
      <c r="B80" s="90" t="str">
        <f>IFERROR(VLOOKUP('2추일출'!$C80,[2]구분표!$A$2:$C$1001,3,FALSE),"")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2"/>
        <v>0</v>
      </c>
      <c r="M80" s="188"/>
      <c r="N80" s="188"/>
      <c r="O80" s="74">
        <f t="shared" si="13"/>
        <v>0</v>
      </c>
      <c r="P80" s="75" t="str">
        <f t="shared" si="14"/>
        <v>-</v>
      </c>
      <c r="Q80" s="212"/>
      <c r="R80" s="76"/>
      <c r="S80" s="215"/>
      <c r="T80" s="76"/>
      <c r="U80" s="79" t="str">
        <f t="shared" si="15"/>
        <v/>
      </c>
      <c r="V80" s="188">
        <f t="shared" si="16"/>
        <v>0</v>
      </c>
      <c r="W80" s="188">
        <f t="shared" si="17"/>
        <v>0</v>
      </c>
      <c r="X80" s="78" t="str">
        <f t="shared" si="18"/>
        <v>ok</v>
      </c>
      <c r="Y80" s="76"/>
      <c r="Z80" s="77" t="str">
        <f t="shared" si="19"/>
        <v/>
      </c>
      <c r="AA80" s="188">
        <f t="shared" si="20"/>
        <v>0</v>
      </c>
      <c r="AB80" s="188">
        <f t="shared" si="21"/>
        <v>0</v>
      </c>
      <c r="AC80" s="78" t="str">
        <f t="shared" si="22"/>
        <v>ok</v>
      </c>
      <c r="AD80" s="76"/>
      <c r="AE80" s="80" t="str">
        <f t="array" ref="AE80">IFERROR(IF($C80="","",INDEX([2]구분표!$I$2:$I$1001,MATCH(1,([2]구분표!$B$2:$B$1001='2추일출'!$A80)*([2]구분표!$C$2:$C$1001='2추일출'!$B80)*([2]구분표!$A$2:$A$1001='2추일출'!$C80),0))),"@@")</f>
        <v/>
      </c>
    </row>
    <row r="81" spans="1:31" ht="31.5" customHeight="1">
      <c r="A81" s="90" t="str">
        <f>IFERROR(VLOOKUP('2추일출'!$C81,[2]구분표!$A$2:$C$1001,2,FALSE),"")</f>
        <v/>
      </c>
      <c r="B81" s="90" t="str">
        <f>IFERROR(VLOOKUP('2추일출'!$C81,[2]구분표!$A$2:$C$1001,3,FALSE),"")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2"/>
        <v>0</v>
      </c>
      <c r="M81" s="188"/>
      <c r="N81" s="188"/>
      <c r="O81" s="74">
        <f t="shared" si="13"/>
        <v>0</v>
      </c>
      <c r="P81" s="75" t="str">
        <f t="shared" si="14"/>
        <v>-</v>
      </c>
      <c r="Q81" s="212"/>
      <c r="R81" s="76"/>
      <c r="S81" s="215"/>
      <c r="T81" s="76"/>
      <c r="U81" s="79" t="str">
        <f t="shared" si="15"/>
        <v/>
      </c>
      <c r="V81" s="188">
        <f t="shared" si="16"/>
        <v>0</v>
      </c>
      <c r="W81" s="188">
        <f t="shared" si="17"/>
        <v>0</v>
      </c>
      <c r="X81" s="78" t="str">
        <f t="shared" si="18"/>
        <v>ok</v>
      </c>
      <c r="Y81" s="76"/>
      <c r="Z81" s="77" t="str">
        <f t="shared" si="19"/>
        <v/>
      </c>
      <c r="AA81" s="188">
        <f t="shared" si="20"/>
        <v>0</v>
      </c>
      <c r="AB81" s="188">
        <f t="shared" si="21"/>
        <v>0</v>
      </c>
      <c r="AC81" s="78" t="str">
        <f t="shared" si="22"/>
        <v>ok</v>
      </c>
      <c r="AD81" s="76"/>
      <c r="AE81" s="80" t="str">
        <f t="array" ref="AE81">IFERROR(IF($C81="","",INDEX([2]구분표!$I$2:$I$1001,MATCH(1,([2]구분표!$B$2:$B$1001='2추일출'!$A81)*([2]구분표!$C$2:$C$1001='2추일출'!$B81)*([2]구분표!$A$2:$A$1001='2추일출'!$C81),0))),"@@")</f>
        <v/>
      </c>
    </row>
    <row r="82" spans="1:31" ht="31.5" customHeight="1">
      <c r="A82" s="90" t="str">
        <f>IFERROR(VLOOKUP('2추일출'!$C82,[2]구분표!$A$2:$C$1001,2,FALSE),"")</f>
        <v/>
      </c>
      <c r="B82" s="90" t="str">
        <f>IFERROR(VLOOKUP('2추일출'!$C82,[2]구분표!$A$2:$C$1001,3,FALSE),"")</f>
        <v/>
      </c>
      <c r="C82" s="190"/>
      <c r="D82" s="189"/>
      <c r="E82" s="189"/>
      <c r="F82" s="190"/>
      <c r="G82" s="188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2"/>
        <v>0</v>
      </c>
      <c r="M82" s="188"/>
      <c r="N82" s="188"/>
      <c r="O82" s="74">
        <f t="shared" si="13"/>
        <v>0</v>
      </c>
      <c r="P82" s="75" t="str">
        <f t="shared" si="14"/>
        <v>-</v>
      </c>
      <c r="Q82" s="212"/>
      <c r="R82" s="76"/>
      <c r="S82" s="215"/>
      <c r="T82" s="76"/>
      <c r="U82" s="79" t="str">
        <f t="shared" si="15"/>
        <v/>
      </c>
      <c r="V82" s="188">
        <f t="shared" si="16"/>
        <v>0</v>
      </c>
      <c r="W82" s="188">
        <f t="shared" si="17"/>
        <v>0</v>
      </c>
      <c r="X82" s="78" t="str">
        <f t="shared" si="18"/>
        <v>ok</v>
      </c>
      <c r="Y82" s="76"/>
      <c r="Z82" s="77" t="str">
        <f t="shared" si="19"/>
        <v/>
      </c>
      <c r="AA82" s="188">
        <f t="shared" si="20"/>
        <v>0</v>
      </c>
      <c r="AB82" s="188">
        <f t="shared" si="21"/>
        <v>0</v>
      </c>
      <c r="AC82" s="78" t="str">
        <f t="shared" si="22"/>
        <v>ok</v>
      </c>
      <c r="AD82" s="76"/>
      <c r="AE82" s="80" t="str">
        <f t="array" ref="AE82">IFERROR(IF($C82="","",INDEX([2]구분표!$I$2:$I$1001,MATCH(1,([2]구분표!$B$2:$B$1001='2추일출'!$A82)*([2]구분표!$C$2:$C$1001='2추일출'!$B82)*([2]구분표!$A$2:$A$1001='2추일출'!$C82),0))),"@@")</f>
        <v/>
      </c>
    </row>
    <row r="83" spans="1:31" ht="31.5" customHeight="1">
      <c r="A83" s="90" t="str">
        <f>IFERROR(VLOOKUP('2추일출'!$C83,[2]구분표!$A$2:$C$1001,2,FALSE),"")</f>
        <v/>
      </c>
      <c r="B83" s="90" t="str">
        <f>IFERROR(VLOOKUP('2추일출'!$C83,[2]구분표!$A$2:$C$1001,3,FALSE),"")</f>
        <v/>
      </c>
      <c r="C83" s="190"/>
      <c r="D83" s="189"/>
      <c r="E83" s="189"/>
      <c r="F83" s="190"/>
      <c r="G83" s="191"/>
      <c r="H83" s="188"/>
      <c r="I83" s="74">
        <f>IF(SUMPRODUCT(COUNTIF($D83,{"*본예산*","*1회추경*","*신규*"})),"-",G83-H83)</f>
        <v>0</v>
      </c>
      <c r="J83" s="188"/>
      <c r="K83" s="188"/>
      <c r="L83" s="74">
        <f t="shared" si="12"/>
        <v>0</v>
      </c>
      <c r="M83" s="188"/>
      <c r="N83" s="188"/>
      <c r="O83" s="74">
        <f t="shared" si="13"/>
        <v>0</v>
      </c>
      <c r="P83" s="75" t="str">
        <f t="shared" si="14"/>
        <v>-</v>
      </c>
      <c r="Q83" s="212"/>
      <c r="R83" s="76"/>
      <c r="S83" s="215"/>
      <c r="T83" s="76"/>
      <c r="U83" s="79" t="str">
        <f t="shared" si="15"/>
        <v/>
      </c>
      <c r="V83" s="188">
        <f t="shared" si="16"/>
        <v>0</v>
      </c>
      <c r="W83" s="188">
        <f t="shared" si="17"/>
        <v>0</v>
      </c>
      <c r="X83" s="78" t="str">
        <f t="shared" si="18"/>
        <v>ok</v>
      </c>
      <c r="Y83" s="76"/>
      <c r="Z83" s="77" t="str">
        <f t="shared" si="19"/>
        <v/>
      </c>
      <c r="AA83" s="188">
        <f t="shared" si="20"/>
        <v>0</v>
      </c>
      <c r="AB83" s="188">
        <f t="shared" si="21"/>
        <v>0</v>
      </c>
      <c r="AC83" s="78" t="str">
        <f t="shared" si="22"/>
        <v>ok</v>
      </c>
      <c r="AD83" s="76"/>
      <c r="AE83" s="80" t="str">
        <f t="array" ref="AE83">IFERROR(IF($C83="","",INDEX([2]구분표!$I$2:$I$1001,MATCH(1,([2]구분표!$B$2:$B$1001='2추일출'!$A83)*([2]구분표!$C$2:$C$1001='2추일출'!$B83)*([2]구분표!$A$2:$A$1001='2추일출'!$C83),0))),"@@")</f>
        <v/>
      </c>
    </row>
    <row r="84" spans="1:31" ht="31.5" customHeight="1">
      <c r="A84" s="90" t="str">
        <f>IFERROR(VLOOKUP('2추일출'!$C84,[2]구분표!$A$2:$C$1001,2,FALSE),"")</f>
        <v/>
      </c>
      <c r="B84" s="90" t="str">
        <f>IFERROR(VLOOKUP('2추일출'!$C84,[2]구분표!$A$2:$C$1001,3,FALSE),"")</f>
        <v/>
      </c>
      <c r="C84" s="190"/>
      <c r="D84" s="189"/>
      <c r="E84" s="189"/>
      <c r="F84" s="190"/>
      <c r="G84" s="196"/>
      <c r="H84" s="196"/>
      <c r="I84" s="74">
        <f>IF(SUMPRODUCT(COUNTIF($D84,{"*본예산*","*1회추경*","*신규*"})),"-",G84-H84)</f>
        <v>0</v>
      </c>
      <c r="J84" s="188"/>
      <c r="K84" s="188"/>
      <c r="L84" s="74">
        <f t="shared" si="12"/>
        <v>0</v>
      </c>
      <c r="M84" s="188"/>
      <c r="N84" s="188"/>
      <c r="O84" s="74">
        <f t="shared" si="13"/>
        <v>0</v>
      </c>
      <c r="P84" s="75" t="str">
        <f t="shared" si="14"/>
        <v>-</v>
      </c>
      <c r="Q84" s="211"/>
      <c r="R84" s="76"/>
      <c r="S84" s="215"/>
      <c r="T84" s="76"/>
      <c r="U84" s="79" t="str">
        <f t="shared" si="15"/>
        <v/>
      </c>
      <c r="V84" s="188">
        <f t="shared" si="16"/>
        <v>0</v>
      </c>
      <c r="W84" s="188">
        <f t="shared" si="17"/>
        <v>0</v>
      </c>
      <c r="X84" s="78" t="str">
        <f t="shared" si="18"/>
        <v>ok</v>
      </c>
      <c r="Y84" s="76"/>
      <c r="Z84" s="77" t="str">
        <f t="shared" si="19"/>
        <v/>
      </c>
      <c r="AA84" s="188">
        <f t="shared" si="20"/>
        <v>0</v>
      </c>
      <c r="AB84" s="188">
        <f t="shared" si="21"/>
        <v>0</v>
      </c>
      <c r="AC84" s="78" t="str">
        <f t="shared" si="22"/>
        <v>ok</v>
      </c>
      <c r="AD84" s="76"/>
      <c r="AE84" s="80" t="str">
        <f t="array" ref="AE84">IFERROR(IF($C84="","",INDEX([2]구분표!$I$2:$I$1001,MATCH(1,([2]구분표!$B$2:$B$1001='2추일출'!$A84)*([2]구분표!$C$2:$C$1001='2추일출'!$B84)*([2]구분표!$A$2:$A$1001='2추일출'!$C84),0))),"@@")</f>
        <v/>
      </c>
    </row>
    <row r="85" spans="1:31" ht="31.5" customHeight="1">
      <c r="A85" s="90" t="str">
        <f>IFERROR(VLOOKUP('2추일출'!$C85,[2]구분표!$A$2:$C$1001,2,FALSE),"")</f>
        <v/>
      </c>
      <c r="B85" s="90" t="str">
        <f>IFERROR(VLOOKUP('2추일출'!$C85,[2]구분표!$A$2:$C$1001,3,FALSE),"")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2"/>
        <v>0</v>
      </c>
      <c r="M85" s="188"/>
      <c r="N85" s="188"/>
      <c r="O85" s="74">
        <f t="shared" si="13"/>
        <v>0</v>
      </c>
      <c r="P85" s="75" t="str">
        <f t="shared" si="14"/>
        <v>-</v>
      </c>
      <c r="Q85" s="212"/>
      <c r="R85" s="76"/>
      <c r="S85" s="215"/>
      <c r="T85" s="76"/>
      <c r="U85" s="79" t="str">
        <f t="shared" si="15"/>
        <v/>
      </c>
      <c r="V85" s="188">
        <f t="shared" si="16"/>
        <v>0</v>
      </c>
      <c r="W85" s="188">
        <f t="shared" si="17"/>
        <v>0</v>
      </c>
      <c r="X85" s="78" t="str">
        <f t="shared" si="18"/>
        <v>ok</v>
      </c>
      <c r="Y85" s="76"/>
      <c r="Z85" s="77" t="str">
        <f t="shared" si="19"/>
        <v/>
      </c>
      <c r="AA85" s="188">
        <f t="shared" si="20"/>
        <v>0</v>
      </c>
      <c r="AB85" s="188">
        <f t="shared" si="21"/>
        <v>0</v>
      </c>
      <c r="AC85" s="78" t="str">
        <f t="shared" si="22"/>
        <v>ok</v>
      </c>
      <c r="AD85" s="76"/>
      <c r="AE85" s="80" t="str">
        <f t="array" ref="AE85">IFERROR(IF($C85="","",INDEX([2]구분표!$I$2:$I$1001,MATCH(1,([2]구분표!$B$2:$B$1001='2추일출'!$A85)*([2]구분표!$C$2:$C$1001='2추일출'!$B85)*([2]구분표!$A$2:$A$1001='2추일출'!$C85),0))),"@@")</f>
        <v/>
      </c>
    </row>
    <row r="86" spans="1:31" ht="31.5" customHeight="1">
      <c r="A86" s="90" t="str">
        <f>IFERROR(VLOOKUP('2추일출'!$C86,[2]구분표!$A$2:$C$1001,2,FALSE),"")</f>
        <v/>
      </c>
      <c r="B86" s="90" t="str">
        <f>IFERROR(VLOOKUP('2추일출'!$C86,[2]구분표!$A$2:$C$1001,3,FALSE),"")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2"/>
        <v>0</v>
      </c>
      <c r="M86" s="188"/>
      <c r="N86" s="188"/>
      <c r="O86" s="74">
        <f t="shared" si="13"/>
        <v>0</v>
      </c>
      <c r="P86" s="75" t="str">
        <f t="shared" si="14"/>
        <v>-</v>
      </c>
      <c r="Q86" s="211"/>
      <c r="R86" s="76"/>
      <c r="S86" s="215"/>
      <c r="T86" s="76"/>
      <c r="U86" s="79" t="str">
        <f t="shared" si="15"/>
        <v/>
      </c>
      <c r="V86" s="188">
        <f t="shared" si="16"/>
        <v>0</v>
      </c>
      <c r="W86" s="188">
        <f t="shared" si="17"/>
        <v>0</v>
      </c>
      <c r="X86" s="78" t="str">
        <f t="shared" si="18"/>
        <v>ok</v>
      </c>
      <c r="Y86" s="76"/>
      <c r="Z86" s="77" t="str">
        <f t="shared" si="19"/>
        <v/>
      </c>
      <c r="AA86" s="188">
        <f t="shared" si="20"/>
        <v>0</v>
      </c>
      <c r="AB86" s="188">
        <f t="shared" si="21"/>
        <v>0</v>
      </c>
      <c r="AC86" s="78" t="str">
        <f t="shared" si="22"/>
        <v>ok</v>
      </c>
      <c r="AD86" s="76"/>
      <c r="AE86" s="80" t="str">
        <f t="array" ref="AE86">IFERROR(IF($C86="","",INDEX([2]구분표!$I$2:$I$1001,MATCH(1,([2]구분표!$B$2:$B$1001='2추일출'!$A86)*([2]구분표!$C$2:$C$1001='2추일출'!$B86)*([2]구분표!$A$2:$A$1001='2추일출'!$C86),0))),"@@")</f>
        <v/>
      </c>
    </row>
    <row r="87" spans="1:31" ht="31.5" customHeight="1">
      <c r="A87" s="90" t="str">
        <f>IFERROR(VLOOKUP('2추일출'!$C87,[2]구분표!$A$2:$C$1001,2,FALSE),"")</f>
        <v/>
      </c>
      <c r="B87" s="90" t="str">
        <f>IFERROR(VLOOKUP('2추일출'!$C87,[2]구분표!$A$2:$C$1001,3,FALSE),"")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2"/>
        <v>0</v>
      </c>
      <c r="M87" s="188"/>
      <c r="N87" s="188"/>
      <c r="O87" s="74">
        <f t="shared" si="13"/>
        <v>0</v>
      </c>
      <c r="P87" s="75" t="str">
        <f t="shared" si="14"/>
        <v>-</v>
      </c>
      <c r="Q87" s="211"/>
      <c r="R87" s="76"/>
      <c r="S87" s="215"/>
      <c r="T87" s="76"/>
      <c r="U87" s="79" t="str">
        <f t="shared" si="15"/>
        <v/>
      </c>
      <c r="V87" s="188">
        <f t="shared" si="16"/>
        <v>0</v>
      </c>
      <c r="W87" s="188">
        <f t="shared" si="17"/>
        <v>0</v>
      </c>
      <c r="X87" s="78" t="str">
        <f t="shared" si="18"/>
        <v>ok</v>
      </c>
      <c r="Y87" s="76"/>
      <c r="Z87" s="77" t="str">
        <f t="shared" si="19"/>
        <v/>
      </c>
      <c r="AA87" s="188">
        <f t="shared" si="20"/>
        <v>0</v>
      </c>
      <c r="AB87" s="188">
        <f t="shared" si="21"/>
        <v>0</v>
      </c>
      <c r="AC87" s="78" t="str">
        <f t="shared" si="22"/>
        <v>ok</v>
      </c>
      <c r="AD87" s="76"/>
      <c r="AE87" s="80" t="str">
        <f t="array" ref="AE87">IFERROR(IF($C87="","",INDEX([2]구분표!$I$2:$I$1001,MATCH(1,([2]구분표!$B$2:$B$1001='2추일출'!$A87)*([2]구분표!$C$2:$C$1001='2추일출'!$B87)*([2]구분표!$A$2:$A$1001='2추일출'!$C87),0))),"@@")</f>
        <v/>
      </c>
    </row>
    <row r="88" spans="1:31" ht="31.5" customHeight="1">
      <c r="A88" s="90" t="str">
        <f>IFERROR(VLOOKUP('2추일출'!$C88,[2]구분표!$A$2:$C$1001,2,FALSE),"")</f>
        <v/>
      </c>
      <c r="B88" s="90" t="str">
        <f>IFERROR(VLOOKUP('2추일출'!$C88,[2]구분표!$A$2:$C$1001,3,FALSE),"")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2"/>
        <v>0</v>
      </c>
      <c r="M88" s="188"/>
      <c r="N88" s="188"/>
      <c r="O88" s="74">
        <f t="shared" si="13"/>
        <v>0</v>
      </c>
      <c r="P88" s="75" t="str">
        <f t="shared" si="14"/>
        <v>-</v>
      </c>
      <c r="Q88" s="211"/>
      <c r="R88" s="76"/>
      <c r="S88" s="215"/>
      <c r="T88" s="76"/>
      <c r="U88" s="79" t="str">
        <f t="shared" si="15"/>
        <v/>
      </c>
      <c r="V88" s="188">
        <f t="shared" si="16"/>
        <v>0</v>
      </c>
      <c r="W88" s="188">
        <f t="shared" si="17"/>
        <v>0</v>
      </c>
      <c r="X88" s="78" t="str">
        <f t="shared" si="18"/>
        <v>ok</v>
      </c>
      <c r="Y88" s="76"/>
      <c r="Z88" s="77" t="str">
        <f t="shared" si="19"/>
        <v/>
      </c>
      <c r="AA88" s="188">
        <f t="shared" si="20"/>
        <v>0</v>
      </c>
      <c r="AB88" s="188">
        <f t="shared" si="21"/>
        <v>0</v>
      </c>
      <c r="AC88" s="78" t="str">
        <f t="shared" si="22"/>
        <v>ok</v>
      </c>
      <c r="AD88" s="76"/>
      <c r="AE88" s="80" t="str">
        <f t="array" ref="AE88">IFERROR(IF($C88="","",INDEX([2]구분표!$I$2:$I$1001,MATCH(1,([2]구분표!$B$2:$B$1001='2추일출'!$A88)*([2]구분표!$C$2:$C$1001='2추일출'!$B88)*([2]구분표!$A$2:$A$1001='2추일출'!$C88),0))),"@@")</f>
        <v/>
      </c>
    </row>
    <row r="89" spans="1:31" ht="31.5" customHeight="1">
      <c r="A89" s="90" t="str">
        <f>IFERROR(VLOOKUP('2추일출'!$C89,[2]구분표!$A$2:$C$1001,2,FALSE),"")</f>
        <v/>
      </c>
      <c r="B89" s="90" t="str">
        <f>IFERROR(VLOOKUP('2추일출'!$C89,[2]구분표!$A$2:$C$1001,3,FALSE),"")</f>
        <v/>
      </c>
      <c r="C89" s="190"/>
      <c r="D89" s="187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2"/>
        <v>0</v>
      </c>
      <c r="M89" s="188"/>
      <c r="N89" s="188"/>
      <c r="O89" s="74">
        <f t="shared" si="13"/>
        <v>0</v>
      </c>
      <c r="P89" s="75" t="str">
        <f t="shared" si="14"/>
        <v>-</v>
      </c>
      <c r="Q89" s="212"/>
      <c r="R89" s="76"/>
      <c r="S89" s="215"/>
      <c r="T89" s="76"/>
      <c r="U89" s="79" t="str">
        <f t="shared" si="15"/>
        <v/>
      </c>
      <c r="V89" s="188">
        <f t="shared" si="16"/>
        <v>0</v>
      </c>
      <c r="W89" s="188">
        <f t="shared" si="17"/>
        <v>0</v>
      </c>
      <c r="X89" s="78" t="str">
        <f t="shared" si="18"/>
        <v>ok</v>
      </c>
      <c r="Y89" s="76"/>
      <c r="Z89" s="77" t="str">
        <f t="shared" si="19"/>
        <v/>
      </c>
      <c r="AA89" s="188">
        <f t="shared" si="20"/>
        <v>0</v>
      </c>
      <c r="AB89" s="188">
        <f t="shared" si="21"/>
        <v>0</v>
      </c>
      <c r="AC89" s="78" t="str">
        <f t="shared" si="22"/>
        <v>ok</v>
      </c>
      <c r="AD89" s="76"/>
      <c r="AE89" s="80" t="str">
        <f t="array" ref="AE89">IFERROR(IF($C89="","",INDEX([2]구분표!$I$2:$I$1001,MATCH(1,([2]구분표!$B$2:$B$1001='2추일출'!$A89)*([2]구분표!$C$2:$C$1001='2추일출'!$B89)*([2]구분표!$A$2:$A$1001='2추일출'!$C89),0))),"@@")</f>
        <v/>
      </c>
    </row>
    <row r="90" spans="1:31" ht="31.5" customHeight="1">
      <c r="A90" s="90" t="str">
        <f>IFERROR(VLOOKUP('2추일출'!$C90,[2]구분표!$A$2:$C$1001,2,FALSE),"")</f>
        <v/>
      </c>
      <c r="B90" s="90" t="str">
        <f>IFERROR(VLOOKUP('2추일출'!$C90,[2]구분표!$A$2:$C$1001,3,FALSE),"")</f>
        <v/>
      </c>
      <c r="C90" s="190"/>
      <c r="D90" s="187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2"/>
        <v>0</v>
      </c>
      <c r="M90" s="188"/>
      <c r="N90" s="188"/>
      <c r="O90" s="74">
        <f t="shared" si="13"/>
        <v>0</v>
      </c>
      <c r="P90" s="75" t="str">
        <f t="shared" si="14"/>
        <v>-</v>
      </c>
      <c r="Q90" s="212"/>
      <c r="R90" s="76"/>
      <c r="S90" s="215"/>
      <c r="T90" s="76"/>
      <c r="U90" s="79" t="str">
        <f t="shared" si="15"/>
        <v/>
      </c>
      <c r="V90" s="188">
        <f t="shared" si="16"/>
        <v>0</v>
      </c>
      <c r="W90" s="188">
        <f t="shared" si="17"/>
        <v>0</v>
      </c>
      <c r="X90" s="78" t="str">
        <f t="shared" si="18"/>
        <v>ok</v>
      </c>
      <c r="Y90" s="76"/>
      <c r="Z90" s="77" t="str">
        <f t="shared" si="19"/>
        <v/>
      </c>
      <c r="AA90" s="188">
        <f t="shared" si="20"/>
        <v>0</v>
      </c>
      <c r="AB90" s="188">
        <f t="shared" si="21"/>
        <v>0</v>
      </c>
      <c r="AC90" s="78" t="str">
        <f t="shared" si="22"/>
        <v>ok</v>
      </c>
      <c r="AD90" s="76"/>
      <c r="AE90" s="80" t="str">
        <f t="array" ref="AE90">IFERROR(IF($C90="","",INDEX([2]구분표!$I$2:$I$1001,MATCH(1,([2]구분표!$B$2:$B$1001='2추일출'!$A90)*([2]구분표!$C$2:$C$1001='2추일출'!$B90)*([2]구분표!$A$2:$A$1001='2추일출'!$C90),0))),"@@")</f>
        <v/>
      </c>
    </row>
    <row r="91" spans="1:31" ht="31.5" customHeight="1">
      <c r="A91" s="90" t="str">
        <f>IFERROR(VLOOKUP('2추일출'!$C91,[2]구분표!$A$2:$C$1001,2,FALSE),"")</f>
        <v/>
      </c>
      <c r="B91" s="90" t="str">
        <f>IFERROR(VLOOKUP('2추일출'!$C91,[2]구분표!$A$2:$C$1001,3,FALSE),"")</f>
        <v/>
      </c>
      <c r="C91" s="190"/>
      <c r="D91" s="187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2"/>
        <v>0</v>
      </c>
      <c r="M91" s="188"/>
      <c r="N91" s="188"/>
      <c r="O91" s="74">
        <f t="shared" si="13"/>
        <v>0</v>
      </c>
      <c r="P91" s="75" t="str">
        <f t="shared" si="14"/>
        <v>-</v>
      </c>
      <c r="Q91" s="212"/>
      <c r="R91" s="76"/>
      <c r="S91" s="215"/>
      <c r="T91" s="76"/>
      <c r="U91" s="79" t="str">
        <f t="shared" si="15"/>
        <v/>
      </c>
      <c r="V91" s="188">
        <f t="shared" si="16"/>
        <v>0</v>
      </c>
      <c r="W91" s="188">
        <f t="shared" si="17"/>
        <v>0</v>
      </c>
      <c r="X91" s="78" t="str">
        <f t="shared" si="18"/>
        <v>ok</v>
      </c>
      <c r="Y91" s="76"/>
      <c r="Z91" s="77" t="str">
        <f t="shared" si="19"/>
        <v/>
      </c>
      <c r="AA91" s="188">
        <f t="shared" si="20"/>
        <v>0</v>
      </c>
      <c r="AB91" s="188">
        <f t="shared" si="21"/>
        <v>0</v>
      </c>
      <c r="AC91" s="78" t="str">
        <f t="shared" si="22"/>
        <v>ok</v>
      </c>
      <c r="AD91" s="76"/>
      <c r="AE91" s="80" t="str">
        <f t="array" ref="AE91">IFERROR(IF($C91="","",INDEX([2]구분표!$I$2:$I$1001,MATCH(1,([2]구분표!$B$2:$B$1001='2추일출'!$A91)*([2]구분표!$C$2:$C$1001='2추일출'!$B91)*([2]구분표!$A$2:$A$1001='2추일출'!$C91),0))),"@@")</f>
        <v/>
      </c>
    </row>
    <row r="92" spans="1:31" ht="31.5" customHeight="1">
      <c r="A92" s="90" t="str">
        <f>IFERROR(VLOOKUP('2추일출'!$C92,[2]구분표!$A$2:$C$1001,2,FALSE),"")</f>
        <v/>
      </c>
      <c r="B92" s="90" t="str">
        <f>IFERROR(VLOOKUP('2추일출'!$C92,[2]구분표!$A$2:$C$1001,3,FALSE),"")</f>
        <v/>
      </c>
      <c r="C92" s="190"/>
      <c r="D92" s="187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2"/>
        <v>0</v>
      </c>
      <c r="M92" s="188"/>
      <c r="N92" s="188"/>
      <c r="O92" s="74">
        <f t="shared" si="13"/>
        <v>0</v>
      </c>
      <c r="P92" s="75" t="str">
        <f t="shared" si="14"/>
        <v>-</v>
      </c>
      <c r="Q92" s="212"/>
      <c r="R92" s="76"/>
      <c r="S92" s="215"/>
      <c r="T92" s="76"/>
      <c r="U92" s="79" t="str">
        <f t="shared" si="15"/>
        <v/>
      </c>
      <c r="V92" s="188">
        <f t="shared" si="16"/>
        <v>0</v>
      </c>
      <c r="W92" s="188">
        <f t="shared" si="17"/>
        <v>0</v>
      </c>
      <c r="X92" s="78" t="str">
        <f t="shared" si="18"/>
        <v>ok</v>
      </c>
      <c r="Y92" s="76"/>
      <c r="Z92" s="77" t="str">
        <f t="shared" si="19"/>
        <v/>
      </c>
      <c r="AA92" s="188">
        <f t="shared" si="20"/>
        <v>0</v>
      </c>
      <c r="AB92" s="188">
        <f t="shared" si="21"/>
        <v>0</v>
      </c>
      <c r="AC92" s="78" t="str">
        <f t="shared" si="22"/>
        <v>ok</v>
      </c>
      <c r="AD92" s="76"/>
      <c r="AE92" s="80" t="str">
        <f t="array" ref="AE92">IFERROR(IF($C92="","",INDEX([2]구분표!$I$2:$I$1001,MATCH(1,([2]구분표!$B$2:$B$1001='2추일출'!$A92)*([2]구분표!$C$2:$C$1001='2추일출'!$B92)*([2]구분표!$A$2:$A$1001='2추일출'!$C92),0))),"@@")</f>
        <v/>
      </c>
    </row>
    <row r="93" spans="1:31" ht="31.5" customHeight="1">
      <c r="A93" s="90" t="str">
        <f>IFERROR(VLOOKUP('2추일출'!$C93,[2]구분표!$A$2:$C$1001,2,FALSE),"")</f>
        <v/>
      </c>
      <c r="B93" s="90" t="str">
        <f>IFERROR(VLOOKUP('2추일출'!$C93,[2]구분표!$A$2:$C$1001,3,FALSE),"")</f>
        <v/>
      </c>
      <c r="C93" s="190"/>
      <c r="D93" s="189"/>
      <c r="E93" s="189"/>
      <c r="F93" s="190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2"/>
        <v>0</v>
      </c>
      <c r="M93" s="188"/>
      <c r="N93" s="188"/>
      <c r="O93" s="74">
        <f t="shared" si="13"/>
        <v>0</v>
      </c>
      <c r="P93" s="75" t="str">
        <f t="shared" si="14"/>
        <v>-</v>
      </c>
      <c r="Q93" s="206"/>
      <c r="R93" s="76"/>
      <c r="S93" s="215"/>
      <c r="T93" s="76"/>
      <c r="U93" s="79" t="str">
        <f t="shared" si="15"/>
        <v/>
      </c>
      <c r="V93" s="188">
        <f t="shared" si="16"/>
        <v>0</v>
      </c>
      <c r="W93" s="188">
        <f t="shared" si="17"/>
        <v>0</v>
      </c>
      <c r="X93" s="78" t="str">
        <f t="shared" si="18"/>
        <v>ok</v>
      </c>
      <c r="Y93" s="76"/>
      <c r="Z93" s="77" t="str">
        <f t="shared" si="19"/>
        <v/>
      </c>
      <c r="AA93" s="188">
        <f t="shared" si="20"/>
        <v>0</v>
      </c>
      <c r="AB93" s="188">
        <f t="shared" si="21"/>
        <v>0</v>
      </c>
      <c r="AC93" s="78" t="str">
        <f t="shared" si="22"/>
        <v>ok</v>
      </c>
      <c r="AD93" s="76"/>
      <c r="AE93" s="80" t="str">
        <f t="array" ref="AE93">IFERROR(IF($C93="","",INDEX([2]구분표!$I$2:$I$1001,MATCH(1,([2]구분표!$B$2:$B$1001='2추일출'!$A93)*([2]구분표!$C$2:$C$1001='2추일출'!$B93)*([2]구분표!$A$2:$A$1001='2추일출'!$C93),0))),"@@")</f>
        <v/>
      </c>
    </row>
    <row r="94" spans="1:31" ht="31.5" customHeight="1">
      <c r="A94" s="73" t="str">
        <f>IFERROR(VLOOKUP('2추일출'!$C94,[2]구분표!$A$2:$C$1001,2,FALSE),"")</f>
        <v/>
      </c>
      <c r="B94" s="73" t="str">
        <f>IFERROR(VLOOKUP('2추일출'!$C94,[2]구분표!$A$2:$C$1001,3,FALSE),"")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2"/>
        <v>0</v>
      </c>
      <c r="M94" s="188"/>
      <c r="N94" s="188"/>
      <c r="O94" s="74">
        <f t="shared" si="13"/>
        <v>0</v>
      </c>
      <c r="P94" s="75" t="str">
        <f t="shared" si="14"/>
        <v>-</v>
      </c>
      <c r="Q94" s="205"/>
      <c r="R94" s="76"/>
      <c r="S94" s="215"/>
      <c r="T94" s="76"/>
      <c r="U94" s="79" t="str">
        <f t="shared" si="15"/>
        <v/>
      </c>
      <c r="V94" s="188">
        <f t="shared" si="16"/>
        <v>0</v>
      </c>
      <c r="W94" s="188">
        <f t="shared" si="17"/>
        <v>0</v>
      </c>
      <c r="X94" s="78" t="str">
        <f t="shared" si="18"/>
        <v>ok</v>
      </c>
      <c r="Y94" s="76"/>
      <c r="Z94" s="77" t="str">
        <f t="shared" si="19"/>
        <v/>
      </c>
      <c r="AA94" s="188">
        <f t="shared" si="20"/>
        <v>0</v>
      </c>
      <c r="AB94" s="188">
        <f t="shared" si="21"/>
        <v>0</v>
      </c>
      <c r="AC94" s="78" t="str">
        <f t="shared" si="22"/>
        <v>ok</v>
      </c>
      <c r="AD94" s="76"/>
      <c r="AE94" s="80" t="str">
        <f t="array" ref="AE94">IFERROR(IF($C94="","",INDEX([2]구분표!$I$2:$I$1001,MATCH(1,([2]구분표!$B$2:$B$1001='2추일출'!$A94)*([2]구분표!$C$2:$C$1001='2추일출'!$B94)*([2]구분표!$A$2:$A$1001='2추일출'!$C94),0))),"@@")</f>
        <v/>
      </c>
    </row>
    <row r="95" spans="1:31" ht="31.5" customHeight="1">
      <c r="A95" s="73" t="str">
        <f>IFERROR(VLOOKUP('2추일출'!$C95,[2]구분표!$A$2:$C$1001,2,FALSE),"")</f>
        <v/>
      </c>
      <c r="B95" s="73" t="str">
        <f>IFERROR(VLOOKUP('2추일출'!$C95,[2]구분표!$A$2:$C$1001,3,FALSE),"")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2"/>
        <v>0</v>
      </c>
      <c r="M95" s="188"/>
      <c r="N95" s="188"/>
      <c r="O95" s="74">
        <f t="shared" si="13"/>
        <v>0</v>
      </c>
      <c r="P95" s="75" t="str">
        <f t="shared" si="14"/>
        <v>-</v>
      </c>
      <c r="Q95" s="205"/>
      <c r="R95" s="76"/>
      <c r="S95" s="215"/>
      <c r="T95" s="76"/>
      <c r="U95" s="79" t="str">
        <f t="shared" si="15"/>
        <v/>
      </c>
      <c r="V95" s="188">
        <f t="shared" si="16"/>
        <v>0</v>
      </c>
      <c r="W95" s="188">
        <f t="shared" si="17"/>
        <v>0</v>
      </c>
      <c r="X95" s="78" t="str">
        <f t="shared" si="18"/>
        <v>ok</v>
      </c>
      <c r="Y95" s="76"/>
      <c r="Z95" s="77" t="str">
        <f t="shared" si="19"/>
        <v/>
      </c>
      <c r="AA95" s="188">
        <f t="shared" si="20"/>
        <v>0</v>
      </c>
      <c r="AB95" s="188">
        <f t="shared" si="21"/>
        <v>0</v>
      </c>
      <c r="AC95" s="78" t="str">
        <f t="shared" si="22"/>
        <v>ok</v>
      </c>
      <c r="AD95" s="76"/>
      <c r="AE95" s="80" t="str">
        <f t="array" ref="AE95">IFERROR(IF($C95="","",INDEX([2]구분표!$I$2:$I$1001,MATCH(1,([2]구분표!$B$2:$B$1001='2추일출'!$A95)*([2]구분표!$C$2:$C$1001='2추일출'!$B95)*([2]구분표!$A$2:$A$1001='2추일출'!$C95),0))),"@@")</f>
        <v/>
      </c>
    </row>
    <row r="96" spans="1:31" ht="31.5" customHeight="1">
      <c r="A96" s="73" t="str">
        <f>IFERROR(VLOOKUP('2추일출'!$C96,[2]구분표!$A$2:$C$1001,2,FALSE),"")</f>
        <v/>
      </c>
      <c r="B96" s="73" t="str">
        <f>IFERROR(VLOOKUP('2추일출'!$C96,[2]구분표!$A$2:$C$1001,3,FALSE),"")</f>
        <v/>
      </c>
      <c r="C96" s="186"/>
      <c r="D96" s="187"/>
      <c r="E96" s="187"/>
      <c r="F96" s="186"/>
      <c r="G96" s="188"/>
      <c r="H96" s="188"/>
      <c r="I96" s="74">
        <f>IF(SUMPRODUCT(COUNTIF($D96,{"*본예산*","*1회추경*","*신규*"})),"-",G96-H96)</f>
        <v>0</v>
      </c>
      <c r="J96" s="188"/>
      <c r="K96" s="188"/>
      <c r="L96" s="74">
        <f t="shared" si="12"/>
        <v>0</v>
      </c>
      <c r="M96" s="188"/>
      <c r="N96" s="188"/>
      <c r="O96" s="74">
        <f t="shared" si="13"/>
        <v>0</v>
      </c>
      <c r="P96" s="75" t="str">
        <f t="shared" si="14"/>
        <v>-</v>
      </c>
      <c r="Q96" s="205"/>
      <c r="R96" s="76"/>
      <c r="S96" s="215"/>
      <c r="T96" s="76"/>
      <c r="U96" s="79" t="str">
        <f t="shared" si="15"/>
        <v/>
      </c>
      <c r="V96" s="188">
        <f t="shared" si="16"/>
        <v>0</v>
      </c>
      <c r="W96" s="188">
        <f t="shared" si="17"/>
        <v>0</v>
      </c>
      <c r="X96" s="78" t="str">
        <f t="shared" si="18"/>
        <v>ok</v>
      </c>
      <c r="Y96" s="76"/>
      <c r="Z96" s="77" t="str">
        <f t="shared" si="19"/>
        <v/>
      </c>
      <c r="AA96" s="188">
        <f t="shared" si="20"/>
        <v>0</v>
      </c>
      <c r="AB96" s="188">
        <f t="shared" si="21"/>
        <v>0</v>
      </c>
      <c r="AC96" s="78" t="str">
        <f t="shared" si="22"/>
        <v>ok</v>
      </c>
      <c r="AD96" s="76"/>
      <c r="AE96" s="80" t="str">
        <f t="array" ref="AE96">IFERROR(IF($C96="","",INDEX([2]구분표!$I$2:$I$1001,MATCH(1,([2]구분표!$B$2:$B$1001='2추일출'!$A96)*([2]구분표!$C$2:$C$1001='2추일출'!$B96)*([2]구분표!$A$2:$A$1001='2추일출'!$C96),0))),"@@")</f>
        <v/>
      </c>
    </row>
    <row r="97" spans="1:31" ht="31.5" customHeight="1">
      <c r="A97" s="90" t="str">
        <f>IFERROR(VLOOKUP('2추일출'!$C97,[2]구분표!$A$2:$C$1001,2,FALSE),"")</f>
        <v/>
      </c>
      <c r="B97" s="90" t="str">
        <f>IFERROR(VLOOKUP('2추일출'!$C97,[2]구분표!$A$2:$C$1001,3,FALSE),"")</f>
        <v/>
      </c>
      <c r="C97" s="190"/>
      <c r="D97" s="189"/>
      <c r="E97" s="189"/>
      <c r="F97" s="190"/>
      <c r="G97" s="188"/>
      <c r="H97" s="191"/>
      <c r="I97" s="74">
        <f>IF(SUMPRODUCT(COUNTIF($D97,{"*본예산*","*1회추경*","*신규*"})),"-",G97-H97)</f>
        <v>0</v>
      </c>
      <c r="J97" s="188"/>
      <c r="K97" s="188"/>
      <c r="L97" s="74">
        <f t="shared" si="12"/>
        <v>0</v>
      </c>
      <c r="M97" s="188"/>
      <c r="N97" s="188"/>
      <c r="O97" s="74">
        <f t="shared" si="13"/>
        <v>0</v>
      </c>
      <c r="P97" s="75" t="str">
        <f t="shared" si="14"/>
        <v>-</v>
      </c>
      <c r="Q97" s="205"/>
      <c r="R97" s="76"/>
      <c r="S97" s="215"/>
      <c r="T97" s="76"/>
      <c r="U97" s="79" t="str">
        <f t="shared" si="15"/>
        <v/>
      </c>
      <c r="V97" s="188">
        <f t="shared" si="16"/>
        <v>0</v>
      </c>
      <c r="W97" s="188">
        <f t="shared" si="17"/>
        <v>0</v>
      </c>
      <c r="X97" s="78" t="str">
        <f t="shared" si="18"/>
        <v>ok</v>
      </c>
      <c r="Y97" s="76"/>
      <c r="Z97" s="77" t="str">
        <f t="shared" si="19"/>
        <v/>
      </c>
      <c r="AA97" s="188">
        <f t="shared" si="20"/>
        <v>0</v>
      </c>
      <c r="AB97" s="188">
        <f t="shared" si="21"/>
        <v>0</v>
      </c>
      <c r="AC97" s="78" t="str">
        <f t="shared" si="22"/>
        <v>ok</v>
      </c>
      <c r="AD97" s="76"/>
      <c r="AE97" s="80" t="str">
        <f t="array" ref="AE97">IFERROR(IF($C97="","",INDEX([2]구분표!$I$2:$I$1001,MATCH(1,([2]구분표!$B$2:$B$1001='2추일출'!$A97)*([2]구분표!$C$2:$C$1001='2추일출'!$B97)*([2]구분표!$A$2:$A$1001='2추일출'!$C97),0))),"@@")</f>
        <v/>
      </c>
    </row>
    <row r="98" spans="1:31" ht="31.5" customHeight="1">
      <c r="A98" s="73" t="str">
        <f>IFERROR(VLOOKUP('2추일출'!$C98,[2]구분표!$A$2:$C$1001,2,FALSE),"")</f>
        <v/>
      </c>
      <c r="B98" s="73" t="str">
        <f>IFERROR(VLOOKUP('2추일출'!$C98,[2]구분표!$A$2:$C$1001,3,FALSE),"")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2"/>
        <v>0</v>
      </c>
      <c r="M98" s="188"/>
      <c r="N98" s="188"/>
      <c r="O98" s="74">
        <f t="shared" si="13"/>
        <v>0</v>
      </c>
      <c r="P98" s="75" t="str">
        <f t="shared" si="14"/>
        <v>-</v>
      </c>
      <c r="Q98" s="205"/>
      <c r="R98" s="76"/>
      <c r="S98" s="215"/>
      <c r="T98" s="76"/>
      <c r="U98" s="79" t="str">
        <f t="shared" si="15"/>
        <v/>
      </c>
      <c r="V98" s="188">
        <f t="shared" si="16"/>
        <v>0</v>
      </c>
      <c r="W98" s="188">
        <f t="shared" si="17"/>
        <v>0</v>
      </c>
      <c r="X98" s="78" t="str">
        <f t="shared" si="18"/>
        <v>ok</v>
      </c>
      <c r="Y98" s="76"/>
      <c r="Z98" s="77" t="str">
        <f t="shared" si="19"/>
        <v/>
      </c>
      <c r="AA98" s="188">
        <f t="shared" si="20"/>
        <v>0</v>
      </c>
      <c r="AB98" s="188">
        <f t="shared" si="21"/>
        <v>0</v>
      </c>
      <c r="AC98" s="78" t="str">
        <f t="shared" si="22"/>
        <v>ok</v>
      </c>
      <c r="AD98" s="76"/>
      <c r="AE98" s="80" t="str">
        <f t="array" ref="AE98">IFERROR(IF($C98="","",INDEX([2]구분표!$I$2:$I$1001,MATCH(1,([2]구분표!$B$2:$B$1001='2추일출'!$A98)*([2]구분표!$C$2:$C$1001='2추일출'!$B98)*([2]구분표!$A$2:$A$1001='2추일출'!$C98),0))),"@@")</f>
        <v/>
      </c>
    </row>
    <row r="99" spans="1:31" ht="31.5" customHeight="1">
      <c r="A99" s="73" t="str">
        <f>IFERROR(VLOOKUP('2추일출'!$C99,[2]구분표!$A$2:$C$1001,2,FALSE),"")</f>
        <v/>
      </c>
      <c r="B99" s="73" t="str">
        <f>IFERROR(VLOOKUP('2추일출'!$C99,[2]구분표!$A$2:$C$1001,3,FALSE),"")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2"/>
        <v>0</v>
      </c>
      <c r="M99" s="188"/>
      <c r="N99" s="188"/>
      <c r="O99" s="74">
        <f t="shared" si="13"/>
        <v>0</v>
      </c>
      <c r="P99" s="75" t="str">
        <f t="shared" si="14"/>
        <v>-</v>
      </c>
      <c r="Q99" s="205"/>
      <c r="R99" s="76"/>
      <c r="S99" s="215"/>
      <c r="T99" s="76"/>
      <c r="U99" s="79" t="str">
        <f t="shared" si="15"/>
        <v/>
      </c>
      <c r="V99" s="188">
        <f t="shared" si="16"/>
        <v>0</v>
      </c>
      <c r="W99" s="188">
        <f t="shared" si="17"/>
        <v>0</v>
      </c>
      <c r="X99" s="78" t="str">
        <f t="shared" si="18"/>
        <v>ok</v>
      </c>
      <c r="Y99" s="76"/>
      <c r="Z99" s="77" t="str">
        <f t="shared" si="19"/>
        <v/>
      </c>
      <c r="AA99" s="188">
        <f t="shared" si="20"/>
        <v>0</v>
      </c>
      <c r="AB99" s="188">
        <f t="shared" si="21"/>
        <v>0</v>
      </c>
      <c r="AC99" s="78" t="str">
        <f t="shared" si="22"/>
        <v>ok</v>
      </c>
      <c r="AD99" s="76"/>
      <c r="AE99" s="80" t="str">
        <f t="array" ref="AE99">IFERROR(IF($C99="","",INDEX([2]구분표!$I$2:$I$1001,MATCH(1,([2]구분표!$B$2:$B$1001='2추일출'!$A99)*([2]구분표!$C$2:$C$1001='2추일출'!$B99)*([2]구분표!$A$2:$A$1001='2추일출'!$C99),0))),"@@")</f>
        <v/>
      </c>
    </row>
    <row r="100" spans="1:31" ht="31.5" customHeight="1">
      <c r="A100" s="73" t="str">
        <f>IFERROR(VLOOKUP('2추일출'!$C100,[2]구분표!$A$2:$C$1001,2,FALSE),"")</f>
        <v/>
      </c>
      <c r="B100" s="73" t="str">
        <f>IFERROR(VLOOKUP('2추일출'!$C100,[2]구분표!$A$2:$C$1001,3,FALSE),"")</f>
        <v/>
      </c>
      <c r="C100" s="186"/>
      <c r="D100" s="187"/>
      <c r="E100" s="187"/>
      <c r="F100" s="186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2"/>
        <v>0</v>
      </c>
      <c r="M100" s="188"/>
      <c r="N100" s="188"/>
      <c r="O100" s="74">
        <f t="shared" si="13"/>
        <v>0</v>
      </c>
      <c r="P100" s="75" t="str">
        <f t="shared" si="14"/>
        <v>-</v>
      </c>
      <c r="Q100" s="206"/>
      <c r="R100" s="76"/>
      <c r="S100" s="215"/>
      <c r="T100" s="76"/>
      <c r="U100" s="79" t="str">
        <f t="shared" si="15"/>
        <v/>
      </c>
      <c r="V100" s="188">
        <f t="shared" si="16"/>
        <v>0</v>
      </c>
      <c r="W100" s="188">
        <f t="shared" si="17"/>
        <v>0</v>
      </c>
      <c r="X100" s="78" t="str">
        <f t="shared" si="18"/>
        <v>ok</v>
      </c>
      <c r="Y100" s="76"/>
      <c r="Z100" s="77" t="str">
        <f t="shared" si="19"/>
        <v/>
      </c>
      <c r="AA100" s="188">
        <f t="shared" si="20"/>
        <v>0</v>
      </c>
      <c r="AB100" s="188">
        <f t="shared" si="21"/>
        <v>0</v>
      </c>
      <c r="AC100" s="78" t="str">
        <f t="shared" si="22"/>
        <v>ok</v>
      </c>
      <c r="AD100" s="76"/>
      <c r="AE100" s="80" t="str">
        <f t="array" ref="AE100">IFERROR(IF($C100="","",INDEX([2]구분표!$I$2:$I$1001,MATCH(1,([2]구분표!$B$2:$B$1001='2추일출'!$A100)*([2]구분표!$C$2:$C$1001='2추일출'!$B100)*([2]구분표!$A$2:$A$1001='2추일출'!$C100),0))),"@@")</f>
        <v/>
      </c>
    </row>
    <row r="101" spans="1:31" ht="31.5" customHeight="1">
      <c r="A101" s="90" t="str">
        <f>IFERROR(VLOOKUP('2추일출'!$C101,[2]구분표!$A$2:$C$1001,2,FALSE),"")</f>
        <v/>
      </c>
      <c r="B101" s="90" t="str">
        <f>IFERROR(VLOOKUP('2추일출'!$C101,[2]구분표!$A$2:$C$1001,3,FALSE),"")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2"/>
        <v>0</v>
      </c>
      <c r="M101" s="188"/>
      <c r="N101" s="188"/>
      <c r="O101" s="74">
        <f t="shared" si="13"/>
        <v>0</v>
      </c>
      <c r="P101" s="75" t="str">
        <f t="shared" si="14"/>
        <v>-</v>
      </c>
      <c r="Q101" s="206"/>
      <c r="R101" s="76"/>
      <c r="S101" s="215"/>
      <c r="T101" s="76"/>
      <c r="U101" s="79" t="str">
        <f t="shared" si="15"/>
        <v/>
      </c>
      <c r="V101" s="188">
        <f t="shared" si="16"/>
        <v>0</v>
      </c>
      <c r="W101" s="188">
        <f t="shared" si="17"/>
        <v>0</v>
      </c>
      <c r="X101" s="78" t="str">
        <f t="shared" si="18"/>
        <v>ok</v>
      </c>
      <c r="Y101" s="76"/>
      <c r="Z101" s="77" t="str">
        <f t="shared" si="19"/>
        <v/>
      </c>
      <c r="AA101" s="188">
        <f t="shared" si="20"/>
        <v>0</v>
      </c>
      <c r="AB101" s="188">
        <f t="shared" si="21"/>
        <v>0</v>
      </c>
      <c r="AC101" s="78" t="str">
        <f t="shared" si="22"/>
        <v>ok</v>
      </c>
      <c r="AD101" s="76"/>
      <c r="AE101" s="80" t="str">
        <f t="array" ref="AE101">IFERROR(IF($C101="","",INDEX([2]구분표!$I$2:$I$1001,MATCH(1,([2]구분표!$B$2:$B$1001='2추일출'!$A101)*([2]구분표!$C$2:$C$1001='2추일출'!$B101)*([2]구분표!$A$2:$A$1001='2추일출'!$C101),0))),"@@")</f>
        <v/>
      </c>
    </row>
    <row r="102" spans="1:31" ht="31.5" customHeight="1">
      <c r="A102" s="90" t="str">
        <f>IFERROR(VLOOKUP('2추일출'!$C102,[2]구분표!$A$2:$C$1001,2,FALSE),"")</f>
        <v/>
      </c>
      <c r="B102" s="90" t="str">
        <f>IFERROR(VLOOKUP('2추일출'!$C102,[2]구분표!$A$2:$C$1001,3,FALSE),"")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2"/>
        <v>0</v>
      </c>
      <c r="M102" s="188"/>
      <c r="N102" s="188"/>
      <c r="O102" s="74">
        <f t="shared" si="13"/>
        <v>0</v>
      </c>
      <c r="P102" s="75" t="str">
        <f t="shared" si="14"/>
        <v>-</v>
      </c>
      <c r="Q102" s="206"/>
      <c r="R102" s="76"/>
      <c r="S102" s="215"/>
      <c r="T102" s="76"/>
      <c r="U102" s="79" t="str">
        <f t="shared" si="15"/>
        <v/>
      </c>
      <c r="V102" s="188">
        <f t="shared" si="16"/>
        <v>0</v>
      </c>
      <c r="W102" s="188">
        <f t="shared" si="17"/>
        <v>0</v>
      </c>
      <c r="X102" s="78" t="str">
        <f t="shared" si="18"/>
        <v>ok</v>
      </c>
      <c r="Y102" s="76"/>
      <c r="Z102" s="77" t="str">
        <f t="shared" si="19"/>
        <v/>
      </c>
      <c r="AA102" s="188">
        <f t="shared" si="20"/>
        <v>0</v>
      </c>
      <c r="AB102" s="188">
        <f t="shared" si="21"/>
        <v>0</v>
      </c>
      <c r="AC102" s="78" t="str">
        <f t="shared" si="22"/>
        <v>ok</v>
      </c>
      <c r="AD102" s="76"/>
      <c r="AE102" s="80" t="str">
        <f t="array" ref="AE102">IFERROR(IF($C102="","",INDEX([2]구분표!$I$2:$I$1001,MATCH(1,([2]구분표!$B$2:$B$1001='2추일출'!$A102)*([2]구분표!$C$2:$C$1001='2추일출'!$B102)*([2]구분표!$A$2:$A$1001='2추일출'!$C102),0))),"@@")</f>
        <v/>
      </c>
    </row>
    <row r="103" spans="1:31" ht="31.5" customHeight="1">
      <c r="A103" s="90" t="str">
        <f>IFERROR(VLOOKUP('2추일출'!$C103,[2]구분표!$A$2:$C$1001,2,FALSE),"")</f>
        <v/>
      </c>
      <c r="B103" s="90" t="str">
        <f>IFERROR(VLOOKUP('2추일출'!$C103,[2]구분표!$A$2:$C$1001,3,FALSE),"")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2"/>
        <v>0</v>
      </c>
      <c r="M103" s="188"/>
      <c r="N103" s="188"/>
      <c r="O103" s="74">
        <f t="shared" si="13"/>
        <v>0</v>
      </c>
      <c r="P103" s="75" t="str">
        <f t="shared" si="14"/>
        <v>-</v>
      </c>
      <c r="Q103" s="206"/>
      <c r="R103" s="76"/>
      <c r="S103" s="215"/>
      <c r="T103" s="76"/>
      <c r="U103" s="79" t="str">
        <f t="shared" si="15"/>
        <v/>
      </c>
      <c r="V103" s="188">
        <f t="shared" si="16"/>
        <v>0</v>
      </c>
      <c r="W103" s="188">
        <f t="shared" si="17"/>
        <v>0</v>
      </c>
      <c r="X103" s="78" t="str">
        <f t="shared" si="18"/>
        <v>ok</v>
      </c>
      <c r="Y103" s="76"/>
      <c r="Z103" s="77" t="str">
        <f t="shared" si="19"/>
        <v/>
      </c>
      <c r="AA103" s="188">
        <f t="shared" si="20"/>
        <v>0</v>
      </c>
      <c r="AB103" s="188">
        <f t="shared" si="21"/>
        <v>0</v>
      </c>
      <c r="AC103" s="78" t="str">
        <f t="shared" si="22"/>
        <v>ok</v>
      </c>
      <c r="AD103" s="76"/>
      <c r="AE103" s="80" t="str">
        <f t="array" ref="AE103">IFERROR(IF($C103="","",INDEX([2]구분표!$I$2:$I$1001,MATCH(1,([2]구분표!$B$2:$B$1001='2추일출'!$A103)*([2]구분표!$C$2:$C$1001='2추일출'!$B103)*([2]구분표!$A$2:$A$1001='2추일출'!$C103),0))),"@@")</f>
        <v/>
      </c>
    </row>
    <row r="104" spans="1:31" ht="31.5" customHeight="1">
      <c r="A104" s="90" t="str">
        <f>IFERROR(VLOOKUP('2추일출'!$C104,[2]구분표!$A$2:$C$1001,2,FALSE),"")</f>
        <v/>
      </c>
      <c r="B104" s="90" t="str">
        <f>IFERROR(VLOOKUP('2추일출'!$C104,[2]구분표!$A$2:$C$1001,3,FALSE),"")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2"/>
        <v>0</v>
      </c>
      <c r="M104" s="188"/>
      <c r="N104" s="188"/>
      <c r="O104" s="74">
        <f t="shared" si="13"/>
        <v>0</v>
      </c>
      <c r="P104" s="75" t="str">
        <f t="shared" si="14"/>
        <v>-</v>
      </c>
      <c r="Q104" s="206"/>
      <c r="R104" s="76"/>
      <c r="S104" s="215"/>
      <c r="T104" s="76"/>
      <c r="U104" s="79" t="str">
        <f t="shared" si="15"/>
        <v/>
      </c>
      <c r="V104" s="188">
        <f t="shared" si="16"/>
        <v>0</v>
      </c>
      <c r="W104" s="188">
        <f t="shared" si="17"/>
        <v>0</v>
      </c>
      <c r="X104" s="78" t="str">
        <f t="shared" si="18"/>
        <v>ok</v>
      </c>
      <c r="Y104" s="76"/>
      <c r="Z104" s="77" t="str">
        <f t="shared" si="19"/>
        <v/>
      </c>
      <c r="AA104" s="188">
        <f t="shared" si="20"/>
        <v>0</v>
      </c>
      <c r="AB104" s="188">
        <f t="shared" si="21"/>
        <v>0</v>
      </c>
      <c r="AC104" s="78" t="str">
        <f t="shared" si="22"/>
        <v>ok</v>
      </c>
      <c r="AD104" s="76"/>
      <c r="AE104" s="80" t="str">
        <f t="array" ref="AE104">IFERROR(IF($C104="","",INDEX([2]구분표!$I$2:$I$1001,MATCH(1,([2]구분표!$B$2:$B$1001='2추일출'!$A104)*([2]구분표!$C$2:$C$1001='2추일출'!$B104)*([2]구분표!$A$2:$A$1001='2추일출'!$C104),0))),"@@")</f>
        <v/>
      </c>
    </row>
    <row r="105" spans="1:31" ht="31.5" customHeight="1">
      <c r="A105" s="90" t="str">
        <f>IFERROR(VLOOKUP('2추일출'!$C105,[2]구분표!$A$2:$C$1001,2,FALSE),"")</f>
        <v/>
      </c>
      <c r="B105" s="90" t="str">
        <f>IFERROR(VLOOKUP('2추일출'!$C105,[2]구분표!$A$2:$C$1001,3,FALSE),"")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2"/>
        <v>0</v>
      </c>
      <c r="M105" s="188"/>
      <c r="N105" s="188"/>
      <c r="O105" s="74">
        <f t="shared" si="13"/>
        <v>0</v>
      </c>
      <c r="P105" s="75" t="str">
        <f t="shared" si="14"/>
        <v>-</v>
      </c>
      <c r="Q105" s="206"/>
      <c r="R105" s="76"/>
      <c r="S105" s="215"/>
      <c r="T105" s="76"/>
      <c r="U105" s="79" t="str">
        <f t="shared" si="15"/>
        <v/>
      </c>
      <c r="V105" s="188">
        <f t="shared" si="16"/>
        <v>0</v>
      </c>
      <c r="W105" s="188">
        <f t="shared" si="17"/>
        <v>0</v>
      </c>
      <c r="X105" s="78" t="str">
        <f t="shared" si="18"/>
        <v>ok</v>
      </c>
      <c r="Y105" s="76"/>
      <c r="Z105" s="77" t="str">
        <f t="shared" si="19"/>
        <v/>
      </c>
      <c r="AA105" s="188">
        <f t="shared" si="20"/>
        <v>0</v>
      </c>
      <c r="AB105" s="188">
        <f t="shared" si="21"/>
        <v>0</v>
      </c>
      <c r="AC105" s="78" t="str">
        <f t="shared" si="22"/>
        <v>ok</v>
      </c>
      <c r="AD105" s="76"/>
      <c r="AE105" s="80" t="str">
        <f t="array" ref="AE105">IFERROR(IF($C105="","",INDEX([2]구분표!$I$2:$I$1001,MATCH(1,([2]구분표!$B$2:$B$1001='2추일출'!$A105)*([2]구분표!$C$2:$C$1001='2추일출'!$B105)*([2]구분표!$A$2:$A$1001='2추일출'!$C105),0))),"@@")</f>
        <v/>
      </c>
    </row>
    <row r="106" spans="1:31" ht="31.5" customHeight="1">
      <c r="A106" s="90" t="str">
        <f>IFERROR(VLOOKUP('2추일출'!$C106,[2]구분표!$A$2:$C$1001,2,FALSE),"")</f>
        <v/>
      </c>
      <c r="B106" s="90" t="str">
        <f>IFERROR(VLOOKUP('2추일출'!$C106,[2]구분표!$A$2:$C$1001,3,FALSE),"")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2"/>
        <v>0</v>
      </c>
      <c r="M106" s="188"/>
      <c r="N106" s="188"/>
      <c r="O106" s="74">
        <f t="shared" si="13"/>
        <v>0</v>
      </c>
      <c r="P106" s="75" t="str">
        <f t="shared" si="14"/>
        <v>-</v>
      </c>
      <c r="Q106" s="206"/>
      <c r="R106" s="76"/>
      <c r="S106" s="215"/>
      <c r="T106" s="76"/>
      <c r="U106" s="79" t="str">
        <f t="shared" si="15"/>
        <v/>
      </c>
      <c r="V106" s="188">
        <f t="shared" si="16"/>
        <v>0</v>
      </c>
      <c r="W106" s="188">
        <f t="shared" si="17"/>
        <v>0</v>
      </c>
      <c r="X106" s="78" t="str">
        <f t="shared" si="18"/>
        <v>ok</v>
      </c>
      <c r="Y106" s="76"/>
      <c r="Z106" s="77" t="str">
        <f t="shared" si="19"/>
        <v/>
      </c>
      <c r="AA106" s="188">
        <f t="shared" si="20"/>
        <v>0</v>
      </c>
      <c r="AB106" s="188">
        <f t="shared" si="21"/>
        <v>0</v>
      </c>
      <c r="AC106" s="78" t="str">
        <f t="shared" si="22"/>
        <v>ok</v>
      </c>
      <c r="AD106" s="76"/>
      <c r="AE106" s="80" t="str">
        <f t="array" ref="AE106">IFERROR(IF($C106="","",INDEX([2]구분표!$I$2:$I$1001,MATCH(1,([2]구분표!$B$2:$B$1001='2추일출'!$A106)*([2]구분표!$C$2:$C$1001='2추일출'!$B106)*([2]구분표!$A$2:$A$1001='2추일출'!$C106),0))),"@@")</f>
        <v/>
      </c>
    </row>
    <row r="107" spans="1:31" ht="31.5" customHeight="1">
      <c r="A107" s="90" t="str">
        <f>IFERROR(VLOOKUP('2추일출'!$C107,[2]구분표!$A$2:$C$1001,2,FALSE),"")</f>
        <v/>
      </c>
      <c r="B107" s="90" t="str">
        <f>IFERROR(VLOOKUP('2추일출'!$C107,[2]구분표!$A$2:$C$1001,3,FALSE),"")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2"/>
        <v>0</v>
      </c>
      <c r="M107" s="188"/>
      <c r="N107" s="188"/>
      <c r="O107" s="74">
        <f t="shared" si="13"/>
        <v>0</v>
      </c>
      <c r="P107" s="75" t="str">
        <f t="shared" si="14"/>
        <v>-</v>
      </c>
      <c r="Q107" s="206"/>
      <c r="R107" s="76"/>
      <c r="S107" s="215"/>
      <c r="T107" s="76"/>
      <c r="U107" s="79" t="str">
        <f t="shared" si="15"/>
        <v/>
      </c>
      <c r="V107" s="188">
        <f t="shared" si="16"/>
        <v>0</v>
      </c>
      <c r="W107" s="188">
        <f t="shared" si="17"/>
        <v>0</v>
      </c>
      <c r="X107" s="78" t="str">
        <f t="shared" si="18"/>
        <v>ok</v>
      </c>
      <c r="Y107" s="76"/>
      <c r="Z107" s="77" t="str">
        <f t="shared" si="19"/>
        <v/>
      </c>
      <c r="AA107" s="188">
        <f t="shared" si="20"/>
        <v>0</v>
      </c>
      <c r="AB107" s="188">
        <f t="shared" si="21"/>
        <v>0</v>
      </c>
      <c r="AC107" s="78" t="str">
        <f t="shared" si="22"/>
        <v>ok</v>
      </c>
      <c r="AD107" s="76"/>
      <c r="AE107" s="80" t="str">
        <f t="array" ref="AE107">IFERROR(IF($C107="","",INDEX([2]구분표!$I$2:$I$1001,MATCH(1,([2]구분표!$B$2:$B$1001='2추일출'!$A107)*([2]구분표!$C$2:$C$1001='2추일출'!$B107)*([2]구분표!$A$2:$A$1001='2추일출'!$C107),0))),"@@")</f>
        <v/>
      </c>
    </row>
    <row r="108" spans="1:31" ht="31.5" customHeight="1">
      <c r="A108" s="90" t="str">
        <f>IFERROR(VLOOKUP('2추일출'!$C108,[2]구분표!$A$2:$C$1001,2,FALSE),"")</f>
        <v/>
      </c>
      <c r="B108" s="90" t="str">
        <f>IFERROR(VLOOKUP('2추일출'!$C108,[2]구분표!$A$2:$C$1001,3,FALSE),"")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2"/>
        <v>0</v>
      </c>
      <c r="M108" s="188"/>
      <c r="N108" s="188"/>
      <c r="O108" s="74">
        <f t="shared" si="13"/>
        <v>0</v>
      </c>
      <c r="P108" s="75" t="str">
        <f t="shared" si="14"/>
        <v>-</v>
      </c>
      <c r="Q108" s="206"/>
      <c r="R108" s="76"/>
      <c r="S108" s="215"/>
      <c r="T108" s="76"/>
      <c r="U108" s="79" t="str">
        <f t="shared" si="15"/>
        <v/>
      </c>
      <c r="V108" s="188">
        <f t="shared" si="16"/>
        <v>0</v>
      </c>
      <c r="W108" s="188">
        <f t="shared" si="17"/>
        <v>0</v>
      </c>
      <c r="X108" s="78" t="str">
        <f t="shared" si="18"/>
        <v>ok</v>
      </c>
      <c r="Y108" s="76"/>
      <c r="Z108" s="77" t="str">
        <f t="shared" si="19"/>
        <v/>
      </c>
      <c r="AA108" s="188">
        <f t="shared" si="20"/>
        <v>0</v>
      </c>
      <c r="AB108" s="188">
        <f t="shared" si="21"/>
        <v>0</v>
      </c>
      <c r="AC108" s="78" t="str">
        <f t="shared" si="22"/>
        <v>ok</v>
      </c>
      <c r="AD108" s="76"/>
      <c r="AE108" s="80" t="str">
        <f t="array" ref="AE108">IFERROR(IF($C108="","",INDEX([2]구분표!$I$2:$I$1001,MATCH(1,([2]구분표!$B$2:$B$1001='2추일출'!$A108)*([2]구분표!$C$2:$C$1001='2추일출'!$B108)*([2]구분표!$A$2:$A$1001='2추일출'!$C108),0))),"@@")</f>
        <v/>
      </c>
    </row>
    <row r="109" spans="1:31" ht="31.5" customHeight="1">
      <c r="A109" s="90" t="str">
        <f>IFERROR(VLOOKUP('2추일출'!$C109,[2]구분표!$A$2:$C$1001,2,FALSE),"")</f>
        <v/>
      </c>
      <c r="B109" s="90" t="str">
        <f>IFERROR(VLOOKUP('2추일출'!$C109,[2]구분표!$A$2:$C$1001,3,FALSE),"")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2"/>
        <v>0</v>
      </c>
      <c r="M109" s="188"/>
      <c r="N109" s="188"/>
      <c r="O109" s="74">
        <f t="shared" si="13"/>
        <v>0</v>
      </c>
      <c r="P109" s="75" t="str">
        <f t="shared" si="14"/>
        <v>-</v>
      </c>
      <c r="Q109" s="206"/>
      <c r="R109" s="76"/>
      <c r="S109" s="215"/>
      <c r="T109" s="76"/>
      <c r="U109" s="79" t="str">
        <f t="shared" si="15"/>
        <v/>
      </c>
      <c r="V109" s="188">
        <f t="shared" si="16"/>
        <v>0</v>
      </c>
      <c r="W109" s="188">
        <f t="shared" si="17"/>
        <v>0</v>
      </c>
      <c r="X109" s="78" t="str">
        <f t="shared" si="18"/>
        <v>ok</v>
      </c>
      <c r="Y109" s="76"/>
      <c r="Z109" s="77" t="str">
        <f t="shared" si="19"/>
        <v/>
      </c>
      <c r="AA109" s="188">
        <f t="shared" si="20"/>
        <v>0</v>
      </c>
      <c r="AB109" s="188">
        <f t="shared" si="21"/>
        <v>0</v>
      </c>
      <c r="AC109" s="78" t="str">
        <f t="shared" si="22"/>
        <v>ok</v>
      </c>
      <c r="AD109" s="76"/>
      <c r="AE109" s="80" t="str">
        <f t="array" ref="AE109">IFERROR(IF($C109="","",INDEX([2]구분표!$I$2:$I$1001,MATCH(1,([2]구분표!$B$2:$B$1001='2추일출'!$A109)*([2]구분표!$C$2:$C$1001='2추일출'!$B109)*([2]구분표!$A$2:$A$1001='2추일출'!$C109),0))),"@@")</f>
        <v/>
      </c>
    </row>
    <row r="110" spans="1:31" ht="31.5" customHeight="1">
      <c r="A110" s="90" t="str">
        <f>IFERROR(VLOOKUP('2추일출'!$C110,[2]구분표!$A$2:$C$1001,2,FALSE),"")</f>
        <v/>
      </c>
      <c r="B110" s="90" t="str">
        <f>IFERROR(VLOOKUP('2추일출'!$C110,[2]구분표!$A$2:$C$1001,3,FALSE),"")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2"/>
        <v>0</v>
      </c>
      <c r="M110" s="188"/>
      <c r="N110" s="188"/>
      <c r="O110" s="74">
        <f t="shared" si="13"/>
        <v>0</v>
      </c>
      <c r="P110" s="75" t="str">
        <f t="shared" si="14"/>
        <v>-</v>
      </c>
      <c r="Q110" s="206"/>
      <c r="R110" s="76"/>
      <c r="S110" s="215"/>
      <c r="T110" s="76"/>
      <c r="U110" s="79" t="str">
        <f t="shared" si="15"/>
        <v/>
      </c>
      <c r="V110" s="188">
        <f t="shared" si="16"/>
        <v>0</v>
      </c>
      <c r="W110" s="188">
        <f t="shared" si="17"/>
        <v>0</v>
      </c>
      <c r="X110" s="78" t="str">
        <f t="shared" si="18"/>
        <v>ok</v>
      </c>
      <c r="Y110" s="76"/>
      <c r="Z110" s="77" t="str">
        <f t="shared" si="19"/>
        <v/>
      </c>
      <c r="AA110" s="188">
        <f t="shared" si="20"/>
        <v>0</v>
      </c>
      <c r="AB110" s="188">
        <f t="shared" si="21"/>
        <v>0</v>
      </c>
      <c r="AC110" s="78" t="str">
        <f t="shared" si="22"/>
        <v>ok</v>
      </c>
      <c r="AD110" s="76"/>
      <c r="AE110" s="80" t="str">
        <f t="array" ref="AE110">IFERROR(IF($C110="","",INDEX([2]구분표!$I$2:$I$1001,MATCH(1,([2]구분표!$B$2:$B$1001='2추일출'!$A110)*([2]구분표!$C$2:$C$1001='2추일출'!$B110)*([2]구분표!$A$2:$A$1001='2추일출'!$C110),0))),"@@")</f>
        <v/>
      </c>
    </row>
    <row r="111" spans="1:31" ht="31.5" customHeight="1">
      <c r="A111" s="90" t="str">
        <f>IFERROR(VLOOKUP('2추일출'!$C111,[2]구분표!$A$2:$C$1001,2,FALSE),"")</f>
        <v/>
      </c>
      <c r="B111" s="90" t="str">
        <f>IFERROR(VLOOKUP('2추일출'!$C111,[2]구분표!$A$2:$C$1001,3,FALSE),"")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2"/>
        <v>0</v>
      </c>
      <c r="M111" s="188"/>
      <c r="N111" s="188"/>
      <c r="O111" s="74">
        <f t="shared" si="13"/>
        <v>0</v>
      </c>
      <c r="P111" s="75" t="str">
        <f t="shared" si="14"/>
        <v>-</v>
      </c>
      <c r="Q111" s="206"/>
      <c r="R111" s="76"/>
      <c r="S111" s="215"/>
      <c r="T111" s="76"/>
      <c r="U111" s="79" t="str">
        <f t="shared" si="15"/>
        <v/>
      </c>
      <c r="V111" s="188">
        <f t="shared" si="16"/>
        <v>0</v>
      </c>
      <c r="W111" s="188">
        <f t="shared" si="17"/>
        <v>0</v>
      </c>
      <c r="X111" s="78" t="str">
        <f t="shared" si="18"/>
        <v>ok</v>
      </c>
      <c r="Y111" s="76"/>
      <c r="Z111" s="77" t="str">
        <f t="shared" si="19"/>
        <v/>
      </c>
      <c r="AA111" s="188">
        <f t="shared" si="20"/>
        <v>0</v>
      </c>
      <c r="AB111" s="188">
        <f t="shared" si="21"/>
        <v>0</v>
      </c>
      <c r="AC111" s="78" t="str">
        <f t="shared" si="22"/>
        <v>ok</v>
      </c>
      <c r="AD111" s="76"/>
      <c r="AE111" s="80" t="str">
        <f t="array" ref="AE111">IFERROR(IF($C111="","",INDEX([2]구분표!$I$2:$I$1001,MATCH(1,([2]구분표!$B$2:$B$1001='2추일출'!$A111)*([2]구분표!$C$2:$C$1001='2추일출'!$B111)*([2]구분표!$A$2:$A$1001='2추일출'!$C111),0))),"@@")</f>
        <v/>
      </c>
    </row>
    <row r="112" spans="1:31" ht="31.5" customHeight="1">
      <c r="A112" s="90" t="str">
        <f>IFERROR(VLOOKUP('2추일출'!$C112,[2]구분표!$A$2:$C$1001,2,FALSE),"")</f>
        <v/>
      </c>
      <c r="B112" s="90" t="str">
        <f>IFERROR(VLOOKUP('2추일출'!$C112,[2]구분표!$A$2:$C$1001,3,FALSE),"")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2"/>
        <v>0</v>
      </c>
      <c r="M112" s="188"/>
      <c r="N112" s="188"/>
      <c r="O112" s="74">
        <f t="shared" si="13"/>
        <v>0</v>
      </c>
      <c r="P112" s="75" t="str">
        <f t="shared" si="14"/>
        <v>-</v>
      </c>
      <c r="Q112" s="206"/>
      <c r="R112" s="76"/>
      <c r="S112" s="215"/>
      <c r="T112" s="76"/>
      <c r="U112" s="79" t="str">
        <f t="shared" si="15"/>
        <v/>
      </c>
      <c r="V112" s="188">
        <f t="shared" si="16"/>
        <v>0</v>
      </c>
      <c r="W112" s="188">
        <f t="shared" si="17"/>
        <v>0</v>
      </c>
      <c r="X112" s="78" t="str">
        <f t="shared" si="18"/>
        <v>ok</v>
      </c>
      <c r="Y112" s="76"/>
      <c r="Z112" s="77" t="str">
        <f t="shared" si="19"/>
        <v/>
      </c>
      <c r="AA112" s="188">
        <f t="shared" si="20"/>
        <v>0</v>
      </c>
      <c r="AB112" s="188">
        <f t="shared" si="21"/>
        <v>0</v>
      </c>
      <c r="AC112" s="78" t="str">
        <f t="shared" si="22"/>
        <v>ok</v>
      </c>
      <c r="AD112" s="76"/>
      <c r="AE112" s="80" t="str">
        <f t="array" ref="AE112">IFERROR(IF($C112="","",INDEX([2]구분표!$I$2:$I$1001,MATCH(1,([2]구분표!$B$2:$B$1001='2추일출'!$A112)*([2]구분표!$C$2:$C$1001='2추일출'!$B112)*([2]구분표!$A$2:$A$1001='2추일출'!$C112),0))),"@@")</f>
        <v/>
      </c>
    </row>
    <row r="113" spans="1:31" ht="31.5" customHeight="1">
      <c r="A113" s="90" t="str">
        <f>IFERROR(VLOOKUP('2추일출'!$C113,[2]구분표!$A$2:$C$1001,2,FALSE),"")</f>
        <v/>
      </c>
      <c r="B113" s="90" t="str">
        <f>IFERROR(VLOOKUP('2추일출'!$C113,[2]구분표!$A$2:$C$1001,3,FALSE),"")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2"/>
        <v>0</v>
      </c>
      <c r="M113" s="188"/>
      <c r="N113" s="188"/>
      <c r="O113" s="74">
        <f t="shared" si="13"/>
        <v>0</v>
      </c>
      <c r="P113" s="75" t="str">
        <f t="shared" si="14"/>
        <v>-</v>
      </c>
      <c r="Q113" s="206"/>
      <c r="R113" s="76"/>
      <c r="S113" s="215"/>
      <c r="T113" s="76"/>
      <c r="U113" s="79" t="str">
        <f t="shared" si="15"/>
        <v/>
      </c>
      <c r="V113" s="188">
        <f t="shared" si="16"/>
        <v>0</v>
      </c>
      <c r="W113" s="188">
        <f t="shared" si="17"/>
        <v>0</v>
      </c>
      <c r="X113" s="78" t="str">
        <f t="shared" si="18"/>
        <v>ok</v>
      </c>
      <c r="Y113" s="76"/>
      <c r="Z113" s="77" t="str">
        <f t="shared" si="19"/>
        <v/>
      </c>
      <c r="AA113" s="188">
        <f t="shared" si="20"/>
        <v>0</v>
      </c>
      <c r="AB113" s="188">
        <f t="shared" si="21"/>
        <v>0</v>
      </c>
      <c r="AC113" s="78" t="str">
        <f t="shared" si="22"/>
        <v>ok</v>
      </c>
      <c r="AD113" s="76"/>
      <c r="AE113" s="80" t="str">
        <f t="array" ref="AE113">IFERROR(IF($C113="","",INDEX([2]구분표!$I$2:$I$1001,MATCH(1,([2]구분표!$B$2:$B$1001='2추일출'!$A113)*([2]구분표!$C$2:$C$1001='2추일출'!$B113)*([2]구분표!$A$2:$A$1001='2추일출'!$C113),0))),"@@")</f>
        <v/>
      </c>
    </row>
    <row r="114" spans="1:31" ht="31.5" customHeight="1">
      <c r="A114" s="90" t="str">
        <f>IFERROR(VLOOKUP('2추일출'!$C114,[2]구분표!$A$2:$C$1001,2,FALSE),"")</f>
        <v/>
      </c>
      <c r="B114" s="90" t="str">
        <f>IFERROR(VLOOKUP('2추일출'!$C114,[2]구분표!$A$2:$C$1001,3,FALSE),"")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2"/>
        <v>0</v>
      </c>
      <c r="M114" s="188"/>
      <c r="N114" s="188"/>
      <c r="O114" s="74">
        <f t="shared" si="13"/>
        <v>0</v>
      </c>
      <c r="P114" s="75" t="str">
        <f t="shared" si="14"/>
        <v>-</v>
      </c>
      <c r="Q114" s="206"/>
      <c r="R114" s="76"/>
      <c r="S114" s="215"/>
      <c r="T114" s="76"/>
      <c r="U114" s="79" t="str">
        <f t="shared" si="15"/>
        <v/>
      </c>
      <c r="V114" s="188">
        <f t="shared" si="16"/>
        <v>0</v>
      </c>
      <c r="W114" s="188">
        <f t="shared" si="17"/>
        <v>0</v>
      </c>
      <c r="X114" s="78" t="str">
        <f t="shared" si="18"/>
        <v>ok</v>
      </c>
      <c r="Y114" s="76"/>
      <c r="Z114" s="77" t="str">
        <f t="shared" si="19"/>
        <v/>
      </c>
      <c r="AA114" s="188">
        <f t="shared" si="20"/>
        <v>0</v>
      </c>
      <c r="AB114" s="188">
        <f t="shared" si="21"/>
        <v>0</v>
      </c>
      <c r="AC114" s="78" t="str">
        <f t="shared" si="22"/>
        <v>ok</v>
      </c>
      <c r="AD114" s="76"/>
      <c r="AE114" s="80" t="str">
        <f t="array" ref="AE114">IFERROR(IF($C114="","",INDEX([2]구분표!$I$2:$I$1001,MATCH(1,([2]구분표!$B$2:$B$1001='2추일출'!$A114)*([2]구분표!$C$2:$C$1001='2추일출'!$B114)*([2]구분표!$A$2:$A$1001='2추일출'!$C114),0))),"@@")</f>
        <v/>
      </c>
    </row>
    <row r="115" spans="1:31" ht="31.5" customHeight="1">
      <c r="A115" s="90" t="str">
        <f>IFERROR(VLOOKUP('2추일출'!$C115,[2]구분표!$A$2:$C$1001,2,FALSE),"")</f>
        <v/>
      </c>
      <c r="B115" s="90" t="str">
        <f>IFERROR(VLOOKUP('2추일출'!$C115,[2]구분표!$A$2:$C$1001,3,FALSE),"")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188"/>
      <c r="K115" s="188"/>
      <c r="L115" s="74">
        <f t="shared" si="12"/>
        <v>0</v>
      </c>
      <c r="M115" s="188"/>
      <c r="N115" s="188"/>
      <c r="O115" s="74">
        <f t="shared" si="13"/>
        <v>0</v>
      </c>
      <c r="P115" s="75" t="str">
        <f t="shared" si="14"/>
        <v>-</v>
      </c>
      <c r="Q115" s="205"/>
      <c r="R115" s="76"/>
      <c r="S115" s="215"/>
      <c r="T115" s="76"/>
      <c r="U115" s="79" t="str">
        <f t="shared" si="15"/>
        <v/>
      </c>
      <c r="V115" s="188">
        <f t="shared" si="16"/>
        <v>0</v>
      </c>
      <c r="W115" s="188">
        <f t="shared" si="17"/>
        <v>0</v>
      </c>
      <c r="X115" s="78" t="str">
        <f t="shared" si="18"/>
        <v>ok</v>
      </c>
      <c r="Y115" s="76"/>
      <c r="Z115" s="77" t="str">
        <f t="shared" si="19"/>
        <v/>
      </c>
      <c r="AA115" s="188">
        <f t="shared" si="20"/>
        <v>0</v>
      </c>
      <c r="AB115" s="188">
        <f t="shared" si="21"/>
        <v>0</v>
      </c>
      <c r="AC115" s="78" t="str">
        <f t="shared" si="22"/>
        <v>ok</v>
      </c>
      <c r="AD115" s="76"/>
      <c r="AE115" s="80" t="str">
        <f t="array" ref="AE115">IFERROR(IF($C115="","",INDEX([2]구분표!$I$2:$I$1001,MATCH(1,([2]구분표!$B$2:$B$1001='2추일출'!$A115)*([2]구분표!$C$2:$C$1001='2추일출'!$B115)*([2]구분표!$A$2:$A$1001='2추일출'!$C115),0))),"@@")</f>
        <v/>
      </c>
    </row>
    <row r="116" spans="1:31" ht="31.5" customHeight="1">
      <c r="A116" s="90" t="str">
        <f>IFERROR(VLOOKUP('2추일출'!$C116,[2]구분표!$A$2:$C$1001,2,FALSE),"")</f>
        <v/>
      </c>
      <c r="B116" s="90" t="str">
        <f>IFERROR(VLOOKUP('2추일출'!$C116,[2]구분표!$A$2:$C$1001,3,FALSE),"")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200"/>
      <c r="K116" s="188"/>
      <c r="L116" s="74">
        <f t="shared" si="12"/>
        <v>0</v>
      </c>
      <c r="M116" s="202"/>
      <c r="N116" s="188"/>
      <c r="O116" s="74">
        <f t="shared" si="13"/>
        <v>0</v>
      </c>
      <c r="P116" s="75" t="str">
        <f t="shared" si="14"/>
        <v>-</v>
      </c>
      <c r="Q116" s="205"/>
      <c r="R116" s="76"/>
      <c r="S116" s="215"/>
      <c r="T116" s="76"/>
      <c r="U116" s="79" t="str">
        <f t="shared" si="15"/>
        <v/>
      </c>
      <c r="V116" s="188">
        <f t="shared" si="16"/>
        <v>0</v>
      </c>
      <c r="W116" s="188">
        <f t="shared" si="17"/>
        <v>0</v>
      </c>
      <c r="X116" s="78" t="str">
        <f t="shared" si="18"/>
        <v>ok</v>
      </c>
      <c r="Y116" s="76"/>
      <c r="Z116" s="77" t="str">
        <f t="shared" si="19"/>
        <v/>
      </c>
      <c r="AA116" s="188">
        <f t="shared" si="20"/>
        <v>0</v>
      </c>
      <c r="AB116" s="188">
        <f t="shared" si="21"/>
        <v>0</v>
      </c>
      <c r="AC116" s="78" t="str">
        <f t="shared" si="22"/>
        <v>ok</v>
      </c>
      <c r="AD116" s="76"/>
      <c r="AE116" s="80" t="str">
        <f t="array" ref="AE116">IFERROR(IF($C116="","",INDEX([2]구분표!$I$2:$I$1001,MATCH(1,([2]구분표!$B$2:$B$1001='2추일출'!$A116)*([2]구분표!$C$2:$C$1001='2추일출'!$B116)*([2]구분표!$A$2:$A$1001='2추일출'!$C116),0))),"@@")</f>
        <v/>
      </c>
    </row>
    <row r="117" spans="1:31" ht="31.5" customHeight="1">
      <c r="A117" s="90" t="str">
        <f>IFERROR(VLOOKUP('2추일출'!$C117,[2]구분표!$A$2:$C$1001,2,FALSE),"")</f>
        <v/>
      </c>
      <c r="B117" s="90" t="str">
        <f>IFERROR(VLOOKUP('2추일출'!$C117,[2]구분표!$A$2:$C$1001,3,FALSE),"")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2"/>
        <v>0</v>
      </c>
      <c r="M117" s="188"/>
      <c r="N117" s="188"/>
      <c r="O117" s="74">
        <f t="shared" si="13"/>
        <v>0</v>
      </c>
      <c r="P117" s="75" t="str">
        <f t="shared" si="14"/>
        <v>-</v>
      </c>
      <c r="Q117" s="207"/>
      <c r="R117" s="76"/>
      <c r="S117" s="215"/>
      <c r="T117" s="76"/>
      <c r="U117" s="79" t="str">
        <f t="shared" si="15"/>
        <v/>
      </c>
      <c r="V117" s="188">
        <f t="shared" si="16"/>
        <v>0</v>
      </c>
      <c r="W117" s="188">
        <f t="shared" si="17"/>
        <v>0</v>
      </c>
      <c r="X117" s="78" t="str">
        <f t="shared" si="18"/>
        <v>ok</v>
      </c>
      <c r="Y117" s="76"/>
      <c r="Z117" s="77" t="str">
        <f t="shared" si="19"/>
        <v/>
      </c>
      <c r="AA117" s="188">
        <f t="shared" si="20"/>
        <v>0</v>
      </c>
      <c r="AB117" s="188">
        <f t="shared" si="21"/>
        <v>0</v>
      </c>
      <c r="AC117" s="78" t="str">
        <f t="shared" si="22"/>
        <v>ok</v>
      </c>
      <c r="AD117" s="76"/>
      <c r="AE117" s="80" t="str">
        <f t="array" ref="AE117">IFERROR(IF($C117="","",INDEX([2]구분표!$I$2:$I$1001,MATCH(1,([2]구분표!$B$2:$B$1001='2추일출'!$A117)*([2]구분표!$C$2:$C$1001='2추일출'!$B117)*([2]구분표!$A$2:$A$1001='2추일출'!$C117),0))),"@@")</f>
        <v/>
      </c>
    </row>
    <row r="118" spans="1:31" ht="31.5" customHeight="1">
      <c r="A118" s="90" t="str">
        <f>IFERROR(VLOOKUP('2추일출'!$C118,[2]구분표!$A$2:$C$1001,2,FALSE),"")</f>
        <v/>
      </c>
      <c r="B118" s="90" t="str">
        <f>IFERROR(VLOOKUP('2추일출'!$C118,[2]구분표!$A$2:$C$1001,3,FALSE),"")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188"/>
      <c r="L118" s="74">
        <f t="shared" si="12"/>
        <v>0</v>
      </c>
      <c r="M118" s="188"/>
      <c r="N118" s="188"/>
      <c r="O118" s="74">
        <f t="shared" si="13"/>
        <v>0</v>
      </c>
      <c r="P118" s="75" t="str">
        <f t="shared" si="14"/>
        <v>-</v>
      </c>
      <c r="Q118" s="206"/>
      <c r="R118" s="76"/>
      <c r="S118" s="215"/>
      <c r="T118" s="76"/>
      <c r="U118" s="79" t="str">
        <f t="shared" si="15"/>
        <v/>
      </c>
      <c r="V118" s="188">
        <f t="shared" si="16"/>
        <v>0</v>
      </c>
      <c r="W118" s="188">
        <f t="shared" si="17"/>
        <v>0</v>
      </c>
      <c r="X118" s="78" t="str">
        <f t="shared" si="18"/>
        <v>ok</v>
      </c>
      <c r="Y118" s="76"/>
      <c r="Z118" s="77" t="str">
        <f t="shared" si="19"/>
        <v/>
      </c>
      <c r="AA118" s="188">
        <f t="shared" si="20"/>
        <v>0</v>
      </c>
      <c r="AB118" s="188">
        <f t="shared" si="21"/>
        <v>0</v>
      </c>
      <c r="AC118" s="78" t="str">
        <f t="shared" si="22"/>
        <v>ok</v>
      </c>
      <c r="AD118" s="76"/>
      <c r="AE118" s="80" t="str">
        <f t="array" ref="AE118">IFERROR(IF($C118="","",INDEX([2]구분표!$I$2:$I$1001,MATCH(1,([2]구분표!$B$2:$B$1001='2추일출'!$A118)*([2]구분표!$C$2:$C$1001='2추일출'!$B118)*([2]구분표!$A$2:$A$1001='2추일출'!$C118),0))),"@@")</f>
        <v/>
      </c>
    </row>
    <row r="119" spans="1:31" ht="31.5" customHeight="1">
      <c r="A119" s="90" t="str">
        <f>IFERROR(VLOOKUP('2추일출'!$C119,[2]구분표!$A$2:$C$1001,2,FALSE),"")</f>
        <v/>
      </c>
      <c r="B119" s="90" t="str">
        <f>IFERROR(VLOOKUP('2추일출'!$C119,[2]구분표!$A$2:$C$1001,3,FALSE),"")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200"/>
      <c r="L119" s="74">
        <f t="shared" si="12"/>
        <v>0</v>
      </c>
      <c r="M119" s="188"/>
      <c r="N119" s="200"/>
      <c r="O119" s="74">
        <f t="shared" si="13"/>
        <v>0</v>
      </c>
      <c r="P119" s="75" t="str">
        <f t="shared" si="14"/>
        <v>-</v>
      </c>
      <c r="Q119" s="206"/>
      <c r="R119" s="76"/>
      <c r="S119" s="215"/>
      <c r="T119" s="76"/>
      <c r="U119" s="79" t="str">
        <f t="shared" si="15"/>
        <v/>
      </c>
      <c r="V119" s="188">
        <f t="shared" si="16"/>
        <v>0</v>
      </c>
      <c r="W119" s="188">
        <f t="shared" si="17"/>
        <v>0</v>
      </c>
      <c r="X119" s="78" t="str">
        <f t="shared" si="18"/>
        <v>ok</v>
      </c>
      <c r="Y119" s="76"/>
      <c r="Z119" s="77" t="str">
        <f t="shared" si="19"/>
        <v/>
      </c>
      <c r="AA119" s="188">
        <f t="shared" si="20"/>
        <v>0</v>
      </c>
      <c r="AB119" s="188">
        <f t="shared" si="21"/>
        <v>0</v>
      </c>
      <c r="AC119" s="78" t="str">
        <f t="shared" si="22"/>
        <v>ok</v>
      </c>
      <c r="AD119" s="76"/>
      <c r="AE119" s="80" t="str">
        <f t="array" ref="AE119">IFERROR(IF($C119="","",INDEX([2]구분표!$I$2:$I$1001,MATCH(1,([2]구분표!$B$2:$B$1001='2추일출'!$A119)*([2]구분표!$C$2:$C$1001='2추일출'!$B119)*([2]구분표!$A$2:$A$1001='2추일출'!$C119),0))),"@@")</f>
        <v/>
      </c>
    </row>
    <row r="120" spans="1:31" ht="31.5" customHeight="1">
      <c r="A120" s="90" t="str">
        <f>IFERROR(VLOOKUP('2추일출'!$C120,[2]구분표!$A$2:$C$1001,2,FALSE),"")</f>
        <v/>
      </c>
      <c r="B120" s="90" t="str">
        <f>IFERROR(VLOOKUP('2추일출'!$C120,[2]구분표!$A$2:$C$1001,3,FALSE),"")</f>
        <v/>
      </c>
      <c r="C120" s="190"/>
      <c r="D120" s="189"/>
      <c r="E120" s="189"/>
      <c r="F120" s="190"/>
      <c r="G120" s="188"/>
      <c r="H120" s="188"/>
      <c r="I120" s="74">
        <f>IF(SUMPRODUCT(COUNTIF($D120,{"*본예산*","*1회추경*","*신규*"})),"-",G120-H120)</f>
        <v>0</v>
      </c>
      <c r="J120" s="188"/>
      <c r="K120" s="188"/>
      <c r="L120" s="74">
        <f t="shared" si="12"/>
        <v>0</v>
      </c>
      <c r="M120" s="188"/>
      <c r="N120" s="188"/>
      <c r="O120" s="74">
        <f t="shared" si="13"/>
        <v>0</v>
      </c>
      <c r="P120" s="75" t="str">
        <f t="shared" si="14"/>
        <v>-</v>
      </c>
      <c r="Q120" s="206"/>
      <c r="R120" s="76"/>
      <c r="S120" s="215"/>
      <c r="T120" s="76"/>
      <c r="U120" s="79" t="str">
        <f t="shared" si="15"/>
        <v/>
      </c>
      <c r="V120" s="188">
        <f t="shared" si="16"/>
        <v>0</v>
      </c>
      <c r="W120" s="188">
        <f t="shared" si="17"/>
        <v>0</v>
      </c>
      <c r="X120" s="78" t="str">
        <f t="shared" si="18"/>
        <v>ok</v>
      </c>
      <c r="Y120" s="76"/>
      <c r="Z120" s="77" t="str">
        <f t="shared" si="19"/>
        <v/>
      </c>
      <c r="AA120" s="188">
        <f t="shared" si="20"/>
        <v>0</v>
      </c>
      <c r="AB120" s="188">
        <f t="shared" si="21"/>
        <v>0</v>
      </c>
      <c r="AC120" s="78" t="str">
        <f t="shared" si="22"/>
        <v>ok</v>
      </c>
      <c r="AD120" s="76"/>
      <c r="AE120" s="80" t="str">
        <f t="array" ref="AE120">IFERROR(IF($C120="","",INDEX([2]구분표!$I$2:$I$1001,MATCH(1,([2]구분표!$B$2:$B$1001='2추일출'!$A120)*([2]구분표!$C$2:$C$1001='2추일출'!$B120)*([2]구분표!$A$2:$A$1001='2추일출'!$C120),0))),"@@")</f>
        <v/>
      </c>
    </row>
    <row r="121" spans="1:31" ht="31.5" customHeight="1">
      <c r="A121" s="90" t="str">
        <f>IFERROR(VLOOKUP('2추일출'!$C121,[2]구분표!$A$2:$C$1001,2,FALSE),"")</f>
        <v/>
      </c>
      <c r="B121" s="90" t="str">
        <f>IFERROR(VLOOKUP('2추일출'!$C121,[2]구분표!$A$2:$C$1001,3,FALSE),"")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2"/>
        <v>0</v>
      </c>
      <c r="M121" s="188"/>
      <c r="N121" s="188"/>
      <c r="O121" s="74">
        <f t="shared" si="13"/>
        <v>0</v>
      </c>
      <c r="P121" s="75" t="str">
        <f t="shared" si="14"/>
        <v>-</v>
      </c>
      <c r="Q121" s="206"/>
      <c r="R121" s="76"/>
      <c r="S121" s="215"/>
      <c r="T121" s="76"/>
      <c r="U121" s="79" t="str">
        <f t="shared" si="15"/>
        <v/>
      </c>
      <c r="V121" s="188">
        <f t="shared" si="16"/>
        <v>0</v>
      </c>
      <c r="W121" s="188">
        <f t="shared" si="17"/>
        <v>0</v>
      </c>
      <c r="X121" s="78" t="str">
        <f t="shared" si="18"/>
        <v>ok</v>
      </c>
      <c r="Y121" s="76"/>
      <c r="Z121" s="77" t="str">
        <f t="shared" si="19"/>
        <v/>
      </c>
      <c r="AA121" s="188">
        <f t="shared" si="20"/>
        <v>0</v>
      </c>
      <c r="AB121" s="188">
        <f t="shared" si="21"/>
        <v>0</v>
      </c>
      <c r="AC121" s="78" t="str">
        <f t="shared" si="22"/>
        <v>ok</v>
      </c>
      <c r="AD121" s="76"/>
      <c r="AE121" s="80" t="str">
        <f t="array" ref="AE121">IFERROR(IF($C121="","",INDEX([2]구분표!$I$2:$I$1001,MATCH(1,([2]구분표!$B$2:$B$1001='2추일출'!$A121)*([2]구분표!$C$2:$C$1001='2추일출'!$B121)*([2]구분표!$A$2:$A$1001='2추일출'!$C121),0))),"@@")</f>
        <v/>
      </c>
    </row>
    <row r="122" spans="1:31" ht="31.5" customHeight="1">
      <c r="A122" s="90" t="str">
        <f>IFERROR(VLOOKUP('2추일출'!$C122,[2]구분표!$A$2:$C$1001,2,FALSE),"")</f>
        <v/>
      </c>
      <c r="B122" s="90" t="str">
        <f>IFERROR(VLOOKUP('2추일출'!$C122,[2]구분표!$A$2:$C$1001,3,FALSE),"")</f>
        <v/>
      </c>
      <c r="C122" s="190"/>
      <c r="D122" s="189"/>
      <c r="E122" s="189"/>
      <c r="F122" s="190"/>
      <c r="G122" s="192"/>
      <c r="H122" s="192"/>
      <c r="I122" s="74">
        <f>IF(SUMPRODUCT(COUNTIF($D122,{"*본예산*","*1회추경*","*신규*"})),"-",G122-H122)</f>
        <v>0</v>
      </c>
      <c r="J122" s="188"/>
      <c r="K122" s="188"/>
      <c r="L122" s="74">
        <f t="shared" si="12"/>
        <v>0</v>
      </c>
      <c r="M122" s="188"/>
      <c r="N122" s="188"/>
      <c r="O122" s="74">
        <f t="shared" si="13"/>
        <v>0</v>
      </c>
      <c r="P122" s="75" t="str">
        <f t="shared" si="14"/>
        <v>-</v>
      </c>
      <c r="Q122" s="206"/>
      <c r="R122" s="76"/>
      <c r="S122" s="215"/>
      <c r="T122" s="76"/>
      <c r="U122" s="79" t="str">
        <f t="shared" si="15"/>
        <v/>
      </c>
      <c r="V122" s="188">
        <f t="shared" si="16"/>
        <v>0</v>
      </c>
      <c r="W122" s="188">
        <f t="shared" si="17"/>
        <v>0</v>
      </c>
      <c r="X122" s="78" t="str">
        <f t="shared" si="18"/>
        <v>ok</v>
      </c>
      <c r="Y122" s="76"/>
      <c r="Z122" s="77" t="str">
        <f t="shared" si="19"/>
        <v/>
      </c>
      <c r="AA122" s="188">
        <f t="shared" si="20"/>
        <v>0</v>
      </c>
      <c r="AB122" s="188">
        <f t="shared" si="21"/>
        <v>0</v>
      </c>
      <c r="AC122" s="78" t="str">
        <f t="shared" si="22"/>
        <v>ok</v>
      </c>
      <c r="AD122" s="76"/>
      <c r="AE122" s="80" t="str">
        <f t="array" ref="AE122">IFERROR(IF($C122="","",INDEX([2]구분표!$I$2:$I$1001,MATCH(1,([2]구분표!$B$2:$B$1001='2추일출'!$A122)*([2]구분표!$C$2:$C$1001='2추일출'!$B122)*([2]구분표!$A$2:$A$1001='2추일출'!$C122),0))),"@@")</f>
        <v/>
      </c>
    </row>
    <row r="123" spans="1:31" ht="31.5" customHeight="1">
      <c r="A123" s="90" t="str">
        <f>IFERROR(VLOOKUP('2추일출'!$C123,[2]구분표!$A$2:$C$1001,2,FALSE),"")</f>
        <v/>
      </c>
      <c r="B123" s="90" t="str">
        <f>IFERROR(VLOOKUP('2추일출'!$C123,[2]구분표!$A$2:$C$1001,3,FALSE),"")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2"/>
        <v>0</v>
      </c>
      <c r="M123" s="188"/>
      <c r="N123" s="188"/>
      <c r="O123" s="74">
        <f t="shared" si="13"/>
        <v>0</v>
      </c>
      <c r="P123" s="75" t="str">
        <f t="shared" si="14"/>
        <v>-</v>
      </c>
      <c r="Q123" s="206"/>
      <c r="R123" s="76"/>
      <c r="S123" s="215"/>
      <c r="T123" s="76"/>
      <c r="U123" s="79" t="str">
        <f t="shared" si="15"/>
        <v/>
      </c>
      <c r="V123" s="188">
        <f t="shared" si="16"/>
        <v>0</v>
      </c>
      <c r="W123" s="188">
        <f t="shared" si="17"/>
        <v>0</v>
      </c>
      <c r="X123" s="78" t="str">
        <f t="shared" si="18"/>
        <v>ok</v>
      </c>
      <c r="Y123" s="76"/>
      <c r="Z123" s="77" t="str">
        <f t="shared" si="19"/>
        <v/>
      </c>
      <c r="AA123" s="188">
        <f t="shared" si="20"/>
        <v>0</v>
      </c>
      <c r="AB123" s="188">
        <f t="shared" si="21"/>
        <v>0</v>
      </c>
      <c r="AC123" s="78" t="str">
        <f t="shared" si="22"/>
        <v>ok</v>
      </c>
      <c r="AD123" s="76"/>
      <c r="AE123" s="80" t="str">
        <f t="array" ref="AE123">IFERROR(IF($C123="","",INDEX([2]구분표!$I$2:$I$1001,MATCH(1,([2]구분표!$B$2:$B$1001='2추일출'!$A123)*([2]구분표!$C$2:$C$1001='2추일출'!$B123)*([2]구분표!$A$2:$A$1001='2추일출'!$C123),0))),"@@")</f>
        <v/>
      </c>
    </row>
    <row r="124" spans="1:31" ht="31.5" customHeight="1">
      <c r="A124" s="90" t="str">
        <f>IFERROR(VLOOKUP('2추일출'!$C124,[2]구분표!$A$2:$C$1001,2,FALSE),"")</f>
        <v/>
      </c>
      <c r="B124" s="90" t="str">
        <f>IFERROR(VLOOKUP('2추일출'!$C124,[2]구분표!$A$2:$C$1001,3,FALSE),"")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188"/>
      <c r="L124" s="74">
        <f t="shared" si="12"/>
        <v>0</v>
      </c>
      <c r="M124" s="188"/>
      <c r="N124" s="188"/>
      <c r="O124" s="74">
        <f t="shared" si="13"/>
        <v>0</v>
      </c>
      <c r="P124" s="75" t="str">
        <f t="shared" si="14"/>
        <v>-</v>
      </c>
      <c r="Q124" s="206"/>
      <c r="R124" s="76"/>
      <c r="S124" s="215"/>
      <c r="T124" s="76"/>
      <c r="U124" s="79" t="str">
        <f t="shared" si="15"/>
        <v/>
      </c>
      <c r="V124" s="188">
        <f t="shared" si="16"/>
        <v>0</v>
      </c>
      <c r="W124" s="188">
        <f t="shared" si="17"/>
        <v>0</v>
      </c>
      <c r="X124" s="78" t="str">
        <f t="shared" si="18"/>
        <v>ok</v>
      </c>
      <c r="Y124" s="76"/>
      <c r="Z124" s="77" t="str">
        <f t="shared" si="19"/>
        <v/>
      </c>
      <c r="AA124" s="188">
        <f t="shared" si="20"/>
        <v>0</v>
      </c>
      <c r="AB124" s="188">
        <f t="shared" si="21"/>
        <v>0</v>
      </c>
      <c r="AC124" s="78" t="str">
        <f t="shared" si="22"/>
        <v>ok</v>
      </c>
      <c r="AD124" s="76"/>
      <c r="AE124" s="80" t="str">
        <f t="array" ref="AE124">IFERROR(IF($C124="","",INDEX([2]구분표!$I$2:$I$1001,MATCH(1,([2]구분표!$B$2:$B$1001='2추일출'!$A124)*([2]구분표!$C$2:$C$1001='2추일출'!$B124)*([2]구분표!$A$2:$A$1001='2추일출'!$C124),0))),"@@")</f>
        <v/>
      </c>
    </row>
    <row r="125" spans="1:31" ht="31.5" customHeight="1">
      <c r="A125" s="90" t="str">
        <f>IFERROR(VLOOKUP('2추일출'!$C125,[2]구분표!$A$2:$C$1001,2,FALSE),"")</f>
        <v/>
      </c>
      <c r="B125" s="90" t="str">
        <f>IFERROR(VLOOKUP('2추일출'!$C125,[2]구분표!$A$2:$C$1001,3,FALSE),"")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200"/>
      <c r="L125" s="74">
        <f t="shared" si="12"/>
        <v>0</v>
      </c>
      <c r="M125" s="188"/>
      <c r="N125" s="200"/>
      <c r="O125" s="74">
        <f t="shared" si="13"/>
        <v>0</v>
      </c>
      <c r="P125" s="75" t="str">
        <f t="shared" si="14"/>
        <v>-</v>
      </c>
      <c r="Q125" s="205"/>
      <c r="R125" s="76"/>
      <c r="S125" s="215"/>
      <c r="T125" s="76"/>
      <c r="U125" s="79" t="str">
        <f t="shared" si="15"/>
        <v/>
      </c>
      <c r="V125" s="188">
        <f t="shared" si="16"/>
        <v>0</v>
      </c>
      <c r="W125" s="188">
        <f t="shared" si="17"/>
        <v>0</v>
      </c>
      <c r="X125" s="78" t="str">
        <f t="shared" si="18"/>
        <v>ok</v>
      </c>
      <c r="Y125" s="76"/>
      <c r="Z125" s="77" t="str">
        <f t="shared" si="19"/>
        <v/>
      </c>
      <c r="AA125" s="188">
        <f t="shared" si="20"/>
        <v>0</v>
      </c>
      <c r="AB125" s="188">
        <f t="shared" si="21"/>
        <v>0</v>
      </c>
      <c r="AC125" s="78" t="str">
        <f t="shared" si="22"/>
        <v>ok</v>
      </c>
      <c r="AD125" s="76"/>
      <c r="AE125" s="80" t="str">
        <f t="array" ref="AE125">IFERROR(IF($C125="","",INDEX([2]구분표!$I$2:$I$1001,MATCH(1,([2]구분표!$B$2:$B$1001='2추일출'!$A125)*([2]구분표!$C$2:$C$1001='2추일출'!$B125)*([2]구분표!$A$2:$A$1001='2추일출'!$C125),0))),"@@")</f>
        <v/>
      </c>
    </row>
    <row r="126" spans="1:31" ht="31.5" customHeight="1">
      <c r="A126" s="90" t="str">
        <f>IFERROR(VLOOKUP('2추일출'!$C126,[2]구분표!$A$2:$C$1001,2,FALSE),"")</f>
        <v/>
      </c>
      <c r="B126" s="90" t="str">
        <f>IFERROR(VLOOKUP('2추일출'!$C126,[2]구분표!$A$2:$C$1001,3,FALSE),"")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ref="L126:L189" si="23">IF(G126=0,H126+J126+K126,G126+J126+K126)</f>
        <v>0</v>
      </c>
      <c r="M126" s="188"/>
      <c r="N126" s="188"/>
      <c r="O126" s="74">
        <f t="shared" ref="O126:O189" si="24">IF(G126=0,H126+M126+N126,G126+M126+N126)</f>
        <v>0</v>
      </c>
      <c r="P126" s="75" t="str">
        <f t="shared" ref="P126:P189" si="25">IF(J126-M126&lt;0,"동의필요","-")</f>
        <v>-</v>
      </c>
      <c r="Q126" s="206"/>
      <c r="R126" s="76"/>
      <c r="S126" s="215"/>
      <c r="T126" s="76"/>
      <c r="U126" s="79" t="str">
        <f t="shared" ref="U126:U189" si="26">IF($S126="도비","도비",IF(COUNT(FIND("국비/",$F126)),"국비",IF(COUNT(FIND("광특/",$F126)),"광특",IF(COUNT(FIND("기금/",$F126)),"기금",IF(COUNT(FIND("분권/",$F126)),"분권",IF(COUNT(FIND("교부세/",$F126)),"특교",IF(COUNT(FIND("자체/",$F126)),"도비","")))))))</f>
        <v/>
      </c>
      <c r="V126" s="188">
        <f t="shared" ref="V126:V189" si="27">IF($U126&lt;&gt;"도비",IF($S126="국도비","직접입력",SUM($J126:$K126)),)</f>
        <v>0</v>
      </c>
      <c r="W126" s="188">
        <f t="shared" ref="W126:W189" si="28">IF($U126="도비",SUM($J126:$K126),IF($S126="국도비","직접입력",SUM($J126:$K126)-$V126))</f>
        <v>0</v>
      </c>
      <c r="X126" s="78" t="str">
        <f t="shared" ref="X126:X189" si="29">IF($S126="국도비","ok",IF(($J126+$K126)=($V126+$W126),"ok","검토"))</f>
        <v>ok</v>
      </c>
      <c r="Y126" s="76"/>
      <c r="Z126" s="77" t="str">
        <f t="shared" ref="Z126:Z189" si="30">$U126</f>
        <v/>
      </c>
      <c r="AA126" s="188">
        <f t="shared" ref="AA126:AA189" si="31">IF($Z126&lt;&gt;"도비",IF($S126="국도비","직접입력",SUM($M126:$N126)),)</f>
        <v>0</v>
      </c>
      <c r="AB126" s="188">
        <f t="shared" ref="AB126:AB189" si="32">IF($Z126="도비",SUM($M126:$N126),IF($S126="국도비","직접입력",SUM($M126:$N126)-$AA126))</f>
        <v>0</v>
      </c>
      <c r="AC126" s="78" t="str">
        <f t="shared" ref="AC126:AC189" si="33">IF($S126="국도비","ok",IF(($M126+$N126)=($AA126+$AB126),"ok","검토"))</f>
        <v>ok</v>
      </c>
      <c r="AD126" s="76"/>
      <c r="AE126" s="80" t="str">
        <f t="array" ref="AE126">IFERROR(IF($C126="","",INDEX([2]구분표!$I$2:$I$1001,MATCH(1,([2]구분표!$B$2:$B$1001='2추일출'!$A126)*([2]구분표!$C$2:$C$1001='2추일출'!$B126)*([2]구분표!$A$2:$A$1001='2추일출'!$C126),0))),"@@")</f>
        <v/>
      </c>
    </row>
    <row r="127" spans="1:31" ht="31.5" customHeight="1">
      <c r="A127" s="90" t="str">
        <f>IFERROR(VLOOKUP('2추일출'!$C127,[2]구분표!$A$2:$C$1001,2,FALSE),"")</f>
        <v/>
      </c>
      <c r="B127" s="90" t="str">
        <f>IFERROR(VLOOKUP('2추일출'!$C127,[2]구분표!$A$2:$C$1001,3,FALSE),"")</f>
        <v/>
      </c>
      <c r="C127" s="190"/>
      <c r="D127" s="189"/>
      <c r="E127" s="189"/>
      <c r="F127" s="190"/>
      <c r="G127" s="188"/>
      <c r="H127" s="188"/>
      <c r="I127" s="74">
        <f>IF(SUMPRODUCT(COUNTIF($D127,{"*본예산*","*1회추경*","*신규*"})),"-",G127-H127)</f>
        <v>0</v>
      </c>
      <c r="J127" s="188"/>
      <c r="K127" s="188"/>
      <c r="L127" s="74">
        <f t="shared" si="23"/>
        <v>0</v>
      </c>
      <c r="M127" s="188"/>
      <c r="N127" s="188"/>
      <c r="O127" s="74">
        <f t="shared" si="24"/>
        <v>0</v>
      </c>
      <c r="P127" s="75" t="str">
        <f t="shared" si="25"/>
        <v>-</v>
      </c>
      <c r="Q127" s="208"/>
      <c r="R127" s="76"/>
      <c r="S127" s="215"/>
      <c r="T127" s="76"/>
      <c r="U127" s="79" t="str">
        <f t="shared" si="26"/>
        <v/>
      </c>
      <c r="V127" s="188">
        <f t="shared" si="27"/>
        <v>0</v>
      </c>
      <c r="W127" s="188">
        <f t="shared" si="28"/>
        <v>0</v>
      </c>
      <c r="X127" s="78" t="str">
        <f t="shared" si="29"/>
        <v>ok</v>
      </c>
      <c r="Y127" s="76"/>
      <c r="Z127" s="77" t="str">
        <f t="shared" si="30"/>
        <v/>
      </c>
      <c r="AA127" s="188">
        <f t="shared" si="31"/>
        <v>0</v>
      </c>
      <c r="AB127" s="188">
        <f t="shared" si="32"/>
        <v>0</v>
      </c>
      <c r="AC127" s="78" t="str">
        <f t="shared" si="33"/>
        <v>ok</v>
      </c>
      <c r="AD127" s="76"/>
      <c r="AE127" s="80" t="str">
        <f t="array" ref="AE127">IFERROR(IF($C127="","",INDEX([2]구분표!$I$2:$I$1001,MATCH(1,([2]구분표!$B$2:$B$1001='2추일출'!$A127)*([2]구분표!$C$2:$C$1001='2추일출'!$B127)*([2]구분표!$A$2:$A$1001='2추일출'!$C127),0))),"@@")</f>
        <v/>
      </c>
    </row>
    <row r="128" spans="1:31" ht="31.5" customHeight="1">
      <c r="A128" s="90" t="str">
        <f>IFERROR(VLOOKUP('2추일출'!$C128,[2]구분표!$A$2:$C$1001,2,FALSE),"")</f>
        <v/>
      </c>
      <c r="B128" s="90" t="str">
        <f>IFERROR(VLOOKUP('2추일출'!$C128,[2]구분표!$A$2:$C$1001,3,FALSE),"")</f>
        <v/>
      </c>
      <c r="C128" s="190"/>
      <c r="D128" s="189"/>
      <c r="E128" s="189"/>
      <c r="F128" s="190"/>
      <c r="G128" s="188"/>
      <c r="H128" s="191"/>
      <c r="I128" s="74">
        <f>IF(SUMPRODUCT(COUNTIF($D128,{"*본예산*","*1회추경*","*신규*"})),"-",G128-H128)</f>
        <v>0</v>
      </c>
      <c r="J128" s="188"/>
      <c r="K128" s="188"/>
      <c r="L128" s="74">
        <f t="shared" si="23"/>
        <v>0</v>
      </c>
      <c r="M128" s="188"/>
      <c r="N128" s="188"/>
      <c r="O128" s="74">
        <f t="shared" si="24"/>
        <v>0</v>
      </c>
      <c r="P128" s="75" t="str">
        <f t="shared" si="25"/>
        <v>-</v>
      </c>
      <c r="Q128" s="206"/>
      <c r="R128" s="76"/>
      <c r="S128" s="215"/>
      <c r="T128" s="76"/>
      <c r="U128" s="79" t="str">
        <f t="shared" si="26"/>
        <v/>
      </c>
      <c r="V128" s="188">
        <f t="shared" si="27"/>
        <v>0</v>
      </c>
      <c r="W128" s="188">
        <f t="shared" si="28"/>
        <v>0</v>
      </c>
      <c r="X128" s="78" t="str">
        <f t="shared" si="29"/>
        <v>ok</v>
      </c>
      <c r="Y128" s="76"/>
      <c r="Z128" s="77" t="str">
        <f t="shared" si="30"/>
        <v/>
      </c>
      <c r="AA128" s="188">
        <f t="shared" si="31"/>
        <v>0</v>
      </c>
      <c r="AB128" s="188">
        <f t="shared" si="32"/>
        <v>0</v>
      </c>
      <c r="AC128" s="78" t="str">
        <f t="shared" si="33"/>
        <v>ok</v>
      </c>
      <c r="AD128" s="76"/>
      <c r="AE128" s="80" t="str">
        <f t="array" ref="AE128">IFERROR(IF($C128="","",INDEX([2]구분표!$I$2:$I$1001,MATCH(1,([2]구분표!$B$2:$B$1001='2추일출'!$A128)*([2]구분표!$C$2:$C$1001='2추일출'!$B128)*([2]구분표!$A$2:$A$1001='2추일출'!$C128),0))),"@@")</f>
        <v/>
      </c>
    </row>
    <row r="129" spans="1:31" ht="31.5" customHeight="1">
      <c r="A129" s="90" t="str">
        <f>IFERROR(VLOOKUP('2추일출'!$C129,[2]구분표!$A$2:$C$1001,2,FALSE),"")</f>
        <v/>
      </c>
      <c r="B129" s="90" t="str">
        <f>IFERROR(VLOOKUP('2추일출'!$C129,[2]구분표!$A$2:$C$1001,3,FALSE),"")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3"/>
        <v>0</v>
      </c>
      <c r="M129" s="188"/>
      <c r="N129" s="188"/>
      <c r="O129" s="74">
        <f t="shared" si="24"/>
        <v>0</v>
      </c>
      <c r="P129" s="75" t="str">
        <f t="shared" si="25"/>
        <v>-</v>
      </c>
      <c r="Q129" s="206"/>
      <c r="R129" s="76"/>
      <c r="S129" s="215"/>
      <c r="T129" s="76"/>
      <c r="U129" s="79" t="str">
        <f t="shared" si="26"/>
        <v/>
      </c>
      <c r="V129" s="188">
        <f t="shared" si="27"/>
        <v>0</v>
      </c>
      <c r="W129" s="188">
        <f t="shared" si="28"/>
        <v>0</v>
      </c>
      <c r="X129" s="78" t="str">
        <f t="shared" si="29"/>
        <v>ok</v>
      </c>
      <c r="Y129" s="76"/>
      <c r="Z129" s="77" t="str">
        <f t="shared" si="30"/>
        <v/>
      </c>
      <c r="AA129" s="188">
        <f t="shared" si="31"/>
        <v>0</v>
      </c>
      <c r="AB129" s="188">
        <f t="shared" si="32"/>
        <v>0</v>
      </c>
      <c r="AC129" s="78" t="str">
        <f t="shared" si="33"/>
        <v>ok</v>
      </c>
      <c r="AD129" s="76"/>
      <c r="AE129" s="80" t="str">
        <f t="array" ref="AE129">IFERROR(IF($C129="","",INDEX([2]구분표!$I$2:$I$1001,MATCH(1,([2]구분표!$B$2:$B$1001='2추일출'!$A129)*([2]구분표!$C$2:$C$1001='2추일출'!$B129)*([2]구분표!$A$2:$A$1001='2추일출'!$C129),0))),"@@")</f>
        <v/>
      </c>
    </row>
    <row r="130" spans="1:31" ht="31.5" customHeight="1">
      <c r="A130" s="90" t="str">
        <f>IFERROR(VLOOKUP('2추일출'!$C130,[2]구분표!$A$2:$C$1001,2,FALSE),"")</f>
        <v/>
      </c>
      <c r="B130" s="90" t="str">
        <f>IFERROR(VLOOKUP('2추일출'!$C130,[2]구분표!$A$2:$C$1001,3,FALSE),"")</f>
        <v/>
      </c>
      <c r="C130" s="190"/>
      <c r="D130" s="189"/>
      <c r="E130" s="189"/>
      <c r="F130" s="190"/>
      <c r="G130" s="188"/>
      <c r="H130" s="188"/>
      <c r="I130" s="74">
        <f>IF(SUMPRODUCT(COUNTIF($D130,{"*본예산*","*1회추경*","*신규*"})),"-",G130-H130)</f>
        <v>0</v>
      </c>
      <c r="J130" s="188"/>
      <c r="K130" s="188"/>
      <c r="L130" s="74">
        <f t="shared" si="23"/>
        <v>0</v>
      </c>
      <c r="M130" s="188"/>
      <c r="N130" s="188"/>
      <c r="O130" s="74">
        <f t="shared" si="24"/>
        <v>0</v>
      </c>
      <c r="P130" s="75" t="str">
        <f t="shared" si="25"/>
        <v>-</v>
      </c>
      <c r="Q130" s="206"/>
      <c r="R130" s="76"/>
      <c r="S130" s="215"/>
      <c r="T130" s="76"/>
      <c r="U130" s="79" t="str">
        <f t="shared" si="26"/>
        <v/>
      </c>
      <c r="V130" s="188">
        <f t="shared" si="27"/>
        <v>0</v>
      </c>
      <c r="W130" s="188">
        <f t="shared" si="28"/>
        <v>0</v>
      </c>
      <c r="X130" s="78" t="str">
        <f t="shared" si="29"/>
        <v>ok</v>
      </c>
      <c r="Y130" s="76"/>
      <c r="Z130" s="77" t="str">
        <f t="shared" si="30"/>
        <v/>
      </c>
      <c r="AA130" s="188">
        <f t="shared" si="31"/>
        <v>0</v>
      </c>
      <c r="AB130" s="188">
        <f t="shared" si="32"/>
        <v>0</v>
      </c>
      <c r="AC130" s="78" t="str">
        <f t="shared" si="33"/>
        <v>ok</v>
      </c>
      <c r="AD130" s="76"/>
      <c r="AE130" s="80" t="str">
        <f t="array" ref="AE130">IFERROR(IF($C130="","",INDEX([2]구분표!$I$2:$I$1001,MATCH(1,([2]구분표!$B$2:$B$1001='2추일출'!$A130)*([2]구분표!$C$2:$C$1001='2추일출'!$B130)*([2]구분표!$A$2:$A$1001='2추일출'!$C130),0))),"@@")</f>
        <v/>
      </c>
    </row>
    <row r="131" spans="1:31" ht="31.5" customHeight="1">
      <c r="A131" s="90" t="str">
        <f>IFERROR(VLOOKUP('2추일출'!$C131,[2]구분표!$A$2:$C$1001,2,FALSE),"")</f>
        <v/>
      </c>
      <c r="B131" s="90" t="str">
        <f>IFERROR(VLOOKUP('2추일출'!$C131,[2]구분표!$A$2:$C$1001,3,FALSE),"")</f>
        <v/>
      </c>
      <c r="C131" s="190"/>
      <c r="D131" s="189"/>
      <c r="E131" s="189"/>
      <c r="F131" s="190"/>
      <c r="G131" s="191"/>
      <c r="H131" s="191"/>
      <c r="I131" s="74">
        <f>IF(SUMPRODUCT(COUNTIF($D131,{"*본예산*","*1회추경*","*신규*"})),"-",G131-H131)</f>
        <v>0</v>
      </c>
      <c r="J131" s="188"/>
      <c r="K131" s="188"/>
      <c r="L131" s="74">
        <f t="shared" si="23"/>
        <v>0</v>
      </c>
      <c r="M131" s="188"/>
      <c r="N131" s="188"/>
      <c r="O131" s="74">
        <f t="shared" si="24"/>
        <v>0</v>
      </c>
      <c r="P131" s="75" t="str">
        <f t="shared" si="25"/>
        <v>-</v>
      </c>
      <c r="Q131" s="206"/>
      <c r="R131" s="76"/>
      <c r="S131" s="215"/>
      <c r="T131" s="76"/>
      <c r="U131" s="79" t="str">
        <f t="shared" si="26"/>
        <v/>
      </c>
      <c r="V131" s="188">
        <f t="shared" si="27"/>
        <v>0</v>
      </c>
      <c r="W131" s="188">
        <f t="shared" si="28"/>
        <v>0</v>
      </c>
      <c r="X131" s="78" t="str">
        <f t="shared" si="29"/>
        <v>ok</v>
      </c>
      <c r="Y131" s="76"/>
      <c r="Z131" s="77" t="str">
        <f t="shared" si="30"/>
        <v/>
      </c>
      <c r="AA131" s="188">
        <f t="shared" si="31"/>
        <v>0</v>
      </c>
      <c r="AB131" s="188">
        <f t="shared" si="32"/>
        <v>0</v>
      </c>
      <c r="AC131" s="78" t="str">
        <f t="shared" si="33"/>
        <v>ok</v>
      </c>
      <c r="AD131" s="76"/>
      <c r="AE131" s="80" t="str">
        <f t="array" ref="AE131">IFERROR(IF($C131="","",INDEX([2]구분표!$I$2:$I$1001,MATCH(1,([2]구분표!$B$2:$B$1001='2추일출'!$A131)*([2]구분표!$C$2:$C$1001='2추일출'!$B131)*([2]구분표!$A$2:$A$1001='2추일출'!$C131),0))),"@@")</f>
        <v/>
      </c>
    </row>
    <row r="132" spans="1:31" ht="31.5" customHeight="1">
      <c r="A132" s="90" t="str">
        <f>IFERROR(VLOOKUP('2추일출'!$C132,[2]구분표!$A$2:$C$1001,2,FALSE),"")</f>
        <v/>
      </c>
      <c r="B132" s="90" t="str">
        <f>IFERROR(VLOOKUP('2추일출'!$C132,[2]구분표!$A$2:$C$1001,3,FALSE),"")</f>
        <v/>
      </c>
      <c r="C132" s="190"/>
      <c r="D132" s="189"/>
      <c r="E132" s="189"/>
      <c r="F132" s="190"/>
      <c r="G132" s="188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3"/>
        <v>0</v>
      </c>
      <c r="M132" s="188"/>
      <c r="N132" s="188"/>
      <c r="O132" s="74">
        <f t="shared" si="24"/>
        <v>0</v>
      </c>
      <c r="P132" s="75" t="str">
        <f t="shared" si="25"/>
        <v>-</v>
      </c>
      <c r="Q132" s="206"/>
      <c r="R132" s="76"/>
      <c r="S132" s="215"/>
      <c r="T132" s="76"/>
      <c r="U132" s="79" t="str">
        <f t="shared" si="26"/>
        <v/>
      </c>
      <c r="V132" s="188">
        <f t="shared" si="27"/>
        <v>0</v>
      </c>
      <c r="W132" s="188">
        <f t="shared" si="28"/>
        <v>0</v>
      </c>
      <c r="X132" s="78" t="str">
        <f t="shared" si="29"/>
        <v>ok</v>
      </c>
      <c r="Y132" s="76"/>
      <c r="Z132" s="77" t="str">
        <f t="shared" si="30"/>
        <v/>
      </c>
      <c r="AA132" s="188">
        <f t="shared" si="31"/>
        <v>0</v>
      </c>
      <c r="AB132" s="188">
        <f t="shared" si="32"/>
        <v>0</v>
      </c>
      <c r="AC132" s="78" t="str">
        <f t="shared" si="33"/>
        <v>ok</v>
      </c>
      <c r="AD132" s="76"/>
      <c r="AE132" s="80" t="str">
        <f t="array" ref="AE132">IFERROR(IF($C132="","",INDEX([2]구분표!$I$2:$I$1001,MATCH(1,([2]구분표!$B$2:$B$1001='2추일출'!$A132)*([2]구분표!$C$2:$C$1001='2추일출'!$B132)*([2]구분표!$A$2:$A$1001='2추일출'!$C132),0))),"@@")</f>
        <v/>
      </c>
    </row>
    <row r="133" spans="1:31" ht="31.5" customHeight="1">
      <c r="A133" s="90" t="str">
        <f>IFERROR(VLOOKUP('2추일출'!$C133,[2]구분표!$A$2:$C$1001,2,FALSE),"")</f>
        <v/>
      </c>
      <c r="B133" s="90" t="str">
        <f>IFERROR(VLOOKUP('2추일출'!$C133,[2]구분표!$A$2:$C$1001,3,FALSE),"")</f>
        <v/>
      </c>
      <c r="C133" s="190"/>
      <c r="D133" s="189"/>
      <c r="E133" s="189"/>
      <c r="F133" s="190"/>
      <c r="G133" s="191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3"/>
        <v>0</v>
      </c>
      <c r="M133" s="188"/>
      <c r="N133" s="188"/>
      <c r="O133" s="74">
        <f t="shared" si="24"/>
        <v>0</v>
      </c>
      <c r="P133" s="75" t="str">
        <f t="shared" si="25"/>
        <v>-</v>
      </c>
      <c r="Q133" s="206"/>
      <c r="R133" s="76"/>
      <c r="S133" s="215"/>
      <c r="T133" s="76"/>
      <c r="U133" s="79" t="str">
        <f t="shared" si="26"/>
        <v/>
      </c>
      <c r="V133" s="188">
        <f t="shared" si="27"/>
        <v>0</v>
      </c>
      <c r="W133" s="188">
        <f t="shared" si="28"/>
        <v>0</v>
      </c>
      <c r="X133" s="78" t="str">
        <f t="shared" si="29"/>
        <v>ok</v>
      </c>
      <c r="Y133" s="76"/>
      <c r="Z133" s="77" t="str">
        <f t="shared" si="30"/>
        <v/>
      </c>
      <c r="AA133" s="188">
        <f t="shared" si="31"/>
        <v>0</v>
      </c>
      <c r="AB133" s="188">
        <f t="shared" si="32"/>
        <v>0</v>
      </c>
      <c r="AC133" s="78" t="str">
        <f t="shared" si="33"/>
        <v>ok</v>
      </c>
      <c r="AD133" s="76"/>
      <c r="AE133" s="80" t="str">
        <f t="array" ref="AE133">IFERROR(IF($C133="","",INDEX([2]구분표!$I$2:$I$1001,MATCH(1,([2]구분표!$B$2:$B$1001='2추일출'!$A133)*([2]구분표!$C$2:$C$1001='2추일출'!$B133)*([2]구분표!$A$2:$A$1001='2추일출'!$C133),0))),"@@")</f>
        <v/>
      </c>
    </row>
    <row r="134" spans="1:31" ht="31.5" customHeight="1">
      <c r="A134" s="90" t="str">
        <f>IFERROR(VLOOKUP('2추일출'!$C134,[2]구분표!$A$2:$C$1001,2,FALSE),"")</f>
        <v/>
      </c>
      <c r="B134" s="90" t="str">
        <f>IFERROR(VLOOKUP('2추일출'!$C134,[2]구분표!$A$2:$C$1001,3,FALSE),"")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3"/>
        <v>0</v>
      </c>
      <c r="M134" s="188"/>
      <c r="N134" s="188"/>
      <c r="O134" s="74">
        <f t="shared" si="24"/>
        <v>0</v>
      </c>
      <c r="P134" s="75" t="str">
        <f t="shared" si="25"/>
        <v>-</v>
      </c>
      <c r="Q134" s="209"/>
      <c r="R134" s="76"/>
      <c r="S134" s="215"/>
      <c r="T134" s="76"/>
      <c r="U134" s="79" t="str">
        <f t="shared" si="26"/>
        <v/>
      </c>
      <c r="V134" s="188">
        <f t="shared" si="27"/>
        <v>0</v>
      </c>
      <c r="W134" s="188">
        <f t="shared" si="28"/>
        <v>0</v>
      </c>
      <c r="X134" s="78" t="str">
        <f t="shared" si="29"/>
        <v>ok</v>
      </c>
      <c r="Y134" s="76"/>
      <c r="Z134" s="77" t="str">
        <f t="shared" si="30"/>
        <v/>
      </c>
      <c r="AA134" s="188">
        <f t="shared" si="31"/>
        <v>0</v>
      </c>
      <c r="AB134" s="188">
        <f t="shared" si="32"/>
        <v>0</v>
      </c>
      <c r="AC134" s="78" t="str">
        <f t="shared" si="33"/>
        <v>ok</v>
      </c>
      <c r="AD134" s="76"/>
      <c r="AE134" s="80" t="str">
        <f t="array" ref="AE134">IFERROR(IF($C134="","",INDEX([2]구분표!$I$2:$I$1001,MATCH(1,([2]구분표!$B$2:$B$1001='2추일출'!$A134)*([2]구분표!$C$2:$C$1001='2추일출'!$B134)*([2]구분표!$A$2:$A$1001='2추일출'!$C134),0))),"@@")</f>
        <v/>
      </c>
    </row>
    <row r="135" spans="1:31" ht="31.5" customHeight="1">
      <c r="A135" s="90" t="str">
        <f>IFERROR(VLOOKUP('2추일출'!$C135,[2]구분표!$A$2:$C$1001,2,FALSE),"")</f>
        <v/>
      </c>
      <c r="B135" s="90" t="str">
        <f>IFERROR(VLOOKUP('2추일출'!$C135,[2]구분표!$A$2:$C$1001,3,FALSE),"")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3"/>
        <v>0</v>
      </c>
      <c r="M135" s="188"/>
      <c r="N135" s="188"/>
      <c r="O135" s="74">
        <f t="shared" si="24"/>
        <v>0</v>
      </c>
      <c r="P135" s="75" t="str">
        <f t="shared" si="25"/>
        <v>-</v>
      </c>
      <c r="Q135" s="209"/>
      <c r="R135" s="76"/>
      <c r="S135" s="215"/>
      <c r="T135" s="76"/>
      <c r="U135" s="79" t="str">
        <f t="shared" si="26"/>
        <v/>
      </c>
      <c r="V135" s="188">
        <f t="shared" si="27"/>
        <v>0</v>
      </c>
      <c r="W135" s="188">
        <f t="shared" si="28"/>
        <v>0</v>
      </c>
      <c r="X135" s="78" t="str">
        <f t="shared" si="29"/>
        <v>ok</v>
      </c>
      <c r="Y135" s="76"/>
      <c r="Z135" s="77" t="str">
        <f t="shared" si="30"/>
        <v/>
      </c>
      <c r="AA135" s="188">
        <f t="shared" si="31"/>
        <v>0</v>
      </c>
      <c r="AB135" s="188">
        <f t="shared" si="32"/>
        <v>0</v>
      </c>
      <c r="AC135" s="78" t="str">
        <f t="shared" si="33"/>
        <v>ok</v>
      </c>
      <c r="AD135" s="76"/>
      <c r="AE135" s="80" t="str">
        <f t="array" ref="AE135">IFERROR(IF($C135="","",INDEX([2]구분표!$I$2:$I$1001,MATCH(1,([2]구분표!$B$2:$B$1001='2추일출'!$A135)*([2]구분표!$C$2:$C$1001='2추일출'!$B135)*([2]구분표!$A$2:$A$1001='2추일출'!$C135),0))),"@@")</f>
        <v/>
      </c>
    </row>
    <row r="136" spans="1:31" ht="31.5" customHeight="1">
      <c r="A136" s="90" t="str">
        <f>IFERROR(VLOOKUP('2추일출'!$C136,[2]구분표!$A$2:$C$1001,2,FALSE),"")</f>
        <v/>
      </c>
      <c r="B136" s="90" t="str">
        <f>IFERROR(VLOOKUP('2추일출'!$C136,[2]구분표!$A$2:$C$1001,3,FALSE),"")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3"/>
        <v>0</v>
      </c>
      <c r="M136" s="188"/>
      <c r="N136" s="188"/>
      <c r="O136" s="74">
        <f t="shared" si="24"/>
        <v>0</v>
      </c>
      <c r="P136" s="75" t="str">
        <f t="shared" si="25"/>
        <v>-</v>
      </c>
      <c r="Q136" s="205"/>
      <c r="R136" s="76"/>
      <c r="S136" s="215"/>
      <c r="T136" s="76"/>
      <c r="U136" s="79" t="str">
        <f t="shared" si="26"/>
        <v/>
      </c>
      <c r="V136" s="188">
        <f t="shared" si="27"/>
        <v>0</v>
      </c>
      <c r="W136" s="188">
        <f t="shared" si="28"/>
        <v>0</v>
      </c>
      <c r="X136" s="78" t="str">
        <f t="shared" si="29"/>
        <v>ok</v>
      </c>
      <c r="Y136" s="76"/>
      <c r="Z136" s="77" t="str">
        <f t="shared" si="30"/>
        <v/>
      </c>
      <c r="AA136" s="188">
        <f t="shared" si="31"/>
        <v>0</v>
      </c>
      <c r="AB136" s="188">
        <f t="shared" si="32"/>
        <v>0</v>
      </c>
      <c r="AC136" s="78" t="str">
        <f t="shared" si="33"/>
        <v>ok</v>
      </c>
      <c r="AD136" s="76"/>
      <c r="AE136" s="80" t="str">
        <f t="array" ref="AE136">IFERROR(IF($C136="","",INDEX([2]구분표!$I$2:$I$1001,MATCH(1,([2]구분표!$B$2:$B$1001='2추일출'!$A136)*([2]구분표!$C$2:$C$1001='2추일출'!$B136)*([2]구분표!$A$2:$A$1001='2추일출'!$C136),0))),"@@")</f>
        <v/>
      </c>
    </row>
    <row r="137" spans="1:31" ht="31.5" customHeight="1">
      <c r="A137" s="90" t="str">
        <f>IFERROR(VLOOKUP('2추일출'!$C137,[2]구분표!$A$2:$C$1001,2,FALSE),"")</f>
        <v/>
      </c>
      <c r="B137" s="90" t="str">
        <f>IFERROR(VLOOKUP('2추일출'!$C137,[2]구분표!$A$2:$C$1001,3,FALSE),"")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3"/>
        <v>0</v>
      </c>
      <c r="M137" s="188"/>
      <c r="N137" s="188"/>
      <c r="O137" s="74">
        <f t="shared" si="24"/>
        <v>0</v>
      </c>
      <c r="P137" s="75" t="str">
        <f t="shared" si="25"/>
        <v>-</v>
      </c>
      <c r="Q137" s="205"/>
      <c r="R137" s="76"/>
      <c r="S137" s="215"/>
      <c r="T137" s="76"/>
      <c r="U137" s="79" t="str">
        <f t="shared" si="26"/>
        <v/>
      </c>
      <c r="V137" s="188">
        <f t="shared" si="27"/>
        <v>0</v>
      </c>
      <c r="W137" s="188">
        <f t="shared" si="28"/>
        <v>0</v>
      </c>
      <c r="X137" s="78" t="str">
        <f t="shared" si="29"/>
        <v>ok</v>
      </c>
      <c r="Y137" s="76"/>
      <c r="Z137" s="77" t="str">
        <f t="shared" si="30"/>
        <v/>
      </c>
      <c r="AA137" s="188">
        <f t="shared" si="31"/>
        <v>0</v>
      </c>
      <c r="AB137" s="188">
        <f t="shared" si="32"/>
        <v>0</v>
      </c>
      <c r="AC137" s="78" t="str">
        <f t="shared" si="33"/>
        <v>ok</v>
      </c>
      <c r="AD137" s="76"/>
      <c r="AE137" s="80" t="str">
        <f t="array" ref="AE137">IFERROR(IF($C137="","",INDEX([2]구분표!$I$2:$I$1001,MATCH(1,([2]구분표!$B$2:$B$1001='2추일출'!$A137)*([2]구분표!$C$2:$C$1001='2추일출'!$B137)*([2]구분표!$A$2:$A$1001='2추일출'!$C137),0))),"@@")</f>
        <v/>
      </c>
    </row>
    <row r="138" spans="1:31" ht="31.5" customHeight="1">
      <c r="A138" s="90" t="str">
        <f>IFERROR(VLOOKUP('2추일출'!$C138,[2]구분표!$A$2:$C$1001,2,FALSE),"")</f>
        <v/>
      </c>
      <c r="B138" s="90" t="str">
        <f>IFERROR(VLOOKUP('2추일출'!$C138,[2]구분표!$A$2:$C$1001,3,FALSE),"")</f>
        <v/>
      </c>
      <c r="C138" s="190"/>
      <c r="D138" s="189"/>
      <c r="E138" s="189"/>
      <c r="F138" s="190"/>
      <c r="G138" s="188"/>
      <c r="H138" s="188"/>
      <c r="I138" s="74">
        <f>IF(SUMPRODUCT(COUNTIF($D138,{"*본예산*","*1회추경*","*신규*"})),"-",G138-H138)</f>
        <v>0</v>
      </c>
      <c r="J138" s="188"/>
      <c r="K138" s="188"/>
      <c r="L138" s="74">
        <f t="shared" si="23"/>
        <v>0</v>
      </c>
      <c r="M138" s="188"/>
      <c r="N138" s="188"/>
      <c r="O138" s="74">
        <f t="shared" si="24"/>
        <v>0</v>
      </c>
      <c r="P138" s="75" t="str">
        <f t="shared" si="25"/>
        <v>-</v>
      </c>
      <c r="Q138" s="205"/>
      <c r="R138" s="76"/>
      <c r="S138" s="215"/>
      <c r="T138" s="76"/>
      <c r="U138" s="79" t="str">
        <f t="shared" si="26"/>
        <v/>
      </c>
      <c r="V138" s="188">
        <f t="shared" si="27"/>
        <v>0</v>
      </c>
      <c r="W138" s="188">
        <f t="shared" si="28"/>
        <v>0</v>
      </c>
      <c r="X138" s="78" t="str">
        <f t="shared" si="29"/>
        <v>ok</v>
      </c>
      <c r="Y138" s="76"/>
      <c r="Z138" s="77" t="str">
        <f t="shared" si="30"/>
        <v/>
      </c>
      <c r="AA138" s="188">
        <f t="shared" si="31"/>
        <v>0</v>
      </c>
      <c r="AB138" s="188">
        <f t="shared" si="32"/>
        <v>0</v>
      </c>
      <c r="AC138" s="78" t="str">
        <f t="shared" si="33"/>
        <v>ok</v>
      </c>
      <c r="AD138" s="76"/>
      <c r="AE138" s="80" t="str">
        <f t="array" ref="AE138">IFERROR(IF($C138="","",INDEX([2]구분표!$I$2:$I$1001,MATCH(1,([2]구분표!$B$2:$B$1001='2추일출'!$A138)*([2]구분표!$C$2:$C$1001='2추일출'!$B138)*([2]구분표!$A$2:$A$1001='2추일출'!$C138),0))),"@@")</f>
        <v/>
      </c>
    </row>
    <row r="139" spans="1:31" ht="31.5" customHeight="1">
      <c r="A139" s="90" t="str">
        <f>IFERROR(VLOOKUP('2추일출'!$C139,[2]구분표!$A$2:$C$1001,2,FALSE),"")</f>
        <v/>
      </c>
      <c r="B139" s="90" t="str">
        <f>IFERROR(VLOOKUP('2추일출'!$C139,[2]구분표!$A$2:$C$1001,3,FALSE),"")</f>
        <v/>
      </c>
      <c r="C139" s="190"/>
      <c r="D139" s="189"/>
      <c r="E139" s="189"/>
      <c r="F139" s="190"/>
      <c r="G139" s="188"/>
      <c r="H139" s="193"/>
      <c r="I139" s="74">
        <f>IF(SUMPRODUCT(COUNTIF($D139,{"*본예산*","*1회추경*","*신규*"})),"-",G139-H139)</f>
        <v>0</v>
      </c>
      <c r="J139" s="188"/>
      <c r="K139" s="188"/>
      <c r="L139" s="74">
        <f t="shared" si="23"/>
        <v>0</v>
      </c>
      <c r="M139" s="188"/>
      <c r="N139" s="188"/>
      <c r="O139" s="74">
        <f t="shared" si="24"/>
        <v>0</v>
      </c>
      <c r="P139" s="75" t="str">
        <f t="shared" si="25"/>
        <v>-</v>
      </c>
      <c r="Q139" s="209"/>
      <c r="R139" s="76"/>
      <c r="S139" s="215"/>
      <c r="T139" s="76"/>
      <c r="U139" s="79" t="str">
        <f t="shared" si="26"/>
        <v/>
      </c>
      <c r="V139" s="188">
        <f t="shared" si="27"/>
        <v>0</v>
      </c>
      <c r="W139" s="188">
        <f t="shared" si="28"/>
        <v>0</v>
      </c>
      <c r="X139" s="78" t="str">
        <f t="shared" si="29"/>
        <v>ok</v>
      </c>
      <c r="Y139" s="76"/>
      <c r="Z139" s="77" t="str">
        <f t="shared" si="30"/>
        <v/>
      </c>
      <c r="AA139" s="188">
        <f t="shared" si="31"/>
        <v>0</v>
      </c>
      <c r="AB139" s="188">
        <f t="shared" si="32"/>
        <v>0</v>
      </c>
      <c r="AC139" s="78" t="str">
        <f t="shared" si="33"/>
        <v>ok</v>
      </c>
      <c r="AD139" s="76"/>
      <c r="AE139" s="80" t="str">
        <f t="array" ref="AE139">IFERROR(IF($C139="","",INDEX([2]구분표!$I$2:$I$1001,MATCH(1,([2]구분표!$B$2:$B$1001='2추일출'!$A139)*([2]구분표!$C$2:$C$1001='2추일출'!$B139)*([2]구분표!$A$2:$A$1001='2추일출'!$C139),0))),"@@")</f>
        <v/>
      </c>
    </row>
    <row r="140" spans="1:31" ht="31.5" customHeight="1">
      <c r="A140" s="90" t="str">
        <f>IFERROR(VLOOKUP('2추일출'!$C140,[2]구분표!$A$2:$C$1001,2,FALSE),"")</f>
        <v/>
      </c>
      <c r="B140" s="90" t="str">
        <f>IFERROR(VLOOKUP('2추일출'!$C140,[2]구분표!$A$2:$C$1001,3,FALSE),"")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3"/>
        <v>0</v>
      </c>
      <c r="M140" s="188"/>
      <c r="N140" s="188"/>
      <c r="O140" s="74">
        <f t="shared" si="24"/>
        <v>0</v>
      </c>
      <c r="P140" s="75" t="str">
        <f t="shared" si="25"/>
        <v>-</v>
      </c>
      <c r="Q140" s="209"/>
      <c r="R140" s="76"/>
      <c r="S140" s="215"/>
      <c r="T140" s="76"/>
      <c r="U140" s="79" t="str">
        <f t="shared" si="26"/>
        <v/>
      </c>
      <c r="V140" s="188">
        <f t="shared" si="27"/>
        <v>0</v>
      </c>
      <c r="W140" s="188">
        <f t="shared" si="28"/>
        <v>0</v>
      </c>
      <c r="X140" s="78" t="str">
        <f t="shared" si="29"/>
        <v>ok</v>
      </c>
      <c r="Y140" s="76"/>
      <c r="Z140" s="77" t="str">
        <f t="shared" si="30"/>
        <v/>
      </c>
      <c r="AA140" s="188">
        <f t="shared" si="31"/>
        <v>0</v>
      </c>
      <c r="AB140" s="188">
        <f t="shared" si="32"/>
        <v>0</v>
      </c>
      <c r="AC140" s="78" t="str">
        <f t="shared" si="33"/>
        <v>ok</v>
      </c>
      <c r="AD140" s="76"/>
      <c r="AE140" s="80" t="str">
        <f t="array" ref="AE140">IFERROR(IF($C140="","",INDEX([2]구분표!$I$2:$I$1001,MATCH(1,([2]구분표!$B$2:$B$1001='2추일출'!$A140)*([2]구분표!$C$2:$C$1001='2추일출'!$B140)*([2]구분표!$A$2:$A$1001='2추일출'!$C140),0))),"@@")</f>
        <v/>
      </c>
    </row>
    <row r="141" spans="1:31" ht="31.5" customHeight="1">
      <c r="A141" s="90" t="str">
        <f>IFERROR(VLOOKUP('2추일출'!$C141,[2]구분표!$A$2:$C$1001,2,FALSE),"")</f>
        <v/>
      </c>
      <c r="B141" s="90" t="str">
        <f>IFERROR(VLOOKUP('2추일출'!$C141,[2]구분표!$A$2:$C$1001,3,FALSE),"")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3"/>
        <v>0</v>
      </c>
      <c r="M141" s="188"/>
      <c r="N141" s="188"/>
      <c r="O141" s="74">
        <f t="shared" si="24"/>
        <v>0</v>
      </c>
      <c r="P141" s="75" t="str">
        <f t="shared" si="25"/>
        <v>-</v>
      </c>
      <c r="Q141" s="209"/>
      <c r="R141" s="76"/>
      <c r="S141" s="215"/>
      <c r="T141" s="76"/>
      <c r="U141" s="79" t="str">
        <f t="shared" si="26"/>
        <v/>
      </c>
      <c r="V141" s="188">
        <f t="shared" si="27"/>
        <v>0</v>
      </c>
      <c r="W141" s="188">
        <f t="shared" si="28"/>
        <v>0</v>
      </c>
      <c r="X141" s="78" t="str">
        <f t="shared" si="29"/>
        <v>ok</v>
      </c>
      <c r="Y141" s="76"/>
      <c r="Z141" s="77" t="str">
        <f t="shared" si="30"/>
        <v/>
      </c>
      <c r="AA141" s="188">
        <f t="shared" si="31"/>
        <v>0</v>
      </c>
      <c r="AB141" s="188">
        <f t="shared" si="32"/>
        <v>0</v>
      </c>
      <c r="AC141" s="78" t="str">
        <f t="shared" si="33"/>
        <v>ok</v>
      </c>
      <c r="AD141" s="76"/>
      <c r="AE141" s="80" t="str">
        <f t="array" ref="AE141">IFERROR(IF($C141="","",INDEX([2]구분표!$I$2:$I$1001,MATCH(1,([2]구분표!$B$2:$B$1001='2추일출'!$A141)*([2]구분표!$C$2:$C$1001='2추일출'!$B141)*([2]구분표!$A$2:$A$1001='2추일출'!$C141),0))),"@@")</f>
        <v/>
      </c>
    </row>
    <row r="142" spans="1:31" ht="31.5" customHeight="1">
      <c r="A142" s="90" t="str">
        <f>IFERROR(VLOOKUP('2추일출'!$C142,[2]구분표!$A$2:$C$1001,2,FALSE),"")</f>
        <v/>
      </c>
      <c r="B142" s="90" t="str">
        <f>IFERROR(VLOOKUP('2추일출'!$C142,[2]구분표!$A$2:$C$1001,3,FALSE),"")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3"/>
        <v>0</v>
      </c>
      <c r="M142" s="188"/>
      <c r="N142" s="188"/>
      <c r="O142" s="74">
        <f t="shared" si="24"/>
        <v>0</v>
      </c>
      <c r="P142" s="75" t="str">
        <f t="shared" si="25"/>
        <v>-</v>
      </c>
      <c r="Q142" s="209"/>
      <c r="R142" s="76"/>
      <c r="S142" s="215"/>
      <c r="T142" s="76"/>
      <c r="U142" s="79" t="str">
        <f t="shared" si="26"/>
        <v/>
      </c>
      <c r="V142" s="188">
        <f t="shared" si="27"/>
        <v>0</v>
      </c>
      <c r="W142" s="188">
        <f t="shared" si="28"/>
        <v>0</v>
      </c>
      <c r="X142" s="78" t="str">
        <f t="shared" si="29"/>
        <v>ok</v>
      </c>
      <c r="Y142" s="76"/>
      <c r="Z142" s="77" t="str">
        <f t="shared" si="30"/>
        <v/>
      </c>
      <c r="AA142" s="188">
        <f t="shared" si="31"/>
        <v>0</v>
      </c>
      <c r="AB142" s="188">
        <f t="shared" si="32"/>
        <v>0</v>
      </c>
      <c r="AC142" s="78" t="str">
        <f t="shared" si="33"/>
        <v>ok</v>
      </c>
      <c r="AD142" s="76"/>
      <c r="AE142" s="80" t="str">
        <f t="array" ref="AE142">IFERROR(IF($C142="","",INDEX([2]구분표!$I$2:$I$1001,MATCH(1,([2]구분표!$B$2:$B$1001='2추일출'!$A142)*([2]구분표!$C$2:$C$1001='2추일출'!$B142)*([2]구분표!$A$2:$A$1001='2추일출'!$C142),0))),"@@")</f>
        <v/>
      </c>
    </row>
    <row r="143" spans="1:31" ht="31.5" customHeight="1">
      <c r="A143" s="90" t="str">
        <f>IFERROR(VLOOKUP('2추일출'!$C143,[2]구분표!$A$2:$C$1001,2,FALSE),"")</f>
        <v/>
      </c>
      <c r="B143" s="90" t="str">
        <f>IFERROR(VLOOKUP('2추일출'!$C143,[2]구분표!$A$2:$C$1001,3,FALSE),"")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3"/>
        <v>0</v>
      </c>
      <c r="M143" s="188"/>
      <c r="N143" s="188"/>
      <c r="O143" s="74">
        <f t="shared" si="24"/>
        <v>0</v>
      </c>
      <c r="P143" s="75" t="str">
        <f t="shared" si="25"/>
        <v>-</v>
      </c>
      <c r="Q143" s="209"/>
      <c r="R143" s="76"/>
      <c r="S143" s="215"/>
      <c r="T143" s="76"/>
      <c r="U143" s="79" t="str">
        <f t="shared" si="26"/>
        <v/>
      </c>
      <c r="V143" s="188">
        <f t="shared" si="27"/>
        <v>0</v>
      </c>
      <c r="W143" s="188">
        <f t="shared" si="28"/>
        <v>0</v>
      </c>
      <c r="X143" s="78" t="str">
        <f t="shared" si="29"/>
        <v>ok</v>
      </c>
      <c r="Y143" s="76"/>
      <c r="Z143" s="77" t="str">
        <f t="shared" si="30"/>
        <v/>
      </c>
      <c r="AA143" s="188">
        <f t="shared" si="31"/>
        <v>0</v>
      </c>
      <c r="AB143" s="188">
        <f t="shared" si="32"/>
        <v>0</v>
      </c>
      <c r="AC143" s="78" t="str">
        <f t="shared" si="33"/>
        <v>ok</v>
      </c>
      <c r="AD143" s="76"/>
      <c r="AE143" s="80" t="str">
        <f t="array" ref="AE143">IFERROR(IF($C143="","",INDEX([2]구분표!$I$2:$I$1001,MATCH(1,([2]구분표!$B$2:$B$1001='2추일출'!$A143)*([2]구분표!$C$2:$C$1001='2추일출'!$B143)*([2]구분표!$A$2:$A$1001='2추일출'!$C143),0))),"@@")</f>
        <v/>
      </c>
    </row>
    <row r="144" spans="1:31" ht="31.5" customHeight="1">
      <c r="A144" s="90" t="str">
        <f>IFERROR(VLOOKUP('2추일출'!$C144,[2]구분표!$A$2:$C$1001,2,FALSE),"")</f>
        <v/>
      </c>
      <c r="B144" s="90" t="str">
        <f>IFERROR(VLOOKUP('2추일출'!$C144,[2]구분표!$A$2:$C$1001,3,FALSE),"")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3"/>
        <v>0</v>
      </c>
      <c r="M144" s="188"/>
      <c r="N144" s="188"/>
      <c r="O144" s="74">
        <f t="shared" si="24"/>
        <v>0</v>
      </c>
      <c r="P144" s="75" t="str">
        <f t="shared" si="25"/>
        <v>-</v>
      </c>
      <c r="Q144" s="209"/>
      <c r="R144" s="76"/>
      <c r="S144" s="215"/>
      <c r="T144" s="76"/>
      <c r="U144" s="79" t="str">
        <f t="shared" si="26"/>
        <v/>
      </c>
      <c r="V144" s="188">
        <f t="shared" si="27"/>
        <v>0</v>
      </c>
      <c r="W144" s="188">
        <f t="shared" si="28"/>
        <v>0</v>
      </c>
      <c r="X144" s="78" t="str">
        <f t="shared" si="29"/>
        <v>ok</v>
      </c>
      <c r="Y144" s="76"/>
      <c r="Z144" s="77" t="str">
        <f t="shared" si="30"/>
        <v/>
      </c>
      <c r="AA144" s="188">
        <f t="shared" si="31"/>
        <v>0</v>
      </c>
      <c r="AB144" s="188">
        <f t="shared" si="32"/>
        <v>0</v>
      </c>
      <c r="AC144" s="78" t="str">
        <f t="shared" si="33"/>
        <v>ok</v>
      </c>
      <c r="AD144" s="76"/>
      <c r="AE144" s="80" t="str">
        <f t="array" ref="AE144">IFERROR(IF($C144="","",INDEX([2]구분표!$I$2:$I$1001,MATCH(1,([2]구분표!$B$2:$B$1001='2추일출'!$A144)*([2]구분표!$C$2:$C$1001='2추일출'!$B144)*([2]구분표!$A$2:$A$1001='2추일출'!$C144),0))),"@@")</f>
        <v/>
      </c>
    </row>
    <row r="145" spans="1:31" ht="31.5" customHeight="1">
      <c r="A145" s="90" t="str">
        <f>IFERROR(VLOOKUP('2추일출'!$C145,[2]구분표!$A$2:$C$1001,2,FALSE),"")</f>
        <v/>
      </c>
      <c r="B145" s="90" t="str">
        <f>IFERROR(VLOOKUP('2추일출'!$C145,[2]구분표!$A$2:$C$1001,3,FALSE),"")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3"/>
        <v>0</v>
      </c>
      <c r="M145" s="188"/>
      <c r="N145" s="188"/>
      <c r="O145" s="74">
        <f t="shared" si="24"/>
        <v>0</v>
      </c>
      <c r="P145" s="75" t="str">
        <f t="shared" si="25"/>
        <v>-</v>
      </c>
      <c r="Q145" s="209"/>
      <c r="R145" s="76"/>
      <c r="S145" s="215"/>
      <c r="T145" s="76"/>
      <c r="U145" s="79" t="str">
        <f t="shared" si="26"/>
        <v/>
      </c>
      <c r="V145" s="188">
        <f t="shared" si="27"/>
        <v>0</v>
      </c>
      <c r="W145" s="188">
        <f t="shared" si="28"/>
        <v>0</v>
      </c>
      <c r="X145" s="78" t="str">
        <f t="shared" si="29"/>
        <v>ok</v>
      </c>
      <c r="Y145" s="76"/>
      <c r="Z145" s="77" t="str">
        <f t="shared" si="30"/>
        <v/>
      </c>
      <c r="AA145" s="188">
        <f t="shared" si="31"/>
        <v>0</v>
      </c>
      <c r="AB145" s="188">
        <f t="shared" si="32"/>
        <v>0</v>
      </c>
      <c r="AC145" s="78" t="str">
        <f t="shared" si="33"/>
        <v>ok</v>
      </c>
      <c r="AD145" s="76"/>
      <c r="AE145" s="80" t="str">
        <f t="array" ref="AE145">IFERROR(IF($C145="","",INDEX([2]구분표!$I$2:$I$1001,MATCH(1,([2]구분표!$B$2:$B$1001='2추일출'!$A145)*([2]구분표!$C$2:$C$1001='2추일출'!$B145)*([2]구분표!$A$2:$A$1001='2추일출'!$C145),0))),"@@")</f>
        <v/>
      </c>
    </row>
    <row r="146" spans="1:31" ht="31.5" customHeight="1">
      <c r="A146" s="90" t="str">
        <f>IFERROR(VLOOKUP('2추일출'!$C146,[2]구분표!$A$2:$C$1001,2,FALSE),"")</f>
        <v/>
      </c>
      <c r="B146" s="90" t="str">
        <f>IFERROR(VLOOKUP('2추일출'!$C146,[2]구분표!$A$2:$C$1001,3,FALSE),"")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188"/>
      <c r="K146" s="188"/>
      <c r="L146" s="74">
        <f t="shared" si="23"/>
        <v>0</v>
      </c>
      <c r="M146" s="202"/>
      <c r="N146" s="188"/>
      <c r="O146" s="74">
        <f t="shared" si="24"/>
        <v>0</v>
      </c>
      <c r="P146" s="75" t="str">
        <f t="shared" si="25"/>
        <v>-</v>
      </c>
      <c r="Q146" s="209"/>
      <c r="R146" s="76"/>
      <c r="S146" s="215"/>
      <c r="T146" s="76"/>
      <c r="U146" s="79" t="str">
        <f t="shared" si="26"/>
        <v/>
      </c>
      <c r="V146" s="188">
        <f t="shared" si="27"/>
        <v>0</v>
      </c>
      <c r="W146" s="188">
        <f t="shared" si="28"/>
        <v>0</v>
      </c>
      <c r="X146" s="78" t="str">
        <f t="shared" si="29"/>
        <v>ok</v>
      </c>
      <c r="Y146" s="76"/>
      <c r="Z146" s="77" t="str">
        <f t="shared" si="30"/>
        <v/>
      </c>
      <c r="AA146" s="188">
        <f t="shared" si="31"/>
        <v>0</v>
      </c>
      <c r="AB146" s="188">
        <f t="shared" si="32"/>
        <v>0</v>
      </c>
      <c r="AC146" s="78" t="str">
        <f t="shared" si="33"/>
        <v>ok</v>
      </c>
      <c r="AD146" s="76"/>
      <c r="AE146" s="80" t="str">
        <f t="array" ref="AE146">IFERROR(IF($C146="","",INDEX([2]구분표!$I$2:$I$1001,MATCH(1,([2]구분표!$B$2:$B$1001='2추일출'!$A146)*([2]구분표!$C$2:$C$1001='2추일출'!$B146)*([2]구분표!$A$2:$A$1001='2추일출'!$C146),0))),"@@")</f>
        <v/>
      </c>
    </row>
    <row r="147" spans="1:31" ht="31.5" customHeight="1">
      <c r="A147" s="90" t="str">
        <f>IFERROR(VLOOKUP('2추일출'!$C147,[2]구분표!$A$2:$C$1001,2,FALSE),"")</f>
        <v/>
      </c>
      <c r="B147" s="90" t="str">
        <f>IFERROR(VLOOKUP('2추일출'!$C147,[2]구분표!$A$2:$C$1001,3,FALSE),"")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200"/>
      <c r="K147" s="200"/>
      <c r="L147" s="74">
        <f t="shared" si="23"/>
        <v>0</v>
      </c>
      <c r="M147" s="200"/>
      <c r="N147" s="200"/>
      <c r="O147" s="74">
        <f t="shared" si="24"/>
        <v>0</v>
      </c>
      <c r="P147" s="75" t="str">
        <f t="shared" si="25"/>
        <v>-</v>
      </c>
      <c r="Q147" s="209"/>
      <c r="R147" s="76"/>
      <c r="S147" s="215"/>
      <c r="T147" s="76"/>
      <c r="U147" s="79" t="str">
        <f t="shared" si="26"/>
        <v/>
      </c>
      <c r="V147" s="188">
        <f t="shared" si="27"/>
        <v>0</v>
      </c>
      <c r="W147" s="188">
        <f t="shared" si="28"/>
        <v>0</v>
      </c>
      <c r="X147" s="78" t="str">
        <f t="shared" si="29"/>
        <v>ok</v>
      </c>
      <c r="Y147" s="76"/>
      <c r="Z147" s="77" t="str">
        <f t="shared" si="30"/>
        <v/>
      </c>
      <c r="AA147" s="188">
        <f t="shared" si="31"/>
        <v>0</v>
      </c>
      <c r="AB147" s="188">
        <f t="shared" si="32"/>
        <v>0</v>
      </c>
      <c r="AC147" s="78" t="str">
        <f t="shared" si="33"/>
        <v>ok</v>
      </c>
      <c r="AD147" s="76"/>
      <c r="AE147" s="80" t="str">
        <f t="array" ref="AE147">IFERROR(IF($C147="","",INDEX([2]구분표!$I$2:$I$1001,MATCH(1,([2]구분표!$B$2:$B$1001='2추일출'!$A147)*([2]구분표!$C$2:$C$1001='2추일출'!$B147)*([2]구분표!$A$2:$A$1001='2추일출'!$C147),0))),"@@")</f>
        <v/>
      </c>
    </row>
    <row r="148" spans="1:31" ht="31.5" customHeight="1">
      <c r="A148" s="90" t="str">
        <f>IFERROR(VLOOKUP('2추일출'!$C148,[2]구분표!$A$2:$C$1001,2,FALSE),"")</f>
        <v/>
      </c>
      <c r="B148" s="90" t="str">
        <f>IFERROR(VLOOKUP('2추일출'!$C148,[2]구분표!$A$2:$C$1001,3,FALSE),"")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3"/>
        <v>0</v>
      </c>
      <c r="M148" s="188"/>
      <c r="N148" s="188"/>
      <c r="O148" s="74">
        <f t="shared" si="24"/>
        <v>0</v>
      </c>
      <c r="P148" s="75" t="str">
        <f t="shared" si="25"/>
        <v>-</v>
      </c>
      <c r="Q148" s="209"/>
      <c r="R148" s="76"/>
      <c r="S148" s="215"/>
      <c r="T148" s="76"/>
      <c r="U148" s="79" t="str">
        <f t="shared" si="26"/>
        <v/>
      </c>
      <c r="V148" s="188">
        <f t="shared" si="27"/>
        <v>0</v>
      </c>
      <c r="W148" s="188">
        <f t="shared" si="28"/>
        <v>0</v>
      </c>
      <c r="X148" s="78" t="str">
        <f t="shared" si="29"/>
        <v>ok</v>
      </c>
      <c r="Y148" s="76"/>
      <c r="Z148" s="77" t="str">
        <f t="shared" si="30"/>
        <v/>
      </c>
      <c r="AA148" s="188">
        <f t="shared" si="31"/>
        <v>0</v>
      </c>
      <c r="AB148" s="188">
        <f t="shared" si="32"/>
        <v>0</v>
      </c>
      <c r="AC148" s="78" t="str">
        <f t="shared" si="33"/>
        <v>ok</v>
      </c>
      <c r="AD148" s="76"/>
      <c r="AE148" s="80" t="str">
        <f t="array" ref="AE148">IFERROR(IF($C148="","",INDEX([2]구분표!$I$2:$I$1001,MATCH(1,([2]구분표!$B$2:$B$1001='2추일출'!$A148)*([2]구분표!$C$2:$C$1001='2추일출'!$B148)*([2]구분표!$A$2:$A$1001='2추일출'!$C148),0))),"@@")</f>
        <v/>
      </c>
    </row>
    <row r="149" spans="1:31" ht="31.5" customHeight="1">
      <c r="A149" s="90" t="str">
        <f>IFERROR(VLOOKUP('2추일출'!$C149,[2]구분표!$A$2:$C$1001,2,FALSE),"")</f>
        <v/>
      </c>
      <c r="B149" s="90" t="str">
        <f>IFERROR(VLOOKUP('2추일출'!$C149,[2]구분표!$A$2:$C$1001,3,FALSE),"")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3"/>
        <v>0</v>
      </c>
      <c r="M149" s="188"/>
      <c r="N149" s="188"/>
      <c r="O149" s="74">
        <f t="shared" si="24"/>
        <v>0</v>
      </c>
      <c r="P149" s="75" t="str">
        <f t="shared" si="25"/>
        <v>-</v>
      </c>
      <c r="Q149" s="209"/>
      <c r="R149" s="76"/>
      <c r="S149" s="215"/>
      <c r="T149" s="76"/>
      <c r="U149" s="79" t="str">
        <f t="shared" si="26"/>
        <v/>
      </c>
      <c r="V149" s="188">
        <f t="shared" si="27"/>
        <v>0</v>
      </c>
      <c r="W149" s="188">
        <f t="shared" si="28"/>
        <v>0</v>
      </c>
      <c r="X149" s="78" t="str">
        <f t="shared" si="29"/>
        <v>ok</v>
      </c>
      <c r="Y149" s="76"/>
      <c r="Z149" s="77" t="str">
        <f t="shared" si="30"/>
        <v/>
      </c>
      <c r="AA149" s="188">
        <f t="shared" si="31"/>
        <v>0</v>
      </c>
      <c r="AB149" s="188">
        <f t="shared" si="32"/>
        <v>0</v>
      </c>
      <c r="AC149" s="78" t="str">
        <f t="shared" si="33"/>
        <v>ok</v>
      </c>
      <c r="AD149" s="76"/>
      <c r="AE149" s="80" t="str">
        <f t="array" ref="AE149">IFERROR(IF($C149="","",INDEX([2]구분표!$I$2:$I$1001,MATCH(1,([2]구분표!$B$2:$B$1001='2추일출'!$A149)*([2]구분표!$C$2:$C$1001='2추일출'!$B149)*([2]구분표!$A$2:$A$1001='2추일출'!$C149),0))),"@@")</f>
        <v/>
      </c>
    </row>
    <row r="150" spans="1:31" ht="31.5" customHeight="1">
      <c r="A150" s="90" t="str">
        <f>IFERROR(VLOOKUP('2추일출'!$C150,[2]구분표!$A$2:$C$1001,2,FALSE),"")</f>
        <v/>
      </c>
      <c r="B150" s="90" t="str">
        <f>IFERROR(VLOOKUP('2추일출'!$C150,[2]구분표!$A$2:$C$1001,3,FALSE),"")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3"/>
        <v>0</v>
      </c>
      <c r="M150" s="202"/>
      <c r="N150" s="188"/>
      <c r="O150" s="74">
        <f t="shared" si="24"/>
        <v>0</v>
      </c>
      <c r="P150" s="75" t="str">
        <f t="shared" si="25"/>
        <v>-</v>
      </c>
      <c r="Q150" s="209"/>
      <c r="R150" s="76"/>
      <c r="S150" s="215"/>
      <c r="T150" s="76"/>
      <c r="U150" s="79" t="str">
        <f t="shared" si="26"/>
        <v/>
      </c>
      <c r="V150" s="188">
        <f t="shared" si="27"/>
        <v>0</v>
      </c>
      <c r="W150" s="188">
        <f t="shared" si="28"/>
        <v>0</v>
      </c>
      <c r="X150" s="78" t="str">
        <f t="shared" si="29"/>
        <v>ok</v>
      </c>
      <c r="Y150" s="76"/>
      <c r="Z150" s="77" t="str">
        <f t="shared" si="30"/>
        <v/>
      </c>
      <c r="AA150" s="188">
        <f t="shared" si="31"/>
        <v>0</v>
      </c>
      <c r="AB150" s="188">
        <f t="shared" si="32"/>
        <v>0</v>
      </c>
      <c r="AC150" s="78" t="str">
        <f t="shared" si="33"/>
        <v>ok</v>
      </c>
      <c r="AD150" s="76"/>
      <c r="AE150" s="80" t="str">
        <f t="array" ref="AE150">IFERROR(IF($C150="","",INDEX([2]구분표!$I$2:$I$1001,MATCH(1,([2]구분표!$B$2:$B$1001='2추일출'!$A150)*([2]구분표!$C$2:$C$1001='2추일출'!$B150)*([2]구분표!$A$2:$A$1001='2추일출'!$C150),0))),"@@")</f>
        <v/>
      </c>
    </row>
    <row r="151" spans="1:31" ht="31.5" customHeight="1">
      <c r="A151" s="90" t="str">
        <f>IFERROR(VLOOKUP('2추일출'!$C151,[2]구분표!$A$2:$C$1001,2,FALSE),"")</f>
        <v/>
      </c>
      <c r="B151" s="90" t="str">
        <f>IFERROR(VLOOKUP('2추일출'!$C151,[2]구분표!$A$2:$C$1001,3,FALSE),"")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3"/>
        <v>0</v>
      </c>
      <c r="M151" s="188"/>
      <c r="N151" s="188"/>
      <c r="O151" s="74">
        <f t="shared" si="24"/>
        <v>0</v>
      </c>
      <c r="P151" s="75" t="str">
        <f t="shared" si="25"/>
        <v>-</v>
      </c>
      <c r="Q151" s="209"/>
      <c r="R151" s="76"/>
      <c r="S151" s="215"/>
      <c r="T151" s="76"/>
      <c r="U151" s="79" t="str">
        <f t="shared" si="26"/>
        <v/>
      </c>
      <c r="V151" s="188">
        <f t="shared" si="27"/>
        <v>0</v>
      </c>
      <c r="W151" s="188">
        <f t="shared" si="28"/>
        <v>0</v>
      </c>
      <c r="X151" s="78" t="str">
        <f t="shared" si="29"/>
        <v>ok</v>
      </c>
      <c r="Y151" s="76"/>
      <c r="Z151" s="77" t="str">
        <f t="shared" si="30"/>
        <v/>
      </c>
      <c r="AA151" s="188">
        <f t="shared" si="31"/>
        <v>0</v>
      </c>
      <c r="AB151" s="188">
        <f t="shared" si="32"/>
        <v>0</v>
      </c>
      <c r="AC151" s="78" t="str">
        <f t="shared" si="33"/>
        <v>ok</v>
      </c>
      <c r="AD151" s="76"/>
      <c r="AE151" s="80" t="str">
        <f t="array" ref="AE151">IFERROR(IF($C151="","",INDEX([2]구분표!$I$2:$I$1001,MATCH(1,([2]구분표!$B$2:$B$1001='2추일출'!$A151)*([2]구분표!$C$2:$C$1001='2추일출'!$B151)*([2]구분표!$A$2:$A$1001='2추일출'!$C151),0))),"@@")</f>
        <v/>
      </c>
    </row>
    <row r="152" spans="1:31" ht="31.5" customHeight="1">
      <c r="A152" s="90" t="str">
        <f>IFERROR(VLOOKUP('2추일출'!$C152,[2]구분표!$A$2:$C$1001,2,FALSE),"")</f>
        <v/>
      </c>
      <c r="B152" s="90" t="str">
        <f>IFERROR(VLOOKUP('2추일출'!$C152,[2]구분표!$A$2:$C$1001,3,FALSE),"")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3"/>
        <v>0</v>
      </c>
      <c r="M152" s="188"/>
      <c r="N152" s="188"/>
      <c r="O152" s="74">
        <f t="shared" si="24"/>
        <v>0</v>
      </c>
      <c r="P152" s="75" t="str">
        <f t="shared" si="25"/>
        <v>-</v>
      </c>
      <c r="Q152" s="209"/>
      <c r="R152" s="76"/>
      <c r="S152" s="215"/>
      <c r="T152" s="76"/>
      <c r="U152" s="79" t="str">
        <f t="shared" si="26"/>
        <v/>
      </c>
      <c r="V152" s="188">
        <f t="shared" si="27"/>
        <v>0</v>
      </c>
      <c r="W152" s="188">
        <f t="shared" si="28"/>
        <v>0</v>
      </c>
      <c r="X152" s="78" t="str">
        <f t="shared" si="29"/>
        <v>ok</v>
      </c>
      <c r="Y152" s="76"/>
      <c r="Z152" s="77" t="str">
        <f t="shared" si="30"/>
        <v/>
      </c>
      <c r="AA152" s="188">
        <f t="shared" si="31"/>
        <v>0</v>
      </c>
      <c r="AB152" s="188">
        <f t="shared" si="32"/>
        <v>0</v>
      </c>
      <c r="AC152" s="78" t="str">
        <f t="shared" si="33"/>
        <v>ok</v>
      </c>
      <c r="AD152" s="76"/>
      <c r="AE152" s="80" t="str">
        <f t="array" ref="AE152">IFERROR(IF($C152="","",INDEX([2]구분표!$I$2:$I$1001,MATCH(1,([2]구분표!$B$2:$B$1001='2추일출'!$A152)*([2]구분표!$C$2:$C$1001='2추일출'!$B152)*([2]구분표!$A$2:$A$1001='2추일출'!$C152),0))),"@@")</f>
        <v/>
      </c>
    </row>
    <row r="153" spans="1:31" ht="31.5" customHeight="1">
      <c r="A153" s="90" t="str">
        <f>IFERROR(VLOOKUP('2추일출'!$C153,[2]구분표!$A$2:$C$1001,2,FALSE),"")</f>
        <v/>
      </c>
      <c r="B153" s="90" t="str">
        <f>IFERROR(VLOOKUP('2추일출'!$C153,[2]구분표!$A$2:$C$1001,3,FALSE),"")</f>
        <v/>
      </c>
      <c r="C153" s="190"/>
      <c r="D153" s="189"/>
      <c r="E153" s="189"/>
      <c r="F153" s="190"/>
      <c r="G153" s="188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3"/>
        <v>0</v>
      </c>
      <c r="M153" s="188"/>
      <c r="N153" s="188"/>
      <c r="O153" s="74">
        <f t="shared" si="24"/>
        <v>0</v>
      </c>
      <c r="P153" s="75" t="str">
        <f t="shared" si="25"/>
        <v>-</v>
      </c>
      <c r="Q153" s="209"/>
      <c r="R153" s="76"/>
      <c r="S153" s="215"/>
      <c r="T153" s="76"/>
      <c r="U153" s="79" t="str">
        <f t="shared" si="26"/>
        <v/>
      </c>
      <c r="V153" s="188">
        <f t="shared" si="27"/>
        <v>0</v>
      </c>
      <c r="W153" s="188">
        <f t="shared" si="28"/>
        <v>0</v>
      </c>
      <c r="X153" s="78" t="str">
        <f t="shared" si="29"/>
        <v>ok</v>
      </c>
      <c r="Y153" s="76"/>
      <c r="Z153" s="77" t="str">
        <f t="shared" si="30"/>
        <v/>
      </c>
      <c r="AA153" s="188">
        <f t="shared" si="31"/>
        <v>0</v>
      </c>
      <c r="AB153" s="188">
        <f t="shared" si="32"/>
        <v>0</v>
      </c>
      <c r="AC153" s="78" t="str">
        <f t="shared" si="33"/>
        <v>ok</v>
      </c>
      <c r="AD153" s="76"/>
      <c r="AE153" s="80" t="str">
        <f t="array" ref="AE153">IFERROR(IF($C153="","",INDEX([2]구분표!$I$2:$I$1001,MATCH(1,([2]구분표!$B$2:$B$1001='2추일출'!$A153)*([2]구분표!$C$2:$C$1001='2추일출'!$B153)*([2]구분표!$A$2:$A$1001='2추일출'!$C153),0))),"@@")</f>
        <v/>
      </c>
    </row>
    <row r="154" spans="1:31" ht="31.5" customHeight="1">
      <c r="A154" s="90" t="str">
        <f>IFERROR(VLOOKUP('2추일출'!$C154,[2]구분표!$A$2:$C$1001,2,FALSE),"")</f>
        <v/>
      </c>
      <c r="B154" s="90" t="str">
        <f>IFERROR(VLOOKUP('2추일출'!$C154,[2]구분표!$A$2:$C$1001,3,FALSE),"")</f>
        <v/>
      </c>
      <c r="C154" s="190"/>
      <c r="D154" s="189"/>
      <c r="E154" s="189"/>
      <c r="F154" s="190"/>
      <c r="G154" s="191"/>
      <c r="H154" s="188"/>
      <c r="I154" s="74">
        <f>IF(SUMPRODUCT(COUNTIF($D154,{"*본예산*","*1회추경*","*신규*"})),"-",G154-H154)</f>
        <v>0</v>
      </c>
      <c r="J154" s="188"/>
      <c r="K154" s="188"/>
      <c r="L154" s="74">
        <f t="shared" si="23"/>
        <v>0</v>
      </c>
      <c r="M154" s="188"/>
      <c r="N154" s="188"/>
      <c r="O154" s="74">
        <f t="shared" si="24"/>
        <v>0</v>
      </c>
      <c r="P154" s="75" t="str">
        <f t="shared" si="25"/>
        <v>-</v>
      </c>
      <c r="Q154" s="209"/>
      <c r="R154" s="76"/>
      <c r="S154" s="215"/>
      <c r="T154" s="76"/>
      <c r="U154" s="79" t="str">
        <f t="shared" si="26"/>
        <v/>
      </c>
      <c r="V154" s="188">
        <f t="shared" si="27"/>
        <v>0</v>
      </c>
      <c r="W154" s="188">
        <f t="shared" si="28"/>
        <v>0</v>
      </c>
      <c r="X154" s="78" t="str">
        <f t="shared" si="29"/>
        <v>ok</v>
      </c>
      <c r="Y154" s="76"/>
      <c r="Z154" s="77" t="str">
        <f t="shared" si="30"/>
        <v/>
      </c>
      <c r="AA154" s="188">
        <f t="shared" si="31"/>
        <v>0</v>
      </c>
      <c r="AB154" s="188">
        <f t="shared" si="32"/>
        <v>0</v>
      </c>
      <c r="AC154" s="78" t="str">
        <f t="shared" si="33"/>
        <v>ok</v>
      </c>
      <c r="AD154" s="76"/>
      <c r="AE154" s="80" t="str">
        <f t="array" ref="AE154">IFERROR(IF($C154="","",INDEX([2]구분표!$I$2:$I$1001,MATCH(1,([2]구분표!$B$2:$B$1001='2추일출'!$A154)*([2]구분표!$C$2:$C$1001='2추일출'!$B154)*([2]구분표!$A$2:$A$1001='2추일출'!$C154),0))),"@@")</f>
        <v/>
      </c>
    </row>
    <row r="155" spans="1:31" ht="31.5" customHeight="1">
      <c r="A155" s="90" t="str">
        <f>IFERROR(VLOOKUP('2추일출'!$C155,[2]구분표!$A$2:$C$1001,2,FALSE),"")</f>
        <v/>
      </c>
      <c r="B155" s="90" t="str">
        <f>IFERROR(VLOOKUP('2추일출'!$C155,[2]구분표!$A$2:$C$1001,3,FALSE),"")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3"/>
        <v>0</v>
      </c>
      <c r="M155" s="203"/>
      <c r="N155" s="202"/>
      <c r="O155" s="74">
        <f t="shared" si="24"/>
        <v>0</v>
      </c>
      <c r="P155" s="75" t="str">
        <f t="shared" si="25"/>
        <v>-</v>
      </c>
      <c r="Q155" s="208"/>
      <c r="R155" s="76"/>
      <c r="S155" s="215"/>
      <c r="T155" s="76"/>
      <c r="U155" s="79" t="str">
        <f t="shared" si="26"/>
        <v/>
      </c>
      <c r="V155" s="188">
        <f t="shared" si="27"/>
        <v>0</v>
      </c>
      <c r="W155" s="188">
        <f t="shared" si="28"/>
        <v>0</v>
      </c>
      <c r="X155" s="78" t="str">
        <f t="shared" si="29"/>
        <v>ok</v>
      </c>
      <c r="Y155" s="76"/>
      <c r="Z155" s="77" t="str">
        <f t="shared" si="30"/>
        <v/>
      </c>
      <c r="AA155" s="188">
        <f t="shared" si="31"/>
        <v>0</v>
      </c>
      <c r="AB155" s="188">
        <f t="shared" si="32"/>
        <v>0</v>
      </c>
      <c r="AC155" s="78" t="str">
        <f t="shared" si="33"/>
        <v>ok</v>
      </c>
      <c r="AD155" s="76"/>
      <c r="AE155" s="80" t="str">
        <f t="array" ref="AE155">IFERROR(IF($C155="","",INDEX([2]구분표!$I$2:$I$1001,MATCH(1,([2]구분표!$B$2:$B$1001='2추일출'!$A155)*([2]구분표!$C$2:$C$1001='2추일출'!$B155)*([2]구분표!$A$2:$A$1001='2추일출'!$C155),0))),"@@")</f>
        <v/>
      </c>
    </row>
    <row r="156" spans="1:31" ht="31.5" customHeight="1">
      <c r="A156" s="90" t="str">
        <f>IFERROR(VLOOKUP('2추일출'!$C156,[2]구분표!$A$2:$C$1001,2,FALSE),"")</f>
        <v/>
      </c>
      <c r="B156" s="90" t="str">
        <f>IFERROR(VLOOKUP('2추일출'!$C156,[2]구분표!$A$2:$C$1001,3,FALSE),"")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3"/>
        <v>0</v>
      </c>
      <c r="M156" s="203"/>
      <c r="N156" s="202"/>
      <c r="O156" s="74">
        <f t="shared" si="24"/>
        <v>0</v>
      </c>
      <c r="P156" s="75" t="str">
        <f t="shared" si="25"/>
        <v>-</v>
      </c>
      <c r="Q156" s="208"/>
      <c r="R156" s="76"/>
      <c r="S156" s="215"/>
      <c r="T156" s="76"/>
      <c r="U156" s="79" t="str">
        <f t="shared" si="26"/>
        <v/>
      </c>
      <c r="V156" s="188">
        <f t="shared" si="27"/>
        <v>0</v>
      </c>
      <c r="W156" s="188">
        <f t="shared" si="28"/>
        <v>0</v>
      </c>
      <c r="X156" s="78" t="str">
        <f t="shared" si="29"/>
        <v>ok</v>
      </c>
      <c r="Y156" s="76"/>
      <c r="Z156" s="77" t="str">
        <f t="shared" si="30"/>
        <v/>
      </c>
      <c r="AA156" s="188">
        <f t="shared" si="31"/>
        <v>0</v>
      </c>
      <c r="AB156" s="188">
        <f t="shared" si="32"/>
        <v>0</v>
      </c>
      <c r="AC156" s="78" t="str">
        <f t="shared" si="33"/>
        <v>ok</v>
      </c>
      <c r="AD156" s="76"/>
      <c r="AE156" s="80" t="str">
        <f t="array" ref="AE156">IFERROR(IF($C156="","",INDEX([2]구분표!$I$2:$I$1001,MATCH(1,([2]구분표!$B$2:$B$1001='2추일출'!$A156)*([2]구분표!$C$2:$C$1001='2추일출'!$B156)*([2]구분표!$A$2:$A$1001='2추일출'!$C156),0))),"@@")</f>
        <v/>
      </c>
    </row>
    <row r="157" spans="1:31" ht="31.5" customHeight="1">
      <c r="A157" s="90" t="str">
        <f>IFERROR(VLOOKUP('2추일출'!$C157,[2]구분표!$A$2:$C$1001,2,FALSE),"")</f>
        <v/>
      </c>
      <c r="B157" s="90" t="str">
        <f>IFERROR(VLOOKUP('2추일출'!$C157,[2]구분표!$A$2:$C$1001,3,FALSE),"")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3"/>
        <v>0</v>
      </c>
      <c r="M157" s="203"/>
      <c r="N157" s="202"/>
      <c r="O157" s="74">
        <f t="shared" si="24"/>
        <v>0</v>
      </c>
      <c r="P157" s="75" t="str">
        <f t="shared" si="25"/>
        <v>-</v>
      </c>
      <c r="Q157" s="208"/>
      <c r="R157" s="76"/>
      <c r="S157" s="215"/>
      <c r="T157" s="76"/>
      <c r="U157" s="79" t="str">
        <f t="shared" si="26"/>
        <v/>
      </c>
      <c r="V157" s="188">
        <f t="shared" si="27"/>
        <v>0</v>
      </c>
      <c r="W157" s="188">
        <f t="shared" si="28"/>
        <v>0</v>
      </c>
      <c r="X157" s="78" t="str">
        <f t="shared" si="29"/>
        <v>ok</v>
      </c>
      <c r="Y157" s="76"/>
      <c r="Z157" s="77" t="str">
        <f t="shared" si="30"/>
        <v/>
      </c>
      <c r="AA157" s="188">
        <f t="shared" si="31"/>
        <v>0</v>
      </c>
      <c r="AB157" s="188">
        <f t="shared" si="32"/>
        <v>0</v>
      </c>
      <c r="AC157" s="78" t="str">
        <f t="shared" si="33"/>
        <v>ok</v>
      </c>
      <c r="AD157" s="76"/>
      <c r="AE157" s="80" t="str">
        <f t="array" ref="AE157">IFERROR(IF($C157="","",INDEX([2]구분표!$I$2:$I$1001,MATCH(1,([2]구분표!$B$2:$B$1001='2추일출'!$A157)*([2]구분표!$C$2:$C$1001='2추일출'!$B157)*([2]구분표!$A$2:$A$1001='2추일출'!$C157),0))),"@@")</f>
        <v/>
      </c>
    </row>
    <row r="158" spans="1:31" ht="31.5" customHeight="1">
      <c r="A158" s="90" t="str">
        <f>IFERROR(VLOOKUP('2추일출'!$C158,[2]구분표!$A$2:$C$1001,2,FALSE),"")</f>
        <v/>
      </c>
      <c r="B158" s="90" t="str">
        <f>IFERROR(VLOOKUP('2추일출'!$C158,[2]구분표!$A$2:$C$1001,3,FALSE),"")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3"/>
        <v>0</v>
      </c>
      <c r="M158" s="203"/>
      <c r="N158" s="202"/>
      <c r="O158" s="74">
        <f t="shared" si="24"/>
        <v>0</v>
      </c>
      <c r="P158" s="75" t="str">
        <f t="shared" si="25"/>
        <v>-</v>
      </c>
      <c r="Q158" s="208"/>
      <c r="R158" s="76"/>
      <c r="S158" s="215"/>
      <c r="T158" s="76"/>
      <c r="U158" s="79" t="str">
        <f t="shared" si="26"/>
        <v/>
      </c>
      <c r="V158" s="188">
        <f t="shared" si="27"/>
        <v>0</v>
      </c>
      <c r="W158" s="188">
        <f t="shared" si="28"/>
        <v>0</v>
      </c>
      <c r="X158" s="78" t="str">
        <f t="shared" si="29"/>
        <v>ok</v>
      </c>
      <c r="Y158" s="76"/>
      <c r="Z158" s="77" t="str">
        <f t="shared" si="30"/>
        <v/>
      </c>
      <c r="AA158" s="188">
        <f t="shared" si="31"/>
        <v>0</v>
      </c>
      <c r="AB158" s="188">
        <f t="shared" si="32"/>
        <v>0</v>
      </c>
      <c r="AC158" s="78" t="str">
        <f t="shared" si="33"/>
        <v>ok</v>
      </c>
      <c r="AD158" s="76"/>
      <c r="AE158" s="80" t="str">
        <f t="array" ref="AE158">IFERROR(IF($C158="","",INDEX([2]구분표!$I$2:$I$1001,MATCH(1,([2]구분표!$B$2:$B$1001='2추일출'!$A158)*([2]구분표!$C$2:$C$1001='2추일출'!$B158)*([2]구분표!$A$2:$A$1001='2추일출'!$C158),0))),"@@")</f>
        <v/>
      </c>
    </row>
    <row r="159" spans="1:31" ht="31.5" customHeight="1">
      <c r="A159" s="90" t="str">
        <f>IFERROR(VLOOKUP('2추일출'!$C159,[2]구분표!$A$2:$C$1001,2,FALSE),"")</f>
        <v/>
      </c>
      <c r="B159" s="90" t="str">
        <f>IFERROR(VLOOKUP('2추일출'!$C159,[2]구분표!$A$2:$C$1001,3,FALSE),"")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3"/>
        <v>0</v>
      </c>
      <c r="M159" s="203"/>
      <c r="N159" s="202"/>
      <c r="O159" s="74">
        <f t="shared" si="24"/>
        <v>0</v>
      </c>
      <c r="P159" s="75" t="str">
        <f t="shared" si="25"/>
        <v>-</v>
      </c>
      <c r="Q159" s="208"/>
      <c r="R159" s="76"/>
      <c r="S159" s="215"/>
      <c r="T159" s="76"/>
      <c r="U159" s="79" t="str">
        <f t="shared" si="26"/>
        <v/>
      </c>
      <c r="V159" s="188">
        <f t="shared" si="27"/>
        <v>0</v>
      </c>
      <c r="W159" s="188">
        <f t="shared" si="28"/>
        <v>0</v>
      </c>
      <c r="X159" s="78" t="str">
        <f t="shared" si="29"/>
        <v>ok</v>
      </c>
      <c r="Y159" s="76"/>
      <c r="Z159" s="77" t="str">
        <f t="shared" si="30"/>
        <v/>
      </c>
      <c r="AA159" s="188">
        <f t="shared" si="31"/>
        <v>0</v>
      </c>
      <c r="AB159" s="188">
        <f t="shared" si="32"/>
        <v>0</v>
      </c>
      <c r="AC159" s="78" t="str">
        <f t="shared" si="33"/>
        <v>ok</v>
      </c>
      <c r="AD159" s="76"/>
      <c r="AE159" s="80" t="str">
        <f t="array" ref="AE159">IFERROR(IF($C159="","",INDEX([2]구분표!$I$2:$I$1001,MATCH(1,([2]구분표!$B$2:$B$1001='2추일출'!$A159)*([2]구분표!$C$2:$C$1001='2추일출'!$B159)*([2]구분표!$A$2:$A$1001='2추일출'!$C159),0))),"@@")</f>
        <v/>
      </c>
    </row>
    <row r="160" spans="1:31" ht="31.5" customHeight="1">
      <c r="A160" s="90" t="str">
        <f>IFERROR(VLOOKUP('2추일출'!$C160,[2]구분표!$A$2:$C$1001,2,FALSE),"")</f>
        <v/>
      </c>
      <c r="B160" s="90" t="str">
        <f>IFERROR(VLOOKUP('2추일출'!$C160,[2]구분표!$A$2:$C$1001,3,FALSE),"")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200"/>
      <c r="K160" s="200"/>
      <c r="L160" s="74">
        <f t="shared" si="23"/>
        <v>0</v>
      </c>
      <c r="M160" s="203"/>
      <c r="N160" s="202"/>
      <c r="O160" s="74">
        <f t="shared" si="24"/>
        <v>0</v>
      </c>
      <c r="P160" s="75" t="str">
        <f t="shared" si="25"/>
        <v>-</v>
      </c>
      <c r="Q160" s="208"/>
      <c r="R160" s="76"/>
      <c r="S160" s="215"/>
      <c r="T160" s="76"/>
      <c r="U160" s="79" t="str">
        <f t="shared" si="26"/>
        <v/>
      </c>
      <c r="V160" s="188">
        <f t="shared" si="27"/>
        <v>0</v>
      </c>
      <c r="W160" s="188">
        <f t="shared" si="28"/>
        <v>0</v>
      </c>
      <c r="X160" s="78" t="str">
        <f t="shared" si="29"/>
        <v>ok</v>
      </c>
      <c r="Y160" s="76"/>
      <c r="Z160" s="77" t="str">
        <f t="shared" si="30"/>
        <v/>
      </c>
      <c r="AA160" s="188">
        <f t="shared" si="31"/>
        <v>0</v>
      </c>
      <c r="AB160" s="188">
        <f t="shared" si="32"/>
        <v>0</v>
      </c>
      <c r="AC160" s="78" t="str">
        <f t="shared" si="33"/>
        <v>ok</v>
      </c>
      <c r="AD160" s="76"/>
      <c r="AE160" s="80" t="str">
        <f t="array" ref="AE160">IFERROR(IF($C160="","",INDEX([2]구분표!$I$2:$I$1001,MATCH(1,([2]구분표!$B$2:$B$1001='2추일출'!$A160)*([2]구분표!$C$2:$C$1001='2추일출'!$B160)*([2]구분표!$A$2:$A$1001='2추일출'!$C160),0))),"@@")</f>
        <v/>
      </c>
    </row>
    <row r="161" spans="1:31" ht="31.5" customHeight="1">
      <c r="A161" s="90" t="str">
        <f>IFERROR(VLOOKUP('2추일출'!$C161,[2]구분표!$A$2:$C$1001,2,FALSE),"")</f>
        <v/>
      </c>
      <c r="B161" s="90" t="str">
        <f>IFERROR(VLOOKUP('2추일출'!$C161,[2]구분표!$A$2:$C$1001,3,FALSE),"")</f>
        <v/>
      </c>
      <c r="C161" s="190"/>
      <c r="D161" s="189"/>
      <c r="E161" s="189"/>
      <c r="F161" s="190"/>
      <c r="G161" s="188"/>
      <c r="H161" s="188"/>
      <c r="I161" s="74">
        <f>IF(SUMPRODUCT(COUNTIF($D161,{"*본예산*","*1회추경*","*신규*"})),"-",G161-H161)</f>
        <v>0</v>
      </c>
      <c r="J161" s="188"/>
      <c r="K161" s="188"/>
      <c r="L161" s="74">
        <f t="shared" si="23"/>
        <v>0</v>
      </c>
      <c r="M161" s="202"/>
      <c r="N161" s="202"/>
      <c r="O161" s="74">
        <f t="shared" si="24"/>
        <v>0</v>
      </c>
      <c r="P161" s="75" t="str">
        <f t="shared" si="25"/>
        <v>-</v>
      </c>
      <c r="Q161" s="208"/>
      <c r="R161" s="76"/>
      <c r="S161" s="215"/>
      <c r="T161" s="76"/>
      <c r="U161" s="79" t="str">
        <f t="shared" si="26"/>
        <v/>
      </c>
      <c r="V161" s="188">
        <f t="shared" si="27"/>
        <v>0</v>
      </c>
      <c r="W161" s="188">
        <f t="shared" si="28"/>
        <v>0</v>
      </c>
      <c r="X161" s="78" t="str">
        <f t="shared" si="29"/>
        <v>ok</v>
      </c>
      <c r="Y161" s="76"/>
      <c r="Z161" s="77" t="str">
        <f t="shared" si="30"/>
        <v/>
      </c>
      <c r="AA161" s="188">
        <f t="shared" si="31"/>
        <v>0</v>
      </c>
      <c r="AB161" s="188">
        <f t="shared" si="32"/>
        <v>0</v>
      </c>
      <c r="AC161" s="78" t="str">
        <f t="shared" si="33"/>
        <v>ok</v>
      </c>
      <c r="AD161" s="76"/>
      <c r="AE161" s="80" t="str">
        <f t="array" ref="AE161">IFERROR(IF($C161="","",INDEX([2]구분표!$I$2:$I$1001,MATCH(1,([2]구분표!$B$2:$B$1001='2추일출'!$A161)*([2]구분표!$C$2:$C$1001='2추일출'!$B161)*([2]구분표!$A$2:$A$1001='2추일출'!$C161),0))),"@@")</f>
        <v/>
      </c>
    </row>
    <row r="162" spans="1:31" ht="31.5" customHeight="1">
      <c r="A162" s="90" t="str">
        <f>IFERROR(VLOOKUP('2추일출'!$C162,[2]구분표!$A$2:$C$1001,2,FALSE),"")</f>
        <v/>
      </c>
      <c r="B162" s="90" t="str">
        <f>IFERROR(VLOOKUP('2추일출'!$C162,[2]구분표!$A$2:$C$1001,3,FALSE),"")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3"/>
        <v>0</v>
      </c>
      <c r="M162" s="188"/>
      <c r="N162" s="188"/>
      <c r="O162" s="74">
        <f t="shared" si="24"/>
        <v>0</v>
      </c>
      <c r="P162" s="75" t="str">
        <f t="shared" si="25"/>
        <v>-</v>
      </c>
      <c r="Q162" s="210"/>
      <c r="R162" s="76"/>
      <c r="S162" s="215"/>
      <c r="T162" s="76"/>
      <c r="U162" s="79" t="str">
        <f t="shared" si="26"/>
        <v/>
      </c>
      <c r="V162" s="188">
        <f t="shared" si="27"/>
        <v>0</v>
      </c>
      <c r="W162" s="188">
        <f t="shared" si="28"/>
        <v>0</v>
      </c>
      <c r="X162" s="78" t="str">
        <f t="shared" si="29"/>
        <v>ok</v>
      </c>
      <c r="Y162" s="76"/>
      <c r="Z162" s="77" t="str">
        <f t="shared" si="30"/>
        <v/>
      </c>
      <c r="AA162" s="188">
        <f t="shared" si="31"/>
        <v>0</v>
      </c>
      <c r="AB162" s="188">
        <f t="shared" si="32"/>
        <v>0</v>
      </c>
      <c r="AC162" s="78" t="str">
        <f t="shared" si="33"/>
        <v>ok</v>
      </c>
      <c r="AD162" s="76"/>
      <c r="AE162" s="80" t="str">
        <f t="array" ref="AE162">IFERROR(IF($C162="","",INDEX([2]구분표!$I$2:$I$1001,MATCH(1,([2]구분표!$B$2:$B$1001='2추일출'!$A162)*([2]구분표!$C$2:$C$1001='2추일출'!$B162)*([2]구분표!$A$2:$A$1001='2추일출'!$C162),0))),"@@")</f>
        <v/>
      </c>
    </row>
    <row r="163" spans="1:31" ht="31.5" customHeight="1">
      <c r="A163" s="90" t="str">
        <f>IFERROR(VLOOKUP('2추일출'!$C163,[2]구분표!$A$2:$C$1001,2,FALSE),"")</f>
        <v/>
      </c>
      <c r="B163" s="90" t="str">
        <f>IFERROR(VLOOKUP('2추일출'!$C163,[2]구분표!$A$2:$C$1001,3,FALSE),"")</f>
        <v/>
      </c>
      <c r="C163" s="190"/>
      <c r="D163" s="189"/>
      <c r="E163" s="189"/>
      <c r="F163" s="190"/>
      <c r="G163" s="188"/>
      <c r="H163" s="191"/>
      <c r="I163" s="74">
        <f>IF(SUMPRODUCT(COUNTIF($D163,{"*본예산*","*1회추경*","*신규*"})),"-",G163-H163)</f>
        <v>0</v>
      </c>
      <c r="J163" s="188"/>
      <c r="K163" s="188"/>
      <c r="L163" s="74">
        <f t="shared" si="23"/>
        <v>0</v>
      </c>
      <c r="M163" s="188"/>
      <c r="N163" s="188"/>
      <c r="O163" s="74">
        <f t="shared" si="24"/>
        <v>0</v>
      </c>
      <c r="P163" s="75" t="str">
        <f t="shared" si="25"/>
        <v>-</v>
      </c>
      <c r="Q163" s="210"/>
      <c r="R163" s="76"/>
      <c r="S163" s="215"/>
      <c r="T163" s="76"/>
      <c r="U163" s="79" t="str">
        <f t="shared" si="26"/>
        <v/>
      </c>
      <c r="V163" s="188">
        <f t="shared" si="27"/>
        <v>0</v>
      </c>
      <c r="W163" s="188">
        <f t="shared" si="28"/>
        <v>0</v>
      </c>
      <c r="X163" s="78" t="str">
        <f t="shared" si="29"/>
        <v>ok</v>
      </c>
      <c r="Y163" s="76"/>
      <c r="Z163" s="77" t="str">
        <f t="shared" si="30"/>
        <v/>
      </c>
      <c r="AA163" s="188">
        <f t="shared" si="31"/>
        <v>0</v>
      </c>
      <c r="AB163" s="188">
        <f t="shared" si="32"/>
        <v>0</v>
      </c>
      <c r="AC163" s="78" t="str">
        <f t="shared" si="33"/>
        <v>ok</v>
      </c>
      <c r="AD163" s="76"/>
      <c r="AE163" s="80" t="str">
        <f t="array" ref="AE163">IFERROR(IF($C163="","",INDEX([2]구분표!$I$2:$I$1001,MATCH(1,([2]구분표!$B$2:$B$1001='2추일출'!$A163)*([2]구분표!$C$2:$C$1001='2추일출'!$B163)*([2]구분표!$A$2:$A$1001='2추일출'!$C163),0))),"@@")</f>
        <v/>
      </c>
    </row>
    <row r="164" spans="1:31" ht="31.5" customHeight="1">
      <c r="A164" s="90" t="str">
        <f>IFERROR(VLOOKUP('2추일출'!$C164,[2]구분표!$A$2:$C$1001,2,FALSE),"")</f>
        <v/>
      </c>
      <c r="B164" s="90" t="str">
        <f>IFERROR(VLOOKUP('2추일출'!$C164,[2]구분표!$A$2:$C$1001,3,FALSE),"")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3"/>
        <v>0</v>
      </c>
      <c r="M164" s="188"/>
      <c r="N164" s="188"/>
      <c r="O164" s="74">
        <f t="shared" si="24"/>
        <v>0</v>
      </c>
      <c r="P164" s="75" t="str">
        <f t="shared" si="25"/>
        <v>-</v>
      </c>
      <c r="Q164" s="209"/>
      <c r="R164" s="76"/>
      <c r="S164" s="215"/>
      <c r="T164" s="76"/>
      <c r="U164" s="79" t="str">
        <f t="shared" si="26"/>
        <v/>
      </c>
      <c r="V164" s="188">
        <f t="shared" si="27"/>
        <v>0</v>
      </c>
      <c r="W164" s="188">
        <f t="shared" si="28"/>
        <v>0</v>
      </c>
      <c r="X164" s="78" t="str">
        <f t="shared" si="29"/>
        <v>ok</v>
      </c>
      <c r="Y164" s="76"/>
      <c r="Z164" s="77" t="str">
        <f t="shared" si="30"/>
        <v/>
      </c>
      <c r="AA164" s="188">
        <f t="shared" si="31"/>
        <v>0</v>
      </c>
      <c r="AB164" s="188">
        <f t="shared" si="32"/>
        <v>0</v>
      </c>
      <c r="AC164" s="78" t="str">
        <f t="shared" si="33"/>
        <v>ok</v>
      </c>
      <c r="AD164" s="76"/>
      <c r="AE164" s="80" t="str">
        <f t="array" ref="AE164">IFERROR(IF($C164="","",INDEX([2]구분표!$I$2:$I$1001,MATCH(1,([2]구분표!$B$2:$B$1001='2추일출'!$A164)*([2]구분표!$C$2:$C$1001='2추일출'!$B164)*([2]구분표!$A$2:$A$1001='2추일출'!$C164),0))),"@@")</f>
        <v/>
      </c>
    </row>
    <row r="165" spans="1:31" ht="31.5" customHeight="1">
      <c r="A165" s="90" t="str">
        <f>IFERROR(VLOOKUP('2추일출'!$C165,[2]구분표!$A$2:$C$1001,2,FALSE),"")</f>
        <v/>
      </c>
      <c r="B165" s="90" t="str">
        <f>IFERROR(VLOOKUP('2추일출'!$C165,[2]구분표!$A$2:$C$1001,3,FALSE),"")</f>
        <v/>
      </c>
      <c r="C165" s="190"/>
      <c r="D165" s="189"/>
      <c r="E165" s="189"/>
      <c r="F165" s="190"/>
      <c r="G165" s="188"/>
      <c r="H165" s="188"/>
      <c r="I165" s="74">
        <f>IF(SUMPRODUCT(COUNTIF($D165,{"*본예산*","*1회추경*","*신규*"})),"-",G165-H165)</f>
        <v>0</v>
      </c>
      <c r="J165" s="188"/>
      <c r="K165" s="188"/>
      <c r="L165" s="74">
        <f t="shared" si="23"/>
        <v>0</v>
      </c>
      <c r="M165" s="188"/>
      <c r="N165" s="188"/>
      <c r="O165" s="74">
        <f t="shared" si="24"/>
        <v>0</v>
      </c>
      <c r="P165" s="75" t="str">
        <f t="shared" si="25"/>
        <v>-</v>
      </c>
      <c r="Q165" s="210"/>
      <c r="R165" s="76"/>
      <c r="S165" s="215"/>
      <c r="T165" s="76"/>
      <c r="U165" s="79" t="str">
        <f t="shared" si="26"/>
        <v/>
      </c>
      <c r="V165" s="188">
        <f t="shared" si="27"/>
        <v>0</v>
      </c>
      <c r="W165" s="188">
        <f t="shared" si="28"/>
        <v>0</v>
      </c>
      <c r="X165" s="78" t="str">
        <f t="shared" si="29"/>
        <v>ok</v>
      </c>
      <c r="Y165" s="76"/>
      <c r="Z165" s="77" t="str">
        <f t="shared" si="30"/>
        <v/>
      </c>
      <c r="AA165" s="188">
        <f t="shared" si="31"/>
        <v>0</v>
      </c>
      <c r="AB165" s="188">
        <f t="shared" si="32"/>
        <v>0</v>
      </c>
      <c r="AC165" s="78" t="str">
        <f t="shared" si="33"/>
        <v>ok</v>
      </c>
      <c r="AD165" s="76"/>
      <c r="AE165" s="80" t="str">
        <f t="array" ref="AE165">IFERROR(IF($C165="","",INDEX([2]구분표!$I$2:$I$1001,MATCH(1,([2]구분표!$B$2:$B$1001='2추일출'!$A165)*([2]구분표!$C$2:$C$1001='2추일출'!$B165)*([2]구분표!$A$2:$A$1001='2추일출'!$C165),0))),"@@")</f>
        <v/>
      </c>
    </row>
    <row r="166" spans="1:31" ht="31.5" customHeight="1">
      <c r="A166" s="90" t="str">
        <f>IFERROR(VLOOKUP('2추일출'!$C166,[2]구분표!$A$2:$C$1001,2,FALSE),"")</f>
        <v/>
      </c>
      <c r="B166" s="90" t="str">
        <f>IFERROR(VLOOKUP('2추일출'!$C166,[2]구분표!$A$2:$C$1001,3,FALSE),"")</f>
        <v/>
      </c>
      <c r="C166" s="190"/>
      <c r="D166" s="189"/>
      <c r="E166" s="189"/>
      <c r="F166" s="190"/>
      <c r="G166" s="192"/>
      <c r="H166" s="192"/>
      <c r="I166" s="74">
        <f>IF(SUMPRODUCT(COUNTIF($D166,{"*본예산*","*1회추경*","*신규*"})),"-",G166-H166)</f>
        <v>0</v>
      </c>
      <c r="J166" s="188"/>
      <c r="K166" s="188"/>
      <c r="L166" s="74">
        <f t="shared" si="23"/>
        <v>0</v>
      </c>
      <c r="M166" s="188"/>
      <c r="N166" s="188"/>
      <c r="O166" s="74">
        <f t="shared" si="24"/>
        <v>0</v>
      </c>
      <c r="P166" s="75" t="str">
        <f t="shared" si="25"/>
        <v>-</v>
      </c>
      <c r="Q166" s="205"/>
      <c r="R166" s="76"/>
      <c r="S166" s="215"/>
      <c r="T166" s="76"/>
      <c r="U166" s="79" t="str">
        <f t="shared" si="26"/>
        <v/>
      </c>
      <c r="V166" s="188">
        <f t="shared" si="27"/>
        <v>0</v>
      </c>
      <c r="W166" s="188">
        <f t="shared" si="28"/>
        <v>0</v>
      </c>
      <c r="X166" s="78" t="str">
        <f t="shared" si="29"/>
        <v>ok</v>
      </c>
      <c r="Y166" s="76"/>
      <c r="Z166" s="77" t="str">
        <f t="shared" si="30"/>
        <v/>
      </c>
      <c r="AA166" s="188">
        <f t="shared" si="31"/>
        <v>0</v>
      </c>
      <c r="AB166" s="188">
        <f t="shared" si="32"/>
        <v>0</v>
      </c>
      <c r="AC166" s="78" t="str">
        <f t="shared" si="33"/>
        <v>ok</v>
      </c>
      <c r="AD166" s="76"/>
      <c r="AE166" s="80" t="str">
        <f t="array" ref="AE166">IFERROR(IF($C166="","",INDEX([2]구분표!$I$2:$I$1001,MATCH(1,([2]구분표!$B$2:$B$1001='2추일출'!$A166)*([2]구분표!$C$2:$C$1001='2추일출'!$B166)*([2]구분표!$A$2:$A$1001='2추일출'!$C166),0))),"@@")</f>
        <v/>
      </c>
    </row>
    <row r="167" spans="1:31" s="24" customFormat="1" ht="31.5" customHeight="1">
      <c r="A167" s="91" t="str">
        <f>IFERROR(VLOOKUP('2추일출'!$C167,[2]구분표!$A$2:$C$1001,2,FALSE),"")</f>
        <v/>
      </c>
      <c r="B167" s="91" t="str">
        <f>IFERROR(VLOOKUP('2추일출'!$C167,[2]구분표!$A$2:$C$1001,3,FALSE),"")</f>
        <v/>
      </c>
      <c r="C167" s="194"/>
      <c r="D167" s="195"/>
      <c r="E167" s="195"/>
      <c r="F167" s="194"/>
      <c r="G167" s="192"/>
      <c r="H167" s="192"/>
      <c r="I167" s="74">
        <f>IF(SUMPRODUCT(COUNTIF($D167,{"*본예산*","*1회추경*","*신규*"})),"-",G167-H167)</f>
        <v>0</v>
      </c>
      <c r="J167" s="201"/>
      <c r="K167" s="201"/>
      <c r="L167" s="74">
        <f t="shared" si="23"/>
        <v>0</v>
      </c>
      <c r="M167" s="201"/>
      <c r="N167" s="201"/>
      <c r="O167" s="74">
        <f t="shared" si="24"/>
        <v>0</v>
      </c>
      <c r="P167" s="75" t="str">
        <f t="shared" si="25"/>
        <v>-</v>
      </c>
      <c r="Q167" s="207"/>
      <c r="R167" s="81"/>
      <c r="S167" s="216"/>
      <c r="T167" s="81"/>
      <c r="U167" s="79" t="str">
        <f t="shared" si="26"/>
        <v/>
      </c>
      <c r="V167" s="188">
        <f t="shared" si="27"/>
        <v>0</v>
      </c>
      <c r="W167" s="188">
        <f t="shared" si="28"/>
        <v>0</v>
      </c>
      <c r="X167" s="78" t="str">
        <f t="shared" si="29"/>
        <v>ok</v>
      </c>
      <c r="Y167" s="81"/>
      <c r="Z167" s="77" t="str">
        <f t="shared" si="30"/>
        <v/>
      </c>
      <c r="AA167" s="188">
        <f t="shared" si="31"/>
        <v>0</v>
      </c>
      <c r="AB167" s="188">
        <f t="shared" si="32"/>
        <v>0</v>
      </c>
      <c r="AC167" s="78" t="str">
        <f t="shared" si="33"/>
        <v>ok</v>
      </c>
      <c r="AD167" s="81"/>
      <c r="AE167" s="80" t="str">
        <f t="array" ref="AE167">IFERROR(IF($C167="","",INDEX([2]구분표!$I$2:$I$1001,MATCH(1,([2]구분표!$B$2:$B$1001='2추일출'!$A167)*([2]구분표!$C$2:$C$1001='2추일출'!$B167)*([2]구분표!$A$2:$A$1001='2추일출'!$C167),0))),"@@")</f>
        <v/>
      </c>
    </row>
    <row r="168" spans="1:31" ht="31.5" customHeight="1">
      <c r="A168" s="90" t="str">
        <f>IFERROR(VLOOKUP('2추일출'!$C168,[2]구분표!$A$2:$C$1001,2,FALSE),"")</f>
        <v/>
      </c>
      <c r="B168" s="90" t="str">
        <f>IFERROR(VLOOKUP('2추일출'!$C168,[2]구분표!$A$2:$C$1001,3,FALSE),"")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3"/>
        <v>0</v>
      </c>
      <c r="M168" s="188"/>
      <c r="N168" s="188"/>
      <c r="O168" s="74">
        <f t="shared" si="24"/>
        <v>0</v>
      </c>
      <c r="P168" s="75" t="str">
        <f t="shared" si="25"/>
        <v>-</v>
      </c>
      <c r="Q168" s="211"/>
      <c r="R168" s="76"/>
      <c r="S168" s="215"/>
      <c r="T168" s="76"/>
      <c r="U168" s="79" t="str">
        <f t="shared" si="26"/>
        <v/>
      </c>
      <c r="V168" s="188">
        <f t="shared" si="27"/>
        <v>0</v>
      </c>
      <c r="W168" s="188">
        <f t="shared" si="28"/>
        <v>0</v>
      </c>
      <c r="X168" s="78" t="str">
        <f t="shared" si="29"/>
        <v>ok</v>
      </c>
      <c r="Y168" s="76"/>
      <c r="Z168" s="77" t="str">
        <f t="shared" si="30"/>
        <v/>
      </c>
      <c r="AA168" s="188">
        <f t="shared" si="31"/>
        <v>0</v>
      </c>
      <c r="AB168" s="188">
        <f t="shared" si="32"/>
        <v>0</v>
      </c>
      <c r="AC168" s="78" t="str">
        <f t="shared" si="33"/>
        <v>ok</v>
      </c>
      <c r="AD168" s="76"/>
      <c r="AE168" s="80" t="str">
        <f t="array" ref="AE168">IFERROR(IF($C168="","",INDEX([2]구분표!$I$2:$I$1001,MATCH(1,([2]구분표!$B$2:$B$1001='2추일출'!$A168)*([2]구분표!$C$2:$C$1001='2추일출'!$B168)*([2]구분표!$A$2:$A$1001='2추일출'!$C168),0))),"@@")</f>
        <v/>
      </c>
    </row>
    <row r="169" spans="1:31" ht="31.5" customHeight="1">
      <c r="A169" s="90" t="str">
        <f>IFERROR(VLOOKUP('2추일출'!$C169,[2]구분표!$A$2:$C$1001,2,FALSE),"")</f>
        <v/>
      </c>
      <c r="B169" s="90" t="str">
        <f>IFERROR(VLOOKUP('2추일출'!$C169,[2]구분표!$A$2:$C$1001,3,FALSE),"")</f>
        <v/>
      </c>
      <c r="C169" s="190"/>
      <c r="D169" s="189"/>
      <c r="E169" s="189"/>
      <c r="F169" s="190"/>
      <c r="G169" s="188"/>
      <c r="H169" s="188"/>
      <c r="I169" s="74">
        <f>IF(SUMPRODUCT(COUNTIF($D169,{"*본예산*","*1회추경*","*신규*"})),"-",G169-H169)</f>
        <v>0</v>
      </c>
      <c r="J169" s="188"/>
      <c r="K169" s="188"/>
      <c r="L169" s="74">
        <f t="shared" si="23"/>
        <v>0</v>
      </c>
      <c r="M169" s="188"/>
      <c r="N169" s="188"/>
      <c r="O169" s="74">
        <f t="shared" si="24"/>
        <v>0</v>
      </c>
      <c r="P169" s="75" t="str">
        <f t="shared" si="25"/>
        <v>-</v>
      </c>
      <c r="Q169" s="209"/>
      <c r="R169" s="76"/>
      <c r="S169" s="215"/>
      <c r="T169" s="76"/>
      <c r="U169" s="79" t="str">
        <f t="shared" si="26"/>
        <v/>
      </c>
      <c r="V169" s="188">
        <f t="shared" si="27"/>
        <v>0</v>
      </c>
      <c r="W169" s="188">
        <f t="shared" si="28"/>
        <v>0</v>
      </c>
      <c r="X169" s="78" t="str">
        <f t="shared" si="29"/>
        <v>ok</v>
      </c>
      <c r="Y169" s="76"/>
      <c r="Z169" s="77" t="str">
        <f t="shared" si="30"/>
        <v/>
      </c>
      <c r="AA169" s="188">
        <f t="shared" si="31"/>
        <v>0</v>
      </c>
      <c r="AB169" s="188">
        <f t="shared" si="32"/>
        <v>0</v>
      </c>
      <c r="AC169" s="78" t="str">
        <f t="shared" si="33"/>
        <v>ok</v>
      </c>
      <c r="AD169" s="76"/>
      <c r="AE169" s="80" t="str">
        <f t="array" ref="AE169">IFERROR(IF($C169="","",INDEX([2]구분표!$I$2:$I$1001,MATCH(1,([2]구분표!$B$2:$B$1001='2추일출'!$A169)*([2]구분표!$C$2:$C$1001='2추일출'!$B169)*([2]구분표!$A$2:$A$1001='2추일출'!$C169),0))),"@@")</f>
        <v/>
      </c>
    </row>
    <row r="170" spans="1:31" ht="31.5" customHeight="1">
      <c r="A170" s="90" t="str">
        <f>IFERROR(VLOOKUP('2추일출'!$C170,[2]구분표!$A$2:$C$1001,2,FALSE),"")</f>
        <v/>
      </c>
      <c r="B170" s="90" t="str">
        <f>IFERROR(VLOOKUP('2추일출'!$C170,[2]구분표!$A$2:$C$1001,3,FALSE),"")</f>
        <v/>
      </c>
      <c r="C170" s="190"/>
      <c r="D170" s="189"/>
      <c r="E170" s="189"/>
      <c r="F170" s="190"/>
      <c r="G170" s="196"/>
      <c r="H170" s="196"/>
      <c r="I170" s="74">
        <f>IF(SUMPRODUCT(COUNTIF($D170,{"*본예산*","*1회추경*","*신규*"})),"-",G170-H170)</f>
        <v>0</v>
      </c>
      <c r="J170" s="188"/>
      <c r="K170" s="188"/>
      <c r="L170" s="74">
        <f t="shared" si="23"/>
        <v>0</v>
      </c>
      <c r="M170" s="188"/>
      <c r="N170" s="188"/>
      <c r="O170" s="74">
        <f t="shared" si="24"/>
        <v>0</v>
      </c>
      <c r="P170" s="75" t="str">
        <f t="shared" si="25"/>
        <v>-</v>
      </c>
      <c r="Q170" s="212"/>
      <c r="R170" s="76"/>
      <c r="S170" s="215"/>
      <c r="T170" s="76"/>
      <c r="U170" s="79" t="str">
        <f t="shared" si="26"/>
        <v/>
      </c>
      <c r="V170" s="188">
        <f t="shared" si="27"/>
        <v>0</v>
      </c>
      <c r="W170" s="188">
        <f t="shared" si="28"/>
        <v>0</v>
      </c>
      <c r="X170" s="78" t="str">
        <f t="shared" si="29"/>
        <v>ok</v>
      </c>
      <c r="Y170" s="76"/>
      <c r="Z170" s="77" t="str">
        <f t="shared" si="30"/>
        <v/>
      </c>
      <c r="AA170" s="188">
        <f t="shared" si="31"/>
        <v>0</v>
      </c>
      <c r="AB170" s="188">
        <f t="shared" si="32"/>
        <v>0</v>
      </c>
      <c r="AC170" s="78" t="str">
        <f t="shared" si="33"/>
        <v>ok</v>
      </c>
      <c r="AD170" s="76"/>
      <c r="AE170" s="80" t="str">
        <f t="array" ref="AE170">IFERROR(IF($C170="","",INDEX([2]구분표!$I$2:$I$1001,MATCH(1,([2]구분표!$B$2:$B$1001='2추일출'!$A170)*([2]구분표!$C$2:$C$1001='2추일출'!$B170)*([2]구분표!$A$2:$A$1001='2추일출'!$C170),0))),"@@")</f>
        <v/>
      </c>
    </row>
    <row r="171" spans="1:31" ht="31.5" customHeight="1">
      <c r="A171" s="90" t="str">
        <f>IFERROR(VLOOKUP('2추일출'!$C171,[2]구분표!$A$2:$C$1001,2,FALSE),"")</f>
        <v/>
      </c>
      <c r="B171" s="90" t="str">
        <f>IFERROR(VLOOKUP('2추일출'!$C171,[2]구분표!$A$2:$C$1001,3,FALSE),"")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3"/>
        <v>0</v>
      </c>
      <c r="M171" s="188"/>
      <c r="N171" s="188"/>
      <c r="O171" s="74">
        <f t="shared" si="24"/>
        <v>0</v>
      </c>
      <c r="P171" s="75" t="str">
        <f t="shared" si="25"/>
        <v>-</v>
      </c>
      <c r="Q171" s="212"/>
      <c r="R171" s="76"/>
      <c r="S171" s="215"/>
      <c r="T171" s="76"/>
      <c r="U171" s="79" t="str">
        <f t="shared" si="26"/>
        <v/>
      </c>
      <c r="V171" s="188">
        <f t="shared" si="27"/>
        <v>0</v>
      </c>
      <c r="W171" s="188">
        <f t="shared" si="28"/>
        <v>0</v>
      </c>
      <c r="X171" s="78" t="str">
        <f t="shared" si="29"/>
        <v>ok</v>
      </c>
      <c r="Y171" s="76"/>
      <c r="Z171" s="77" t="str">
        <f t="shared" si="30"/>
        <v/>
      </c>
      <c r="AA171" s="188">
        <f t="shared" si="31"/>
        <v>0</v>
      </c>
      <c r="AB171" s="188">
        <f t="shared" si="32"/>
        <v>0</v>
      </c>
      <c r="AC171" s="78" t="str">
        <f t="shared" si="33"/>
        <v>ok</v>
      </c>
      <c r="AD171" s="76"/>
      <c r="AE171" s="80" t="str">
        <f t="array" ref="AE171">IFERROR(IF($C171="","",INDEX([2]구분표!$I$2:$I$1001,MATCH(1,([2]구분표!$B$2:$B$1001='2추일출'!$A171)*([2]구분표!$C$2:$C$1001='2추일출'!$B171)*([2]구분표!$A$2:$A$1001='2추일출'!$C171),0))),"@@")</f>
        <v/>
      </c>
    </row>
    <row r="172" spans="1:31" ht="31.5" customHeight="1">
      <c r="A172" s="90" t="str">
        <f>IFERROR(VLOOKUP('2추일출'!$C172,[2]구분표!$A$2:$C$1001,2,FALSE),"")</f>
        <v/>
      </c>
      <c r="B172" s="90" t="str">
        <f>IFERROR(VLOOKUP('2추일출'!$C172,[2]구분표!$A$2:$C$1001,3,FALSE),"")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3"/>
        <v>0</v>
      </c>
      <c r="M172" s="188"/>
      <c r="N172" s="188"/>
      <c r="O172" s="74">
        <f t="shared" si="24"/>
        <v>0</v>
      </c>
      <c r="P172" s="75" t="str">
        <f t="shared" si="25"/>
        <v>-</v>
      </c>
      <c r="Q172" s="212"/>
      <c r="R172" s="76"/>
      <c r="S172" s="215"/>
      <c r="T172" s="76"/>
      <c r="U172" s="79" t="str">
        <f t="shared" si="26"/>
        <v/>
      </c>
      <c r="V172" s="188">
        <f t="shared" si="27"/>
        <v>0</v>
      </c>
      <c r="W172" s="188">
        <f t="shared" si="28"/>
        <v>0</v>
      </c>
      <c r="X172" s="78" t="str">
        <f t="shared" si="29"/>
        <v>ok</v>
      </c>
      <c r="Y172" s="76"/>
      <c r="Z172" s="77" t="str">
        <f t="shared" si="30"/>
        <v/>
      </c>
      <c r="AA172" s="188">
        <f t="shared" si="31"/>
        <v>0</v>
      </c>
      <c r="AB172" s="188">
        <f t="shared" si="32"/>
        <v>0</v>
      </c>
      <c r="AC172" s="78" t="str">
        <f t="shared" si="33"/>
        <v>ok</v>
      </c>
      <c r="AD172" s="76"/>
      <c r="AE172" s="80" t="str">
        <f t="array" ref="AE172">IFERROR(IF($C172="","",INDEX([2]구분표!$I$2:$I$1001,MATCH(1,([2]구분표!$B$2:$B$1001='2추일출'!$A172)*([2]구분표!$C$2:$C$1001='2추일출'!$B172)*([2]구분표!$A$2:$A$1001='2추일출'!$C172),0))),"@@")</f>
        <v/>
      </c>
    </row>
    <row r="173" spans="1:31" ht="31.5" customHeight="1">
      <c r="A173" s="90" t="str">
        <f>IFERROR(VLOOKUP('2추일출'!$C173,[2]구분표!$A$2:$C$1001,2,FALSE),"")</f>
        <v/>
      </c>
      <c r="B173" s="90" t="str">
        <f>IFERROR(VLOOKUP('2추일출'!$C173,[2]구분표!$A$2:$C$1001,3,FALSE),"")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3"/>
        <v>0</v>
      </c>
      <c r="M173" s="188"/>
      <c r="N173" s="188"/>
      <c r="O173" s="74">
        <f t="shared" si="24"/>
        <v>0</v>
      </c>
      <c r="P173" s="75" t="str">
        <f t="shared" si="25"/>
        <v>-</v>
      </c>
      <c r="Q173" s="212"/>
      <c r="R173" s="76"/>
      <c r="S173" s="215"/>
      <c r="T173" s="76"/>
      <c r="U173" s="79" t="str">
        <f t="shared" si="26"/>
        <v/>
      </c>
      <c r="V173" s="188">
        <f t="shared" si="27"/>
        <v>0</v>
      </c>
      <c r="W173" s="188">
        <f t="shared" si="28"/>
        <v>0</v>
      </c>
      <c r="X173" s="78" t="str">
        <f t="shared" si="29"/>
        <v>ok</v>
      </c>
      <c r="Y173" s="76"/>
      <c r="Z173" s="77" t="str">
        <f t="shared" si="30"/>
        <v/>
      </c>
      <c r="AA173" s="188">
        <f t="shared" si="31"/>
        <v>0</v>
      </c>
      <c r="AB173" s="188">
        <f t="shared" si="32"/>
        <v>0</v>
      </c>
      <c r="AC173" s="78" t="str">
        <f t="shared" si="33"/>
        <v>ok</v>
      </c>
      <c r="AD173" s="76"/>
      <c r="AE173" s="80" t="str">
        <f t="array" ref="AE173">IFERROR(IF($C173="","",INDEX([2]구분표!$I$2:$I$1001,MATCH(1,([2]구분표!$B$2:$B$1001='2추일출'!$A173)*([2]구분표!$C$2:$C$1001='2추일출'!$B173)*([2]구분표!$A$2:$A$1001='2추일출'!$C173),0))),"@@")</f>
        <v/>
      </c>
    </row>
    <row r="174" spans="1:31" ht="31.5" customHeight="1">
      <c r="A174" s="90" t="str">
        <f>IFERROR(VLOOKUP('2추일출'!$C174,[2]구분표!$A$2:$C$1001,2,FALSE),"")</f>
        <v/>
      </c>
      <c r="B174" s="90" t="str">
        <f>IFERROR(VLOOKUP('2추일출'!$C174,[2]구분표!$A$2:$C$1001,3,FALSE),"")</f>
        <v/>
      </c>
      <c r="C174" s="190"/>
      <c r="D174" s="189"/>
      <c r="E174" s="189"/>
      <c r="F174" s="190"/>
      <c r="G174" s="188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3"/>
        <v>0</v>
      </c>
      <c r="M174" s="188"/>
      <c r="N174" s="188"/>
      <c r="O174" s="74">
        <f t="shared" si="24"/>
        <v>0</v>
      </c>
      <c r="P174" s="75" t="str">
        <f t="shared" si="25"/>
        <v>-</v>
      </c>
      <c r="Q174" s="212"/>
      <c r="R174" s="76"/>
      <c r="S174" s="215"/>
      <c r="T174" s="76"/>
      <c r="U174" s="79" t="str">
        <f t="shared" si="26"/>
        <v/>
      </c>
      <c r="V174" s="188">
        <f t="shared" si="27"/>
        <v>0</v>
      </c>
      <c r="W174" s="188">
        <f t="shared" si="28"/>
        <v>0</v>
      </c>
      <c r="X174" s="78" t="str">
        <f t="shared" si="29"/>
        <v>ok</v>
      </c>
      <c r="Y174" s="76"/>
      <c r="Z174" s="77" t="str">
        <f t="shared" si="30"/>
        <v/>
      </c>
      <c r="AA174" s="188">
        <f t="shared" si="31"/>
        <v>0</v>
      </c>
      <c r="AB174" s="188">
        <f t="shared" si="32"/>
        <v>0</v>
      </c>
      <c r="AC174" s="78" t="str">
        <f t="shared" si="33"/>
        <v>ok</v>
      </c>
      <c r="AD174" s="76"/>
      <c r="AE174" s="80" t="str">
        <f t="array" ref="AE174">IFERROR(IF($C174="","",INDEX([2]구분표!$I$2:$I$1001,MATCH(1,([2]구분표!$B$2:$B$1001='2추일출'!$A174)*([2]구분표!$C$2:$C$1001='2추일출'!$B174)*([2]구분표!$A$2:$A$1001='2추일출'!$C174),0))),"@@")</f>
        <v/>
      </c>
    </row>
    <row r="175" spans="1:31" ht="31.5" customHeight="1">
      <c r="A175" s="90" t="str">
        <f>IFERROR(VLOOKUP('2추일출'!$C175,[2]구분표!$A$2:$C$1001,2,FALSE),"")</f>
        <v/>
      </c>
      <c r="B175" s="90" t="str">
        <f>IFERROR(VLOOKUP('2추일출'!$C175,[2]구분표!$A$2:$C$1001,3,FALSE),"")</f>
        <v/>
      </c>
      <c r="C175" s="190"/>
      <c r="D175" s="189"/>
      <c r="E175" s="189"/>
      <c r="F175" s="190"/>
      <c r="G175" s="191"/>
      <c r="H175" s="188"/>
      <c r="I175" s="74">
        <f>IF(SUMPRODUCT(COUNTIF($D175,{"*본예산*","*1회추경*","*신규*"})),"-",G175-H175)</f>
        <v>0</v>
      </c>
      <c r="J175" s="188"/>
      <c r="K175" s="188"/>
      <c r="L175" s="74">
        <f t="shared" si="23"/>
        <v>0</v>
      </c>
      <c r="M175" s="188"/>
      <c r="N175" s="188"/>
      <c r="O175" s="74">
        <f t="shared" si="24"/>
        <v>0</v>
      </c>
      <c r="P175" s="75" t="str">
        <f t="shared" si="25"/>
        <v>-</v>
      </c>
      <c r="Q175" s="212"/>
      <c r="R175" s="76"/>
      <c r="S175" s="215"/>
      <c r="T175" s="76"/>
      <c r="U175" s="79" t="str">
        <f t="shared" si="26"/>
        <v/>
      </c>
      <c r="V175" s="188">
        <f t="shared" si="27"/>
        <v>0</v>
      </c>
      <c r="W175" s="188">
        <f t="shared" si="28"/>
        <v>0</v>
      </c>
      <c r="X175" s="78" t="str">
        <f t="shared" si="29"/>
        <v>ok</v>
      </c>
      <c r="Y175" s="76"/>
      <c r="Z175" s="77" t="str">
        <f t="shared" si="30"/>
        <v/>
      </c>
      <c r="AA175" s="188">
        <f t="shared" si="31"/>
        <v>0</v>
      </c>
      <c r="AB175" s="188">
        <f t="shared" si="32"/>
        <v>0</v>
      </c>
      <c r="AC175" s="78" t="str">
        <f t="shared" si="33"/>
        <v>ok</v>
      </c>
      <c r="AD175" s="76"/>
      <c r="AE175" s="80" t="str">
        <f t="array" ref="AE175">IFERROR(IF($C175="","",INDEX([2]구분표!$I$2:$I$1001,MATCH(1,([2]구분표!$B$2:$B$1001='2추일출'!$A175)*([2]구분표!$C$2:$C$1001='2추일출'!$B175)*([2]구분표!$A$2:$A$1001='2추일출'!$C175),0))),"@@")</f>
        <v/>
      </c>
    </row>
    <row r="176" spans="1:31" ht="31.5" customHeight="1">
      <c r="A176" s="90" t="str">
        <f>IFERROR(VLOOKUP('2추일출'!$C176,[2]구분표!$A$2:$C$1001,2,FALSE),"")</f>
        <v/>
      </c>
      <c r="B176" s="90" t="str">
        <f>IFERROR(VLOOKUP('2추일출'!$C176,[2]구분표!$A$2:$C$1001,3,FALSE),"")</f>
        <v/>
      </c>
      <c r="C176" s="190"/>
      <c r="D176" s="189"/>
      <c r="E176" s="189"/>
      <c r="F176" s="190"/>
      <c r="G176" s="196"/>
      <c r="H176" s="196"/>
      <c r="I176" s="74">
        <f>IF(SUMPRODUCT(COUNTIF($D176,{"*본예산*","*1회추경*","*신규*"})),"-",G176-H176)</f>
        <v>0</v>
      </c>
      <c r="J176" s="188"/>
      <c r="K176" s="188"/>
      <c r="L176" s="74">
        <f t="shared" si="23"/>
        <v>0</v>
      </c>
      <c r="M176" s="188"/>
      <c r="N176" s="188"/>
      <c r="O176" s="74">
        <f t="shared" si="24"/>
        <v>0</v>
      </c>
      <c r="P176" s="75" t="str">
        <f t="shared" si="25"/>
        <v>-</v>
      </c>
      <c r="Q176" s="211"/>
      <c r="R176" s="76"/>
      <c r="S176" s="215"/>
      <c r="T176" s="76"/>
      <c r="U176" s="79" t="str">
        <f t="shared" si="26"/>
        <v/>
      </c>
      <c r="V176" s="188">
        <f t="shared" si="27"/>
        <v>0</v>
      </c>
      <c r="W176" s="188">
        <f t="shared" si="28"/>
        <v>0</v>
      </c>
      <c r="X176" s="78" t="str">
        <f t="shared" si="29"/>
        <v>ok</v>
      </c>
      <c r="Y176" s="76"/>
      <c r="Z176" s="77" t="str">
        <f t="shared" si="30"/>
        <v/>
      </c>
      <c r="AA176" s="188">
        <f t="shared" si="31"/>
        <v>0</v>
      </c>
      <c r="AB176" s="188">
        <f t="shared" si="32"/>
        <v>0</v>
      </c>
      <c r="AC176" s="78" t="str">
        <f t="shared" si="33"/>
        <v>ok</v>
      </c>
      <c r="AD176" s="76"/>
      <c r="AE176" s="80" t="str">
        <f t="array" ref="AE176">IFERROR(IF($C176="","",INDEX([2]구분표!$I$2:$I$1001,MATCH(1,([2]구분표!$B$2:$B$1001='2추일출'!$A176)*([2]구분표!$C$2:$C$1001='2추일출'!$B176)*([2]구분표!$A$2:$A$1001='2추일출'!$C176),0))),"@@")</f>
        <v/>
      </c>
    </row>
    <row r="177" spans="1:31" ht="31.5" customHeight="1">
      <c r="A177" s="90" t="str">
        <f>IFERROR(VLOOKUP('2추일출'!$C177,[2]구분표!$A$2:$C$1001,2,FALSE),"")</f>
        <v/>
      </c>
      <c r="B177" s="90" t="str">
        <f>IFERROR(VLOOKUP('2추일출'!$C177,[2]구분표!$A$2:$C$1001,3,FALSE),"")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3"/>
        <v>0</v>
      </c>
      <c r="M177" s="188"/>
      <c r="N177" s="188"/>
      <c r="O177" s="74">
        <f t="shared" si="24"/>
        <v>0</v>
      </c>
      <c r="P177" s="75" t="str">
        <f t="shared" si="25"/>
        <v>-</v>
      </c>
      <c r="Q177" s="212"/>
      <c r="R177" s="76"/>
      <c r="S177" s="215"/>
      <c r="T177" s="76"/>
      <c r="U177" s="79" t="str">
        <f t="shared" si="26"/>
        <v/>
      </c>
      <c r="V177" s="188">
        <f t="shared" si="27"/>
        <v>0</v>
      </c>
      <c r="W177" s="188">
        <f t="shared" si="28"/>
        <v>0</v>
      </c>
      <c r="X177" s="78" t="str">
        <f t="shared" si="29"/>
        <v>ok</v>
      </c>
      <c r="Y177" s="76"/>
      <c r="Z177" s="77" t="str">
        <f t="shared" si="30"/>
        <v/>
      </c>
      <c r="AA177" s="188">
        <f t="shared" si="31"/>
        <v>0</v>
      </c>
      <c r="AB177" s="188">
        <f t="shared" si="32"/>
        <v>0</v>
      </c>
      <c r="AC177" s="78" t="str">
        <f t="shared" si="33"/>
        <v>ok</v>
      </c>
      <c r="AD177" s="76"/>
      <c r="AE177" s="80" t="str">
        <f t="array" ref="AE177">IFERROR(IF($C177="","",INDEX([2]구분표!$I$2:$I$1001,MATCH(1,([2]구분표!$B$2:$B$1001='2추일출'!$A177)*([2]구분표!$C$2:$C$1001='2추일출'!$B177)*([2]구분표!$A$2:$A$1001='2추일출'!$C177),0))),"@@")</f>
        <v/>
      </c>
    </row>
    <row r="178" spans="1:31" ht="31.5" customHeight="1">
      <c r="A178" s="90" t="str">
        <f>IFERROR(VLOOKUP('2추일출'!$C178,[2]구분표!$A$2:$C$1001,2,FALSE),"")</f>
        <v/>
      </c>
      <c r="B178" s="90" t="str">
        <f>IFERROR(VLOOKUP('2추일출'!$C178,[2]구분표!$A$2:$C$1001,3,FALSE),"")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3"/>
        <v>0</v>
      </c>
      <c r="M178" s="188"/>
      <c r="N178" s="188"/>
      <c r="O178" s="74">
        <f t="shared" si="24"/>
        <v>0</v>
      </c>
      <c r="P178" s="75" t="str">
        <f t="shared" si="25"/>
        <v>-</v>
      </c>
      <c r="Q178" s="211"/>
      <c r="R178" s="76"/>
      <c r="S178" s="215"/>
      <c r="T178" s="76"/>
      <c r="U178" s="79" t="str">
        <f t="shared" si="26"/>
        <v/>
      </c>
      <c r="V178" s="188">
        <f t="shared" si="27"/>
        <v>0</v>
      </c>
      <c r="W178" s="188">
        <f t="shared" si="28"/>
        <v>0</v>
      </c>
      <c r="X178" s="78" t="str">
        <f t="shared" si="29"/>
        <v>ok</v>
      </c>
      <c r="Y178" s="76"/>
      <c r="Z178" s="77" t="str">
        <f t="shared" si="30"/>
        <v/>
      </c>
      <c r="AA178" s="188">
        <f t="shared" si="31"/>
        <v>0</v>
      </c>
      <c r="AB178" s="188">
        <f t="shared" si="32"/>
        <v>0</v>
      </c>
      <c r="AC178" s="78" t="str">
        <f t="shared" si="33"/>
        <v>ok</v>
      </c>
      <c r="AD178" s="76"/>
      <c r="AE178" s="80" t="str">
        <f t="array" ref="AE178">IFERROR(IF($C178="","",INDEX([2]구분표!$I$2:$I$1001,MATCH(1,([2]구분표!$B$2:$B$1001='2추일출'!$A178)*([2]구분표!$C$2:$C$1001='2추일출'!$B178)*([2]구분표!$A$2:$A$1001='2추일출'!$C178),0))),"@@")</f>
        <v/>
      </c>
    </row>
    <row r="179" spans="1:31" ht="31.5" customHeight="1">
      <c r="A179" s="90" t="str">
        <f>IFERROR(VLOOKUP('2추일출'!$C179,[2]구분표!$A$2:$C$1001,2,FALSE),"")</f>
        <v/>
      </c>
      <c r="B179" s="90" t="str">
        <f>IFERROR(VLOOKUP('2추일출'!$C179,[2]구분표!$A$2:$C$1001,3,FALSE),"")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3"/>
        <v>0</v>
      </c>
      <c r="M179" s="188"/>
      <c r="N179" s="188"/>
      <c r="O179" s="74">
        <f t="shared" si="24"/>
        <v>0</v>
      </c>
      <c r="P179" s="75" t="str">
        <f t="shared" si="25"/>
        <v>-</v>
      </c>
      <c r="Q179" s="211"/>
      <c r="R179" s="76"/>
      <c r="S179" s="215"/>
      <c r="T179" s="76"/>
      <c r="U179" s="79" t="str">
        <f t="shared" si="26"/>
        <v/>
      </c>
      <c r="V179" s="188">
        <f t="shared" si="27"/>
        <v>0</v>
      </c>
      <c r="W179" s="188">
        <f t="shared" si="28"/>
        <v>0</v>
      </c>
      <c r="X179" s="78" t="str">
        <f t="shared" si="29"/>
        <v>ok</v>
      </c>
      <c r="Y179" s="76"/>
      <c r="Z179" s="77" t="str">
        <f t="shared" si="30"/>
        <v/>
      </c>
      <c r="AA179" s="188">
        <f t="shared" si="31"/>
        <v>0</v>
      </c>
      <c r="AB179" s="188">
        <f t="shared" si="32"/>
        <v>0</v>
      </c>
      <c r="AC179" s="78" t="str">
        <f t="shared" si="33"/>
        <v>ok</v>
      </c>
      <c r="AD179" s="76"/>
      <c r="AE179" s="80" t="str">
        <f t="array" ref="AE179">IFERROR(IF($C179="","",INDEX([2]구분표!$I$2:$I$1001,MATCH(1,([2]구분표!$B$2:$B$1001='2추일출'!$A179)*([2]구분표!$C$2:$C$1001='2추일출'!$B179)*([2]구분표!$A$2:$A$1001='2추일출'!$C179),0))),"@@")</f>
        <v/>
      </c>
    </row>
    <row r="180" spans="1:31" ht="31.5" customHeight="1">
      <c r="A180" s="90" t="str">
        <f>IFERROR(VLOOKUP('2추일출'!$C180,[2]구분표!$A$2:$C$1001,2,FALSE),"")</f>
        <v/>
      </c>
      <c r="B180" s="90" t="str">
        <f>IFERROR(VLOOKUP('2추일출'!$C180,[2]구분표!$A$2:$C$1001,3,FALSE),"")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3"/>
        <v>0</v>
      </c>
      <c r="M180" s="188"/>
      <c r="N180" s="188"/>
      <c r="O180" s="74">
        <f t="shared" si="24"/>
        <v>0</v>
      </c>
      <c r="P180" s="75" t="str">
        <f t="shared" si="25"/>
        <v>-</v>
      </c>
      <c r="Q180" s="211"/>
      <c r="R180" s="76"/>
      <c r="S180" s="215"/>
      <c r="T180" s="76"/>
      <c r="U180" s="79" t="str">
        <f t="shared" si="26"/>
        <v/>
      </c>
      <c r="V180" s="188">
        <f t="shared" si="27"/>
        <v>0</v>
      </c>
      <c r="W180" s="188">
        <f t="shared" si="28"/>
        <v>0</v>
      </c>
      <c r="X180" s="78" t="str">
        <f t="shared" si="29"/>
        <v>ok</v>
      </c>
      <c r="Y180" s="76"/>
      <c r="Z180" s="77" t="str">
        <f t="shared" si="30"/>
        <v/>
      </c>
      <c r="AA180" s="188">
        <f t="shared" si="31"/>
        <v>0</v>
      </c>
      <c r="AB180" s="188">
        <f t="shared" si="32"/>
        <v>0</v>
      </c>
      <c r="AC180" s="78" t="str">
        <f t="shared" si="33"/>
        <v>ok</v>
      </c>
      <c r="AD180" s="76"/>
      <c r="AE180" s="80" t="str">
        <f t="array" ref="AE180">IFERROR(IF($C180="","",INDEX([2]구분표!$I$2:$I$1001,MATCH(1,([2]구분표!$B$2:$B$1001='2추일출'!$A180)*([2]구분표!$C$2:$C$1001='2추일출'!$B180)*([2]구분표!$A$2:$A$1001='2추일출'!$C180),0))),"@@")</f>
        <v/>
      </c>
    </row>
    <row r="181" spans="1:31" ht="31.5" customHeight="1">
      <c r="A181" s="90" t="str">
        <f>IFERROR(VLOOKUP('2추일출'!$C181,[2]구분표!$A$2:$C$1001,2,FALSE),"")</f>
        <v/>
      </c>
      <c r="B181" s="90" t="str">
        <f>IFERROR(VLOOKUP('2추일출'!$C181,[2]구분표!$A$2:$C$1001,3,FALSE),"")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3"/>
        <v>0</v>
      </c>
      <c r="M181" s="188"/>
      <c r="N181" s="188"/>
      <c r="O181" s="74">
        <f t="shared" si="24"/>
        <v>0</v>
      </c>
      <c r="P181" s="75" t="str">
        <f t="shared" si="25"/>
        <v>-</v>
      </c>
      <c r="Q181" s="212"/>
      <c r="R181" s="76"/>
      <c r="S181" s="215"/>
      <c r="T181" s="76"/>
      <c r="U181" s="79" t="str">
        <f t="shared" si="26"/>
        <v/>
      </c>
      <c r="V181" s="188">
        <f t="shared" si="27"/>
        <v>0</v>
      </c>
      <c r="W181" s="188">
        <f t="shared" si="28"/>
        <v>0</v>
      </c>
      <c r="X181" s="78" t="str">
        <f t="shared" si="29"/>
        <v>ok</v>
      </c>
      <c r="Y181" s="76"/>
      <c r="Z181" s="77" t="str">
        <f t="shared" si="30"/>
        <v/>
      </c>
      <c r="AA181" s="188">
        <f t="shared" si="31"/>
        <v>0</v>
      </c>
      <c r="AB181" s="188">
        <f t="shared" si="32"/>
        <v>0</v>
      </c>
      <c r="AC181" s="78" t="str">
        <f t="shared" si="33"/>
        <v>ok</v>
      </c>
      <c r="AD181" s="76"/>
      <c r="AE181" s="80" t="str">
        <f t="array" ref="AE181">IFERROR(IF($C181="","",INDEX([2]구분표!$I$2:$I$1001,MATCH(1,([2]구분표!$B$2:$B$1001='2추일출'!$A181)*([2]구분표!$C$2:$C$1001='2추일출'!$B181)*([2]구분표!$A$2:$A$1001='2추일출'!$C181),0))),"@@")</f>
        <v/>
      </c>
    </row>
    <row r="182" spans="1:31" ht="31.5" customHeight="1">
      <c r="A182" s="90" t="str">
        <f>IFERROR(VLOOKUP('2추일출'!$C182,[2]구분표!$A$2:$C$1001,2,FALSE),"")</f>
        <v/>
      </c>
      <c r="B182" s="90" t="str">
        <f>IFERROR(VLOOKUP('2추일출'!$C182,[2]구분표!$A$2:$C$1001,3,FALSE),"")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3"/>
        <v>0</v>
      </c>
      <c r="M182" s="188"/>
      <c r="N182" s="188"/>
      <c r="O182" s="74">
        <f t="shared" si="24"/>
        <v>0</v>
      </c>
      <c r="P182" s="75" t="str">
        <f t="shared" si="25"/>
        <v>-</v>
      </c>
      <c r="Q182" s="212"/>
      <c r="R182" s="76"/>
      <c r="S182" s="215"/>
      <c r="T182" s="76"/>
      <c r="U182" s="79" t="str">
        <f t="shared" si="26"/>
        <v/>
      </c>
      <c r="V182" s="188">
        <f t="shared" si="27"/>
        <v>0</v>
      </c>
      <c r="W182" s="188">
        <f t="shared" si="28"/>
        <v>0</v>
      </c>
      <c r="X182" s="78" t="str">
        <f t="shared" si="29"/>
        <v>ok</v>
      </c>
      <c r="Y182" s="76"/>
      <c r="Z182" s="77" t="str">
        <f t="shared" si="30"/>
        <v/>
      </c>
      <c r="AA182" s="188">
        <f t="shared" si="31"/>
        <v>0</v>
      </c>
      <c r="AB182" s="188">
        <f t="shared" si="32"/>
        <v>0</v>
      </c>
      <c r="AC182" s="78" t="str">
        <f t="shared" si="33"/>
        <v>ok</v>
      </c>
      <c r="AD182" s="76"/>
      <c r="AE182" s="80" t="str">
        <f t="array" ref="AE182">IFERROR(IF($C182="","",INDEX([2]구분표!$I$2:$I$1001,MATCH(1,([2]구분표!$B$2:$B$1001='2추일출'!$A182)*([2]구분표!$C$2:$C$1001='2추일출'!$B182)*([2]구분표!$A$2:$A$1001='2추일출'!$C182),0))),"@@")</f>
        <v/>
      </c>
    </row>
    <row r="183" spans="1:31" ht="31.5" customHeight="1">
      <c r="A183" s="90" t="str">
        <f>IFERROR(VLOOKUP('2추일출'!$C183,[2]구분표!$A$2:$C$1001,2,FALSE),"")</f>
        <v/>
      </c>
      <c r="B183" s="90" t="str">
        <f>IFERROR(VLOOKUP('2추일출'!$C183,[2]구분표!$A$2:$C$1001,3,FALSE),"")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3"/>
        <v>0</v>
      </c>
      <c r="M183" s="188"/>
      <c r="N183" s="188"/>
      <c r="O183" s="74">
        <f t="shared" si="24"/>
        <v>0</v>
      </c>
      <c r="P183" s="75" t="str">
        <f t="shared" si="25"/>
        <v>-</v>
      </c>
      <c r="Q183" s="212"/>
      <c r="R183" s="76"/>
      <c r="S183" s="215"/>
      <c r="T183" s="76"/>
      <c r="U183" s="79" t="str">
        <f t="shared" si="26"/>
        <v/>
      </c>
      <c r="V183" s="188">
        <f t="shared" si="27"/>
        <v>0</v>
      </c>
      <c r="W183" s="188">
        <f t="shared" si="28"/>
        <v>0</v>
      </c>
      <c r="X183" s="78" t="str">
        <f t="shared" si="29"/>
        <v>ok</v>
      </c>
      <c r="Y183" s="76"/>
      <c r="Z183" s="77" t="str">
        <f t="shared" si="30"/>
        <v/>
      </c>
      <c r="AA183" s="188">
        <f t="shared" si="31"/>
        <v>0</v>
      </c>
      <c r="AB183" s="188">
        <f t="shared" si="32"/>
        <v>0</v>
      </c>
      <c r="AC183" s="78" t="str">
        <f t="shared" si="33"/>
        <v>ok</v>
      </c>
      <c r="AD183" s="76"/>
      <c r="AE183" s="80" t="str">
        <f t="array" ref="AE183">IFERROR(IF($C183="","",INDEX([2]구분표!$I$2:$I$1001,MATCH(1,([2]구분표!$B$2:$B$1001='2추일출'!$A183)*([2]구분표!$C$2:$C$1001='2추일출'!$B183)*([2]구분표!$A$2:$A$1001='2추일출'!$C183),0))),"@@")</f>
        <v/>
      </c>
    </row>
    <row r="184" spans="1:31" ht="31.5" customHeight="1">
      <c r="A184" s="90" t="str">
        <f>IFERROR(VLOOKUP('2추일출'!$C184,[2]구분표!$A$2:$C$1001,2,FALSE),"")</f>
        <v/>
      </c>
      <c r="B184" s="90" t="str">
        <f>IFERROR(VLOOKUP('2추일출'!$C184,[2]구분표!$A$2:$C$1001,3,FALSE),"")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3"/>
        <v>0</v>
      </c>
      <c r="M184" s="188"/>
      <c r="N184" s="188"/>
      <c r="O184" s="74">
        <f t="shared" si="24"/>
        <v>0</v>
      </c>
      <c r="P184" s="75" t="str">
        <f t="shared" si="25"/>
        <v>-</v>
      </c>
      <c r="Q184" s="212"/>
      <c r="R184" s="76"/>
      <c r="S184" s="215"/>
      <c r="T184" s="76"/>
      <c r="U184" s="79" t="str">
        <f t="shared" si="26"/>
        <v/>
      </c>
      <c r="V184" s="188">
        <f t="shared" si="27"/>
        <v>0</v>
      </c>
      <c r="W184" s="188">
        <f t="shared" si="28"/>
        <v>0</v>
      </c>
      <c r="X184" s="78" t="str">
        <f t="shared" si="29"/>
        <v>ok</v>
      </c>
      <c r="Y184" s="76"/>
      <c r="Z184" s="77" t="str">
        <f t="shared" si="30"/>
        <v/>
      </c>
      <c r="AA184" s="188">
        <f t="shared" si="31"/>
        <v>0</v>
      </c>
      <c r="AB184" s="188">
        <f t="shared" si="32"/>
        <v>0</v>
      </c>
      <c r="AC184" s="78" t="str">
        <f t="shared" si="33"/>
        <v>ok</v>
      </c>
      <c r="AD184" s="76"/>
      <c r="AE184" s="80" t="str">
        <f t="array" ref="AE184">IFERROR(IF($C184="","",INDEX([2]구분표!$I$2:$I$1001,MATCH(1,([2]구분표!$B$2:$B$1001='2추일출'!$A184)*([2]구분표!$C$2:$C$1001='2추일출'!$B184)*([2]구분표!$A$2:$A$1001='2추일출'!$C184),0))),"@@")</f>
        <v/>
      </c>
    </row>
    <row r="185" spans="1:31" ht="31.5" customHeight="1">
      <c r="A185" s="90" t="str">
        <f>IFERROR(VLOOKUP('2추일출'!$C185,[2]구분표!$A$2:$C$1001,2,FALSE),"")</f>
        <v/>
      </c>
      <c r="B185" s="90" t="str">
        <f>IFERROR(VLOOKUP('2추일출'!$C185,[2]구분표!$A$2:$C$1001,3,FALSE),"")</f>
        <v/>
      </c>
      <c r="C185" s="190"/>
      <c r="D185" s="189"/>
      <c r="E185" s="189"/>
      <c r="F185" s="190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3"/>
        <v>0</v>
      </c>
      <c r="M185" s="188"/>
      <c r="N185" s="188"/>
      <c r="O185" s="74">
        <f t="shared" si="24"/>
        <v>0</v>
      </c>
      <c r="P185" s="75" t="str">
        <f t="shared" si="25"/>
        <v>-</v>
      </c>
      <c r="Q185" s="206"/>
      <c r="R185" s="76"/>
      <c r="S185" s="215"/>
      <c r="T185" s="76"/>
      <c r="U185" s="79" t="str">
        <f t="shared" si="26"/>
        <v/>
      </c>
      <c r="V185" s="188">
        <f t="shared" si="27"/>
        <v>0</v>
      </c>
      <c r="W185" s="188">
        <f t="shared" si="28"/>
        <v>0</v>
      </c>
      <c r="X185" s="78" t="str">
        <f t="shared" si="29"/>
        <v>ok</v>
      </c>
      <c r="Y185" s="76"/>
      <c r="Z185" s="77" t="str">
        <f t="shared" si="30"/>
        <v/>
      </c>
      <c r="AA185" s="188">
        <f t="shared" si="31"/>
        <v>0</v>
      </c>
      <c r="AB185" s="188">
        <f t="shared" si="32"/>
        <v>0</v>
      </c>
      <c r="AC185" s="78" t="str">
        <f t="shared" si="33"/>
        <v>ok</v>
      </c>
      <c r="AD185" s="76"/>
      <c r="AE185" s="80" t="str">
        <f t="array" ref="AE185">IFERROR(IF($C185="","",INDEX([2]구분표!$I$2:$I$1001,MATCH(1,([2]구분표!$B$2:$B$1001='2추일출'!$A185)*([2]구분표!$C$2:$C$1001='2추일출'!$B185)*([2]구분표!$A$2:$A$1001='2추일출'!$C185),0))),"@@")</f>
        <v/>
      </c>
    </row>
    <row r="186" spans="1:31" ht="31.5" customHeight="1">
      <c r="A186" s="73" t="str">
        <f>IFERROR(VLOOKUP('2추일출'!$C186,[2]구분표!$A$2:$C$1001,2,FALSE),"")</f>
        <v/>
      </c>
      <c r="B186" s="73" t="str">
        <f>IFERROR(VLOOKUP('2추일출'!$C186,[2]구분표!$A$2:$C$1001,3,FALSE),"")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3"/>
        <v>0</v>
      </c>
      <c r="M186" s="188"/>
      <c r="N186" s="188"/>
      <c r="O186" s="74">
        <f t="shared" si="24"/>
        <v>0</v>
      </c>
      <c r="P186" s="75" t="str">
        <f t="shared" si="25"/>
        <v>-</v>
      </c>
      <c r="Q186" s="205"/>
      <c r="R186" s="76"/>
      <c r="S186" s="215"/>
      <c r="T186" s="76"/>
      <c r="U186" s="79" t="str">
        <f t="shared" si="26"/>
        <v/>
      </c>
      <c r="V186" s="188">
        <f t="shared" si="27"/>
        <v>0</v>
      </c>
      <c r="W186" s="188">
        <f t="shared" si="28"/>
        <v>0</v>
      </c>
      <c r="X186" s="78" t="str">
        <f t="shared" si="29"/>
        <v>ok</v>
      </c>
      <c r="Y186" s="76"/>
      <c r="Z186" s="77" t="str">
        <f t="shared" si="30"/>
        <v/>
      </c>
      <c r="AA186" s="188">
        <f t="shared" si="31"/>
        <v>0</v>
      </c>
      <c r="AB186" s="188">
        <f t="shared" si="32"/>
        <v>0</v>
      </c>
      <c r="AC186" s="78" t="str">
        <f t="shared" si="33"/>
        <v>ok</v>
      </c>
      <c r="AD186" s="76"/>
      <c r="AE186" s="80" t="str">
        <f t="array" ref="AE186">IFERROR(IF($C186="","",INDEX([2]구분표!$I$2:$I$1001,MATCH(1,([2]구분표!$B$2:$B$1001='2추일출'!$A186)*([2]구분표!$C$2:$C$1001='2추일출'!$B186)*([2]구분표!$A$2:$A$1001='2추일출'!$C186),0))),"@@")</f>
        <v/>
      </c>
    </row>
    <row r="187" spans="1:31" ht="31.5" customHeight="1">
      <c r="A187" s="73" t="str">
        <f>IFERROR(VLOOKUP('2추일출'!$C187,[2]구분표!$A$2:$C$1001,2,FALSE),"")</f>
        <v/>
      </c>
      <c r="B187" s="73" t="str">
        <f>IFERROR(VLOOKUP('2추일출'!$C187,[2]구분표!$A$2:$C$1001,3,FALSE),"")</f>
        <v/>
      </c>
      <c r="C187" s="186"/>
      <c r="D187" s="187"/>
      <c r="E187" s="187"/>
      <c r="F187" s="186"/>
      <c r="G187" s="188"/>
      <c r="H187" s="188"/>
      <c r="I187" s="74">
        <f>IF(SUMPRODUCT(COUNTIF($D187,{"*본예산*","*1회추경*","*신규*"})),"-",G187-H187)</f>
        <v>0</v>
      </c>
      <c r="J187" s="188"/>
      <c r="K187" s="188"/>
      <c r="L187" s="74">
        <f t="shared" si="23"/>
        <v>0</v>
      </c>
      <c r="M187" s="188"/>
      <c r="N187" s="188"/>
      <c r="O187" s="74">
        <f t="shared" si="24"/>
        <v>0</v>
      </c>
      <c r="P187" s="75" t="str">
        <f t="shared" si="25"/>
        <v>-</v>
      </c>
      <c r="Q187" s="205"/>
      <c r="R187" s="76"/>
      <c r="S187" s="215"/>
      <c r="T187" s="76"/>
      <c r="U187" s="79" t="str">
        <f t="shared" si="26"/>
        <v/>
      </c>
      <c r="V187" s="188">
        <f t="shared" si="27"/>
        <v>0</v>
      </c>
      <c r="W187" s="188">
        <f t="shared" si="28"/>
        <v>0</v>
      </c>
      <c r="X187" s="78" t="str">
        <f t="shared" si="29"/>
        <v>ok</v>
      </c>
      <c r="Y187" s="76"/>
      <c r="Z187" s="77" t="str">
        <f t="shared" si="30"/>
        <v/>
      </c>
      <c r="AA187" s="188">
        <f t="shared" si="31"/>
        <v>0</v>
      </c>
      <c r="AB187" s="188">
        <f t="shared" si="32"/>
        <v>0</v>
      </c>
      <c r="AC187" s="78" t="str">
        <f t="shared" si="33"/>
        <v>ok</v>
      </c>
      <c r="AD187" s="76"/>
      <c r="AE187" s="80" t="str">
        <f t="array" ref="AE187">IFERROR(IF($C187="","",INDEX([2]구분표!$I$2:$I$1001,MATCH(1,([2]구분표!$B$2:$B$1001='2추일출'!$A187)*([2]구분표!$C$2:$C$1001='2추일출'!$B187)*([2]구분표!$A$2:$A$1001='2추일출'!$C187),0))),"@@")</f>
        <v/>
      </c>
    </row>
    <row r="188" spans="1:31" ht="31.5" customHeight="1">
      <c r="A188" s="90" t="str">
        <f>IFERROR(VLOOKUP('2추일출'!$C188,[2]구분표!$A$2:$C$1001,2,FALSE),"")</f>
        <v/>
      </c>
      <c r="B188" s="90" t="str">
        <f>IFERROR(VLOOKUP('2추일출'!$C188,[2]구분표!$A$2:$C$1001,3,FALSE),"")</f>
        <v/>
      </c>
      <c r="C188" s="190"/>
      <c r="D188" s="189"/>
      <c r="E188" s="189"/>
      <c r="F188" s="190"/>
      <c r="G188" s="188"/>
      <c r="H188" s="191"/>
      <c r="I188" s="74">
        <f>IF(SUMPRODUCT(COUNTIF($D188,{"*본예산*","*1회추경*","*신규*"})),"-",G188-H188)</f>
        <v>0</v>
      </c>
      <c r="J188" s="188"/>
      <c r="K188" s="188"/>
      <c r="L188" s="74">
        <f t="shared" si="23"/>
        <v>0</v>
      </c>
      <c r="M188" s="188"/>
      <c r="N188" s="188"/>
      <c r="O188" s="74">
        <f t="shared" si="24"/>
        <v>0</v>
      </c>
      <c r="P188" s="75" t="str">
        <f t="shared" si="25"/>
        <v>-</v>
      </c>
      <c r="Q188" s="205"/>
      <c r="R188" s="76"/>
      <c r="S188" s="215"/>
      <c r="T188" s="76"/>
      <c r="U188" s="79" t="str">
        <f t="shared" si="26"/>
        <v/>
      </c>
      <c r="V188" s="188">
        <f t="shared" si="27"/>
        <v>0</v>
      </c>
      <c r="W188" s="188">
        <f t="shared" si="28"/>
        <v>0</v>
      </c>
      <c r="X188" s="78" t="str">
        <f t="shared" si="29"/>
        <v>ok</v>
      </c>
      <c r="Y188" s="76"/>
      <c r="Z188" s="77" t="str">
        <f t="shared" si="30"/>
        <v/>
      </c>
      <c r="AA188" s="188">
        <f t="shared" si="31"/>
        <v>0</v>
      </c>
      <c r="AB188" s="188">
        <f t="shared" si="32"/>
        <v>0</v>
      </c>
      <c r="AC188" s="78" t="str">
        <f t="shared" si="33"/>
        <v>ok</v>
      </c>
      <c r="AD188" s="76"/>
      <c r="AE188" s="80" t="str">
        <f t="array" ref="AE188">IFERROR(IF($C188="","",INDEX([2]구분표!$I$2:$I$1001,MATCH(1,([2]구분표!$B$2:$B$1001='2추일출'!$A188)*([2]구분표!$C$2:$C$1001='2추일출'!$B188)*([2]구분표!$A$2:$A$1001='2추일출'!$C188),0))),"@@")</f>
        <v/>
      </c>
    </row>
    <row r="189" spans="1:31" ht="31.5" customHeight="1">
      <c r="A189" s="73" t="str">
        <f>IFERROR(VLOOKUP('2추일출'!$C189,[2]구분표!$A$2:$C$1001,2,FALSE),"")</f>
        <v/>
      </c>
      <c r="B189" s="73" t="str">
        <f>IFERROR(VLOOKUP('2추일출'!$C189,[2]구분표!$A$2:$C$1001,3,FALSE),"")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si="23"/>
        <v>0</v>
      </c>
      <c r="M189" s="188"/>
      <c r="N189" s="188"/>
      <c r="O189" s="74">
        <f t="shared" si="24"/>
        <v>0</v>
      </c>
      <c r="P189" s="75" t="str">
        <f t="shared" si="25"/>
        <v>-</v>
      </c>
      <c r="Q189" s="205"/>
      <c r="R189" s="76"/>
      <c r="S189" s="215"/>
      <c r="T189" s="76"/>
      <c r="U189" s="79" t="str">
        <f t="shared" si="26"/>
        <v/>
      </c>
      <c r="V189" s="188">
        <f t="shared" si="27"/>
        <v>0</v>
      </c>
      <c r="W189" s="188">
        <f t="shared" si="28"/>
        <v>0</v>
      </c>
      <c r="X189" s="78" t="str">
        <f t="shared" si="29"/>
        <v>ok</v>
      </c>
      <c r="Y189" s="76"/>
      <c r="Z189" s="77" t="str">
        <f t="shared" si="30"/>
        <v/>
      </c>
      <c r="AA189" s="188">
        <f t="shared" si="31"/>
        <v>0</v>
      </c>
      <c r="AB189" s="188">
        <f t="shared" si="32"/>
        <v>0</v>
      </c>
      <c r="AC189" s="78" t="str">
        <f t="shared" si="33"/>
        <v>ok</v>
      </c>
      <c r="AD189" s="76"/>
      <c r="AE189" s="80" t="str">
        <f t="array" ref="AE189">IFERROR(IF($C189="","",INDEX([2]구분표!$I$2:$I$1001,MATCH(1,([2]구분표!$B$2:$B$1001='2추일출'!$A189)*([2]구분표!$C$2:$C$1001='2추일출'!$B189)*([2]구분표!$A$2:$A$1001='2추일출'!$C189),0))),"@@")</f>
        <v/>
      </c>
    </row>
    <row r="190" spans="1:31" ht="31.5" customHeight="1">
      <c r="A190" s="73" t="str">
        <f>IFERROR(VLOOKUP('2추일출'!$C190,[2]구분표!$A$2:$C$1001,2,FALSE),"")</f>
        <v/>
      </c>
      <c r="B190" s="73" t="str">
        <f>IFERROR(VLOOKUP('2추일출'!$C190,[2]구분표!$A$2:$C$1001,3,FALSE),"")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ref="L190:L253" si="34">IF(G190=0,H190+J190+K190,G190+J190+K190)</f>
        <v>0</v>
      </c>
      <c r="M190" s="188"/>
      <c r="N190" s="188"/>
      <c r="O190" s="74">
        <f t="shared" ref="O190:O253" si="35">IF(G190=0,H190+M190+N190,G190+M190+N190)</f>
        <v>0</v>
      </c>
      <c r="P190" s="75" t="str">
        <f t="shared" ref="P190:P253" si="36">IF(J190-M190&lt;0,"동의필요","-")</f>
        <v>-</v>
      </c>
      <c r="Q190" s="205"/>
      <c r="R190" s="76"/>
      <c r="S190" s="215"/>
      <c r="T190" s="76"/>
      <c r="U190" s="79" t="str">
        <f t="shared" ref="U190:U253" si="37">IF($S190="도비","도비",IF(COUNT(FIND("국비/",$F190)),"국비",IF(COUNT(FIND("광특/",$F190)),"광특",IF(COUNT(FIND("기금/",$F190)),"기금",IF(COUNT(FIND("분권/",$F190)),"분권",IF(COUNT(FIND("교부세/",$F190)),"특교",IF(COUNT(FIND("자체/",$F190)),"도비","")))))))</f>
        <v/>
      </c>
      <c r="V190" s="188">
        <f t="shared" ref="V190:V253" si="38">IF($U190&lt;&gt;"도비",IF($S190="국도비","직접입력",SUM($J190:$K190)),)</f>
        <v>0</v>
      </c>
      <c r="W190" s="188">
        <f t="shared" ref="W190:W253" si="39">IF($U190="도비",SUM($J190:$K190),IF($S190="국도비","직접입력",SUM($J190:$K190)-$V190))</f>
        <v>0</v>
      </c>
      <c r="X190" s="78" t="str">
        <f t="shared" ref="X190:X253" si="40">IF($S190="국도비","ok",IF(($J190+$K190)=($V190+$W190),"ok","검토"))</f>
        <v>ok</v>
      </c>
      <c r="Y190" s="76"/>
      <c r="Z190" s="77" t="str">
        <f t="shared" ref="Z190:Z253" si="41">$U190</f>
        <v/>
      </c>
      <c r="AA190" s="188">
        <f t="shared" ref="AA190:AA253" si="42">IF($Z190&lt;&gt;"도비",IF($S190="국도비","직접입력",SUM($M190:$N190)),)</f>
        <v>0</v>
      </c>
      <c r="AB190" s="188">
        <f t="shared" ref="AB190:AB253" si="43">IF($Z190="도비",SUM($M190:$N190),IF($S190="국도비","직접입력",SUM($M190:$N190)-$AA190))</f>
        <v>0</v>
      </c>
      <c r="AC190" s="78" t="str">
        <f t="shared" ref="AC190:AC253" si="44">IF($S190="국도비","ok",IF(($M190+$N190)=($AA190+$AB190),"ok","검토"))</f>
        <v>ok</v>
      </c>
      <c r="AD190" s="76"/>
      <c r="AE190" s="80" t="str">
        <f t="array" ref="AE190">IFERROR(IF($C190="","",INDEX([2]구분표!$I$2:$I$1001,MATCH(1,([2]구분표!$B$2:$B$1001='2추일출'!$A190)*([2]구분표!$C$2:$C$1001='2추일출'!$B190)*([2]구분표!$A$2:$A$1001='2추일출'!$C190),0))),"@@")</f>
        <v/>
      </c>
    </row>
    <row r="191" spans="1:31" ht="31.5" customHeight="1">
      <c r="A191" s="73" t="str">
        <f>IFERROR(VLOOKUP('2추일출'!$C191,[2]구분표!$A$2:$C$1001,2,FALSE),"")</f>
        <v/>
      </c>
      <c r="B191" s="73" t="str">
        <f>IFERROR(VLOOKUP('2추일출'!$C191,[2]구분표!$A$2:$C$1001,3,FALSE),"")</f>
        <v/>
      </c>
      <c r="C191" s="186"/>
      <c r="D191" s="187"/>
      <c r="E191" s="187"/>
      <c r="F191" s="186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4"/>
        <v>0</v>
      </c>
      <c r="M191" s="188"/>
      <c r="N191" s="188"/>
      <c r="O191" s="74">
        <f t="shared" si="35"/>
        <v>0</v>
      </c>
      <c r="P191" s="75" t="str">
        <f t="shared" si="36"/>
        <v>-</v>
      </c>
      <c r="Q191" s="206"/>
      <c r="R191" s="76"/>
      <c r="S191" s="215"/>
      <c r="T191" s="76"/>
      <c r="U191" s="79" t="str">
        <f t="shared" si="37"/>
        <v/>
      </c>
      <c r="V191" s="188">
        <f t="shared" si="38"/>
        <v>0</v>
      </c>
      <c r="W191" s="188">
        <f t="shared" si="39"/>
        <v>0</v>
      </c>
      <c r="X191" s="78" t="str">
        <f t="shared" si="40"/>
        <v>ok</v>
      </c>
      <c r="Y191" s="76"/>
      <c r="Z191" s="77" t="str">
        <f t="shared" si="41"/>
        <v/>
      </c>
      <c r="AA191" s="188">
        <f t="shared" si="42"/>
        <v>0</v>
      </c>
      <c r="AB191" s="188">
        <f t="shared" si="43"/>
        <v>0</v>
      </c>
      <c r="AC191" s="78" t="str">
        <f t="shared" si="44"/>
        <v>ok</v>
      </c>
      <c r="AD191" s="76"/>
      <c r="AE191" s="80" t="str">
        <f t="array" ref="AE191">IFERROR(IF($C191="","",INDEX([2]구분표!$I$2:$I$1001,MATCH(1,([2]구분표!$B$2:$B$1001='2추일출'!$A191)*([2]구분표!$C$2:$C$1001='2추일출'!$B191)*([2]구분표!$A$2:$A$1001='2추일출'!$C191),0))),"@@")</f>
        <v/>
      </c>
    </row>
    <row r="192" spans="1:31" ht="31.5" customHeight="1">
      <c r="A192" s="90" t="str">
        <f>IFERROR(VLOOKUP('2추일출'!$C192,[2]구분표!$A$2:$C$1001,2,FALSE),"")</f>
        <v/>
      </c>
      <c r="B192" s="90" t="str">
        <f>IFERROR(VLOOKUP('2추일출'!$C192,[2]구분표!$A$2:$C$1001,3,FALSE),"")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4"/>
        <v>0</v>
      </c>
      <c r="M192" s="188"/>
      <c r="N192" s="188"/>
      <c r="O192" s="74">
        <f t="shared" si="35"/>
        <v>0</v>
      </c>
      <c r="P192" s="75" t="str">
        <f t="shared" si="36"/>
        <v>-</v>
      </c>
      <c r="Q192" s="206"/>
      <c r="R192" s="76"/>
      <c r="S192" s="215"/>
      <c r="T192" s="76"/>
      <c r="U192" s="79" t="str">
        <f t="shared" si="37"/>
        <v/>
      </c>
      <c r="V192" s="188">
        <f t="shared" si="38"/>
        <v>0</v>
      </c>
      <c r="W192" s="188">
        <f t="shared" si="39"/>
        <v>0</v>
      </c>
      <c r="X192" s="78" t="str">
        <f t="shared" si="40"/>
        <v>ok</v>
      </c>
      <c r="Y192" s="76"/>
      <c r="Z192" s="77" t="str">
        <f t="shared" si="41"/>
        <v/>
      </c>
      <c r="AA192" s="188">
        <f t="shared" si="42"/>
        <v>0</v>
      </c>
      <c r="AB192" s="188">
        <f t="shared" si="43"/>
        <v>0</v>
      </c>
      <c r="AC192" s="78" t="str">
        <f t="shared" si="44"/>
        <v>ok</v>
      </c>
      <c r="AD192" s="76"/>
      <c r="AE192" s="80" t="str">
        <f t="array" ref="AE192">IFERROR(IF($C192="","",INDEX([2]구분표!$I$2:$I$1001,MATCH(1,([2]구분표!$B$2:$B$1001='2추일출'!$A192)*([2]구분표!$C$2:$C$1001='2추일출'!$B192)*([2]구분표!$A$2:$A$1001='2추일출'!$C192),0))),"@@")</f>
        <v/>
      </c>
    </row>
    <row r="193" spans="1:31" ht="31.5" customHeight="1">
      <c r="A193" s="90" t="str">
        <f>IFERROR(VLOOKUP('2추일출'!$C193,[2]구분표!$A$2:$C$1001,2,FALSE),"")</f>
        <v/>
      </c>
      <c r="B193" s="90" t="str">
        <f>IFERROR(VLOOKUP('2추일출'!$C193,[2]구분표!$A$2:$C$1001,3,FALSE),"")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4"/>
        <v>0</v>
      </c>
      <c r="M193" s="188"/>
      <c r="N193" s="188"/>
      <c r="O193" s="74">
        <f t="shared" si="35"/>
        <v>0</v>
      </c>
      <c r="P193" s="75" t="str">
        <f t="shared" si="36"/>
        <v>-</v>
      </c>
      <c r="Q193" s="206"/>
      <c r="R193" s="76"/>
      <c r="S193" s="215"/>
      <c r="T193" s="76"/>
      <c r="U193" s="79" t="str">
        <f t="shared" si="37"/>
        <v/>
      </c>
      <c r="V193" s="188">
        <f t="shared" si="38"/>
        <v>0</v>
      </c>
      <c r="W193" s="188">
        <f t="shared" si="39"/>
        <v>0</v>
      </c>
      <c r="X193" s="78" t="str">
        <f t="shared" si="40"/>
        <v>ok</v>
      </c>
      <c r="Y193" s="76"/>
      <c r="Z193" s="77" t="str">
        <f t="shared" si="41"/>
        <v/>
      </c>
      <c r="AA193" s="188">
        <f t="shared" si="42"/>
        <v>0</v>
      </c>
      <c r="AB193" s="188">
        <f t="shared" si="43"/>
        <v>0</v>
      </c>
      <c r="AC193" s="78" t="str">
        <f t="shared" si="44"/>
        <v>ok</v>
      </c>
      <c r="AD193" s="76"/>
      <c r="AE193" s="80" t="str">
        <f t="array" ref="AE193">IFERROR(IF($C193="","",INDEX([2]구분표!$I$2:$I$1001,MATCH(1,([2]구분표!$B$2:$B$1001='2추일출'!$A193)*([2]구분표!$C$2:$C$1001='2추일출'!$B193)*([2]구분표!$A$2:$A$1001='2추일출'!$C193),0))),"@@")</f>
        <v/>
      </c>
    </row>
    <row r="194" spans="1:31" ht="31.5" customHeight="1">
      <c r="A194" s="90" t="str">
        <f>IFERROR(VLOOKUP('2추일출'!$C194,[2]구분표!$A$2:$C$1001,2,FALSE),"")</f>
        <v/>
      </c>
      <c r="B194" s="90" t="str">
        <f>IFERROR(VLOOKUP('2추일출'!$C194,[2]구분표!$A$2:$C$1001,3,FALSE),"")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4"/>
        <v>0</v>
      </c>
      <c r="M194" s="188"/>
      <c r="N194" s="188"/>
      <c r="O194" s="74">
        <f t="shared" si="35"/>
        <v>0</v>
      </c>
      <c r="P194" s="75" t="str">
        <f t="shared" si="36"/>
        <v>-</v>
      </c>
      <c r="Q194" s="206"/>
      <c r="R194" s="76"/>
      <c r="S194" s="215"/>
      <c r="T194" s="76"/>
      <c r="U194" s="79" t="str">
        <f t="shared" si="37"/>
        <v/>
      </c>
      <c r="V194" s="188">
        <f t="shared" si="38"/>
        <v>0</v>
      </c>
      <c r="W194" s="188">
        <f t="shared" si="39"/>
        <v>0</v>
      </c>
      <c r="X194" s="78" t="str">
        <f t="shared" si="40"/>
        <v>ok</v>
      </c>
      <c r="Y194" s="76"/>
      <c r="Z194" s="77" t="str">
        <f t="shared" si="41"/>
        <v/>
      </c>
      <c r="AA194" s="188">
        <f t="shared" si="42"/>
        <v>0</v>
      </c>
      <c r="AB194" s="188">
        <f t="shared" si="43"/>
        <v>0</v>
      </c>
      <c r="AC194" s="78" t="str">
        <f t="shared" si="44"/>
        <v>ok</v>
      </c>
      <c r="AD194" s="76"/>
      <c r="AE194" s="80" t="str">
        <f t="array" ref="AE194">IFERROR(IF($C194="","",INDEX([2]구분표!$I$2:$I$1001,MATCH(1,([2]구분표!$B$2:$B$1001='2추일출'!$A194)*([2]구분표!$C$2:$C$1001='2추일출'!$B194)*([2]구분표!$A$2:$A$1001='2추일출'!$C194),0))),"@@")</f>
        <v/>
      </c>
    </row>
    <row r="195" spans="1:31" ht="31.5" customHeight="1">
      <c r="A195" s="90" t="str">
        <f>IFERROR(VLOOKUP('2추일출'!$C195,[2]구분표!$A$2:$C$1001,2,FALSE),"")</f>
        <v/>
      </c>
      <c r="B195" s="90" t="str">
        <f>IFERROR(VLOOKUP('2추일출'!$C195,[2]구분표!$A$2:$C$1001,3,FALSE),"")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4"/>
        <v>0</v>
      </c>
      <c r="M195" s="188"/>
      <c r="N195" s="188"/>
      <c r="O195" s="74">
        <f t="shared" si="35"/>
        <v>0</v>
      </c>
      <c r="P195" s="75" t="str">
        <f t="shared" si="36"/>
        <v>-</v>
      </c>
      <c r="Q195" s="206"/>
      <c r="R195" s="76"/>
      <c r="S195" s="215"/>
      <c r="T195" s="76"/>
      <c r="U195" s="79" t="str">
        <f t="shared" si="37"/>
        <v/>
      </c>
      <c r="V195" s="188">
        <f t="shared" si="38"/>
        <v>0</v>
      </c>
      <c r="W195" s="188">
        <f t="shared" si="39"/>
        <v>0</v>
      </c>
      <c r="X195" s="78" t="str">
        <f t="shared" si="40"/>
        <v>ok</v>
      </c>
      <c r="Y195" s="76"/>
      <c r="Z195" s="77" t="str">
        <f t="shared" si="41"/>
        <v/>
      </c>
      <c r="AA195" s="188">
        <f t="shared" si="42"/>
        <v>0</v>
      </c>
      <c r="AB195" s="188">
        <f t="shared" si="43"/>
        <v>0</v>
      </c>
      <c r="AC195" s="78" t="str">
        <f t="shared" si="44"/>
        <v>ok</v>
      </c>
      <c r="AD195" s="76"/>
      <c r="AE195" s="80" t="str">
        <f t="array" ref="AE195">IFERROR(IF($C195="","",INDEX([2]구분표!$I$2:$I$1001,MATCH(1,([2]구분표!$B$2:$B$1001='2추일출'!$A195)*([2]구분표!$C$2:$C$1001='2추일출'!$B195)*([2]구분표!$A$2:$A$1001='2추일출'!$C195),0))),"@@")</f>
        <v/>
      </c>
    </row>
    <row r="196" spans="1:31" ht="31.5" customHeight="1">
      <c r="A196" s="90" t="str">
        <f>IFERROR(VLOOKUP('2추일출'!$C196,[2]구분표!$A$2:$C$1001,2,FALSE),"")</f>
        <v/>
      </c>
      <c r="B196" s="90" t="str">
        <f>IFERROR(VLOOKUP('2추일출'!$C196,[2]구분표!$A$2:$C$1001,3,FALSE),"")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4"/>
        <v>0</v>
      </c>
      <c r="M196" s="188"/>
      <c r="N196" s="188"/>
      <c r="O196" s="74">
        <f t="shared" si="35"/>
        <v>0</v>
      </c>
      <c r="P196" s="75" t="str">
        <f t="shared" si="36"/>
        <v>-</v>
      </c>
      <c r="Q196" s="206"/>
      <c r="R196" s="76"/>
      <c r="S196" s="215"/>
      <c r="T196" s="76"/>
      <c r="U196" s="79" t="str">
        <f t="shared" si="37"/>
        <v/>
      </c>
      <c r="V196" s="188">
        <f t="shared" si="38"/>
        <v>0</v>
      </c>
      <c r="W196" s="188">
        <f t="shared" si="39"/>
        <v>0</v>
      </c>
      <c r="X196" s="78" t="str">
        <f t="shared" si="40"/>
        <v>ok</v>
      </c>
      <c r="Y196" s="76"/>
      <c r="Z196" s="77" t="str">
        <f t="shared" si="41"/>
        <v/>
      </c>
      <c r="AA196" s="188">
        <f t="shared" si="42"/>
        <v>0</v>
      </c>
      <c r="AB196" s="188">
        <f t="shared" si="43"/>
        <v>0</v>
      </c>
      <c r="AC196" s="78" t="str">
        <f t="shared" si="44"/>
        <v>ok</v>
      </c>
      <c r="AD196" s="76"/>
      <c r="AE196" s="80" t="str">
        <f t="array" ref="AE196">IFERROR(IF($C196="","",INDEX([2]구분표!$I$2:$I$1001,MATCH(1,([2]구분표!$B$2:$B$1001='2추일출'!$A196)*([2]구분표!$C$2:$C$1001='2추일출'!$B196)*([2]구분표!$A$2:$A$1001='2추일출'!$C196),0))),"@@")</f>
        <v/>
      </c>
    </row>
    <row r="197" spans="1:31" ht="31.5" customHeight="1">
      <c r="A197" s="90" t="str">
        <f>IFERROR(VLOOKUP('2추일출'!$C197,[2]구분표!$A$2:$C$1001,2,FALSE),"")</f>
        <v/>
      </c>
      <c r="B197" s="90" t="str">
        <f>IFERROR(VLOOKUP('2추일출'!$C197,[2]구분표!$A$2:$C$1001,3,FALSE),"")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4"/>
        <v>0</v>
      </c>
      <c r="M197" s="188"/>
      <c r="N197" s="188"/>
      <c r="O197" s="74">
        <f t="shared" si="35"/>
        <v>0</v>
      </c>
      <c r="P197" s="75" t="str">
        <f t="shared" si="36"/>
        <v>-</v>
      </c>
      <c r="Q197" s="206"/>
      <c r="R197" s="76"/>
      <c r="S197" s="215"/>
      <c r="T197" s="76"/>
      <c r="U197" s="79" t="str">
        <f t="shared" si="37"/>
        <v/>
      </c>
      <c r="V197" s="188">
        <f t="shared" si="38"/>
        <v>0</v>
      </c>
      <c r="W197" s="188">
        <f t="shared" si="39"/>
        <v>0</v>
      </c>
      <c r="X197" s="78" t="str">
        <f t="shared" si="40"/>
        <v>ok</v>
      </c>
      <c r="Y197" s="76"/>
      <c r="Z197" s="77" t="str">
        <f t="shared" si="41"/>
        <v/>
      </c>
      <c r="AA197" s="188">
        <f t="shared" si="42"/>
        <v>0</v>
      </c>
      <c r="AB197" s="188">
        <f t="shared" si="43"/>
        <v>0</v>
      </c>
      <c r="AC197" s="78" t="str">
        <f t="shared" si="44"/>
        <v>ok</v>
      </c>
      <c r="AD197" s="76"/>
      <c r="AE197" s="80" t="str">
        <f t="array" ref="AE197">IFERROR(IF($C197="","",INDEX([2]구분표!$I$2:$I$1001,MATCH(1,([2]구분표!$B$2:$B$1001='2추일출'!$A197)*([2]구분표!$C$2:$C$1001='2추일출'!$B197)*([2]구분표!$A$2:$A$1001='2추일출'!$C197),0))),"@@")</f>
        <v/>
      </c>
    </row>
    <row r="198" spans="1:31" ht="31.5" customHeight="1">
      <c r="A198" s="90" t="str">
        <f>IFERROR(VLOOKUP('2추일출'!$C198,[2]구분표!$A$2:$C$1001,2,FALSE),"")</f>
        <v/>
      </c>
      <c r="B198" s="90" t="str">
        <f>IFERROR(VLOOKUP('2추일출'!$C198,[2]구분표!$A$2:$C$1001,3,FALSE),"")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4"/>
        <v>0</v>
      </c>
      <c r="M198" s="188"/>
      <c r="N198" s="188"/>
      <c r="O198" s="74">
        <f t="shared" si="35"/>
        <v>0</v>
      </c>
      <c r="P198" s="75" t="str">
        <f t="shared" si="36"/>
        <v>-</v>
      </c>
      <c r="Q198" s="206"/>
      <c r="R198" s="76"/>
      <c r="S198" s="215"/>
      <c r="T198" s="76"/>
      <c r="U198" s="79" t="str">
        <f t="shared" si="37"/>
        <v/>
      </c>
      <c r="V198" s="188">
        <f t="shared" si="38"/>
        <v>0</v>
      </c>
      <c r="W198" s="188">
        <f t="shared" si="39"/>
        <v>0</v>
      </c>
      <c r="X198" s="78" t="str">
        <f t="shared" si="40"/>
        <v>ok</v>
      </c>
      <c r="Y198" s="76"/>
      <c r="Z198" s="77" t="str">
        <f t="shared" si="41"/>
        <v/>
      </c>
      <c r="AA198" s="188">
        <f t="shared" si="42"/>
        <v>0</v>
      </c>
      <c r="AB198" s="188">
        <f t="shared" si="43"/>
        <v>0</v>
      </c>
      <c r="AC198" s="78" t="str">
        <f t="shared" si="44"/>
        <v>ok</v>
      </c>
      <c r="AD198" s="76"/>
      <c r="AE198" s="80" t="str">
        <f t="array" ref="AE198">IFERROR(IF($C198="","",INDEX([2]구분표!$I$2:$I$1001,MATCH(1,([2]구분표!$B$2:$B$1001='2추일출'!$A198)*([2]구분표!$C$2:$C$1001='2추일출'!$B198)*([2]구분표!$A$2:$A$1001='2추일출'!$C198),0))),"@@")</f>
        <v/>
      </c>
    </row>
    <row r="199" spans="1:31" ht="31.5" customHeight="1">
      <c r="A199" s="90" t="str">
        <f>IFERROR(VLOOKUP('2추일출'!$C199,[2]구분표!$A$2:$C$1001,2,FALSE),"")</f>
        <v/>
      </c>
      <c r="B199" s="90" t="str">
        <f>IFERROR(VLOOKUP('2추일출'!$C199,[2]구분표!$A$2:$C$1001,3,FALSE),"")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4"/>
        <v>0</v>
      </c>
      <c r="M199" s="188"/>
      <c r="N199" s="188"/>
      <c r="O199" s="74">
        <f t="shared" si="35"/>
        <v>0</v>
      </c>
      <c r="P199" s="75" t="str">
        <f t="shared" si="36"/>
        <v>-</v>
      </c>
      <c r="Q199" s="206"/>
      <c r="R199" s="76"/>
      <c r="S199" s="215"/>
      <c r="T199" s="76"/>
      <c r="U199" s="79" t="str">
        <f t="shared" si="37"/>
        <v/>
      </c>
      <c r="V199" s="188">
        <f t="shared" si="38"/>
        <v>0</v>
      </c>
      <c r="W199" s="188">
        <f t="shared" si="39"/>
        <v>0</v>
      </c>
      <c r="X199" s="78" t="str">
        <f t="shared" si="40"/>
        <v>ok</v>
      </c>
      <c r="Y199" s="76"/>
      <c r="Z199" s="77" t="str">
        <f t="shared" si="41"/>
        <v/>
      </c>
      <c r="AA199" s="188">
        <f t="shared" si="42"/>
        <v>0</v>
      </c>
      <c r="AB199" s="188">
        <f t="shared" si="43"/>
        <v>0</v>
      </c>
      <c r="AC199" s="78" t="str">
        <f t="shared" si="44"/>
        <v>ok</v>
      </c>
      <c r="AD199" s="76"/>
      <c r="AE199" s="80" t="str">
        <f t="array" ref="AE199">IFERROR(IF($C199="","",INDEX([2]구분표!$I$2:$I$1001,MATCH(1,([2]구분표!$B$2:$B$1001='2추일출'!$A199)*([2]구분표!$C$2:$C$1001='2추일출'!$B199)*([2]구분표!$A$2:$A$1001='2추일출'!$C199),0))),"@@")</f>
        <v/>
      </c>
    </row>
    <row r="200" spans="1:31" ht="31.5" customHeight="1">
      <c r="A200" s="90" t="str">
        <f>IFERROR(VLOOKUP('2추일출'!$C200,[2]구분표!$A$2:$C$1001,2,FALSE),"")</f>
        <v/>
      </c>
      <c r="B200" s="90" t="str">
        <f>IFERROR(VLOOKUP('2추일출'!$C200,[2]구분표!$A$2:$C$1001,3,FALSE),"")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4"/>
        <v>0</v>
      </c>
      <c r="M200" s="188"/>
      <c r="N200" s="188"/>
      <c r="O200" s="74">
        <f t="shared" si="35"/>
        <v>0</v>
      </c>
      <c r="P200" s="75" t="str">
        <f t="shared" si="36"/>
        <v>-</v>
      </c>
      <c r="Q200" s="206"/>
      <c r="R200" s="76"/>
      <c r="S200" s="215"/>
      <c r="T200" s="76"/>
      <c r="U200" s="79" t="str">
        <f t="shared" si="37"/>
        <v/>
      </c>
      <c r="V200" s="188">
        <f t="shared" si="38"/>
        <v>0</v>
      </c>
      <c r="W200" s="188">
        <f t="shared" si="39"/>
        <v>0</v>
      </c>
      <c r="X200" s="78" t="str">
        <f t="shared" si="40"/>
        <v>ok</v>
      </c>
      <c r="Y200" s="76"/>
      <c r="Z200" s="77" t="str">
        <f t="shared" si="41"/>
        <v/>
      </c>
      <c r="AA200" s="188">
        <f t="shared" si="42"/>
        <v>0</v>
      </c>
      <c r="AB200" s="188">
        <f t="shared" si="43"/>
        <v>0</v>
      </c>
      <c r="AC200" s="78" t="str">
        <f t="shared" si="44"/>
        <v>ok</v>
      </c>
      <c r="AD200" s="76"/>
      <c r="AE200" s="80" t="str">
        <f t="array" ref="AE200">IFERROR(IF($C200="","",INDEX([2]구분표!$I$2:$I$1001,MATCH(1,([2]구분표!$B$2:$B$1001='2추일출'!$A200)*([2]구분표!$C$2:$C$1001='2추일출'!$B200)*([2]구분표!$A$2:$A$1001='2추일출'!$C200),0))),"@@")</f>
        <v/>
      </c>
    </row>
    <row r="201" spans="1:31" ht="31.5" customHeight="1">
      <c r="A201" s="90" t="str">
        <f>IFERROR(VLOOKUP('2추일출'!$C201,[2]구분표!$A$2:$C$1001,2,FALSE),"")</f>
        <v/>
      </c>
      <c r="B201" s="90" t="str">
        <f>IFERROR(VLOOKUP('2추일출'!$C201,[2]구분표!$A$2:$C$1001,3,FALSE),"")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4"/>
        <v>0</v>
      </c>
      <c r="M201" s="188"/>
      <c r="N201" s="188"/>
      <c r="O201" s="74">
        <f t="shared" si="35"/>
        <v>0</v>
      </c>
      <c r="P201" s="75" t="str">
        <f t="shared" si="36"/>
        <v>-</v>
      </c>
      <c r="Q201" s="206"/>
      <c r="R201" s="76"/>
      <c r="S201" s="215"/>
      <c r="T201" s="76"/>
      <c r="U201" s="79" t="str">
        <f t="shared" si="37"/>
        <v/>
      </c>
      <c r="V201" s="188">
        <f t="shared" si="38"/>
        <v>0</v>
      </c>
      <c r="W201" s="188">
        <f t="shared" si="39"/>
        <v>0</v>
      </c>
      <c r="X201" s="78" t="str">
        <f t="shared" si="40"/>
        <v>ok</v>
      </c>
      <c r="Y201" s="76"/>
      <c r="Z201" s="77" t="str">
        <f t="shared" si="41"/>
        <v/>
      </c>
      <c r="AA201" s="188">
        <f t="shared" si="42"/>
        <v>0</v>
      </c>
      <c r="AB201" s="188">
        <f t="shared" si="43"/>
        <v>0</v>
      </c>
      <c r="AC201" s="78" t="str">
        <f t="shared" si="44"/>
        <v>ok</v>
      </c>
      <c r="AD201" s="76"/>
      <c r="AE201" s="80" t="str">
        <f t="array" ref="AE201">IFERROR(IF($C201="","",INDEX([2]구분표!$I$2:$I$1001,MATCH(1,([2]구분표!$B$2:$B$1001='2추일출'!$A201)*([2]구분표!$C$2:$C$1001='2추일출'!$B201)*([2]구분표!$A$2:$A$1001='2추일출'!$C201),0))),"@@")</f>
        <v/>
      </c>
    </row>
    <row r="202" spans="1:31" ht="31.5" customHeight="1">
      <c r="A202" s="90" t="str">
        <f>IFERROR(VLOOKUP('2추일출'!$C202,[2]구분표!$A$2:$C$1001,2,FALSE),"")</f>
        <v/>
      </c>
      <c r="B202" s="90" t="str">
        <f>IFERROR(VLOOKUP('2추일출'!$C202,[2]구분표!$A$2:$C$1001,3,FALSE),"")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4"/>
        <v>0</v>
      </c>
      <c r="M202" s="188"/>
      <c r="N202" s="188"/>
      <c r="O202" s="74">
        <f t="shared" si="35"/>
        <v>0</v>
      </c>
      <c r="P202" s="75" t="str">
        <f t="shared" si="36"/>
        <v>-</v>
      </c>
      <c r="Q202" s="206"/>
      <c r="R202" s="76"/>
      <c r="S202" s="215"/>
      <c r="T202" s="76"/>
      <c r="U202" s="79" t="str">
        <f t="shared" si="37"/>
        <v/>
      </c>
      <c r="V202" s="188">
        <f t="shared" si="38"/>
        <v>0</v>
      </c>
      <c r="W202" s="188">
        <f t="shared" si="39"/>
        <v>0</v>
      </c>
      <c r="X202" s="78" t="str">
        <f t="shared" si="40"/>
        <v>ok</v>
      </c>
      <c r="Y202" s="76"/>
      <c r="Z202" s="77" t="str">
        <f t="shared" si="41"/>
        <v/>
      </c>
      <c r="AA202" s="188">
        <f t="shared" si="42"/>
        <v>0</v>
      </c>
      <c r="AB202" s="188">
        <f t="shared" si="43"/>
        <v>0</v>
      </c>
      <c r="AC202" s="78" t="str">
        <f t="shared" si="44"/>
        <v>ok</v>
      </c>
      <c r="AD202" s="76"/>
      <c r="AE202" s="80" t="str">
        <f t="array" ref="AE202">IFERROR(IF($C202="","",INDEX([2]구분표!$I$2:$I$1001,MATCH(1,([2]구분표!$B$2:$B$1001='2추일출'!$A202)*([2]구분표!$C$2:$C$1001='2추일출'!$B202)*([2]구분표!$A$2:$A$1001='2추일출'!$C202),0))),"@@")</f>
        <v/>
      </c>
    </row>
    <row r="203" spans="1:31" ht="31.5" customHeight="1">
      <c r="A203" s="90" t="str">
        <f>IFERROR(VLOOKUP('2추일출'!$C203,[2]구분표!$A$2:$C$1001,2,FALSE),"")</f>
        <v/>
      </c>
      <c r="B203" s="90" t="str">
        <f>IFERROR(VLOOKUP('2추일출'!$C203,[2]구분표!$A$2:$C$1001,3,FALSE),"")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4"/>
        <v>0</v>
      </c>
      <c r="M203" s="188"/>
      <c r="N203" s="188"/>
      <c r="O203" s="74">
        <f t="shared" si="35"/>
        <v>0</v>
      </c>
      <c r="P203" s="75" t="str">
        <f t="shared" si="36"/>
        <v>-</v>
      </c>
      <c r="Q203" s="206"/>
      <c r="R203" s="76"/>
      <c r="S203" s="215"/>
      <c r="T203" s="76"/>
      <c r="U203" s="79" t="str">
        <f t="shared" si="37"/>
        <v/>
      </c>
      <c r="V203" s="188">
        <f t="shared" si="38"/>
        <v>0</v>
      </c>
      <c r="W203" s="188">
        <f t="shared" si="39"/>
        <v>0</v>
      </c>
      <c r="X203" s="78" t="str">
        <f t="shared" si="40"/>
        <v>ok</v>
      </c>
      <c r="Y203" s="76"/>
      <c r="Z203" s="77" t="str">
        <f t="shared" si="41"/>
        <v/>
      </c>
      <c r="AA203" s="188">
        <f t="shared" si="42"/>
        <v>0</v>
      </c>
      <c r="AB203" s="188">
        <f t="shared" si="43"/>
        <v>0</v>
      </c>
      <c r="AC203" s="78" t="str">
        <f t="shared" si="44"/>
        <v>ok</v>
      </c>
      <c r="AD203" s="76"/>
      <c r="AE203" s="80" t="str">
        <f t="array" ref="AE203">IFERROR(IF($C203="","",INDEX([2]구분표!$I$2:$I$1001,MATCH(1,([2]구분표!$B$2:$B$1001='2추일출'!$A203)*([2]구분표!$C$2:$C$1001='2추일출'!$B203)*([2]구분표!$A$2:$A$1001='2추일출'!$C203),0))),"@@")</f>
        <v/>
      </c>
    </row>
    <row r="204" spans="1:31" ht="31.5" customHeight="1">
      <c r="A204" s="90" t="str">
        <f>IFERROR(VLOOKUP('2추일출'!$C204,[2]구분표!$A$2:$C$1001,2,FALSE),"")</f>
        <v/>
      </c>
      <c r="B204" s="90" t="str">
        <f>IFERROR(VLOOKUP('2추일출'!$C204,[2]구분표!$A$2:$C$1001,3,FALSE),"")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4"/>
        <v>0</v>
      </c>
      <c r="M204" s="188"/>
      <c r="N204" s="188"/>
      <c r="O204" s="74">
        <f t="shared" si="35"/>
        <v>0</v>
      </c>
      <c r="P204" s="75" t="str">
        <f t="shared" si="36"/>
        <v>-</v>
      </c>
      <c r="Q204" s="206"/>
      <c r="R204" s="76"/>
      <c r="S204" s="215"/>
      <c r="T204" s="76"/>
      <c r="U204" s="79" t="str">
        <f t="shared" si="37"/>
        <v/>
      </c>
      <c r="V204" s="188">
        <f t="shared" si="38"/>
        <v>0</v>
      </c>
      <c r="W204" s="188">
        <f t="shared" si="39"/>
        <v>0</v>
      </c>
      <c r="X204" s="78" t="str">
        <f t="shared" si="40"/>
        <v>ok</v>
      </c>
      <c r="Y204" s="76"/>
      <c r="Z204" s="77" t="str">
        <f t="shared" si="41"/>
        <v/>
      </c>
      <c r="AA204" s="188">
        <f t="shared" si="42"/>
        <v>0</v>
      </c>
      <c r="AB204" s="188">
        <f t="shared" si="43"/>
        <v>0</v>
      </c>
      <c r="AC204" s="78" t="str">
        <f t="shared" si="44"/>
        <v>ok</v>
      </c>
      <c r="AD204" s="76"/>
      <c r="AE204" s="80" t="str">
        <f t="array" ref="AE204">IFERROR(IF($C204="","",INDEX([2]구분표!$I$2:$I$1001,MATCH(1,([2]구분표!$B$2:$B$1001='2추일출'!$A204)*([2]구분표!$C$2:$C$1001='2추일출'!$B204)*([2]구분표!$A$2:$A$1001='2추일출'!$C204),0))),"@@")</f>
        <v/>
      </c>
    </row>
    <row r="205" spans="1:31" ht="31.5" customHeight="1">
      <c r="A205" s="90" t="str">
        <f>IFERROR(VLOOKUP('2추일출'!$C205,[2]구분표!$A$2:$C$1001,2,FALSE),"")</f>
        <v/>
      </c>
      <c r="B205" s="90" t="str">
        <f>IFERROR(VLOOKUP('2추일출'!$C205,[2]구분표!$A$2:$C$1001,3,FALSE),"")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4"/>
        <v>0</v>
      </c>
      <c r="M205" s="188"/>
      <c r="N205" s="188"/>
      <c r="O205" s="74">
        <f t="shared" si="35"/>
        <v>0</v>
      </c>
      <c r="P205" s="75" t="str">
        <f t="shared" si="36"/>
        <v>-</v>
      </c>
      <c r="Q205" s="206"/>
      <c r="R205" s="76"/>
      <c r="S205" s="215"/>
      <c r="T205" s="76"/>
      <c r="U205" s="79" t="str">
        <f t="shared" si="37"/>
        <v/>
      </c>
      <c r="V205" s="188">
        <f t="shared" si="38"/>
        <v>0</v>
      </c>
      <c r="W205" s="188">
        <f t="shared" si="39"/>
        <v>0</v>
      </c>
      <c r="X205" s="78" t="str">
        <f t="shared" si="40"/>
        <v>ok</v>
      </c>
      <c r="Y205" s="76"/>
      <c r="Z205" s="77" t="str">
        <f t="shared" si="41"/>
        <v/>
      </c>
      <c r="AA205" s="188">
        <f t="shared" si="42"/>
        <v>0</v>
      </c>
      <c r="AB205" s="188">
        <f t="shared" si="43"/>
        <v>0</v>
      </c>
      <c r="AC205" s="78" t="str">
        <f t="shared" si="44"/>
        <v>ok</v>
      </c>
      <c r="AD205" s="76"/>
      <c r="AE205" s="80" t="str">
        <f t="array" ref="AE205">IFERROR(IF($C205="","",INDEX([2]구분표!$I$2:$I$1001,MATCH(1,([2]구분표!$B$2:$B$1001='2추일출'!$A205)*([2]구분표!$C$2:$C$1001='2추일출'!$B205)*([2]구분표!$A$2:$A$1001='2추일출'!$C205),0))),"@@")</f>
        <v/>
      </c>
    </row>
    <row r="206" spans="1:31" ht="31.5" customHeight="1">
      <c r="A206" s="90" t="str">
        <f>IFERROR(VLOOKUP('2추일출'!$C206,[2]구분표!$A$2:$C$1001,2,FALSE),"")</f>
        <v/>
      </c>
      <c r="B206" s="90" t="str">
        <f>IFERROR(VLOOKUP('2추일출'!$C206,[2]구분표!$A$2:$C$1001,3,FALSE),"")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188"/>
      <c r="K206" s="188"/>
      <c r="L206" s="74">
        <f t="shared" si="34"/>
        <v>0</v>
      </c>
      <c r="M206" s="188"/>
      <c r="N206" s="188"/>
      <c r="O206" s="74">
        <f t="shared" si="35"/>
        <v>0</v>
      </c>
      <c r="P206" s="75" t="str">
        <f t="shared" si="36"/>
        <v>-</v>
      </c>
      <c r="Q206" s="205"/>
      <c r="R206" s="76"/>
      <c r="S206" s="215"/>
      <c r="T206" s="76"/>
      <c r="U206" s="79" t="str">
        <f t="shared" si="37"/>
        <v/>
      </c>
      <c r="V206" s="188">
        <f t="shared" si="38"/>
        <v>0</v>
      </c>
      <c r="W206" s="188">
        <f t="shared" si="39"/>
        <v>0</v>
      </c>
      <c r="X206" s="78" t="str">
        <f t="shared" si="40"/>
        <v>ok</v>
      </c>
      <c r="Y206" s="76"/>
      <c r="Z206" s="77" t="str">
        <f t="shared" si="41"/>
        <v/>
      </c>
      <c r="AA206" s="188">
        <f t="shared" si="42"/>
        <v>0</v>
      </c>
      <c r="AB206" s="188">
        <f t="shared" si="43"/>
        <v>0</v>
      </c>
      <c r="AC206" s="78" t="str">
        <f t="shared" si="44"/>
        <v>ok</v>
      </c>
      <c r="AD206" s="76"/>
      <c r="AE206" s="80" t="str">
        <f t="array" ref="AE206">IFERROR(IF($C206="","",INDEX([2]구분표!$I$2:$I$1001,MATCH(1,([2]구분표!$B$2:$B$1001='2추일출'!$A206)*([2]구분표!$C$2:$C$1001='2추일출'!$B206)*([2]구분표!$A$2:$A$1001='2추일출'!$C206),0))),"@@")</f>
        <v/>
      </c>
    </row>
    <row r="207" spans="1:31" ht="31.5" customHeight="1">
      <c r="A207" s="90" t="str">
        <f>IFERROR(VLOOKUP('2추일출'!$C207,[2]구분표!$A$2:$C$1001,2,FALSE),"")</f>
        <v/>
      </c>
      <c r="B207" s="90" t="str">
        <f>IFERROR(VLOOKUP('2추일출'!$C207,[2]구분표!$A$2:$C$1001,3,FALSE),"")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200"/>
      <c r="K207" s="188"/>
      <c r="L207" s="74">
        <f t="shared" si="34"/>
        <v>0</v>
      </c>
      <c r="M207" s="202"/>
      <c r="N207" s="188"/>
      <c r="O207" s="74">
        <f t="shared" si="35"/>
        <v>0</v>
      </c>
      <c r="P207" s="75" t="str">
        <f t="shared" si="36"/>
        <v>-</v>
      </c>
      <c r="Q207" s="205"/>
      <c r="R207" s="76"/>
      <c r="S207" s="215"/>
      <c r="T207" s="76"/>
      <c r="U207" s="79" t="str">
        <f t="shared" si="37"/>
        <v/>
      </c>
      <c r="V207" s="188">
        <f t="shared" si="38"/>
        <v>0</v>
      </c>
      <c r="W207" s="188">
        <f t="shared" si="39"/>
        <v>0</v>
      </c>
      <c r="X207" s="78" t="str">
        <f t="shared" si="40"/>
        <v>ok</v>
      </c>
      <c r="Y207" s="76"/>
      <c r="Z207" s="77" t="str">
        <f t="shared" si="41"/>
        <v/>
      </c>
      <c r="AA207" s="188">
        <f t="shared" si="42"/>
        <v>0</v>
      </c>
      <c r="AB207" s="188">
        <f t="shared" si="43"/>
        <v>0</v>
      </c>
      <c r="AC207" s="78" t="str">
        <f t="shared" si="44"/>
        <v>ok</v>
      </c>
      <c r="AD207" s="76"/>
      <c r="AE207" s="80" t="str">
        <f t="array" ref="AE207">IFERROR(IF($C207="","",INDEX([2]구분표!$I$2:$I$1001,MATCH(1,([2]구분표!$B$2:$B$1001='2추일출'!$A207)*([2]구분표!$C$2:$C$1001='2추일출'!$B207)*([2]구분표!$A$2:$A$1001='2추일출'!$C207),0))),"@@")</f>
        <v/>
      </c>
    </row>
    <row r="208" spans="1:31" ht="31.5" customHeight="1">
      <c r="A208" s="90" t="str">
        <f>IFERROR(VLOOKUP('2추일출'!$C208,[2]구분표!$A$2:$C$1001,2,FALSE),"")</f>
        <v/>
      </c>
      <c r="B208" s="90" t="str">
        <f>IFERROR(VLOOKUP('2추일출'!$C208,[2]구분표!$A$2:$C$1001,3,FALSE),"")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4"/>
        <v>0</v>
      </c>
      <c r="M208" s="188"/>
      <c r="N208" s="188"/>
      <c r="O208" s="74">
        <f t="shared" si="35"/>
        <v>0</v>
      </c>
      <c r="P208" s="75" t="str">
        <f t="shared" si="36"/>
        <v>-</v>
      </c>
      <c r="Q208" s="207"/>
      <c r="R208" s="76"/>
      <c r="S208" s="215"/>
      <c r="T208" s="76"/>
      <c r="U208" s="79" t="str">
        <f t="shared" si="37"/>
        <v/>
      </c>
      <c r="V208" s="188">
        <f t="shared" si="38"/>
        <v>0</v>
      </c>
      <c r="W208" s="188">
        <f t="shared" si="39"/>
        <v>0</v>
      </c>
      <c r="X208" s="78" t="str">
        <f t="shared" si="40"/>
        <v>ok</v>
      </c>
      <c r="Y208" s="76"/>
      <c r="Z208" s="77" t="str">
        <f t="shared" si="41"/>
        <v/>
      </c>
      <c r="AA208" s="188">
        <f t="shared" si="42"/>
        <v>0</v>
      </c>
      <c r="AB208" s="188">
        <f t="shared" si="43"/>
        <v>0</v>
      </c>
      <c r="AC208" s="78" t="str">
        <f t="shared" si="44"/>
        <v>ok</v>
      </c>
      <c r="AD208" s="76"/>
      <c r="AE208" s="80" t="str">
        <f t="array" ref="AE208">IFERROR(IF($C208="","",INDEX([2]구분표!$I$2:$I$1001,MATCH(1,([2]구분표!$B$2:$B$1001='2추일출'!$A208)*([2]구분표!$C$2:$C$1001='2추일출'!$B208)*([2]구분표!$A$2:$A$1001='2추일출'!$C208),0))),"@@")</f>
        <v/>
      </c>
    </row>
    <row r="209" spans="1:31" ht="31.5" customHeight="1">
      <c r="A209" s="90" t="str">
        <f>IFERROR(VLOOKUP('2추일출'!$C209,[2]구분표!$A$2:$C$1001,2,FALSE),"")</f>
        <v/>
      </c>
      <c r="B209" s="90" t="str">
        <f>IFERROR(VLOOKUP('2추일출'!$C209,[2]구분표!$A$2:$C$1001,3,FALSE),"")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188"/>
      <c r="L209" s="74">
        <f t="shared" si="34"/>
        <v>0</v>
      </c>
      <c r="M209" s="188"/>
      <c r="N209" s="188"/>
      <c r="O209" s="74">
        <f t="shared" si="35"/>
        <v>0</v>
      </c>
      <c r="P209" s="75" t="str">
        <f t="shared" si="36"/>
        <v>-</v>
      </c>
      <c r="Q209" s="206"/>
      <c r="R209" s="76"/>
      <c r="S209" s="215"/>
      <c r="T209" s="76"/>
      <c r="U209" s="79" t="str">
        <f t="shared" si="37"/>
        <v/>
      </c>
      <c r="V209" s="188">
        <f t="shared" si="38"/>
        <v>0</v>
      </c>
      <c r="W209" s="188">
        <f t="shared" si="39"/>
        <v>0</v>
      </c>
      <c r="X209" s="78" t="str">
        <f t="shared" si="40"/>
        <v>ok</v>
      </c>
      <c r="Y209" s="76"/>
      <c r="Z209" s="77" t="str">
        <f t="shared" si="41"/>
        <v/>
      </c>
      <c r="AA209" s="188">
        <f t="shared" si="42"/>
        <v>0</v>
      </c>
      <c r="AB209" s="188">
        <f t="shared" si="43"/>
        <v>0</v>
      </c>
      <c r="AC209" s="78" t="str">
        <f t="shared" si="44"/>
        <v>ok</v>
      </c>
      <c r="AD209" s="76"/>
      <c r="AE209" s="80" t="str">
        <f t="array" ref="AE209">IFERROR(IF($C209="","",INDEX([2]구분표!$I$2:$I$1001,MATCH(1,([2]구분표!$B$2:$B$1001='2추일출'!$A209)*([2]구분표!$C$2:$C$1001='2추일출'!$B209)*([2]구분표!$A$2:$A$1001='2추일출'!$C209),0))),"@@")</f>
        <v/>
      </c>
    </row>
    <row r="210" spans="1:31" ht="31.5" customHeight="1">
      <c r="A210" s="90" t="str">
        <f>IFERROR(VLOOKUP('2추일출'!$C210,[2]구분표!$A$2:$C$1001,2,FALSE),"")</f>
        <v/>
      </c>
      <c r="B210" s="90" t="str">
        <f>IFERROR(VLOOKUP('2추일출'!$C210,[2]구분표!$A$2:$C$1001,3,FALSE),"")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200"/>
      <c r="L210" s="74">
        <f t="shared" si="34"/>
        <v>0</v>
      </c>
      <c r="M210" s="188"/>
      <c r="N210" s="200"/>
      <c r="O210" s="74">
        <f t="shared" si="35"/>
        <v>0</v>
      </c>
      <c r="P210" s="75" t="str">
        <f t="shared" si="36"/>
        <v>-</v>
      </c>
      <c r="Q210" s="206"/>
      <c r="R210" s="76"/>
      <c r="S210" s="215"/>
      <c r="T210" s="76"/>
      <c r="U210" s="79" t="str">
        <f t="shared" si="37"/>
        <v/>
      </c>
      <c r="V210" s="188">
        <f t="shared" si="38"/>
        <v>0</v>
      </c>
      <c r="W210" s="188">
        <f t="shared" si="39"/>
        <v>0</v>
      </c>
      <c r="X210" s="78" t="str">
        <f t="shared" si="40"/>
        <v>ok</v>
      </c>
      <c r="Y210" s="76"/>
      <c r="Z210" s="77" t="str">
        <f t="shared" si="41"/>
        <v/>
      </c>
      <c r="AA210" s="188">
        <f t="shared" si="42"/>
        <v>0</v>
      </c>
      <c r="AB210" s="188">
        <f t="shared" si="43"/>
        <v>0</v>
      </c>
      <c r="AC210" s="78" t="str">
        <f t="shared" si="44"/>
        <v>ok</v>
      </c>
      <c r="AD210" s="76"/>
      <c r="AE210" s="80" t="str">
        <f t="array" ref="AE210">IFERROR(IF($C210="","",INDEX([2]구분표!$I$2:$I$1001,MATCH(1,([2]구분표!$B$2:$B$1001='2추일출'!$A210)*([2]구분표!$C$2:$C$1001='2추일출'!$B210)*([2]구분표!$A$2:$A$1001='2추일출'!$C210),0))),"@@")</f>
        <v/>
      </c>
    </row>
    <row r="211" spans="1:31" ht="31.5" customHeight="1">
      <c r="A211" s="90" t="str">
        <f>IFERROR(VLOOKUP('2추일출'!$C211,[2]구분표!$A$2:$C$1001,2,FALSE),"")</f>
        <v/>
      </c>
      <c r="B211" s="90" t="str">
        <f>IFERROR(VLOOKUP('2추일출'!$C211,[2]구분표!$A$2:$C$1001,3,FALSE),"")</f>
        <v/>
      </c>
      <c r="C211" s="190"/>
      <c r="D211" s="189"/>
      <c r="E211" s="189"/>
      <c r="F211" s="190"/>
      <c r="G211" s="188"/>
      <c r="H211" s="188"/>
      <c r="I211" s="74">
        <f>IF(SUMPRODUCT(COUNTIF($D211,{"*본예산*","*1회추경*","*신규*"})),"-",G211-H211)</f>
        <v>0</v>
      </c>
      <c r="J211" s="188"/>
      <c r="K211" s="188"/>
      <c r="L211" s="74">
        <f t="shared" si="34"/>
        <v>0</v>
      </c>
      <c r="M211" s="188"/>
      <c r="N211" s="188"/>
      <c r="O211" s="74">
        <f t="shared" si="35"/>
        <v>0</v>
      </c>
      <c r="P211" s="75" t="str">
        <f t="shared" si="36"/>
        <v>-</v>
      </c>
      <c r="Q211" s="206"/>
      <c r="R211" s="76"/>
      <c r="S211" s="215"/>
      <c r="T211" s="76"/>
      <c r="U211" s="79" t="str">
        <f t="shared" si="37"/>
        <v/>
      </c>
      <c r="V211" s="188">
        <f t="shared" si="38"/>
        <v>0</v>
      </c>
      <c r="W211" s="188">
        <f t="shared" si="39"/>
        <v>0</v>
      </c>
      <c r="X211" s="78" t="str">
        <f t="shared" si="40"/>
        <v>ok</v>
      </c>
      <c r="Y211" s="76"/>
      <c r="Z211" s="77" t="str">
        <f t="shared" si="41"/>
        <v/>
      </c>
      <c r="AA211" s="188">
        <f t="shared" si="42"/>
        <v>0</v>
      </c>
      <c r="AB211" s="188">
        <f t="shared" si="43"/>
        <v>0</v>
      </c>
      <c r="AC211" s="78" t="str">
        <f t="shared" si="44"/>
        <v>ok</v>
      </c>
      <c r="AD211" s="76"/>
      <c r="AE211" s="80" t="str">
        <f t="array" ref="AE211">IFERROR(IF($C211="","",INDEX([2]구분표!$I$2:$I$1001,MATCH(1,([2]구분표!$B$2:$B$1001='2추일출'!$A211)*([2]구분표!$C$2:$C$1001='2추일출'!$B211)*([2]구분표!$A$2:$A$1001='2추일출'!$C211),0))),"@@")</f>
        <v/>
      </c>
    </row>
    <row r="212" spans="1:31" ht="31.5" customHeight="1">
      <c r="A212" s="90" t="str">
        <f>IFERROR(VLOOKUP('2추일출'!$C212,[2]구분표!$A$2:$C$1001,2,FALSE),"")</f>
        <v/>
      </c>
      <c r="B212" s="90" t="str">
        <f>IFERROR(VLOOKUP('2추일출'!$C212,[2]구분표!$A$2:$C$1001,3,FALSE),"")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4"/>
        <v>0</v>
      </c>
      <c r="M212" s="188"/>
      <c r="N212" s="188"/>
      <c r="O212" s="74">
        <f t="shared" si="35"/>
        <v>0</v>
      </c>
      <c r="P212" s="75" t="str">
        <f t="shared" si="36"/>
        <v>-</v>
      </c>
      <c r="Q212" s="206"/>
      <c r="R212" s="76"/>
      <c r="S212" s="215"/>
      <c r="T212" s="76"/>
      <c r="U212" s="79" t="str">
        <f t="shared" si="37"/>
        <v/>
      </c>
      <c r="V212" s="188">
        <f t="shared" si="38"/>
        <v>0</v>
      </c>
      <c r="W212" s="188">
        <f t="shared" si="39"/>
        <v>0</v>
      </c>
      <c r="X212" s="78" t="str">
        <f t="shared" si="40"/>
        <v>ok</v>
      </c>
      <c r="Y212" s="76"/>
      <c r="Z212" s="77" t="str">
        <f t="shared" si="41"/>
        <v/>
      </c>
      <c r="AA212" s="188">
        <f t="shared" si="42"/>
        <v>0</v>
      </c>
      <c r="AB212" s="188">
        <f t="shared" si="43"/>
        <v>0</v>
      </c>
      <c r="AC212" s="78" t="str">
        <f t="shared" si="44"/>
        <v>ok</v>
      </c>
      <c r="AD212" s="76"/>
      <c r="AE212" s="80" t="str">
        <f t="array" ref="AE212">IFERROR(IF($C212="","",INDEX([2]구분표!$I$2:$I$1001,MATCH(1,([2]구분표!$B$2:$B$1001='2추일출'!$A212)*([2]구분표!$C$2:$C$1001='2추일출'!$B212)*([2]구분표!$A$2:$A$1001='2추일출'!$C212),0))),"@@")</f>
        <v/>
      </c>
    </row>
    <row r="213" spans="1:31" ht="31.5" customHeight="1">
      <c r="A213" s="90" t="str">
        <f>IFERROR(VLOOKUP('2추일출'!$C213,[2]구분표!$A$2:$C$1001,2,FALSE),"")</f>
        <v/>
      </c>
      <c r="B213" s="90" t="str">
        <f>IFERROR(VLOOKUP('2추일출'!$C213,[2]구분표!$A$2:$C$1001,3,FALSE),"")</f>
        <v/>
      </c>
      <c r="C213" s="190"/>
      <c r="D213" s="189"/>
      <c r="E213" s="189"/>
      <c r="F213" s="190"/>
      <c r="G213" s="192"/>
      <c r="H213" s="192"/>
      <c r="I213" s="74">
        <f>IF(SUMPRODUCT(COUNTIF($D213,{"*본예산*","*1회추경*","*신규*"})),"-",G213-H213)</f>
        <v>0</v>
      </c>
      <c r="J213" s="188"/>
      <c r="K213" s="188"/>
      <c r="L213" s="74">
        <f t="shared" si="34"/>
        <v>0</v>
      </c>
      <c r="M213" s="188"/>
      <c r="N213" s="188"/>
      <c r="O213" s="74">
        <f t="shared" si="35"/>
        <v>0</v>
      </c>
      <c r="P213" s="75" t="str">
        <f t="shared" si="36"/>
        <v>-</v>
      </c>
      <c r="Q213" s="206"/>
      <c r="R213" s="76"/>
      <c r="S213" s="215"/>
      <c r="T213" s="76"/>
      <c r="U213" s="79" t="str">
        <f t="shared" si="37"/>
        <v/>
      </c>
      <c r="V213" s="188">
        <f t="shared" si="38"/>
        <v>0</v>
      </c>
      <c r="W213" s="188">
        <f t="shared" si="39"/>
        <v>0</v>
      </c>
      <c r="X213" s="78" t="str">
        <f t="shared" si="40"/>
        <v>ok</v>
      </c>
      <c r="Y213" s="76"/>
      <c r="Z213" s="77" t="str">
        <f t="shared" si="41"/>
        <v/>
      </c>
      <c r="AA213" s="188">
        <f t="shared" si="42"/>
        <v>0</v>
      </c>
      <c r="AB213" s="188">
        <f t="shared" si="43"/>
        <v>0</v>
      </c>
      <c r="AC213" s="78" t="str">
        <f t="shared" si="44"/>
        <v>ok</v>
      </c>
      <c r="AD213" s="76"/>
      <c r="AE213" s="80" t="str">
        <f t="array" ref="AE213">IFERROR(IF($C213="","",INDEX([2]구분표!$I$2:$I$1001,MATCH(1,([2]구분표!$B$2:$B$1001='2추일출'!$A213)*([2]구분표!$C$2:$C$1001='2추일출'!$B213)*([2]구분표!$A$2:$A$1001='2추일출'!$C213),0))),"@@")</f>
        <v/>
      </c>
    </row>
    <row r="214" spans="1:31" ht="31.5" customHeight="1">
      <c r="A214" s="90" t="str">
        <f>IFERROR(VLOOKUP('2추일출'!$C214,[2]구분표!$A$2:$C$1001,2,FALSE),"")</f>
        <v/>
      </c>
      <c r="B214" s="90" t="str">
        <f>IFERROR(VLOOKUP('2추일출'!$C214,[2]구분표!$A$2:$C$1001,3,FALSE),"")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4"/>
        <v>0</v>
      </c>
      <c r="M214" s="188"/>
      <c r="N214" s="188"/>
      <c r="O214" s="74">
        <f t="shared" si="35"/>
        <v>0</v>
      </c>
      <c r="P214" s="75" t="str">
        <f t="shared" si="36"/>
        <v>-</v>
      </c>
      <c r="Q214" s="206"/>
      <c r="R214" s="76"/>
      <c r="S214" s="215"/>
      <c r="T214" s="76"/>
      <c r="U214" s="79" t="str">
        <f t="shared" si="37"/>
        <v/>
      </c>
      <c r="V214" s="188">
        <f t="shared" si="38"/>
        <v>0</v>
      </c>
      <c r="W214" s="188">
        <f t="shared" si="39"/>
        <v>0</v>
      </c>
      <c r="X214" s="78" t="str">
        <f t="shared" si="40"/>
        <v>ok</v>
      </c>
      <c r="Y214" s="76"/>
      <c r="Z214" s="77" t="str">
        <f t="shared" si="41"/>
        <v/>
      </c>
      <c r="AA214" s="188">
        <f t="shared" si="42"/>
        <v>0</v>
      </c>
      <c r="AB214" s="188">
        <f t="shared" si="43"/>
        <v>0</v>
      </c>
      <c r="AC214" s="78" t="str">
        <f t="shared" si="44"/>
        <v>ok</v>
      </c>
      <c r="AD214" s="76"/>
      <c r="AE214" s="80" t="str">
        <f t="array" ref="AE214">IFERROR(IF($C214="","",INDEX([2]구분표!$I$2:$I$1001,MATCH(1,([2]구분표!$B$2:$B$1001='2추일출'!$A214)*([2]구분표!$C$2:$C$1001='2추일출'!$B214)*([2]구분표!$A$2:$A$1001='2추일출'!$C214),0))),"@@")</f>
        <v/>
      </c>
    </row>
    <row r="215" spans="1:31" ht="31.5" customHeight="1">
      <c r="A215" s="90" t="str">
        <f>IFERROR(VLOOKUP('2추일출'!$C215,[2]구분표!$A$2:$C$1001,2,FALSE),"")</f>
        <v/>
      </c>
      <c r="B215" s="90" t="str">
        <f>IFERROR(VLOOKUP('2추일출'!$C215,[2]구분표!$A$2:$C$1001,3,FALSE),"")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188"/>
      <c r="L215" s="74">
        <f t="shared" si="34"/>
        <v>0</v>
      </c>
      <c r="M215" s="188"/>
      <c r="N215" s="188"/>
      <c r="O215" s="74">
        <f t="shared" si="35"/>
        <v>0</v>
      </c>
      <c r="P215" s="75" t="str">
        <f t="shared" si="36"/>
        <v>-</v>
      </c>
      <c r="Q215" s="206"/>
      <c r="R215" s="76"/>
      <c r="S215" s="215"/>
      <c r="T215" s="76"/>
      <c r="U215" s="79" t="str">
        <f t="shared" si="37"/>
        <v/>
      </c>
      <c r="V215" s="188">
        <f t="shared" si="38"/>
        <v>0</v>
      </c>
      <c r="W215" s="188">
        <f t="shared" si="39"/>
        <v>0</v>
      </c>
      <c r="X215" s="78" t="str">
        <f t="shared" si="40"/>
        <v>ok</v>
      </c>
      <c r="Y215" s="76"/>
      <c r="Z215" s="77" t="str">
        <f t="shared" si="41"/>
        <v/>
      </c>
      <c r="AA215" s="188">
        <f t="shared" si="42"/>
        <v>0</v>
      </c>
      <c r="AB215" s="188">
        <f t="shared" si="43"/>
        <v>0</v>
      </c>
      <c r="AC215" s="78" t="str">
        <f t="shared" si="44"/>
        <v>ok</v>
      </c>
      <c r="AD215" s="76"/>
      <c r="AE215" s="80" t="str">
        <f t="array" ref="AE215">IFERROR(IF($C215="","",INDEX([2]구분표!$I$2:$I$1001,MATCH(1,([2]구분표!$B$2:$B$1001='2추일출'!$A215)*([2]구분표!$C$2:$C$1001='2추일출'!$B215)*([2]구분표!$A$2:$A$1001='2추일출'!$C215),0))),"@@")</f>
        <v/>
      </c>
    </row>
    <row r="216" spans="1:31" ht="31.5" customHeight="1">
      <c r="A216" s="90" t="str">
        <f>IFERROR(VLOOKUP('2추일출'!$C216,[2]구분표!$A$2:$C$1001,2,FALSE),"")</f>
        <v/>
      </c>
      <c r="B216" s="90" t="str">
        <f>IFERROR(VLOOKUP('2추일출'!$C216,[2]구분표!$A$2:$C$1001,3,FALSE),"")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200"/>
      <c r="L216" s="74">
        <f t="shared" si="34"/>
        <v>0</v>
      </c>
      <c r="M216" s="188"/>
      <c r="N216" s="200"/>
      <c r="O216" s="74">
        <f t="shared" si="35"/>
        <v>0</v>
      </c>
      <c r="P216" s="75" t="str">
        <f t="shared" si="36"/>
        <v>-</v>
      </c>
      <c r="Q216" s="205"/>
      <c r="R216" s="76"/>
      <c r="S216" s="215"/>
      <c r="T216" s="76"/>
      <c r="U216" s="79" t="str">
        <f t="shared" si="37"/>
        <v/>
      </c>
      <c r="V216" s="188">
        <f t="shared" si="38"/>
        <v>0</v>
      </c>
      <c r="W216" s="188">
        <f t="shared" si="39"/>
        <v>0</v>
      </c>
      <c r="X216" s="78" t="str">
        <f t="shared" si="40"/>
        <v>ok</v>
      </c>
      <c r="Y216" s="76"/>
      <c r="Z216" s="77" t="str">
        <f t="shared" si="41"/>
        <v/>
      </c>
      <c r="AA216" s="188">
        <f t="shared" si="42"/>
        <v>0</v>
      </c>
      <c r="AB216" s="188">
        <f t="shared" si="43"/>
        <v>0</v>
      </c>
      <c r="AC216" s="78" t="str">
        <f t="shared" si="44"/>
        <v>ok</v>
      </c>
      <c r="AD216" s="76"/>
      <c r="AE216" s="80" t="str">
        <f t="array" ref="AE216">IFERROR(IF($C216="","",INDEX([2]구분표!$I$2:$I$1001,MATCH(1,([2]구분표!$B$2:$B$1001='2추일출'!$A216)*([2]구분표!$C$2:$C$1001='2추일출'!$B216)*([2]구분표!$A$2:$A$1001='2추일출'!$C216),0))),"@@")</f>
        <v/>
      </c>
    </row>
    <row r="217" spans="1:31" ht="31.5" customHeight="1">
      <c r="A217" s="90" t="str">
        <f>IFERROR(VLOOKUP('2추일출'!$C217,[2]구분표!$A$2:$C$1001,2,FALSE),"")</f>
        <v/>
      </c>
      <c r="B217" s="90" t="str">
        <f>IFERROR(VLOOKUP('2추일출'!$C217,[2]구분표!$A$2:$C$1001,3,FALSE),"")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4"/>
        <v>0</v>
      </c>
      <c r="M217" s="188"/>
      <c r="N217" s="188"/>
      <c r="O217" s="74">
        <f t="shared" si="35"/>
        <v>0</v>
      </c>
      <c r="P217" s="75" t="str">
        <f t="shared" si="36"/>
        <v>-</v>
      </c>
      <c r="Q217" s="206"/>
      <c r="R217" s="76"/>
      <c r="S217" s="215"/>
      <c r="T217" s="76"/>
      <c r="U217" s="79" t="str">
        <f t="shared" si="37"/>
        <v/>
      </c>
      <c r="V217" s="188">
        <f t="shared" si="38"/>
        <v>0</v>
      </c>
      <c r="W217" s="188">
        <f t="shared" si="39"/>
        <v>0</v>
      </c>
      <c r="X217" s="78" t="str">
        <f t="shared" si="40"/>
        <v>ok</v>
      </c>
      <c r="Y217" s="76"/>
      <c r="Z217" s="77" t="str">
        <f t="shared" si="41"/>
        <v/>
      </c>
      <c r="AA217" s="188">
        <f t="shared" si="42"/>
        <v>0</v>
      </c>
      <c r="AB217" s="188">
        <f t="shared" si="43"/>
        <v>0</v>
      </c>
      <c r="AC217" s="78" t="str">
        <f t="shared" si="44"/>
        <v>ok</v>
      </c>
      <c r="AD217" s="76"/>
      <c r="AE217" s="80" t="str">
        <f t="array" ref="AE217">IFERROR(IF($C217="","",INDEX([2]구분표!$I$2:$I$1001,MATCH(1,([2]구분표!$B$2:$B$1001='2추일출'!$A217)*([2]구분표!$C$2:$C$1001='2추일출'!$B217)*([2]구분표!$A$2:$A$1001='2추일출'!$C217),0))),"@@")</f>
        <v/>
      </c>
    </row>
    <row r="218" spans="1:31" ht="31.5" customHeight="1">
      <c r="A218" s="90" t="str">
        <f>IFERROR(VLOOKUP('2추일출'!$C218,[2]구분표!$A$2:$C$1001,2,FALSE),"")</f>
        <v/>
      </c>
      <c r="B218" s="90" t="str">
        <f>IFERROR(VLOOKUP('2추일출'!$C218,[2]구분표!$A$2:$C$1001,3,FALSE),"")</f>
        <v/>
      </c>
      <c r="C218" s="190"/>
      <c r="D218" s="189"/>
      <c r="E218" s="189"/>
      <c r="F218" s="190"/>
      <c r="G218" s="188"/>
      <c r="H218" s="188"/>
      <c r="I218" s="74">
        <f>IF(SUMPRODUCT(COUNTIF($D218,{"*본예산*","*1회추경*","*신규*"})),"-",G218-H218)</f>
        <v>0</v>
      </c>
      <c r="J218" s="188"/>
      <c r="K218" s="188"/>
      <c r="L218" s="74">
        <f t="shared" si="34"/>
        <v>0</v>
      </c>
      <c r="M218" s="188"/>
      <c r="N218" s="188"/>
      <c r="O218" s="74">
        <f t="shared" si="35"/>
        <v>0</v>
      </c>
      <c r="P218" s="75" t="str">
        <f t="shared" si="36"/>
        <v>-</v>
      </c>
      <c r="Q218" s="208"/>
      <c r="R218" s="76"/>
      <c r="S218" s="215"/>
      <c r="T218" s="76"/>
      <c r="U218" s="79" t="str">
        <f t="shared" si="37"/>
        <v/>
      </c>
      <c r="V218" s="188">
        <f t="shared" si="38"/>
        <v>0</v>
      </c>
      <c r="W218" s="188">
        <f t="shared" si="39"/>
        <v>0</v>
      </c>
      <c r="X218" s="78" t="str">
        <f t="shared" si="40"/>
        <v>ok</v>
      </c>
      <c r="Y218" s="76"/>
      <c r="Z218" s="77" t="str">
        <f t="shared" si="41"/>
        <v/>
      </c>
      <c r="AA218" s="188">
        <f t="shared" si="42"/>
        <v>0</v>
      </c>
      <c r="AB218" s="188">
        <f t="shared" si="43"/>
        <v>0</v>
      </c>
      <c r="AC218" s="78" t="str">
        <f t="shared" si="44"/>
        <v>ok</v>
      </c>
      <c r="AD218" s="76"/>
      <c r="AE218" s="80" t="str">
        <f t="array" ref="AE218">IFERROR(IF($C218="","",INDEX([2]구분표!$I$2:$I$1001,MATCH(1,([2]구분표!$B$2:$B$1001='2추일출'!$A218)*([2]구분표!$C$2:$C$1001='2추일출'!$B218)*([2]구분표!$A$2:$A$1001='2추일출'!$C218),0))),"@@")</f>
        <v/>
      </c>
    </row>
    <row r="219" spans="1:31" ht="31.5" customHeight="1">
      <c r="A219" s="90" t="str">
        <f>IFERROR(VLOOKUP('2추일출'!$C219,[2]구분표!$A$2:$C$1001,2,FALSE),"")</f>
        <v/>
      </c>
      <c r="B219" s="90" t="str">
        <f>IFERROR(VLOOKUP('2추일출'!$C219,[2]구분표!$A$2:$C$1001,3,FALSE),"")</f>
        <v/>
      </c>
      <c r="C219" s="190"/>
      <c r="D219" s="189"/>
      <c r="E219" s="189"/>
      <c r="F219" s="190"/>
      <c r="G219" s="188"/>
      <c r="H219" s="191"/>
      <c r="I219" s="74">
        <f>IF(SUMPRODUCT(COUNTIF($D219,{"*본예산*","*1회추경*","*신규*"})),"-",G219-H219)</f>
        <v>0</v>
      </c>
      <c r="J219" s="188"/>
      <c r="K219" s="188"/>
      <c r="L219" s="74">
        <f t="shared" si="34"/>
        <v>0</v>
      </c>
      <c r="M219" s="188"/>
      <c r="N219" s="188"/>
      <c r="O219" s="74">
        <f t="shared" si="35"/>
        <v>0</v>
      </c>
      <c r="P219" s="75" t="str">
        <f t="shared" si="36"/>
        <v>-</v>
      </c>
      <c r="Q219" s="206"/>
      <c r="R219" s="76"/>
      <c r="S219" s="215"/>
      <c r="T219" s="76"/>
      <c r="U219" s="79" t="str">
        <f t="shared" si="37"/>
        <v/>
      </c>
      <c r="V219" s="188">
        <f t="shared" si="38"/>
        <v>0</v>
      </c>
      <c r="W219" s="188">
        <f t="shared" si="39"/>
        <v>0</v>
      </c>
      <c r="X219" s="78" t="str">
        <f t="shared" si="40"/>
        <v>ok</v>
      </c>
      <c r="Y219" s="76"/>
      <c r="Z219" s="77" t="str">
        <f t="shared" si="41"/>
        <v/>
      </c>
      <c r="AA219" s="188">
        <f t="shared" si="42"/>
        <v>0</v>
      </c>
      <c r="AB219" s="188">
        <f t="shared" si="43"/>
        <v>0</v>
      </c>
      <c r="AC219" s="78" t="str">
        <f t="shared" si="44"/>
        <v>ok</v>
      </c>
      <c r="AD219" s="76"/>
      <c r="AE219" s="80" t="str">
        <f t="array" ref="AE219">IFERROR(IF($C219="","",INDEX([2]구분표!$I$2:$I$1001,MATCH(1,([2]구분표!$B$2:$B$1001='2추일출'!$A219)*([2]구분표!$C$2:$C$1001='2추일출'!$B219)*([2]구분표!$A$2:$A$1001='2추일출'!$C219),0))),"@@")</f>
        <v/>
      </c>
    </row>
    <row r="220" spans="1:31" ht="31.5" customHeight="1">
      <c r="A220" s="90" t="str">
        <f>IFERROR(VLOOKUP('2추일출'!$C220,[2]구분표!$A$2:$C$1001,2,FALSE),"")</f>
        <v/>
      </c>
      <c r="B220" s="90" t="str">
        <f>IFERROR(VLOOKUP('2추일출'!$C220,[2]구분표!$A$2:$C$1001,3,FALSE),"")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4"/>
        <v>0</v>
      </c>
      <c r="M220" s="188"/>
      <c r="N220" s="188"/>
      <c r="O220" s="74">
        <f t="shared" si="35"/>
        <v>0</v>
      </c>
      <c r="P220" s="75" t="str">
        <f t="shared" si="36"/>
        <v>-</v>
      </c>
      <c r="Q220" s="206"/>
      <c r="R220" s="76"/>
      <c r="S220" s="215"/>
      <c r="T220" s="76"/>
      <c r="U220" s="79" t="str">
        <f t="shared" si="37"/>
        <v/>
      </c>
      <c r="V220" s="188">
        <f t="shared" si="38"/>
        <v>0</v>
      </c>
      <c r="W220" s="188">
        <f t="shared" si="39"/>
        <v>0</v>
      </c>
      <c r="X220" s="78" t="str">
        <f t="shared" si="40"/>
        <v>ok</v>
      </c>
      <c r="Y220" s="76"/>
      <c r="Z220" s="77" t="str">
        <f t="shared" si="41"/>
        <v/>
      </c>
      <c r="AA220" s="188">
        <f t="shared" si="42"/>
        <v>0</v>
      </c>
      <c r="AB220" s="188">
        <f t="shared" si="43"/>
        <v>0</v>
      </c>
      <c r="AC220" s="78" t="str">
        <f t="shared" si="44"/>
        <v>ok</v>
      </c>
      <c r="AD220" s="76"/>
      <c r="AE220" s="80" t="str">
        <f t="array" ref="AE220">IFERROR(IF($C220="","",INDEX([2]구분표!$I$2:$I$1001,MATCH(1,([2]구분표!$B$2:$B$1001='2추일출'!$A220)*([2]구분표!$C$2:$C$1001='2추일출'!$B220)*([2]구분표!$A$2:$A$1001='2추일출'!$C220),0))),"@@")</f>
        <v/>
      </c>
    </row>
    <row r="221" spans="1:31" ht="31.5" customHeight="1">
      <c r="A221" s="90" t="str">
        <f>IFERROR(VLOOKUP('2추일출'!$C221,[2]구분표!$A$2:$C$1001,2,FALSE),"")</f>
        <v/>
      </c>
      <c r="B221" s="90" t="str">
        <f>IFERROR(VLOOKUP('2추일출'!$C221,[2]구분표!$A$2:$C$1001,3,FALSE),"")</f>
        <v/>
      </c>
      <c r="C221" s="190"/>
      <c r="D221" s="189"/>
      <c r="E221" s="189"/>
      <c r="F221" s="190"/>
      <c r="G221" s="188"/>
      <c r="H221" s="188"/>
      <c r="I221" s="74">
        <f>IF(SUMPRODUCT(COUNTIF($D221,{"*본예산*","*1회추경*","*신규*"})),"-",G221-H221)</f>
        <v>0</v>
      </c>
      <c r="J221" s="188"/>
      <c r="K221" s="188"/>
      <c r="L221" s="74">
        <f t="shared" si="34"/>
        <v>0</v>
      </c>
      <c r="M221" s="188"/>
      <c r="N221" s="188"/>
      <c r="O221" s="74">
        <f t="shared" si="35"/>
        <v>0</v>
      </c>
      <c r="P221" s="75" t="str">
        <f t="shared" si="36"/>
        <v>-</v>
      </c>
      <c r="Q221" s="206"/>
      <c r="R221" s="76"/>
      <c r="S221" s="215"/>
      <c r="T221" s="76"/>
      <c r="U221" s="79" t="str">
        <f t="shared" si="37"/>
        <v/>
      </c>
      <c r="V221" s="188">
        <f t="shared" si="38"/>
        <v>0</v>
      </c>
      <c r="W221" s="188">
        <f t="shared" si="39"/>
        <v>0</v>
      </c>
      <c r="X221" s="78" t="str">
        <f t="shared" si="40"/>
        <v>ok</v>
      </c>
      <c r="Y221" s="76"/>
      <c r="Z221" s="77" t="str">
        <f t="shared" si="41"/>
        <v/>
      </c>
      <c r="AA221" s="188">
        <f t="shared" si="42"/>
        <v>0</v>
      </c>
      <c r="AB221" s="188">
        <f t="shared" si="43"/>
        <v>0</v>
      </c>
      <c r="AC221" s="78" t="str">
        <f t="shared" si="44"/>
        <v>ok</v>
      </c>
      <c r="AD221" s="76"/>
      <c r="AE221" s="80" t="str">
        <f t="array" ref="AE221">IFERROR(IF($C221="","",INDEX([2]구분표!$I$2:$I$1001,MATCH(1,([2]구분표!$B$2:$B$1001='2추일출'!$A221)*([2]구분표!$C$2:$C$1001='2추일출'!$B221)*([2]구분표!$A$2:$A$1001='2추일출'!$C221),0))),"@@")</f>
        <v/>
      </c>
    </row>
    <row r="222" spans="1:31" ht="31.5" customHeight="1">
      <c r="A222" s="90" t="str">
        <f>IFERROR(VLOOKUP('2추일출'!$C222,[2]구분표!$A$2:$C$1001,2,FALSE),"")</f>
        <v/>
      </c>
      <c r="B222" s="90" t="str">
        <f>IFERROR(VLOOKUP('2추일출'!$C222,[2]구분표!$A$2:$C$1001,3,FALSE),"")</f>
        <v/>
      </c>
      <c r="C222" s="190"/>
      <c r="D222" s="189"/>
      <c r="E222" s="189"/>
      <c r="F222" s="190"/>
      <c r="G222" s="191"/>
      <c r="H222" s="191"/>
      <c r="I222" s="74">
        <f>IF(SUMPRODUCT(COUNTIF($D222,{"*본예산*","*1회추경*","*신규*"})),"-",G222-H222)</f>
        <v>0</v>
      </c>
      <c r="J222" s="188"/>
      <c r="K222" s="188"/>
      <c r="L222" s="74">
        <f t="shared" si="34"/>
        <v>0</v>
      </c>
      <c r="M222" s="188"/>
      <c r="N222" s="188"/>
      <c r="O222" s="74">
        <f t="shared" si="35"/>
        <v>0</v>
      </c>
      <c r="P222" s="75" t="str">
        <f t="shared" si="36"/>
        <v>-</v>
      </c>
      <c r="Q222" s="206"/>
      <c r="R222" s="76"/>
      <c r="S222" s="215"/>
      <c r="T222" s="76"/>
      <c r="U222" s="79" t="str">
        <f t="shared" si="37"/>
        <v/>
      </c>
      <c r="V222" s="188">
        <f t="shared" si="38"/>
        <v>0</v>
      </c>
      <c r="W222" s="188">
        <f t="shared" si="39"/>
        <v>0</v>
      </c>
      <c r="X222" s="78" t="str">
        <f t="shared" si="40"/>
        <v>ok</v>
      </c>
      <c r="Y222" s="76"/>
      <c r="Z222" s="77" t="str">
        <f t="shared" si="41"/>
        <v/>
      </c>
      <c r="AA222" s="188">
        <f t="shared" si="42"/>
        <v>0</v>
      </c>
      <c r="AB222" s="188">
        <f t="shared" si="43"/>
        <v>0</v>
      </c>
      <c r="AC222" s="78" t="str">
        <f t="shared" si="44"/>
        <v>ok</v>
      </c>
      <c r="AD222" s="76"/>
      <c r="AE222" s="80" t="str">
        <f t="array" ref="AE222">IFERROR(IF($C222="","",INDEX([2]구분표!$I$2:$I$1001,MATCH(1,([2]구분표!$B$2:$B$1001='2추일출'!$A222)*([2]구분표!$C$2:$C$1001='2추일출'!$B222)*([2]구분표!$A$2:$A$1001='2추일출'!$C222),0))),"@@")</f>
        <v/>
      </c>
    </row>
    <row r="223" spans="1:31" ht="31.5" customHeight="1">
      <c r="A223" s="90" t="str">
        <f>IFERROR(VLOOKUP('2추일출'!$C223,[2]구분표!$A$2:$C$1001,2,FALSE),"")</f>
        <v/>
      </c>
      <c r="B223" s="90" t="str">
        <f>IFERROR(VLOOKUP('2추일출'!$C223,[2]구분표!$A$2:$C$1001,3,FALSE),"")</f>
        <v/>
      </c>
      <c r="C223" s="190"/>
      <c r="D223" s="189"/>
      <c r="E223" s="189"/>
      <c r="F223" s="190"/>
      <c r="G223" s="188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4"/>
        <v>0</v>
      </c>
      <c r="M223" s="188"/>
      <c r="N223" s="188"/>
      <c r="O223" s="74">
        <f t="shared" si="35"/>
        <v>0</v>
      </c>
      <c r="P223" s="75" t="str">
        <f t="shared" si="36"/>
        <v>-</v>
      </c>
      <c r="Q223" s="206"/>
      <c r="R223" s="76"/>
      <c r="S223" s="215"/>
      <c r="T223" s="76"/>
      <c r="U223" s="79" t="str">
        <f t="shared" si="37"/>
        <v/>
      </c>
      <c r="V223" s="188">
        <f t="shared" si="38"/>
        <v>0</v>
      </c>
      <c r="W223" s="188">
        <f t="shared" si="39"/>
        <v>0</v>
      </c>
      <c r="X223" s="78" t="str">
        <f t="shared" si="40"/>
        <v>ok</v>
      </c>
      <c r="Y223" s="76"/>
      <c r="Z223" s="77" t="str">
        <f t="shared" si="41"/>
        <v/>
      </c>
      <c r="AA223" s="188">
        <f t="shared" si="42"/>
        <v>0</v>
      </c>
      <c r="AB223" s="188">
        <f t="shared" si="43"/>
        <v>0</v>
      </c>
      <c r="AC223" s="78" t="str">
        <f t="shared" si="44"/>
        <v>ok</v>
      </c>
      <c r="AD223" s="76"/>
      <c r="AE223" s="80" t="str">
        <f t="array" ref="AE223">IFERROR(IF($C223="","",INDEX([2]구분표!$I$2:$I$1001,MATCH(1,([2]구분표!$B$2:$B$1001='2추일출'!$A223)*([2]구분표!$C$2:$C$1001='2추일출'!$B223)*([2]구분표!$A$2:$A$1001='2추일출'!$C223),0))),"@@")</f>
        <v/>
      </c>
    </row>
    <row r="224" spans="1:31" ht="31.5" customHeight="1">
      <c r="A224" s="90" t="str">
        <f>IFERROR(VLOOKUP('2추일출'!$C224,[2]구분표!$A$2:$C$1001,2,FALSE),"")</f>
        <v/>
      </c>
      <c r="B224" s="90" t="str">
        <f>IFERROR(VLOOKUP('2추일출'!$C224,[2]구분표!$A$2:$C$1001,3,FALSE),"")</f>
        <v/>
      </c>
      <c r="C224" s="190"/>
      <c r="D224" s="189"/>
      <c r="E224" s="189"/>
      <c r="F224" s="190"/>
      <c r="G224" s="191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4"/>
        <v>0</v>
      </c>
      <c r="M224" s="188"/>
      <c r="N224" s="188"/>
      <c r="O224" s="74">
        <f t="shared" si="35"/>
        <v>0</v>
      </c>
      <c r="P224" s="75" t="str">
        <f t="shared" si="36"/>
        <v>-</v>
      </c>
      <c r="Q224" s="206"/>
      <c r="R224" s="76"/>
      <c r="S224" s="215"/>
      <c r="T224" s="76"/>
      <c r="U224" s="79" t="str">
        <f t="shared" si="37"/>
        <v/>
      </c>
      <c r="V224" s="188">
        <f t="shared" si="38"/>
        <v>0</v>
      </c>
      <c r="W224" s="188">
        <f t="shared" si="39"/>
        <v>0</v>
      </c>
      <c r="X224" s="78" t="str">
        <f t="shared" si="40"/>
        <v>ok</v>
      </c>
      <c r="Y224" s="76"/>
      <c r="Z224" s="77" t="str">
        <f t="shared" si="41"/>
        <v/>
      </c>
      <c r="AA224" s="188">
        <f t="shared" si="42"/>
        <v>0</v>
      </c>
      <c r="AB224" s="188">
        <f t="shared" si="43"/>
        <v>0</v>
      </c>
      <c r="AC224" s="78" t="str">
        <f t="shared" si="44"/>
        <v>ok</v>
      </c>
      <c r="AD224" s="76"/>
      <c r="AE224" s="80" t="str">
        <f t="array" ref="AE224">IFERROR(IF($C224="","",INDEX([2]구분표!$I$2:$I$1001,MATCH(1,([2]구분표!$B$2:$B$1001='2추일출'!$A224)*([2]구분표!$C$2:$C$1001='2추일출'!$B224)*([2]구분표!$A$2:$A$1001='2추일출'!$C224),0))),"@@")</f>
        <v/>
      </c>
    </row>
    <row r="225" spans="1:31" ht="31.5" customHeight="1">
      <c r="A225" s="90" t="str">
        <f>IFERROR(VLOOKUP('2추일출'!$C225,[2]구분표!$A$2:$C$1001,2,FALSE),"")</f>
        <v/>
      </c>
      <c r="B225" s="90" t="str">
        <f>IFERROR(VLOOKUP('2추일출'!$C225,[2]구분표!$A$2:$C$1001,3,FALSE),"")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4"/>
        <v>0</v>
      </c>
      <c r="M225" s="188"/>
      <c r="N225" s="188"/>
      <c r="O225" s="74">
        <f t="shared" si="35"/>
        <v>0</v>
      </c>
      <c r="P225" s="75" t="str">
        <f t="shared" si="36"/>
        <v>-</v>
      </c>
      <c r="Q225" s="209"/>
      <c r="R225" s="76"/>
      <c r="S225" s="215"/>
      <c r="T225" s="76"/>
      <c r="U225" s="79" t="str">
        <f t="shared" si="37"/>
        <v/>
      </c>
      <c r="V225" s="188">
        <f t="shared" si="38"/>
        <v>0</v>
      </c>
      <c r="W225" s="188">
        <f t="shared" si="39"/>
        <v>0</v>
      </c>
      <c r="X225" s="78" t="str">
        <f t="shared" si="40"/>
        <v>ok</v>
      </c>
      <c r="Y225" s="76"/>
      <c r="Z225" s="77" t="str">
        <f t="shared" si="41"/>
        <v/>
      </c>
      <c r="AA225" s="188">
        <f t="shared" si="42"/>
        <v>0</v>
      </c>
      <c r="AB225" s="188">
        <f t="shared" si="43"/>
        <v>0</v>
      </c>
      <c r="AC225" s="78" t="str">
        <f t="shared" si="44"/>
        <v>ok</v>
      </c>
      <c r="AD225" s="76"/>
      <c r="AE225" s="80" t="str">
        <f t="array" ref="AE225">IFERROR(IF($C225="","",INDEX([2]구분표!$I$2:$I$1001,MATCH(1,([2]구분표!$B$2:$B$1001='2추일출'!$A225)*([2]구분표!$C$2:$C$1001='2추일출'!$B225)*([2]구분표!$A$2:$A$1001='2추일출'!$C225),0))),"@@")</f>
        <v/>
      </c>
    </row>
    <row r="226" spans="1:31" ht="31.5" customHeight="1">
      <c r="A226" s="90" t="str">
        <f>IFERROR(VLOOKUP('2추일출'!$C226,[2]구분표!$A$2:$C$1001,2,FALSE),"")</f>
        <v/>
      </c>
      <c r="B226" s="90" t="str">
        <f>IFERROR(VLOOKUP('2추일출'!$C226,[2]구분표!$A$2:$C$1001,3,FALSE),"")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4"/>
        <v>0</v>
      </c>
      <c r="M226" s="188"/>
      <c r="N226" s="188"/>
      <c r="O226" s="74">
        <f t="shared" si="35"/>
        <v>0</v>
      </c>
      <c r="P226" s="75" t="str">
        <f t="shared" si="36"/>
        <v>-</v>
      </c>
      <c r="Q226" s="209"/>
      <c r="R226" s="76"/>
      <c r="S226" s="215"/>
      <c r="T226" s="76"/>
      <c r="U226" s="79" t="str">
        <f t="shared" si="37"/>
        <v/>
      </c>
      <c r="V226" s="188">
        <f t="shared" si="38"/>
        <v>0</v>
      </c>
      <c r="W226" s="188">
        <f t="shared" si="39"/>
        <v>0</v>
      </c>
      <c r="X226" s="78" t="str">
        <f t="shared" si="40"/>
        <v>ok</v>
      </c>
      <c r="Y226" s="76"/>
      <c r="Z226" s="77" t="str">
        <f t="shared" si="41"/>
        <v/>
      </c>
      <c r="AA226" s="188">
        <f t="shared" si="42"/>
        <v>0</v>
      </c>
      <c r="AB226" s="188">
        <f t="shared" si="43"/>
        <v>0</v>
      </c>
      <c r="AC226" s="78" t="str">
        <f t="shared" si="44"/>
        <v>ok</v>
      </c>
      <c r="AD226" s="76"/>
      <c r="AE226" s="80" t="str">
        <f t="array" ref="AE226">IFERROR(IF($C226="","",INDEX([2]구분표!$I$2:$I$1001,MATCH(1,([2]구분표!$B$2:$B$1001='2추일출'!$A226)*([2]구분표!$C$2:$C$1001='2추일출'!$B226)*([2]구분표!$A$2:$A$1001='2추일출'!$C226),0))),"@@")</f>
        <v/>
      </c>
    </row>
    <row r="227" spans="1:31" ht="31.5" customHeight="1">
      <c r="A227" s="90" t="str">
        <f>IFERROR(VLOOKUP('2추일출'!$C227,[2]구분표!$A$2:$C$1001,2,FALSE),"")</f>
        <v/>
      </c>
      <c r="B227" s="90" t="str">
        <f>IFERROR(VLOOKUP('2추일출'!$C227,[2]구분표!$A$2:$C$1001,3,FALSE),"")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4"/>
        <v>0</v>
      </c>
      <c r="M227" s="188"/>
      <c r="N227" s="188"/>
      <c r="O227" s="74">
        <f t="shared" si="35"/>
        <v>0</v>
      </c>
      <c r="P227" s="75" t="str">
        <f t="shared" si="36"/>
        <v>-</v>
      </c>
      <c r="Q227" s="205"/>
      <c r="R227" s="76"/>
      <c r="S227" s="215"/>
      <c r="T227" s="76"/>
      <c r="U227" s="79" t="str">
        <f t="shared" si="37"/>
        <v/>
      </c>
      <c r="V227" s="188">
        <f t="shared" si="38"/>
        <v>0</v>
      </c>
      <c r="W227" s="188">
        <f t="shared" si="39"/>
        <v>0</v>
      </c>
      <c r="X227" s="78" t="str">
        <f t="shared" si="40"/>
        <v>ok</v>
      </c>
      <c r="Y227" s="76"/>
      <c r="Z227" s="77" t="str">
        <f t="shared" si="41"/>
        <v/>
      </c>
      <c r="AA227" s="188">
        <f t="shared" si="42"/>
        <v>0</v>
      </c>
      <c r="AB227" s="188">
        <f t="shared" si="43"/>
        <v>0</v>
      </c>
      <c r="AC227" s="78" t="str">
        <f t="shared" si="44"/>
        <v>ok</v>
      </c>
      <c r="AD227" s="76"/>
      <c r="AE227" s="80" t="str">
        <f t="array" ref="AE227">IFERROR(IF($C227="","",INDEX([2]구분표!$I$2:$I$1001,MATCH(1,([2]구분표!$B$2:$B$1001='2추일출'!$A227)*([2]구분표!$C$2:$C$1001='2추일출'!$B227)*([2]구분표!$A$2:$A$1001='2추일출'!$C227),0))),"@@")</f>
        <v/>
      </c>
    </row>
    <row r="228" spans="1:31" ht="31.5" customHeight="1">
      <c r="A228" s="90" t="str">
        <f>IFERROR(VLOOKUP('2추일출'!$C228,[2]구분표!$A$2:$C$1001,2,FALSE),"")</f>
        <v/>
      </c>
      <c r="B228" s="90" t="str">
        <f>IFERROR(VLOOKUP('2추일출'!$C228,[2]구분표!$A$2:$C$1001,3,FALSE),"")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4"/>
        <v>0</v>
      </c>
      <c r="M228" s="188"/>
      <c r="N228" s="188"/>
      <c r="O228" s="74">
        <f t="shared" si="35"/>
        <v>0</v>
      </c>
      <c r="P228" s="75" t="str">
        <f t="shared" si="36"/>
        <v>-</v>
      </c>
      <c r="Q228" s="205"/>
      <c r="R228" s="76"/>
      <c r="S228" s="215"/>
      <c r="T228" s="76"/>
      <c r="U228" s="79" t="str">
        <f t="shared" si="37"/>
        <v/>
      </c>
      <c r="V228" s="188">
        <f t="shared" si="38"/>
        <v>0</v>
      </c>
      <c r="W228" s="188">
        <f t="shared" si="39"/>
        <v>0</v>
      </c>
      <c r="X228" s="78" t="str">
        <f t="shared" si="40"/>
        <v>ok</v>
      </c>
      <c r="Y228" s="76"/>
      <c r="Z228" s="77" t="str">
        <f t="shared" si="41"/>
        <v/>
      </c>
      <c r="AA228" s="188">
        <f t="shared" si="42"/>
        <v>0</v>
      </c>
      <c r="AB228" s="188">
        <f t="shared" si="43"/>
        <v>0</v>
      </c>
      <c r="AC228" s="78" t="str">
        <f t="shared" si="44"/>
        <v>ok</v>
      </c>
      <c r="AD228" s="76"/>
      <c r="AE228" s="80" t="str">
        <f t="array" ref="AE228">IFERROR(IF($C228="","",INDEX([2]구분표!$I$2:$I$1001,MATCH(1,([2]구분표!$B$2:$B$1001='2추일출'!$A228)*([2]구분표!$C$2:$C$1001='2추일출'!$B228)*([2]구분표!$A$2:$A$1001='2추일출'!$C228),0))),"@@")</f>
        <v/>
      </c>
    </row>
    <row r="229" spans="1:31" ht="31.5" customHeight="1">
      <c r="A229" s="90" t="str">
        <f>IFERROR(VLOOKUP('2추일출'!$C229,[2]구분표!$A$2:$C$1001,2,FALSE),"")</f>
        <v/>
      </c>
      <c r="B229" s="90" t="str">
        <f>IFERROR(VLOOKUP('2추일출'!$C229,[2]구분표!$A$2:$C$1001,3,FALSE),"")</f>
        <v/>
      </c>
      <c r="C229" s="190"/>
      <c r="D229" s="189"/>
      <c r="E229" s="189"/>
      <c r="F229" s="190"/>
      <c r="G229" s="188"/>
      <c r="H229" s="188"/>
      <c r="I229" s="74">
        <f>IF(SUMPRODUCT(COUNTIF($D229,{"*본예산*","*1회추경*","*신규*"})),"-",G229-H229)</f>
        <v>0</v>
      </c>
      <c r="J229" s="188"/>
      <c r="K229" s="188"/>
      <c r="L229" s="74">
        <f t="shared" si="34"/>
        <v>0</v>
      </c>
      <c r="M229" s="188"/>
      <c r="N229" s="188"/>
      <c r="O229" s="74">
        <f t="shared" si="35"/>
        <v>0</v>
      </c>
      <c r="P229" s="75" t="str">
        <f t="shared" si="36"/>
        <v>-</v>
      </c>
      <c r="Q229" s="205"/>
      <c r="R229" s="76"/>
      <c r="S229" s="215"/>
      <c r="T229" s="76"/>
      <c r="U229" s="79" t="str">
        <f t="shared" si="37"/>
        <v/>
      </c>
      <c r="V229" s="188">
        <f t="shared" si="38"/>
        <v>0</v>
      </c>
      <c r="W229" s="188">
        <f t="shared" si="39"/>
        <v>0</v>
      </c>
      <c r="X229" s="78" t="str">
        <f t="shared" si="40"/>
        <v>ok</v>
      </c>
      <c r="Y229" s="76"/>
      <c r="Z229" s="77" t="str">
        <f t="shared" si="41"/>
        <v/>
      </c>
      <c r="AA229" s="188">
        <f t="shared" si="42"/>
        <v>0</v>
      </c>
      <c r="AB229" s="188">
        <f t="shared" si="43"/>
        <v>0</v>
      </c>
      <c r="AC229" s="78" t="str">
        <f t="shared" si="44"/>
        <v>ok</v>
      </c>
      <c r="AD229" s="76"/>
      <c r="AE229" s="80" t="str">
        <f t="array" ref="AE229">IFERROR(IF($C229="","",INDEX([2]구분표!$I$2:$I$1001,MATCH(1,([2]구분표!$B$2:$B$1001='2추일출'!$A229)*([2]구분표!$C$2:$C$1001='2추일출'!$B229)*([2]구분표!$A$2:$A$1001='2추일출'!$C229),0))),"@@")</f>
        <v/>
      </c>
    </row>
    <row r="230" spans="1:31" ht="31.5" customHeight="1">
      <c r="A230" s="90" t="str">
        <f>IFERROR(VLOOKUP('2추일출'!$C230,[2]구분표!$A$2:$C$1001,2,FALSE),"")</f>
        <v/>
      </c>
      <c r="B230" s="90" t="str">
        <f>IFERROR(VLOOKUP('2추일출'!$C230,[2]구분표!$A$2:$C$1001,3,FALSE),"")</f>
        <v/>
      </c>
      <c r="C230" s="190"/>
      <c r="D230" s="189"/>
      <c r="E230" s="189"/>
      <c r="F230" s="190"/>
      <c r="G230" s="188"/>
      <c r="H230" s="193"/>
      <c r="I230" s="74">
        <f>IF(SUMPRODUCT(COUNTIF($D230,{"*본예산*","*1회추경*","*신규*"})),"-",G230-H230)</f>
        <v>0</v>
      </c>
      <c r="J230" s="188"/>
      <c r="K230" s="188"/>
      <c r="L230" s="74">
        <f t="shared" si="34"/>
        <v>0</v>
      </c>
      <c r="M230" s="188"/>
      <c r="N230" s="188"/>
      <c r="O230" s="74">
        <f t="shared" si="35"/>
        <v>0</v>
      </c>
      <c r="P230" s="75" t="str">
        <f t="shared" si="36"/>
        <v>-</v>
      </c>
      <c r="Q230" s="209"/>
      <c r="R230" s="76"/>
      <c r="S230" s="215"/>
      <c r="T230" s="76"/>
      <c r="U230" s="79" t="str">
        <f t="shared" si="37"/>
        <v/>
      </c>
      <c r="V230" s="188">
        <f t="shared" si="38"/>
        <v>0</v>
      </c>
      <c r="W230" s="188">
        <f t="shared" si="39"/>
        <v>0</v>
      </c>
      <c r="X230" s="78" t="str">
        <f t="shared" si="40"/>
        <v>ok</v>
      </c>
      <c r="Y230" s="76"/>
      <c r="Z230" s="77" t="str">
        <f t="shared" si="41"/>
        <v/>
      </c>
      <c r="AA230" s="188">
        <f t="shared" si="42"/>
        <v>0</v>
      </c>
      <c r="AB230" s="188">
        <f t="shared" si="43"/>
        <v>0</v>
      </c>
      <c r="AC230" s="78" t="str">
        <f t="shared" si="44"/>
        <v>ok</v>
      </c>
      <c r="AD230" s="76"/>
      <c r="AE230" s="80" t="str">
        <f t="array" ref="AE230">IFERROR(IF($C230="","",INDEX([2]구분표!$I$2:$I$1001,MATCH(1,([2]구분표!$B$2:$B$1001='2추일출'!$A230)*([2]구분표!$C$2:$C$1001='2추일출'!$B230)*([2]구분표!$A$2:$A$1001='2추일출'!$C230),0))),"@@")</f>
        <v/>
      </c>
    </row>
    <row r="231" spans="1:31" ht="31.5" customHeight="1">
      <c r="A231" s="90" t="str">
        <f>IFERROR(VLOOKUP('2추일출'!$C231,[2]구분표!$A$2:$C$1001,2,FALSE),"")</f>
        <v/>
      </c>
      <c r="B231" s="90" t="str">
        <f>IFERROR(VLOOKUP('2추일출'!$C231,[2]구분표!$A$2:$C$1001,3,FALSE),"")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4"/>
        <v>0</v>
      </c>
      <c r="M231" s="188"/>
      <c r="N231" s="188"/>
      <c r="O231" s="74">
        <f t="shared" si="35"/>
        <v>0</v>
      </c>
      <c r="P231" s="75" t="str">
        <f t="shared" si="36"/>
        <v>-</v>
      </c>
      <c r="Q231" s="209"/>
      <c r="R231" s="76"/>
      <c r="S231" s="215"/>
      <c r="T231" s="76"/>
      <c r="U231" s="79" t="str">
        <f t="shared" si="37"/>
        <v/>
      </c>
      <c r="V231" s="188">
        <f t="shared" si="38"/>
        <v>0</v>
      </c>
      <c r="W231" s="188">
        <f t="shared" si="39"/>
        <v>0</v>
      </c>
      <c r="X231" s="78" t="str">
        <f t="shared" si="40"/>
        <v>ok</v>
      </c>
      <c r="Y231" s="76"/>
      <c r="Z231" s="77" t="str">
        <f t="shared" si="41"/>
        <v/>
      </c>
      <c r="AA231" s="188">
        <f t="shared" si="42"/>
        <v>0</v>
      </c>
      <c r="AB231" s="188">
        <f t="shared" si="43"/>
        <v>0</v>
      </c>
      <c r="AC231" s="78" t="str">
        <f t="shared" si="44"/>
        <v>ok</v>
      </c>
      <c r="AD231" s="76"/>
      <c r="AE231" s="80" t="str">
        <f t="array" ref="AE231">IFERROR(IF($C231="","",INDEX([2]구분표!$I$2:$I$1001,MATCH(1,([2]구분표!$B$2:$B$1001='2추일출'!$A231)*([2]구분표!$C$2:$C$1001='2추일출'!$B231)*([2]구분표!$A$2:$A$1001='2추일출'!$C231),0))),"@@")</f>
        <v/>
      </c>
    </row>
    <row r="232" spans="1:31" ht="31.5" customHeight="1">
      <c r="A232" s="90" t="str">
        <f>IFERROR(VLOOKUP('2추일출'!$C232,[2]구분표!$A$2:$C$1001,2,FALSE),"")</f>
        <v/>
      </c>
      <c r="B232" s="90" t="str">
        <f>IFERROR(VLOOKUP('2추일출'!$C232,[2]구분표!$A$2:$C$1001,3,FALSE),"")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4"/>
        <v>0</v>
      </c>
      <c r="M232" s="188"/>
      <c r="N232" s="188"/>
      <c r="O232" s="74">
        <f t="shared" si="35"/>
        <v>0</v>
      </c>
      <c r="P232" s="75" t="str">
        <f t="shared" si="36"/>
        <v>-</v>
      </c>
      <c r="Q232" s="209"/>
      <c r="R232" s="76"/>
      <c r="S232" s="215"/>
      <c r="T232" s="76"/>
      <c r="U232" s="79" t="str">
        <f t="shared" si="37"/>
        <v/>
      </c>
      <c r="V232" s="188">
        <f t="shared" si="38"/>
        <v>0</v>
      </c>
      <c r="W232" s="188">
        <f t="shared" si="39"/>
        <v>0</v>
      </c>
      <c r="X232" s="78" t="str">
        <f t="shared" si="40"/>
        <v>ok</v>
      </c>
      <c r="Y232" s="76"/>
      <c r="Z232" s="77" t="str">
        <f t="shared" si="41"/>
        <v/>
      </c>
      <c r="AA232" s="188">
        <f t="shared" si="42"/>
        <v>0</v>
      </c>
      <c r="AB232" s="188">
        <f t="shared" si="43"/>
        <v>0</v>
      </c>
      <c r="AC232" s="78" t="str">
        <f t="shared" si="44"/>
        <v>ok</v>
      </c>
      <c r="AD232" s="76"/>
      <c r="AE232" s="80" t="str">
        <f t="array" ref="AE232">IFERROR(IF($C232="","",INDEX([2]구분표!$I$2:$I$1001,MATCH(1,([2]구분표!$B$2:$B$1001='2추일출'!$A232)*([2]구분표!$C$2:$C$1001='2추일출'!$B232)*([2]구분표!$A$2:$A$1001='2추일출'!$C232),0))),"@@")</f>
        <v/>
      </c>
    </row>
    <row r="233" spans="1:31" ht="31.5" customHeight="1">
      <c r="A233" s="90" t="str">
        <f>IFERROR(VLOOKUP('2추일출'!$C233,[2]구분표!$A$2:$C$1001,2,FALSE),"")</f>
        <v/>
      </c>
      <c r="B233" s="90" t="str">
        <f>IFERROR(VLOOKUP('2추일출'!$C233,[2]구분표!$A$2:$C$1001,3,FALSE),"")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4"/>
        <v>0</v>
      </c>
      <c r="M233" s="188"/>
      <c r="N233" s="188"/>
      <c r="O233" s="74">
        <f t="shared" si="35"/>
        <v>0</v>
      </c>
      <c r="P233" s="75" t="str">
        <f t="shared" si="36"/>
        <v>-</v>
      </c>
      <c r="Q233" s="209"/>
      <c r="R233" s="76"/>
      <c r="S233" s="215"/>
      <c r="T233" s="76"/>
      <c r="U233" s="79" t="str">
        <f t="shared" si="37"/>
        <v/>
      </c>
      <c r="V233" s="188">
        <f t="shared" si="38"/>
        <v>0</v>
      </c>
      <c r="W233" s="188">
        <f t="shared" si="39"/>
        <v>0</v>
      </c>
      <c r="X233" s="78" t="str">
        <f t="shared" si="40"/>
        <v>ok</v>
      </c>
      <c r="Y233" s="76"/>
      <c r="Z233" s="77" t="str">
        <f t="shared" si="41"/>
        <v/>
      </c>
      <c r="AA233" s="188">
        <f t="shared" si="42"/>
        <v>0</v>
      </c>
      <c r="AB233" s="188">
        <f t="shared" si="43"/>
        <v>0</v>
      </c>
      <c r="AC233" s="78" t="str">
        <f t="shared" si="44"/>
        <v>ok</v>
      </c>
      <c r="AD233" s="76"/>
      <c r="AE233" s="80" t="str">
        <f t="array" ref="AE233">IFERROR(IF($C233="","",INDEX([2]구분표!$I$2:$I$1001,MATCH(1,([2]구분표!$B$2:$B$1001='2추일출'!$A233)*([2]구분표!$C$2:$C$1001='2추일출'!$B233)*([2]구분표!$A$2:$A$1001='2추일출'!$C233),0))),"@@")</f>
        <v/>
      </c>
    </row>
    <row r="234" spans="1:31" ht="31.5" customHeight="1">
      <c r="A234" s="90" t="str">
        <f>IFERROR(VLOOKUP('2추일출'!$C234,[2]구분표!$A$2:$C$1001,2,FALSE),"")</f>
        <v/>
      </c>
      <c r="B234" s="90" t="str">
        <f>IFERROR(VLOOKUP('2추일출'!$C234,[2]구분표!$A$2:$C$1001,3,FALSE),"")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4"/>
        <v>0</v>
      </c>
      <c r="M234" s="188"/>
      <c r="N234" s="188"/>
      <c r="O234" s="74">
        <f t="shared" si="35"/>
        <v>0</v>
      </c>
      <c r="P234" s="75" t="str">
        <f t="shared" si="36"/>
        <v>-</v>
      </c>
      <c r="Q234" s="209"/>
      <c r="R234" s="76"/>
      <c r="S234" s="215"/>
      <c r="T234" s="76"/>
      <c r="U234" s="79" t="str">
        <f t="shared" si="37"/>
        <v/>
      </c>
      <c r="V234" s="188">
        <f t="shared" si="38"/>
        <v>0</v>
      </c>
      <c r="W234" s="188">
        <f t="shared" si="39"/>
        <v>0</v>
      </c>
      <c r="X234" s="78" t="str">
        <f t="shared" si="40"/>
        <v>ok</v>
      </c>
      <c r="Y234" s="76"/>
      <c r="Z234" s="77" t="str">
        <f t="shared" si="41"/>
        <v/>
      </c>
      <c r="AA234" s="188">
        <f t="shared" si="42"/>
        <v>0</v>
      </c>
      <c r="AB234" s="188">
        <f t="shared" si="43"/>
        <v>0</v>
      </c>
      <c r="AC234" s="78" t="str">
        <f t="shared" si="44"/>
        <v>ok</v>
      </c>
      <c r="AD234" s="76"/>
      <c r="AE234" s="80" t="str">
        <f t="array" ref="AE234">IFERROR(IF($C234="","",INDEX([2]구분표!$I$2:$I$1001,MATCH(1,([2]구분표!$B$2:$B$1001='2추일출'!$A234)*([2]구분표!$C$2:$C$1001='2추일출'!$B234)*([2]구분표!$A$2:$A$1001='2추일출'!$C234),0))),"@@")</f>
        <v/>
      </c>
    </row>
    <row r="235" spans="1:31" ht="31.5" customHeight="1">
      <c r="A235" s="90" t="str">
        <f>IFERROR(VLOOKUP('2추일출'!$C235,[2]구분표!$A$2:$C$1001,2,FALSE),"")</f>
        <v/>
      </c>
      <c r="B235" s="90" t="str">
        <f>IFERROR(VLOOKUP('2추일출'!$C235,[2]구분표!$A$2:$C$1001,3,FALSE),"")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4"/>
        <v>0</v>
      </c>
      <c r="M235" s="188"/>
      <c r="N235" s="188"/>
      <c r="O235" s="74">
        <f t="shared" si="35"/>
        <v>0</v>
      </c>
      <c r="P235" s="75" t="str">
        <f t="shared" si="36"/>
        <v>-</v>
      </c>
      <c r="Q235" s="209"/>
      <c r="R235" s="76"/>
      <c r="S235" s="215"/>
      <c r="T235" s="76"/>
      <c r="U235" s="79" t="str">
        <f t="shared" si="37"/>
        <v/>
      </c>
      <c r="V235" s="188">
        <f t="shared" si="38"/>
        <v>0</v>
      </c>
      <c r="W235" s="188">
        <f t="shared" si="39"/>
        <v>0</v>
      </c>
      <c r="X235" s="78" t="str">
        <f t="shared" si="40"/>
        <v>ok</v>
      </c>
      <c r="Y235" s="76"/>
      <c r="Z235" s="77" t="str">
        <f t="shared" si="41"/>
        <v/>
      </c>
      <c r="AA235" s="188">
        <f t="shared" si="42"/>
        <v>0</v>
      </c>
      <c r="AB235" s="188">
        <f t="shared" si="43"/>
        <v>0</v>
      </c>
      <c r="AC235" s="78" t="str">
        <f t="shared" si="44"/>
        <v>ok</v>
      </c>
      <c r="AD235" s="76"/>
      <c r="AE235" s="80" t="str">
        <f t="array" ref="AE235">IFERROR(IF($C235="","",INDEX([2]구분표!$I$2:$I$1001,MATCH(1,([2]구분표!$B$2:$B$1001='2추일출'!$A235)*([2]구분표!$C$2:$C$1001='2추일출'!$B235)*([2]구분표!$A$2:$A$1001='2추일출'!$C235),0))),"@@")</f>
        <v/>
      </c>
    </row>
    <row r="236" spans="1:31" ht="31.5" customHeight="1">
      <c r="A236" s="90" t="str">
        <f>IFERROR(VLOOKUP('2추일출'!$C236,[2]구분표!$A$2:$C$1001,2,FALSE),"")</f>
        <v/>
      </c>
      <c r="B236" s="90" t="str">
        <f>IFERROR(VLOOKUP('2추일출'!$C236,[2]구분표!$A$2:$C$1001,3,FALSE),"")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4"/>
        <v>0</v>
      </c>
      <c r="M236" s="188"/>
      <c r="N236" s="188"/>
      <c r="O236" s="74">
        <f t="shared" si="35"/>
        <v>0</v>
      </c>
      <c r="P236" s="75" t="str">
        <f t="shared" si="36"/>
        <v>-</v>
      </c>
      <c r="Q236" s="209"/>
      <c r="R236" s="76"/>
      <c r="S236" s="215"/>
      <c r="T236" s="76"/>
      <c r="U236" s="79" t="str">
        <f t="shared" si="37"/>
        <v/>
      </c>
      <c r="V236" s="188">
        <f t="shared" si="38"/>
        <v>0</v>
      </c>
      <c r="W236" s="188">
        <f t="shared" si="39"/>
        <v>0</v>
      </c>
      <c r="X236" s="78" t="str">
        <f t="shared" si="40"/>
        <v>ok</v>
      </c>
      <c r="Y236" s="76"/>
      <c r="Z236" s="77" t="str">
        <f t="shared" si="41"/>
        <v/>
      </c>
      <c r="AA236" s="188">
        <f t="shared" si="42"/>
        <v>0</v>
      </c>
      <c r="AB236" s="188">
        <f t="shared" si="43"/>
        <v>0</v>
      </c>
      <c r="AC236" s="78" t="str">
        <f t="shared" si="44"/>
        <v>ok</v>
      </c>
      <c r="AD236" s="76"/>
      <c r="AE236" s="80" t="str">
        <f t="array" ref="AE236">IFERROR(IF($C236="","",INDEX([2]구분표!$I$2:$I$1001,MATCH(1,([2]구분표!$B$2:$B$1001='2추일출'!$A236)*([2]구분표!$C$2:$C$1001='2추일출'!$B236)*([2]구분표!$A$2:$A$1001='2추일출'!$C236),0))),"@@")</f>
        <v/>
      </c>
    </row>
    <row r="237" spans="1:31" ht="31.5" customHeight="1">
      <c r="A237" s="90" t="str">
        <f>IFERROR(VLOOKUP('2추일출'!$C237,[2]구분표!$A$2:$C$1001,2,FALSE),"")</f>
        <v/>
      </c>
      <c r="B237" s="90" t="str">
        <f>IFERROR(VLOOKUP('2추일출'!$C237,[2]구분표!$A$2:$C$1001,3,FALSE),"")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188"/>
      <c r="K237" s="188"/>
      <c r="L237" s="74">
        <f t="shared" si="34"/>
        <v>0</v>
      </c>
      <c r="M237" s="202"/>
      <c r="N237" s="188"/>
      <c r="O237" s="74">
        <f t="shared" si="35"/>
        <v>0</v>
      </c>
      <c r="P237" s="75" t="str">
        <f t="shared" si="36"/>
        <v>-</v>
      </c>
      <c r="Q237" s="209"/>
      <c r="R237" s="76"/>
      <c r="S237" s="215"/>
      <c r="T237" s="76"/>
      <c r="U237" s="79" t="str">
        <f t="shared" si="37"/>
        <v/>
      </c>
      <c r="V237" s="188">
        <f t="shared" si="38"/>
        <v>0</v>
      </c>
      <c r="W237" s="188">
        <f t="shared" si="39"/>
        <v>0</v>
      </c>
      <c r="X237" s="78" t="str">
        <f t="shared" si="40"/>
        <v>ok</v>
      </c>
      <c r="Y237" s="76"/>
      <c r="Z237" s="77" t="str">
        <f t="shared" si="41"/>
        <v/>
      </c>
      <c r="AA237" s="188">
        <f t="shared" si="42"/>
        <v>0</v>
      </c>
      <c r="AB237" s="188">
        <f t="shared" si="43"/>
        <v>0</v>
      </c>
      <c r="AC237" s="78" t="str">
        <f t="shared" si="44"/>
        <v>ok</v>
      </c>
      <c r="AD237" s="76"/>
      <c r="AE237" s="80" t="str">
        <f t="array" ref="AE237">IFERROR(IF($C237="","",INDEX([2]구분표!$I$2:$I$1001,MATCH(1,([2]구분표!$B$2:$B$1001='2추일출'!$A237)*([2]구분표!$C$2:$C$1001='2추일출'!$B237)*([2]구분표!$A$2:$A$1001='2추일출'!$C237),0))),"@@")</f>
        <v/>
      </c>
    </row>
    <row r="238" spans="1:31" ht="31.5" customHeight="1">
      <c r="A238" s="90" t="str">
        <f>IFERROR(VLOOKUP('2추일출'!$C238,[2]구분표!$A$2:$C$1001,2,FALSE),"")</f>
        <v/>
      </c>
      <c r="B238" s="90" t="str">
        <f>IFERROR(VLOOKUP('2추일출'!$C238,[2]구분표!$A$2:$C$1001,3,FALSE),"")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200"/>
      <c r="K238" s="200"/>
      <c r="L238" s="74">
        <f t="shared" si="34"/>
        <v>0</v>
      </c>
      <c r="M238" s="200"/>
      <c r="N238" s="200"/>
      <c r="O238" s="74">
        <f t="shared" si="35"/>
        <v>0</v>
      </c>
      <c r="P238" s="75" t="str">
        <f t="shared" si="36"/>
        <v>-</v>
      </c>
      <c r="Q238" s="209"/>
      <c r="R238" s="76"/>
      <c r="S238" s="215"/>
      <c r="T238" s="76"/>
      <c r="U238" s="79" t="str">
        <f t="shared" si="37"/>
        <v/>
      </c>
      <c r="V238" s="188">
        <f t="shared" si="38"/>
        <v>0</v>
      </c>
      <c r="W238" s="188">
        <f t="shared" si="39"/>
        <v>0</v>
      </c>
      <c r="X238" s="78" t="str">
        <f t="shared" si="40"/>
        <v>ok</v>
      </c>
      <c r="Y238" s="76"/>
      <c r="Z238" s="77" t="str">
        <f t="shared" si="41"/>
        <v/>
      </c>
      <c r="AA238" s="188">
        <f t="shared" si="42"/>
        <v>0</v>
      </c>
      <c r="AB238" s="188">
        <f t="shared" si="43"/>
        <v>0</v>
      </c>
      <c r="AC238" s="78" t="str">
        <f t="shared" si="44"/>
        <v>ok</v>
      </c>
      <c r="AD238" s="76"/>
      <c r="AE238" s="80" t="str">
        <f t="array" ref="AE238">IFERROR(IF($C238="","",INDEX([2]구분표!$I$2:$I$1001,MATCH(1,([2]구분표!$B$2:$B$1001='2추일출'!$A238)*([2]구분표!$C$2:$C$1001='2추일출'!$B238)*([2]구분표!$A$2:$A$1001='2추일출'!$C238),0))),"@@")</f>
        <v/>
      </c>
    </row>
    <row r="239" spans="1:31" ht="31.5" customHeight="1">
      <c r="A239" s="90" t="str">
        <f>IFERROR(VLOOKUP('2추일출'!$C239,[2]구분표!$A$2:$C$1001,2,FALSE),"")</f>
        <v/>
      </c>
      <c r="B239" s="90" t="str">
        <f>IFERROR(VLOOKUP('2추일출'!$C239,[2]구분표!$A$2:$C$1001,3,FALSE),"")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4"/>
        <v>0</v>
      </c>
      <c r="M239" s="188"/>
      <c r="N239" s="188"/>
      <c r="O239" s="74">
        <f t="shared" si="35"/>
        <v>0</v>
      </c>
      <c r="P239" s="75" t="str">
        <f t="shared" si="36"/>
        <v>-</v>
      </c>
      <c r="Q239" s="209"/>
      <c r="R239" s="76"/>
      <c r="S239" s="215"/>
      <c r="T239" s="76"/>
      <c r="U239" s="79" t="str">
        <f t="shared" si="37"/>
        <v/>
      </c>
      <c r="V239" s="188">
        <f t="shared" si="38"/>
        <v>0</v>
      </c>
      <c r="W239" s="188">
        <f t="shared" si="39"/>
        <v>0</v>
      </c>
      <c r="X239" s="78" t="str">
        <f t="shared" si="40"/>
        <v>ok</v>
      </c>
      <c r="Y239" s="76"/>
      <c r="Z239" s="77" t="str">
        <f t="shared" si="41"/>
        <v/>
      </c>
      <c r="AA239" s="188">
        <f t="shared" si="42"/>
        <v>0</v>
      </c>
      <c r="AB239" s="188">
        <f t="shared" si="43"/>
        <v>0</v>
      </c>
      <c r="AC239" s="78" t="str">
        <f t="shared" si="44"/>
        <v>ok</v>
      </c>
      <c r="AD239" s="76"/>
      <c r="AE239" s="80" t="str">
        <f t="array" ref="AE239">IFERROR(IF($C239="","",INDEX([2]구분표!$I$2:$I$1001,MATCH(1,([2]구분표!$B$2:$B$1001='2추일출'!$A239)*([2]구분표!$C$2:$C$1001='2추일출'!$B239)*([2]구분표!$A$2:$A$1001='2추일출'!$C239),0))),"@@")</f>
        <v/>
      </c>
    </row>
    <row r="240" spans="1:31" ht="31.5" customHeight="1">
      <c r="A240" s="90" t="str">
        <f>IFERROR(VLOOKUP('2추일출'!$C240,[2]구분표!$A$2:$C$1001,2,FALSE),"")</f>
        <v/>
      </c>
      <c r="B240" s="90" t="str">
        <f>IFERROR(VLOOKUP('2추일출'!$C240,[2]구분표!$A$2:$C$1001,3,FALSE),"")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4"/>
        <v>0</v>
      </c>
      <c r="M240" s="188"/>
      <c r="N240" s="188"/>
      <c r="O240" s="74">
        <f t="shared" si="35"/>
        <v>0</v>
      </c>
      <c r="P240" s="75" t="str">
        <f t="shared" si="36"/>
        <v>-</v>
      </c>
      <c r="Q240" s="209"/>
      <c r="R240" s="76"/>
      <c r="S240" s="215"/>
      <c r="T240" s="76"/>
      <c r="U240" s="79" t="str">
        <f t="shared" si="37"/>
        <v/>
      </c>
      <c r="V240" s="188">
        <f t="shared" si="38"/>
        <v>0</v>
      </c>
      <c r="W240" s="188">
        <f t="shared" si="39"/>
        <v>0</v>
      </c>
      <c r="X240" s="78" t="str">
        <f t="shared" si="40"/>
        <v>ok</v>
      </c>
      <c r="Y240" s="76"/>
      <c r="Z240" s="77" t="str">
        <f t="shared" si="41"/>
        <v/>
      </c>
      <c r="AA240" s="188">
        <f t="shared" si="42"/>
        <v>0</v>
      </c>
      <c r="AB240" s="188">
        <f t="shared" si="43"/>
        <v>0</v>
      </c>
      <c r="AC240" s="78" t="str">
        <f t="shared" si="44"/>
        <v>ok</v>
      </c>
      <c r="AD240" s="76"/>
      <c r="AE240" s="80" t="str">
        <f t="array" ref="AE240">IFERROR(IF($C240="","",INDEX([2]구분표!$I$2:$I$1001,MATCH(1,([2]구분표!$B$2:$B$1001='2추일출'!$A240)*([2]구분표!$C$2:$C$1001='2추일출'!$B240)*([2]구분표!$A$2:$A$1001='2추일출'!$C240),0))),"@@")</f>
        <v/>
      </c>
    </row>
    <row r="241" spans="1:31" ht="31.5" customHeight="1">
      <c r="A241" s="90" t="str">
        <f>IFERROR(VLOOKUP('2추일출'!$C241,[2]구분표!$A$2:$C$1001,2,FALSE),"")</f>
        <v/>
      </c>
      <c r="B241" s="90" t="str">
        <f>IFERROR(VLOOKUP('2추일출'!$C241,[2]구분표!$A$2:$C$1001,3,FALSE),"")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4"/>
        <v>0</v>
      </c>
      <c r="M241" s="202"/>
      <c r="N241" s="188"/>
      <c r="O241" s="74">
        <f t="shared" si="35"/>
        <v>0</v>
      </c>
      <c r="P241" s="75" t="str">
        <f t="shared" si="36"/>
        <v>-</v>
      </c>
      <c r="Q241" s="209"/>
      <c r="R241" s="76"/>
      <c r="S241" s="215"/>
      <c r="T241" s="76"/>
      <c r="U241" s="79" t="str">
        <f t="shared" si="37"/>
        <v/>
      </c>
      <c r="V241" s="188">
        <f t="shared" si="38"/>
        <v>0</v>
      </c>
      <c r="W241" s="188">
        <f t="shared" si="39"/>
        <v>0</v>
      </c>
      <c r="X241" s="78" t="str">
        <f t="shared" si="40"/>
        <v>ok</v>
      </c>
      <c r="Y241" s="76"/>
      <c r="Z241" s="77" t="str">
        <f t="shared" si="41"/>
        <v/>
      </c>
      <c r="AA241" s="188">
        <f t="shared" si="42"/>
        <v>0</v>
      </c>
      <c r="AB241" s="188">
        <f t="shared" si="43"/>
        <v>0</v>
      </c>
      <c r="AC241" s="78" t="str">
        <f t="shared" si="44"/>
        <v>ok</v>
      </c>
      <c r="AD241" s="76"/>
      <c r="AE241" s="80" t="str">
        <f t="array" ref="AE241">IFERROR(IF($C241="","",INDEX([2]구분표!$I$2:$I$1001,MATCH(1,([2]구분표!$B$2:$B$1001='2추일출'!$A241)*([2]구분표!$C$2:$C$1001='2추일출'!$B241)*([2]구분표!$A$2:$A$1001='2추일출'!$C241),0))),"@@")</f>
        <v/>
      </c>
    </row>
    <row r="242" spans="1:31" ht="31.5" customHeight="1">
      <c r="A242" s="90" t="str">
        <f>IFERROR(VLOOKUP('2추일출'!$C242,[2]구분표!$A$2:$C$1001,2,FALSE),"")</f>
        <v/>
      </c>
      <c r="B242" s="90" t="str">
        <f>IFERROR(VLOOKUP('2추일출'!$C242,[2]구분표!$A$2:$C$1001,3,FALSE),"")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4"/>
        <v>0</v>
      </c>
      <c r="M242" s="188"/>
      <c r="N242" s="188"/>
      <c r="O242" s="74">
        <f t="shared" si="35"/>
        <v>0</v>
      </c>
      <c r="P242" s="75" t="str">
        <f t="shared" si="36"/>
        <v>-</v>
      </c>
      <c r="Q242" s="209"/>
      <c r="R242" s="76"/>
      <c r="S242" s="215"/>
      <c r="T242" s="76"/>
      <c r="U242" s="79" t="str">
        <f t="shared" si="37"/>
        <v/>
      </c>
      <c r="V242" s="188">
        <f t="shared" si="38"/>
        <v>0</v>
      </c>
      <c r="W242" s="188">
        <f t="shared" si="39"/>
        <v>0</v>
      </c>
      <c r="X242" s="78" t="str">
        <f t="shared" si="40"/>
        <v>ok</v>
      </c>
      <c r="Y242" s="76"/>
      <c r="Z242" s="77" t="str">
        <f t="shared" si="41"/>
        <v/>
      </c>
      <c r="AA242" s="188">
        <f t="shared" si="42"/>
        <v>0</v>
      </c>
      <c r="AB242" s="188">
        <f t="shared" si="43"/>
        <v>0</v>
      </c>
      <c r="AC242" s="78" t="str">
        <f t="shared" si="44"/>
        <v>ok</v>
      </c>
      <c r="AD242" s="76"/>
      <c r="AE242" s="80" t="str">
        <f t="array" ref="AE242">IFERROR(IF($C242="","",INDEX([2]구분표!$I$2:$I$1001,MATCH(1,([2]구분표!$B$2:$B$1001='2추일출'!$A242)*([2]구분표!$C$2:$C$1001='2추일출'!$B242)*([2]구분표!$A$2:$A$1001='2추일출'!$C242),0))),"@@")</f>
        <v/>
      </c>
    </row>
    <row r="243" spans="1:31" ht="31.5" customHeight="1">
      <c r="A243" s="90" t="str">
        <f>IFERROR(VLOOKUP('2추일출'!$C243,[2]구분표!$A$2:$C$1001,2,FALSE),"")</f>
        <v/>
      </c>
      <c r="B243" s="90" t="str">
        <f>IFERROR(VLOOKUP('2추일출'!$C243,[2]구분표!$A$2:$C$1001,3,FALSE),"")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4"/>
        <v>0</v>
      </c>
      <c r="M243" s="188"/>
      <c r="N243" s="188"/>
      <c r="O243" s="74">
        <f t="shared" si="35"/>
        <v>0</v>
      </c>
      <c r="P243" s="75" t="str">
        <f t="shared" si="36"/>
        <v>-</v>
      </c>
      <c r="Q243" s="209"/>
      <c r="R243" s="76"/>
      <c r="S243" s="215"/>
      <c r="T243" s="76"/>
      <c r="U243" s="79" t="str">
        <f t="shared" si="37"/>
        <v/>
      </c>
      <c r="V243" s="188">
        <f t="shared" si="38"/>
        <v>0</v>
      </c>
      <c r="W243" s="188">
        <f t="shared" si="39"/>
        <v>0</v>
      </c>
      <c r="X243" s="78" t="str">
        <f t="shared" si="40"/>
        <v>ok</v>
      </c>
      <c r="Y243" s="76"/>
      <c r="Z243" s="77" t="str">
        <f t="shared" si="41"/>
        <v/>
      </c>
      <c r="AA243" s="188">
        <f t="shared" si="42"/>
        <v>0</v>
      </c>
      <c r="AB243" s="188">
        <f t="shared" si="43"/>
        <v>0</v>
      </c>
      <c r="AC243" s="78" t="str">
        <f t="shared" si="44"/>
        <v>ok</v>
      </c>
      <c r="AD243" s="76"/>
      <c r="AE243" s="80" t="str">
        <f t="array" ref="AE243">IFERROR(IF($C243="","",INDEX([2]구분표!$I$2:$I$1001,MATCH(1,([2]구분표!$B$2:$B$1001='2추일출'!$A243)*([2]구분표!$C$2:$C$1001='2추일출'!$B243)*([2]구분표!$A$2:$A$1001='2추일출'!$C243),0))),"@@")</f>
        <v/>
      </c>
    </row>
    <row r="244" spans="1:31" ht="31.5" customHeight="1">
      <c r="A244" s="90" t="str">
        <f>IFERROR(VLOOKUP('2추일출'!$C244,[2]구분표!$A$2:$C$1001,2,FALSE),"")</f>
        <v/>
      </c>
      <c r="B244" s="90" t="str">
        <f>IFERROR(VLOOKUP('2추일출'!$C244,[2]구분표!$A$2:$C$1001,3,FALSE),"")</f>
        <v/>
      </c>
      <c r="C244" s="190"/>
      <c r="D244" s="189"/>
      <c r="E244" s="189"/>
      <c r="F244" s="190"/>
      <c r="G244" s="188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4"/>
        <v>0</v>
      </c>
      <c r="M244" s="188"/>
      <c r="N244" s="188"/>
      <c r="O244" s="74">
        <f t="shared" si="35"/>
        <v>0</v>
      </c>
      <c r="P244" s="75" t="str">
        <f t="shared" si="36"/>
        <v>-</v>
      </c>
      <c r="Q244" s="209"/>
      <c r="R244" s="76"/>
      <c r="S244" s="215"/>
      <c r="T244" s="76"/>
      <c r="U244" s="79" t="str">
        <f t="shared" si="37"/>
        <v/>
      </c>
      <c r="V244" s="188">
        <f t="shared" si="38"/>
        <v>0</v>
      </c>
      <c r="W244" s="188">
        <f t="shared" si="39"/>
        <v>0</v>
      </c>
      <c r="X244" s="78" t="str">
        <f t="shared" si="40"/>
        <v>ok</v>
      </c>
      <c r="Y244" s="76"/>
      <c r="Z244" s="77" t="str">
        <f t="shared" si="41"/>
        <v/>
      </c>
      <c r="AA244" s="188">
        <f t="shared" si="42"/>
        <v>0</v>
      </c>
      <c r="AB244" s="188">
        <f t="shared" si="43"/>
        <v>0</v>
      </c>
      <c r="AC244" s="78" t="str">
        <f t="shared" si="44"/>
        <v>ok</v>
      </c>
      <c r="AD244" s="76"/>
      <c r="AE244" s="80" t="str">
        <f t="array" ref="AE244">IFERROR(IF($C244="","",INDEX([2]구분표!$I$2:$I$1001,MATCH(1,([2]구분표!$B$2:$B$1001='2추일출'!$A244)*([2]구분표!$C$2:$C$1001='2추일출'!$B244)*([2]구분표!$A$2:$A$1001='2추일출'!$C244),0))),"@@")</f>
        <v/>
      </c>
    </row>
    <row r="245" spans="1:31" ht="31.5" customHeight="1">
      <c r="A245" s="90" t="str">
        <f>IFERROR(VLOOKUP('2추일출'!$C245,[2]구분표!$A$2:$C$1001,2,FALSE),"")</f>
        <v/>
      </c>
      <c r="B245" s="90" t="str">
        <f>IFERROR(VLOOKUP('2추일출'!$C245,[2]구분표!$A$2:$C$1001,3,FALSE),"")</f>
        <v/>
      </c>
      <c r="C245" s="190"/>
      <c r="D245" s="189"/>
      <c r="E245" s="189"/>
      <c r="F245" s="190"/>
      <c r="G245" s="191"/>
      <c r="H245" s="188"/>
      <c r="I245" s="74">
        <f>IF(SUMPRODUCT(COUNTIF($D245,{"*본예산*","*1회추경*","*신규*"})),"-",G245-H245)</f>
        <v>0</v>
      </c>
      <c r="J245" s="188"/>
      <c r="K245" s="188"/>
      <c r="L245" s="74">
        <f t="shared" si="34"/>
        <v>0</v>
      </c>
      <c r="M245" s="188"/>
      <c r="N245" s="188"/>
      <c r="O245" s="74">
        <f t="shared" si="35"/>
        <v>0</v>
      </c>
      <c r="P245" s="75" t="str">
        <f t="shared" si="36"/>
        <v>-</v>
      </c>
      <c r="Q245" s="209"/>
      <c r="R245" s="76"/>
      <c r="S245" s="215"/>
      <c r="T245" s="76"/>
      <c r="U245" s="79" t="str">
        <f t="shared" si="37"/>
        <v/>
      </c>
      <c r="V245" s="188">
        <f t="shared" si="38"/>
        <v>0</v>
      </c>
      <c r="W245" s="188">
        <f t="shared" si="39"/>
        <v>0</v>
      </c>
      <c r="X245" s="78" t="str">
        <f t="shared" si="40"/>
        <v>ok</v>
      </c>
      <c r="Y245" s="76"/>
      <c r="Z245" s="77" t="str">
        <f t="shared" si="41"/>
        <v/>
      </c>
      <c r="AA245" s="188">
        <f t="shared" si="42"/>
        <v>0</v>
      </c>
      <c r="AB245" s="188">
        <f t="shared" si="43"/>
        <v>0</v>
      </c>
      <c r="AC245" s="78" t="str">
        <f t="shared" si="44"/>
        <v>ok</v>
      </c>
      <c r="AD245" s="76"/>
      <c r="AE245" s="80" t="str">
        <f t="array" ref="AE245">IFERROR(IF($C245="","",INDEX([2]구분표!$I$2:$I$1001,MATCH(1,([2]구분표!$B$2:$B$1001='2추일출'!$A245)*([2]구분표!$C$2:$C$1001='2추일출'!$B245)*([2]구분표!$A$2:$A$1001='2추일출'!$C245),0))),"@@")</f>
        <v/>
      </c>
    </row>
    <row r="246" spans="1:31" ht="31.5" customHeight="1">
      <c r="A246" s="90" t="str">
        <f>IFERROR(VLOOKUP('2추일출'!$C246,[2]구분표!$A$2:$C$1001,2,FALSE),"")</f>
        <v/>
      </c>
      <c r="B246" s="90" t="str">
        <f>IFERROR(VLOOKUP('2추일출'!$C246,[2]구분표!$A$2:$C$1001,3,FALSE),"")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4"/>
        <v>0</v>
      </c>
      <c r="M246" s="203"/>
      <c r="N246" s="202"/>
      <c r="O246" s="74">
        <f t="shared" si="35"/>
        <v>0</v>
      </c>
      <c r="P246" s="75" t="str">
        <f t="shared" si="36"/>
        <v>-</v>
      </c>
      <c r="Q246" s="208"/>
      <c r="R246" s="76"/>
      <c r="S246" s="215"/>
      <c r="T246" s="76"/>
      <c r="U246" s="79" t="str">
        <f t="shared" si="37"/>
        <v/>
      </c>
      <c r="V246" s="188">
        <f t="shared" si="38"/>
        <v>0</v>
      </c>
      <c r="W246" s="188">
        <f t="shared" si="39"/>
        <v>0</v>
      </c>
      <c r="X246" s="78" t="str">
        <f t="shared" si="40"/>
        <v>ok</v>
      </c>
      <c r="Y246" s="76"/>
      <c r="Z246" s="77" t="str">
        <f t="shared" si="41"/>
        <v/>
      </c>
      <c r="AA246" s="188">
        <f t="shared" si="42"/>
        <v>0</v>
      </c>
      <c r="AB246" s="188">
        <f t="shared" si="43"/>
        <v>0</v>
      </c>
      <c r="AC246" s="78" t="str">
        <f t="shared" si="44"/>
        <v>ok</v>
      </c>
      <c r="AD246" s="76"/>
      <c r="AE246" s="80" t="str">
        <f t="array" ref="AE246">IFERROR(IF($C246="","",INDEX([2]구분표!$I$2:$I$1001,MATCH(1,([2]구분표!$B$2:$B$1001='2추일출'!$A246)*([2]구분표!$C$2:$C$1001='2추일출'!$B246)*([2]구분표!$A$2:$A$1001='2추일출'!$C246),0))),"@@")</f>
        <v/>
      </c>
    </row>
    <row r="247" spans="1:31" ht="31.5" customHeight="1">
      <c r="A247" s="90" t="str">
        <f>IFERROR(VLOOKUP('2추일출'!$C247,[2]구분표!$A$2:$C$1001,2,FALSE),"")</f>
        <v/>
      </c>
      <c r="B247" s="90" t="str">
        <f>IFERROR(VLOOKUP('2추일출'!$C247,[2]구분표!$A$2:$C$1001,3,FALSE),"")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4"/>
        <v>0</v>
      </c>
      <c r="M247" s="203"/>
      <c r="N247" s="202"/>
      <c r="O247" s="74">
        <f t="shared" si="35"/>
        <v>0</v>
      </c>
      <c r="P247" s="75" t="str">
        <f t="shared" si="36"/>
        <v>-</v>
      </c>
      <c r="Q247" s="208"/>
      <c r="R247" s="76"/>
      <c r="S247" s="215"/>
      <c r="T247" s="76"/>
      <c r="U247" s="79" t="str">
        <f t="shared" si="37"/>
        <v/>
      </c>
      <c r="V247" s="188">
        <f t="shared" si="38"/>
        <v>0</v>
      </c>
      <c r="W247" s="188">
        <f t="shared" si="39"/>
        <v>0</v>
      </c>
      <c r="X247" s="78" t="str">
        <f t="shared" si="40"/>
        <v>ok</v>
      </c>
      <c r="Y247" s="76"/>
      <c r="Z247" s="77" t="str">
        <f t="shared" si="41"/>
        <v/>
      </c>
      <c r="AA247" s="188">
        <f t="shared" si="42"/>
        <v>0</v>
      </c>
      <c r="AB247" s="188">
        <f t="shared" si="43"/>
        <v>0</v>
      </c>
      <c r="AC247" s="78" t="str">
        <f t="shared" si="44"/>
        <v>ok</v>
      </c>
      <c r="AD247" s="76"/>
      <c r="AE247" s="80" t="str">
        <f t="array" ref="AE247">IFERROR(IF($C247="","",INDEX([2]구분표!$I$2:$I$1001,MATCH(1,([2]구분표!$B$2:$B$1001='2추일출'!$A247)*([2]구분표!$C$2:$C$1001='2추일출'!$B247)*([2]구분표!$A$2:$A$1001='2추일출'!$C247),0))),"@@")</f>
        <v/>
      </c>
    </row>
    <row r="248" spans="1:31" ht="31.5" customHeight="1">
      <c r="A248" s="90" t="str">
        <f>IFERROR(VLOOKUP('2추일출'!$C248,[2]구분표!$A$2:$C$1001,2,FALSE),"")</f>
        <v/>
      </c>
      <c r="B248" s="90" t="str">
        <f>IFERROR(VLOOKUP('2추일출'!$C248,[2]구분표!$A$2:$C$1001,3,FALSE),"")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4"/>
        <v>0</v>
      </c>
      <c r="M248" s="203"/>
      <c r="N248" s="202"/>
      <c r="O248" s="74">
        <f t="shared" si="35"/>
        <v>0</v>
      </c>
      <c r="P248" s="75" t="str">
        <f t="shared" si="36"/>
        <v>-</v>
      </c>
      <c r="Q248" s="208"/>
      <c r="R248" s="76"/>
      <c r="S248" s="215"/>
      <c r="T248" s="76"/>
      <c r="U248" s="79" t="str">
        <f t="shared" si="37"/>
        <v/>
      </c>
      <c r="V248" s="188">
        <f t="shared" si="38"/>
        <v>0</v>
      </c>
      <c r="W248" s="188">
        <f t="shared" si="39"/>
        <v>0</v>
      </c>
      <c r="X248" s="78" t="str">
        <f t="shared" si="40"/>
        <v>ok</v>
      </c>
      <c r="Y248" s="76"/>
      <c r="Z248" s="77" t="str">
        <f t="shared" si="41"/>
        <v/>
      </c>
      <c r="AA248" s="188">
        <f t="shared" si="42"/>
        <v>0</v>
      </c>
      <c r="AB248" s="188">
        <f t="shared" si="43"/>
        <v>0</v>
      </c>
      <c r="AC248" s="78" t="str">
        <f t="shared" si="44"/>
        <v>ok</v>
      </c>
      <c r="AD248" s="76"/>
      <c r="AE248" s="80" t="str">
        <f t="array" ref="AE248">IFERROR(IF($C248="","",INDEX([2]구분표!$I$2:$I$1001,MATCH(1,([2]구분표!$B$2:$B$1001='2추일출'!$A248)*([2]구분표!$C$2:$C$1001='2추일출'!$B248)*([2]구분표!$A$2:$A$1001='2추일출'!$C248),0))),"@@")</f>
        <v/>
      </c>
    </row>
    <row r="249" spans="1:31" ht="31.5" customHeight="1">
      <c r="A249" s="90" t="str">
        <f>IFERROR(VLOOKUP('2추일출'!$C249,[2]구분표!$A$2:$C$1001,2,FALSE),"")</f>
        <v/>
      </c>
      <c r="B249" s="90" t="str">
        <f>IFERROR(VLOOKUP('2추일출'!$C249,[2]구분표!$A$2:$C$1001,3,FALSE),"")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4"/>
        <v>0</v>
      </c>
      <c r="M249" s="203"/>
      <c r="N249" s="202"/>
      <c r="O249" s="74">
        <f t="shared" si="35"/>
        <v>0</v>
      </c>
      <c r="P249" s="75" t="str">
        <f t="shared" si="36"/>
        <v>-</v>
      </c>
      <c r="Q249" s="208"/>
      <c r="R249" s="76"/>
      <c r="S249" s="215"/>
      <c r="T249" s="76"/>
      <c r="U249" s="79" t="str">
        <f t="shared" si="37"/>
        <v/>
      </c>
      <c r="V249" s="188">
        <f t="shared" si="38"/>
        <v>0</v>
      </c>
      <c r="W249" s="188">
        <f t="shared" si="39"/>
        <v>0</v>
      </c>
      <c r="X249" s="78" t="str">
        <f t="shared" si="40"/>
        <v>ok</v>
      </c>
      <c r="Y249" s="76"/>
      <c r="Z249" s="77" t="str">
        <f t="shared" si="41"/>
        <v/>
      </c>
      <c r="AA249" s="188">
        <f t="shared" si="42"/>
        <v>0</v>
      </c>
      <c r="AB249" s="188">
        <f t="shared" si="43"/>
        <v>0</v>
      </c>
      <c r="AC249" s="78" t="str">
        <f t="shared" si="44"/>
        <v>ok</v>
      </c>
      <c r="AD249" s="76"/>
      <c r="AE249" s="80" t="str">
        <f t="array" ref="AE249">IFERROR(IF($C249="","",INDEX([2]구분표!$I$2:$I$1001,MATCH(1,([2]구분표!$B$2:$B$1001='2추일출'!$A249)*([2]구분표!$C$2:$C$1001='2추일출'!$B249)*([2]구분표!$A$2:$A$1001='2추일출'!$C249),0))),"@@")</f>
        <v/>
      </c>
    </row>
    <row r="250" spans="1:31" ht="31.5" customHeight="1">
      <c r="A250" s="90" t="str">
        <f>IFERROR(VLOOKUP('2추일출'!$C250,[2]구분표!$A$2:$C$1001,2,FALSE),"")</f>
        <v/>
      </c>
      <c r="B250" s="90" t="str">
        <f>IFERROR(VLOOKUP('2추일출'!$C250,[2]구분표!$A$2:$C$1001,3,FALSE),"")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4"/>
        <v>0</v>
      </c>
      <c r="M250" s="203"/>
      <c r="N250" s="202"/>
      <c r="O250" s="74">
        <f t="shared" si="35"/>
        <v>0</v>
      </c>
      <c r="P250" s="75" t="str">
        <f t="shared" si="36"/>
        <v>-</v>
      </c>
      <c r="Q250" s="208"/>
      <c r="R250" s="76"/>
      <c r="S250" s="215"/>
      <c r="T250" s="76"/>
      <c r="U250" s="79" t="str">
        <f t="shared" si="37"/>
        <v/>
      </c>
      <c r="V250" s="188">
        <f t="shared" si="38"/>
        <v>0</v>
      </c>
      <c r="W250" s="188">
        <f t="shared" si="39"/>
        <v>0</v>
      </c>
      <c r="X250" s="78" t="str">
        <f t="shared" si="40"/>
        <v>ok</v>
      </c>
      <c r="Y250" s="76"/>
      <c r="Z250" s="77" t="str">
        <f t="shared" si="41"/>
        <v/>
      </c>
      <c r="AA250" s="188">
        <f t="shared" si="42"/>
        <v>0</v>
      </c>
      <c r="AB250" s="188">
        <f t="shared" si="43"/>
        <v>0</v>
      </c>
      <c r="AC250" s="78" t="str">
        <f t="shared" si="44"/>
        <v>ok</v>
      </c>
      <c r="AD250" s="76"/>
      <c r="AE250" s="80" t="str">
        <f t="array" ref="AE250">IFERROR(IF($C250="","",INDEX([2]구분표!$I$2:$I$1001,MATCH(1,([2]구분표!$B$2:$B$1001='2추일출'!$A250)*([2]구분표!$C$2:$C$1001='2추일출'!$B250)*([2]구분표!$A$2:$A$1001='2추일출'!$C250),0))),"@@")</f>
        <v/>
      </c>
    </row>
    <row r="251" spans="1:31" ht="31.5" customHeight="1">
      <c r="A251" s="90" t="str">
        <f>IFERROR(VLOOKUP('2추일출'!$C251,[2]구분표!$A$2:$C$1001,2,FALSE),"")</f>
        <v/>
      </c>
      <c r="B251" s="90" t="str">
        <f>IFERROR(VLOOKUP('2추일출'!$C251,[2]구분표!$A$2:$C$1001,3,FALSE),"")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200"/>
      <c r="K251" s="200"/>
      <c r="L251" s="74">
        <f t="shared" si="34"/>
        <v>0</v>
      </c>
      <c r="M251" s="203"/>
      <c r="N251" s="202"/>
      <c r="O251" s="74">
        <f t="shared" si="35"/>
        <v>0</v>
      </c>
      <c r="P251" s="75" t="str">
        <f t="shared" si="36"/>
        <v>-</v>
      </c>
      <c r="Q251" s="208"/>
      <c r="R251" s="76"/>
      <c r="S251" s="215"/>
      <c r="T251" s="76"/>
      <c r="U251" s="79" t="str">
        <f t="shared" si="37"/>
        <v/>
      </c>
      <c r="V251" s="188">
        <f t="shared" si="38"/>
        <v>0</v>
      </c>
      <c r="W251" s="188">
        <f t="shared" si="39"/>
        <v>0</v>
      </c>
      <c r="X251" s="78" t="str">
        <f t="shared" si="40"/>
        <v>ok</v>
      </c>
      <c r="Y251" s="76"/>
      <c r="Z251" s="77" t="str">
        <f t="shared" si="41"/>
        <v/>
      </c>
      <c r="AA251" s="188">
        <f t="shared" si="42"/>
        <v>0</v>
      </c>
      <c r="AB251" s="188">
        <f t="shared" si="43"/>
        <v>0</v>
      </c>
      <c r="AC251" s="78" t="str">
        <f t="shared" si="44"/>
        <v>ok</v>
      </c>
      <c r="AD251" s="76"/>
      <c r="AE251" s="80" t="str">
        <f t="array" ref="AE251">IFERROR(IF($C251="","",INDEX([2]구분표!$I$2:$I$1001,MATCH(1,([2]구분표!$B$2:$B$1001='2추일출'!$A251)*([2]구분표!$C$2:$C$1001='2추일출'!$B251)*([2]구분표!$A$2:$A$1001='2추일출'!$C251),0))),"@@")</f>
        <v/>
      </c>
    </row>
    <row r="252" spans="1:31" ht="31.5" customHeight="1">
      <c r="A252" s="90" t="str">
        <f>IFERROR(VLOOKUP('2추일출'!$C252,[2]구분표!$A$2:$C$1001,2,FALSE),"")</f>
        <v/>
      </c>
      <c r="B252" s="90" t="str">
        <f>IFERROR(VLOOKUP('2추일출'!$C252,[2]구분표!$A$2:$C$1001,3,FALSE),"")</f>
        <v/>
      </c>
      <c r="C252" s="190"/>
      <c r="D252" s="189"/>
      <c r="E252" s="189"/>
      <c r="F252" s="190"/>
      <c r="G252" s="188"/>
      <c r="H252" s="188"/>
      <c r="I252" s="74">
        <f>IF(SUMPRODUCT(COUNTIF($D252,{"*본예산*","*1회추경*","*신규*"})),"-",G252-H252)</f>
        <v>0</v>
      </c>
      <c r="J252" s="188"/>
      <c r="K252" s="188"/>
      <c r="L252" s="74">
        <f t="shared" si="34"/>
        <v>0</v>
      </c>
      <c r="M252" s="202"/>
      <c r="N252" s="202"/>
      <c r="O252" s="74">
        <f t="shared" si="35"/>
        <v>0</v>
      </c>
      <c r="P252" s="75" t="str">
        <f t="shared" si="36"/>
        <v>-</v>
      </c>
      <c r="Q252" s="208"/>
      <c r="R252" s="76"/>
      <c r="S252" s="215"/>
      <c r="T252" s="76"/>
      <c r="U252" s="79" t="str">
        <f t="shared" si="37"/>
        <v/>
      </c>
      <c r="V252" s="188">
        <f t="shared" si="38"/>
        <v>0</v>
      </c>
      <c r="W252" s="188">
        <f t="shared" si="39"/>
        <v>0</v>
      </c>
      <c r="X252" s="78" t="str">
        <f t="shared" si="40"/>
        <v>ok</v>
      </c>
      <c r="Y252" s="76"/>
      <c r="Z252" s="77" t="str">
        <f t="shared" si="41"/>
        <v/>
      </c>
      <c r="AA252" s="188">
        <f t="shared" si="42"/>
        <v>0</v>
      </c>
      <c r="AB252" s="188">
        <f t="shared" si="43"/>
        <v>0</v>
      </c>
      <c r="AC252" s="78" t="str">
        <f t="shared" si="44"/>
        <v>ok</v>
      </c>
      <c r="AD252" s="76"/>
      <c r="AE252" s="80" t="str">
        <f t="array" ref="AE252">IFERROR(IF($C252="","",INDEX([2]구분표!$I$2:$I$1001,MATCH(1,([2]구분표!$B$2:$B$1001='2추일출'!$A252)*([2]구분표!$C$2:$C$1001='2추일출'!$B252)*([2]구분표!$A$2:$A$1001='2추일출'!$C252),0))),"@@")</f>
        <v/>
      </c>
    </row>
    <row r="253" spans="1:31" ht="31.5" customHeight="1">
      <c r="A253" s="90" t="str">
        <f>IFERROR(VLOOKUP('2추일출'!$C253,[2]구분표!$A$2:$C$1001,2,FALSE),"")</f>
        <v/>
      </c>
      <c r="B253" s="90" t="str">
        <f>IFERROR(VLOOKUP('2추일출'!$C253,[2]구분표!$A$2:$C$1001,3,FALSE),"")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si="34"/>
        <v>0</v>
      </c>
      <c r="M253" s="188"/>
      <c r="N253" s="188"/>
      <c r="O253" s="74">
        <f t="shared" si="35"/>
        <v>0</v>
      </c>
      <c r="P253" s="75" t="str">
        <f t="shared" si="36"/>
        <v>-</v>
      </c>
      <c r="Q253" s="210"/>
      <c r="R253" s="76"/>
      <c r="S253" s="215"/>
      <c r="T253" s="76"/>
      <c r="U253" s="79" t="str">
        <f t="shared" si="37"/>
        <v/>
      </c>
      <c r="V253" s="188">
        <f t="shared" si="38"/>
        <v>0</v>
      </c>
      <c r="W253" s="188">
        <f t="shared" si="39"/>
        <v>0</v>
      </c>
      <c r="X253" s="78" t="str">
        <f t="shared" si="40"/>
        <v>ok</v>
      </c>
      <c r="Y253" s="76"/>
      <c r="Z253" s="77" t="str">
        <f t="shared" si="41"/>
        <v/>
      </c>
      <c r="AA253" s="188">
        <f t="shared" si="42"/>
        <v>0</v>
      </c>
      <c r="AB253" s="188">
        <f t="shared" si="43"/>
        <v>0</v>
      </c>
      <c r="AC253" s="78" t="str">
        <f t="shared" si="44"/>
        <v>ok</v>
      </c>
      <c r="AD253" s="76"/>
      <c r="AE253" s="80" t="str">
        <f t="array" ref="AE253">IFERROR(IF($C253="","",INDEX([2]구분표!$I$2:$I$1001,MATCH(1,([2]구분표!$B$2:$B$1001='2추일출'!$A253)*([2]구분표!$C$2:$C$1001='2추일출'!$B253)*([2]구분표!$A$2:$A$1001='2추일출'!$C253),0))),"@@")</f>
        <v/>
      </c>
    </row>
    <row r="254" spans="1:31" ht="31.5" customHeight="1">
      <c r="A254" s="90" t="str">
        <f>IFERROR(VLOOKUP('2추일출'!$C254,[2]구분표!$A$2:$C$1001,2,FALSE),"")</f>
        <v/>
      </c>
      <c r="B254" s="90" t="str">
        <f>IFERROR(VLOOKUP('2추일출'!$C254,[2]구분표!$A$2:$C$1001,3,FALSE),"")</f>
        <v/>
      </c>
      <c r="C254" s="190"/>
      <c r="D254" s="189"/>
      <c r="E254" s="189"/>
      <c r="F254" s="190"/>
      <c r="G254" s="188"/>
      <c r="H254" s="191"/>
      <c r="I254" s="74">
        <f>IF(SUMPRODUCT(COUNTIF($D254,{"*본예산*","*1회추경*","*신규*"})),"-",G254-H254)</f>
        <v>0</v>
      </c>
      <c r="J254" s="188"/>
      <c r="K254" s="188"/>
      <c r="L254" s="74">
        <f t="shared" ref="L254:L317" si="45">IF(G254=0,H254+J254+K254,G254+J254+K254)</f>
        <v>0</v>
      </c>
      <c r="M254" s="188"/>
      <c r="N254" s="188"/>
      <c r="O254" s="74">
        <f t="shared" ref="O254:O317" si="46">IF(G254=0,H254+M254+N254,G254+M254+N254)</f>
        <v>0</v>
      </c>
      <c r="P254" s="75" t="str">
        <f t="shared" ref="P254:P317" si="47">IF(J254-M254&lt;0,"동의필요","-")</f>
        <v>-</v>
      </c>
      <c r="Q254" s="210"/>
      <c r="R254" s="76"/>
      <c r="S254" s="215"/>
      <c r="T254" s="76"/>
      <c r="U254" s="79" t="str">
        <f t="shared" ref="U254:U317" si="48">IF($S254="도비","도비",IF(COUNT(FIND("국비/",$F254)),"국비",IF(COUNT(FIND("광특/",$F254)),"광특",IF(COUNT(FIND("기금/",$F254)),"기금",IF(COUNT(FIND("분권/",$F254)),"분권",IF(COUNT(FIND("교부세/",$F254)),"특교",IF(COUNT(FIND("자체/",$F254)),"도비","")))))))</f>
        <v/>
      </c>
      <c r="V254" s="188">
        <f t="shared" ref="V254:V317" si="49">IF($U254&lt;&gt;"도비",IF($S254="국도비","직접입력",SUM($J254:$K254)),)</f>
        <v>0</v>
      </c>
      <c r="W254" s="188">
        <f t="shared" ref="W254:W317" si="50">IF($U254="도비",SUM($J254:$K254),IF($S254="국도비","직접입력",SUM($J254:$K254)-$V254))</f>
        <v>0</v>
      </c>
      <c r="X254" s="78" t="str">
        <f t="shared" ref="X254:X317" si="51">IF($S254="국도비","ok",IF(($J254+$K254)=($V254+$W254),"ok","검토"))</f>
        <v>ok</v>
      </c>
      <c r="Y254" s="76"/>
      <c r="Z254" s="77" t="str">
        <f t="shared" ref="Z254:Z317" si="52">$U254</f>
        <v/>
      </c>
      <c r="AA254" s="188">
        <f t="shared" ref="AA254:AA317" si="53">IF($Z254&lt;&gt;"도비",IF($S254="국도비","직접입력",SUM($M254:$N254)),)</f>
        <v>0</v>
      </c>
      <c r="AB254" s="188">
        <f t="shared" ref="AB254:AB317" si="54">IF($Z254="도비",SUM($M254:$N254),IF($S254="국도비","직접입력",SUM($M254:$N254)-$AA254))</f>
        <v>0</v>
      </c>
      <c r="AC254" s="78" t="str">
        <f t="shared" ref="AC254:AC317" si="55">IF($S254="국도비","ok",IF(($M254+$N254)=($AA254+$AB254),"ok","검토"))</f>
        <v>ok</v>
      </c>
      <c r="AD254" s="76"/>
      <c r="AE254" s="80" t="str">
        <f t="array" ref="AE254">IFERROR(IF($C254="","",INDEX([2]구분표!$I$2:$I$1001,MATCH(1,([2]구분표!$B$2:$B$1001='2추일출'!$A254)*([2]구분표!$C$2:$C$1001='2추일출'!$B254)*([2]구분표!$A$2:$A$1001='2추일출'!$C254),0))),"@@")</f>
        <v/>
      </c>
    </row>
    <row r="255" spans="1:31" ht="31.5" customHeight="1">
      <c r="A255" s="90" t="str">
        <f>IFERROR(VLOOKUP('2추일출'!$C255,[2]구분표!$A$2:$C$1001,2,FALSE),"")</f>
        <v/>
      </c>
      <c r="B255" s="90" t="str">
        <f>IFERROR(VLOOKUP('2추일출'!$C255,[2]구분표!$A$2:$C$1001,3,FALSE),"")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5"/>
        <v>0</v>
      </c>
      <c r="M255" s="188"/>
      <c r="N255" s="188"/>
      <c r="O255" s="74">
        <f t="shared" si="46"/>
        <v>0</v>
      </c>
      <c r="P255" s="75" t="str">
        <f t="shared" si="47"/>
        <v>-</v>
      </c>
      <c r="Q255" s="209"/>
      <c r="R255" s="76"/>
      <c r="S255" s="215"/>
      <c r="T255" s="76"/>
      <c r="U255" s="79" t="str">
        <f t="shared" si="48"/>
        <v/>
      </c>
      <c r="V255" s="188">
        <f t="shared" si="49"/>
        <v>0</v>
      </c>
      <c r="W255" s="188">
        <f t="shared" si="50"/>
        <v>0</v>
      </c>
      <c r="X255" s="78" t="str">
        <f t="shared" si="51"/>
        <v>ok</v>
      </c>
      <c r="Y255" s="76"/>
      <c r="Z255" s="77" t="str">
        <f t="shared" si="52"/>
        <v/>
      </c>
      <c r="AA255" s="188">
        <f t="shared" si="53"/>
        <v>0</v>
      </c>
      <c r="AB255" s="188">
        <f t="shared" si="54"/>
        <v>0</v>
      </c>
      <c r="AC255" s="78" t="str">
        <f t="shared" si="55"/>
        <v>ok</v>
      </c>
      <c r="AD255" s="76"/>
      <c r="AE255" s="80" t="str">
        <f t="array" ref="AE255">IFERROR(IF($C255="","",INDEX([2]구분표!$I$2:$I$1001,MATCH(1,([2]구분표!$B$2:$B$1001='2추일출'!$A255)*([2]구분표!$C$2:$C$1001='2추일출'!$B255)*([2]구분표!$A$2:$A$1001='2추일출'!$C255),0))),"@@")</f>
        <v/>
      </c>
    </row>
    <row r="256" spans="1:31" ht="31.5" customHeight="1">
      <c r="A256" s="90" t="str">
        <f>IFERROR(VLOOKUP('2추일출'!$C256,[2]구분표!$A$2:$C$1001,2,FALSE),"")</f>
        <v/>
      </c>
      <c r="B256" s="90" t="str">
        <f>IFERROR(VLOOKUP('2추일출'!$C256,[2]구분표!$A$2:$C$1001,3,FALSE),"")</f>
        <v/>
      </c>
      <c r="C256" s="190"/>
      <c r="D256" s="189"/>
      <c r="E256" s="189"/>
      <c r="F256" s="190"/>
      <c r="G256" s="188"/>
      <c r="H256" s="188"/>
      <c r="I256" s="74">
        <f>IF(SUMPRODUCT(COUNTIF($D256,{"*본예산*","*1회추경*","*신규*"})),"-",G256-H256)</f>
        <v>0</v>
      </c>
      <c r="J256" s="188"/>
      <c r="K256" s="188"/>
      <c r="L256" s="74">
        <f t="shared" si="45"/>
        <v>0</v>
      </c>
      <c r="M256" s="188"/>
      <c r="N256" s="188"/>
      <c r="O256" s="74">
        <f t="shared" si="46"/>
        <v>0</v>
      </c>
      <c r="P256" s="75" t="str">
        <f t="shared" si="47"/>
        <v>-</v>
      </c>
      <c r="Q256" s="210"/>
      <c r="R256" s="76"/>
      <c r="S256" s="215"/>
      <c r="T256" s="76"/>
      <c r="U256" s="79" t="str">
        <f t="shared" si="48"/>
        <v/>
      </c>
      <c r="V256" s="188">
        <f t="shared" si="49"/>
        <v>0</v>
      </c>
      <c r="W256" s="188">
        <f t="shared" si="50"/>
        <v>0</v>
      </c>
      <c r="X256" s="78" t="str">
        <f t="shared" si="51"/>
        <v>ok</v>
      </c>
      <c r="Y256" s="76"/>
      <c r="Z256" s="77" t="str">
        <f t="shared" si="52"/>
        <v/>
      </c>
      <c r="AA256" s="188">
        <f t="shared" si="53"/>
        <v>0</v>
      </c>
      <c r="AB256" s="188">
        <f t="shared" si="54"/>
        <v>0</v>
      </c>
      <c r="AC256" s="78" t="str">
        <f t="shared" si="55"/>
        <v>ok</v>
      </c>
      <c r="AD256" s="76"/>
      <c r="AE256" s="80" t="str">
        <f t="array" ref="AE256">IFERROR(IF($C256="","",INDEX([2]구분표!$I$2:$I$1001,MATCH(1,([2]구분표!$B$2:$B$1001='2추일출'!$A256)*([2]구분표!$C$2:$C$1001='2추일출'!$B256)*([2]구분표!$A$2:$A$1001='2추일출'!$C256),0))),"@@")</f>
        <v/>
      </c>
    </row>
    <row r="257" spans="1:31" ht="31.5" customHeight="1">
      <c r="A257" s="90" t="str">
        <f>IFERROR(VLOOKUP('2추일출'!$C257,[2]구분표!$A$2:$C$1001,2,FALSE),"")</f>
        <v/>
      </c>
      <c r="B257" s="90" t="str">
        <f>IFERROR(VLOOKUP('2추일출'!$C257,[2]구분표!$A$2:$C$1001,3,FALSE),"")</f>
        <v/>
      </c>
      <c r="C257" s="190"/>
      <c r="D257" s="189"/>
      <c r="E257" s="189"/>
      <c r="F257" s="190"/>
      <c r="G257" s="192"/>
      <c r="H257" s="192"/>
      <c r="I257" s="74">
        <f>IF(SUMPRODUCT(COUNTIF($D257,{"*본예산*","*1회추경*","*신규*"})),"-",G257-H257)</f>
        <v>0</v>
      </c>
      <c r="J257" s="188"/>
      <c r="K257" s="188"/>
      <c r="L257" s="74">
        <f t="shared" si="45"/>
        <v>0</v>
      </c>
      <c r="M257" s="188"/>
      <c r="N257" s="188"/>
      <c r="O257" s="74">
        <f t="shared" si="46"/>
        <v>0</v>
      </c>
      <c r="P257" s="75" t="str">
        <f t="shared" si="47"/>
        <v>-</v>
      </c>
      <c r="Q257" s="205"/>
      <c r="R257" s="76"/>
      <c r="S257" s="215"/>
      <c r="T257" s="76"/>
      <c r="U257" s="79" t="str">
        <f t="shared" si="48"/>
        <v/>
      </c>
      <c r="V257" s="188">
        <f t="shared" si="49"/>
        <v>0</v>
      </c>
      <c r="W257" s="188">
        <f t="shared" si="50"/>
        <v>0</v>
      </c>
      <c r="X257" s="78" t="str">
        <f t="shared" si="51"/>
        <v>ok</v>
      </c>
      <c r="Y257" s="76"/>
      <c r="Z257" s="77" t="str">
        <f t="shared" si="52"/>
        <v/>
      </c>
      <c r="AA257" s="188">
        <f t="shared" si="53"/>
        <v>0</v>
      </c>
      <c r="AB257" s="188">
        <f t="shared" si="54"/>
        <v>0</v>
      </c>
      <c r="AC257" s="78" t="str">
        <f t="shared" si="55"/>
        <v>ok</v>
      </c>
      <c r="AD257" s="76"/>
      <c r="AE257" s="80" t="str">
        <f t="array" ref="AE257">IFERROR(IF($C257="","",INDEX([2]구분표!$I$2:$I$1001,MATCH(1,([2]구분표!$B$2:$B$1001='2추일출'!$A257)*([2]구분표!$C$2:$C$1001='2추일출'!$B257)*([2]구분표!$A$2:$A$1001='2추일출'!$C257),0))),"@@")</f>
        <v/>
      </c>
    </row>
    <row r="258" spans="1:31" s="24" customFormat="1" ht="31.5" customHeight="1">
      <c r="A258" s="91" t="str">
        <f>IFERROR(VLOOKUP('2추일출'!$C258,[2]구분표!$A$2:$C$1001,2,FALSE),"")</f>
        <v/>
      </c>
      <c r="B258" s="91" t="str">
        <f>IFERROR(VLOOKUP('2추일출'!$C258,[2]구분표!$A$2:$C$1001,3,FALSE),"")</f>
        <v/>
      </c>
      <c r="C258" s="194"/>
      <c r="D258" s="195"/>
      <c r="E258" s="195"/>
      <c r="F258" s="194"/>
      <c r="G258" s="192"/>
      <c r="H258" s="192"/>
      <c r="I258" s="74">
        <f>IF(SUMPRODUCT(COUNTIF($D258,{"*본예산*","*1회추경*","*신규*"})),"-",G258-H258)</f>
        <v>0</v>
      </c>
      <c r="J258" s="201"/>
      <c r="K258" s="201"/>
      <c r="L258" s="74">
        <f t="shared" si="45"/>
        <v>0</v>
      </c>
      <c r="M258" s="201"/>
      <c r="N258" s="201"/>
      <c r="O258" s="74">
        <f t="shared" si="46"/>
        <v>0</v>
      </c>
      <c r="P258" s="75" t="str">
        <f t="shared" si="47"/>
        <v>-</v>
      </c>
      <c r="Q258" s="207"/>
      <c r="R258" s="81"/>
      <c r="S258" s="216"/>
      <c r="T258" s="81"/>
      <c r="U258" s="79" t="str">
        <f t="shared" si="48"/>
        <v/>
      </c>
      <c r="V258" s="188">
        <f t="shared" si="49"/>
        <v>0</v>
      </c>
      <c r="W258" s="188">
        <f t="shared" si="50"/>
        <v>0</v>
      </c>
      <c r="X258" s="78" t="str">
        <f t="shared" si="51"/>
        <v>ok</v>
      </c>
      <c r="Y258" s="81"/>
      <c r="Z258" s="77" t="str">
        <f t="shared" si="52"/>
        <v/>
      </c>
      <c r="AA258" s="188">
        <f t="shared" si="53"/>
        <v>0</v>
      </c>
      <c r="AB258" s="188">
        <f t="shared" si="54"/>
        <v>0</v>
      </c>
      <c r="AC258" s="78" t="str">
        <f t="shared" si="55"/>
        <v>ok</v>
      </c>
      <c r="AD258" s="81"/>
      <c r="AE258" s="80" t="str">
        <f t="array" ref="AE258">IFERROR(IF($C258="","",INDEX([2]구분표!$I$2:$I$1001,MATCH(1,([2]구분표!$B$2:$B$1001='2추일출'!$A258)*([2]구분표!$C$2:$C$1001='2추일출'!$B258)*([2]구분표!$A$2:$A$1001='2추일출'!$C258),0))),"@@")</f>
        <v/>
      </c>
    </row>
    <row r="259" spans="1:31" ht="31.5" customHeight="1">
      <c r="A259" s="90" t="str">
        <f>IFERROR(VLOOKUP('2추일출'!$C259,[2]구분표!$A$2:$C$1001,2,FALSE),"")</f>
        <v/>
      </c>
      <c r="B259" s="90" t="str">
        <f>IFERROR(VLOOKUP('2추일출'!$C259,[2]구분표!$A$2:$C$1001,3,FALSE),"")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5"/>
        <v>0</v>
      </c>
      <c r="M259" s="188"/>
      <c r="N259" s="188"/>
      <c r="O259" s="74">
        <f t="shared" si="46"/>
        <v>0</v>
      </c>
      <c r="P259" s="75" t="str">
        <f t="shared" si="47"/>
        <v>-</v>
      </c>
      <c r="Q259" s="211"/>
      <c r="R259" s="76"/>
      <c r="S259" s="215"/>
      <c r="T259" s="76"/>
      <c r="U259" s="79" t="str">
        <f t="shared" si="48"/>
        <v/>
      </c>
      <c r="V259" s="188">
        <f t="shared" si="49"/>
        <v>0</v>
      </c>
      <c r="W259" s="188">
        <f t="shared" si="50"/>
        <v>0</v>
      </c>
      <c r="X259" s="78" t="str">
        <f t="shared" si="51"/>
        <v>ok</v>
      </c>
      <c r="Y259" s="76"/>
      <c r="Z259" s="77" t="str">
        <f t="shared" si="52"/>
        <v/>
      </c>
      <c r="AA259" s="188">
        <f t="shared" si="53"/>
        <v>0</v>
      </c>
      <c r="AB259" s="188">
        <f t="shared" si="54"/>
        <v>0</v>
      </c>
      <c r="AC259" s="78" t="str">
        <f t="shared" si="55"/>
        <v>ok</v>
      </c>
      <c r="AD259" s="76"/>
      <c r="AE259" s="80" t="str">
        <f t="array" ref="AE259">IFERROR(IF($C259="","",INDEX([2]구분표!$I$2:$I$1001,MATCH(1,([2]구분표!$B$2:$B$1001='2추일출'!$A259)*([2]구분표!$C$2:$C$1001='2추일출'!$B259)*([2]구분표!$A$2:$A$1001='2추일출'!$C259),0))),"@@")</f>
        <v/>
      </c>
    </row>
    <row r="260" spans="1:31" ht="31.5" customHeight="1">
      <c r="A260" s="90" t="str">
        <f>IFERROR(VLOOKUP('2추일출'!$C260,[2]구분표!$A$2:$C$1001,2,FALSE),"")</f>
        <v/>
      </c>
      <c r="B260" s="90" t="str">
        <f>IFERROR(VLOOKUP('2추일출'!$C260,[2]구분표!$A$2:$C$1001,3,FALSE),"")</f>
        <v/>
      </c>
      <c r="C260" s="190"/>
      <c r="D260" s="189"/>
      <c r="E260" s="189"/>
      <c r="F260" s="190"/>
      <c r="G260" s="188"/>
      <c r="H260" s="188"/>
      <c r="I260" s="74">
        <f>IF(SUMPRODUCT(COUNTIF($D260,{"*본예산*","*1회추경*","*신규*"})),"-",G260-H260)</f>
        <v>0</v>
      </c>
      <c r="J260" s="188"/>
      <c r="K260" s="188"/>
      <c r="L260" s="74">
        <f t="shared" si="45"/>
        <v>0</v>
      </c>
      <c r="M260" s="188"/>
      <c r="N260" s="188"/>
      <c r="O260" s="74">
        <f t="shared" si="46"/>
        <v>0</v>
      </c>
      <c r="P260" s="75" t="str">
        <f t="shared" si="47"/>
        <v>-</v>
      </c>
      <c r="Q260" s="209"/>
      <c r="R260" s="76"/>
      <c r="S260" s="215"/>
      <c r="T260" s="76"/>
      <c r="U260" s="79" t="str">
        <f t="shared" si="48"/>
        <v/>
      </c>
      <c r="V260" s="188">
        <f t="shared" si="49"/>
        <v>0</v>
      </c>
      <c r="W260" s="188">
        <f t="shared" si="50"/>
        <v>0</v>
      </c>
      <c r="X260" s="78" t="str">
        <f t="shared" si="51"/>
        <v>ok</v>
      </c>
      <c r="Y260" s="76"/>
      <c r="Z260" s="77" t="str">
        <f t="shared" si="52"/>
        <v/>
      </c>
      <c r="AA260" s="188">
        <f t="shared" si="53"/>
        <v>0</v>
      </c>
      <c r="AB260" s="188">
        <f t="shared" si="54"/>
        <v>0</v>
      </c>
      <c r="AC260" s="78" t="str">
        <f t="shared" si="55"/>
        <v>ok</v>
      </c>
      <c r="AD260" s="76"/>
      <c r="AE260" s="80" t="str">
        <f t="array" ref="AE260">IFERROR(IF($C260="","",INDEX([2]구분표!$I$2:$I$1001,MATCH(1,([2]구분표!$B$2:$B$1001='2추일출'!$A260)*([2]구분표!$C$2:$C$1001='2추일출'!$B260)*([2]구분표!$A$2:$A$1001='2추일출'!$C260),0))),"@@")</f>
        <v/>
      </c>
    </row>
    <row r="261" spans="1:31" ht="31.5" customHeight="1">
      <c r="A261" s="90" t="str">
        <f>IFERROR(VLOOKUP('2추일출'!$C261,[2]구분표!$A$2:$C$1001,2,FALSE),"")</f>
        <v/>
      </c>
      <c r="B261" s="90" t="str">
        <f>IFERROR(VLOOKUP('2추일출'!$C261,[2]구분표!$A$2:$C$1001,3,FALSE),"")</f>
        <v/>
      </c>
      <c r="C261" s="190"/>
      <c r="D261" s="189"/>
      <c r="E261" s="189"/>
      <c r="F261" s="190"/>
      <c r="G261" s="196"/>
      <c r="H261" s="196"/>
      <c r="I261" s="74">
        <f>IF(SUMPRODUCT(COUNTIF($D261,{"*본예산*","*1회추경*","*신규*"})),"-",G261-H261)</f>
        <v>0</v>
      </c>
      <c r="J261" s="188"/>
      <c r="K261" s="188"/>
      <c r="L261" s="74">
        <f t="shared" si="45"/>
        <v>0</v>
      </c>
      <c r="M261" s="188"/>
      <c r="N261" s="188"/>
      <c r="O261" s="74">
        <f t="shared" si="46"/>
        <v>0</v>
      </c>
      <c r="P261" s="75" t="str">
        <f t="shared" si="47"/>
        <v>-</v>
      </c>
      <c r="Q261" s="212"/>
      <c r="R261" s="76"/>
      <c r="S261" s="215"/>
      <c r="T261" s="76"/>
      <c r="U261" s="79" t="str">
        <f t="shared" si="48"/>
        <v/>
      </c>
      <c r="V261" s="188">
        <f t="shared" si="49"/>
        <v>0</v>
      </c>
      <c r="W261" s="188">
        <f t="shared" si="50"/>
        <v>0</v>
      </c>
      <c r="X261" s="78" t="str">
        <f t="shared" si="51"/>
        <v>ok</v>
      </c>
      <c r="Y261" s="76"/>
      <c r="Z261" s="77" t="str">
        <f t="shared" si="52"/>
        <v/>
      </c>
      <c r="AA261" s="188">
        <f t="shared" si="53"/>
        <v>0</v>
      </c>
      <c r="AB261" s="188">
        <f t="shared" si="54"/>
        <v>0</v>
      </c>
      <c r="AC261" s="78" t="str">
        <f t="shared" si="55"/>
        <v>ok</v>
      </c>
      <c r="AD261" s="76"/>
      <c r="AE261" s="80" t="str">
        <f t="array" ref="AE261">IFERROR(IF($C261="","",INDEX([2]구분표!$I$2:$I$1001,MATCH(1,([2]구분표!$B$2:$B$1001='2추일출'!$A261)*([2]구분표!$C$2:$C$1001='2추일출'!$B261)*([2]구분표!$A$2:$A$1001='2추일출'!$C261),0))),"@@")</f>
        <v/>
      </c>
    </row>
    <row r="262" spans="1:31" ht="31.5" customHeight="1">
      <c r="A262" s="90" t="str">
        <f>IFERROR(VLOOKUP('2추일출'!$C262,[2]구분표!$A$2:$C$1001,2,FALSE),"")</f>
        <v/>
      </c>
      <c r="B262" s="90" t="str">
        <f>IFERROR(VLOOKUP('2추일출'!$C262,[2]구분표!$A$2:$C$1001,3,FALSE),"")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5"/>
        <v>0</v>
      </c>
      <c r="M262" s="188"/>
      <c r="N262" s="188"/>
      <c r="O262" s="74">
        <f t="shared" si="46"/>
        <v>0</v>
      </c>
      <c r="P262" s="75" t="str">
        <f t="shared" si="47"/>
        <v>-</v>
      </c>
      <c r="Q262" s="212"/>
      <c r="R262" s="76"/>
      <c r="S262" s="215"/>
      <c r="T262" s="76"/>
      <c r="U262" s="79" t="str">
        <f t="shared" si="48"/>
        <v/>
      </c>
      <c r="V262" s="188">
        <f t="shared" si="49"/>
        <v>0</v>
      </c>
      <c r="W262" s="188">
        <f t="shared" si="50"/>
        <v>0</v>
      </c>
      <c r="X262" s="78" t="str">
        <f t="shared" si="51"/>
        <v>ok</v>
      </c>
      <c r="Y262" s="76"/>
      <c r="Z262" s="77" t="str">
        <f t="shared" si="52"/>
        <v/>
      </c>
      <c r="AA262" s="188">
        <f t="shared" si="53"/>
        <v>0</v>
      </c>
      <c r="AB262" s="188">
        <f t="shared" si="54"/>
        <v>0</v>
      </c>
      <c r="AC262" s="78" t="str">
        <f t="shared" si="55"/>
        <v>ok</v>
      </c>
      <c r="AD262" s="76"/>
      <c r="AE262" s="80" t="str">
        <f t="array" ref="AE262">IFERROR(IF($C262="","",INDEX([2]구분표!$I$2:$I$1001,MATCH(1,([2]구분표!$B$2:$B$1001='2추일출'!$A262)*([2]구분표!$C$2:$C$1001='2추일출'!$B262)*([2]구분표!$A$2:$A$1001='2추일출'!$C262),0))),"@@")</f>
        <v/>
      </c>
    </row>
    <row r="263" spans="1:31" ht="31.5" customHeight="1">
      <c r="A263" s="90" t="str">
        <f>IFERROR(VLOOKUP('2추일출'!$C263,[2]구분표!$A$2:$C$1001,2,FALSE),"")</f>
        <v/>
      </c>
      <c r="B263" s="90" t="str">
        <f>IFERROR(VLOOKUP('2추일출'!$C263,[2]구분표!$A$2:$C$1001,3,FALSE),"")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5"/>
        <v>0</v>
      </c>
      <c r="M263" s="188"/>
      <c r="N263" s="188"/>
      <c r="O263" s="74">
        <f t="shared" si="46"/>
        <v>0</v>
      </c>
      <c r="P263" s="75" t="str">
        <f t="shared" si="47"/>
        <v>-</v>
      </c>
      <c r="Q263" s="212"/>
      <c r="R263" s="76"/>
      <c r="S263" s="215"/>
      <c r="T263" s="76"/>
      <c r="U263" s="79" t="str">
        <f t="shared" si="48"/>
        <v/>
      </c>
      <c r="V263" s="188">
        <f t="shared" si="49"/>
        <v>0</v>
      </c>
      <c r="W263" s="188">
        <f t="shared" si="50"/>
        <v>0</v>
      </c>
      <c r="X263" s="78" t="str">
        <f t="shared" si="51"/>
        <v>ok</v>
      </c>
      <c r="Y263" s="76"/>
      <c r="Z263" s="77" t="str">
        <f t="shared" si="52"/>
        <v/>
      </c>
      <c r="AA263" s="188">
        <f t="shared" si="53"/>
        <v>0</v>
      </c>
      <c r="AB263" s="188">
        <f t="shared" si="54"/>
        <v>0</v>
      </c>
      <c r="AC263" s="78" t="str">
        <f t="shared" si="55"/>
        <v>ok</v>
      </c>
      <c r="AD263" s="76"/>
      <c r="AE263" s="80" t="str">
        <f t="array" ref="AE263">IFERROR(IF($C263="","",INDEX([2]구분표!$I$2:$I$1001,MATCH(1,([2]구분표!$B$2:$B$1001='2추일출'!$A263)*([2]구분표!$C$2:$C$1001='2추일출'!$B263)*([2]구분표!$A$2:$A$1001='2추일출'!$C263),0))),"@@")</f>
        <v/>
      </c>
    </row>
    <row r="264" spans="1:31" ht="31.5" customHeight="1">
      <c r="A264" s="90" t="str">
        <f>IFERROR(VLOOKUP('2추일출'!$C264,[2]구분표!$A$2:$C$1001,2,FALSE),"")</f>
        <v/>
      </c>
      <c r="B264" s="90" t="str">
        <f>IFERROR(VLOOKUP('2추일출'!$C264,[2]구분표!$A$2:$C$1001,3,FALSE),"")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5"/>
        <v>0</v>
      </c>
      <c r="M264" s="188"/>
      <c r="N264" s="188"/>
      <c r="O264" s="74">
        <f t="shared" si="46"/>
        <v>0</v>
      </c>
      <c r="P264" s="75" t="str">
        <f t="shared" si="47"/>
        <v>-</v>
      </c>
      <c r="Q264" s="212"/>
      <c r="R264" s="76"/>
      <c r="S264" s="215"/>
      <c r="T264" s="76"/>
      <c r="U264" s="79" t="str">
        <f t="shared" si="48"/>
        <v/>
      </c>
      <c r="V264" s="188">
        <f t="shared" si="49"/>
        <v>0</v>
      </c>
      <c r="W264" s="188">
        <f t="shared" si="50"/>
        <v>0</v>
      </c>
      <c r="X264" s="78" t="str">
        <f t="shared" si="51"/>
        <v>ok</v>
      </c>
      <c r="Y264" s="76"/>
      <c r="Z264" s="77" t="str">
        <f t="shared" si="52"/>
        <v/>
      </c>
      <c r="AA264" s="188">
        <f t="shared" si="53"/>
        <v>0</v>
      </c>
      <c r="AB264" s="188">
        <f t="shared" si="54"/>
        <v>0</v>
      </c>
      <c r="AC264" s="78" t="str">
        <f t="shared" si="55"/>
        <v>ok</v>
      </c>
      <c r="AD264" s="76"/>
      <c r="AE264" s="80" t="str">
        <f t="array" ref="AE264">IFERROR(IF($C264="","",INDEX([2]구분표!$I$2:$I$1001,MATCH(1,([2]구분표!$B$2:$B$1001='2추일출'!$A264)*([2]구분표!$C$2:$C$1001='2추일출'!$B264)*([2]구분표!$A$2:$A$1001='2추일출'!$C264),0))),"@@")</f>
        <v/>
      </c>
    </row>
    <row r="265" spans="1:31" ht="31.5" customHeight="1">
      <c r="A265" s="90" t="str">
        <f>IFERROR(VLOOKUP('2추일출'!$C265,[2]구분표!$A$2:$C$1001,2,FALSE),"")</f>
        <v/>
      </c>
      <c r="B265" s="90" t="str">
        <f>IFERROR(VLOOKUP('2추일출'!$C265,[2]구분표!$A$2:$C$1001,3,FALSE),"")</f>
        <v/>
      </c>
      <c r="C265" s="190"/>
      <c r="D265" s="189"/>
      <c r="E265" s="189"/>
      <c r="F265" s="190"/>
      <c r="G265" s="188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5"/>
        <v>0</v>
      </c>
      <c r="M265" s="188"/>
      <c r="N265" s="188"/>
      <c r="O265" s="74">
        <f t="shared" si="46"/>
        <v>0</v>
      </c>
      <c r="P265" s="75" t="str">
        <f t="shared" si="47"/>
        <v>-</v>
      </c>
      <c r="Q265" s="212"/>
      <c r="R265" s="76"/>
      <c r="S265" s="215"/>
      <c r="T265" s="76"/>
      <c r="U265" s="79" t="str">
        <f t="shared" si="48"/>
        <v/>
      </c>
      <c r="V265" s="188">
        <f t="shared" si="49"/>
        <v>0</v>
      </c>
      <c r="W265" s="188">
        <f t="shared" si="50"/>
        <v>0</v>
      </c>
      <c r="X265" s="78" t="str">
        <f t="shared" si="51"/>
        <v>ok</v>
      </c>
      <c r="Y265" s="76"/>
      <c r="Z265" s="77" t="str">
        <f t="shared" si="52"/>
        <v/>
      </c>
      <c r="AA265" s="188">
        <f t="shared" si="53"/>
        <v>0</v>
      </c>
      <c r="AB265" s="188">
        <f t="shared" si="54"/>
        <v>0</v>
      </c>
      <c r="AC265" s="78" t="str">
        <f t="shared" si="55"/>
        <v>ok</v>
      </c>
      <c r="AD265" s="76"/>
      <c r="AE265" s="80" t="str">
        <f t="array" ref="AE265">IFERROR(IF($C265="","",INDEX([2]구분표!$I$2:$I$1001,MATCH(1,([2]구분표!$B$2:$B$1001='2추일출'!$A265)*([2]구분표!$C$2:$C$1001='2추일출'!$B265)*([2]구분표!$A$2:$A$1001='2추일출'!$C265),0))),"@@")</f>
        <v/>
      </c>
    </row>
    <row r="266" spans="1:31" ht="31.5" customHeight="1">
      <c r="A266" s="90" t="str">
        <f>IFERROR(VLOOKUP('2추일출'!$C266,[2]구분표!$A$2:$C$1001,2,FALSE),"")</f>
        <v/>
      </c>
      <c r="B266" s="90" t="str">
        <f>IFERROR(VLOOKUP('2추일출'!$C266,[2]구분표!$A$2:$C$1001,3,FALSE),"")</f>
        <v/>
      </c>
      <c r="C266" s="190"/>
      <c r="D266" s="189"/>
      <c r="E266" s="189"/>
      <c r="F266" s="190"/>
      <c r="G266" s="191"/>
      <c r="H266" s="188"/>
      <c r="I266" s="74">
        <f>IF(SUMPRODUCT(COUNTIF($D266,{"*본예산*","*1회추경*","*신규*"})),"-",G266-H266)</f>
        <v>0</v>
      </c>
      <c r="J266" s="188"/>
      <c r="K266" s="188"/>
      <c r="L266" s="74">
        <f t="shared" si="45"/>
        <v>0</v>
      </c>
      <c r="M266" s="188"/>
      <c r="N266" s="188"/>
      <c r="O266" s="74">
        <f t="shared" si="46"/>
        <v>0</v>
      </c>
      <c r="P266" s="75" t="str">
        <f t="shared" si="47"/>
        <v>-</v>
      </c>
      <c r="Q266" s="212"/>
      <c r="R266" s="76"/>
      <c r="S266" s="215"/>
      <c r="T266" s="76"/>
      <c r="U266" s="79" t="str">
        <f t="shared" si="48"/>
        <v/>
      </c>
      <c r="V266" s="188">
        <f t="shared" si="49"/>
        <v>0</v>
      </c>
      <c r="W266" s="188">
        <f t="shared" si="50"/>
        <v>0</v>
      </c>
      <c r="X266" s="78" t="str">
        <f t="shared" si="51"/>
        <v>ok</v>
      </c>
      <c r="Y266" s="76"/>
      <c r="Z266" s="77" t="str">
        <f t="shared" si="52"/>
        <v/>
      </c>
      <c r="AA266" s="188">
        <f t="shared" si="53"/>
        <v>0</v>
      </c>
      <c r="AB266" s="188">
        <f t="shared" si="54"/>
        <v>0</v>
      </c>
      <c r="AC266" s="78" t="str">
        <f t="shared" si="55"/>
        <v>ok</v>
      </c>
      <c r="AD266" s="76"/>
      <c r="AE266" s="80" t="str">
        <f t="array" ref="AE266">IFERROR(IF($C266="","",INDEX([2]구분표!$I$2:$I$1001,MATCH(1,([2]구분표!$B$2:$B$1001='2추일출'!$A266)*([2]구분표!$C$2:$C$1001='2추일출'!$B266)*([2]구분표!$A$2:$A$1001='2추일출'!$C266),0))),"@@")</f>
        <v/>
      </c>
    </row>
    <row r="267" spans="1:31" ht="31.5" customHeight="1">
      <c r="A267" s="90" t="str">
        <f>IFERROR(VLOOKUP('2추일출'!$C267,[2]구분표!$A$2:$C$1001,2,FALSE),"")</f>
        <v/>
      </c>
      <c r="B267" s="90" t="str">
        <f>IFERROR(VLOOKUP('2추일출'!$C267,[2]구분표!$A$2:$C$1001,3,FALSE),"")</f>
        <v/>
      </c>
      <c r="C267" s="190"/>
      <c r="D267" s="189"/>
      <c r="E267" s="189"/>
      <c r="F267" s="190"/>
      <c r="G267" s="196"/>
      <c r="H267" s="196"/>
      <c r="I267" s="74">
        <f>IF(SUMPRODUCT(COUNTIF($D267,{"*본예산*","*1회추경*","*신규*"})),"-",G267-H267)</f>
        <v>0</v>
      </c>
      <c r="J267" s="188"/>
      <c r="K267" s="188"/>
      <c r="L267" s="74">
        <f t="shared" si="45"/>
        <v>0</v>
      </c>
      <c r="M267" s="188"/>
      <c r="N267" s="188"/>
      <c r="O267" s="74">
        <f t="shared" si="46"/>
        <v>0</v>
      </c>
      <c r="P267" s="75" t="str">
        <f t="shared" si="47"/>
        <v>-</v>
      </c>
      <c r="Q267" s="211"/>
      <c r="R267" s="76"/>
      <c r="S267" s="215"/>
      <c r="T267" s="76"/>
      <c r="U267" s="79" t="str">
        <f t="shared" si="48"/>
        <v/>
      </c>
      <c r="V267" s="188">
        <f t="shared" si="49"/>
        <v>0</v>
      </c>
      <c r="W267" s="188">
        <f t="shared" si="50"/>
        <v>0</v>
      </c>
      <c r="X267" s="78" t="str">
        <f t="shared" si="51"/>
        <v>ok</v>
      </c>
      <c r="Y267" s="76"/>
      <c r="Z267" s="77" t="str">
        <f t="shared" si="52"/>
        <v/>
      </c>
      <c r="AA267" s="188">
        <f t="shared" si="53"/>
        <v>0</v>
      </c>
      <c r="AB267" s="188">
        <f t="shared" si="54"/>
        <v>0</v>
      </c>
      <c r="AC267" s="78" t="str">
        <f t="shared" si="55"/>
        <v>ok</v>
      </c>
      <c r="AD267" s="76"/>
      <c r="AE267" s="80" t="str">
        <f t="array" ref="AE267">IFERROR(IF($C267="","",INDEX([2]구분표!$I$2:$I$1001,MATCH(1,([2]구분표!$B$2:$B$1001='2추일출'!$A267)*([2]구분표!$C$2:$C$1001='2추일출'!$B267)*([2]구분표!$A$2:$A$1001='2추일출'!$C267),0))),"@@")</f>
        <v/>
      </c>
    </row>
    <row r="268" spans="1:31" ht="31.5" customHeight="1">
      <c r="A268" s="90" t="str">
        <f>IFERROR(VLOOKUP('2추일출'!$C268,[2]구분표!$A$2:$C$1001,2,FALSE),"")</f>
        <v/>
      </c>
      <c r="B268" s="90" t="str">
        <f>IFERROR(VLOOKUP('2추일출'!$C268,[2]구분표!$A$2:$C$1001,3,FALSE),"")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5"/>
        <v>0</v>
      </c>
      <c r="M268" s="188"/>
      <c r="N268" s="188"/>
      <c r="O268" s="74">
        <f t="shared" si="46"/>
        <v>0</v>
      </c>
      <c r="P268" s="75" t="str">
        <f t="shared" si="47"/>
        <v>-</v>
      </c>
      <c r="Q268" s="212"/>
      <c r="R268" s="76"/>
      <c r="S268" s="215"/>
      <c r="T268" s="76"/>
      <c r="U268" s="79" t="str">
        <f t="shared" si="48"/>
        <v/>
      </c>
      <c r="V268" s="188">
        <f t="shared" si="49"/>
        <v>0</v>
      </c>
      <c r="W268" s="188">
        <f t="shared" si="50"/>
        <v>0</v>
      </c>
      <c r="X268" s="78" t="str">
        <f t="shared" si="51"/>
        <v>ok</v>
      </c>
      <c r="Y268" s="76"/>
      <c r="Z268" s="77" t="str">
        <f t="shared" si="52"/>
        <v/>
      </c>
      <c r="AA268" s="188">
        <f t="shared" si="53"/>
        <v>0</v>
      </c>
      <c r="AB268" s="188">
        <f t="shared" si="54"/>
        <v>0</v>
      </c>
      <c r="AC268" s="78" t="str">
        <f t="shared" si="55"/>
        <v>ok</v>
      </c>
      <c r="AD268" s="76"/>
      <c r="AE268" s="80" t="str">
        <f t="array" ref="AE268">IFERROR(IF($C268="","",INDEX([2]구분표!$I$2:$I$1001,MATCH(1,([2]구분표!$B$2:$B$1001='2추일출'!$A268)*([2]구분표!$C$2:$C$1001='2추일출'!$B268)*([2]구분표!$A$2:$A$1001='2추일출'!$C268),0))),"@@")</f>
        <v/>
      </c>
    </row>
    <row r="269" spans="1:31" ht="31.5" customHeight="1">
      <c r="A269" s="90" t="str">
        <f>IFERROR(VLOOKUP('2추일출'!$C269,[2]구분표!$A$2:$C$1001,2,FALSE),"")</f>
        <v/>
      </c>
      <c r="B269" s="90" t="str">
        <f>IFERROR(VLOOKUP('2추일출'!$C269,[2]구분표!$A$2:$C$1001,3,FALSE),"")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5"/>
        <v>0</v>
      </c>
      <c r="M269" s="188"/>
      <c r="N269" s="188"/>
      <c r="O269" s="74">
        <f t="shared" si="46"/>
        <v>0</v>
      </c>
      <c r="P269" s="75" t="str">
        <f t="shared" si="47"/>
        <v>-</v>
      </c>
      <c r="Q269" s="211"/>
      <c r="R269" s="76"/>
      <c r="S269" s="215"/>
      <c r="T269" s="76"/>
      <c r="U269" s="79" t="str">
        <f t="shared" si="48"/>
        <v/>
      </c>
      <c r="V269" s="188">
        <f t="shared" si="49"/>
        <v>0</v>
      </c>
      <c r="W269" s="188">
        <f t="shared" si="50"/>
        <v>0</v>
      </c>
      <c r="X269" s="78" t="str">
        <f t="shared" si="51"/>
        <v>ok</v>
      </c>
      <c r="Y269" s="76"/>
      <c r="Z269" s="77" t="str">
        <f t="shared" si="52"/>
        <v/>
      </c>
      <c r="AA269" s="188">
        <f t="shared" si="53"/>
        <v>0</v>
      </c>
      <c r="AB269" s="188">
        <f t="shared" si="54"/>
        <v>0</v>
      </c>
      <c r="AC269" s="78" t="str">
        <f t="shared" si="55"/>
        <v>ok</v>
      </c>
      <c r="AD269" s="76"/>
      <c r="AE269" s="80" t="str">
        <f t="array" ref="AE269">IFERROR(IF($C269="","",INDEX([2]구분표!$I$2:$I$1001,MATCH(1,([2]구분표!$B$2:$B$1001='2추일출'!$A269)*([2]구분표!$C$2:$C$1001='2추일출'!$B269)*([2]구분표!$A$2:$A$1001='2추일출'!$C269),0))),"@@")</f>
        <v/>
      </c>
    </row>
    <row r="270" spans="1:31" ht="31.5" customHeight="1">
      <c r="A270" s="90" t="str">
        <f>IFERROR(VLOOKUP('2추일출'!$C270,[2]구분표!$A$2:$C$1001,2,FALSE),"")</f>
        <v/>
      </c>
      <c r="B270" s="90" t="str">
        <f>IFERROR(VLOOKUP('2추일출'!$C270,[2]구분표!$A$2:$C$1001,3,FALSE),"")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5"/>
        <v>0</v>
      </c>
      <c r="M270" s="188"/>
      <c r="N270" s="188"/>
      <c r="O270" s="74">
        <f t="shared" si="46"/>
        <v>0</v>
      </c>
      <c r="P270" s="75" t="str">
        <f t="shared" si="47"/>
        <v>-</v>
      </c>
      <c r="Q270" s="211"/>
      <c r="R270" s="76"/>
      <c r="S270" s="215"/>
      <c r="T270" s="76"/>
      <c r="U270" s="79" t="str">
        <f t="shared" si="48"/>
        <v/>
      </c>
      <c r="V270" s="188">
        <f t="shared" si="49"/>
        <v>0</v>
      </c>
      <c r="W270" s="188">
        <f t="shared" si="50"/>
        <v>0</v>
      </c>
      <c r="X270" s="78" t="str">
        <f t="shared" si="51"/>
        <v>ok</v>
      </c>
      <c r="Y270" s="76"/>
      <c r="Z270" s="77" t="str">
        <f t="shared" si="52"/>
        <v/>
      </c>
      <c r="AA270" s="188">
        <f t="shared" si="53"/>
        <v>0</v>
      </c>
      <c r="AB270" s="188">
        <f t="shared" si="54"/>
        <v>0</v>
      </c>
      <c r="AC270" s="78" t="str">
        <f t="shared" si="55"/>
        <v>ok</v>
      </c>
      <c r="AD270" s="76"/>
      <c r="AE270" s="80" t="str">
        <f t="array" ref="AE270">IFERROR(IF($C270="","",INDEX([2]구분표!$I$2:$I$1001,MATCH(1,([2]구분표!$B$2:$B$1001='2추일출'!$A270)*([2]구분표!$C$2:$C$1001='2추일출'!$B270)*([2]구분표!$A$2:$A$1001='2추일출'!$C270),0))),"@@")</f>
        <v/>
      </c>
    </row>
    <row r="271" spans="1:31" ht="31.5" customHeight="1">
      <c r="A271" s="90" t="str">
        <f>IFERROR(VLOOKUP('2추일출'!$C271,[2]구분표!$A$2:$C$1001,2,FALSE),"")</f>
        <v/>
      </c>
      <c r="B271" s="90" t="str">
        <f>IFERROR(VLOOKUP('2추일출'!$C271,[2]구분표!$A$2:$C$1001,3,FALSE),"")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5"/>
        <v>0</v>
      </c>
      <c r="M271" s="188"/>
      <c r="N271" s="188"/>
      <c r="O271" s="74">
        <f t="shared" si="46"/>
        <v>0</v>
      </c>
      <c r="P271" s="75" t="str">
        <f t="shared" si="47"/>
        <v>-</v>
      </c>
      <c r="Q271" s="211"/>
      <c r="R271" s="76"/>
      <c r="S271" s="215"/>
      <c r="T271" s="76"/>
      <c r="U271" s="79" t="str">
        <f t="shared" si="48"/>
        <v/>
      </c>
      <c r="V271" s="188">
        <f t="shared" si="49"/>
        <v>0</v>
      </c>
      <c r="W271" s="188">
        <f t="shared" si="50"/>
        <v>0</v>
      </c>
      <c r="X271" s="78" t="str">
        <f t="shared" si="51"/>
        <v>ok</v>
      </c>
      <c r="Y271" s="76"/>
      <c r="Z271" s="77" t="str">
        <f t="shared" si="52"/>
        <v/>
      </c>
      <c r="AA271" s="188">
        <f t="shared" si="53"/>
        <v>0</v>
      </c>
      <c r="AB271" s="188">
        <f t="shared" si="54"/>
        <v>0</v>
      </c>
      <c r="AC271" s="78" t="str">
        <f t="shared" si="55"/>
        <v>ok</v>
      </c>
      <c r="AD271" s="76"/>
      <c r="AE271" s="80" t="str">
        <f t="array" ref="AE271">IFERROR(IF($C271="","",INDEX([2]구분표!$I$2:$I$1001,MATCH(1,([2]구분표!$B$2:$B$1001='2추일출'!$A271)*([2]구분표!$C$2:$C$1001='2추일출'!$B271)*([2]구분표!$A$2:$A$1001='2추일출'!$C271),0))),"@@")</f>
        <v/>
      </c>
    </row>
    <row r="272" spans="1:31" ht="31.5" customHeight="1">
      <c r="A272" s="90" t="str">
        <f>IFERROR(VLOOKUP('2추일출'!$C272,[2]구분표!$A$2:$C$1001,2,FALSE),"")</f>
        <v/>
      </c>
      <c r="B272" s="90" t="str">
        <f>IFERROR(VLOOKUP('2추일출'!$C272,[2]구분표!$A$2:$C$1001,3,FALSE),"")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5"/>
        <v>0</v>
      </c>
      <c r="M272" s="188"/>
      <c r="N272" s="188"/>
      <c r="O272" s="74">
        <f t="shared" si="46"/>
        <v>0</v>
      </c>
      <c r="P272" s="75" t="str">
        <f t="shared" si="47"/>
        <v>-</v>
      </c>
      <c r="Q272" s="212"/>
      <c r="R272" s="76"/>
      <c r="S272" s="215"/>
      <c r="T272" s="76"/>
      <c r="U272" s="79" t="str">
        <f t="shared" si="48"/>
        <v/>
      </c>
      <c r="V272" s="188">
        <f t="shared" si="49"/>
        <v>0</v>
      </c>
      <c r="W272" s="188">
        <f t="shared" si="50"/>
        <v>0</v>
      </c>
      <c r="X272" s="78" t="str">
        <f t="shared" si="51"/>
        <v>ok</v>
      </c>
      <c r="Y272" s="76"/>
      <c r="Z272" s="77" t="str">
        <f t="shared" si="52"/>
        <v/>
      </c>
      <c r="AA272" s="188">
        <f t="shared" si="53"/>
        <v>0</v>
      </c>
      <c r="AB272" s="188">
        <f t="shared" si="54"/>
        <v>0</v>
      </c>
      <c r="AC272" s="78" t="str">
        <f t="shared" si="55"/>
        <v>ok</v>
      </c>
      <c r="AD272" s="76"/>
      <c r="AE272" s="80" t="str">
        <f t="array" ref="AE272">IFERROR(IF($C272="","",INDEX([2]구분표!$I$2:$I$1001,MATCH(1,([2]구분표!$B$2:$B$1001='2추일출'!$A272)*([2]구분표!$C$2:$C$1001='2추일출'!$B272)*([2]구분표!$A$2:$A$1001='2추일출'!$C272),0))),"@@")</f>
        <v/>
      </c>
    </row>
    <row r="273" spans="1:31" ht="31.5" customHeight="1">
      <c r="A273" s="90" t="str">
        <f>IFERROR(VLOOKUP('2추일출'!$C273,[2]구분표!$A$2:$C$1001,2,FALSE),"")</f>
        <v/>
      </c>
      <c r="B273" s="90" t="str">
        <f>IFERROR(VLOOKUP('2추일출'!$C273,[2]구분표!$A$2:$C$1001,3,FALSE),"")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5"/>
        <v>0</v>
      </c>
      <c r="M273" s="188"/>
      <c r="N273" s="188"/>
      <c r="O273" s="74">
        <f t="shared" si="46"/>
        <v>0</v>
      </c>
      <c r="P273" s="75" t="str">
        <f t="shared" si="47"/>
        <v>-</v>
      </c>
      <c r="Q273" s="212"/>
      <c r="R273" s="76"/>
      <c r="S273" s="215"/>
      <c r="T273" s="76"/>
      <c r="U273" s="79" t="str">
        <f t="shared" si="48"/>
        <v/>
      </c>
      <c r="V273" s="188">
        <f t="shared" si="49"/>
        <v>0</v>
      </c>
      <c r="W273" s="188">
        <f t="shared" si="50"/>
        <v>0</v>
      </c>
      <c r="X273" s="78" t="str">
        <f t="shared" si="51"/>
        <v>ok</v>
      </c>
      <c r="Y273" s="76"/>
      <c r="Z273" s="77" t="str">
        <f t="shared" si="52"/>
        <v/>
      </c>
      <c r="AA273" s="188">
        <f t="shared" si="53"/>
        <v>0</v>
      </c>
      <c r="AB273" s="188">
        <f t="shared" si="54"/>
        <v>0</v>
      </c>
      <c r="AC273" s="78" t="str">
        <f t="shared" si="55"/>
        <v>ok</v>
      </c>
      <c r="AD273" s="76"/>
      <c r="AE273" s="80" t="str">
        <f t="array" ref="AE273">IFERROR(IF($C273="","",INDEX([2]구분표!$I$2:$I$1001,MATCH(1,([2]구분표!$B$2:$B$1001='2추일출'!$A273)*([2]구분표!$C$2:$C$1001='2추일출'!$B273)*([2]구분표!$A$2:$A$1001='2추일출'!$C273),0))),"@@")</f>
        <v/>
      </c>
    </row>
    <row r="274" spans="1:31" ht="31.5" customHeight="1">
      <c r="A274" s="90" t="str">
        <f>IFERROR(VLOOKUP('2추일출'!$C274,[2]구분표!$A$2:$C$1001,2,FALSE),"")</f>
        <v/>
      </c>
      <c r="B274" s="90" t="str">
        <f>IFERROR(VLOOKUP('2추일출'!$C274,[2]구분표!$A$2:$C$1001,3,FALSE),"")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5"/>
        <v>0</v>
      </c>
      <c r="M274" s="188"/>
      <c r="N274" s="188"/>
      <c r="O274" s="74">
        <f t="shared" si="46"/>
        <v>0</v>
      </c>
      <c r="P274" s="75" t="str">
        <f t="shared" si="47"/>
        <v>-</v>
      </c>
      <c r="Q274" s="212"/>
      <c r="R274" s="76"/>
      <c r="S274" s="215"/>
      <c r="T274" s="76"/>
      <c r="U274" s="79" t="str">
        <f t="shared" si="48"/>
        <v/>
      </c>
      <c r="V274" s="188">
        <f t="shared" si="49"/>
        <v>0</v>
      </c>
      <c r="W274" s="188">
        <f t="shared" si="50"/>
        <v>0</v>
      </c>
      <c r="X274" s="78" t="str">
        <f t="shared" si="51"/>
        <v>ok</v>
      </c>
      <c r="Y274" s="76"/>
      <c r="Z274" s="77" t="str">
        <f t="shared" si="52"/>
        <v/>
      </c>
      <c r="AA274" s="188">
        <f t="shared" si="53"/>
        <v>0</v>
      </c>
      <c r="AB274" s="188">
        <f t="shared" si="54"/>
        <v>0</v>
      </c>
      <c r="AC274" s="78" t="str">
        <f t="shared" si="55"/>
        <v>ok</v>
      </c>
      <c r="AD274" s="76"/>
      <c r="AE274" s="80" t="str">
        <f t="array" ref="AE274">IFERROR(IF($C274="","",INDEX([2]구분표!$I$2:$I$1001,MATCH(1,([2]구분표!$B$2:$B$1001='2추일출'!$A274)*([2]구분표!$C$2:$C$1001='2추일출'!$B274)*([2]구분표!$A$2:$A$1001='2추일출'!$C274),0))),"@@")</f>
        <v/>
      </c>
    </row>
    <row r="275" spans="1:31" ht="31.5" customHeight="1">
      <c r="A275" s="90" t="str">
        <f>IFERROR(VLOOKUP('2추일출'!$C275,[2]구분표!$A$2:$C$1001,2,FALSE),"")</f>
        <v/>
      </c>
      <c r="B275" s="90" t="str">
        <f>IFERROR(VLOOKUP('2추일출'!$C275,[2]구분표!$A$2:$C$1001,3,FALSE),"")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5"/>
        <v>0</v>
      </c>
      <c r="M275" s="188"/>
      <c r="N275" s="188"/>
      <c r="O275" s="74">
        <f t="shared" si="46"/>
        <v>0</v>
      </c>
      <c r="P275" s="75" t="str">
        <f t="shared" si="47"/>
        <v>-</v>
      </c>
      <c r="Q275" s="212"/>
      <c r="R275" s="76"/>
      <c r="S275" s="215"/>
      <c r="T275" s="76"/>
      <c r="U275" s="79" t="str">
        <f t="shared" si="48"/>
        <v/>
      </c>
      <c r="V275" s="188">
        <f t="shared" si="49"/>
        <v>0</v>
      </c>
      <c r="W275" s="188">
        <f t="shared" si="50"/>
        <v>0</v>
      </c>
      <c r="X275" s="78" t="str">
        <f t="shared" si="51"/>
        <v>ok</v>
      </c>
      <c r="Y275" s="76"/>
      <c r="Z275" s="77" t="str">
        <f t="shared" si="52"/>
        <v/>
      </c>
      <c r="AA275" s="188">
        <f t="shared" si="53"/>
        <v>0</v>
      </c>
      <c r="AB275" s="188">
        <f t="shared" si="54"/>
        <v>0</v>
      </c>
      <c r="AC275" s="78" t="str">
        <f t="shared" si="55"/>
        <v>ok</v>
      </c>
      <c r="AD275" s="76"/>
      <c r="AE275" s="80" t="str">
        <f t="array" ref="AE275">IFERROR(IF($C275="","",INDEX([2]구분표!$I$2:$I$1001,MATCH(1,([2]구분표!$B$2:$B$1001='2추일출'!$A275)*([2]구분표!$C$2:$C$1001='2추일출'!$B275)*([2]구분표!$A$2:$A$1001='2추일출'!$C275),0))),"@@")</f>
        <v/>
      </c>
    </row>
    <row r="276" spans="1:31" ht="31.5" customHeight="1">
      <c r="A276" s="90" t="str">
        <f>IFERROR(VLOOKUP('2추일출'!$C276,[2]구분표!$A$2:$C$1001,2,FALSE),"")</f>
        <v/>
      </c>
      <c r="B276" s="90" t="str">
        <f>IFERROR(VLOOKUP('2추일출'!$C276,[2]구분표!$A$2:$C$1001,3,FALSE),"")</f>
        <v/>
      </c>
      <c r="C276" s="190"/>
      <c r="D276" s="189"/>
      <c r="E276" s="189"/>
      <c r="F276" s="190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5"/>
        <v>0</v>
      </c>
      <c r="M276" s="188"/>
      <c r="N276" s="188"/>
      <c r="O276" s="74">
        <f t="shared" si="46"/>
        <v>0</v>
      </c>
      <c r="P276" s="75" t="str">
        <f t="shared" si="47"/>
        <v>-</v>
      </c>
      <c r="Q276" s="206"/>
      <c r="R276" s="76"/>
      <c r="S276" s="215"/>
      <c r="T276" s="76"/>
      <c r="U276" s="79" t="str">
        <f t="shared" si="48"/>
        <v/>
      </c>
      <c r="V276" s="188">
        <f t="shared" si="49"/>
        <v>0</v>
      </c>
      <c r="W276" s="188">
        <f t="shared" si="50"/>
        <v>0</v>
      </c>
      <c r="X276" s="78" t="str">
        <f t="shared" si="51"/>
        <v>ok</v>
      </c>
      <c r="Y276" s="76"/>
      <c r="Z276" s="77" t="str">
        <f t="shared" si="52"/>
        <v/>
      </c>
      <c r="AA276" s="188">
        <f t="shared" si="53"/>
        <v>0</v>
      </c>
      <c r="AB276" s="188">
        <f t="shared" si="54"/>
        <v>0</v>
      </c>
      <c r="AC276" s="78" t="str">
        <f t="shared" si="55"/>
        <v>ok</v>
      </c>
      <c r="AD276" s="76"/>
      <c r="AE276" s="80" t="str">
        <f t="array" ref="AE276">IFERROR(IF($C276="","",INDEX([2]구분표!$I$2:$I$1001,MATCH(1,([2]구분표!$B$2:$B$1001='2추일출'!$A276)*([2]구분표!$C$2:$C$1001='2추일출'!$B276)*([2]구분표!$A$2:$A$1001='2추일출'!$C276),0))),"@@")</f>
        <v/>
      </c>
    </row>
    <row r="277" spans="1:31" ht="31.5" customHeight="1">
      <c r="A277" s="73" t="str">
        <f>IFERROR(VLOOKUP('2추일출'!$C277,[2]구분표!$A$2:$C$1001,2,FALSE),"")</f>
        <v/>
      </c>
      <c r="B277" s="73" t="str">
        <f>IFERROR(VLOOKUP('2추일출'!$C277,[2]구분표!$A$2:$C$1001,3,FALSE),"")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5"/>
        <v>0</v>
      </c>
      <c r="M277" s="188"/>
      <c r="N277" s="188"/>
      <c r="O277" s="74">
        <f t="shared" si="46"/>
        <v>0</v>
      </c>
      <c r="P277" s="75" t="str">
        <f t="shared" si="47"/>
        <v>-</v>
      </c>
      <c r="Q277" s="205"/>
      <c r="R277" s="76"/>
      <c r="S277" s="215"/>
      <c r="T277" s="76"/>
      <c r="U277" s="79" t="str">
        <f t="shared" si="48"/>
        <v/>
      </c>
      <c r="V277" s="188">
        <f t="shared" si="49"/>
        <v>0</v>
      </c>
      <c r="W277" s="188">
        <f t="shared" si="50"/>
        <v>0</v>
      </c>
      <c r="X277" s="78" t="str">
        <f t="shared" si="51"/>
        <v>ok</v>
      </c>
      <c r="Y277" s="76"/>
      <c r="Z277" s="77" t="str">
        <f t="shared" si="52"/>
        <v/>
      </c>
      <c r="AA277" s="188">
        <f t="shared" si="53"/>
        <v>0</v>
      </c>
      <c r="AB277" s="188">
        <f t="shared" si="54"/>
        <v>0</v>
      </c>
      <c r="AC277" s="78" t="str">
        <f t="shared" si="55"/>
        <v>ok</v>
      </c>
      <c r="AD277" s="76"/>
      <c r="AE277" s="80" t="str">
        <f t="array" ref="AE277">IFERROR(IF($C277="","",INDEX([2]구분표!$I$2:$I$1001,MATCH(1,([2]구분표!$B$2:$B$1001='2추일출'!$A277)*([2]구분표!$C$2:$C$1001='2추일출'!$B277)*([2]구분표!$A$2:$A$1001='2추일출'!$C277),0))),"@@")</f>
        <v/>
      </c>
    </row>
    <row r="278" spans="1:31" ht="31.5" customHeight="1">
      <c r="A278" s="73" t="str">
        <f>IFERROR(VLOOKUP('2추일출'!$C278,[2]구분표!$A$2:$C$1001,2,FALSE),"")</f>
        <v/>
      </c>
      <c r="B278" s="73" t="str">
        <f>IFERROR(VLOOKUP('2추일출'!$C278,[2]구분표!$A$2:$C$1001,3,FALSE),"")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5"/>
        <v>0</v>
      </c>
      <c r="M278" s="188"/>
      <c r="N278" s="188"/>
      <c r="O278" s="74">
        <f t="shared" si="46"/>
        <v>0</v>
      </c>
      <c r="P278" s="75" t="str">
        <f t="shared" si="47"/>
        <v>-</v>
      </c>
      <c r="Q278" s="205"/>
      <c r="R278" s="76"/>
      <c r="S278" s="215"/>
      <c r="T278" s="76"/>
      <c r="U278" s="79" t="str">
        <f t="shared" si="48"/>
        <v/>
      </c>
      <c r="V278" s="188">
        <f t="shared" si="49"/>
        <v>0</v>
      </c>
      <c r="W278" s="188">
        <f t="shared" si="50"/>
        <v>0</v>
      </c>
      <c r="X278" s="78" t="str">
        <f t="shared" si="51"/>
        <v>ok</v>
      </c>
      <c r="Y278" s="76"/>
      <c r="Z278" s="77" t="str">
        <f t="shared" si="52"/>
        <v/>
      </c>
      <c r="AA278" s="188">
        <f t="shared" si="53"/>
        <v>0</v>
      </c>
      <c r="AB278" s="188">
        <f t="shared" si="54"/>
        <v>0</v>
      </c>
      <c r="AC278" s="78" t="str">
        <f t="shared" si="55"/>
        <v>ok</v>
      </c>
      <c r="AD278" s="76"/>
      <c r="AE278" s="80" t="str">
        <f t="array" ref="AE278">IFERROR(IF($C278="","",INDEX([2]구분표!$I$2:$I$1001,MATCH(1,([2]구분표!$B$2:$B$1001='2추일출'!$A278)*([2]구분표!$C$2:$C$1001='2추일출'!$B278)*([2]구분표!$A$2:$A$1001='2추일출'!$C278),0))),"@@")</f>
        <v/>
      </c>
    </row>
    <row r="279" spans="1:31" ht="31.5" customHeight="1">
      <c r="A279" s="73" t="str">
        <f>IFERROR(VLOOKUP('2추일출'!$C279,[2]구분표!$A$2:$C$1001,2,FALSE),"")</f>
        <v/>
      </c>
      <c r="B279" s="73" t="str">
        <f>IFERROR(VLOOKUP('2추일출'!$C279,[2]구분표!$A$2:$C$1001,3,FALSE),"")</f>
        <v/>
      </c>
      <c r="C279" s="186"/>
      <c r="D279" s="187"/>
      <c r="E279" s="187"/>
      <c r="F279" s="186"/>
      <c r="G279" s="188"/>
      <c r="H279" s="188"/>
      <c r="I279" s="74">
        <f>IF(SUMPRODUCT(COUNTIF($D279,{"*본예산*","*1회추경*","*신규*"})),"-",G279-H279)</f>
        <v>0</v>
      </c>
      <c r="J279" s="188"/>
      <c r="K279" s="188"/>
      <c r="L279" s="74">
        <f t="shared" si="45"/>
        <v>0</v>
      </c>
      <c r="M279" s="188"/>
      <c r="N279" s="188"/>
      <c r="O279" s="74">
        <f t="shared" si="46"/>
        <v>0</v>
      </c>
      <c r="P279" s="75" t="str">
        <f t="shared" si="47"/>
        <v>-</v>
      </c>
      <c r="Q279" s="205"/>
      <c r="R279" s="76"/>
      <c r="S279" s="215"/>
      <c r="T279" s="76"/>
      <c r="U279" s="79" t="str">
        <f t="shared" si="48"/>
        <v/>
      </c>
      <c r="V279" s="188">
        <f t="shared" si="49"/>
        <v>0</v>
      </c>
      <c r="W279" s="188">
        <f t="shared" si="50"/>
        <v>0</v>
      </c>
      <c r="X279" s="78" t="str">
        <f t="shared" si="51"/>
        <v>ok</v>
      </c>
      <c r="Y279" s="76"/>
      <c r="Z279" s="77" t="str">
        <f t="shared" si="52"/>
        <v/>
      </c>
      <c r="AA279" s="188">
        <f t="shared" si="53"/>
        <v>0</v>
      </c>
      <c r="AB279" s="188">
        <f t="shared" si="54"/>
        <v>0</v>
      </c>
      <c r="AC279" s="78" t="str">
        <f t="shared" si="55"/>
        <v>ok</v>
      </c>
      <c r="AD279" s="76"/>
      <c r="AE279" s="80" t="str">
        <f t="array" ref="AE279">IFERROR(IF($C279="","",INDEX([2]구분표!$I$2:$I$1001,MATCH(1,([2]구분표!$B$2:$B$1001='2추일출'!$A279)*([2]구분표!$C$2:$C$1001='2추일출'!$B279)*([2]구분표!$A$2:$A$1001='2추일출'!$C279),0))),"@@")</f>
        <v/>
      </c>
    </row>
    <row r="280" spans="1:31" ht="31.5" customHeight="1">
      <c r="A280" s="90" t="str">
        <f>IFERROR(VLOOKUP('2추일출'!$C280,[2]구분표!$A$2:$C$1001,2,FALSE),"")</f>
        <v/>
      </c>
      <c r="B280" s="90" t="str">
        <f>IFERROR(VLOOKUP('2추일출'!$C280,[2]구분표!$A$2:$C$1001,3,FALSE),"")</f>
        <v/>
      </c>
      <c r="C280" s="190"/>
      <c r="D280" s="189"/>
      <c r="E280" s="189"/>
      <c r="F280" s="190"/>
      <c r="G280" s="188"/>
      <c r="H280" s="191"/>
      <c r="I280" s="74">
        <f>IF(SUMPRODUCT(COUNTIF($D280,{"*본예산*","*1회추경*","*신규*"})),"-",G280-H280)</f>
        <v>0</v>
      </c>
      <c r="J280" s="188"/>
      <c r="K280" s="188"/>
      <c r="L280" s="74">
        <f t="shared" si="45"/>
        <v>0</v>
      </c>
      <c r="M280" s="188"/>
      <c r="N280" s="188"/>
      <c r="O280" s="74">
        <f t="shared" si="46"/>
        <v>0</v>
      </c>
      <c r="P280" s="75" t="str">
        <f t="shared" si="47"/>
        <v>-</v>
      </c>
      <c r="Q280" s="205"/>
      <c r="R280" s="76"/>
      <c r="S280" s="215"/>
      <c r="T280" s="76"/>
      <c r="U280" s="79" t="str">
        <f t="shared" si="48"/>
        <v/>
      </c>
      <c r="V280" s="188">
        <f t="shared" si="49"/>
        <v>0</v>
      </c>
      <c r="W280" s="188">
        <f t="shared" si="50"/>
        <v>0</v>
      </c>
      <c r="X280" s="78" t="str">
        <f t="shared" si="51"/>
        <v>ok</v>
      </c>
      <c r="Y280" s="76"/>
      <c r="Z280" s="77" t="str">
        <f t="shared" si="52"/>
        <v/>
      </c>
      <c r="AA280" s="188">
        <f t="shared" si="53"/>
        <v>0</v>
      </c>
      <c r="AB280" s="188">
        <f t="shared" si="54"/>
        <v>0</v>
      </c>
      <c r="AC280" s="78" t="str">
        <f t="shared" si="55"/>
        <v>ok</v>
      </c>
      <c r="AD280" s="76"/>
      <c r="AE280" s="80" t="str">
        <f t="array" ref="AE280">IFERROR(IF($C280="","",INDEX([2]구분표!$I$2:$I$1001,MATCH(1,([2]구분표!$B$2:$B$1001='2추일출'!$A280)*([2]구분표!$C$2:$C$1001='2추일출'!$B280)*([2]구분표!$A$2:$A$1001='2추일출'!$C280),0))),"@@")</f>
        <v/>
      </c>
    </row>
    <row r="281" spans="1:31" ht="31.5" customHeight="1">
      <c r="A281" s="73" t="str">
        <f>IFERROR(VLOOKUP('2추일출'!$C281,[2]구분표!$A$2:$C$1001,2,FALSE),"")</f>
        <v/>
      </c>
      <c r="B281" s="73" t="str">
        <f>IFERROR(VLOOKUP('2추일출'!$C281,[2]구분표!$A$2:$C$1001,3,FALSE),"")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5"/>
        <v>0</v>
      </c>
      <c r="M281" s="188"/>
      <c r="N281" s="188"/>
      <c r="O281" s="74">
        <f t="shared" si="46"/>
        <v>0</v>
      </c>
      <c r="P281" s="75" t="str">
        <f t="shared" si="47"/>
        <v>-</v>
      </c>
      <c r="Q281" s="205"/>
      <c r="R281" s="76"/>
      <c r="S281" s="215"/>
      <c r="T281" s="76"/>
      <c r="U281" s="79" t="str">
        <f t="shared" si="48"/>
        <v/>
      </c>
      <c r="V281" s="188">
        <f t="shared" si="49"/>
        <v>0</v>
      </c>
      <c r="W281" s="188">
        <f t="shared" si="50"/>
        <v>0</v>
      </c>
      <c r="X281" s="78" t="str">
        <f t="shared" si="51"/>
        <v>ok</v>
      </c>
      <c r="Y281" s="76"/>
      <c r="Z281" s="77" t="str">
        <f t="shared" si="52"/>
        <v/>
      </c>
      <c r="AA281" s="188">
        <f t="shared" si="53"/>
        <v>0</v>
      </c>
      <c r="AB281" s="188">
        <f t="shared" si="54"/>
        <v>0</v>
      </c>
      <c r="AC281" s="78" t="str">
        <f t="shared" si="55"/>
        <v>ok</v>
      </c>
      <c r="AD281" s="76"/>
      <c r="AE281" s="80" t="str">
        <f t="array" ref="AE281">IFERROR(IF($C281="","",INDEX([2]구분표!$I$2:$I$1001,MATCH(1,([2]구분표!$B$2:$B$1001='2추일출'!$A281)*([2]구분표!$C$2:$C$1001='2추일출'!$B281)*([2]구분표!$A$2:$A$1001='2추일출'!$C281),0))),"@@")</f>
        <v/>
      </c>
    </row>
    <row r="282" spans="1:31" ht="31.5" customHeight="1">
      <c r="A282" s="73" t="str">
        <f>IFERROR(VLOOKUP('2추일출'!$C282,[2]구분표!$A$2:$C$1001,2,FALSE),"")</f>
        <v/>
      </c>
      <c r="B282" s="73" t="str">
        <f>IFERROR(VLOOKUP('2추일출'!$C282,[2]구분표!$A$2:$C$1001,3,FALSE),"")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5"/>
        <v>0</v>
      </c>
      <c r="M282" s="188"/>
      <c r="N282" s="188"/>
      <c r="O282" s="74">
        <f t="shared" si="46"/>
        <v>0</v>
      </c>
      <c r="P282" s="75" t="str">
        <f t="shared" si="47"/>
        <v>-</v>
      </c>
      <c r="Q282" s="205"/>
      <c r="R282" s="76"/>
      <c r="S282" s="215"/>
      <c r="T282" s="76"/>
      <c r="U282" s="79" t="str">
        <f t="shared" si="48"/>
        <v/>
      </c>
      <c r="V282" s="188">
        <f t="shared" si="49"/>
        <v>0</v>
      </c>
      <c r="W282" s="188">
        <f t="shared" si="50"/>
        <v>0</v>
      </c>
      <c r="X282" s="78" t="str">
        <f t="shared" si="51"/>
        <v>ok</v>
      </c>
      <c r="Y282" s="76"/>
      <c r="Z282" s="77" t="str">
        <f t="shared" si="52"/>
        <v/>
      </c>
      <c r="AA282" s="188">
        <f t="shared" si="53"/>
        <v>0</v>
      </c>
      <c r="AB282" s="188">
        <f t="shared" si="54"/>
        <v>0</v>
      </c>
      <c r="AC282" s="78" t="str">
        <f t="shared" si="55"/>
        <v>ok</v>
      </c>
      <c r="AD282" s="76"/>
      <c r="AE282" s="80" t="str">
        <f t="array" ref="AE282">IFERROR(IF($C282="","",INDEX([2]구분표!$I$2:$I$1001,MATCH(1,([2]구분표!$B$2:$B$1001='2추일출'!$A282)*([2]구분표!$C$2:$C$1001='2추일출'!$B282)*([2]구분표!$A$2:$A$1001='2추일출'!$C282),0))),"@@")</f>
        <v/>
      </c>
    </row>
    <row r="283" spans="1:31" ht="31.5" customHeight="1">
      <c r="A283" s="73" t="str">
        <f>IFERROR(VLOOKUP('2추일출'!$C283,[2]구분표!$A$2:$C$1001,2,FALSE),"")</f>
        <v/>
      </c>
      <c r="B283" s="73" t="str">
        <f>IFERROR(VLOOKUP('2추일출'!$C283,[2]구분표!$A$2:$C$1001,3,FALSE),"")</f>
        <v/>
      </c>
      <c r="C283" s="186"/>
      <c r="D283" s="187"/>
      <c r="E283" s="187"/>
      <c r="F283" s="186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5"/>
        <v>0</v>
      </c>
      <c r="M283" s="188"/>
      <c r="N283" s="188"/>
      <c r="O283" s="74">
        <f t="shared" si="46"/>
        <v>0</v>
      </c>
      <c r="P283" s="75" t="str">
        <f t="shared" si="47"/>
        <v>-</v>
      </c>
      <c r="Q283" s="206"/>
      <c r="R283" s="76"/>
      <c r="S283" s="215"/>
      <c r="T283" s="76"/>
      <c r="U283" s="79" t="str">
        <f t="shared" si="48"/>
        <v/>
      </c>
      <c r="V283" s="188">
        <f t="shared" si="49"/>
        <v>0</v>
      </c>
      <c r="W283" s="188">
        <f t="shared" si="50"/>
        <v>0</v>
      </c>
      <c r="X283" s="78" t="str">
        <f t="shared" si="51"/>
        <v>ok</v>
      </c>
      <c r="Y283" s="76"/>
      <c r="Z283" s="77" t="str">
        <f t="shared" si="52"/>
        <v/>
      </c>
      <c r="AA283" s="188">
        <f t="shared" si="53"/>
        <v>0</v>
      </c>
      <c r="AB283" s="188">
        <f t="shared" si="54"/>
        <v>0</v>
      </c>
      <c r="AC283" s="78" t="str">
        <f t="shared" si="55"/>
        <v>ok</v>
      </c>
      <c r="AD283" s="76"/>
      <c r="AE283" s="80" t="str">
        <f t="array" ref="AE283">IFERROR(IF($C283="","",INDEX([2]구분표!$I$2:$I$1001,MATCH(1,([2]구분표!$B$2:$B$1001='2추일출'!$A283)*([2]구분표!$C$2:$C$1001='2추일출'!$B283)*([2]구분표!$A$2:$A$1001='2추일출'!$C283),0))),"@@")</f>
        <v/>
      </c>
    </row>
    <row r="284" spans="1:31" ht="31.5" customHeight="1">
      <c r="A284" s="90" t="str">
        <f>IFERROR(VLOOKUP('2추일출'!$C284,[2]구분표!$A$2:$C$1001,2,FALSE),"")</f>
        <v/>
      </c>
      <c r="B284" s="90" t="str">
        <f>IFERROR(VLOOKUP('2추일출'!$C284,[2]구분표!$A$2:$C$1001,3,FALSE),"")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5"/>
        <v>0</v>
      </c>
      <c r="M284" s="188"/>
      <c r="N284" s="188"/>
      <c r="O284" s="74">
        <f t="shared" si="46"/>
        <v>0</v>
      </c>
      <c r="P284" s="75" t="str">
        <f t="shared" si="47"/>
        <v>-</v>
      </c>
      <c r="Q284" s="206"/>
      <c r="R284" s="76"/>
      <c r="S284" s="215"/>
      <c r="T284" s="76"/>
      <c r="U284" s="79" t="str">
        <f t="shared" si="48"/>
        <v/>
      </c>
      <c r="V284" s="188">
        <f t="shared" si="49"/>
        <v>0</v>
      </c>
      <c r="W284" s="188">
        <f t="shared" si="50"/>
        <v>0</v>
      </c>
      <c r="X284" s="78" t="str">
        <f t="shared" si="51"/>
        <v>ok</v>
      </c>
      <c r="Y284" s="76"/>
      <c r="Z284" s="77" t="str">
        <f t="shared" si="52"/>
        <v/>
      </c>
      <c r="AA284" s="188">
        <f t="shared" si="53"/>
        <v>0</v>
      </c>
      <c r="AB284" s="188">
        <f t="shared" si="54"/>
        <v>0</v>
      </c>
      <c r="AC284" s="78" t="str">
        <f t="shared" si="55"/>
        <v>ok</v>
      </c>
      <c r="AD284" s="76"/>
      <c r="AE284" s="80" t="str">
        <f t="array" ref="AE284">IFERROR(IF($C284="","",INDEX([2]구분표!$I$2:$I$1001,MATCH(1,([2]구분표!$B$2:$B$1001='2추일출'!$A284)*([2]구분표!$C$2:$C$1001='2추일출'!$B284)*([2]구분표!$A$2:$A$1001='2추일출'!$C284),0))),"@@")</f>
        <v/>
      </c>
    </row>
    <row r="285" spans="1:31" ht="31.5" customHeight="1">
      <c r="A285" s="90" t="str">
        <f>IFERROR(VLOOKUP('2추일출'!$C285,[2]구분표!$A$2:$C$1001,2,FALSE),"")</f>
        <v/>
      </c>
      <c r="B285" s="90" t="str">
        <f>IFERROR(VLOOKUP('2추일출'!$C285,[2]구분표!$A$2:$C$1001,3,FALSE),"")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5"/>
        <v>0</v>
      </c>
      <c r="M285" s="188"/>
      <c r="N285" s="188"/>
      <c r="O285" s="74">
        <f t="shared" si="46"/>
        <v>0</v>
      </c>
      <c r="P285" s="75" t="str">
        <f t="shared" si="47"/>
        <v>-</v>
      </c>
      <c r="Q285" s="206"/>
      <c r="R285" s="76"/>
      <c r="S285" s="215"/>
      <c r="T285" s="76"/>
      <c r="U285" s="79" t="str">
        <f t="shared" si="48"/>
        <v/>
      </c>
      <c r="V285" s="188">
        <f t="shared" si="49"/>
        <v>0</v>
      </c>
      <c r="W285" s="188">
        <f t="shared" si="50"/>
        <v>0</v>
      </c>
      <c r="X285" s="78" t="str">
        <f t="shared" si="51"/>
        <v>ok</v>
      </c>
      <c r="Y285" s="76"/>
      <c r="Z285" s="77" t="str">
        <f t="shared" si="52"/>
        <v/>
      </c>
      <c r="AA285" s="188">
        <f t="shared" si="53"/>
        <v>0</v>
      </c>
      <c r="AB285" s="188">
        <f t="shared" si="54"/>
        <v>0</v>
      </c>
      <c r="AC285" s="78" t="str">
        <f t="shared" si="55"/>
        <v>ok</v>
      </c>
      <c r="AD285" s="76"/>
      <c r="AE285" s="80" t="str">
        <f t="array" ref="AE285">IFERROR(IF($C285="","",INDEX([2]구분표!$I$2:$I$1001,MATCH(1,([2]구분표!$B$2:$B$1001='2추일출'!$A285)*([2]구분표!$C$2:$C$1001='2추일출'!$B285)*([2]구분표!$A$2:$A$1001='2추일출'!$C285),0))),"@@")</f>
        <v/>
      </c>
    </row>
    <row r="286" spans="1:31" ht="31.5" customHeight="1">
      <c r="A286" s="90" t="str">
        <f>IFERROR(VLOOKUP('2추일출'!$C286,[2]구분표!$A$2:$C$1001,2,FALSE),"")</f>
        <v/>
      </c>
      <c r="B286" s="90" t="str">
        <f>IFERROR(VLOOKUP('2추일출'!$C286,[2]구분표!$A$2:$C$1001,3,FALSE),"")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5"/>
        <v>0</v>
      </c>
      <c r="M286" s="188"/>
      <c r="N286" s="188"/>
      <c r="O286" s="74">
        <f t="shared" si="46"/>
        <v>0</v>
      </c>
      <c r="P286" s="75" t="str">
        <f t="shared" si="47"/>
        <v>-</v>
      </c>
      <c r="Q286" s="206"/>
      <c r="R286" s="76"/>
      <c r="S286" s="215"/>
      <c r="T286" s="76"/>
      <c r="U286" s="79" t="str">
        <f t="shared" si="48"/>
        <v/>
      </c>
      <c r="V286" s="188">
        <f t="shared" si="49"/>
        <v>0</v>
      </c>
      <c r="W286" s="188">
        <f t="shared" si="50"/>
        <v>0</v>
      </c>
      <c r="X286" s="78" t="str">
        <f t="shared" si="51"/>
        <v>ok</v>
      </c>
      <c r="Y286" s="76"/>
      <c r="Z286" s="77" t="str">
        <f t="shared" si="52"/>
        <v/>
      </c>
      <c r="AA286" s="188">
        <f t="shared" si="53"/>
        <v>0</v>
      </c>
      <c r="AB286" s="188">
        <f t="shared" si="54"/>
        <v>0</v>
      </c>
      <c r="AC286" s="78" t="str">
        <f t="shared" si="55"/>
        <v>ok</v>
      </c>
      <c r="AD286" s="76"/>
      <c r="AE286" s="80" t="str">
        <f t="array" ref="AE286">IFERROR(IF($C286="","",INDEX([2]구분표!$I$2:$I$1001,MATCH(1,([2]구분표!$B$2:$B$1001='2추일출'!$A286)*([2]구분표!$C$2:$C$1001='2추일출'!$B286)*([2]구분표!$A$2:$A$1001='2추일출'!$C286),0))),"@@")</f>
        <v/>
      </c>
    </row>
    <row r="287" spans="1:31" ht="31.5" customHeight="1">
      <c r="A287" s="90" t="str">
        <f>IFERROR(VLOOKUP('2추일출'!$C287,[2]구분표!$A$2:$C$1001,2,FALSE),"")</f>
        <v/>
      </c>
      <c r="B287" s="90" t="str">
        <f>IFERROR(VLOOKUP('2추일출'!$C287,[2]구분표!$A$2:$C$1001,3,FALSE),"")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5"/>
        <v>0</v>
      </c>
      <c r="M287" s="188"/>
      <c r="N287" s="188"/>
      <c r="O287" s="74">
        <f t="shared" si="46"/>
        <v>0</v>
      </c>
      <c r="P287" s="75" t="str">
        <f t="shared" si="47"/>
        <v>-</v>
      </c>
      <c r="Q287" s="206"/>
      <c r="R287" s="76"/>
      <c r="S287" s="215"/>
      <c r="T287" s="76"/>
      <c r="U287" s="79" t="str">
        <f t="shared" si="48"/>
        <v/>
      </c>
      <c r="V287" s="188">
        <f t="shared" si="49"/>
        <v>0</v>
      </c>
      <c r="W287" s="188">
        <f t="shared" si="50"/>
        <v>0</v>
      </c>
      <c r="X287" s="78" t="str">
        <f t="shared" si="51"/>
        <v>ok</v>
      </c>
      <c r="Y287" s="76"/>
      <c r="Z287" s="77" t="str">
        <f t="shared" si="52"/>
        <v/>
      </c>
      <c r="AA287" s="188">
        <f t="shared" si="53"/>
        <v>0</v>
      </c>
      <c r="AB287" s="188">
        <f t="shared" si="54"/>
        <v>0</v>
      </c>
      <c r="AC287" s="78" t="str">
        <f t="shared" si="55"/>
        <v>ok</v>
      </c>
      <c r="AD287" s="76"/>
      <c r="AE287" s="80" t="str">
        <f t="array" ref="AE287">IFERROR(IF($C287="","",INDEX([2]구분표!$I$2:$I$1001,MATCH(1,([2]구분표!$B$2:$B$1001='2추일출'!$A287)*([2]구분표!$C$2:$C$1001='2추일출'!$B287)*([2]구분표!$A$2:$A$1001='2추일출'!$C287),0))),"@@")</f>
        <v/>
      </c>
    </row>
    <row r="288" spans="1:31" ht="31.5" customHeight="1">
      <c r="A288" s="90" t="str">
        <f>IFERROR(VLOOKUP('2추일출'!$C288,[2]구분표!$A$2:$C$1001,2,FALSE),"")</f>
        <v/>
      </c>
      <c r="B288" s="90" t="str">
        <f>IFERROR(VLOOKUP('2추일출'!$C288,[2]구분표!$A$2:$C$1001,3,FALSE),"")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5"/>
        <v>0</v>
      </c>
      <c r="M288" s="188"/>
      <c r="N288" s="188"/>
      <c r="O288" s="74">
        <f t="shared" si="46"/>
        <v>0</v>
      </c>
      <c r="P288" s="75" t="str">
        <f t="shared" si="47"/>
        <v>-</v>
      </c>
      <c r="Q288" s="206"/>
      <c r="R288" s="76"/>
      <c r="S288" s="215"/>
      <c r="T288" s="76"/>
      <c r="U288" s="79" t="str">
        <f t="shared" si="48"/>
        <v/>
      </c>
      <c r="V288" s="188">
        <f t="shared" si="49"/>
        <v>0</v>
      </c>
      <c r="W288" s="188">
        <f t="shared" si="50"/>
        <v>0</v>
      </c>
      <c r="X288" s="78" t="str">
        <f t="shared" si="51"/>
        <v>ok</v>
      </c>
      <c r="Y288" s="76"/>
      <c r="Z288" s="77" t="str">
        <f t="shared" si="52"/>
        <v/>
      </c>
      <c r="AA288" s="188">
        <f t="shared" si="53"/>
        <v>0</v>
      </c>
      <c r="AB288" s="188">
        <f t="shared" si="54"/>
        <v>0</v>
      </c>
      <c r="AC288" s="78" t="str">
        <f t="shared" si="55"/>
        <v>ok</v>
      </c>
      <c r="AD288" s="76"/>
      <c r="AE288" s="80" t="str">
        <f t="array" ref="AE288">IFERROR(IF($C288="","",INDEX([2]구분표!$I$2:$I$1001,MATCH(1,([2]구분표!$B$2:$B$1001='2추일출'!$A288)*([2]구분표!$C$2:$C$1001='2추일출'!$B288)*([2]구분표!$A$2:$A$1001='2추일출'!$C288),0))),"@@")</f>
        <v/>
      </c>
    </row>
    <row r="289" spans="1:31" ht="31.5" customHeight="1">
      <c r="A289" s="90" t="str">
        <f>IFERROR(VLOOKUP('2추일출'!$C289,[2]구분표!$A$2:$C$1001,2,FALSE),"")</f>
        <v/>
      </c>
      <c r="B289" s="90" t="str">
        <f>IFERROR(VLOOKUP('2추일출'!$C289,[2]구분표!$A$2:$C$1001,3,FALSE),"")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5"/>
        <v>0</v>
      </c>
      <c r="M289" s="188"/>
      <c r="N289" s="188"/>
      <c r="O289" s="74">
        <f t="shared" si="46"/>
        <v>0</v>
      </c>
      <c r="P289" s="75" t="str">
        <f t="shared" si="47"/>
        <v>-</v>
      </c>
      <c r="Q289" s="206"/>
      <c r="R289" s="76"/>
      <c r="S289" s="215"/>
      <c r="T289" s="76"/>
      <c r="U289" s="79" t="str">
        <f t="shared" si="48"/>
        <v/>
      </c>
      <c r="V289" s="188">
        <f t="shared" si="49"/>
        <v>0</v>
      </c>
      <c r="W289" s="188">
        <f t="shared" si="50"/>
        <v>0</v>
      </c>
      <c r="X289" s="78" t="str">
        <f t="shared" si="51"/>
        <v>ok</v>
      </c>
      <c r="Y289" s="76"/>
      <c r="Z289" s="77" t="str">
        <f t="shared" si="52"/>
        <v/>
      </c>
      <c r="AA289" s="188">
        <f t="shared" si="53"/>
        <v>0</v>
      </c>
      <c r="AB289" s="188">
        <f t="shared" si="54"/>
        <v>0</v>
      </c>
      <c r="AC289" s="78" t="str">
        <f t="shared" si="55"/>
        <v>ok</v>
      </c>
      <c r="AD289" s="76"/>
      <c r="AE289" s="80" t="str">
        <f t="array" ref="AE289">IFERROR(IF($C289="","",INDEX([2]구분표!$I$2:$I$1001,MATCH(1,([2]구분표!$B$2:$B$1001='2추일출'!$A289)*([2]구분표!$C$2:$C$1001='2추일출'!$B289)*([2]구분표!$A$2:$A$1001='2추일출'!$C289),0))),"@@")</f>
        <v/>
      </c>
    </row>
    <row r="290" spans="1:31" ht="31.5" customHeight="1">
      <c r="A290" s="90" t="str">
        <f>IFERROR(VLOOKUP('2추일출'!$C290,[2]구분표!$A$2:$C$1001,2,FALSE),"")</f>
        <v/>
      </c>
      <c r="B290" s="90" t="str">
        <f>IFERROR(VLOOKUP('2추일출'!$C290,[2]구분표!$A$2:$C$1001,3,FALSE),"")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5"/>
        <v>0</v>
      </c>
      <c r="M290" s="188"/>
      <c r="N290" s="188"/>
      <c r="O290" s="74">
        <f t="shared" si="46"/>
        <v>0</v>
      </c>
      <c r="P290" s="75" t="str">
        <f t="shared" si="47"/>
        <v>-</v>
      </c>
      <c r="Q290" s="206"/>
      <c r="R290" s="76"/>
      <c r="S290" s="215"/>
      <c r="T290" s="76"/>
      <c r="U290" s="79" t="str">
        <f t="shared" si="48"/>
        <v/>
      </c>
      <c r="V290" s="188">
        <f t="shared" si="49"/>
        <v>0</v>
      </c>
      <c r="W290" s="188">
        <f t="shared" si="50"/>
        <v>0</v>
      </c>
      <c r="X290" s="78" t="str">
        <f t="shared" si="51"/>
        <v>ok</v>
      </c>
      <c r="Y290" s="76"/>
      <c r="Z290" s="77" t="str">
        <f t="shared" si="52"/>
        <v/>
      </c>
      <c r="AA290" s="188">
        <f t="shared" si="53"/>
        <v>0</v>
      </c>
      <c r="AB290" s="188">
        <f t="shared" si="54"/>
        <v>0</v>
      </c>
      <c r="AC290" s="78" t="str">
        <f t="shared" si="55"/>
        <v>ok</v>
      </c>
      <c r="AD290" s="76"/>
      <c r="AE290" s="80" t="str">
        <f t="array" ref="AE290">IFERROR(IF($C290="","",INDEX([2]구분표!$I$2:$I$1001,MATCH(1,([2]구분표!$B$2:$B$1001='2추일출'!$A290)*([2]구분표!$C$2:$C$1001='2추일출'!$B290)*([2]구분표!$A$2:$A$1001='2추일출'!$C290),0))),"@@")</f>
        <v/>
      </c>
    </row>
    <row r="291" spans="1:31" ht="31.5" customHeight="1">
      <c r="A291" s="90" t="str">
        <f>IFERROR(VLOOKUP('2추일출'!$C291,[2]구분표!$A$2:$C$1001,2,FALSE),"")</f>
        <v/>
      </c>
      <c r="B291" s="90" t="str">
        <f>IFERROR(VLOOKUP('2추일출'!$C291,[2]구분표!$A$2:$C$1001,3,FALSE),"")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5"/>
        <v>0</v>
      </c>
      <c r="M291" s="188"/>
      <c r="N291" s="188"/>
      <c r="O291" s="74">
        <f t="shared" si="46"/>
        <v>0</v>
      </c>
      <c r="P291" s="75" t="str">
        <f t="shared" si="47"/>
        <v>-</v>
      </c>
      <c r="Q291" s="206"/>
      <c r="R291" s="76"/>
      <c r="S291" s="215"/>
      <c r="T291" s="76"/>
      <c r="U291" s="79" t="str">
        <f t="shared" si="48"/>
        <v/>
      </c>
      <c r="V291" s="188">
        <f t="shared" si="49"/>
        <v>0</v>
      </c>
      <c r="W291" s="188">
        <f t="shared" si="50"/>
        <v>0</v>
      </c>
      <c r="X291" s="78" t="str">
        <f t="shared" si="51"/>
        <v>ok</v>
      </c>
      <c r="Y291" s="76"/>
      <c r="Z291" s="77" t="str">
        <f t="shared" si="52"/>
        <v/>
      </c>
      <c r="AA291" s="188">
        <f t="shared" si="53"/>
        <v>0</v>
      </c>
      <c r="AB291" s="188">
        <f t="shared" si="54"/>
        <v>0</v>
      </c>
      <c r="AC291" s="78" t="str">
        <f t="shared" si="55"/>
        <v>ok</v>
      </c>
      <c r="AD291" s="76"/>
      <c r="AE291" s="80" t="str">
        <f t="array" ref="AE291">IFERROR(IF($C291="","",INDEX([2]구분표!$I$2:$I$1001,MATCH(1,([2]구분표!$B$2:$B$1001='2추일출'!$A291)*([2]구분표!$C$2:$C$1001='2추일출'!$B291)*([2]구분표!$A$2:$A$1001='2추일출'!$C291),0))),"@@")</f>
        <v/>
      </c>
    </row>
    <row r="292" spans="1:31" ht="31.5" customHeight="1">
      <c r="A292" s="90" t="str">
        <f>IFERROR(VLOOKUP('2추일출'!$C292,[2]구분표!$A$2:$C$1001,2,FALSE),"")</f>
        <v/>
      </c>
      <c r="B292" s="90" t="str">
        <f>IFERROR(VLOOKUP('2추일출'!$C292,[2]구분표!$A$2:$C$1001,3,FALSE),"")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5"/>
        <v>0</v>
      </c>
      <c r="M292" s="188"/>
      <c r="N292" s="188"/>
      <c r="O292" s="74">
        <f t="shared" si="46"/>
        <v>0</v>
      </c>
      <c r="P292" s="75" t="str">
        <f t="shared" si="47"/>
        <v>-</v>
      </c>
      <c r="Q292" s="206"/>
      <c r="R292" s="76"/>
      <c r="S292" s="215"/>
      <c r="T292" s="76"/>
      <c r="U292" s="79" t="str">
        <f t="shared" si="48"/>
        <v/>
      </c>
      <c r="V292" s="188">
        <f t="shared" si="49"/>
        <v>0</v>
      </c>
      <c r="W292" s="188">
        <f t="shared" si="50"/>
        <v>0</v>
      </c>
      <c r="X292" s="78" t="str">
        <f t="shared" si="51"/>
        <v>ok</v>
      </c>
      <c r="Y292" s="76"/>
      <c r="Z292" s="77" t="str">
        <f t="shared" si="52"/>
        <v/>
      </c>
      <c r="AA292" s="188">
        <f t="shared" si="53"/>
        <v>0</v>
      </c>
      <c r="AB292" s="188">
        <f t="shared" si="54"/>
        <v>0</v>
      </c>
      <c r="AC292" s="78" t="str">
        <f t="shared" si="55"/>
        <v>ok</v>
      </c>
      <c r="AD292" s="76"/>
      <c r="AE292" s="80" t="str">
        <f t="array" ref="AE292">IFERROR(IF($C292="","",INDEX([2]구분표!$I$2:$I$1001,MATCH(1,([2]구분표!$B$2:$B$1001='2추일출'!$A292)*([2]구분표!$C$2:$C$1001='2추일출'!$B292)*([2]구분표!$A$2:$A$1001='2추일출'!$C292),0))),"@@")</f>
        <v/>
      </c>
    </row>
    <row r="293" spans="1:31" ht="31.5" customHeight="1">
      <c r="A293" s="90" t="str">
        <f>IFERROR(VLOOKUP('2추일출'!$C293,[2]구분표!$A$2:$C$1001,2,FALSE),"")</f>
        <v/>
      </c>
      <c r="B293" s="90" t="str">
        <f>IFERROR(VLOOKUP('2추일출'!$C293,[2]구분표!$A$2:$C$1001,3,FALSE),"")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5"/>
        <v>0</v>
      </c>
      <c r="M293" s="188"/>
      <c r="N293" s="188"/>
      <c r="O293" s="74">
        <f t="shared" si="46"/>
        <v>0</v>
      </c>
      <c r="P293" s="75" t="str">
        <f t="shared" si="47"/>
        <v>-</v>
      </c>
      <c r="Q293" s="206"/>
      <c r="R293" s="76"/>
      <c r="S293" s="215"/>
      <c r="T293" s="76"/>
      <c r="U293" s="79" t="str">
        <f t="shared" si="48"/>
        <v/>
      </c>
      <c r="V293" s="188">
        <f t="shared" si="49"/>
        <v>0</v>
      </c>
      <c r="W293" s="188">
        <f t="shared" si="50"/>
        <v>0</v>
      </c>
      <c r="X293" s="78" t="str">
        <f t="shared" si="51"/>
        <v>ok</v>
      </c>
      <c r="Y293" s="76"/>
      <c r="Z293" s="77" t="str">
        <f t="shared" si="52"/>
        <v/>
      </c>
      <c r="AA293" s="188">
        <f t="shared" si="53"/>
        <v>0</v>
      </c>
      <c r="AB293" s="188">
        <f t="shared" si="54"/>
        <v>0</v>
      </c>
      <c r="AC293" s="78" t="str">
        <f t="shared" si="55"/>
        <v>ok</v>
      </c>
      <c r="AD293" s="76"/>
      <c r="AE293" s="80" t="str">
        <f t="array" ref="AE293">IFERROR(IF($C293="","",INDEX([2]구분표!$I$2:$I$1001,MATCH(1,([2]구분표!$B$2:$B$1001='2추일출'!$A293)*([2]구분표!$C$2:$C$1001='2추일출'!$B293)*([2]구분표!$A$2:$A$1001='2추일출'!$C293),0))),"@@")</f>
        <v/>
      </c>
    </row>
    <row r="294" spans="1:31" ht="31.5" customHeight="1">
      <c r="A294" s="90" t="str">
        <f>IFERROR(VLOOKUP('2추일출'!$C294,[2]구분표!$A$2:$C$1001,2,FALSE),"")</f>
        <v/>
      </c>
      <c r="B294" s="90" t="str">
        <f>IFERROR(VLOOKUP('2추일출'!$C294,[2]구분표!$A$2:$C$1001,3,FALSE),"")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5"/>
        <v>0</v>
      </c>
      <c r="M294" s="188"/>
      <c r="N294" s="188"/>
      <c r="O294" s="74">
        <f t="shared" si="46"/>
        <v>0</v>
      </c>
      <c r="P294" s="75" t="str">
        <f t="shared" si="47"/>
        <v>-</v>
      </c>
      <c r="Q294" s="206"/>
      <c r="R294" s="76"/>
      <c r="S294" s="215"/>
      <c r="T294" s="76"/>
      <c r="U294" s="79" t="str">
        <f t="shared" si="48"/>
        <v/>
      </c>
      <c r="V294" s="188">
        <f t="shared" si="49"/>
        <v>0</v>
      </c>
      <c r="W294" s="188">
        <f t="shared" si="50"/>
        <v>0</v>
      </c>
      <c r="X294" s="78" t="str">
        <f t="shared" si="51"/>
        <v>ok</v>
      </c>
      <c r="Y294" s="76"/>
      <c r="Z294" s="77" t="str">
        <f t="shared" si="52"/>
        <v/>
      </c>
      <c r="AA294" s="188">
        <f t="shared" si="53"/>
        <v>0</v>
      </c>
      <c r="AB294" s="188">
        <f t="shared" si="54"/>
        <v>0</v>
      </c>
      <c r="AC294" s="78" t="str">
        <f t="shared" si="55"/>
        <v>ok</v>
      </c>
      <c r="AD294" s="76"/>
      <c r="AE294" s="80" t="str">
        <f t="array" ref="AE294">IFERROR(IF($C294="","",INDEX([2]구분표!$I$2:$I$1001,MATCH(1,([2]구분표!$B$2:$B$1001='2추일출'!$A294)*([2]구분표!$C$2:$C$1001='2추일출'!$B294)*([2]구분표!$A$2:$A$1001='2추일출'!$C294),0))),"@@")</f>
        <v/>
      </c>
    </row>
    <row r="295" spans="1:31" ht="31.5" customHeight="1">
      <c r="A295" s="90" t="str">
        <f>IFERROR(VLOOKUP('2추일출'!$C295,[2]구분표!$A$2:$C$1001,2,FALSE),"")</f>
        <v/>
      </c>
      <c r="B295" s="90" t="str">
        <f>IFERROR(VLOOKUP('2추일출'!$C295,[2]구분표!$A$2:$C$1001,3,FALSE),"")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5"/>
        <v>0</v>
      </c>
      <c r="M295" s="188"/>
      <c r="N295" s="188"/>
      <c r="O295" s="74">
        <f t="shared" si="46"/>
        <v>0</v>
      </c>
      <c r="P295" s="75" t="str">
        <f t="shared" si="47"/>
        <v>-</v>
      </c>
      <c r="Q295" s="206"/>
      <c r="R295" s="76"/>
      <c r="S295" s="215"/>
      <c r="T295" s="76"/>
      <c r="U295" s="79" t="str">
        <f t="shared" si="48"/>
        <v/>
      </c>
      <c r="V295" s="188">
        <f t="shared" si="49"/>
        <v>0</v>
      </c>
      <c r="W295" s="188">
        <f t="shared" si="50"/>
        <v>0</v>
      </c>
      <c r="X295" s="78" t="str">
        <f t="shared" si="51"/>
        <v>ok</v>
      </c>
      <c r="Y295" s="76"/>
      <c r="Z295" s="77" t="str">
        <f t="shared" si="52"/>
        <v/>
      </c>
      <c r="AA295" s="188">
        <f t="shared" si="53"/>
        <v>0</v>
      </c>
      <c r="AB295" s="188">
        <f t="shared" si="54"/>
        <v>0</v>
      </c>
      <c r="AC295" s="78" t="str">
        <f t="shared" si="55"/>
        <v>ok</v>
      </c>
      <c r="AD295" s="76"/>
      <c r="AE295" s="80" t="str">
        <f t="array" ref="AE295">IFERROR(IF($C295="","",INDEX([2]구분표!$I$2:$I$1001,MATCH(1,([2]구분표!$B$2:$B$1001='2추일출'!$A295)*([2]구분표!$C$2:$C$1001='2추일출'!$B295)*([2]구분표!$A$2:$A$1001='2추일출'!$C295),0))),"@@")</f>
        <v/>
      </c>
    </row>
    <row r="296" spans="1:31" ht="31.5" customHeight="1">
      <c r="A296" s="90" t="str">
        <f>IFERROR(VLOOKUP('2추일출'!$C296,[2]구분표!$A$2:$C$1001,2,FALSE),"")</f>
        <v/>
      </c>
      <c r="B296" s="90" t="str">
        <f>IFERROR(VLOOKUP('2추일출'!$C296,[2]구분표!$A$2:$C$1001,3,FALSE),"")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5"/>
        <v>0</v>
      </c>
      <c r="M296" s="188"/>
      <c r="N296" s="188"/>
      <c r="O296" s="74">
        <f t="shared" si="46"/>
        <v>0</v>
      </c>
      <c r="P296" s="75" t="str">
        <f t="shared" si="47"/>
        <v>-</v>
      </c>
      <c r="Q296" s="206"/>
      <c r="R296" s="76"/>
      <c r="S296" s="215"/>
      <c r="T296" s="76"/>
      <c r="U296" s="79" t="str">
        <f t="shared" si="48"/>
        <v/>
      </c>
      <c r="V296" s="188">
        <f t="shared" si="49"/>
        <v>0</v>
      </c>
      <c r="W296" s="188">
        <f t="shared" si="50"/>
        <v>0</v>
      </c>
      <c r="X296" s="78" t="str">
        <f t="shared" si="51"/>
        <v>ok</v>
      </c>
      <c r="Y296" s="76"/>
      <c r="Z296" s="77" t="str">
        <f t="shared" si="52"/>
        <v/>
      </c>
      <c r="AA296" s="188">
        <f t="shared" si="53"/>
        <v>0</v>
      </c>
      <c r="AB296" s="188">
        <f t="shared" si="54"/>
        <v>0</v>
      </c>
      <c r="AC296" s="78" t="str">
        <f t="shared" si="55"/>
        <v>ok</v>
      </c>
      <c r="AD296" s="76"/>
      <c r="AE296" s="80" t="str">
        <f t="array" ref="AE296">IFERROR(IF($C296="","",INDEX([2]구분표!$I$2:$I$1001,MATCH(1,([2]구분표!$B$2:$B$1001='2추일출'!$A296)*([2]구분표!$C$2:$C$1001='2추일출'!$B296)*([2]구분표!$A$2:$A$1001='2추일출'!$C296),0))),"@@")</f>
        <v/>
      </c>
    </row>
    <row r="297" spans="1:31" ht="31.5" customHeight="1">
      <c r="A297" s="90" t="str">
        <f>IFERROR(VLOOKUP('2추일출'!$C297,[2]구분표!$A$2:$C$1001,2,FALSE),"")</f>
        <v/>
      </c>
      <c r="B297" s="90" t="str">
        <f>IFERROR(VLOOKUP('2추일출'!$C297,[2]구분표!$A$2:$C$1001,3,FALSE),"")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5"/>
        <v>0</v>
      </c>
      <c r="M297" s="188"/>
      <c r="N297" s="188"/>
      <c r="O297" s="74">
        <f t="shared" si="46"/>
        <v>0</v>
      </c>
      <c r="P297" s="75" t="str">
        <f t="shared" si="47"/>
        <v>-</v>
      </c>
      <c r="Q297" s="206"/>
      <c r="R297" s="76"/>
      <c r="S297" s="215"/>
      <c r="T297" s="76"/>
      <c r="U297" s="79" t="str">
        <f t="shared" si="48"/>
        <v/>
      </c>
      <c r="V297" s="188">
        <f t="shared" si="49"/>
        <v>0</v>
      </c>
      <c r="W297" s="188">
        <f t="shared" si="50"/>
        <v>0</v>
      </c>
      <c r="X297" s="78" t="str">
        <f t="shared" si="51"/>
        <v>ok</v>
      </c>
      <c r="Y297" s="76"/>
      <c r="Z297" s="77" t="str">
        <f t="shared" si="52"/>
        <v/>
      </c>
      <c r="AA297" s="188">
        <f t="shared" si="53"/>
        <v>0</v>
      </c>
      <c r="AB297" s="188">
        <f t="shared" si="54"/>
        <v>0</v>
      </c>
      <c r="AC297" s="78" t="str">
        <f t="shared" si="55"/>
        <v>ok</v>
      </c>
      <c r="AD297" s="76"/>
      <c r="AE297" s="80" t="str">
        <f t="array" ref="AE297">IFERROR(IF($C297="","",INDEX([2]구분표!$I$2:$I$1001,MATCH(1,([2]구분표!$B$2:$B$1001='2추일출'!$A297)*([2]구분표!$C$2:$C$1001='2추일출'!$B297)*([2]구분표!$A$2:$A$1001='2추일출'!$C297),0))),"@@")</f>
        <v/>
      </c>
    </row>
    <row r="298" spans="1:31" ht="31.5" customHeight="1">
      <c r="A298" s="90" t="str">
        <f>IFERROR(VLOOKUP('2추일출'!$C298,[2]구분표!$A$2:$C$1001,2,FALSE),"")</f>
        <v/>
      </c>
      <c r="B298" s="90" t="str">
        <f>IFERROR(VLOOKUP('2추일출'!$C298,[2]구분표!$A$2:$C$1001,3,FALSE),"")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188"/>
      <c r="K298" s="188"/>
      <c r="L298" s="74">
        <f t="shared" si="45"/>
        <v>0</v>
      </c>
      <c r="M298" s="188"/>
      <c r="N298" s="188"/>
      <c r="O298" s="74">
        <f t="shared" si="46"/>
        <v>0</v>
      </c>
      <c r="P298" s="75" t="str">
        <f t="shared" si="47"/>
        <v>-</v>
      </c>
      <c r="Q298" s="205"/>
      <c r="R298" s="76"/>
      <c r="S298" s="215"/>
      <c r="T298" s="76"/>
      <c r="U298" s="79" t="str">
        <f t="shared" si="48"/>
        <v/>
      </c>
      <c r="V298" s="188">
        <f t="shared" si="49"/>
        <v>0</v>
      </c>
      <c r="W298" s="188">
        <f t="shared" si="50"/>
        <v>0</v>
      </c>
      <c r="X298" s="78" t="str">
        <f t="shared" si="51"/>
        <v>ok</v>
      </c>
      <c r="Y298" s="76"/>
      <c r="Z298" s="77" t="str">
        <f t="shared" si="52"/>
        <v/>
      </c>
      <c r="AA298" s="188">
        <f t="shared" si="53"/>
        <v>0</v>
      </c>
      <c r="AB298" s="188">
        <f t="shared" si="54"/>
        <v>0</v>
      </c>
      <c r="AC298" s="78" t="str">
        <f t="shared" si="55"/>
        <v>ok</v>
      </c>
      <c r="AD298" s="76"/>
      <c r="AE298" s="80" t="str">
        <f t="array" ref="AE298">IFERROR(IF($C298="","",INDEX([2]구분표!$I$2:$I$1001,MATCH(1,([2]구분표!$B$2:$B$1001='2추일출'!$A298)*([2]구분표!$C$2:$C$1001='2추일출'!$B298)*([2]구분표!$A$2:$A$1001='2추일출'!$C298),0))),"@@")</f>
        <v/>
      </c>
    </row>
    <row r="299" spans="1:31" ht="31.5" customHeight="1">
      <c r="A299" s="90" t="str">
        <f>IFERROR(VLOOKUP('2추일출'!$C299,[2]구분표!$A$2:$C$1001,2,FALSE),"")</f>
        <v/>
      </c>
      <c r="B299" s="90" t="str">
        <f>IFERROR(VLOOKUP('2추일출'!$C299,[2]구분표!$A$2:$C$1001,3,FALSE),"")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200"/>
      <c r="K299" s="188"/>
      <c r="L299" s="74">
        <f t="shared" si="45"/>
        <v>0</v>
      </c>
      <c r="M299" s="202"/>
      <c r="N299" s="188"/>
      <c r="O299" s="74">
        <f t="shared" si="46"/>
        <v>0</v>
      </c>
      <c r="P299" s="75" t="str">
        <f t="shared" si="47"/>
        <v>-</v>
      </c>
      <c r="Q299" s="205"/>
      <c r="R299" s="76"/>
      <c r="S299" s="215"/>
      <c r="T299" s="76"/>
      <c r="U299" s="79" t="str">
        <f t="shared" si="48"/>
        <v/>
      </c>
      <c r="V299" s="188">
        <f t="shared" si="49"/>
        <v>0</v>
      </c>
      <c r="W299" s="188">
        <f t="shared" si="50"/>
        <v>0</v>
      </c>
      <c r="X299" s="78" t="str">
        <f t="shared" si="51"/>
        <v>ok</v>
      </c>
      <c r="Y299" s="76"/>
      <c r="Z299" s="77" t="str">
        <f t="shared" si="52"/>
        <v/>
      </c>
      <c r="AA299" s="188">
        <f t="shared" si="53"/>
        <v>0</v>
      </c>
      <c r="AB299" s="188">
        <f t="shared" si="54"/>
        <v>0</v>
      </c>
      <c r="AC299" s="78" t="str">
        <f t="shared" si="55"/>
        <v>ok</v>
      </c>
      <c r="AD299" s="76"/>
      <c r="AE299" s="80" t="str">
        <f t="array" ref="AE299">IFERROR(IF($C299="","",INDEX([2]구분표!$I$2:$I$1001,MATCH(1,([2]구분표!$B$2:$B$1001='2추일출'!$A299)*([2]구분표!$C$2:$C$1001='2추일출'!$B299)*([2]구분표!$A$2:$A$1001='2추일출'!$C299),0))),"@@")</f>
        <v/>
      </c>
    </row>
    <row r="300" spans="1:31" ht="31.5" customHeight="1">
      <c r="A300" s="90" t="str">
        <f>IFERROR(VLOOKUP('2추일출'!$C300,[2]구분표!$A$2:$C$1001,2,FALSE),"")</f>
        <v/>
      </c>
      <c r="B300" s="90" t="str">
        <f>IFERROR(VLOOKUP('2추일출'!$C300,[2]구분표!$A$2:$C$1001,3,FALSE),"")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5"/>
        <v>0</v>
      </c>
      <c r="M300" s="188"/>
      <c r="N300" s="188"/>
      <c r="O300" s="74">
        <f t="shared" si="46"/>
        <v>0</v>
      </c>
      <c r="P300" s="75" t="str">
        <f t="shared" si="47"/>
        <v>-</v>
      </c>
      <c r="Q300" s="207"/>
      <c r="R300" s="76"/>
      <c r="S300" s="215"/>
      <c r="T300" s="76"/>
      <c r="U300" s="79" t="str">
        <f t="shared" si="48"/>
        <v/>
      </c>
      <c r="V300" s="188">
        <f t="shared" si="49"/>
        <v>0</v>
      </c>
      <c r="W300" s="188">
        <f t="shared" si="50"/>
        <v>0</v>
      </c>
      <c r="X300" s="78" t="str">
        <f t="shared" si="51"/>
        <v>ok</v>
      </c>
      <c r="Y300" s="76"/>
      <c r="Z300" s="77" t="str">
        <f t="shared" si="52"/>
        <v/>
      </c>
      <c r="AA300" s="188">
        <f t="shared" si="53"/>
        <v>0</v>
      </c>
      <c r="AB300" s="188">
        <f t="shared" si="54"/>
        <v>0</v>
      </c>
      <c r="AC300" s="78" t="str">
        <f t="shared" si="55"/>
        <v>ok</v>
      </c>
      <c r="AD300" s="76"/>
      <c r="AE300" s="80" t="str">
        <f t="array" ref="AE300">IFERROR(IF($C300="","",INDEX([2]구분표!$I$2:$I$1001,MATCH(1,([2]구분표!$B$2:$B$1001='2추일출'!$A300)*([2]구분표!$C$2:$C$1001='2추일출'!$B300)*([2]구분표!$A$2:$A$1001='2추일출'!$C300),0))),"@@")</f>
        <v/>
      </c>
    </row>
    <row r="301" spans="1:31" ht="31.5" customHeight="1">
      <c r="A301" s="90" t="str">
        <f>IFERROR(VLOOKUP('2추일출'!$C301,[2]구분표!$A$2:$C$1001,2,FALSE),"")</f>
        <v/>
      </c>
      <c r="B301" s="90" t="str">
        <f>IFERROR(VLOOKUP('2추일출'!$C301,[2]구분표!$A$2:$C$1001,3,FALSE),"")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188"/>
      <c r="L301" s="74">
        <f t="shared" si="45"/>
        <v>0</v>
      </c>
      <c r="M301" s="188"/>
      <c r="N301" s="188"/>
      <c r="O301" s="74">
        <f t="shared" si="46"/>
        <v>0</v>
      </c>
      <c r="P301" s="75" t="str">
        <f t="shared" si="47"/>
        <v>-</v>
      </c>
      <c r="Q301" s="206"/>
      <c r="R301" s="76"/>
      <c r="S301" s="215"/>
      <c r="T301" s="76"/>
      <c r="U301" s="79" t="str">
        <f t="shared" si="48"/>
        <v/>
      </c>
      <c r="V301" s="188">
        <f t="shared" si="49"/>
        <v>0</v>
      </c>
      <c r="W301" s="188">
        <f t="shared" si="50"/>
        <v>0</v>
      </c>
      <c r="X301" s="78" t="str">
        <f t="shared" si="51"/>
        <v>ok</v>
      </c>
      <c r="Y301" s="76"/>
      <c r="Z301" s="77" t="str">
        <f t="shared" si="52"/>
        <v/>
      </c>
      <c r="AA301" s="188">
        <f t="shared" si="53"/>
        <v>0</v>
      </c>
      <c r="AB301" s="188">
        <f t="shared" si="54"/>
        <v>0</v>
      </c>
      <c r="AC301" s="78" t="str">
        <f t="shared" si="55"/>
        <v>ok</v>
      </c>
      <c r="AD301" s="76"/>
      <c r="AE301" s="80" t="str">
        <f t="array" ref="AE301">IFERROR(IF($C301="","",INDEX([2]구분표!$I$2:$I$1001,MATCH(1,([2]구분표!$B$2:$B$1001='2추일출'!$A301)*([2]구분표!$C$2:$C$1001='2추일출'!$B301)*([2]구분표!$A$2:$A$1001='2추일출'!$C301),0))),"@@")</f>
        <v/>
      </c>
    </row>
    <row r="302" spans="1:31" ht="31.5" customHeight="1">
      <c r="A302" s="90" t="str">
        <f>IFERROR(VLOOKUP('2추일출'!$C302,[2]구분표!$A$2:$C$1001,2,FALSE),"")</f>
        <v/>
      </c>
      <c r="B302" s="90" t="str">
        <f>IFERROR(VLOOKUP('2추일출'!$C302,[2]구분표!$A$2:$C$1001,3,FALSE),"")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200"/>
      <c r="L302" s="74">
        <f t="shared" si="45"/>
        <v>0</v>
      </c>
      <c r="M302" s="188"/>
      <c r="N302" s="200"/>
      <c r="O302" s="74">
        <f t="shared" si="46"/>
        <v>0</v>
      </c>
      <c r="P302" s="75" t="str">
        <f t="shared" si="47"/>
        <v>-</v>
      </c>
      <c r="Q302" s="206"/>
      <c r="R302" s="76"/>
      <c r="S302" s="215"/>
      <c r="T302" s="76"/>
      <c r="U302" s="79" t="str">
        <f t="shared" si="48"/>
        <v/>
      </c>
      <c r="V302" s="188">
        <f t="shared" si="49"/>
        <v>0</v>
      </c>
      <c r="W302" s="188">
        <f t="shared" si="50"/>
        <v>0</v>
      </c>
      <c r="X302" s="78" t="str">
        <f t="shared" si="51"/>
        <v>ok</v>
      </c>
      <c r="Y302" s="76"/>
      <c r="Z302" s="77" t="str">
        <f t="shared" si="52"/>
        <v/>
      </c>
      <c r="AA302" s="188">
        <f t="shared" si="53"/>
        <v>0</v>
      </c>
      <c r="AB302" s="188">
        <f t="shared" si="54"/>
        <v>0</v>
      </c>
      <c r="AC302" s="78" t="str">
        <f t="shared" si="55"/>
        <v>ok</v>
      </c>
      <c r="AD302" s="76"/>
      <c r="AE302" s="80" t="str">
        <f t="array" ref="AE302">IFERROR(IF($C302="","",INDEX([2]구분표!$I$2:$I$1001,MATCH(1,([2]구분표!$B$2:$B$1001='2추일출'!$A302)*([2]구분표!$C$2:$C$1001='2추일출'!$B302)*([2]구분표!$A$2:$A$1001='2추일출'!$C302),0))),"@@")</f>
        <v/>
      </c>
    </row>
    <row r="303" spans="1:31" ht="31.5" customHeight="1">
      <c r="A303" s="90" t="str">
        <f>IFERROR(VLOOKUP('2추일출'!$C303,[2]구분표!$A$2:$C$1001,2,FALSE),"")</f>
        <v/>
      </c>
      <c r="B303" s="90" t="str">
        <f>IFERROR(VLOOKUP('2추일출'!$C303,[2]구분표!$A$2:$C$1001,3,FALSE),"")</f>
        <v/>
      </c>
      <c r="C303" s="190"/>
      <c r="D303" s="189"/>
      <c r="E303" s="189"/>
      <c r="F303" s="190"/>
      <c r="G303" s="188"/>
      <c r="H303" s="188"/>
      <c r="I303" s="74">
        <f>IF(SUMPRODUCT(COUNTIF($D303,{"*본예산*","*1회추경*","*신규*"})),"-",G303-H303)</f>
        <v>0</v>
      </c>
      <c r="J303" s="188"/>
      <c r="K303" s="188"/>
      <c r="L303" s="74">
        <f t="shared" si="45"/>
        <v>0</v>
      </c>
      <c r="M303" s="188"/>
      <c r="N303" s="188"/>
      <c r="O303" s="74">
        <f t="shared" si="46"/>
        <v>0</v>
      </c>
      <c r="P303" s="75" t="str">
        <f t="shared" si="47"/>
        <v>-</v>
      </c>
      <c r="Q303" s="206"/>
      <c r="R303" s="76"/>
      <c r="S303" s="215"/>
      <c r="T303" s="76"/>
      <c r="U303" s="79" t="str">
        <f t="shared" si="48"/>
        <v/>
      </c>
      <c r="V303" s="188">
        <f t="shared" si="49"/>
        <v>0</v>
      </c>
      <c r="W303" s="188">
        <f t="shared" si="50"/>
        <v>0</v>
      </c>
      <c r="X303" s="78" t="str">
        <f t="shared" si="51"/>
        <v>ok</v>
      </c>
      <c r="Y303" s="76"/>
      <c r="Z303" s="77" t="str">
        <f t="shared" si="52"/>
        <v/>
      </c>
      <c r="AA303" s="188">
        <f t="shared" si="53"/>
        <v>0</v>
      </c>
      <c r="AB303" s="188">
        <f t="shared" si="54"/>
        <v>0</v>
      </c>
      <c r="AC303" s="78" t="str">
        <f t="shared" si="55"/>
        <v>ok</v>
      </c>
      <c r="AD303" s="76"/>
      <c r="AE303" s="80" t="str">
        <f t="array" ref="AE303">IFERROR(IF($C303="","",INDEX([2]구분표!$I$2:$I$1001,MATCH(1,([2]구분표!$B$2:$B$1001='2추일출'!$A303)*([2]구분표!$C$2:$C$1001='2추일출'!$B303)*([2]구분표!$A$2:$A$1001='2추일출'!$C303),0))),"@@")</f>
        <v/>
      </c>
    </row>
    <row r="304" spans="1:31" ht="31.5" customHeight="1">
      <c r="A304" s="90" t="str">
        <f>IFERROR(VLOOKUP('2추일출'!$C304,[2]구분표!$A$2:$C$1001,2,FALSE),"")</f>
        <v/>
      </c>
      <c r="B304" s="90" t="str">
        <f>IFERROR(VLOOKUP('2추일출'!$C304,[2]구분표!$A$2:$C$1001,3,FALSE),"")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5"/>
        <v>0</v>
      </c>
      <c r="M304" s="188"/>
      <c r="N304" s="188"/>
      <c r="O304" s="74">
        <f t="shared" si="46"/>
        <v>0</v>
      </c>
      <c r="P304" s="75" t="str">
        <f t="shared" si="47"/>
        <v>-</v>
      </c>
      <c r="Q304" s="206"/>
      <c r="R304" s="76"/>
      <c r="S304" s="215"/>
      <c r="T304" s="76"/>
      <c r="U304" s="79" t="str">
        <f t="shared" si="48"/>
        <v/>
      </c>
      <c r="V304" s="188">
        <f t="shared" si="49"/>
        <v>0</v>
      </c>
      <c r="W304" s="188">
        <f t="shared" si="50"/>
        <v>0</v>
      </c>
      <c r="X304" s="78" t="str">
        <f t="shared" si="51"/>
        <v>ok</v>
      </c>
      <c r="Y304" s="76"/>
      <c r="Z304" s="77" t="str">
        <f t="shared" si="52"/>
        <v/>
      </c>
      <c r="AA304" s="188">
        <f t="shared" si="53"/>
        <v>0</v>
      </c>
      <c r="AB304" s="188">
        <f t="shared" si="54"/>
        <v>0</v>
      </c>
      <c r="AC304" s="78" t="str">
        <f t="shared" si="55"/>
        <v>ok</v>
      </c>
      <c r="AD304" s="76"/>
      <c r="AE304" s="80" t="str">
        <f t="array" ref="AE304">IFERROR(IF($C304="","",INDEX([2]구분표!$I$2:$I$1001,MATCH(1,([2]구분표!$B$2:$B$1001='2추일출'!$A304)*([2]구분표!$C$2:$C$1001='2추일출'!$B304)*([2]구분표!$A$2:$A$1001='2추일출'!$C304),0))),"@@")</f>
        <v/>
      </c>
    </row>
    <row r="305" spans="1:31" ht="31.5" customHeight="1">
      <c r="A305" s="90" t="str">
        <f>IFERROR(VLOOKUP('2추일출'!$C305,[2]구분표!$A$2:$C$1001,2,FALSE),"")</f>
        <v/>
      </c>
      <c r="B305" s="90" t="str">
        <f>IFERROR(VLOOKUP('2추일출'!$C305,[2]구분표!$A$2:$C$1001,3,FALSE),"")</f>
        <v/>
      </c>
      <c r="C305" s="190"/>
      <c r="D305" s="189"/>
      <c r="E305" s="189"/>
      <c r="F305" s="190"/>
      <c r="G305" s="192"/>
      <c r="H305" s="192"/>
      <c r="I305" s="74">
        <f>IF(SUMPRODUCT(COUNTIF($D305,{"*본예산*","*1회추경*","*신규*"})),"-",G305-H305)</f>
        <v>0</v>
      </c>
      <c r="J305" s="188"/>
      <c r="K305" s="188"/>
      <c r="L305" s="74">
        <f t="shared" si="45"/>
        <v>0</v>
      </c>
      <c r="M305" s="188"/>
      <c r="N305" s="188"/>
      <c r="O305" s="74">
        <f t="shared" si="46"/>
        <v>0</v>
      </c>
      <c r="P305" s="75" t="str">
        <f t="shared" si="47"/>
        <v>-</v>
      </c>
      <c r="Q305" s="206"/>
      <c r="R305" s="76"/>
      <c r="S305" s="215"/>
      <c r="T305" s="76"/>
      <c r="U305" s="79" t="str">
        <f t="shared" si="48"/>
        <v/>
      </c>
      <c r="V305" s="188">
        <f t="shared" si="49"/>
        <v>0</v>
      </c>
      <c r="W305" s="188">
        <f t="shared" si="50"/>
        <v>0</v>
      </c>
      <c r="X305" s="78" t="str">
        <f t="shared" si="51"/>
        <v>ok</v>
      </c>
      <c r="Y305" s="76"/>
      <c r="Z305" s="77" t="str">
        <f t="shared" si="52"/>
        <v/>
      </c>
      <c r="AA305" s="188">
        <f t="shared" si="53"/>
        <v>0</v>
      </c>
      <c r="AB305" s="188">
        <f t="shared" si="54"/>
        <v>0</v>
      </c>
      <c r="AC305" s="78" t="str">
        <f t="shared" si="55"/>
        <v>ok</v>
      </c>
      <c r="AD305" s="76"/>
      <c r="AE305" s="80" t="str">
        <f t="array" ref="AE305">IFERROR(IF($C305="","",INDEX([2]구분표!$I$2:$I$1001,MATCH(1,([2]구분표!$B$2:$B$1001='2추일출'!$A305)*([2]구분표!$C$2:$C$1001='2추일출'!$B305)*([2]구분표!$A$2:$A$1001='2추일출'!$C305),0))),"@@")</f>
        <v/>
      </c>
    </row>
    <row r="306" spans="1:31" ht="31.5" customHeight="1">
      <c r="A306" s="90" t="str">
        <f>IFERROR(VLOOKUP('2추일출'!$C306,[2]구분표!$A$2:$C$1001,2,FALSE),"")</f>
        <v/>
      </c>
      <c r="B306" s="90" t="str">
        <f>IFERROR(VLOOKUP('2추일출'!$C306,[2]구분표!$A$2:$C$1001,3,FALSE),"")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5"/>
        <v>0</v>
      </c>
      <c r="M306" s="188"/>
      <c r="N306" s="188"/>
      <c r="O306" s="74">
        <f t="shared" si="46"/>
        <v>0</v>
      </c>
      <c r="P306" s="75" t="str">
        <f t="shared" si="47"/>
        <v>-</v>
      </c>
      <c r="Q306" s="206"/>
      <c r="R306" s="76"/>
      <c r="S306" s="215"/>
      <c r="T306" s="76"/>
      <c r="U306" s="79" t="str">
        <f t="shared" si="48"/>
        <v/>
      </c>
      <c r="V306" s="188">
        <f t="shared" si="49"/>
        <v>0</v>
      </c>
      <c r="W306" s="188">
        <f t="shared" si="50"/>
        <v>0</v>
      </c>
      <c r="X306" s="78" t="str">
        <f t="shared" si="51"/>
        <v>ok</v>
      </c>
      <c r="Y306" s="76"/>
      <c r="Z306" s="77" t="str">
        <f t="shared" si="52"/>
        <v/>
      </c>
      <c r="AA306" s="188">
        <f t="shared" si="53"/>
        <v>0</v>
      </c>
      <c r="AB306" s="188">
        <f t="shared" si="54"/>
        <v>0</v>
      </c>
      <c r="AC306" s="78" t="str">
        <f t="shared" si="55"/>
        <v>ok</v>
      </c>
      <c r="AD306" s="76"/>
      <c r="AE306" s="80" t="str">
        <f t="array" ref="AE306">IFERROR(IF($C306="","",INDEX([2]구분표!$I$2:$I$1001,MATCH(1,([2]구분표!$B$2:$B$1001='2추일출'!$A306)*([2]구분표!$C$2:$C$1001='2추일출'!$B306)*([2]구분표!$A$2:$A$1001='2추일출'!$C306),0))),"@@")</f>
        <v/>
      </c>
    </row>
    <row r="307" spans="1:31" ht="31.5" customHeight="1">
      <c r="A307" s="90" t="str">
        <f>IFERROR(VLOOKUP('2추일출'!$C307,[2]구분표!$A$2:$C$1001,2,FALSE),"")</f>
        <v/>
      </c>
      <c r="B307" s="90" t="str">
        <f>IFERROR(VLOOKUP('2추일출'!$C307,[2]구분표!$A$2:$C$1001,3,FALSE),"")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188"/>
      <c r="L307" s="74">
        <f t="shared" si="45"/>
        <v>0</v>
      </c>
      <c r="M307" s="188"/>
      <c r="N307" s="188"/>
      <c r="O307" s="74">
        <f t="shared" si="46"/>
        <v>0</v>
      </c>
      <c r="P307" s="75" t="str">
        <f t="shared" si="47"/>
        <v>-</v>
      </c>
      <c r="Q307" s="206"/>
      <c r="R307" s="76"/>
      <c r="S307" s="215"/>
      <c r="T307" s="76"/>
      <c r="U307" s="79" t="str">
        <f t="shared" si="48"/>
        <v/>
      </c>
      <c r="V307" s="188">
        <f t="shared" si="49"/>
        <v>0</v>
      </c>
      <c r="W307" s="188">
        <f t="shared" si="50"/>
        <v>0</v>
      </c>
      <c r="X307" s="78" t="str">
        <f t="shared" si="51"/>
        <v>ok</v>
      </c>
      <c r="Y307" s="76"/>
      <c r="Z307" s="77" t="str">
        <f t="shared" si="52"/>
        <v/>
      </c>
      <c r="AA307" s="188">
        <f t="shared" si="53"/>
        <v>0</v>
      </c>
      <c r="AB307" s="188">
        <f t="shared" si="54"/>
        <v>0</v>
      </c>
      <c r="AC307" s="78" t="str">
        <f t="shared" si="55"/>
        <v>ok</v>
      </c>
      <c r="AD307" s="76"/>
      <c r="AE307" s="80" t="str">
        <f t="array" ref="AE307">IFERROR(IF($C307="","",INDEX([2]구분표!$I$2:$I$1001,MATCH(1,([2]구분표!$B$2:$B$1001='2추일출'!$A307)*([2]구분표!$C$2:$C$1001='2추일출'!$B307)*([2]구분표!$A$2:$A$1001='2추일출'!$C307),0))),"@@")</f>
        <v/>
      </c>
    </row>
    <row r="308" spans="1:31" ht="31.5" customHeight="1">
      <c r="A308" s="90" t="str">
        <f>IFERROR(VLOOKUP('2추일출'!$C308,[2]구분표!$A$2:$C$1001,2,FALSE),"")</f>
        <v/>
      </c>
      <c r="B308" s="90" t="str">
        <f>IFERROR(VLOOKUP('2추일출'!$C308,[2]구분표!$A$2:$C$1001,3,FALSE),"")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200"/>
      <c r="L308" s="74">
        <f t="shared" si="45"/>
        <v>0</v>
      </c>
      <c r="M308" s="188"/>
      <c r="N308" s="200"/>
      <c r="O308" s="74">
        <f t="shared" si="46"/>
        <v>0</v>
      </c>
      <c r="P308" s="75" t="str">
        <f t="shared" si="47"/>
        <v>-</v>
      </c>
      <c r="Q308" s="205"/>
      <c r="R308" s="76"/>
      <c r="S308" s="215"/>
      <c r="T308" s="76"/>
      <c r="U308" s="79" t="str">
        <f t="shared" si="48"/>
        <v/>
      </c>
      <c r="V308" s="188">
        <f t="shared" si="49"/>
        <v>0</v>
      </c>
      <c r="W308" s="188">
        <f t="shared" si="50"/>
        <v>0</v>
      </c>
      <c r="X308" s="78" t="str">
        <f t="shared" si="51"/>
        <v>ok</v>
      </c>
      <c r="Y308" s="76"/>
      <c r="Z308" s="77" t="str">
        <f t="shared" si="52"/>
        <v/>
      </c>
      <c r="AA308" s="188">
        <f t="shared" si="53"/>
        <v>0</v>
      </c>
      <c r="AB308" s="188">
        <f t="shared" si="54"/>
        <v>0</v>
      </c>
      <c r="AC308" s="78" t="str">
        <f t="shared" si="55"/>
        <v>ok</v>
      </c>
      <c r="AD308" s="76"/>
      <c r="AE308" s="80" t="str">
        <f t="array" ref="AE308">IFERROR(IF($C308="","",INDEX([2]구분표!$I$2:$I$1001,MATCH(1,([2]구분표!$B$2:$B$1001='2추일출'!$A308)*([2]구분표!$C$2:$C$1001='2추일출'!$B308)*([2]구분표!$A$2:$A$1001='2추일출'!$C308),0))),"@@")</f>
        <v/>
      </c>
    </row>
    <row r="309" spans="1:31" ht="31.5" customHeight="1">
      <c r="A309" s="90" t="str">
        <f>IFERROR(VLOOKUP('2추일출'!$C309,[2]구분표!$A$2:$C$1001,2,FALSE),"")</f>
        <v/>
      </c>
      <c r="B309" s="90" t="str">
        <f>IFERROR(VLOOKUP('2추일출'!$C309,[2]구분표!$A$2:$C$1001,3,FALSE),"")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5"/>
        <v>0</v>
      </c>
      <c r="M309" s="188"/>
      <c r="N309" s="188"/>
      <c r="O309" s="74">
        <f t="shared" si="46"/>
        <v>0</v>
      </c>
      <c r="P309" s="75" t="str">
        <f t="shared" si="47"/>
        <v>-</v>
      </c>
      <c r="Q309" s="206"/>
      <c r="R309" s="76"/>
      <c r="S309" s="215"/>
      <c r="T309" s="76"/>
      <c r="U309" s="79" t="str">
        <f t="shared" si="48"/>
        <v/>
      </c>
      <c r="V309" s="188">
        <f t="shared" si="49"/>
        <v>0</v>
      </c>
      <c r="W309" s="188">
        <f t="shared" si="50"/>
        <v>0</v>
      </c>
      <c r="X309" s="78" t="str">
        <f t="shared" si="51"/>
        <v>ok</v>
      </c>
      <c r="Y309" s="76"/>
      <c r="Z309" s="77" t="str">
        <f t="shared" si="52"/>
        <v/>
      </c>
      <c r="AA309" s="188">
        <f t="shared" si="53"/>
        <v>0</v>
      </c>
      <c r="AB309" s="188">
        <f t="shared" si="54"/>
        <v>0</v>
      </c>
      <c r="AC309" s="78" t="str">
        <f t="shared" si="55"/>
        <v>ok</v>
      </c>
      <c r="AD309" s="76"/>
      <c r="AE309" s="80" t="str">
        <f t="array" ref="AE309">IFERROR(IF($C309="","",INDEX([2]구분표!$I$2:$I$1001,MATCH(1,([2]구분표!$B$2:$B$1001='2추일출'!$A309)*([2]구분표!$C$2:$C$1001='2추일출'!$B309)*([2]구분표!$A$2:$A$1001='2추일출'!$C309),0))),"@@")</f>
        <v/>
      </c>
    </row>
    <row r="310" spans="1:31" ht="31.5" customHeight="1">
      <c r="A310" s="90" t="str">
        <f>IFERROR(VLOOKUP('2추일출'!$C310,[2]구분표!$A$2:$C$1001,2,FALSE),"")</f>
        <v/>
      </c>
      <c r="B310" s="90" t="str">
        <f>IFERROR(VLOOKUP('2추일출'!$C310,[2]구분표!$A$2:$C$1001,3,FALSE),"")</f>
        <v/>
      </c>
      <c r="C310" s="190"/>
      <c r="D310" s="189"/>
      <c r="E310" s="189"/>
      <c r="F310" s="190"/>
      <c r="G310" s="188"/>
      <c r="H310" s="188"/>
      <c r="I310" s="74">
        <f>IF(SUMPRODUCT(COUNTIF($D310,{"*본예산*","*1회추경*","*신규*"})),"-",G310-H310)</f>
        <v>0</v>
      </c>
      <c r="J310" s="188"/>
      <c r="K310" s="188"/>
      <c r="L310" s="74">
        <f t="shared" si="45"/>
        <v>0</v>
      </c>
      <c r="M310" s="188"/>
      <c r="N310" s="188"/>
      <c r="O310" s="74">
        <f t="shared" si="46"/>
        <v>0</v>
      </c>
      <c r="P310" s="75" t="str">
        <f t="shared" si="47"/>
        <v>-</v>
      </c>
      <c r="Q310" s="208"/>
      <c r="R310" s="76"/>
      <c r="S310" s="215"/>
      <c r="T310" s="76"/>
      <c r="U310" s="79" t="str">
        <f t="shared" si="48"/>
        <v/>
      </c>
      <c r="V310" s="188">
        <f t="shared" si="49"/>
        <v>0</v>
      </c>
      <c r="W310" s="188">
        <f t="shared" si="50"/>
        <v>0</v>
      </c>
      <c r="X310" s="78" t="str">
        <f t="shared" si="51"/>
        <v>ok</v>
      </c>
      <c r="Y310" s="76"/>
      <c r="Z310" s="77" t="str">
        <f t="shared" si="52"/>
        <v/>
      </c>
      <c r="AA310" s="188">
        <f t="shared" si="53"/>
        <v>0</v>
      </c>
      <c r="AB310" s="188">
        <f t="shared" si="54"/>
        <v>0</v>
      </c>
      <c r="AC310" s="78" t="str">
        <f t="shared" si="55"/>
        <v>ok</v>
      </c>
      <c r="AD310" s="76"/>
      <c r="AE310" s="80" t="str">
        <f t="array" ref="AE310">IFERROR(IF($C310="","",INDEX([2]구분표!$I$2:$I$1001,MATCH(1,([2]구분표!$B$2:$B$1001='2추일출'!$A310)*([2]구분표!$C$2:$C$1001='2추일출'!$B310)*([2]구분표!$A$2:$A$1001='2추일출'!$C310),0))),"@@")</f>
        <v/>
      </c>
    </row>
    <row r="311" spans="1:31" ht="31.5" customHeight="1">
      <c r="A311" s="90" t="str">
        <f>IFERROR(VLOOKUP('2추일출'!$C311,[2]구분표!$A$2:$C$1001,2,FALSE),"")</f>
        <v/>
      </c>
      <c r="B311" s="90" t="str">
        <f>IFERROR(VLOOKUP('2추일출'!$C311,[2]구분표!$A$2:$C$1001,3,FALSE),"")</f>
        <v/>
      </c>
      <c r="C311" s="190"/>
      <c r="D311" s="189"/>
      <c r="E311" s="189"/>
      <c r="F311" s="190"/>
      <c r="G311" s="188"/>
      <c r="H311" s="191"/>
      <c r="I311" s="74">
        <f>IF(SUMPRODUCT(COUNTIF($D311,{"*본예산*","*1회추경*","*신규*"})),"-",G311-H311)</f>
        <v>0</v>
      </c>
      <c r="J311" s="188"/>
      <c r="K311" s="188"/>
      <c r="L311" s="74">
        <f t="shared" si="45"/>
        <v>0</v>
      </c>
      <c r="M311" s="188"/>
      <c r="N311" s="188"/>
      <c r="O311" s="74">
        <f t="shared" si="46"/>
        <v>0</v>
      </c>
      <c r="P311" s="75" t="str">
        <f t="shared" si="47"/>
        <v>-</v>
      </c>
      <c r="Q311" s="206"/>
      <c r="R311" s="76"/>
      <c r="S311" s="215"/>
      <c r="T311" s="76"/>
      <c r="U311" s="79" t="str">
        <f t="shared" si="48"/>
        <v/>
      </c>
      <c r="V311" s="188">
        <f t="shared" si="49"/>
        <v>0</v>
      </c>
      <c r="W311" s="188">
        <f t="shared" si="50"/>
        <v>0</v>
      </c>
      <c r="X311" s="78" t="str">
        <f t="shared" si="51"/>
        <v>ok</v>
      </c>
      <c r="Y311" s="76"/>
      <c r="Z311" s="77" t="str">
        <f t="shared" si="52"/>
        <v/>
      </c>
      <c r="AA311" s="188">
        <f t="shared" si="53"/>
        <v>0</v>
      </c>
      <c r="AB311" s="188">
        <f t="shared" si="54"/>
        <v>0</v>
      </c>
      <c r="AC311" s="78" t="str">
        <f t="shared" si="55"/>
        <v>ok</v>
      </c>
      <c r="AD311" s="76"/>
      <c r="AE311" s="80" t="str">
        <f t="array" ref="AE311">IFERROR(IF($C311="","",INDEX([2]구분표!$I$2:$I$1001,MATCH(1,([2]구분표!$B$2:$B$1001='2추일출'!$A311)*([2]구분표!$C$2:$C$1001='2추일출'!$B311)*([2]구분표!$A$2:$A$1001='2추일출'!$C311),0))),"@@")</f>
        <v/>
      </c>
    </row>
    <row r="312" spans="1:31" ht="31.5" customHeight="1">
      <c r="A312" s="90" t="str">
        <f>IFERROR(VLOOKUP('2추일출'!$C312,[2]구분표!$A$2:$C$1001,2,FALSE),"")</f>
        <v/>
      </c>
      <c r="B312" s="90" t="str">
        <f>IFERROR(VLOOKUP('2추일출'!$C312,[2]구분표!$A$2:$C$1001,3,FALSE),"")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5"/>
        <v>0</v>
      </c>
      <c r="M312" s="188"/>
      <c r="N312" s="188"/>
      <c r="O312" s="74">
        <f t="shared" si="46"/>
        <v>0</v>
      </c>
      <c r="P312" s="75" t="str">
        <f t="shared" si="47"/>
        <v>-</v>
      </c>
      <c r="Q312" s="206"/>
      <c r="R312" s="76"/>
      <c r="S312" s="215"/>
      <c r="T312" s="76"/>
      <c r="U312" s="79" t="str">
        <f t="shared" si="48"/>
        <v/>
      </c>
      <c r="V312" s="188">
        <f t="shared" si="49"/>
        <v>0</v>
      </c>
      <c r="W312" s="188">
        <f t="shared" si="50"/>
        <v>0</v>
      </c>
      <c r="X312" s="78" t="str">
        <f t="shared" si="51"/>
        <v>ok</v>
      </c>
      <c r="Y312" s="76"/>
      <c r="Z312" s="77" t="str">
        <f t="shared" si="52"/>
        <v/>
      </c>
      <c r="AA312" s="188">
        <f t="shared" si="53"/>
        <v>0</v>
      </c>
      <c r="AB312" s="188">
        <f t="shared" si="54"/>
        <v>0</v>
      </c>
      <c r="AC312" s="78" t="str">
        <f t="shared" si="55"/>
        <v>ok</v>
      </c>
      <c r="AD312" s="76"/>
      <c r="AE312" s="80" t="str">
        <f t="array" ref="AE312">IFERROR(IF($C312="","",INDEX([2]구분표!$I$2:$I$1001,MATCH(1,([2]구분표!$B$2:$B$1001='2추일출'!$A312)*([2]구분표!$C$2:$C$1001='2추일출'!$B312)*([2]구분표!$A$2:$A$1001='2추일출'!$C312),0))),"@@")</f>
        <v/>
      </c>
    </row>
    <row r="313" spans="1:31" ht="31.5" customHeight="1">
      <c r="A313" s="90" t="str">
        <f>IFERROR(VLOOKUP('2추일출'!$C313,[2]구분표!$A$2:$C$1001,2,FALSE),"")</f>
        <v/>
      </c>
      <c r="B313" s="90" t="str">
        <f>IFERROR(VLOOKUP('2추일출'!$C313,[2]구분표!$A$2:$C$1001,3,FALSE),"")</f>
        <v/>
      </c>
      <c r="C313" s="190"/>
      <c r="D313" s="189"/>
      <c r="E313" s="189"/>
      <c r="F313" s="190"/>
      <c r="G313" s="188"/>
      <c r="H313" s="188"/>
      <c r="I313" s="74">
        <f>IF(SUMPRODUCT(COUNTIF($D313,{"*본예산*","*1회추경*","*신규*"})),"-",G313-H313)</f>
        <v>0</v>
      </c>
      <c r="J313" s="188"/>
      <c r="K313" s="188"/>
      <c r="L313" s="74">
        <f t="shared" si="45"/>
        <v>0</v>
      </c>
      <c r="M313" s="188"/>
      <c r="N313" s="188"/>
      <c r="O313" s="74">
        <f t="shared" si="46"/>
        <v>0</v>
      </c>
      <c r="P313" s="75" t="str">
        <f t="shared" si="47"/>
        <v>-</v>
      </c>
      <c r="Q313" s="206"/>
      <c r="R313" s="76"/>
      <c r="S313" s="215"/>
      <c r="T313" s="76"/>
      <c r="U313" s="79" t="str">
        <f t="shared" si="48"/>
        <v/>
      </c>
      <c r="V313" s="188">
        <f t="shared" si="49"/>
        <v>0</v>
      </c>
      <c r="W313" s="188">
        <f t="shared" si="50"/>
        <v>0</v>
      </c>
      <c r="X313" s="78" t="str">
        <f t="shared" si="51"/>
        <v>ok</v>
      </c>
      <c r="Y313" s="76"/>
      <c r="Z313" s="77" t="str">
        <f t="shared" si="52"/>
        <v/>
      </c>
      <c r="AA313" s="188">
        <f t="shared" si="53"/>
        <v>0</v>
      </c>
      <c r="AB313" s="188">
        <f t="shared" si="54"/>
        <v>0</v>
      </c>
      <c r="AC313" s="78" t="str">
        <f t="shared" si="55"/>
        <v>ok</v>
      </c>
      <c r="AD313" s="76"/>
      <c r="AE313" s="80" t="str">
        <f t="array" ref="AE313">IFERROR(IF($C313="","",INDEX([2]구분표!$I$2:$I$1001,MATCH(1,([2]구분표!$B$2:$B$1001='2추일출'!$A313)*([2]구분표!$C$2:$C$1001='2추일출'!$B313)*([2]구분표!$A$2:$A$1001='2추일출'!$C313),0))),"@@")</f>
        <v/>
      </c>
    </row>
    <row r="314" spans="1:31" ht="31.5" customHeight="1">
      <c r="A314" s="90" t="str">
        <f>IFERROR(VLOOKUP('2추일출'!$C314,[2]구분표!$A$2:$C$1001,2,FALSE),"")</f>
        <v/>
      </c>
      <c r="B314" s="90" t="str">
        <f>IFERROR(VLOOKUP('2추일출'!$C314,[2]구분표!$A$2:$C$1001,3,FALSE),"")</f>
        <v/>
      </c>
      <c r="C314" s="190"/>
      <c r="D314" s="189"/>
      <c r="E314" s="189"/>
      <c r="F314" s="190"/>
      <c r="G314" s="191"/>
      <c r="H314" s="191"/>
      <c r="I314" s="74">
        <f>IF(SUMPRODUCT(COUNTIF($D314,{"*본예산*","*1회추경*","*신규*"})),"-",G314-H314)</f>
        <v>0</v>
      </c>
      <c r="J314" s="188"/>
      <c r="K314" s="188"/>
      <c r="L314" s="74">
        <f t="shared" si="45"/>
        <v>0</v>
      </c>
      <c r="M314" s="188"/>
      <c r="N314" s="188"/>
      <c r="O314" s="74">
        <f t="shared" si="46"/>
        <v>0</v>
      </c>
      <c r="P314" s="75" t="str">
        <f t="shared" si="47"/>
        <v>-</v>
      </c>
      <c r="Q314" s="206"/>
      <c r="R314" s="76"/>
      <c r="S314" s="215"/>
      <c r="T314" s="76"/>
      <c r="U314" s="79" t="str">
        <f t="shared" si="48"/>
        <v/>
      </c>
      <c r="V314" s="188">
        <f t="shared" si="49"/>
        <v>0</v>
      </c>
      <c r="W314" s="188">
        <f t="shared" si="50"/>
        <v>0</v>
      </c>
      <c r="X314" s="78" t="str">
        <f t="shared" si="51"/>
        <v>ok</v>
      </c>
      <c r="Y314" s="76"/>
      <c r="Z314" s="77" t="str">
        <f t="shared" si="52"/>
        <v/>
      </c>
      <c r="AA314" s="188">
        <f t="shared" si="53"/>
        <v>0</v>
      </c>
      <c r="AB314" s="188">
        <f t="shared" si="54"/>
        <v>0</v>
      </c>
      <c r="AC314" s="78" t="str">
        <f t="shared" si="55"/>
        <v>ok</v>
      </c>
      <c r="AD314" s="76"/>
      <c r="AE314" s="80" t="str">
        <f t="array" ref="AE314">IFERROR(IF($C314="","",INDEX([2]구분표!$I$2:$I$1001,MATCH(1,([2]구분표!$B$2:$B$1001='2추일출'!$A314)*([2]구분표!$C$2:$C$1001='2추일출'!$B314)*([2]구분표!$A$2:$A$1001='2추일출'!$C314),0))),"@@")</f>
        <v/>
      </c>
    </row>
    <row r="315" spans="1:31" ht="31.5" customHeight="1">
      <c r="A315" s="90" t="str">
        <f>IFERROR(VLOOKUP('2추일출'!$C315,[2]구분표!$A$2:$C$1001,2,FALSE),"")</f>
        <v/>
      </c>
      <c r="B315" s="90" t="str">
        <f>IFERROR(VLOOKUP('2추일출'!$C315,[2]구분표!$A$2:$C$1001,3,FALSE),"")</f>
        <v/>
      </c>
      <c r="C315" s="190"/>
      <c r="D315" s="189"/>
      <c r="E315" s="189"/>
      <c r="F315" s="190"/>
      <c r="G315" s="188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5"/>
        <v>0</v>
      </c>
      <c r="M315" s="188"/>
      <c r="N315" s="188"/>
      <c r="O315" s="74">
        <f t="shared" si="46"/>
        <v>0</v>
      </c>
      <c r="P315" s="75" t="str">
        <f t="shared" si="47"/>
        <v>-</v>
      </c>
      <c r="Q315" s="206"/>
      <c r="R315" s="76"/>
      <c r="S315" s="215"/>
      <c r="T315" s="76"/>
      <c r="U315" s="79" t="str">
        <f t="shared" si="48"/>
        <v/>
      </c>
      <c r="V315" s="188">
        <f t="shared" si="49"/>
        <v>0</v>
      </c>
      <c r="W315" s="188">
        <f t="shared" si="50"/>
        <v>0</v>
      </c>
      <c r="X315" s="78" t="str">
        <f t="shared" si="51"/>
        <v>ok</v>
      </c>
      <c r="Y315" s="76"/>
      <c r="Z315" s="77" t="str">
        <f t="shared" si="52"/>
        <v/>
      </c>
      <c r="AA315" s="188">
        <f t="shared" si="53"/>
        <v>0</v>
      </c>
      <c r="AB315" s="188">
        <f t="shared" si="54"/>
        <v>0</v>
      </c>
      <c r="AC315" s="78" t="str">
        <f t="shared" si="55"/>
        <v>ok</v>
      </c>
      <c r="AD315" s="76"/>
      <c r="AE315" s="80" t="str">
        <f t="array" ref="AE315">IFERROR(IF($C315="","",INDEX([2]구분표!$I$2:$I$1001,MATCH(1,([2]구분표!$B$2:$B$1001='2추일출'!$A315)*([2]구분표!$C$2:$C$1001='2추일출'!$B315)*([2]구분표!$A$2:$A$1001='2추일출'!$C315),0))),"@@")</f>
        <v/>
      </c>
    </row>
    <row r="316" spans="1:31" ht="31.5" customHeight="1">
      <c r="A316" s="90" t="str">
        <f>IFERROR(VLOOKUP('2추일출'!$C316,[2]구분표!$A$2:$C$1001,2,FALSE),"")</f>
        <v/>
      </c>
      <c r="B316" s="90" t="str">
        <f>IFERROR(VLOOKUP('2추일출'!$C316,[2]구분표!$A$2:$C$1001,3,FALSE),"")</f>
        <v/>
      </c>
      <c r="C316" s="190"/>
      <c r="D316" s="189"/>
      <c r="E316" s="189"/>
      <c r="F316" s="190"/>
      <c r="G316" s="191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5"/>
        <v>0</v>
      </c>
      <c r="M316" s="188"/>
      <c r="N316" s="188"/>
      <c r="O316" s="74">
        <f t="shared" si="46"/>
        <v>0</v>
      </c>
      <c r="P316" s="75" t="str">
        <f t="shared" si="47"/>
        <v>-</v>
      </c>
      <c r="Q316" s="206"/>
      <c r="R316" s="76"/>
      <c r="S316" s="215"/>
      <c r="T316" s="76"/>
      <c r="U316" s="79" t="str">
        <f t="shared" si="48"/>
        <v/>
      </c>
      <c r="V316" s="188">
        <f t="shared" si="49"/>
        <v>0</v>
      </c>
      <c r="W316" s="188">
        <f t="shared" si="50"/>
        <v>0</v>
      </c>
      <c r="X316" s="78" t="str">
        <f t="shared" si="51"/>
        <v>ok</v>
      </c>
      <c r="Y316" s="76"/>
      <c r="Z316" s="77" t="str">
        <f t="shared" si="52"/>
        <v/>
      </c>
      <c r="AA316" s="188">
        <f t="shared" si="53"/>
        <v>0</v>
      </c>
      <c r="AB316" s="188">
        <f t="shared" si="54"/>
        <v>0</v>
      </c>
      <c r="AC316" s="78" t="str">
        <f t="shared" si="55"/>
        <v>ok</v>
      </c>
      <c r="AD316" s="76"/>
      <c r="AE316" s="80" t="str">
        <f t="array" ref="AE316">IFERROR(IF($C316="","",INDEX([2]구분표!$I$2:$I$1001,MATCH(1,([2]구분표!$B$2:$B$1001='2추일출'!$A316)*([2]구분표!$C$2:$C$1001='2추일출'!$B316)*([2]구분표!$A$2:$A$1001='2추일출'!$C316),0))),"@@")</f>
        <v/>
      </c>
    </row>
    <row r="317" spans="1:31" ht="31.5" customHeight="1">
      <c r="A317" s="90" t="str">
        <f>IFERROR(VLOOKUP('2추일출'!$C317,[2]구분표!$A$2:$C$1001,2,FALSE),"")</f>
        <v/>
      </c>
      <c r="B317" s="90" t="str">
        <f>IFERROR(VLOOKUP('2추일출'!$C317,[2]구분표!$A$2:$C$1001,3,FALSE),"")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si="45"/>
        <v>0</v>
      </c>
      <c r="M317" s="188"/>
      <c r="N317" s="188"/>
      <c r="O317" s="74">
        <f t="shared" si="46"/>
        <v>0</v>
      </c>
      <c r="P317" s="75" t="str">
        <f t="shared" si="47"/>
        <v>-</v>
      </c>
      <c r="Q317" s="209"/>
      <c r="R317" s="76"/>
      <c r="S317" s="215"/>
      <c r="T317" s="76"/>
      <c r="U317" s="79" t="str">
        <f t="shared" si="48"/>
        <v/>
      </c>
      <c r="V317" s="188">
        <f t="shared" si="49"/>
        <v>0</v>
      </c>
      <c r="W317" s="188">
        <f t="shared" si="50"/>
        <v>0</v>
      </c>
      <c r="X317" s="78" t="str">
        <f t="shared" si="51"/>
        <v>ok</v>
      </c>
      <c r="Y317" s="76"/>
      <c r="Z317" s="77" t="str">
        <f t="shared" si="52"/>
        <v/>
      </c>
      <c r="AA317" s="188">
        <f t="shared" si="53"/>
        <v>0</v>
      </c>
      <c r="AB317" s="188">
        <f t="shared" si="54"/>
        <v>0</v>
      </c>
      <c r="AC317" s="78" t="str">
        <f t="shared" si="55"/>
        <v>ok</v>
      </c>
      <c r="AD317" s="76"/>
      <c r="AE317" s="80" t="str">
        <f t="array" ref="AE317">IFERROR(IF($C317="","",INDEX([2]구분표!$I$2:$I$1001,MATCH(1,([2]구분표!$B$2:$B$1001='2추일출'!$A317)*([2]구분표!$C$2:$C$1001='2추일출'!$B317)*([2]구분표!$A$2:$A$1001='2추일출'!$C317),0))),"@@")</f>
        <v/>
      </c>
    </row>
    <row r="318" spans="1:31" ht="31.5" customHeight="1">
      <c r="A318" s="90" t="str">
        <f>IFERROR(VLOOKUP('2추일출'!$C318,[2]구분표!$A$2:$C$1001,2,FALSE),"")</f>
        <v/>
      </c>
      <c r="B318" s="90" t="str">
        <f>IFERROR(VLOOKUP('2추일출'!$C318,[2]구분표!$A$2:$C$1001,3,FALSE),"")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ref="L318:L369" si="56">IF(G318=0,H318+J318+K318,G318+J318+K318)</f>
        <v>0</v>
      </c>
      <c r="M318" s="188"/>
      <c r="N318" s="188"/>
      <c r="O318" s="74">
        <f t="shared" ref="O318:O369" si="57">IF(G318=0,H318+M318+N318,G318+M318+N318)</f>
        <v>0</v>
      </c>
      <c r="P318" s="75" t="str">
        <f t="shared" ref="P318:P369" si="58">IF(J318-M318&lt;0,"동의필요","-")</f>
        <v>-</v>
      </c>
      <c r="Q318" s="209"/>
      <c r="R318" s="76"/>
      <c r="S318" s="215"/>
      <c r="T318" s="76"/>
      <c r="U318" s="79" t="str">
        <f t="shared" ref="U318:U369" si="59">IF($S318="도비","도비",IF(COUNT(FIND("국비/",$F318)),"국비",IF(COUNT(FIND("광특/",$F318)),"광특",IF(COUNT(FIND("기금/",$F318)),"기금",IF(COUNT(FIND("분권/",$F318)),"분권",IF(COUNT(FIND("교부세/",$F318)),"특교",IF(COUNT(FIND("자체/",$F318)),"도비","")))))))</f>
        <v/>
      </c>
      <c r="V318" s="188">
        <f t="shared" ref="V318:V369" si="60">IF($U318&lt;&gt;"도비",IF($S318="국도비","직접입력",SUM($J318:$K318)),)</f>
        <v>0</v>
      </c>
      <c r="W318" s="188">
        <f t="shared" ref="W318:W369" si="61">IF($U318="도비",SUM($J318:$K318),IF($S318="국도비","직접입력",SUM($J318:$K318)-$V318))</f>
        <v>0</v>
      </c>
      <c r="X318" s="78" t="str">
        <f t="shared" ref="X318:X369" si="62">IF($S318="국도비","ok",IF(($J318+$K318)=($V318+$W318),"ok","검토"))</f>
        <v>ok</v>
      </c>
      <c r="Y318" s="76"/>
      <c r="Z318" s="77" t="str">
        <f t="shared" ref="Z318:Z369" si="63">$U318</f>
        <v/>
      </c>
      <c r="AA318" s="188">
        <f t="shared" ref="AA318:AA369" si="64">IF($Z318&lt;&gt;"도비",IF($S318="국도비","직접입력",SUM($M318:$N318)),)</f>
        <v>0</v>
      </c>
      <c r="AB318" s="188">
        <f t="shared" ref="AB318:AB369" si="65">IF($Z318="도비",SUM($M318:$N318),IF($S318="국도비","직접입력",SUM($M318:$N318)-$AA318))</f>
        <v>0</v>
      </c>
      <c r="AC318" s="78" t="str">
        <f t="shared" ref="AC318:AC369" si="66">IF($S318="국도비","ok",IF(($M318+$N318)=($AA318+$AB318),"ok","검토"))</f>
        <v>ok</v>
      </c>
      <c r="AD318" s="76"/>
      <c r="AE318" s="80" t="str">
        <f t="array" ref="AE318">IFERROR(IF($C318="","",INDEX([2]구분표!$I$2:$I$1001,MATCH(1,([2]구분표!$B$2:$B$1001='2추일출'!$A318)*([2]구분표!$C$2:$C$1001='2추일출'!$B318)*([2]구분표!$A$2:$A$1001='2추일출'!$C318),0))),"@@")</f>
        <v/>
      </c>
    </row>
    <row r="319" spans="1:31" ht="31.5" customHeight="1">
      <c r="A319" s="90" t="str">
        <f>IFERROR(VLOOKUP('2추일출'!$C319,[2]구분표!$A$2:$C$1001,2,FALSE),"")</f>
        <v/>
      </c>
      <c r="B319" s="90" t="str">
        <f>IFERROR(VLOOKUP('2추일출'!$C319,[2]구분표!$A$2:$C$1001,3,FALSE),"")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6"/>
        <v>0</v>
      </c>
      <c r="M319" s="188"/>
      <c r="N319" s="188"/>
      <c r="O319" s="74">
        <f t="shared" si="57"/>
        <v>0</v>
      </c>
      <c r="P319" s="75" t="str">
        <f t="shared" si="58"/>
        <v>-</v>
      </c>
      <c r="Q319" s="205"/>
      <c r="R319" s="76"/>
      <c r="S319" s="215"/>
      <c r="T319" s="76"/>
      <c r="U319" s="79" t="str">
        <f t="shared" si="59"/>
        <v/>
      </c>
      <c r="V319" s="188">
        <f t="shared" si="60"/>
        <v>0</v>
      </c>
      <c r="W319" s="188">
        <f t="shared" si="61"/>
        <v>0</v>
      </c>
      <c r="X319" s="78" t="str">
        <f t="shared" si="62"/>
        <v>ok</v>
      </c>
      <c r="Y319" s="76"/>
      <c r="Z319" s="77" t="str">
        <f t="shared" si="63"/>
        <v/>
      </c>
      <c r="AA319" s="188">
        <f t="shared" si="64"/>
        <v>0</v>
      </c>
      <c r="AB319" s="188">
        <f t="shared" si="65"/>
        <v>0</v>
      </c>
      <c r="AC319" s="78" t="str">
        <f t="shared" si="66"/>
        <v>ok</v>
      </c>
      <c r="AD319" s="76"/>
      <c r="AE319" s="80" t="str">
        <f t="array" ref="AE319">IFERROR(IF($C319="","",INDEX([2]구분표!$I$2:$I$1001,MATCH(1,([2]구분표!$B$2:$B$1001='2추일출'!$A319)*([2]구분표!$C$2:$C$1001='2추일출'!$B319)*([2]구분표!$A$2:$A$1001='2추일출'!$C319),0))),"@@")</f>
        <v/>
      </c>
    </row>
    <row r="320" spans="1:31" ht="31.5" customHeight="1">
      <c r="A320" s="90" t="str">
        <f>IFERROR(VLOOKUP('2추일출'!$C320,[2]구분표!$A$2:$C$1001,2,FALSE),"")</f>
        <v/>
      </c>
      <c r="B320" s="90" t="str">
        <f>IFERROR(VLOOKUP('2추일출'!$C320,[2]구분표!$A$2:$C$1001,3,FALSE),"")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6"/>
        <v>0</v>
      </c>
      <c r="M320" s="188"/>
      <c r="N320" s="188"/>
      <c r="O320" s="74">
        <f t="shared" si="57"/>
        <v>0</v>
      </c>
      <c r="P320" s="75" t="str">
        <f t="shared" si="58"/>
        <v>-</v>
      </c>
      <c r="Q320" s="205"/>
      <c r="R320" s="76"/>
      <c r="S320" s="215"/>
      <c r="T320" s="76"/>
      <c r="U320" s="79" t="str">
        <f t="shared" si="59"/>
        <v/>
      </c>
      <c r="V320" s="188">
        <f t="shared" si="60"/>
        <v>0</v>
      </c>
      <c r="W320" s="188">
        <f t="shared" si="61"/>
        <v>0</v>
      </c>
      <c r="X320" s="78" t="str">
        <f t="shared" si="62"/>
        <v>ok</v>
      </c>
      <c r="Y320" s="76"/>
      <c r="Z320" s="77" t="str">
        <f t="shared" si="63"/>
        <v/>
      </c>
      <c r="AA320" s="188">
        <f t="shared" si="64"/>
        <v>0</v>
      </c>
      <c r="AB320" s="188">
        <f t="shared" si="65"/>
        <v>0</v>
      </c>
      <c r="AC320" s="78" t="str">
        <f t="shared" si="66"/>
        <v>ok</v>
      </c>
      <c r="AD320" s="76"/>
      <c r="AE320" s="80" t="str">
        <f t="array" ref="AE320">IFERROR(IF($C320="","",INDEX([2]구분표!$I$2:$I$1001,MATCH(1,([2]구분표!$B$2:$B$1001='2추일출'!$A320)*([2]구분표!$C$2:$C$1001='2추일출'!$B320)*([2]구분표!$A$2:$A$1001='2추일출'!$C320),0))),"@@")</f>
        <v/>
      </c>
    </row>
    <row r="321" spans="1:31" ht="31.5" customHeight="1">
      <c r="A321" s="90" t="str">
        <f>IFERROR(VLOOKUP('2추일출'!$C321,[2]구분표!$A$2:$C$1001,2,FALSE),"")</f>
        <v/>
      </c>
      <c r="B321" s="90" t="str">
        <f>IFERROR(VLOOKUP('2추일출'!$C321,[2]구분표!$A$2:$C$1001,3,FALSE),"")</f>
        <v/>
      </c>
      <c r="C321" s="190"/>
      <c r="D321" s="189"/>
      <c r="E321" s="189"/>
      <c r="F321" s="190"/>
      <c r="G321" s="188"/>
      <c r="H321" s="188"/>
      <c r="I321" s="74">
        <f>IF(SUMPRODUCT(COUNTIF($D321,{"*본예산*","*1회추경*","*신규*"})),"-",G321-H321)</f>
        <v>0</v>
      </c>
      <c r="J321" s="188"/>
      <c r="K321" s="188"/>
      <c r="L321" s="74">
        <f t="shared" si="56"/>
        <v>0</v>
      </c>
      <c r="M321" s="188"/>
      <c r="N321" s="188"/>
      <c r="O321" s="74">
        <f t="shared" si="57"/>
        <v>0</v>
      </c>
      <c r="P321" s="75" t="str">
        <f t="shared" si="58"/>
        <v>-</v>
      </c>
      <c r="Q321" s="205"/>
      <c r="R321" s="76"/>
      <c r="S321" s="215"/>
      <c r="T321" s="76"/>
      <c r="U321" s="79" t="str">
        <f t="shared" si="59"/>
        <v/>
      </c>
      <c r="V321" s="188">
        <f t="shared" si="60"/>
        <v>0</v>
      </c>
      <c r="W321" s="188">
        <f t="shared" si="61"/>
        <v>0</v>
      </c>
      <c r="X321" s="78" t="str">
        <f t="shared" si="62"/>
        <v>ok</v>
      </c>
      <c r="Y321" s="76"/>
      <c r="Z321" s="77" t="str">
        <f t="shared" si="63"/>
        <v/>
      </c>
      <c r="AA321" s="188">
        <f t="shared" si="64"/>
        <v>0</v>
      </c>
      <c r="AB321" s="188">
        <f t="shared" si="65"/>
        <v>0</v>
      </c>
      <c r="AC321" s="78" t="str">
        <f t="shared" si="66"/>
        <v>ok</v>
      </c>
      <c r="AD321" s="76"/>
      <c r="AE321" s="80" t="str">
        <f t="array" ref="AE321">IFERROR(IF($C321="","",INDEX([2]구분표!$I$2:$I$1001,MATCH(1,([2]구분표!$B$2:$B$1001='2추일출'!$A321)*([2]구분표!$C$2:$C$1001='2추일출'!$B321)*([2]구분표!$A$2:$A$1001='2추일출'!$C321),0))),"@@")</f>
        <v/>
      </c>
    </row>
    <row r="322" spans="1:31" ht="31.5" customHeight="1">
      <c r="A322" s="90" t="str">
        <f>IFERROR(VLOOKUP('2추일출'!$C322,[2]구분표!$A$2:$C$1001,2,FALSE),"")</f>
        <v/>
      </c>
      <c r="B322" s="90" t="str">
        <f>IFERROR(VLOOKUP('2추일출'!$C322,[2]구분표!$A$2:$C$1001,3,FALSE),"")</f>
        <v/>
      </c>
      <c r="C322" s="190"/>
      <c r="D322" s="189"/>
      <c r="E322" s="189"/>
      <c r="F322" s="190"/>
      <c r="G322" s="188"/>
      <c r="H322" s="193"/>
      <c r="I322" s="74">
        <f>IF(SUMPRODUCT(COUNTIF($D322,{"*본예산*","*1회추경*","*신규*"})),"-",G322-H322)</f>
        <v>0</v>
      </c>
      <c r="J322" s="188"/>
      <c r="K322" s="188"/>
      <c r="L322" s="74">
        <f t="shared" si="56"/>
        <v>0</v>
      </c>
      <c r="M322" s="188"/>
      <c r="N322" s="188"/>
      <c r="O322" s="74">
        <f t="shared" si="57"/>
        <v>0</v>
      </c>
      <c r="P322" s="75" t="str">
        <f t="shared" si="58"/>
        <v>-</v>
      </c>
      <c r="Q322" s="209"/>
      <c r="R322" s="76"/>
      <c r="S322" s="215"/>
      <c r="T322" s="76"/>
      <c r="U322" s="79" t="str">
        <f t="shared" si="59"/>
        <v/>
      </c>
      <c r="V322" s="188">
        <f t="shared" si="60"/>
        <v>0</v>
      </c>
      <c r="W322" s="188">
        <f t="shared" si="61"/>
        <v>0</v>
      </c>
      <c r="X322" s="78" t="str">
        <f t="shared" si="62"/>
        <v>ok</v>
      </c>
      <c r="Y322" s="76"/>
      <c r="Z322" s="77" t="str">
        <f t="shared" si="63"/>
        <v/>
      </c>
      <c r="AA322" s="188">
        <f t="shared" si="64"/>
        <v>0</v>
      </c>
      <c r="AB322" s="188">
        <f t="shared" si="65"/>
        <v>0</v>
      </c>
      <c r="AC322" s="78" t="str">
        <f t="shared" si="66"/>
        <v>ok</v>
      </c>
      <c r="AD322" s="76"/>
      <c r="AE322" s="80" t="str">
        <f t="array" ref="AE322">IFERROR(IF($C322="","",INDEX([2]구분표!$I$2:$I$1001,MATCH(1,([2]구분표!$B$2:$B$1001='2추일출'!$A322)*([2]구분표!$C$2:$C$1001='2추일출'!$B322)*([2]구분표!$A$2:$A$1001='2추일출'!$C322),0))),"@@")</f>
        <v/>
      </c>
    </row>
    <row r="323" spans="1:31" ht="31.5" customHeight="1">
      <c r="A323" s="90" t="str">
        <f>IFERROR(VLOOKUP('2추일출'!$C323,[2]구분표!$A$2:$C$1001,2,FALSE),"")</f>
        <v/>
      </c>
      <c r="B323" s="90" t="str">
        <f>IFERROR(VLOOKUP('2추일출'!$C323,[2]구분표!$A$2:$C$1001,3,FALSE),"")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6"/>
        <v>0</v>
      </c>
      <c r="M323" s="188"/>
      <c r="N323" s="188"/>
      <c r="O323" s="74">
        <f t="shared" si="57"/>
        <v>0</v>
      </c>
      <c r="P323" s="75" t="str">
        <f t="shared" si="58"/>
        <v>-</v>
      </c>
      <c r="Q323" s="209"/>
      <c r="R323" s="76"/>
      <c r="S323" s="215"/>
      <c r="T323" s="76"/>
      <c r="U323" s="79" t="str">
        <f t="shared" si="59"/>
        <v/>
      </c>
      <c r="V323" s="188">
        <f t="shared" si="60"/>
        <v>0</v>
      </c>
      <c r="W323" s="188">
        <f t="shared" si="61"/>
        <v>0</v>
      </c>
      <c r="X323" s="78" t="str">
        <f t="shared" si="62"/>
        <v>ok</v>
      </c>
      <c r="Y323" s="76"/>
      <c r="Z323" s="77" t="str">
        <f t="shared" si="63"/>
        <v/>
      </c>
      <c r="AA323" s="188">
        <f t="shared" si="64"/>
        <v>0</v>
      </c>
      <c r="AB323" s="188">
        <f t="shared" si="65"/>
        <v>0</v>
      </c>
      <c r="AC323" s="78" t="str">
        <f t="shared" si="66"/>
        <v>ok</v>
      </c>
      <c r="AD323" s="76"/>
      <c r="AE323" s="80" t="str">
        <f t="array" ref="AE323">IFERROR(IF($C323="","",INDEX([2]구분표!$I$2:$I$1001,MATCH(1,([2]구분표!$B$2:$B$1001='2추일출'!$A323)*([2]구분표!$C$2:$C$1001='2추일출'!$B323)*([2]구분표!$A$2:$A$1001='2추일출'!$C323),0))),"@@")</f>
        <v/>
      </c>
    </row>
    <row r="324" spans="1:31" ht="31.5" customHeight="1">
      <c r="A324" s="90" t="str">
        <f>IFERROR(VLOOKUP('2추일출'!$C324,[2]구분표!$A$2:$C$1001,2,FALSE),"")</f>
        <v/>
      </c>
      <c r="B324" s="90" t="str">
        <f>IFERROR(VLOOKUP('2추일출'!$C324,[2]구분표!$A$2:$C$1001,3,FALSE),"")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6"/>
        <v>0</v>
      </c>
      <c r="M324" s="188"/>
      <c r="N324" s="188"/>
      <c r="O324" s="74">
        <f t="shared" si="57"/>
        <v>0</v>
      </c>
      <c r="P324" s="75" t="str">
        <f t="shared" si="58"/>
        <v>-</v>
      </c>
      <c r="Q324" s="209"/>
      <c r="R324" s="76"/>
      <c r="S324" s="215"/>
      <c r="T324" s="76"/>
      <c r="U324" s="79" t="str">
        <f t="shared" si="59"/>
        <v/>
      </c>
      <c r="V324" s="188">
        <f t="shared" si="60"/>
        <v>0</v>
      </c>
      <c r="W324" s="188">
        <f t="shared" si="61"/>
        <v>0</v>
      </c>
      <c r="X324" s="78" t="str">
        <f t="shared" si="62"/>
        <v>ok</v>
      </c>
      <c r="Y324" s="76"/>
      <c r="Z324" s="77" t="str">
        <f t="shared" si="63"/>
        <v/>
      </c>
      <c r="AA324" s="188">
        <f t="shared" si="64"/>
        <v>0</v>
      </c>
      <c r="AB324" s="188">
        <f t="shared" si="65"/>
        <v>0</v>
      </c>
      <c r="AC324" s="78" t="str">
        <f t="shared" si="66"/>
        <v>ok</v>
      </c>
      <c r="AD324" s="76"/>
      <c r="AE324" s="80" t="str">
        <f t="array" ref="AE324">IFERROR(IF($C324="","",INDEX([2]구분표!$I$2:$I$1001,MATCH(1,([2]구분표!$B$2:$B$1001='2추일출'!$A324)*([2]구분표!$C$2:$C$1001='2추일출'!$B324)*([2]구분표!$A$2:$A$1001='2추일출'!$C324),0))),"@@")</f>
        <v/>
      </c>
    </row>
    <row r="325" spans="1:31" ht="31.5" customHeight="1">
      <c r="A325" s="90" t="str">
        <f>IFERROR(VLOOKUP('2추일출'!$C325,[2]구분표!$A$2:$C$1001,2,FALSE),"")</f>
        <v/>
      </c>
      <c r="B325" s="90" t="str">
        <f>IFERROR(VLOOKUP('2추일출'!$C325,[2]구분표!$A$2:$C$1001,3,FALSE),"")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6"/>
        <v>0</v>
      </c>
      <c r="M325" s="188"/>
      <c r="N325" s="188"/>
      <c r="O325" s="74">
        <f t="shared" si="57"/>
        <v>0</v>
      </c>
      <c r="P325" s="75" t="str">
        <f t="shared" si="58"/>
        <v>-</v>
      </c>
      <c r="Q325" s="209"/>
      <c r="R325" s="76"/>
      <c r="S325" s="215"/>
      <c r="T325" s="76"/>
      <c r="U325" s="79" t="str">
        <f t="shared" si="59"/>
        <v/>
      </c>
      <c r="V325" s="188">
        <f t="shared" si="60"/>
        <v>0</v>
      </c>
      <c r="W325" s="188">
        <f t="shared" si="61"/>
        <v>0</v>
      </c>
      <c r="X325" s="78" t="str">
        <f t="shared" si="62"/>
        <v>ok</v>
      </c>
      <c r="Y325" s="76"/>
      <c r="Z325" s="77" t="str">
        <f t="shared" si="63"/>
        <v/>
      </c>
      <c r="AA325" s="188">
        <f t="shared" si="64"/>
        <v>0</v>
      </c>
      <c r="AB325" s="188">
        <f t="shared" si="65"/>
        <v>0</v>
      </c>
      <c r="AC325" s="78" t="str">
        <f t="shared" si="66"/>
        <v>ok</v>
      </c>
      <c r="AD325" s="76"/>
      <c r="AE325" s="80" t="str">
        <f t="array" ref="AE325">IFERROR(IF($C325="","",INDEX([2]구분표!$I$2:$I$1001,MATCH(1,([2]구분표!$B$2:$B$1001='2추일출'!$A325)*([2]구분표!$C$2:$C$1001='2추일출'!$B325)*([2]구분표!$A$2:$A$1001='2추일출'!$C325),0))),"@@")</f>
        <v/>
      </c>
    </row>
    <row r="326" spans="1:31" ht="31.5" customHeight="1">
      <c r="A326" s="90" t="str">
        <f>IFERROR(VLOOKUP('2추일출'!$C326,[2]구분표!$A$2:$C$1001,2,FALSE),"")</f>
        <v/>
      </c>
      <c r="B326" s="90" t="str">
        <f>IFERROR(VLOOKUP('2추일출'!$C326,[2]구분표!$A$2:$C$1001,3,FALSE),"")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6"/>
        <v>0</v>
      </c>
      <c r="M326" s="188"/>
      <c r="N326" s="188"/>
      <c r="O326" s="74">
        <f t="shared" si="57"/>
        <v>0</v>
      </c>
      <c r="P326" s="75" t="str">
        <f t="shared" si="58"/>
        <v>-</v>
      </c>
      <c r="Q326" s="209"/>
      <c r="R326" s="76"/>
      <c r="S326" s="215"/>
      <c r="T326" s="76"/>
      <c r="U326" s="79" t="str">
        <f t="shared" si="59"/>
        <v/>
      </c>
      <c r="V326" s="188">
        <f t="shared" si="60"/>
        <v>0</v>
      </c>
      <c r="W326" s="188">
        <f t="shared" si="61"/>
        <v>0</v>
      </c>
      <c r="X326" s="78" t="str">
        <f t="shared" si="62"/>
        <v>ok</v>
      </c>
      <c r="Y326" s="76"/>
      <c r="Z326" s="77" t="str">
        <f t="shared" si="63"/>
        <v/>
      </c>
      <c r="AA326" s="188">
        <f t="shared" si="64"/>
        <v>0</v>
      </c>
      <c r="AB326" s="188">
        <f t="shared" si="65"/>
        <v>0</v>
      </c>
      <c r="AC326" s="78" t="str">
        <f t="shared" si="66"/>
        <v>ok</v>
      </c>
      <c r="AD326" s="76"/>
      <c r="AE326" s="80" t="str">
        <f t="array" ref="AE326">IFERROR(IF($C326="","",INDEX([2]구분표!$I$2:$I$1001,MATCH(1,([2]구분표!$B$2:$B$1001='2추일출'!$A326)*([2]구분표!$C$2:$C$1001='2추일출'!$B326)*([2]구분표!$A$2:$A$1001='2추일출'!$C326),0))),"@@")</f>
        <v/>
      </c>
    </row>
    <row r="327" spans="1:31" ht="31.5" customHeight="1">
      <c r="A327" s="90" t="str">
        <f>IFERROR(VLOOKUP('2추일출'!$C327,[2]구분표!$A$2:$C$1001,2,FALSE),"")</f>
        <v/>
      </c>
      <c r="B327" s="90" t="str">
        <f>IFERROR(VLOOKUP('2추일출'!$C327,[2]구분표!$A$2:$C$1001,3,FALSE),"")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6"/>
        <v>0</v>
      </c>
      <c r="M327" s="188"/>
      <c r="N327" s="188"/>
      <c r="O327" s="74">
        <f t="shared" si="57"/>
        <v>0</v>
      </c>
      <c r="P327" s="75" t="str">
        <f t="shared" si="58"/>
        <v>-</v>
      </c>
      <c r="Q327" s="209"/>
      <c r="R327" s="76"/>
      <c r="S327" s="215"/>
      <c r="T327" s="76"/>
      <c r="U327" s="79" t="str">
        <f t="shared" si="59"/>
        <v/>
      </c>
      <c r="V327" s="188">
        <f t="shared" si="60"/>
        <v>0</v>
      </c>
      <c r="W327" s="188">
        <f t="shared" si="61"/>
        <v>0</v>
      </c>
      <c r="X327" s="78" t="str">
        <f t="shared" si="62"/>
        <v>ok</v>
      </c>
      <c r="Y327" s="76"/>
      <c r="Z327" s="77" t="str">
        <f t="shared" si="63"/>
        <v/>
      </c>
      <c r="AA327" s="188">
        <f t="shared" si="64"/>
        <v>0</v>
      </c>
      <c r="AB327" s="188">
        <f t="shared" si="65"/>
        <v>0</v>
      </c>
      <c r="AC327" s="78" t="str">
        <f t="shared" si="66"/>
        <v>ok</v>
      </c>
      <c r="AD327" s="76"/>
      <c r="AE327" s="80" t="str">
        <f t="array" ref="AE327">IFERROR(IF($C327="","",INDEX([2]구분표!$I$2:$I$1001,MATCH(1,([2]구분표!$B$2:$B$1001='2추일출'!$A327)*([2]구분표!$C$2:$C$1001='2추일출'!$B327)*([2]구분표!$A$2:$A$1001='2추일출'!$C327),0))),"@@")</f>
        <v/>
      </c>
    </row>
    <row r="328" spans="1:31" ht="31.5" customHeight="1">
      <c r="A328" s="90" t="str">
        <f>IFERROR(VLOOKUP('2추일출'!$C328,[2]구분표!$A$2:$C$1001,2,FALSE),"")</f>
        <v/>
      </c>
      <c r="B328" s="90" t="str">
        <f>IFERROR(VLOOKUP('2추일출'!$C328,[2]구분표!$A$2:$C$1001,3,FALSE),"")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6"/>
        <v>0</v>
      </c>
      <c r="M328" s="188"/>
      <c r="N328" s="188"/>
      <c r="O328" s="74">
        <f t="shared" si="57"/>
        <v>0</v>
      </c>
      <c r="P328" s="75" t="str">
        <f t="shared" si="58"/>
        <v>-</v>
      </c>
      <c r="Q328" s="209"/>
      <c r="R328" s="76"/>
      <c r="S328" s="215"/>
      <c r="T328" s="76"/>
      <c r="U328" s="79" t="str">
        <f t="shared" si="59"/>
        <v/>
      </c>
      <c r="V328" s="188">
        <f t="shared" si="60"/>
        <v>0</v>
      </c>
      <c r="W328" s="188">
        <f t="shared" si="61"/>
        <v>0</v>
      </c>
      <c r="X328" s="78" t="str">
        <f t="shared" si="62"/>
        <v>ok</v>
      </c>
      <c r="Y328" s="76"/>
      <c r="Z328" s="77" t="str">
        <f t="shared" si="63"/>
        <v/>
      </c>
      <c r="AA328" s="188">
        <f t="shared" si="64"/>
        <v>0</v>
      </c>
      <c r="AB328" s="188">
        <f t="shared" si="65"/>
        <v>0</v>
      </c>
      <c r="AC328" s="78" t="str">
        <f t="shared" si="66"/>
        <v>ok</v>
      </c>
      <c r="AD328" s="76"/>
      <c r="AE328" s="80" t="str">
        <f t="array" ref="AE328">IFERROR(IF($C328="","",INDEX([2]구분표!$I$2:$I$1001,MATCH(1,([2]구분표!$B$2:$B$1001='2추일출'!$A328)*([2]구분표!$C$2:$C$1001='2추일출'!$B328)*([2]구분표!$A$2:$A$1001='2추일출'!$C328),0))),"@@")</f>
        <v/>
      </c>
    </row>
    <row r="329" spans="1:31" ht="31.5" customHeight="1">
      <c r="A329" s="90" t="str">
        <f>IFERROR(VLOOKUP('2추일출'!$C329,[2]구분표!$A$2:$C$1001,2,FALSE),"")</f>
        <v/>
      </c>
      <c r="B329" s="90" t="str">
        <f>IFERROR(VLOOKUP('2추일출'!$C329,[2]구분표!$A$2:$C$1001,3,FALSE),"")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188"/>
      <c r="K329" s="188"/>
      <c r="L329" s="74">
        <f t="shared" si="56"/>
        <v>0</v>
      </c>
      <c r="M329" s="202"/>
      <c r="N329" s="188"/>
      <c r="O329" s="74">
        <f t="shared" si="57"/>
        <v>0</v>
      </c>
      <c r="P329" s="75" t="str">
        <f t="shared" si="58"/>
        <v>-</v>
      </c>
      <c r="Q329" s="209"/>
      <c r="R329" s="76"/>
      <c r="S329" s="215"/>
      <c r="T329" s="76"/>
      <c r="U329" s="79" t="str">
        <f t="shared" si="59"/>
        <v/>
      </c>
      <c r="V329" s="188">
        <f t="shared" si="60"/>
        <v>0</v>
      </c>
      <c r="W329" s="188">
        <f t="shared" si="61"/>
        <v>0</v>
      </c>
      <c r="X329" s="78" t="str">
        <f t="shared" si="62"/>
        <v>ok</v>
      </c>
      <c r="Y329" s="76"/>
      <c r="Z329" s="77" t="str">
        <f t="shared" si="63"/>
        <v/>
      </c>
      <c r="AA329" s="188">
        <f t="shared" si="64"/>
        <v>0</v>
      </c>
      <c r="AB329" s="188">
        <f t="shared" si="65"/>
        <v>0</v>
      </c>
      <c r="AC329" s="78" t="str">
        <f t="shared" si="66"/>
        <v>ok</v>
      </c>
      <c r="AD329" s="76"/>
      <c r="AE329" s="80" t="str">
        <f t="array" ref="AE329">IFERROR(IF($C329="","",INDEX([2]구분표!$I$2:$I$1001,MATCH(1,([2]구분표!$B$2:$B$1001='2추일출'!$A329)*([2]구분표!$C$2:$C$1001='2추일출'!$B329)*([2]구분표!$A$2:$A$1001='2추일출'!$C329),0))),"@@")</f>
        <v/>
      </c>
    </row>
    <row r="330" spans="1:31" ht="31.5" customHeight="1">
      <c r="A330" s="90" t="str">
        <f>IFERROR(VLOOKUP('2추일출'!$C330,[2]구분표!$A$2:$C$1001,2,FALSE),"")</f>
        <v/>
      </c>
      <c r="B330" s="90" t="str">
        <f>IFERROR(VLOOKUP('2추일출'!$C330,[2]구분표!$A$2:$C$1001,3,FALSE),"")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200"/>
      <c r="K330" s="200"/>
      <c r="L330" s="74">
        <f t="shared" si="56"/>
        <v>0</v>
      </c>
      <c r="M330" s="200"/>
      <c r="N330" s="200"/>
      <c r="O330" s="74">
        <f t="shared" si="57"/>
        <v>0</v>
      </c>
      <c r="P330" s="75" t="str">
        <f t="shared" si="58"/>
        <v>-</v>
      </c>
      <c r="Q330" s="209"/>
      <c r="R330" s="76"/>
      <c r="S330" s="215"/>
      <c r="T330" s="76"/>
      <c r="U330" s="79" t="str">
        <f t="shared" si="59"/>
        <v/>
      </c>
      <c r="V330" s="188">
        <f t="shared" si="60"/>
        <v>0</v>
      </c>
      <c r="W330" s="188">
        <f t="shared" si="61"/>
        <v>0</v>
      </c>
      <c r="X330" s="78" t="str">
        <f t="shared" si="62"/>
        <v>ok</v>
      </c>
      <c r="Y330" s="76"/>
      <c r="Z330" s="77" t="str">
        <f t="shared" si="63"/>
        <v/>
      </c>
      <c r="AA330" s="188">
        <f t="shared" si="64"/>
        <v>0</v>
      </c>
      <c r="AB330" s="188">
        <f t="shared" si="65"/>
        <v>0</v>
      </c>
      <c r="AC330" s="78" t="str">
        <f t="shared" si="66"/>
        <v>ok</v>
      </c>
      <c r="AD330" s="76"/>
      <c r="AE330" s="80" t="str">
        <f t="array" ref="AE330">IFERROR(IF($C330="","",INDEX([2]구분표!$I$2:$I$1001,MATCH(1,([2]구분표!$B$2:$B$1001='2추일출'!$A330)*([2]구분표!$C$2:$C$1001='2추일출'!$B330)*([2]구분표!$A$2:$A$1001='2추일출'!$C330),0))),"@@")</f>
        <v/>
      </c>
    </row>
    <row r="331" spans="1:31" ht="31.5" customHeight="1">
      <c r="A331" s="90" t="str">
        <f>IFERROR(VLOOKUP('2추일출'!$C331,[2]구분표!$A$2:$C$1001,2,FALSE),"")</f>
        <v/>
      </c>
      <c r="B331" s="90" t="str">
        <f>IFERROR(VLOOKUP('2추일출'!$C331,[2]구분표!$A$2:$C$1001,3,FALSE),"")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6"/>
        <v>0</v>
      </c>
      <c r="M331" s="188"/>
      <c r="N331" s="188"/>
      <c r="O331" s="74">
        <f t="shared" si="57"/>
        <v>0</v>
      </c>
      <c r="P331" s="75" t="str">
        <f t="shared" si="58"/>
        <v>-</v>
      </c>
      <c r="Q331" s="209"/>
      <c r="R331" s="76"/>
      <c r="S331" s="215"/>
      <c r="T331" s="76"/>
      <c r="U331" s="79" t="str">
        <f t="shared" si="59"/>
        <v/>
      </c>
      <c r="V331" s="188">
        <f t="shared" si="60"/>
        <v>0</v>
      </c>
      <c r="W331" s="188">
        <f t="shared" si="61"/>
        <v>0</v>
      </c>
      <c r="X331" s="78" t="str">
        <f t="shared" si="62"/>
        <v>ok</v>
      </c>
      <c r="Y331" s="76"/>
      <c r="Z331" s="77" t="str">
        <f t="shared" si="63"/>
        <v/>
      </c>
      <c r="AA331" s="188">
        <f t="shared" si="64"/>
        <v>0</v>
      </c>
      <c r="AB331" s="188">
        <f t="shared" si="65"/>
        <v>0</v>
      </c>
      <c r="AC331" s="78" t="str">
        <f t="shared" si="66"/>
        <v>ok</v>
      </c>
      <c r="AD331" s="76"/>
      <c r="AE331" s="80" t="str">
        <f t="array" ref="AE331">IFERROR(IF($C331="","",INDEX([2]구분표!$I$2:$I$1001,MATCH(1,([2]구분표!$B$2:$B$1001='2추일출'!$A331)*([2]구분표!$C$2:$C$1001='2추일출'!$B331)*([2]구분표!$A$2:$A$1001='2추일출'!$C331),0))),"@@")</f>
        <v/>
      </c>
    </row>
    <row r="332" spans="1:31" ht="31.5" customHeight="1">
      <c r="A332" s="90" t="str">
        <f>IFERROR(VLOOKUP('2추일출'!$C332,[2]구분표!$A$2:$C$1001,2,FALSE),"")</f>
        <v/>
      </c>
      <c r="B332" s="90" t="str">
        <f>IFERROR(VLOOKUP('2추일출'!$C332,[2]구분표!$A$2:$C$1001,3,FALSE),"")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6"/>
        <v>0</v>
      </c>
      <c r="M332" s="188"/>
      <c r="N332" s="188"/>
      <c r="O332" s="74">
        <f t="shared" si="57"/>
        <v>0</v>
      </c>
      <c r="P332" s="75" t="str">
        <f t="shared" si="58"/>
        <v>-</v>
      </c>
      <c r="Q332" s="209"/>
      <c r="R332" s="76"/>
      <c r="S332" s="215"/>
      <c r="T332" s="76"/>
      <c r="U332" s="79" t="str">
        <f t="shared" si="59"/>
        <v/>
      </c>
      <c r="V332" s="188">
        <f t="shared" si="60"/>
        <v>0</v>
      </c>
      <c r="W332" s="188">
        <f t="shared" si="61"/>
        <v>0</v>
      </c>
      <c r="X332" s="78" t="str">
        <f t="shared" si="62"/>
        <v>ok</v>
      </c>
      <c r="Y332" s="76"/>
      <c r="Z332" s="77" t="str">
        <f t="shared" si="63"/>
        <v/>
      </c>
      <c r="AA332" s="188">
        <f t="shared" si="64"/>
        <v>0</v>
      </c>
      <c r="AB332" s="188">
        <f t="shared" si="65"/>
        <v>0</v>
      </c>
      <c r="AC332" s="78" t="str">
        <f t="shared" si="66"/>
        <v>ok</v>
      </c>
      <c r="AD332" s="76"/>
      <c r="AE332" s="80" t="str">
        <f t="array" ref="AE332">IFERROR(IF($C332="","",INDEX([2]구분표!$I$2:$I$1001,MATCH(1,([2]구분표!$B$2:$B$1001='2추일출'!$A332)*([2]구분표!$C$2:$C$1001='2추일출'!$B332)*([2]구분표!$A$2:$A$1001='2추일출'!$C332),0))),"@@")</f>
        <v/>
      </c>
    </row>
    <row r="333" spans="1:31" ht="31.5" customHeight="1">
      <c r="A333" s="90" t="str">
        <f>IFERROR(VLOOKUP('2추일출'!$C333,[2]구분표!$A$2:$C$1001,2,FALSE),"")</f>
        <v/>
      </c>
      <c r="B333" s="90" t="str">
        <f>IFERROR(VLOOKUP('2추일출'!$C333,[2]구분표!$A$2:$C$1001,3,FALSE),"")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6"/>
        <v>0</v>
      </c>
      <c r="M333" s="202"/>
      <c r="N333" s="188"/>
      <c r="O333" s="74">
        <f t="shared" si="57"/>
        <v>0</v>
      </c>
      <c r="P333" s="75" t="str">
        <f t="shared" si="58"/>
        <v>-</v>
      </c>
      <c r="Q333" s="209"/>
      <c r="R333" s="76"/>
      <c r="S333" s="215"/>
      <c r="T333" s="76"/>
      <c r="U333" s="79" t="str">
        <f t="shared" si="59"/>
        <v/>
      </c>
      <c r="V333" s="188">
        <f t="shared" si="60"/>
        <v>0</v>
      </c>
      <c r="W333" s="188">
        <f t="shared" si="61"/>
        <v>0</v>
      </c>
      <c r="X333" s="78" t="str">
        <f t="shared" si="62"/>
        <v>ok</v>
      </c>
      <c r="Y333" s="76"/>
      <c r="Z333" s="77" t="str">
        <f t="shared" si="63"/>
        <v/>
      </c>
      <c r="AA333" s="188">
        <f t="shared" si="64"/>
        <v>0</v>
      </c>
      <c r="AB333" s="188">
        <f t="shared" si="65"/>
        <v>0</v>
      </c>
      <c r="AC333" s="78" t="str">
        <f t="shared" si="66"/>
        <v>ok</v>
      </c>
      <c r="AD333" s="76"/>
      <c r="AE333" s="80" t="str">
        <f t="array" ref="AE333">IFERROR(IF($C333="","",INDEX([2]구분표!$I$2:$I$1001,MATCH(1,([2]구분표!$B$2:$B$1001='2추일출'!$A333)*([2]구분표!$C$2:$C$1001='2추일출'!$B333)*([2]구분표!$A$2:$A$1001='2추일출'!$C333),0))),"@@")</f>
        <v/>
      </c>
    </row>
    <row r="334" spans="1:31" ht="31.5" customHeight="1">
      <c r="A334" s="90" t="str">
        <f>IFERROR(VLOOKUP('2추일출'!$C334,[2]구분표!$A$2:$C$1001,2,FALSE),"")</f>
        <v/>
      </c>
      <c r="B334" s="90" t="str">
        <f>IFERROR(VLOOKUP('2추일출'!$C334,[2]구분표!$A$2:$C$1001,3,FALSE),"")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6"/>
        <v>0</v>
      </c>
      <c r="M334" s="188"/>
      <c r="N334" s="188"/>
      <c r="O334" s="74">
        <f t="shared" si="57"/>
        <v>0</v>
      </c>
      <c r="P334" s="75" t="str">
        <f t="shared" si="58"/>
        <v>-</v>
      </c>
      <c r="Q334" s="209"/>
      <c r="R334" s="76"/>
      <c r="S334" s="215"/>
      <c r="T334" s="76"/>
      <c r="U334" s="79" t="str">
        <f t="shared" si="59"/>
        <v/>
      </c>
      <c r="V334" s="188">
        <f t="shared" si="60"/>
        <v>0</v>
      </c>
      <c r="W334" s="188">
        <f t="shared" si="61"/>
        <v>0</v>
      </c>
      <c r="X334" s="78" t="str">
        <f t="shared" si="62"/>
        <v>ok</v>
      </c>
      <c r="Y334" s="76"/>
      <c r="Z334" s="77" t="str">
        <f t="shared" si="63"/>
        <v/>
      </c>
      <c r="AA334" s="188">
        <f t="shared" si="64"/>
        <v>0</v>
      </c>
      <c r="AB334" s="188">
        <f t="shared" si="65"/>
        <v>0</v>
      </c>
      <c r="AC334" s="78" t="str">
        <f t="shared" si="66"/>
        <v>ok</v>
      </c>
      <c r="AD334" s="76"/>
      <c r="AE334" s="80" t="str">
        <f t="array" ref="AE334">IFERROR(IF($C334="","",INDEX([2]구분표!$I$2:$I$1001,MATCH(1,([2]구분표!$B$2:$B$1001='2추일출'!$A334)*([2]구분표!$C$2:$C$1001='2추일출'!$B334)*([2]구분표!$A$2:$A$1001='2추일출'!$C334),0))),"@@")</f>
        <v/>
      </c>
    </row>
    <row r="335" spans="1:31" ht="31.5" customHeight="1">
      <c r="A335" s="90" t="str">
        <f>IFERROR(VLOOKUP('2추일출'!$C335,[2]구분표!$A$2:$C$1001,2,FALSE),"")</f>
        <v/>
      </c>
      <c r="B335" s="90" t="str">
        <f>IFERROR(VLOOKUP('2추일출'!$C335,[2]구분표!$A$2:$C$1001,3,FALSE),"")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6"/>
        <v>0</v>
      </c>
      <c r="M335" s="188"/>
      <c r="N335" s="188"/>
      <c r="O335" s="74">
        <f t="shared" si="57"/>
        <v>0</v>
      </c>
      <c r="P335" s="75" t="str">
        <f t="shared" si="58"/>
        <v>-</v>
      </c>
      <c r="Q335" s="209"/>
      <c r="R335" s="76"/>
      <c r="S335" s="215"/>
      <c r="T335" s="76"/>
      <c r="U335" s="79" t="str">
        <f t="shared" si="59"/>
        <v/>
      </c>
      <c r="V335" s="188">
        <f t="shared" si="60"/>
        <v>0</v>
      </c>
      <c r="W335" s="188">
        <f t="shared" si="61"/>
        <v>0</v>
      </c>
      <c r="X335" s="78" t="str">
        <f t="shared" si="62"/>
        <v>ok</v>
      </c>
      <c r="Y335" s="76"/>
      <c r="Z335" s="77" t="str">
        <f t="shared" si="63"/>
        <v/>
      </c>
      <c r="AA335" s="188">
        <f t="shared" si="64"/>
        <v>0</v>
      </c>
      <c r="AB335" s="188">
        <f t="shared" si="65"/>
        <v>0</v>
      </c>
      <c r="AC335" s="78" t="str">
        <f t="shared" si="66"/>
        <v>ok</v>
      </c>
      <c r="AD335" s="76"/>
      <c r="AE335" s="80" t="str">
        <f t="array" ref="AE335">IFERROR(IF($C335="","",INDEX([2]구분표!$I$2:$I$1001,MATCH(1,([2]구분표!$B$2:$B$1001='2추일출'!$A335)*([2]구분표!$C$2:$C$1001='2추일출'!$B335)*([2]구분표!$A$2:$A$1001='2추일출'!$C335),0))),"@@")</f>
        <v/>
      </c>
    </row>
    <row r="336" spans="1:31" ht="31.5" customHeight="1">
      <c r="A336" s="90" t="str">
        <f>IFERROR(VLOOKUP('2추일출'!$C336,[2]구분표!$A$2:$C$1001,2,FALSE),"")</f>
        <v/>
      </c>
      <c r="B336" s="90" t="str">
        <f>IFERROR(VLOOKUP('2추일출'!$C336,[2]구분표!$A$2:$C$1001,3,FALSE),"")</f>
        <v/>
      </c>
      <c r="C336" s="190"/>
      <c r="D336" s="189"/>
      <c r="E336" s="189"/>
      <c r="F336" s="190"/>
      <c r="G336" s="188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6"/>
        <v>0</v>
      </c>
      <c r="M336" s="188"/>
      <c r="N336" s="188"/>
      <c r="O336" s="74">
        <f t="shared" si="57"/>
        <v>0</v>
      </c>
      <c r="P336" s="75" t="str">
        <f t="shared" si="58"/>
        <v>-</v>
      </c>
      <c r="Q336" s="209"/>
      <c r="R336" s="76"/>
      <c r="S336" s="215"/>
      <c r="T336" s="76"/>
      <c r="U336" s="79" t="str">
        <f t="shared" si="59"/>
        <v/>
      </c>
      <c r="V336" s="188">
        <f t="shared" si="60"/>
        <v>0</v>
      </c>
      <c r="W336" s="188">
        <f t="shared" si="61"/>
        <v>0</v>
      </c>
      <c r="X336" s="78" t="str">
        <f t="shared" si="62"/>
        <v>ok</v>
      </c>
      <c r="Y336" s="76"/>
      <c r="Z336" s="77" t="str">
        <f t="shared" si="63"/>
        <v/>
      </c>
      <c r="AA336" s="188">
        <f t="shared" si="64"/>
        <v>0</v>
      </c>
      <c r="AB336" s="188">
        <f t="shared" si="65"/>
        <v>0</v>
      </c>
      <c r="AC336" s="78" t="str">
        <f t="shared" si="66"/>
        <v>ok</v>
      </c>
      <c r="AD336" s="76"/>
      <c r="AE336" s="80" t="str">
        <f t="array" ref="AE336">IFERROR(IF($C336="","",INDEX([2]구분표!$I$2:$I$1001,MATCH(1,([2]구분표!$B$2:$B$1001='2추일출'!$A336)*([2]구분표!$C$2:$C$1001='2추일출'!$B336)*([2]구분표!$A$2:$A$1001='2추일출'!$C336),0))),"@@")</f>
        <v/>
      </c>
    </row>
    <row r="337" spans="1:31" ht="31.5" customHeight="1">
      <c r="A337" s="90" t="str">
        <f>IFERROR(VLOOKUP('2추일출'!$C337,[2]구분표!$A$2:$C$1001,2,FALSE),"")</f>
        <v/>
      </c>
      <c r="B337" s="90" t="str">
        <f>IFERROR(VLOOKUP('2추일출'!$C337,[2]구분표!$A$2:$C$1001,3,FALSE),"")</f>
        <v/>
      </c>
      <c r="C337" s="190"/>
      <c r="D337" s="189"/>
      <c r="E337" s="189"/>
      <c r="F337" s="190"/>
      <c r="G337" s="191"/>
      <c r="H337" s="188"/>
      <c r="I337" s="74">
        <f>IF(SUMPRODUCT(COUNTIF($D337,{"*본예산*","*1회추경*","*신규*"})),"-",G337-H337)</f>
        <v>0</v>
      </c>
      <c r="J337" s="188"/>
      <c r="K337" s="188"/>
      <c r="L337" s="74">
        <f t="shared" si="56"/>
        <v>0</v>
      </c>
      <c r="M337" s="188"/>
      <c r="N337" s="188"/>
      <c r="O337" s="74">
        <f t="shared" si="57"/>
        <v>0</v>
      </c>
      <c r="P337" s="75" t="str">
        <f t="shared" si="58"/>
        <v>-</v>
      </c>
      <c r="Q337" s="209"/>
      <c r="R337" s="76"/>
      <c r="S337" s="215"/>
      <c r="T337" s="76"/>
      <c r="U337" s="79" t="str">
        <f t="shared" si="59"/>
        <v/>
      </c>
      <c r="V337" s="188">
        <f t="shared" si="60"/>
        <v>0</v>
      </c>
      <c r="W337" s="188">
        <f t="shared" si="61"/>
        <v>0</v>
      </c>
      <c r="X337" s="78" t="str">
        <f t="shared" si="62"/>
        <v>ok</v>
      </c>
      <c r="Y337" s="76"/>
      <c r="Z337" s="77" t="str">
        <f t="shared" si="63"/>
        <v/>
      </c>
      <c r="AA337" s="188">
        <f t="shared" si="64"/>
        <v>0</v>
      </c>
      <c r="AB337" s="188">
        <f t="shared" si="65"/>
        <v>0</v>
      </c>
      <c r="AC337" s="78" t="str">
        <f t="shared" si="66"/>
        <v>ok</v>
      </c>
      <c r="AD337" s="76"/>
      <c r="AE337" s="80" t="str">
        <f t="array" ref="AE337">IFERROR(IF($C337="","",INDEX([2]구분표!$I$2:$I$1001,MATCH(1,([2]구분표!$B$2:$B$1001='2추일출'!$A337)*([2]구분표!$C$2:$C$1001='2추일출'!$B337)*([2]구분표!$A$2:$A$1001='2추일출'!$C337),0))),"@@")</f>
        <v/>
      </c>
    </row>
    <row r="338" spans="1:31" ht="31.5" customHeight="1">
      <c r="A338" s="90" t="str">
        <f>IFERROR(VLOOKUP('2추일출'!$C338,[2]구분표!$A$2:$C$1001,2,FALSE),"")</f>
        <v/>
      </c>
      <c r="B338" s="90" t="str">
        <f>IFERROR(VLOOKUP('2추일출'!$C338,[2]구분표!$A$2:$C$1001,3,FALSE),"")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6"/>
        <v>0</v>
      </c>
      <c r="M338" s="203"/>
      <c r="N338" s="202"/>
      <c r="O338" s="74">
        <f t="shared" si="57"/>
        <v>0</v>
      </c>
      <c r="P338" s="75" t="str">
        <f t="shared" si="58"/>
        <v>-</v>
      </c>
      <c r="Q338" s="208"/>
      <c r="R338" s="76"/>
      <c r="S338" s="215"/>
      <c r="T338" s="76"/>
      <c r="U338" s="79" t="str">
        <f t="shared" si="59"/>
        <v/>
      </c>
      <c r="V338" s="188">
        <f t="shared" si="60"/>
        <v>0</v>
      </c>
      <c r="W338" s="188">
        <f t="shared" si="61"/>
        <v>0</v>
      </c>
      <c r="X338" s="78" t="str">
        <f t="shared" si="62"/>
        <v>ok</v>
      </c>
      <c r="Y338" s="76"/>
      <c r="Z338" s="77" t="str">
        <f t="shared" si="63"/>
        <v/>
      </c>
      <c r="AA338" s="188">
        <f t="shared" si="64"/>
        <v>0</v>
      </c>
      <c r="AB338" s="188">
        <f t="shared" si="65"/>
        <v>0</v>
      </c>
      <c r="AC338" s="78" t="str">
        <f t="shared" si="66"/>
        <v>ok</v>
      </c>
      <c r="AD338" s="76"/>
      <c r="AE338" s="80" t="str">
        <f t="array" ref="AE338">IFERROR(IF($C338="","",INDEX([2]구분표!$I$2:$I$1001,MATCH(1,([2]구분표!$B$2:$B$1001='2추일출'!$A338)*([2]구분표!$C$2:$C$1001='2추일출'!$B338)*([2]구분표!$A$2:$A$1001='2추일출'!$C338),0))),"@@")</f>
        <v/>
      </c>
    </row>
    <row r="339" spans="1:31" ht="31.5" customHeight="1">
      <c r="A339" s="90" t="str">
        <f>IFERROR(VLOOKUP('2추일출'!$C339,[2]구분표!$A$2:$C$1001,2,FALSE),"")</f>
        <v/>
      </c>
      <c r="B339" s="90" t="str">
        <f>IFERROR(VLOOKUP('2추일출'!$C339,[2]구분표!$A$2:$C$1001,3,FALSE),"")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6"/>
        <v>0</v>
      </c>
      <c r="M339" s="203"/>
      <c r="N339" s="202"/>
      <c r="O339" s="74">
        <f t="shared" si="57"/>
        <v>0</v>
      </c>
      <c r="P339" s="75" t="str">
        <f t="shared" si="58"/>
        <v>-</v>
      </c>
      <c r="Q339" s="208"/>
      <c r="R339" s="76"/>
      <c r="S339" s="215"/>
      <c r="T339" s="76"/>
      <c r="U339" s="79" t="str">
        <f t="shared" si="59"/>
        <v/>
      </c>
      <c r="V339" s="188">
        <f t="shared" si="60"/>
        <v>0</v>
      </c>
      <c r="W339" s="188">
        <f t="shared" si="61"/>
        <v>0</v>
      </c>
      <c r="X339" s="78" t="str">
        <f t="shared" si="62"/>
        <v>ok</v>
      </c>
      <c r="Y339" s="76"/>
      <c r="Z339" s="77" t="str">
        <f t="shared" si="63"/>
        <v/>
      </c>
      <c r="AA339" s="188">
        <f t="shared" si="64"/>
        <v>0</v>
      </c>
      <c r="AB339" s="188">
        <f t="shared" si="65"/>
        <v>0</v>
      </c>
      <c r="AC339" s="78" t="str">
        <f t="shared" si="66"/>
        <v>ok</v>
      </c>
      <c r="AD339" s="76"/>
      <c r="AE339" s="80" t="str">
        <f t="array" ref="AE339">IFERROR(IF($C339="","",INDEX([2]구분표!$I$2:$I$1001,MATCH(1,([2]구분표!$B$2:$B$1001='2추일출'!$A339)*([2]구분표!$C$2:$C$1001='2추일출'!$B339)*([2]구분표!$A$2:$A$1001='2추일출'!$C339),0))),"@@")</f>
        <v/>
      </c>
    </row>
    <row r="340" spans="1:31" ht="31.5" customHeight="1">
      <c r="A340" s="90" t="str">
        <f>IFERROR(VLOOKUP('2추일출'!$C340,[2]구분표!$A$2:$C$1001,2,FALSE),"")</f>
        <v/>
      </c>
      <c r="B340" s="90" t="str">
        <f>IFERROR(VLOOKUP('2추일출'!$C340,[2]구분표!$A$2:$C$1001,3,FALSE),"")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6"/>
        <v>0</v>
      </c>
      <c r="M340" s="203"/>
      <c r="N340" s="202"/>
      <c r="O340" s="74">
        <f t="shared" si="57"/>
        <v>0</v>
      </c>
      <c r="P340" s="75" t="str">
        <f t="shared" si="58"/>
        <v>-</v>
      </c>
      <c r="Q340" s="208"/>
      <c r="R340" s="76"/>
      <c r="S340" s="215"/>
      <c r="T340" s="76"/>
      <c r="U340" s="79" t="str">
        <f t="shared" si="59"/>
        <v/>
      </c>
      <c r="V340" s="188">
        <f t="shared" si="60"/>
        <v>0</v>
      </c>
      <c r="W340" s="188">
        <f t="shared" si="61"/>
        <v>0</v>
      </c>
      <c r="X340" s="78" t="str">
        <f t="shared" si="62"/>
        <v>ok</v>
      </c>
      <c r="Y340" s="76"/>
      <c r="Z340" s="77" t="str">
        <f t="shared" si="63"/>
        <v/>
      </c>
      <c r="AA340" s="188">
        <f t="shared" si="64"/>
        <v>0</v>
      </c>
      <c r="AB340" s="188">
        <f t="shared" si="65"/>
        <v>0</v>
      </c>
      <c r="AC340" s="78" t="str">
        <f t="shared" si="66"/>
        <v>ok</v>
      </c>
      <c r="AD340" s="76"/>
      <c r="AE340" s="80" t="str">
        <f t="array" ref="AE340">IFERROR(IF($C340="","",INDEX([2]구분표!$I$2:$I$1001,MATCH(1,([2]구분표!$B$2:$B$1001='2추일출'!$A340)*([2]구분표!$C$2:$C$1001='2추일출'!$B340)*([2]구분표!$A$2:$A$1001='2추일출'!$C340),0))),"@@")</f>
        <v/>
      </c>
    </row>
    <row r="341" spans="1:31" ht="31.5" customHeight="1">
      <c r="A341" s="90" t="str">
        <f>IFERROR(VLOOKUP('2추일출'!$C341,[2]구분표!$A$2:$C$1001,2,FALSE),"")</f>
        <v/>
      </c>
      <c r="B341" s="90" t="str">
        <f>IFERROR(VLOOKUP('2추일출'!$C341,[2]구분표!$A$2:$C$1001,3,FALSE),"")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6"/>
        <v>0</v>
      </c>
      <c r="M341" s="203"/>
      <c r="N341" s="202"/>
      <c r="O341" s="74">
        <f t="shared" si="57"/>
        <v>0</v>
      </c>
      <c r="P341" s="75" t="str">
        <f t="shared" si="58"/>
        <v>-</v>
      </c>
      <c r="Q341" s="208"/>
      <c r="R341" s="76"/>
      <c r="S341" s="215"/>
      <c r="T341" s="76"/>
      <c r="U341" s="79" t="str">
        <f t="shared" si="59"/>
        <v/>
      </c>
      <c r="V341" s="188">
        <f t="shared" si="60"/>
        <v>0</v>
      </c>
      <c r="W341" s="188">
        <f t="shared" si="61"/>
        <v>0</v>
      </c>
      <c r="X341" s="78" t="str">
        <f t="shared" si="62"/>
        <v>ok</v>
      </c>
      <c r="Y341" s="76"/>
      <c r="Z341" s="77" t="str">
        <f t="shared" si="63"/>
        <v/>
      </c>
      <c r="AA341" s="188">
        <f t="shared" si="64"/>
        <v>0</v>
      </c>
      <c r="AB341" s="188">
        <f t="shared" si="65"/>
        <v>0</v>
      </c>
      <c r="AC341" s="78" t="str">
        <f t="shared" si="66"/>
        <v>ok</v>
      </c>
      <c r="AD341" s="76"/>
      <c r="AE341" s="80" t="str">
        <f t="array" ref="AE341">IFERROR(IF($C341="","",INDEX([2]구분표!$I$2:$I$1001,MATCH(1,([2]구분표!$B$2:$B$1001='2추일출'!$A341)*([2]구분표!$C$2:$C$1001='2추일출'!$B341)*([2]구분표!$A$2:$A$1001='2추일출'!$C341),0))),"@@")</f>
        <v/>
      </c>
    </row>
    <row r="342" spans="1:31" ht="31.5" customHeight="1">
      <c r="A342" s="90" t="str">
        <f>IFERROR(VLOOKUP('2추일출'!$C342,[2]구분표!$A$2:$C$1001,2,FALSE),"")</f>
        <v/>
      </c>
      <c r="B342" s="90" t="str">
        <f>IFERROR(VLOOKUP('2추일출'!$C342,[2]구분표!$A$2:$C$1001,3,FALSE),"")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6"/>
        <v>0</v>
      </c>
      <c r="M342" s="203"/>
      <c r="N342" s="202"/>
      <c r="O342" s="74">
        <f t="shared" si="57"/>
        <v>0</v>
      </c>
      <c r="P342" s="75" t="str">
        <f t="shared" si="58"/>
        <v>-</v>
      </c>
      <c r="Q342" s="208"/>
      <c r="R342" s="76"/>
      <c r="S342" s="215"/>
      <c r="T342" s="76"/>
      <c r="U342" s="79" t="str">
        <f t="shared" si="59"/>
        <v/>
      </c>
      <c r="V342" s="188">
        <f t="shared" si="60"/>
        <v>0</v>
      </c>
      <c r="W342" s="188">
        <f t="shared" si="61"/>
        <v>0</v>
      </c>
      <c r="X342" s="78" t="str">
        <f t="shared" si="62"/>
        <v>ok</v>
      </c>
      <c r="Y342" s="76"/>
      <c r="Z342" s="77" t="str">
        <f t="shared" si="63"/>
        <v/>
      </c>
      <c r="AA342" s="188">
        <f t="shared" si="64"/>
        <v>0</v>
      </c>
      <c r="AB342" s="188">
        <f t="shared" si="65"/>
        <v>0</v>
      </c>
      <c r="AC342" s="78" t="str">
        <f t="shared" si="66"/>
        <v>ok</v>
      </c>
      <c r="AD342" s="76"/>
      <c r="AE342" s="80" t="str">
        <f t="array" ref="AE342">IFERROR(IF($C342="","",INDEX([2]구분표!$I$2:$I$1001,MATCH(1,([2]구분표!$B$2:$B$1001='2추일출'!$A342)*([2]구분표!$C$2:$C$1001='2추일출'!$B342)*([2]구분표!$A$2:$A$1001='2추일출'!$C342),0))),"@@")</f>
        <v/>
      </c>
    </row>
    <row r="343" spans="1:31" ht="31.5" customHeight="1">
      <c r="A343" s="90" t="str">
        <f>IFERROR(VLOOKUP('2추일출'!$C343,[2]구분표!$A$2:$C$1001,2,FALSE),"")</f>
        <v/>
      </c>
      <c r="B343" s="90" t="str">
        <f>IFERROR(VLOOKUP('2추일출'!$C343,[2]구분표!$A$2:$C$1001,3,FALSE),"")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200"/>
      <c r="K343" s="200"/>
      <c r="L343" s="74">
        <f t="shared" si="56"/>
        <v>0</v>
      </c>
      <c r="M343" s="203"/>
      <c r="N343" s="202"/>
      <c r="O343" s="74">
        <f t="shared" si="57"/>
        <v>0</v>
      </c>
      <c r="P343" s="75" t="str">
        <f t="shared" si="58"/>
        <v>-</v>
      </c>
      <c r="Q343" s="208"/>
      <c r="R343" s="76"/>
      <c r="S343" s="215"/>
      <c r="T343" s="76"/>
      <c r="U343" s="79" t="str">
        <f t="shared" si="59"/>
        <v/>
      </c>
      <c r="V343" s="188">
        <f t="shared" si="60"/>
        <v>0</v>
      </c>
      <c r="W343" s="188">
        <f t="shared" si="61"/>
        <v>0</v>
      </c>
      <c r="X343" s="78" t="str">
        <f t="shared" si="62"/>
        <v>ok</v>
      </c>
      <c r="Y343" s="76"/>
      <c r="Z343" s="77" t="str">
        <f t="shared" si="63"/>
        <v/>
      </c>
      <c r="AA343" s="188">
        <f t="shared" si="64"/>
        <v>0</v>
      </c>
      <c r="AB343" s="188">
        <f t="shared" si="65"/>
        <v>0</v>
      </c>
      <c r="AC343" s="78" t="str">
        <f t="shared" si="66"/>
        <v>ok</v>
      </c>
      <c r="AD343" s="76"/>
      <c r="AE343" s="80" t="str">
        <f t="array" ref="AE343">IFERROR(IF($C343="","",INDEX([2]구분표!$I$2:$I$1001,MATCH(1,([2]구분표!$B$2:$B$1001='2추일출'!$A343)*([2]구분표!$C$2:$C$1001='2추일출'!$B343)*([2]구분표!$A$2:$A$1001='2추일출'!$C343),0))),"@@")</f>
        <v/>
      </c>
    </row>
    <row r="344" spans="1:31" ht="31.5" customHeight="1">
      <c r="A344" s="90" t="str">
        <f>IFERROR(VLOOKUP('2추일출'!$C344,[2]구분표!$A$2:$C$1001,2,FALSE),"")</f>
        <v/>
      </c>
      <c r="B344" s="90" t="str">
        <f>IFERROR(VLOOKUP('2추일출'!$C344,[2]구분표!$A$2:$C$1001,3,FALSE),"")</f>
        <v/>
      </c>
      <c r="C344" s="190"/>
      <c r="D344" s="189"/>
      <c r="E344" s="189"/>
      <c r="F344" s="190"/>
      <c r="G344" s="188"/>
      <c r="H344" s="188"/>
      <c r="I344" s="74">
        <f>IF(SUMPRODUCT(COUNTIF($D344,{"*본예산*","*1회추경*","*신규*"})),"-",G344-H344)</f>
        <v>0</v>
      </c>
      <c r="J344" s="188"/>
      <c r="K344" s="188"/>
      <c r="L344" s="74">
        <f t="shared" si="56"/>
        <v>0</v>
      </c>
      <c r="M344" s="202"/>
      <c r="N344" s="202"/>
      <c r="O344" s="74">
        <f t="shared" si="57"/>
        <v>0</v>
      </c>
      <c r="P344" s="75" t="str">
        <f t="shared" si="58"/>
        <v>-</v>
      </c>
      <c r="Q344" s="208"/>
      <c r="R344" s="76"/>
      <c r="S344" s="215"/>
      <c r="T344" s="76"/>
      <c r="U344" s="79" t="str">
        <f t="shared" si="59"/>
        <v/>
      </c>
      <c r="V344" s="188">
        <f t="shared" si="60"/>
        <v>0</v>
      </c>
      <c r="W344" s="188">
        <f t="shared" si="61"/>
        <v>0</v>
      </c>
      <c r="X344" s="78" t="str">
        <f t="shared" si="62"/>
        <v>ok</v>
      </c>
      <c r="Y344" s="76"/>
      <c r="Z344" s="77" t="str">
        <f t="shared" si="63"/>
        <v/>
      </c>
      <c r="AA344" s="188">
        <f t="shared" si="64"/>
        <v>0</v>
      </c>
      <c r="AB344" s="188">
        <f t="shared" si="65"/>
        <v>0</v>
      </c>
      <c r="AC344" s="78" t="str">
        <f t="shared" si="66"/>
        <v>ok</v>
      </c>
      <c r="AD344" s="76"/>
      <c r="AE344" s="80" t="str">
        <f t="array" ref="AE344">IFERROR(IF($C344="","",INDEX([2]구분표!$I$2:$I$1001,MATCH(1,([2]구분표!$B$2:$B$1001='2추일출'!$A344)*([2]구분표!$C$2:$C$1001='2추일출'!$B344)*([2]구분표!$A$2:$A$1001='2추일출'!$C344),0))),"@@")</f>
        <v/>
      </c>
    </row>
    <row r="345" spans="1:31" ht="31.5" customHeight="1">
      <c r="A345" s="90" t="str">
        <f>IFERROR(VLOOKUP('2추일출'!$C345,[2]구분표!$A$2:$C$1001,2,FALSE),"")</f>
        <v/>
      </c>
      <c r="B345" s="90" t="str">
        <f>IFERROR(VLOOKUP('2추일출'!$C345,[2]구분표!$A$2:$C$1001,3,FALSE),"")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6"/>
        <v>0</v>
      </c>
      <c r="M345" s="188"/>
      <c r="N345" s="188"/>
      <c r="O345" s="74">
        <f t="shared" si="57"/>
        <v>0</v>
      </c>
      <c r="P345" s="75" t="str">
        <f t="shared" si="58"/>
        <v>-</v>
      </c>
      <c r="Q345" s="210"/>
      <c r="R345" s="76"/>
      <c r="S345" s="215"/>
      <c r="T345" s="76"/>
      <c r="U345" s="79" t="str">
        <f t="shared" si="59"/>
        <v/>
      </c>
      <c r="V345" s="188">
        <f t="shared" si="60"/>
        <v>0</v>
      </c>
      <c r="W345" s="188">
        <f t="shared" si="61"/>
        <v>0</v>
      </c>
      <c r="X345" s="78" t="str">
        <f t="shared" si="62"/>
        <v>ok</v>
      </c>
      <c r="Y345" s="76"/>
      <c r="Z345" s="77" t="str">
        <f t="shared" si="63"/>
        <v/>
      </c>
      <c r="AA345" s="188">
        <f t="shared" si="64"/>
        <v>0</v>
      </c>
      <c r="AB345" s="188">
        <f t="shared" si="65"/>
        <v>0</v>
      </c>
      <c r="AC345" s="78" t="str">
        <f t="shared" si="66"/>
        <v>ok</v>
      </c>
      <c r="AD345" s="76"/>
      <c r="AE345" s="80" t="str">
        <f t="array" ref="AE345">IFERROR(IF($C345="","",INDEX([2]구분표!$I$2:$I$1001,MATCH(1,([2]구분표!$B$2:$B$1001='2추일출'!$A345)*([2]구분표!$C$2:$C$1001='2추일출'!$B345)*([2]구분표!$A$2:$A$1001='2추일출'!$C345),0))),"@@")</f>
        <v/>
      </c>
    </row>
    <row r="346" spans="1:31" ht="31.5" customHeight="1">
      <c r="A346" s="90" t="str">
        <f>IFERROR(VLOOKUP('2추일출'!$C346,[2]구분표!$A$2:$C$1001,2,FALSE),"")</f>
        <v/>
      </c>
      <c r="B346" s="90" t="str">
        <f>IFERROR(VLOOKUP('2추일출'!$C346,[2]구분표!$A$2:$C$1001,3,FALSE),"")</f>
        <v/>
      </c>
      <c r="C346" s="190"/>
      <c r="D346" s="189"/>
      <c r="E346" s="189"/>
      <c r="F346" s="190"/>
      <c r="G346" s="188"/>
      <c r="H346" s="191"/>
      <c r="I346" s="74">
        <f>IF(SUMPRODUCT(COUNTIF($D346,{"*본예산*","*1회추경*","*신규*"})),"-",G346-H346)</f>
        <v>0</v>
      </c>
      <c r="J346" s="188"/>
      <c r="K346" s="188"/>
      <c r="L346" s="74">
        <f t="shared" si="56"/>
        <v>0</v>
      </c>
      <c r="M346" s="188"/>
      <c r="N346" s="188"/>
      <c r="O346" s="74">
        <f t="shared" si="57"/>
        <v>0</v>
      </c>
      <c r="P346" s="75" t="str">
        <f t="shared" si="58"/>
        <v>-</v>
      </c>
      <c r="Q346" s="210"/>
      <c r="R346" s="76"/>
      <c r="S346" s="215"/>
      <c r="T346" s="76"/>
      <c r="U346" s="79" t="str">
        <f t="shared" si="59"/>
        <v/>
      </c>
      <c r="V346" s="188">
        <f t="shared" si="60"/>
        <v>0</v>
      </c>
      <c r="W346" s="188">
        <f t="shared" si="61"/>
        <v>0</v>
      </c>
      <c r="X346" s="78" t="str">
        <f t="shared" si="62"/>
        <v>ok</v>
      </c>
      <c r="Y346" s="76"/>
      <c r="Z346" s="77" t="str">
        <f t="shared" si="63"/>
        <v/>
      </c>
      <c r="AA346" s="188">
        <f t="shared" si="64"/>
        <v>0</v>
      </c>
      <c r="AB346" s="188">
        <f t="shared" si="65"/>
        <v>0</v>
      </c>
      <c r="AC346" s="78" t="str">
        <f t="shared" si="66"/>
        <v>ok</v>
      </c>
      <c r="AD346" s="76"/>
      <c r="AE346" s="80" t="str">
        <f t="array" ref="AE346">IFERROR(IF($C346="","",INDEX([2]구분표!$I$2:$I$1001,MATCH(1,([2]구분표!$B$2:$B$1001='2추일출'!$A346)*([2]구분표!$C$2:$C$1001='2추일출'!$B346)*([2]구분표!$A$2:$A$1001='2추일출'!$C346),0))),"@@")</f>
        <v/>
      </c>
    </row>
    <row r="347" spans="1:31" ht="31.5" customHeight="1">
      <c r="A347" s="90" t="str">
        <f>IFERROR(VLOOKUP('2추일출'!$C347,[2]구분표!$A$2:$C$1001,2,FALSE),"")</f>
        <v/>
      </c>
      <c r="B347" s="90" t="str">
        <f>IFERROR(VLOOKUP('2추일출'!$C347,[2]구분표!$A$2:$C$1001,3,FALSE),"")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6"/>
        <v>0</v>
      </c>
      <c r="M347" s="188"/>
      <c r="N347" s="188"/>
      <c r="O347" s="74">
        <f t="shared" si="57"/>
        <v>0</v>
      </c>
      <c r="P347" s="75" t="str">
        <f t="shared" si="58"/>
        <v>-</v>
      </c>
      <c r="Q347" s="209"/>
      <c r="R347" s="76"/>
      <c r="S347" s="215"/>
      <c r="T347" s="76"/>
      <c r="U347" s="79" t="str">
        <f t="shared" si="59"/>
        <v/>
      </c>
      <c r="V347" s="188">
        <f t="shared" si="60"/>
        <v>0</v>
      </c>
      <c r="W347" s="188">
        <f t="shared" si="61"/>
        <v>0</v>
      </c>
      <c r="X347" s="78" t="str">
        <f t="shared" si="62"/>
        <v>ok</v>
      </c>
      <c r="Y347" s="76"/>
      <c r="Z347" s="77" t="str">
        <f t="shared" si="63"/>
        <v/>
      </c>
      <c r="AA347" s="188">
        <f t="shared" si="64"/>
        <v>0</v>
      </c>
      <c r="AB347" s="188">
        <f t="shared" si="65"/>
        <v>0</v>
      </c>
      <c r="AC347" s="78" t="str">
        <f t="shared" si="66"/>
        <v>ok</v>
      </c>
      <c r="AD347" s="76"/>
      <c r="AE347" s="80" t="str">
        <f t="array" ref="AE347">IFERROR(IF($C347="","",INDEX([2]구분표!$I$2:$I$1001,MATCH(1,([2]구분표!$B$2:$B$1001='2추일출'!$A347)*([2]구분표!$C$2:$C$1001='2추일출'!$B347)*([2]구분표!$A$2:$A$1001='2추일출'!$C347),0))),"@@")</f>
        <v/>
      </c>
    </row>
    <row r="348" spans="1:31" ht="31.5" customHeight="1">
      <c r="A348" s="90" t="str">
        <f>IFERROR(VLOOKUP('2추일출'!$C348,[2]구분표!$A$2:$C$1001,2,FALSE),"")</f>
        <v/>
      </c>
      <c r="B348" s="90" t="str">
        <f>IFERROR(VLOOKUP('2추일출'!$C348,[2]구분표!$A$2:$C$1001,3,FALSE),"")</f>
        <v/>
      </c>
      <c r="C348" s="190"/>
      <c r="D348" s="189"/>
      <c r="E348" s="189"/>
      <c r="F348" s="190"/>
      <c r="G348" s="188"/>
      <c r="H348" s="188"/>
      <c r="I348" s="74">
        <f>IF(SUMPRODUCT(COUNTIF($D348,{"*본예산*","*1회추경*","*신규*"})),"-",G348-H348)</f>
        <v>0</v>
      </c>
      <c r="J348" s="188"/>
      <c r="K348" s="188"/>
      <c r="L348" s="74">
        <f t="shared" si="56"/>
        <v>0</v>
      </c>
      <c r="M348" s="188"/>
      <c r="N348" s="188"/>
      <c r="O348" s="74">
        <f t="shared" si="57"/>
        <v>0</v>
      </c>
      <c r="P348" s="75" t="str">
        <f t="shared" si="58"/>
        <v>-</v>
      </c>
      <c r="Q348" s="210"/>
      <c r="R348" s="76"/>
      <c r="S348" s="215"/>
      <c r="T348" s="76"/>
      <c r="U348" s="79" t="str">
        <f t="shared" si="59"/>
        <v/>
      </c>
      <c r="V348" s="188">
        <f t="shared" si="60"/>
        <v>0</v>
      </c>
      <c r="W348" s="188">
        <f t="shared" si="61"/>
        <v>0</v>
      </c>
      <c r="X348" s="78" t="str">
        <f t="shared" si="62"/>
        <v>ok</v>
      </c>
      <c r="Y348" s="76"/>
      <c r="Z348" s="77" t="str">
        <f t="shared" si="63"/>
        <v/>
      </c>
      <c r="AA348" s="188">
        <f t="shared" si="64"/>
        <v>0</v>
      </c>
      <c r="AB348" s="188">
        <f t="shared" si="65"/>
        <v>0</v>
      </c>
      <c r="AC348" s="78" t="str">
        <f t="shared" si="66"/>
        <v>ok</v>
      </c>
      <c r="AD348" s="76"/>
      <c r="AE348" s="80" t="str">
        <f t="array" ref="AE348">IFERROR(IF($C348="","",INDEX([2]구분표!$I$2:$I$1001,MATCH(1,([2]구분표!$B$2:$B$1001='2추일출'!$A348)*([2]구분표!$C$2:$C$1001='2추일출'!$B348)*([2]구분표!$A$2:$A$1001='2추일출'!$C348),0))),"@@")</f>
        <v/>
      </c>
    </row>
    <row r="349" spans="1:31" ht="31.5" customHeight="1">
      <c r="A349" s="90" t="str">
        <f>IFERROR(VLOOKUP('2추일출'!$C349,[2]구분표!$A$2:$C$1001,2,FALSE),"")</f>
        <v/>
      </c>
      <c r="B349" s="90" t="str">
        <f>IFERROR(VLOOKUP('2추일출'!$C349,[2]구분표!$A$2:$C$1001,3,FALSE),"")</f>
        <v/>
      </c>
      <c r="C349" s="190"/>
      <c r="D349" s="189"/>
      <c r="E349" s="189"/>
      <c r="F349" s="190"/>
      <c r="G349" s="192"/>
      <c r="H349" s="192"/>
      <c r="I349" s="74">
        <f>IF(SUMPRODUCT(COUNTIF($D349,{"*본예산*","*1회추경*","*신규*"})),"-",G349-H349)</f>
        <v>0</v>
      </c>
      <c r="J349" s="188"/>
      <c r="K349" s="188"/>
      <c r="L349" s="74">
        <f t="shared" si="56"/>
        <v>0</v>
      </c>
      <c r="M349" s="188"/>
      <c r="N349" s="188"/>
      <c r="O349" s="74">
        <f t="shared" si="57"/>
        <v>0</v>
      </c>
      <c r="P349" s="75" t="str">
        <f t="shared" si="58"/>
        <v>-</v>
      </c>
      <c r="Q349" s="205"/>
      <c r="R349" s="76"/>
      <c r="S349" s="215"/>
      <c r="T349" s="76"/>
      <c r="U349" s="79" t="str">
        <f t="shared" si="59"/>
        <v/>
      </c>
      <c r="V349" s="188">
        <f t="shared" si="60"/>
        <v>0</v>
      </c>
      <c r="W349" s="188">
        <f t="shared" si="61"/>
        <v>0</v>
      </c>
      <c r="X349" s="78" t="str">
        <f t="shared" si="62"/>
        <v>ok</v>
      </c>
      <c r="Y349" s="76"/>
      <c r="Z349" s="77" t="str">
        <f t="shared" si="63"/>
        <v/>
      </c>
      <c r="AA349" s="188">
        <f t="shared" si="64"/>
        <v>0</v>
      </c>
      <c r="AB349" s="188">
        <f t="shared" si="65"/>
        <v>0</v>
      </c>
      <c r="AC349" s="78" t="str">
        <f t="shared" si="66"/>
        <v>ok</v>
      </c>
      <c r="AD349" s="76"/>
      <c r="AE349" s="80" t="str">
        <f t="array" ref="AE349">IFERROR(IF($C349="","",INDEX([2]구분표!$I$2:$I$1001,MATCH(1,([2]구분표!$B$2:$B$1001='2추일출'!$A349)*([2]구분표!$C$2:$C$1001='2추일출'!$B349)*([2]구분표!$A$2:$A$1001='2추일출'!$C349),0))),"@@")</f>
        <v/>
      </c>
    </row>
    <row r="350" spans="1:31" s="24" customFormat="1" ht="31.5" customHeight="1">
      <c r="A350" s="91" t="str">
        <f>IFERROR(VLOOKUP('2추일출'!$C350,[2]구분표!$A$2:$C$1001,2,FALSE),"")</f>
        <v/>
      </c>
      <c r="B350" s="91" t="str">
        <f>IFERROR(VLOOKUP('2추일출'!$C350,[2]구분표!$A$2:$C$1001,3,FALSE),"")</f>
        <v/>
      </c>
      <c r="C350" s="194"/>
      <c r="D350" s="195"/>
      <c r="E350" s="195"/>
      <c r="F350" s="194"/>
      <c r="G350" s="192"/>
      <c r="H350" s="192"/>
      <c r="I350" s="74">
        <f>IF(SUMPRODUCT(COUNTIF($D350,{"*본예산*","*1회추경*","*신규*"})),"-",G350-H350)</f>
        <v>0</v>
      </c>
      <c r="J350" s="201"/>
      <c r="K350" s="201"/>
      <c r="L350" s="74">
        <f t="shared" si="56"/>
        <v>0</v>
      </c>
      <c r="M350" s="201"/>
      <c r="N350" s="201"/>
      <c r="O350" s="74">
        <f t="shared" si="57"/>
        <v>0</v>
      </c>
      <c r="P350" s="75" t="str">
        <f t="shared" si="58"/>
        <v>-</v>
      </c>
      <c r="Q350" s="207"/>
      <c r="R350" s="81"/>
      <c r="S350" s="216"/>
      <c r="T350" s="81"/>
      <c r="U350" s="79" t="str">
        <f t="shared" si="59"/>
        <v/>
      </c>
      <c r="V350" s="188">
        <f t="shared" si="60"/>
        <v>0</v>
      </c>
      <c r="W350" s="188">
        <f t="shared" si="61"/>
        <v>0</v>
      </c>
      <c r="X350" s="78" t="str">
        <f t="shared" si="62"/>
        <v>ok</v>
      </c>
      <c r="Y350" s="81"/>
      <c r="Z350" s="77" t="str">
        <f t="shared" si="63"/>
        <v/>
      </c>
      <c r="AA350" s="188">
        <f t="shared" si="64"/>
        <v>0</v>
      </c>
      <c r="AB350" s="188">
        <f t="shared" si="65"/>
        <v>0</v>
      </c>
      <c r="AC350" s="78" t="str">
        <f t="shared" si="66"/>
        <v>ok</v>
      </c>
      <c r="AD350" s="81"/>
      <c r="AE350" s="80" t="str">
        <f t="array" ref="AE350">IFERROR(IF($C350="","",INDEX([2]구분표!$I$2:$I$1001,MATCH(1,([2]구분표!$B$2:$B$1001='2추일출'!$A350)*([2]구분표!$C$2:$C$1001='2추일출'!$B350)*([2]구분표!$A$2:$A$1001='2추일출'!$C350),0))),"@@")</f>
        <v/>
      </c>
    </row>
    <row r="351" spans="1:31" ht="31.5" customHeight="1">
      <c r="A351" s="90" t="str">
        <f>IFERROR(VLOOKUP('2추일출'!$C351,[2]구분표!$A$2:$C$1001,2,FALSE),"")</f>
        <v/>
      </c>
      <c r="B351" s="90" t="str">
        <f>IFERROR(VLOOKUP('2추일출'!$C351,[2]구분표!$A$2:$C$1001,3,FALSE),"")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6"/>
        <v>0</v>
      </c>
      <c r="M351" s="188"/>
      <c r="N351" s="188"/>
      <c r="O351" s="74">
        <f t="shared" si="57"/>
        <v>0</v>
      </c>
      <c r="P351" s="75" t="str">
        <f t="shared" si="58"/>
        <v>-</v>
      </c>
      <c r="Q351" s="211"/>
      <c r="R351" s="76"/>
      <c r="S351" s="215"/>
      <c r="T351" s="76"/>
      <c r="U351" s="79" t="str">
        <f t="shared" si="59"/>
        <v/>
      </c>
      <c r="V351" s="188">
        <f t="shared" si="60"/>
        <v>0</v>
      </c>
      <c r="W351" s="188">
        <f t="shared" si="61"/>
        <v>0</v>
      </c>
      <c r="X351" s="78" t="str">
        <f t="shared" si="62"/>
        <v>ok</v>
      </c>
      <c r="Y351" s="76"/>
      <c r="Z351" s="77" t="str">
        <f t="shared" si="63"/>
        <v/>
      </c>
      <c r="AA351" s="188">
        <f t="shared" si="64"/>
        <v>0</v>
      </c>
      <c r="AB351" s="188">
        <f t="shared" si="65"/>
        <v>0</v>
      </c>
      <c r="AC351" s="78" t="str">
        <f t="shared" si="66"/>
        <v>ok</v>
      </c>
      <c r="AD351" s="76"/>
      <c r="AE351" s="80" t="str">
        <f t="array" ref="AE351">IFERROR(IF($C351="","",INDEX([2]구분표!$I$2:$I$1001,MATCH(1,([2]구분표!$B$2:$B$1001='2추일출'!$A351)*([2]구분표!$C$2:$C$1001='2추일출'!$B351)*([2]구분표!$A$2:$A$1001='2추일출'!$C351),0))),"@@")</f>
        <v/>
      </c>
    </row>
    <row r="352" spans="1:31" ht="31.5" customHeight="1">
      <c r="A352" s="90" t="str">
        <f>IFERROR(VLOOKUP('2추일출'!$C352,[2]구분표!$A$2:$C$1001,2,FALSE),"")</f>
        <v/>
      </c>
      <c r="B352" s="90" t="str">
        <f>IFERROR(VLOOKUP('2추일출'!$C352,[2]구분표!$A$2:$C$1001,3,FALSE),"")</f>
        <v/>
      </c>
      <c r="C352" s="190"/>
      <c r="D352" s="189"/>
      <c r="E352" s="189"/>
      <c r="F352" s="190"/>
      <c r="G352" s="188"/>
      <c r="H352" s="188"/>
      <c r="I352" s="74">
        <f>IF(SUMPRODUCT(COUNTIF($D352,{"*본예산*","*1회추경*","*신규*"})),"-",G352-H352)</f>
        <v>0</v>
      </c>
      <c r="J352" s="188"/>
      <c r="K352" s="188"/>
      <c r="L352" s="74">
        <f t="shared" si="56"/>
        <v>0</v>
      </c>
      <c r="M352" s="188"/>
      <c r="N352" s="188"/>
      <c r="O352" s="74">
        <f t="shared" si="57"/>
        <v>0</v>
      </c>
      <c r="P352" s="75" t="str">
        <f t="shared" si="58"/>
        <v>-</v>
      </c>
      <c r="Q352" s="209"/>
      <c r="R352" s="76"/>
      <c r="S352" s="215"/>
      <c r="T352" s="76"/>
      <c r="U352" s="79" t="str">
        <f t="shared" si="59"/>
        <v/>
      </c>
      <c r="V352" s="188">
        <f t="shared" si="60"/>
        <v>0</v>
      </c>
      <c r="W352" s="188">
        <f t="shared" si="61"/>
        <v>0</v>
      </c>
      <c r="X352" s="78" t="str">
        <f t="shared" si="62"/>
        <v>ok</v>
      </c>
      <c r="Y352" s="76"/>
      <c r="Z352" s="77" t="str">
        <f t="shared" si="63"/>
        <v/>
      </c>
      <c r="AA352" s="188">
        <f t="shared" si="64"/>
        <v>0</v>
      </c>
      <c r="AB352" s="188">
        <f t="shared" si="65"/>
        <v>0</v>
      </c>
      <c r="AC352" s="78" t="str">
        <f t="shared" si="66"/>
        <v>ok</v>
      </c>
      <c r="AD352" s="76"/>
      <c r="AE352" s="80" t="str">
        <f t="array" ref="AE352">IFERROR(IF($C352="","",INDEX([2]구분표!$I$2:$I$1001,MATCH(1,([2]구분표!$B$2:$B$1001='2추일출'!$A352)*([2]구분표!$C$2:$C$1001='2추일출'!$B352)*([2]구분표!$A$2:$A$1001='2추일출'!$C352),0))),"@@")</f>
        <v/>
      </c>
    </row>
    <row r="353" spans="1:31" ht="31.5" customHeight="1">
      <c r="A353" s="90" t="str">
        <f>IFERROR(VLOOKUP('2추일출'!$C353,[2]구분표!$A$2:$C$1001,2,FALSE),"")</f>
        <v/>
      </c>
      <c r="B353" s="90" t="str">
        <f>IFERROR(VLOOKUP('2추일출'!$C353,[2]구분표!$A$2:$C$1001,3,FALSE),"")</f>
        <v/>
      </c>
      <c r="C353" s="190"/>
      <c r="D353" s="189"/>
      <c r="E353" s="189"/>
      <c r="F353" s="190"/>
      <c r="G353" s="196"/>
      <c r="H353" s="196"/>
      <c r="I353" s="74">
        <f>IF(SUMPRODUCT(COUNTIF($D353,{"*본예산*","*1회추경*","*신규*"})),"-",G353-H353)</f>
        <v>0</v>
      </c>
      <c r="J353" s="188"/>
      <c r="K353" s="188"/>
      <c r="L353" s="74">
        <f t="shared" si="56"/>
        <v>0</v>
      </c>
      <c r="M353" s="188"/>
      <c r="N353" s="188"/>
      <c r="O353" s="74">
        <f t="shared" si="57"/>
        <v>0</v>
      </c>
      <c r="P353" s="75" t="str">
        <f t="shared" si="58"/>
        <v>-</v>
      </c>
      <c r="Q353" s="212"/>
      <c r="R353" s="76"/>
      <c r="S353" s="215"/>
      <c r="T353" s="76"/>
      <c r="U353" s="79" t="str">
        <f t="shared" si="59"/>
        <v/>
      </c>
      <c r="V353" s="188">
        <f t="shared" si="60"/>
        <v>0</v>
      </c>
      <c r="W353" s="188">
        <f t="shared" si="61"/>
        <v>0</v>
      </c>
      <c r="X353" s="78" t="str">
        <f t="shared" si="62"/>
        <v>ok</v>
      </c>
      <c r="Y353" s="76"/>
      <c r="Z353" s="77" t="str">
        <f t="shared" si="63"/>
        <v/>
      </c>
      <c r="AA353" s="188">
        <f t="shared" si="64"/>
        <v>0</v>
      </c>
      <c r="AB353" s="188">
        <f t="shared" si="65"/>
        <v>0</v>
      </c>
      <c r="AC353" s="78" t="str">
        <f t="shared" si="66"/>
        <v>ok</v>
      </c>
      <c r="AD353" s="76"/>
      <c r="AE353" s="80" t="str">
        <f t="array" ref="AE353">IFERROR(IF($C353="","",INDEX([2]구분표!$I$2:$I$1001,MATCH(1,([2]구분표!$B$2:$B$1001='2추일출'!$A353)*([2]구분표!$C$2:$C$1001='2추일출'!$B353)*([2]구분표!$A$2:$A$1001='2추일출'!$C353),0))),"@@")</f>
        <v/>
      </c>
    </row>
    <row r="354" spans="1:31" ht="31.5" customHeight="1">
      <c r="A354" s="90" t="str">
        <f>IFERROR(VLOOKUP('2추일출'!$C354,[2]구분표!$A$2:$C$1001,2,FALSE),"")</f>
        <v/>
      </c>
      <c r="B354" s="90" t="str">
        <f>IFERROR(VLOOKUP('2추일출'!$C354,[2]구분표!$A$2:$C$1001,3,FALSE),"")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6"/>
        <v>0</v>
      </c>
      <c r="M354" s="188"/>
      <c r="N354" s="188"/>
      <c r="O354" s="74">
        <f t="shared" si="57"/>
        <v>0</v>
      </c>
      <c r="P354" s="75" t="str">
        <f t="shared" si="58"/>
        <v>-</v>
      </c>
      <c r="Q354" s="212"/>
      <c r="R354" s="76"/>
      <c r="S354" s="215"/>
      <c r="T354" s="76"/>
      <c r="U354" s="79" t="str">
        <f t="shared" si="59"/>
        <v/>
      </c>
      <c r="V354" s="188">
        <f t="shared" si="60"/>
        <v>0</v>
      </c>
      <c r="W354" s="188">
        <f t="shared" si="61"/>
        <v>0</v>
      </c>
      <c r="X354" s="78" t="str">
        <f t="shared" si="62"/>
        <v>ok</v>
      </c>
      <c r="Y354" s="76"/>
      <c r="Z354" s="77" t="str">
        <f t="shared" si="63"/>
        <v/>
      </c>
      <c r="AA354" s="188">
        <f t="shared" si="64"/>
        <v>0</v>
      </c>
      <c r="AB354" s="188">
        <f t="shared" si="65"/>
        <v>0</v>
      </c>
      <c r="AC354" s="78" t="str">
        <f t="shared" si="66"/>
        <v>ok</v>
      </c>
      <c r="AD354" s="76"/>
      <c r="AE354" s="80" t="str">
        <f t="array" ref="AE354">IFERROR(IF($C354="","",INDEX([2]구분표!$I$2:$I$1001,MATCH(1,([2]구분표!$B$2:$B$1001='2추일출'!$A354)*([2]구분표!$C$2:$C$1001='2추일출'!$B354)*([2]구분표!$A$2:$A$1001='2추일출'!$C354),0))),"@@")</f>
        <v/>
      </c>
    </row>
    <row r="355" spans="1:31" ht="31.5" customHeight="1">
      <c r="A355" s="90" t="str">
        <f>IFERROR(VLOOKUP('2추일출'!$C355,[2]구분표!$A$2:$C$1001,2,FALSE),"")</f>
        <v/>
      </c>
      <c r="B355" s="90" t="str">
        <f>IFERROR(VLOOKUP('2추일출'!$C355,[2]구분표!$A$2:$C$1001,3,FALSE),"")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6"/>
        <v>0</v>
      </c>
      <c r="M355" s="188"/>
      <c r="N355" s="188"/>
      <c r="O355" s="74">
        <f t="shared" si="57"/>
        <v>0</v>
      </c>
      <c r="P355" s="75" t="str">
        <f t="shared" si="58"/>
        <v>-</v>
      </c>
      <c r="Q355" s="212"/>
      <c r="R355" s="76"/>
      <c r="S355" s="215"/>
      <c r="T355" s="76"/>
      <c r="U355" s="79" t="str">
        <f t="shared" si="59"/>
        <v/>
      </c>
      <c r="V355" s="188">
        <f t="shared" si="60"/>
        <v>0</v>
      </c>
      <c r="W355" s="188">
        <f t="shared" si="61"/>
        <v>0</v>
      </c>
      <c r="X355" s="78" t="str">
        <f t="shared" si="62"/>
        <v>ok</v>
      </c>
      <c r="Y355" s="76"/>
      <c r="Z355" s="77" t="str">
        <f t="shared" si="63"/>
        <v/>
      </c>
      <c r="AA355" s="188">
        <f t="shared" si="64"/>
        <v>0</v>
      </c>
      <c r="AB355" s="188">
        <f t="shared" si="65"/>
        <v>0</v>
      </c>
      <c r="AC355" s="78" t="str">
        <f t="shared" si="66"/>
        <v>ok</v>
      </c>
      <c r="AD355" s="76"/>
      <c r="AE355" s="80" t="str">
        <f t="array" ref="AE355">IFERROR(IF($C355="","",INDEX([2]구분표!$I$2:$I$1001,MATCH(1,([2]구분표!$B$2:$B$1001='2추일출'!$A355)*([2]구분표!$C$2:$C$1001='2추일출'!$B355)*([2]구분표!$A$2:$A$1001='2추일출'!$C355),0))),"@@")</f>
        <v/>
      </c>
    </row>
    <row r="356" spans="1:31" ht="31.5" customHeight="1">
      <c r="A356" s="90" t="str">
        <f>IFERROR(VLOOKUP('2추일출'!$C356,[2]구분표!$A$2:$C$1001,2,FALSE),"")</f>
        <v/>
      </c>
      <c r="B356" s="90" t="str">
        <f>IFERROR(VLOOKUP('2추일출'!$C356,[2]구분표!$A$2:$C$1001,3,FALSE),"")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6"/>
        <v>0</v>
      </c>
      <c r="M356" s="188"/>
      <c r="N356" s="188"/>
      <c r="O356" s="74">
        <f t="shared" si="57"/>
        <v>0</v>
      </c>
      <c r="P356" s="75" t="str">
        <f t="shared" si="58"/>
        <v>-</v>
      </c>
      <c r="Q356" s="212"/>
      <c r="R356" s="76"/>
      <c r="S356" s="215"/>
      <c r="T356" s="76"/>
      <c r="U356" s="79" t="str">
        <f t="shared" si="59"/>
        <v/>
      </c>
      <c r="V356" s="188">
        <f t="shared" si="60"/>
        <v>0</v>
      </c>
      <c r="W356" s="188">
        <f t="shared" si="61"/>
        <v>0</v>
      </c>
      <c r="X356" s="78" t="str">
        <f t="shared" si="62"/>
        <v>ok</v>
      </c>
      <c r="Y356" s="76"/>
      <c r="Z356" s="77" t="str">
        <f t="shared" si="63"/>
        <v/>
      </c>
      <c r="AA356" s="188">
        <f t="shared" si="64"/>
        <v>0</v>
      </c>
      <c r="AB356" s="188">
        <f t="shared" si="65"/>
        <v>0</v>
      </c>
      <c r="AC356" s="78" t="str">
        <f t="shared" si="66"/>
        <v>ok</v>
      </c>
      <c r="AD356" s="76"/>
      <c r="AE356" s="80" t="str">
        <f t="array" ref="AE356">IFERROR(IF($C356="","",INDEX([2]구분표!$I$2:$I$1001,MATCH(1,([2]구분표!$B$2:$B$1001='2추일출'!$A356)*([2]구분표!$C$2:$C$1001='2추일출'!$B356)*([2]구분표!$A$2:$A$1001='2추일출'!$C356),0))),"@@")</f>
        <v/>
      </c>
    </row>
    <row r="357" spans="1:31" ht="31.5" customHeight="1">
      <c r="A357" s="90" t="str">
        <f>IFERROR(VLOOKUP('2추일출'!$C357,[2]구분표!$A$2:$C$1001,2,FALSE),"")</f>
        <v/>
      </c>
      <c r="B357" s="90" t="str">
        <f>IFERROR(VLOOKUP('2추일출'!$C357,[2]구분표!$A$2:$C$1001,3,FALSE),"")</f>
        <v/>
      </c>
      <c r="C357" s="190"/>
      <c r="D357" s="189"/>
      <c r="E357" s="189"/>
      <c r="F357" s="190"/>
      <c r="G357" s="188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6"/>
        <v>0</v>
      </c>
      <c r="M357" s="188"/>
      <c r="N357" s="188"/>
      <c r="O357" s="74">
        <f t="shared" si="57"/>
        <v>0</v>
      </c>
      <c r="P357" s="75" t="str">
        <f t="shared" si="58"/>
        <v>-</v>
      </c>
      <c r="Q357" s="212"/>
      <c r="R357" s="76"/>
      <c r="S357" s="215"/>
      <c r="T357" s="76"/>
      <c r="U357" s="79" t="str">
        <f t="shared" si="59"/>
        <v/>
      </c>
      <c r="V357" s="188">
        <f t="shared" si="60"/>
        <v>0</v>
      </c>
      <c r="W357" s="188">
        <f t="shared" si="61"/>
        <v>0</v>
      </c>
      <c r="X357" s="78" t="str">
        <f t="shared" si="62"/>
        <v>ok</v>
      </c>
      <c r="Y357" s="76"/>
      <c r="Z357" s="77" t="str">
        <f t="shared" si="63"/>
        <v/>
      </c>
      <c r="AA357" s="188">
        <f t="shared" si="64"/>
        <v>0</v>
      </c>
      <c r="AB357" s="188">
        <f t="shared" si="65"/>
        <v>0</v>
      </c>
      <c r="AC357" s="78" t="str">
        <f t="shared" si="66"/>
        <v>ok</v>
      </c>
      <c r="AD357" s="76"/>
      <c r="AE357" s="80" t="str">
        <f t="array" ref="AE357">IFERROR(IF($C357="","",INDEX([2]구분표!$I$2:$I$1001,MATCH(1,([2]구분표!$B$2:$B$1001='2추일출'!$A357)*([2]구분표!$C$2:$C$1001='2추일출'!$B357)*([2]구분표!$A$2:$A$1001='2추일출'!$C357),0))),"@@")</f>
        <v/>
      </c>
    </row>
    <row r="358" spans="1:31" ht="31.5" customHeight="1">
      <c r="A358" s="90" t="str">
        <f>IFERROR(VLOOKUP('2추일출'!$C358,[2]구분표!$A$2:$C$1001,2,FALSE),"")</f>
        <v/>
      </c>
      <c r="B358" s="90" t="str">
        <f>IFERROR(VLOOKUP('2추일출'!$C358,[2]구분표!$A$2:$C$1001,3,FALSE),"")</f>
        <v/>
      </c>
      <c r="C358" s="190"/>
      <c r="D358" s="189"/>
      <c r="E358" s="189"/>
      <c r="F358" s="190"/>
      <c r="G358" s="191"/>
      <c r="H358" s="188"/>
      <c r="I358" s="74">
        <f>IF(SUMPRODUCT(COUNTIF($D358,{"*본예산*","*1회추경*","*신규*"})),"-",G358-H358)</f>
        <v>0</v>
      </c>
      <c r="J358" s="188"/>
      <c r="K358" s="188"/>
      <c r="L358" s="74">
        <f t="shared" si="56"/>
        <v>0</v>
      </c>
      <c r="M358" s="188"/>
      <c r="N358" s="188"/>
      <c r="O358" s="74">
        <f t="shared" si="57"/>
        <v>0</v>
      </c>
      <c r="P358" s="75" t="str">
        <f t="shared" si="58"/>
        <v>-</v>
      </c>
      <c r="Q358" s="212"/>
      <c r="R358" s="76"/>
      <c r="S358" s="215"/>
      <c r="T358" s="76"/>
      <c r="U358" s="79" t="str">
        <f t="shared" si="59"/>
        <v/>
      </c>
      <c r="V358" s="188">
        <f t="shared" si="60"/>
        <v>0</v>
      </c>
      <c r="W358" s="188">
        <f t="shared" si="61"/>
        <v>0</v>
      </c>
      <c r="X358" s="78" t="str">
        <f t="shared" si="62"/>
        <v>ok</v>
      </c>
      <c r="Y358" s="76"/>
      <c r="Z358" s="77" t="str">
        <f t="shared" si="63"/>
        <v/>
      </c>
      <c r="AA358" s="188">
        <f t="shared" si="64"/>
        <v>0</v>
      </c>
      <c r="AB358" s="188">
        <f t="shared" si="65"/>
        <v>0</v>
      </c>
      <c r="AC358" s="78" t="str">
        <f t="shared" si="66"/>
        <v>ok</v>
      </c>
      <c r="AD358" s="76"/>
      <c r="AE358" s="80" t="str">
        <f t="array" ref="AE358">IFERROR(IF($C358="","",INDEX([2]구분표!$I$2:$I$1001,MATCH(1,([2]구분표!$B$2:$B$1001='2추일출'!$A358)*([2]구분표!$C$2:$C$1001='2추일출'!$B358)*([2]구분표!$A$2:$A$1001='2추일출'!$C358),0))),"@@")</f>
        <v/>
      </c>
    </row>
    <row r="359" spans="1:31" ht="31.5" customHeight="1">
      <c r="A359" s="90" t="str">
        <f>IFERROR(VLOOKUP('2추일출'!$C359,[2]구분표!$A$2:$C$1001,2,FALSE),"")</f>
        <v/>
      </c>
      <c r="B359" s="90" t="str">
        <f>IFERROR(VLOOKUP('2추일출'!$C359,[2]구분표!$A$2:$C$1001,3,FALSE),"")</f>
        <v/>
      </c>
      <c r="C359" s="190"/>
      <c r="D359" s="189"/>
      <c r="E359" s="189"/>
      <c r="F359" s="190"/>
      <c r="G359" s="196"/>
      <c r="H359" s="196"/>
      <c r="I359" s="74">
        <f>IF(SUMPRODUCT(COUNTIF($D359,{"*본예산*","*1회추경*","*신규*"})),"-",G359-H359)</f>
        <v>0</v>
      </c>
      <c r="J359" s="188"/>
      <c r="K359" s="188"/>
      <c r="L359" s="74">
        <f t="shared" si="56"/>
        <v>0</v>
      </c>
      <c r="M359" s="188"/>
      <c r="N359" s="188"/>
      <c r="O359" s="74">
        <f t="shared" si="57"/>
        <v>0</v>
      </c>
      <c r="P359" s="75" t="str">
        <f t="shared" si="58"/>
        <v>-</v>
      </c>
      <c r="Q359" s="211"/>
      <c r="R359" s="76"/>
      <c r="S359" s="215"/>
      <c r="T359" s="76"/>
      <c r="U359" s="79" t="str">
        <f t="shared" si="59"/>
        <v/>
      </c>
      <c r="V359" s="188">
        <f t="shared" si="60"/>
        <v>0</v>
      </c>
      <c r="W359" s="188">
        <f t="shared" si="61"/>
        <v>0</v>
      </c>
      <c r="X359" s="78" t="str">
        <f t="shared" si="62"/>
        <v>ok</v>
      </c>
      <c r="Y359" s="76"/>
      <c r="Z359" s="77" t="str">
        <f t="shared" si="63"/>
        <v/>
      </c>
      <c r="AA359" s="188">
        <f t="shared" si="64"/>
        <v>0</v>
      </c>
      <c r="AB359" s="188">
        <f t="shared" si="65"/>
        <v>0</v>
      </c>
      <c r="AC359" s="78" t="str">
        <f t="shared" si="66"/>
        <v>ok</v>
      </c>
      <c r="AD359" s="76"/>
      <c r="AE359" s="80" t="str">
        <f t="array" ref="AE359">IFERROR(IF($C359="","",INDEX([2]구분표!$I$2:$I$1001,MATCH(1,([2]구분표!$B$2:$B$1001='2추일출'!$A359)*([2]구분표!$C$2:$C$1001='2추일출'!$B359)*([2]구분표!$A$2:$A$1001='2추일출'!$C359),0))),"@@")</f>
        <v/>
      </c>
    </row>
    <row r="360" spans="1:31" ht="31.5" customHeight="1">
      <c r="A360" s="90" t="str">
        <f>IFERROR(VLOOKUP('2추일출'!$C360,[2]구분표!$A$2:$C$1001,2,FALSE),"")</f>
        <v/>
      </c>
      <c r="B360" s="90" t="str">
        <f>IFERROR(VLOOKUP('2추일출'!$C360,[2]구분표!$A$2:$C$1001,3,FALSE),"")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6"/>
        <v>0</v>
      </c>
      <c r="M360" s="188"/>
      <c r="N360" s="188"/>
      <c r="O360" s="74">
        <f t="shared" si="57"/>
        <v>0</v>
      </c>
      <c r="P360" s="75" t="str">
        <f t="shared" si="58"/>
        <v>-</v>
      </c>
      <c r="Q360" s="212"/>
      <c r="R360" s="76"/>
      <c r="S360" s="215"/>
      <c r="T360" s="76"/>
      <c r="U360" s="79" t="str">
        <f t="shared" si="59"/>
        <v/>
      </c>
      <c r="V360" s="188">
        <f t="shared" si="60"/>
        <v>0</v>
      </c>
      <c r="W360" s="188">
        <f t="shared" si="61"/>
        <v>0</v>
      </c>
      <c r="X360" s="78" t="str">
        <f t="shared" si="62"/>
        <v>ok</v>
      </c>
      <c r="Y360" s="76"/>
      <c r="Z360" s="77" t="str">
        <f t="shared" si="63"/>
        <v/>
      </c>
      <c r="AA360" s="188">
        <f t="shared" si="64"/>
        <v>0</v>
      </c>
      <c r="AB360" s="188">
        <f t="shared" si="65"/>
        <v>0</v>
      </c>
      <c r="AC360" s="78" t="str">
        <f t="shared" si="66"/>
        <v>ok</v>
      </c>
      <c r="AD360" s="76"/>
      <c r="AE360" s="80" t="str">
        <f t="array" ref="AE360">IFERROR(IF($C360="","",INDEX([2]구분표!$I$2:$I$1001,MATCH(1,([2]구분표!$B$2:$B$1001='2추일출'!$A360)*([2]구분표!$C$2:$C$1001='2추일출'!$B360)*([2]구분표!$A$2:$A$1001='2추일출'!$C360),0))),"@@")</f>
        <v/>
      </c>
    </row>
    <row r="361" spans="1:31" ht="31.5" customHeight="1">
      <c r="A361" s="90" t="str">
        <f>IFERROR(VLOOKUP('2추일출'!$C361,[2]구분표!$A$2:$C$1001,2,FALSE),"")</f>
        <v/>
      </c>
      <c r="B361" s="90" t="str">
        <f>IFERROR(VLOOKUP('2추일출'!$C361,[2]구분표!$A$2:$C$1001,3,FALSE),"")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6"/>
        <v>0</v>
      </c>
      <c r="M361" s="188"/>
      <c r="N361" s="188"/>
      <c r="O361" s="74">
        <f t="shared" si="57"/>
        <v>0</v>
      </c>
      <c r="P361" s="75" t="str">
        <f t="shared" si="58"/>
        <v>-</v>
      </c>
      <c r="Q361" s="211"/>
      <c r="R361" s="76"/>
      <c r="S361" s="215"/>
      <c r="T361" s="76"/>
      <c r="U361" s="79" t="str">
        <f t="shared" si="59"/>
        <v/>
      </c>
      <c r="V361" s="188">
        <f t="shared" si="60"/>
        <v>0</v>
      </c>
      <c r="W361" s="188">
        <f t="shared" si="61"/>
        <v>0</v>
      </c>
      <c r="X361" s="78" t="str">
        <f t="shared" si="62"/>
        <v>ok</v>
      </c>
      <c r="Y361" s="76"/>
      <c r="Z361" s="77" t="str">
        <f t="shared" si="63"/>
        <v/>
      </c>
      <c r="AA361" s="188">
        <f t="shared" si="64"/>
        <v>0</v>
      </c>
      <c r="AB361" s="188">
        <f t="shared" si="65"/>
        <v>0</v>
      </c>
      <c r="AC361" s="78" t="str">
        <f t="shared" si="66"/>
        <v>ok</v>
      </c>
      <c r="AD361" s="76"/>
      <c r="AE361" s="80" t="str">
        <f t="array" ref="AE361">IFERROR(IF($C361="","",INDEX([2]구분표!$I$2:$I$1001,MATCH(1,([2]구분표!$B$2:$B$1001='2추일출'!$A361)*([2]구분표!$C$2:$C$1001='2추일출'!$B361)*([2]구분표!$A$2:$A$1001='2추일출'!$C361),0))),"@@")</f>
        <v/>
      </c>
    </row>
    <row r="362" spans="1:31" ht="31.5" customHeight="1">
      <c r="A362" s="90" t="str">
        <f>IFERROR(VLOOKUP('2추일출'!$C362,[2]구분표!$A$2:$C$1001,2,FALSE),"")</f>
        <v/>
      </c>
      <c r="B362" s="90" t="str">
        <f>IFERROR(VLOOKUP('2추일출'!$C362,[2]구분표!$A$2:$C$1001,3,FALSE),"")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6"/>
        <v>0</v>
      </c>
      <c r="M362" s="188"/>
      <c r="N362" s="188"/>
      <c r="O362" s="74">
        <f t="shared" si="57"/>
        <v>0</v>
      </c>
      <c r="P362" s="75" t="str">
        <f t="shared" si="58"/>
        <v>-</v>
      </c>
      <c r="Q362" s="211"/>
      <c r="R362" s="76"/>
      <c r="S362" s="215"/>
      <c r="T362" s="76"/>
      <c r="U362" s="79" t="str">
        <f t="shared" si="59"/>
        <v/>
      </c>
      <c r="V362" s="188">
        <f t="shared" si="60"/>
        <v>0</v>
      </c>
      <c r="W362" s="188">
        <f t="shared" si="61"/>
        <v>0</v>
      </c>
      <c r="X362" s="78" t="str">
        <f t="shared" si="62"/>
        <v>ok</v>
      </c>
      <c r="Y362" s="76"/>
      <c r="Z362" s="77" t="str">
        <f t="shared" si="63"/>
        <v/>
      </c>
      <c r="AA362" s="188">
        <f t="shared" si="64"/>
        <v>0</v>
      </c>
      <c r="AB362" s="188">
        <f t="shared" si="65"/>
        <v>0</v>
      </c>
      <c r="AC362" s="78" t="str">
        <f t="shared" si="66"/>
        <v>ok</v>
      </c>
      <c r="AD362" s="76"/>
      <c r="AE362" s="80" t="str">
        <f t="array" ref="AE362">IFERROR(IF($C362="","",INDEX([2]구분표!$I$2:$I$1001,MATCH(1,([2]구분표!$B$2:$B$1001='2추일출'!$A362)*([2]구분표!$C$2:$C$1001='2추일출'!$B362)*([2]구분표!$A$2:$A$1001='2추일출'!$C362),0))),"@@")</f>
        <v/>
      </c>
    </row>
    <row r="363" spans="1:31" ht="31.5" customHeight="1">
      <c r="A363" s="90" t="str">
        <f>IFERROR(VLOOKUP('2추일출'!$C363,[2]구분표!$A$2:$C$1001,2,FALSE),"")</f>
        <v/>
      </c>
      <c r="B363" s="90" t="str">
        <f>IFERROR(VLOOKUP('2추일출'!$C363,[2]구분표!$A$2:$C$1001,3,FALSE),"")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6"/>
        <v>0</v>
      </c>
      <c r="M363" s="188"/>
      <c r="N363" s="188"/>
      <c r="O363" s="74">
        <f t="shared" si="57"/>
        <v>0</v>
      </c>
      <c r="P363" s="75" t="str">
        <f t="shared" si="58"/>
        <v>-</v>
      </c>
      <c r="Q363" s="211"/>
      <c r="R363" s="76"/>
      <c r="S363" s="215"/>
      <c r="T363" s="76"/>
      <c r="U363" s="79" t="str">
        <f t="shared" si="59"/>
        <v/>
      </c>
      <c r="V363" s="188">
        <f t="shared" si="60"/>
        <v>0</v>
      </c>
      <c r="W363" s="188">
        <f t="shared" si="61"/>
        <v>0</v>
      </c>
      <c r="X363" s="78" t="str">
        <f t="shared" si="62"/>
        <v>ok</v>
      </c>
      <c r="Y363" s="76"/>
      <c r="Z363" s="77" t="str">
        <f t="shared" si="63"/>
        <v/>
      </c>
      <c r="AA363" s="188">
        <f t="shared" si="64"/>
        <v>0</v>
      </c>
      <c r="AB363" s="188">
        <f t="shared" si="65"/>
        <v>0</v>
      </c>
      <c r="AC363" s="78" t="str">
        <f t="shared" si="66"/>
        <v>ok</v>
      </c>
      <c r="AD363" s="76"/>
      <c r="AE363" s="80" t="str">
        <f t="array" ref="AE363">IFERROR(IF($C363="","",INDEX([2]구분표!$I$2:$I$1001,MATCH(1,([2]구분표!$B$2:$B$1001='2추일출'!$A363)*([2]구분표!$C$2:$C$1001='2추일출'!$B363)*([2]구분표!$A$2:$A$1001='2추일출'!$C363),0))),"@@")</f>
        <v/>
      </c>
    </row>
    <row r="364" spans="1:31" ht="31.5" customHeight="1">
      <c r="A364" s="90" t="str">
        <f>IFERROR(VLOOKUP('2추일출'!$C364,[2]구분표!$A$2:$C$1001,2,FALSE),"")</f>
        <v/>
      </c>
      <c r="B364" s="90" t="str">
        <f>IFERROR(VLOOKUP('2추일출'!$C364,[2]구분표!$A$2:$C$1001,3,FALSE),"")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6"/>
        <v>0</v>
      </c>
      <c r="M364" s="188"/>
      <c r="N364" s="188"/>
      <c r="O364" s="74">
        <f t="shared" si="57"/>
        <v>0</v>
      </c>
      <c r="P364" s="75" t="str">
        <f t="shared" si="58"/>
        <v>-</v>
      </c>
      <c r="Q364" s="212"/>
      <c r="R364" s="76"/>
      <c r="S364" s="215"/>
      <c r="T364" s="76"/>
      <c r="U364" s="79" t="str">
        <f t="shared" si="59"/>
        <v/>
      </c>
      <c r="V364" s="188">
        <f t="shared" si="60"/>
        <v>0</v>
      </c>
      <c r="W364" s="188">
        <f t="shared" si="61"/>
        <v>0</v>
      </c>
      <c r="X364" s="78" t="str">
        <f t="shared" si="62"/>
        <v>ok</v>
      </c>
      <c r="Y364" s="76"/>
      <c r="Z364" s="77" t="str">
        <f t="shared" si="63"/>
        <v/>
      </c>
      <c r="AA364" s="188">
        <f t="shared" si="64"/>
        <v>0</v>
      </c>
      <c r="AB364" s="188">
        <f t="shared" si="65"/>
        <v>0</v>
      </c>
      <c r="AC364" s="78" t="str">
        <f t="shared" si="66"/>
        <v>ok</v>
      </c>
      <c r="AD364" s="76"/>
      <c r="AE364" s="80" t="str">
        <f t="array" ref="AE364">IFERROR(IF($C364="","",INDEX([2]구분표!$I$2:$I$1001,MATCH(1,([2]구분표!$B$2:$B$1001='2추일출'!$A364)*([2]구분표!$C$2:$C$1001='2추일출'!$B364)*([2]구분표!$A$2:$A$1001='2추일출'!$C364),0))),"@@")</f>
        <v/>
      </c>
    </row>
    <row r="365" spans="1:31" ht="31.5" customHeight="1">
      <c r="A365" s="90" t="str">
        <f>IFERROR(VLOOKUP('2추일출'!$C365,[2]구분표!$A$2:$C$1001,2,FALSE),"")</f>
        <v/>
      </c>
      <c r="B365" s="90" t="str">
        <f>IFERROR(VLOOKUP('2추일출'!$C365,[2]구분표!$A$2:$C$1001,3,FALSE),"")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6"/>
        <v>0</v>
      </c>
      <c r="M365" s="188"/>
      <c r="N365" s="188"/>
      <c r="O365" s="74">
        <f t="shared" si="57"/>
        <v>0</v>
      </c>
      <c r="P365" s="75" t="str">
        <f t="shared" si="58"/>
        <v>-</v>
      </c>
      <c r="Q365" s="212"/>
      <c r="R365" s="76"/>
      <c r="S365" s="215"/>
      <c r="T365" s="76"/>
      <c r="U365" s="79" t="str">
        <f t="shared" si="59"/>
        <v/>
      </c>
      <c r="V365" s="188">
        <f t="shared" si="60"/>
        <v>0</v>
      </c>
      <c r="W365" s="188">
        <f t="shared" si="61"/>
        <v>0</v>
      </c>
      <c r="X365" s="78" t="str">
        <f t="shared" si="62"/>
        <v>ok</v>
      </c>
      <c r="Y365" s="76"/>
      <c r="Z365" s="77" t="str">
        <f t="shared" si="63"/>
        <v/>
      </c>
      <c r="AA365" s="188">
        <f t="shared" si="64"/>
        <v>0</v>
      </c>
      <c r="AB365" s="188">
        <f t="shared" si="65"/>
        <v>0</v>
      </c>
      <c r="AC365" s="78" t="str">
        <f t="shared" si="66"/>
        <v>ok</v>
      </c>
      <c r="AD365" s="76"/>
      <c r="AE365" s="80" t="str">
        <f t="array" ref="AE365">IFERROR(IF($C365="","",INDEX([2]구분표!$I$2:$I$1001,MATCH(1,([2]구분표!$B$2:$B$1001='2추일출'!$A365)*([2]구분표!$C$2:$C$1001='2추일출'!$B365)*([2]구분표!$A$2:$A$1001='2추일출'!$C365),0))),"@@")</f>
        <v/>
      </c>
    </row>
    <row r="366" spans="1:31" ht="31.5" customHeight="1">
      <c r="A366" s="90" t="str">
        <f>IFERROR(VLOOKUP('2추일출'!$C366,[2]구분표!$A$2:$C$1001,2,FALSE),"")</f>
        <v/>
      </c>
      <c r="B366" s="90" t="str">
        <f>IFERROR(VLOOKUP('2추일출'!$C366,[2]구분표!$A$2:$C$1001,3,FALSE),"")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6"/>
        <v>0</v>
      </c>
      <c r="M366" s="188"/>
      <c r="N366" s="188"/>
      <c r="O366" s="74">
        <f t="shared" si="57"/>
        <v>0</v>
      </c>
      <c r="P366" s="75" t="str">
        <f t="shared" si="58"/>
        <v>-</v>
      </c>
      <c r="Q366" s="212"/>
      <c r="R366" s="76"/>
      <c r="S366" s="215"/>
      <c r="T366" s="76"/>
      <c r="U366" s="79" t="str">
        <f t="shared" si="59"/>
        <v/>
      </c>
      <c r="V366" s="188">
        <f t="shared" si="60"/>
        <v>0</v>
      </c>
      <c r="W366" s="188">
        <f t="shared" si="61"/>
        <v>0</v>
      </c>
      <c r="X366" s="78" t="str">
        <f t="shared" si="62"/>
        <v>ok</v>
      </c>
      <c r="Y366" s="76"/>
      <c r="Z366" s="77" t="str">
        <f t="shared" si="63"/>
        <v/>
      </c>
      <c r="AA366" s="188">
        <f t="shared" si="64"/>
        <v>0</v>
      </c>
      <c r="AB366" s="188">
        <f t="shared" si="65"/>
        <v>0</v>
      </c>
      <c r="AC366" s="78" t="str">
        <f t="shared" si="66"/>
        <v>ok</v>
      </c>
      <c r="AD366" s="76"/>
      <c r="AE366" s="80" t="str">
        <f t="array" ref="AE366">IFERROR(IF($C366="","",INDEX([2]구분표!$I$2:$I$1001,MATCH(1,([2]구분표!$B$2:$B$1001='2추일출'!$A366)*([2]구분표!$C$2:$C$1001='2추일출'!$B366)*([2]구분표!$A$2:$A$1001='2추일출'!$C366),0))),"@@")</f>
        <v/>
      </c>
    </row>
    <row r="367" spans="1:31" ht="31.5" customHeight="1">
      <c r="A367" s="90" t="str">
        <f>IFERROR(VLOOKUP('2추일출'!$C367,[2]구분표!$A$2:$C$1001,2,FALSE),"")</f>
        <v/>
      </c>
      <c r="B367" s="90" t="str">
        <f>IFERROR(VLOOKUP('2추일출'!$C367,[2]구분표!$A$2:$C$1001,3,FALSE),"")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6"/>
        <v>0</v>
      </c>
      <c r="M367" s="188"/>
      <c r="N367" s="188"/>
      <c r="O367" s="74">
        <f t="shared" si="57"/>
        <v>0</v>
      </c>
      <c r="P367" s="75" t="str">
        <f t="shared" si="58"/>
        <v>-</v>
      </c>
      <c r="Q367" s="212"/>
      <c r="R367" s="76"/>
      <c r="S367" s="215"/>
      <c r="T367" s="76"/>
      <c r="U367" s="79" t="str">
        <f t="shared" si="59"/>
        <v/>
      </c>
      <c r="V367" s="188">
        <f t="shared" si="60"/>
        <v>0</v>
      </c>
      <c r="W367" s="188">
        <f t="shared" si="61"/>
        <v>0</v>
      </c>
      <c r="X367" s="78" t="str">
        <f t="shared" si="62"/>
        <v>ok</v>
      </c>
      <c r="Y367" s="76"/>
      <c r="Z367" s="77" t="str">
        <f t="shared" si="63"/>
        <v/>
      </c>
      <c r="AA367" s="188">
        <f t="shared" si="64"/>
        <v>0</v>
      </c>
      <c r="AB367" s="188">
        <f t="shared" si="65"/>
        <v>0</v>
      </c>
      <c r="AC367" s="78" t="str">
        <f t="shared" si="66"/>
        <v>ok</v>
      </c>
      <c r="AD367" s="76"/>
      <c r="AE367" s="80" t="str">
        <f t="array" ref="AE367">IFERROR(IF($C367="","",INDEX([2]구분표!$I$2:$I$1001,MATCH(1,([2]구분표!$B$2:$B$1001='2추일출'!$A367)*([2]구분표!$C$2:$C$1001='2추일출'!$B367)*([2]구분표!$A$2:$A$1001='2추일출'!$C367),0))),"@@")</f>
        <v/>
      </c>
    </row>
    <row r="368" spans="1:31" ht="31.5" customHeight="1">
      <c r="A368" s="90" t="str">
        <f>IFERROR(VLOOKUP('2추일출'!$C368,[2]구분표!$A$2:$C$1001,2,FALSE),"")</f>
        <v/>
      </c>
      <c r="B368" s="90" t="str">
        <f>IFERROR(VLOOKUP('2추일출'!$C368,[2]구분표!$A$2:$C$1001,3,FALSE),"")</f>
        <v/>
      </c>
      <c r="C368" s="190"/>
      <c r="D368" s="189"/>
      <c r="E368" s="189"/>
      <c r="F368" s="190"/>
      <c r="G368" s="188"/>
      <c r="H368" s="188"/>
      <c r="I368" s="74">
        <f>IF(SUMPRODUCT(COUNTIF($D368,{"*본예산*","*1회추경*","*신규*"})),"-",G368-H368)</f>
        <v>0</v>
      </c>
      <c r="J368" s="188"/>
      <c r="K368" s="188"/>
      <c r="L368" s="74">
        <f t="shared" si="56"/>
        <v>0</v>
      </c>
      <c r="M368" s="188"/>
      <c r="N368" s="188"/>
      <c r="O368" s="74">
        <f t="shared" si="57"/>
        <v>0</v>
      </c>
      <c r="P368" s="75" t="str">
        <f t="shared" si="58"/>
        <v>-</v>
      </c>
      <c r="Q368" s="206"/>
      <c r="R368" s="76"/>
      <c r="S368" s="215"/>
      <c r="T368" s="76"/>
      <c r="U368" s="79" t="str">
        <f t="shared" si="59"/>
        <v/>
      </c>
      <c r="V368" s="188">
        <f t="shared" si="60"/>
        <v>0</v>
      </c>
      <c r="W368" s="188">
        <f t="shared" si="61"/>
        <v>0</v>
      </c>
      <c r="X368" s="78" t="str">
        <f t="shared" si="62"/>
        <v>ok</v>
      </c>
      <c r="Y368" s="76"/>
      <c r="Z368" s="77" t="str">
        <f t="shared" si="63"/>
        <v/>
      </c>
      <c r="AA368" s="188">
        <f t="shared" si="64"/>
        <v>0</v>
      </c>
      <c r="AB368" s="188">
        <f t="shared" si="65"/>
        <v>0</v>
      </c>
      <c r="AC368" s="78" t="str">
        <f t="shared" si="66"/>
        <v>ok</v>
      </c>
      <c r="AD368" s="76"/>
      <c r="AE368" s="80" t="str">
        <f t="array" ref="AE368">IFERROR(IF($C368="","",INDEX([2]구분표!$I$2:$I$1001,MATCH(1,([2]구분표!$B$2:$B$1001='2추일출'!$A368)*([2]구분표!$C$2:$C$1001='2추일출'!$B368)*([2]구분표!$A$2:$A$1001='2추일출'!$C368),0))),"@@")</f>
        <v/>
      </c>
    </row>
    <row r="369" spans="1:31" ht="31.5" customHeight="1">
      <c r="A369" s="92" t="str">
        <f>IFERROR(VLOOKUP('2추일출'!$C369,[2]구분표!$A$2:$C$1001,2,FALSE),"")</f>
        <v/>
      </c>
      <c r="B369" s="92" t="str">
        <f>IFERROR(VLOOKUP('2추일출'!$C369,[2]구분표!$A$2:$C$1001,3,FALSE),"")</f>
        <v/>
      </c>
      <c r="C369" s="197"/>
      <c r="D369" s="198"/>
      <c r="E369" s="198"/>
      <c r="F369" s="197"/>
      <c r="G369" s="199"/>
      <c r="H369" s="199"/>
      <c r="I369" s="82">
        <f>IF(SUMPRODUCT(COUNTIF($D369,{"*본예산*","*1회추경*","*신규*"})),"-",G369-H369)</f>
        <v>0</v>
      </c>
      <c r="J369" s="199"/>
      <c r="K369" s="199"/>
      <c r="L369" s="82">
        <f t="shared" si="56"/>
        <v>0</v>
      </c>
      <c r="M369" s="199"/>
      <c r="N369" s="199"/>
      <c r="O369" s="82">
        <f t="shared" si="57"/>
        <v>0</v>
      </c>
      <c r="P369" s="83" t="str">
        <f t="shared" si="58"/>
        <v>-</v>
      </c>
      <c r="Q369" s="213"/>
      <c r="R369" s="84"/>
      <c r="S369" s="217"/>
      <c r="T369" s="84"/>
      <c r="U369" s="87" t="str">
        <f t="shared" si="59"/>
        <v/>
      </c>
      <c r="V369" s="199">
        <f t="shared" si="60"/>
        <v>0</v>
      </c>
      <c r="W369" s="199">
        <f t="shared" si="61"/>
        <v>0</v>
      </c>
      <c r="X369" s="86" t="str">
        <f t="shared" si="62"/>
        <v>ok</v>
      </c>
      <c r="Y369" s="84"/>
      <c r="Z369" s="85" t="str">
        <f t="shared" si="63"/>
        <v/>
      </c>
      <c r="AA369" s="199">
        <f t="shared" si="64"/>
        <v>0</v>
      </c>
      <c r="AB369" s="199">
        <f t="shared" si="65"/>
        <v>0</v>
      </c>
      <c r="AC369" s="86" t="str">
        <f t="shared" si="66"/>
        <v>ok</v>
      </c>
      <c r="AD369" s="84"/>
      <c r="AE369" s="88" t="str">
        <f t="array" ref="AE369">IFERROR(IF($C369="","",INDEX([2]구분표!$I$2:$I$1001,MATCH(1,([2]구분표!$B$2:$B$1001='2추일출'!$A369)*([2]구분표!$C$2:$C$1001='2추일출'!$B369)*([2]구분표!$A$2:$A$1001='2추일출'!$C369),0))),"@@")</f>
        <v/>
      </c>
    </row>
    <row r="370" spans="1:31" ht="24" customHeight="1"/>
    <row r="371" spans="1:31" ht="24" customHeight="1"/>
  </sheetData>
  <sheetProtection formatCells="0" formatColumns="0" formatRows="0" autoFilter="0"/>
  <autoFilter ref="A6:AF369"/>
  <mergeCells count="22"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A4:A5"/>
    <mergeCell ref="B4:B5"/>
    <mergeCell ref="C4:C5"/>
    <mergeCell ref="D4:D5"/>
    <mergeCell ref="E4:E5"/>
    <mergeCell ref="U4:U5"/>
    <mergeCell ref="V4:X4"/>
    <mergeCell ref="Z4:Z5"/>
    <mergeCell ref="AA4:AC4"/>
    <mergeCell ref="F4:F5"/>
    <mergeCell ref="P4:P5"/>
    <mergeCell ref="Q4:Q5"/>
  </mergeCells>
  <phoneticPr fontId="2" type="noConversion"/>
  <conditionalFormatting sqref="S7:S991">
    <cfRule type="containsText" dxfId="7" priority="3" operator="containsText" text="국도비">
      <formula>NOT(ISERROR(SEARCH("국도비",S7)))</formula>
    </cfRule>
  </conditionalFormatting>
  <conditionalFormatting sqref="G9:G991">
    <cfRule type="expression" dxfId="6" priority="2">
      <formula>($D9="2회추경")</formula>
    </cfRule>
  </conditionalFormatting>
  <conditionalFormatting sqref="T7:W991 AA7:AC991">
    <cfRule type="containsText" dxfId="5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D7:D369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8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G7" sqref="G7:G1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642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641</v>
      </c>
      <c r="B2" s="12"/>
      <c r="C2" s="12"/>
      <c r="D2" s="59"/>
      <c r="E2" s="59"/>
      <c r="F2" s="12"/>
      <c r="K2" s="26"/>
      <c r="L2" s="26"/>
      <c r="T2" s="26" t="s">
        <v>640</v>
      </c>
      <c r="U2" s="27"/>
      <c r="Y2" s="26" t="s">
        <v>640</v>
      </c>
      <c r="Z2" s="27"/>
    </row>
    <row r="3" spans="1:29" ht="20.25">
      <c r="H3" s="63">
        <f>COUNTA(H7:H18)</f>
        <v>6</v>
      </c>
      <c r="I3" s="63">
        <f>COUNTA(I7:I18)</f>
        <v>4</v>
      </c>
      <c r="J3" s="64"/>
      <c r="K3" s="63">
        <f>COUNTA(K7:K16)</f>
        <v>0</v>
      </c>
      <c r="L3" s="63">
        <f>COUNTA(L7:L16)</f>
        <v>0</v>
      </c>
      <c r="M3" s="25"/>
      <c r="N3" s="30"/>
      <c r="O3" s="60" t="s">
        <v>639</v>
      </c>
      <c r="T3" s="27" t="str">
        <f>IF(T6='[2]15년일입'!$T$6,"OK","@@")</f>
        <v>@@</v>
      </c>
      <c r="U3" s="38">
        <f>SUM(T6:U6)</f>
        <v>0</v>
      </c>
      <c r="V3" s="27" t="str">
        <f>IF(COUNTIF(V6:V832,"@@")&gt;0,"@@","OK")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IF(COUNTIF(AA6:AA832,"@@")&gt;0,"@@","OK")</f>
        <v>OK</v>
      </c>
      <c r="AC3" s="61"/>
    </row>
    <row r="4" spans="1:29" ht="30" customHeight="1">
      <c r="A4" s="352" t="s">
        <v>638</v>
      </c>
      <c r="B4" s="352" t="s">
        <v>636</v>
      </c>
      <c r="C4" s="352" t="s">
        <v>634</v>
      </c>
      <c r="D4" s="354" t="s">
        <v>633</v>
      </c>
      <c r="E4" s="355" t="s">
        <v>631</v>
      </c>
      <c r="F4" s="352" t="s">
        <v>629</v>
      </c>
      <c r="G4" s="355" t="s">
        <v>628</v>
      </c>
      <c r="H4" s="335" t="s">
        <v>627</v>
      </c>
      <c r="I4" s="336"/>
      <c r="J4" s="337" t="s">
        <v>626</v>
      </c>
      <c r="K4" s="343" t="s">
        <v>625</v>
      </c>
      <c r="L4" s="342"/>
      <c r="M4" s="340" t="s">
        <v>624</v>
      </c>
      <c r="N4" s="359" t="s">
        <v>623</v>
      </c>
      <c r="O4" s="356" t="s">
        <v>621</v>
      </c>
      <c r="Q4" s="357" t="s">
        <v>619</v>
      </c>
      <c r="S4" s="360" t="s">
        <v>616</v>
      </c>
      <c r="T4" s="339" t="s">
        <v>617</v>
      </c>
      <c r="U4" s="336"/>
      <c r="V4" s="336"/>
      <c r="X4" s="362" t="s">
        <v>616</v>
      </c>
      <c r="Y4" s="342" t="s">
        <v>615</v>
      </c>
      <c r="Z4" s="342"/>
      <c r="AA4" s="342"/>
      <c r="AC4" s="357" t="s">
        <v>614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228" t="s">
        <v>612</v>
      </c>
      <c r="I5" s="228" t="s">
        <v>611</v>
      </c>
      <c r="J5" s="338"/>
      <c r="K5" s="62" t="s">
        <v>610</v>
      </c>
      <c r="L5" s="62" t="s">
        <v>609</v>
      </c>
      <c r="M5" s="341"/>
      <c r="N5" s="359"/>
      <c r="O5" s="356"/>
      <c r="Q5" s="358"/>
      <c r="S5" s="361"/>
      <c r="T5" s="228" t="s">
        <v>608</v>
      </c>
      <c r="U5" s="228" t="s">
        <v>604</v>
      </c>
      <c r="V5" s="228" t="s">
        <v>607</v>
      </c>
      <c r="X5" s="363"/>
      <c r="Y5" s="62" t="s">
        <v>606</v>
      </c>
      <c r="Z5" s="62" t="s">
        <v>604</v>
      </c>
      <c r="AA5" s="62" t="s">
        <v>602</v>
      </c>
      <c r="AC5" s="358"/>
    </row>
    <row r="6" spans="1:29" ht="47.25" customHeight="1">
      <c r="A6" s="183" t="s">
        <v>601</v>
      </c>
      <c r="B6" s="183" t="s">
        <v>600</v>
      </c>
      <c r="C6" s="13"/>
      <c r="D6" s="183" t="s">
        <v>598</v>
      </c>
      <c r="E6" s="14"/>
      <c r="F6" s="251" t="s">
        <v>597</v>
      </c>
      <c r="G6" s="250">
        <f>SUM(G7:G18)</f>
        <v>1600000</v>
      </c>
      <c r="H6" s="250">
        <f>SUM(H7:H18)</f>
        <v>-300000</v>
      </c>
      <c r="I6" s="250">
        <f>SUM(I7:I18)</f>
        <v>300000</v>
      </c>
      <c r="J6" s="250">
        <f>SUM(J7:J18)</f>
        <v>1600000</v>
      </c>
      <c r="K6" s="19">
        <f>SUBTOTAL(9,K7:K744)</f>
        <v>0</v>
      </c>
      <c r="L6" s="19">
        <f>SUBTOTAL(9,L7:L744)</f>
        <v>0</v>
      </c>
      <c r="M6" s="19">
        <f>SUBTOTAL(9,M7:M744)</f>
        <v>1600000</v>
      </c>
      <c r="N6" s="37"/>
      <c r="O6" s="28"/>
      <c r="Q6" s="39"/>
      <c r="S6" s="229" t="s">
        <v>596</v>
      </c>
      <c r="T6" s="19">
        <f>SUBTOTAL(9,T7:T744)</f>
        <v>0</v>
      </c>
      <c r="U6" s="19">
        <f>SUBTOTAL(9,U7:U744)</f>
        <v>0</v>
      </c>
      <c r="V6" s="29" t="str">
        <f>IF((H6+I6)=(T6+U6),"OK","검토")</f>
        <v>OK</v>
      </c>
      <c r="X6" s="53"/>
      <c r="Y6" s="19">
        <f>SUBTOTAL(9,Y7:Y744)</f>
        <v>0</v>
      </c>
      <c r="Z6" s="19">
        <f>SUBTOTAL(9,Z7:Z744)</f>
        <v>0</v>
      </c>
      <c r="AA6" s="29" t="str">
        <f>IF((K6+L6)=(Y6+Z6),"OK","검토")</f>
        <v>OK</v>
      </c>
      <c r="AC6" s="29" t="str">
        <f>IF(COUNTIF(AC7:AC561,"@@")&gt;0,"@@","OK")</f>
        <v>OK</v>
      </c>
    </row>
    <row r="7" spans="1:29" ht="31.5" customHeight="1">
      <c r="A7" s="65" t="str">
        <f>IFERROR(VLOOKUP(체육진흥기금!$C7,[2]구분표!$A$2:$C$1001,2,FALSE),"")</f>
        <v>문화체육관광위원회</v>
      </c>
      <c r="B7" s="65" t="str">
        <f>IFERROR(VLOOKUP(체육진흥기금!$C7,[2]구분표!$A$2:$C$1001,3,FALSE),"")</f>
        <v>문화체육관광국</v>
      </c>
      <c r="C7" s="249" t="s">
        <v>589</v>
      </c>
      <c r="D7" s="184" t="s">
        <v>574</v>
      </c>
      <c r="E7" s="184">
        <v>88</v>
      </c>
      <c r="F7" s="248" t="s">
        <v>595</v>
      </c>
      <c r="G7" s="246">
        <v>140000</v>
      </c>
      <c r="H7" s="185">
        <v>-20000</v>
      </c>
      <c r="I7" s="185"/>
      <c r="J7" s="66">
        <f t="shared" ref="J7:J18" si="0">SUM(G7+H7+I7)</f>
        <v>120000</v>
      </c>
      <c r="K7" s="185"/>
      <c r="L7" s="185"/>
      <c r="M7" s="66">
        <f t="shared" ref="M7:M18" si="1">SUM(G7+K7+L7)</f>
        <v>140000</v>
      </c>
      <c r="N7" s="67" t="str">
        <f t="shared" ref="N7:N18" si="2">IF(H7-K7&lt;0,"동의필요","-")</f>
        <v>동의필요</v>
      </c>
      <c r="O7" s="204"/>
      <c r="P7" s="68"/>
      <c r="Q7" s="214"/>
      <c r="R7" s="68"/>
      <c r="S7" s="71" t="str">
        <f t="shared" ref="S7:S18" si="3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185">
        <f t="shared" ref="T7:T18" si="4">IF($S7&lt;&gt;"도비",IF($Q7="국도비","직접입력",SUM($H7:$I7)),)</f>
        <v>-20000</v>
      </c>
      <c r="U7" s="185">
        <f t="shared" ref="U7:U18" si="5">IF($S7="도비",SUM($H7:$I7),IF($Q7="국도비","직접입력",SUM($H7:$I7)-$T7))</f>
        <v>0</v>
      </c>
      <c r="V7" s="70" t="str">
        <f t="shared" ref="V7:V18" si="6">IF($Q7="국도비","ok",IF(($H7+$I7)=($T7+$U7),"ok","검토"))</f>
        <v>ok</v>
      </c>
      <c r="W7" s="68"/>
      <c r="X7" s="69" t="str">
        <f t="shared" ref="X7:X18" si="7">$S7</f>
        <v/>
      </c>
      <c r="Y7" s="188">
        <f t="shared" ref="Y7:Y18" si="8">IF($X7&lt;&gt;"도비",IF($Q7="국도비","직접입력",SUM($K7:$L7)),)</f>
        <v>0</v>
      </c>
      <c r="Z7" s="188">
        <f t="shared" ref="Z7:Z18" si="9">IF($X7="도비",SUM($K7:$L7),IF($Q7="국도비","직접입력",SUM($K7:$L7)-$Y7))</f>
        <v>0</v>
      </c>
      <c r="AA7" s="70" t="str">
        <f t="shared" ref="AA7:AA18" si="10">IF($Q7="국도비","ok",IF(($K7+$L7)=($Y7+$Z7),"ok","검토"))</f>
        <v>ok</v>
      </c>
      <c r="AB7" s="68"/>
      <c r="AC7" s="72" t="str">
        <f t="array" ref="AC7">IFERROR(IF($C7="","",INDEX([2]구분표!$I$2:$I$1001,MATCH(1,([2]구분표!$B$2:$B$1001=체육진흥기금!$A7)*([2]구분표!$C$2:$C$1001=체육진흥기금!$B7)*([2]구분표!$A$2:$A$1001=체육진흥기금!$C7),0))),"@@")</f>
        <v>1503</v>
      </c>
    </row>
    <row r="8" spans="1:29" ht="31.5" customHeight="1">
      <c r="A8" s="73" t="str">
        <f>IFERROR(VLOOKUP(체육진흥기금!$C8,[2]구분표!$A$2:$C$1001,2,FALSE),"")</f>
        <v>문화체육관광위원회</v>
      </c>
      <c r="B8" s="73" t="str">
        <f>IFERROR(VLOOKUP(체육진흥기금!$C8,[2]구분표!$A$2:$C$1001,3,FALSE),"")</f>
        <v>문화체육관광국</v>
      </c>
      <c r="C8" s="186" t="s">
        <v>591</v>
      </c>
      <c r="D8" s="187" t="s">
        <v>574</v>
      </c>
      <c r="E8" s="184">
        <v>88</v>
      </c>
      <c r="F8" s="248" t="s">
        <v>594</v>
      </c>
      <c r="G8" s="246">
        <v>150000</v>
      </c>
      <c r="H8" s="188">
        <v>-40000</v>
      </c>
      <c r="I8" s="188"/>
      <c r="J8" s="74">
        <f t="shared" si="0"/>
        <v>110000</v>
      </c>
      <c r="K8" s="188"/>
      <c r="L8" s="188"/>
      <c r="M8" s="74">
        <f t="shared" si="1"/>
        <v>150000</v>
      </c>
      <c r="N8" s="75" t="str">
        <f t="shared" si="2"/>
        <v>동의필요</v>
      </c>
      <c r="O8" s="205"/>
      <c r="P8" s="76"/>
      <c r="Q8" s="215"/>
      <c r="R8" s="76"/>
      <c r="S8" s="79" t="str">
        <f t="shared" si="3"/>
        <v/>
      </c>
      <c r="T8" s="188">
        <f t="shared" si="4"/>
        <v>-40000</v>
      </c>
      <c r="U8" s="188">
        <f t="shared" si="5"/>
        <v>0</v>
      </c>
      <c r="V8" s="78" t="str">
        <f t="shared" si="6"/>
        <v>ok</v>
      </c>
      <c r="W8" s="76"/>
      <c r="X8" s="77" t="str">
        <f t="shared" si="7"/>
        <v/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 t="str">
        <f t="array" ref="AC8">IFERROR(IF($C8="","",INDEX([2]구분표!$I$2:$I$1001,MATCH(1,([2]구분표!$B$2:$B$1001=체육진흥기금!$A8)*([2]구분표!$C$2:$C$1001=체육진흥기금!$B8)*([2]구분표!$A$2:$A$1001=체육진흥기금!$C8),0))),"@@")</f>
        <v>1503</v>
      </c>
    </row>
    <row r="9" spans="1:29" ht="31.5" customHeight="1">
      <c r="A9" s="73" t="str">
        <f>IFERROR(VLOOKUP(체육진흥기금!$C9,[2]구분표!$A$2:$C$1001,2,FALSE),"")</f>
        <v>문화체육관광위원회</v>
      </c>
      <c r="B9" s="73" t="str">
        <f>IFERROR(VLOOKUP(체육진흥기금!$C9,[2]구분표!$A$2:$C$1001,3,FALSE),"")</f>
        <v>문화체육관광국</v>
      </c>
      <c r="C9" s="186" t="s">
        <v>593</v>
      </c>
      <c r="D9" s="187" t="s">
        <v>574</v>
      </c>
      <c r="E9" s="184">
        <v>88</v>
      </c>
      <c r="F9" s="248" t="s">
        <v>592</v>
      </c>
      <c r="G9" s="246">
        <v>180000</v>
      </c>
      <c r="H9" s="188">
        <v>-120000</v>
      </c>
      <c r="I9" s="188"/>
      <c r="J9" s="74">
        <f t="shared" si="0"/>
        <v>60000</v>
      </c>
      <c r="K9" s="188"/>
      <c r="L9" s="188"/>
      <c r="M9" s="74">
        <f t="shared" si="1"/>
        <v>180000</v>
      </c>
      <c r="N9" s="75" t="str">
        <f t="shared" si="2"/>
        <v>동의필요</v>
      </c>
      <c r="O9" s="205"/>
      <c r="P9" s="76"/>
      <c r="Q9" s="215"/>
      <c r="R9" s="76"/>
      <c r="S9" s="79" t="str">
        <f t="shared" si="3"/>
        <v/>
      </c>
      <c r="T9" s="188">
        <f t="shared" si="4"/>
        <v>-120000</v>
      </c>
      <c r="U9" s="188">
        <f t="shared" si="5"/>
        <v>0</v>
      </c>
      <c r="V9" s="78" t="str">
        <f t="shared" si="6"/>
        <v>ok</v>
      </c>
      <c r="W9" s="76"/>
      <c r="X9" s="77" t="str">
        <f t="shared" si="7"/>
        <v/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IFERROR(IF($C9="","",INDEX([2]구분표!$I$2:$I$1001,MATCH(1,([2]구분표!$B$2:$B$1001=체육진흥기금!$A9)*([2]구분표!$C$2:$C$1001=체육진흥기금!$B9)*([2]구분표!$A$2:$A$1001=체육진흥기금!$C9),0))),"@@")</f>
        <v>1503</v>
      </c>
    </row>
    <row r="10" spans="1:29" ht="31.5" customHeight="1">
      <c r="A10" s="73" t="str">
        <f>IFERROR(VLOOKUP(체육진흥기금!$C10,[2]구분표!$A$2:$C$1001,2,FALSE),"")</f>
        <v>문화체육관광위원회</v>
      </c>
      <c r="B10" s="73" t="str">
        <f>IFERROR(VLOOKUP(체육진흥기금!$C10,[2]구분표!$A$2:$C$1001,3,FALSE),"")</f>
        <v>문화체육관광국</v>
      </c>
      <c r="C10" s="186" t="s">
        <v>591</v>
      </c>
      <c r="D10" s="187" t="s">
        <v>574</v>
      </c>
      <c r="E10" s="184">
        <v>88</v>
      </c>
      <c r="F10" s="247" t="s">
        <v>590</v>
      </c>
      <c r="G10" s="246">
        <v>150000</v>
      </c>
      <c r="H10" s="188">
        <v>-20000</v>
      </c>
      <c r="I10" s="188"/>
      <c r="J10" s="74">
        <f t="shared" si="0"/>
        <v>130000</v>
      </c>
      <c r="K10" s="188"/>
      <c r="L10" s="188"/>
      <c r="M10" s="74">
        <f t="shared" si="1"/>
        <v>150000</v>
      </c>
      <c r="N10" s="75" t="str">
        <f t="shared" si="2"/>
        <v>동의필요</v>
      </c>
      <c r="O10" s="205"/>
      <c r="P10" s="76"/>
      <c r="Q10" s="215"/>
      <c r="R10" s="76"/>
      <c r="S10" s="79" t="str">
        <f t="shared" si="3"/>
        <v/>
      </c>
      <c r="T10" s="188">
        <f t="shared" si="4"/>
        <v>-20000</v>
      </c>
      <c r="U10" s="188">
        <f t="shared" si="5"/>
        <v>0</v>
      </c>
      <c r="V10" s="78" t="str">
        <f t="shared" si="6"/>
        <v>ok</v>
      </c>
      <c r="W10" s="76"/>
      <c r="X10" s="77" t="str">
        <f t="shared" si="7"/>
        <v/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IFERROR(IF($C10="","",INDEX([2]구분표!$I$2:$I$1001,MATCH(1,([2]구분표!$B$2:$B$1001=체육진흥기금!$A10)*([2]구분표!$C$2:$C$1001=체육진흥기금!$B10)*([2]구분표!$A$2:$A$1001=체육진흥기금!$C10),0))),"@@")</f>
        <v>1503</v>
      </c>
    </row>
    <row r="11" spans="1:29" ht="31.5" customHeight="1">
      <c r="A11" s="73" t="str">
        <f>IFERROR(VLOOKUP(체육진흥기금!$C11,[2]구분표!$A$2:$C$1001,2,FALSE),"")</f>
        <v>문화체육관광위원회</v>
      </c>
      <c r="B11" s="73" t="str">
        <f>IFERROR(VLOOKUP(체육진흥기금!$C11,[2]구분표!$A$2:$C$1001,3,FALSE),"")</f>
        <v>문화체육관광국</v>
      </c>
      <c r="C11" s="186" t="s">
        <v>589</v>
      </c>
      <c r="D11" s="187" t="s">
        <v>574</v>
      </c>
      <c r="E11" s="184">
        <v>88</v>
      </c>
      <c r="F11" s="247" t="s">
        <v>588</v>
      </c>
      <c r="G11" s="246">
        <v>120000</v>
      </c>
      <c r="H11" s="188"/>
      <c r="I11" s="188">
        <v>30000</v>
      </c>
      <c r="J11" s="74">
        <f t="shared" si="0"/>
        <v>150000</v>
      </c>
      <c r="K11" s="188"/>
      <c r="L11" s="188"/>
      <c r="M11" s="74">
        <f t="shared" si="1"/>
        <v>120000</v>
      </c>
      <c r="N11" s="75" t="str">
        <f t="shared" si="2"/>
        <v>-</v>
      </c>
      <c r="O11" s="205"/>
      <c r="P11" s="76"/>
      <c r="Q11" s="215"/>
      <c r="R11" s="76"/>
      <c r="S11" s="79" t="str">
        <f t="shared" si="3"/>
        <v/>
      </c>
      <c r="T11" s="188">
        <f t="shared" si="4"/>
        <v>30000</v>
      </c>
      <c r="U11" s="188">
        <f t="shared" si="5"/>
        <v>0</v>
      </c>
      <c r="V11" s="78" t="str">
        <f t="shared" si="6"/>
        <v>ok</v>
      </c>
      <c r="W11" s="76"/>
      <c r="X11" s="77" t="str">
        <f t="shared" si="7"/>
        <v/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IFERROR(IF($C11="","",INDEX([2]구분표!$I$2:$I$1001,MATCH(1,([2]구분표!$B$2:$B$1001=체육진흥기금!$A11)*([2]구분표!$C$2:$C$1001=체육진흥기금!$B11)*([2]구분표!$A$2:$A$1001=체육진흥기금!$C11),0))),"@@")</f>
        <v>1503</v>
      </c>
    </row>
    <row r="12" spans="1:29" ht="31.5" customHeight="1">
      <c r="A12" s="73" t="str">
        <f>IFERROR(VLOOKUP(체육진흥기금!$C12,[2]구분표!$A$2:$C$1001,2,FALSE),"")</f>
        <v>문화체육관광위원회</v>
      </c>
      <c r="B12" s="73" t="str">
        <f>IFERROR(VLOOKUP(체육진흥기금!$C12,[2]구분표!$A$2:$C$1001,3,FALSE),"")</f>
        <v>문화체육관광국</v>
      </c>
      <c r="C12" s="186" t="s">
        <v>583</v>
      </c>
      <c r="D12" s="187" t="s">
        <v>574</v>
      </c>
      <c r="E12" s="184">
        <v>88</v>
      </c>
      <c r="F12" s="247" t="s">
        <v>587</v>
      </c>
      <c r="G12" s="246">
        <v>100000</v>
      </c>
      <c r="H12" s="188"/>
      <c r="I12" s="188">
        <v>100000</v>
      </c>
      <c r="J12" s="74">
        <f t="shared" si="0"/>
        <v>200000</v>
      </c>
      <c r="K12" s="188"/>
      <c r="L12" s="188"/>
      <c r="M12" s="74">
        <f t="shared" si="1"/>
        <v>100000</v>
      </c>
      <c r="N12" s="75" t="str">
        <f t="shared" si="2"/>
        <v>-</v>
      </c>
      <c r="O12" s="205"/>
      <c r="P12" s="76"/>
      <c r="Q12" s="215"/>
      <c r="R12" s="76"/>
      <c r="S12" s="79" t="str">
        <f t="shared" si="3"/>
        <v/>
      </c>
      <c r="T12" s="188">
        <f t="shared" si="4"/>
        <v>100000</v>
      </c>
      <c r="U12" s="188">
        <f t="shared" si="5"/>
        <v>0</v>
      </c>
      <c r="V12" s="78" t="str">
        <f t="shared" si="6"/>
        <v>ok</v>
      </c>
      <c r="W12" s="76"/>
      <c r="X12" s="77" t="str">
        <f t="shared" si="7"/>
        <v/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IFERROR(IF($C12="","",INDEX([2]구분표!$I$2:$I$1001,MATCH(1,([2]구분표!$B$2:$B$1001=체육진흥기금!$A12)*([2]구분표!$C$2:$C$1001=체육진흥기금!$B12)*([2]구분표!$A$2:$A$1001=체육진흥기금!$C12),0))),"@@")</f>
        <v>1503</v>
      </c>
    </row>
    <row r="13" spans="1:29" ht="31.5" customHeight="1">
      <c r="A13" s="89" t="str">
        <f>IFERROR(VLOOKUP(체육진흥기금!$C13,[2]구분표!$A$2:$C$1001,2,FALSE),"")</f>
        <v>문화체육관광위원회</v>
      </c>
      <c r="B13" s="73" t="str">
        <f>IFERROR(VLOOKUP(체육진흥기금!$C13,[2]구분표!$A$2:$C$1001,3,FALSE),"")</f>
        <v>문화체육관광국</v>
      </c>
      <c r="C13" s="186" t="s">
        <v>586</v>
      </c>
      <c r="D13" s="187" t="s">
        <v>574</v>
      </c>
      <c r="E13" s="184">
        <v>88</v>
      </c>
      <c r="F13" s="247" t="s">
        <v>585</v>
      </c>
      <c r="G13" s="246">
        <v>300000</v>
      </c>
      <c r="H13" s="188"/>
      <c r="I13" s="188"/>
      <c r="J13" s="74">
        <f t="shared" si="0"/>
        <v>300000</v>
      </c>
      <c r="K13" s="188"/>
      <c r="L13" s="188"/>
      <c r="M13" s="74">
        <f t="shared" si="1"/>
        <v>300000</v>
      </c>
      <c r="N13" s="75" t="str">
        <f t="shared" si="2"/>
        <v>-</v>
      </c>
      <c r="O13" s="205"/>
      <c r="P13" s="76"/>
      <c r="Q13" s="215"/>
      <c r="R13" s="76"/>
      <c r="S13" s="79" t="str">
        <f t="shared" si="3"/>
        <v/>
      </c>
      <c r="T13" s="188">
        <f t="shared" si="4"/>
        <v>0</v>
      </c>
      <c r="U13" s="188">
        <f t="shared" si="5"/>
        <v>0</v>
      </c>
      <c r="V13" s="78" t="str">
        <f t="shared" si="6"/>
        <v>ok</v>
      </c>
      <c r="W13" s="76"/>
      <c r="X13" s="77" t="str">
        <f t="shared" si="7"/>
        <v/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IFERROR(IF($C13="","",INDEX([2]구분표!$I$2:$I$1001,MATCH(1,([2]구분표!$B$2:$B$1001=체육진흥기금!$A13)*([2]구분표!$C$2:$C$1001=체육진흥기금!$B13)*([2]구분표!$A$2:$A$1001=체육진흥기금!$C13),0))),"@@")</f>
        <v>1503</v>
      </c>
    </row>
    <row r="14" spans="1:29" ht="31.5" customHeight="1">
      <c r="A14" s="90" t="str">
        <f>IFERROR(VLOOKUP(체육진흥기금!$C14,[2]구분표!$A$2:$C$1001,2,FALSE),"")</f>
        <v>문화체육관광위원회</v>
      </c>
      <c r="B14" s="90" t="str">
        <f>IFERROR(VLOOKUP(체육진흥기금!$C14,[2]구분표!$A$2:$C$1001,3,FALSE),"")</f>
        <v>문화체육관광국</v>
      </c>
      <c r="C14" s="186" t="s">
        <v>583</v>
      </c>
      <c r="D14" s="187" t="s">
        <v>574</v>
      </c>
      <c r="E14" s="184">
        <v>88</v>
      </c>
      <c r="F14" s="248" t="s">
        <v>584</v>
      </c>
      <c r="G14" s="246">
        <v>100000</v>
      </c>
      <c r="H14" s="188"/>
      <c r="I14" s="188">
        <v>10000</v>
      </c>
      <c r="J14" s="74">
        <f t="shared" si="0"/>
        <v>110000</v>
      </c>
      <c r="K14" s="188"/>
      <c r="L14" s="188"/>
      <c r="M14" s="74">
        <f t="shared" si="1"/>
        <v>100000</v>
      </c>
      <c r="N14" s="75" t="str">
        <f t="shared" si="2"/>
        <v>-</v>
      </c>
      <c r="O14" s="205"/>
      <c r="P14" s="76"/>
      <c r="Q14" s="215"/>
      <c r="R14" s="76"/>
      <c r="S14" s="79" t="str">
        <f t="shared" si="3"/>
        <v/>
      </c>
      <c r="T14" s="188">
        <f t="shared" si="4"/>
        <v>10000</v>
      </c>
      <c r="U14" s="188">
        <f t="shared" si="5"/>
        <v>0</v>
      </c>
      <c r="V14" s="78" t="str">
        <f t="shared" si="6"/>
        <v>ok</v>
      </c>
      <c r="W14" s="76"/>
      <c r="X14" s="77" t="str">
        <f t="shared" si="7"/>
        <v/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IFERROR(IF($C14="","",INDEX([2]구분표!$I$2:$I$1001,MATCH(1,([2]구분표!$B$2:$B$1001=체육진흥기금!$A14)*([2]구분표!$C$2:$C$1001=체육진흥기금!$B14)*([2]구분표!$A$2:$A$1001=체육진흥기금!$C14),0))),"@@")</f>
        <v>1503</v>
      </c>
    </row>
    <row r="15" spans="1:29" ht="31.5" customHeight="1">
      <c r="A15" s="73" t="str">
        <f>IFERROR(VLOOKUP(체육진흥기금!$C15,[2]구분표!$A$2:$C$1001,2,FALSE),"")</f>
        <v>문화체육관광위원회</v>
      </c>
      <c r="B15" s="73" t="str">
        <f>IFERROR(VLOOKUP(체육진흥기금!$C15,[2]구분표!$A$2:$C$1001,3,FALSE),"")</f>
        <v>문화체육관광국</v>
      </c>
      <c r="C15" s="186" t="s">
        <v>583</v>
      </c>
      <c r="D15" s="187" t="s">
        <v>574</v>
      </c>
      <c r="E15" s="184">
        <v>88</v>
      </c>
      <c r="F15" s="247" t="s">
        <v>582</v>
      </c>
      <c r="G15" s="246">
        <v>120000</v>
      </c>
      <c r="H15" s="188"/>
      <c r="I15" s="188"/>
      <c r="J15" s="74">
        <f t="shared" si="0"/>
        <v>120000</v>
      </c>
      <c r="K15" s="188"/>
      <c r="L15" s="188"/>
      <c r="M15" s="74">
        <f t="shared" si="1"/>
        <v>120000</v>
      </c>
      <c r="N15" s="75" t="str">
        <f t="shared" si="2"/>
        <v>-</v>
      </c>
      <c r="O15" s="205"/>
      <c r="P15" s="76"/>
      <c r="Q15" s="215"/>
      <c r="R15" s="76"/>
      <c r="S15" s="79" t="str">
        <f t="shared" si="3"/>
        <v/>
      </c>
      <c r="T15" s="188">
        <f t="shared" si="4"/>
        <v>0</v>
      </c>
      <c r="U15" s="188">
        <f t="shared" si="5"/>
        <v>0</v>
      </c>
      <c r="V15" s="78" t="str">
        <f t="shared" si="6"/>
        <v>ok</v>
      </c>
      <c r="W15" s="76"/>
      <c r="X15" s="77" t="str">
        <f t="shared" si="7"/>
        <v/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IFERROR(IF($C15="","",INDEX([2]구분표!$I$2:$I$1001,MATCH(1,([2]구분표!$B$2:$B$1001=체육진흥기금!$A15)*([2]구분표!$C$2:$C$1001=체육진흥기금!$B15)*([2]구분표!$A$2:$A$1001=체육진흥기금!$C15),0))),"@@")</f>
        <v>1503</v>
      </c>
    </row>
    <row r="16" spans="1:29" ht="31.5" customHeight="1">
      <c r="A16" s="73" t="str">
        <f>IFERROR(VLOOKUP(체육진흥기금!$C16,[2]구분표!$A$2:$C$1001,2,FALSE),"")</f>
        <v>문화체육관광위원회</v>
      </c>
      <c r="B16" s="73" t="str">
        <f>IFERROR(VLOOKUP(체육진흥기금!$C16,[2]구분표!$A$2:$C$1001,3,FALSE),"")</f>
        <v>문화체육관광국</v>
      </c>
      <c r="C16" s="186" t="s">
        <v>580</v>
      </c>
      <c r="D16" s="187" t="s">
        <v>574</v>
      </c>
      <c r="E16" s="184">
        <v>88</v>
      </c>
      <c r="F16" s="247" t="s">
        <v>581</v>
      </c>
      <c r="G16" s="246">
        <v>140000</v>
      </c>
      <c r="H16" s="188"/>
      <c r="I16" s="188">
        <v>160000</v>
      </c>
      <c r="J16" s="74">
        <f t="shared" si="0"/>
        <v>300000</v>
      </c>
      <c r="K16" s="188"/>
      <c r="L16" s="188"/>
      <c r="M16" s="74">
        <f t="shared" si="1"/>
        <v>140000</v>
      </c>
      <c r="N16" s="75" t="str">
        <f t="shared" si="2"/>
        <v>-</v>
      </c>
      <c r="O16" s="205"/>
      <c r="P16" s="76"/>
      <c r="Q16" s="215"/>
      <c r="R16" s="76"/>
      <c r="S16" s="79" t="str">
        <f t="shared" si="3"/>
        <v/>
      </c>
      <c r="T16" s="188">
        <f t="shared" si="4"/>
        <v>160000</v>
      </c>
      <c r="U16" s="188">
        <f t="shared" si="5"/>
        <v>0</v>
      </c>
      <c r="V16" s="78" t="str">
        <f t="shared" si="6"/>
        <v>ok</v>
      </c>
      <c r="W16" s="76"/>
      <c r="X16" s="77" t="str">
        <f t="shared" si="7"/>
        <v/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IFERROR(IF($C16="","",INDEX([2]구분표!$I$2:$I$1001,MATCH(1,([2]구분표!$B$2:$B$1001=체육진흥기금!$A16)*([2]구분표!$C$2:$C$1001=체육진흥기금!$B16)*([2]구분표!$A$2:$A$1001=체육진흥기금!$C16),0))),"@@")</f>
        <v>1503</v>
      </c>
    </row>
    <row r="17" spans="1:29" ht="31.5" customHeight="1">
      <c r="A17" s="245" t="str">
        <f>IFERROR(VLOOKUP(체육진흥기금!$C17,[2]구분표!$A$2:$C$1001,2,FALSE),"")</f>
        <v>문화체육관광위원회</v>
      </c>
      <c r="B17" s="245" t="str">
        <f>IFERROR(VLOOKUP(체육진흥기금!$C17,[2]구분표!$A$2:$C$1001,3,FALSE),"")</f>
        <v>문화체육관광국</v>
      </c>
      <c r="C17" s="244" t="s">
        <v>580</v>
      </c>
      <c r="D17" s="243" t="s">
        <v>574</v>
      </c>
      <c r="E17" s="242">
        <v>88</v>
      </c>
      <c r="F17" s="241" t="s">
        <v>579</v>
      </c>
      <c r="G17" s="240">
        <v>50000</v>
      </c>
      <c r="H17" s="239">
        <v>-50000</v>
      </c>
      <c r="I17" s="239"/>
      <c r="J17" s="238">
        <f t="shared" si="0"/>
        <v>0</v>
      </c>
      <c r="K17" s="239"/>
      <c r="L17" s="239"/>
      <c r="M17" s="238">
        <f t="shared" si="1"/>
        <v>50000</v>
      </c>
      <c r="N17" s="237" t="str">
        <f t="shared" si="2"/>
        <v>동의필요</v>
      </c>
      <c r="O17" s="236"/>
      <c r="P17" s="76"/>
      <c r="Q17" s="215"/>
      <c r="R17" s="76"/>
      <c r="S17" s="79" t="str">
        <f t="shared" si="3"/>
        <v/>
      </c>
      <c r="T17" s="188">
        <f t="shared" si="4"/>
        <v>-50000</v>
      </c>
      <c r="U17" s="188">
        <f t="shared" si="5"/>
        <v>0</v>
      </c>
      <c r="V17" s="78" t="str">
        <f t="shared" si="6"/>
        <v>ok</v>
      </c>
      <c r="W17" s="76"/>
      <c r="X17" s="77" t="str">
        <f t="shared" si="7"/>
        <v/>
      </c>
      <c r="Y17" s="188">
        <f t="shared" si="8"/>
        <v>0</v>
      </c>
      <c r="Z17" s="188">
        <f t="shared" si="9"/>
        <v>0</v>
      </c>
      <c r="AA17" s="78" t="str">
        <f t="shared" si="10"/>
        <v>ok</v>
      </c>
      <c r="AB17" s="76"/>
      <c r="AC17" s="80" t="str">
        <f t="array" ref="AC17">IFERROR(IF($C17="","",INDEX([2]구분표!$I$2:$I$1001,MATCH(1,([2]구분표!$B$2:$B$1001=체육진흥기금!$A17)*([2]구분표!$C$2:$C$1001=체육진흥기금!$B17)*([2]구분표!$A$2:$A$1001=체육진흥기금!$C17),0))),"@@")</f>
        <v>1503</v>
      </c>
    </row>
    <row r="18" spans="1:29" ht="31.5" customHeight="1">
      <c r="A18" s="235" t="str">
        <f>IFERROR(VLOOKUP(체육진흥기금!$C18,[2]구분표!$A$2:$C$1001,2,FALSE),"")</f>
        <v>문화체육관광위원회</v>
      </c>
      <c r="B18" s="235" t="str">
        <f>IFERROR(VLOOKUP(체육진흥기금!$C18,[2]구분표!$A$2:$C$1001,3,FALSE),"")</f>
        <v>문화체육관광국</v>
      </c>
      <c r="C18" s="234" t="s">
        <v>578</v>
      </c>
      <c r="D18" s="233" t="s">
        <v>574</v>
      </c>
      <c r="E18" s="233">
        <v>88</v>
      </c>
      <c r="F18" s="232" t="s">
        <v>577</v>
      </c>
      <c r="G18" s="231">
        <v>50000</v>
      </c>
      <c r="H18" s="199">
        <v>-50000</v>
      </c>
      <c r="I18" s="199"/>
      <c r="J18" s="82">
        <f t="shared" si="0"/>
        <v>0</v>
      </c>
      <c r="K18" s="199"/>
      <c r="L18" s="199"/>
      <c r="M18" s="82">
        <f t="shared" si="1"/>
        <v>50000</v>
      </c>
      <c r="N18" s="83" t="str">
        <f t="shared" si="2"/>
        <v>동의필요</v>
      </c>
      <c r="O18" s="230"/>
      <c r="P18" s="76"/>
      <c r="Q18" s="215"/>
      <c r="R18" s="76"/>
      <c r="S18" s="79" t="str">
        <f t="shared" si="3"/>
        <v/>
      </c>
      <c r="T18" s="188">
        <f t="shared" si="4"/>
        <v>-50000</v>
      </c>
      <c r="U18" s="188">
        <f t="shared" si="5"/>
        <v>0</v>
      </c>
      <c r="V18" s="78" t="str">
        <f t="shared" si="6"/>
        <v>ok</v>
      </c>
      <c r="W18" s="76"/>
      <c r="X18" s="77" t="str">
        <f t="shared" si="7"/>
        <v/>
      </c>
      <c r="Y18" s="188">
        <f t="shared" si="8"/>
        <v>0</v>
      </c>
      <c r="Z18" s="188">
        <f t="shared" si="9"/>
        <v>0</v>
      </c>
      <c r="AA18" s="78" t="str">
        <f t="shared" si="10"/>
        <v>ok</v>
      </c>
      <c r="AB18" s="76"/>
      <c r="AC18" s="80" t="str">
        <f t="array" ref="AC18">IFERROR(IF($C18="","",INDEX([2]구분표!$I$2:$I$1001,MATCH(1,([2]구분표!$B$2:$B$1001=체육진흥기금!$A18)*([2]구분표!$C$2:$C$1001=체육진흥기금!$B18)*([2]구분표!$A$2:$A$1001=체육진흥기금!$C18),0))),"@@")</f>
        <v>1503</v>
      </c>
    </row>
  </sheetData>
  <sheetProtection formatCells="0" formatColumns="0" formatRows="0" autoFilter="0"/>
  <autoFilter ref="A6:AD16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</mergeCells>
  <phoneticPr fontId="2" type="noConversion"/>
  <conditionalFormatting sqref="Q7:Q16 Q19:Q561">
    <cfRule type="containsText" dxfId="4" priority="5" operator="containsText" text="국도비">
      <formula>NOT(ISERROR(SEARCH("국도비",Q7)))</formula>
    </cfRule>
  </conditionalFormatting>
  <conditionalFormatting sqref="G19:G561">
    <cfRule type="expression" dxfId="3" priority="4">
      <formula>($D19="본예산")</formula>
    </cfRule>
  </conditionalFormatting>
  <conditionalFormatting sqref="Y7:AA16 R7:U16 R19:U561 Y19:AA561">
    <cfRule type="containsText" dxfId="2" priority="3" operator="containsText" text="직접입력">
      <formula>NOT(ISERROR(SEARCH("직접입력",R7)))</formula>
    </cfRule>
  </conditionalFormatting>
  <conditionalFormatting sqref="Q17:Q18">
    <cfRule type="containsText" dxfId="1" priority="2" operator="containsText" text="국도비">
      <formula>NOT(ISERROR(SEARCH("국도비",Q17)))</formula>
    </cfRule>
  </conditionalFormatting>
  <conditionalFormatting sqref="Y17:AA18 R17:U18">
    <cfRule type="containsText" dxfId="0" priority="1" operator="containsText" text="직접입력">
      <formula>NOT(ISERROR(SEARCH("직접입력",R17)))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20</vt:i4>
      </vt:variant>
    </vt:vector>
  </HeadingPairs>
  <TitlesOfParts>
    <vt:vector size="38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체육진흥기금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체육진흥기금!Print_Area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  <vt:lpstr>체육진흥기금!Print_Titles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2014-11-25T01:18:53Z</cp:lastPrinted>
  <dcterms:created xsi:type="dcterms:W3CDTF">2013-08-23T08:00:50Z</dcterms:created>
  <dcterms:modified xsi:type="dcterms:W3CDTF">2015-01-26T06:46:34Z</dcterms:modified>
</cp:coreProperties>
</file>