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1.예산편성\2016년 당초\9.도의회심의\8.예결위심의\부동의사업\최종자료\"/>
    </mc:Choice>
  </mc:AlternateContent>
  <bookViews>
    <workbookView xWindow="0" yWindow="0" windowWidth="25200" windowHeight="11880" tabRatio="794" firstSheet="10" activeTab="10"/>
  </bookViews>
  <sheets>
    <sheet name="15년검증" sheetId="73" state="hidden" r:id="rId1"/>
    <sheet name="3추검증" sheetId="56" state="hidden" r:id="rId2"/>
    <sheet name="상임 표지" sheetId="20" state="hidden" r:id="rId3"/>
    <sheet name="표지" sheetId="57" state="hidden" r:id="rId4"/>
    <sheet name="예결 표지" sheetId="55" state="hidden" r:id="rId5"/>
    <sheet name="예결 표지(가로)" sheetId="62" state="hidden" r:id="rId6"/>
    <sheet name="15년총괄표" sheetId="68" state="hidden" r:id="rId7"/>
    <sheet name="15년총괄표(실국별)" sheetId="69" state="hidden" r:id="rId8"/>
    <sheet name="2추총괄표" sheetId="48" state="hidden" r:id="rId9"/>
    <sheet name="2추총괄표(실국별)" sheetId="60" state="hidden" r:id="rId10"/>
    <sheet name="16년일출(1차부동의)" sheetId="107" r:id="rId11"/>
  </sheets>
  <externalReferences>
    <externalReference r:id="rId12"/>
  </externalReferences>
  <definedNames>
    <definedName name="_xlnm._FilterDatabase" localSheetId="10" hidden="1">'16년일출(1차부동의)'!$B$5:$J$391</definedName>
    <definedName name="_xlnm.Print_Area" localSheetId="0">'15년검증'!$A$1:$M$20</definedName>
    <definedName name="_xlnm.Print_Area" localSheetId="6">'15년총괄표'!$B$1:$H$26</definedName>
    <definedName name="_xlnm.Print_Area" localSheetId="7">'15년총괄표(실국별)'!$B$1:$H$35</definedName>
    <definedName name="_xlnm.Print_Area" localSheetId="10">'16년일출(1차부동의)'!$A$1:$J$392</definedName>
    <definedName name="_xlnm.Print_Area" localSheetId="8">'2추총괄표'!$B$1:$H$26</definedName>
    <definedName name="_xlnm.Print_Area" localSheetId="9">'2추총괄표(실국별)'!$B$1:$H$35</definedName>
    <definedName name="_xlnm.Print_Area" localSheetId="1">'3추검증'!$A$1:$M$20</definedName>
    <definedName name="_xlnm.Print_Area" localSheetId="2">'상임 표지'!$A$1:$M$18</definedName>
    <definedName name="_xlnm.Print_Area" localSheetId="4">'예결 표지'!$A$1:$J$37</definedName>
    <definedName name="_xlnm.Print_Area" localSheetId="5">'예결 표지(가로)'!$A$1:$J$25</definedName>
    <definedName name="_xlnm.Print_Area" localSheetId="3">표지!$A$1:$M$18</definedName>
    <definedName name="_xlnm.Print_Titles" localSheetId="10">'16년일출(1차부동의)'!$2:$4</definedName>
  </definedNames>
  <calcPr calcId="152511"/>
</workbook>
</file>

<file path=xl/calcChain.xml><?xml version="1.0" encoding="utf-8"?>
<calcChain xmlns="http://schemas.openxmlformats.org/spreadsheetml/2006/main">
  <c r="I7" i="107" l="1"/>
  <c r="I8" i="107"/>
  <c r="I9" i="107"/>
  <c r="I10" i="107"/>
  <c r="I11" i="107"/>
  <c r="I12" i="107"/>
  <c r="I13" i="107"/>
  <c r="I14" i="107"/>
  <c r="I15" i="107"/>
  <c r="I16" i="107"/>
  <c r="I17" i="107"/>
  <c r="I18" i="107"/>
  <c r="I19" i="107"/>
  <c r="I20" i="107"/>
  <c r="I21" i="107"/>
  <c r="I22" i="107"/>
  <c r="I23" i="107"/>
  <c r="I24" i="107"/>
  <c r="I25" i="107"/>
  <c r="I26" i="107"/>
  <c r="I27" i="107"/>
  <c r="I28" i="107"/>
  <c r="I29" i="107"/>
  <c r="I30" i="107"/>
  <c r="I31" i="107"/>
  <c r="I32" i="107"/>
  <c r="I33" i="107"/>
  <c r="I34" i="107"/>
  <c r="I35" i="107"/>
  <c r="I36" i="107"/>
  <c r="I37" i="107"/>
  <c r="I38" i="107"/>
  <c r="I39" i="107"/>
  <c r="I40" i="107"/>
  <c r="I41" i="107"/>
  <c r="I42" i="107"/>
  <c r="I43" i="107"/>
  <c r="I44" i="107"/>
  <c r="I45" i="107"/>
  <c r="I46" i="107"/>
  <c r="I47" i="107"/>
  <c r="I48" i="107"/>
  <c r="I49" i="107"/>
  <c r="I50" i="107"/>
  <c r="I51" i="107"/>
  <c r="I52" i="107"/>
  <c r="I53" i="107"/>
  <c r="I55" i="107"/>
  <c r="I56" i="107"/>
  <c r="I57" i="107"/>
  <c r="I58" i="107"/>
  <c r="I59" i="107"/>
  <c r="I61" i="107"/>
  <c r="I62" i="107"/>
  <c r="I63" i="107"/>
  <c r="I64" i="107"/>
  <c r="I65" i="107"/>
  <c r="I66" i="107"/>
  <c r="I67" i="107"/>
  <c r="I68" i="107"/>
  <c r="I69" i="107"/>
  <c r="I70" i="107"/>
  <c r="I71" i="107"/>
  <c r="I72" i="107"/>
  <c r="I73" i="107"/>
  <c r="I74" i="107"/>
  <c r="I75" i="107"/>
  <c r="I76" i="107"/>
  <c r="I77" i="107"/>
  <c r="I78" i="107"/>
  <c r="I79" i="107"/>
  <c r="I80" i="107"/>
  <c r="I81" i="107"/>
  <c r="I82" i="107"/>
  <c r="I83" i="107"/>
  <c r="I84" i="107"/>
  <c r="I85" i="107"/>
  <c r="I86" i="107"/>
  <c r="I87" i="107"/>
  <c r="I88" i="107"/>
  <c r="I89" i="107"/>
  <c r="I90" i="107"/>
  <c r="I91" i="107"/>
  <c r="I92" i="107"/>
  <c r="I93" i="107"/>
  <c r="I94" i="107"/>
  <c r="I95" i="107"/>
  <c r="I96" i="107"/>
  <c r="I97" i="107"/>
  <c r="I98" i="107"/>
  <c r="I99" i="107"/>
  <c r="I100" i="107"/>
  <c r="I101" i="107"/>
  <c r="I102" i="107"/>
  <c r="I103" i="107"/>
  <c r="I104" i="107"/>
  <c r="I105" i="107"/>
  <c r="I106" i="107"/>
  <c r="I107" i="107"/>
  <c r="I108" i="107"/>
  <c r="I109" i="107"/>
  <c r="I110" i="107"/>
  <c r="I111" i="107"/>
  <c r="I112" i="107"/>
  <c r="I113" i="107"/>
  <c r="I114" i="107"/>
  <c r="I115" i="107"/>
  <c r="I116" i="107"/>
  <c r="I117" i="107"/>
  <c r="I118" i="107"/>
  <c r="I119" i="107"/>
  <c r="I120" i="107"/>
  <c r="I121" i="107"/>
  <c r="I122" i="107"/>
  <c r="I123" i="107"/>
  <c r="I124" i="107"/>
  <c r="I125" i="107"/>
  <c r="I126" i="107"/>
  <c r="I127" i="107"/>
  <c r="I128" i="107"/>
  <c r="I129" i="107"/>
  <c r="I130" i="107"/>
  <c r="I131" i="107"/>
  <c r="I133" i="107"/>
  <c r="I134" i="107"/>
  <c r="I135" i="107"/>
  <c r="I136" i="107"/>
  <c r="I137" i="107"/>
  <c r="I138" i="107"/>
  <c r="I139" i="107"/>
  <c r="I140" i="107"/>
  <c r="I141" i="107"/>
  <c r="I142" i="107"/>
  <c r="I143" i="107"/>
  <c r="I144" i="107"/>
  <c r="I145" i="107"/>
  <c r="I146" i="107"/>
  <c r="I147" i="107"/>
  <c r="I148" i="107"/>
  <c r="I149" i="107"/>
  <c r="I150" i="107"/>
  <c r="I151" i="107"/>
  <c r="I152" i="107"/>
  <c r="I153" i="107"/>
  <c r="I154" i="107"/>
  <c r="I155" i="107"/>
  <c r="I156" i="107"/>
  <c r="I157" i="107"/>
  <c r="I158" i="107"/>
  <c r="I159" i="107"/>
  <c r="I160" i="107"/>
  <c r="I161" i="107"/>
  <c r="I162" i="107"/>
  <c r="I163" i="107"/>
  <c r="I164" i="107"/>
  <c r="I165" i="107"/>
  <c r="I166" i="107"/>
  <c r="I167" i="107"/>
  <c r="I168" i="107"/>
  <c r="I169" i="107"/>
  <c r="I170" i="107"/>
  <c r="I171" i="107"/>
  <c r="I172" i="107"/>
  <c r="I173" i="107"/>
  <c r="I174" i="107"/>
  <c r="I175" i="107"/>
  <c r="I176" i="107"/>
  <c r="I177" i="107"/>
  <c r="I178" i="107"/>
  <c r="I179" i="107"/>
  <c r="I180" i="107"/>
  <c r="I181" i="107"/>
  <c r="I182" i="107"/>
  <c r="I183" i="107"/>
  <c r="I184" i="107"/>
  <c r="I185" i="107"/>
  <c r="I186" i="107"/>
  <c r="I187" i="107"/>
  <c r="I188" i="107"/>
  <c r="I189" i="107"/>
  <c r="I190" i="107"/>
  <c r="I191" i="107"/>
  <c r="I192" i="107"/>
  <c r="I193" i="107"/>
  <c r="I194" i="107"/>
  <c r="I195" i="107"/>
  <c r="I196" i="107"/>
  <c r="I197" i="107"/>
  <c r="I198" i="107"/>
  <c r="I199" i="107"/>
  <c r="I200" i="107"/>
  <c r="I201" i="107"/>
  <c r="I202" i="107"/>
  <c r="I203" i="107"/>
  <c r="I204" i="107"/>
  <c r="I205" i="107"/>
  <c r="I206" i="107"/>
  <c r="I207" i="107"/>
  <c r="I208" i="107"/>
  <c r="I209" i="107"/>
  <c r="I210" i="107"/>
  <c r="I211" i="107"/>
  <c r="I212" i="107"/>
  <c r="I214" i="107"/>
  <c r="I215" i="107"/>
  <c r="I216" i="107"/>
  <c r="I217" i="107"/>
  <c r="I218" i="107"/>
  <c r="I219" i="107"/>
  <c r="I220" i="107"/>
  <c r="I221" i="107"/>
  <c r="I222" i="107"/>
  <c r="I223" i="107"/>
  <c r="I224" i="107"/>
  <c r="I225" i="107"/>
  <c r="I226" i="107"/>
  <c r="I227" i="107"/>
  <c r="I228" i="107"/>
  <c r="I229" i="107"/>
  <c r="I230" i="107"/>
  <c r="I231" i="107"/>
  <c r="I232" i="107"/>
  <c r="I233" i="107"/>
  <c r="I234" i="107"/>
  <c r="I235" i="107"/>
  <c r="I236" i="107"/>
  <c r="I237" i="107"/>
  <c r="I238" i="107"/>
  <c r="I239" i="107"/>
  <c r="I241" i="107"/>
  <c r="I242" i="107"/>
  <c r="I243" i="107"/>
  <c r="I244" i="107"/>
  <c r="I245" i="107"/>
  <c r="I247" i="107"/>
  <c r="I248" i="107"/>
  <c r="I249" i="107"/>
  <c r="I250" i="107"/>
  <c r="I251" i="107"/>
  <c r="I252" i="107"/>
  <c r="I253" i="107"/>
  <c r="I254" i="107"/>
  <c r="I255" i="107"/>
  <c r="I256" i="107"/>
  <c r="I257" i="107"/>
  <c r="I258" i="107"/>
  <c r="I259" i="107"/>
  <c r="I260" i="107"/>
  <c r="I261" i="107"/>
  <c r="I262" i="107"/>
  <c r="I263" i="107"/>
  <c r="I264" i="107"/>
  <c r="I265" i="107"/>
  <c r="I266" i="107"/>
  <c r="I267" i="107"/>
  <c r="I268" i="107"/>
  <c r="I269" i="107"/>
  <c r="I270" i="107"/>
  <c r="I271" i="107"/>
  <c r="I272" i="107"/>
  <c r="I273" i="107"/>
  <c r="I274" i="107"/>
  <c r="I275" i="107"/>
  <c r="I276" i="107"/>
  <c r="I277" i="107"/>
  <c r="I278" i="107"/>
  <c r="I279" i="107"/>
  <c r="I280" i="107"/>
  <c r="I281" i="107"/>
  <c r="I282" i="107"/>
  <c r="I283" i="107"/>
  <c r="I284" i="107"/>
  <c r="I285" i="107"/>
  <c r="I286" i="107"/>
  <c r="I287" i="107"/>
  <c r="I288" i="107"/>
  <c r="I289" i="107"/>
  <c r="I290" i="107"/>
  <c r="I291" i="107"/>
  <c r="I292" i="107"/>
  <c r="I293" i="107"/>
  <c r="I294" i="107"/>
  <c r="I295" i="107"/>
  <c r="I296" i="107"/>
  <c r="I297" i="107"/>
  <c r="I298" i="107"/>
  <c r="I299" i="107"/>
  <c r="I300" i="107"/>
  <c r="I301" i="107"/>
  <c r="I302" i="107"/>
  <c r="I303" i="107"/>
  <c r="I304" i="107"/>
  <c r="I305" i="107"/>
  <c r="I306" i="107"/>
  <c r="I307" i="107"/>
  <c r="I309" i="107"/>
  <c r="I310" i="107"/>
  <c r="I311" i="107"/>
  <c r="I312" i="107"/>
  <c r="I313" i="107"/>
  <c r="I314" i="107"/>
  <c r="I315" i="107"/>
  <c r="I316" i="107"/>
  <c r="I317" i="107"/>
  <c r="I318" i="107"/>
  <c r="I319" i="107"/>
  <c r="I321" i="107"/>
  <c r="I322" i="107"/>
  <c r="I323" i="107"/>
  <c r="I324" i="107"/>
  <c r="I325" i="107"/>
  <c r="I326" i="107"/>
  <c r="I327" i="107"/>
  <c r="I328" i="107"/>
  <c r="I329" i="107"/>
  <c r="I330" i="107"/>
  <c r="I331" i="107"/>
  <c r="I332" i="107"/>
  <c r="I333" i="107"/>
  <c r="I335" i="107"/>
  <c r="I336" i="107"/>
  <c r="I337" i="107"/>
  <c r="I338" i="107"/>
  <c r="I339" i="107"/>
  <c r="I340" i="107"/>
  <c r="I341" i="107"/>
  <c r="I342" i="107"/>
  <c r="I343" i="107"/>
  <c r="I344" i="107"/>
  <c r="I345" i="107"/>
  <c r="I346" i="107"/>
  <c r="I347" i="107"/>
  <c r="I348" i="107"/>
  <c r="I349" i="107"/>
  <c r="I350" i="107"/>
  <c r="I351" i="107"/>
  <c r="I352" i="107"/>
  <c r="I353" i="107"/>
  <c r="I354" i="107"/>
  <c r="I355" i="107"/>
  <c r="I356" i="107"/>
  <c r="I357" i="107"/>
  <c r="I358" i="107"/>
  <c r="I359" i="107"/>
  <c r="I360" i="107"/>
  <c r="I362" i="107"/>
  <c r="I363" i="107"/>
  <c r="I364" i="107"/>
  <c r="I365" i="107"/>
  <c r="I366" i="107"/>
  <c r="I367" i="107"/>
  <c r="I368" i="107"/>
  <c r="I369" i="107"/>
  <c r="I370" i="107"/>
  <c r="I371" i="107"/>
  <c r="I372" i="107"/>
  <c r="I373" i="107"/>
  <c r="I374" i="107"/>
  <c r="I375" i="107"/>
  <c r="I376" i="107"/>
  <c r="I377" i="107"/>
  <c r="I378" i="107"/>
  <c r="I379" i="107"/>
  <c r="I380" i="107"/>
  <c r="I381" i="107"/>
  <c r="I382" i="107"/>
  <c r="I383" i="107"/>
  <c r="I384" i="107"/>
  <c r="I385" i="107"/>
  <c r="I386" i="107"/>
  <c r="I387" i="107"/>
  <c r="I388" i="107"/>
  <c r="I389" i="107"/>
  <c r="I390" i="107"/>
  <c r="I391" i="107"/>
  <c r="H391" i="107"/>
  <c r="H390" i="107"/>
  <c r="H389" i="107"/>
  <c r="H388" i="107"/>
  <c r="H387" i="107"/>
  <c r="H386" i="107"/>
  <c r="H385" i="107"/>
  <c r="H384" i="107"/>
  <c r="H383" i="107"/>
  <c r="H382" i="107"/>
  <c r="H381" i="107"/>
  <c r="H380" i="107"/>
  <c r="H379" i="107"/>
  <c r="H378" i="107"/>
  <c r="H377" i="107"/>
  <c r="H376" i="107"/>
  <c r="H375" i="107"/>
  <c r="H374" i="107"/>
  <c r="H373" i="107"/>
  <c r="H372" i="107"/>
  <c r="H371" i="107"/>
  <c r="H370" i="107"/>
  <c r="H369" i="107"/>
  <c r="H368" i="107"/>
  <c r="H367" i="107"/>
  <c r="H366" i="107"/>
  <c r="H365" i="107"/>
  <c r="H364" i="107"/>
  <c r="H363" i="107"/>
  <c r="H362" i="107"/>
  <c r="G361" i="107"/>
  <c r="I361" i="107" s="1"/>
  <c r="F361" i="107"/>
  <c r="E361" i="107"/>
  <c r="H360" i="107"/>
  <c r="H359" i="107"/>
  <c r="H358" i="107"/>
  <c r="H357" i="107"/>
  <c r="H356" i="107"/>
  <c r="H355" i="107"/>
  <c r="H354" i="107"/>
  <c r="H353" i="107"/>
  <c r="H352" i="107"/>
  <c r="H351" i="107"/>
  <c r="H350" i="107"/>
  <c r="H349" i="107"/>
  <c r="H348" i="107"/>
  <c r="H347" i="107"/>
  <c r="H346" i="107"/>
  <c r="H345" i="107"/>
  <c r="H344" i="107"/>
  <c r="H343" i="107"/>
  <c r="H342" i="107"/>
  <c r="H341" i="107"/>
  <c r="H340" i="107"/>
  <c r="H339" i="107"/>
  <c r="H338" i="107"/>
  <c r="H337" i="107"/>
  <c r="H336" i="107"/>
  <c r="H335" i="107"/>
  <c r="G334" i="107"/>
  <c r="I334" i="107" s="1"/>
  <c r="F334" i="107"/>
  <c r="E334" i="107"/>
  <c r="H333" i="107"/>
  <c r="H332" i="107"/>
  <c r="H331" i="107"/>
  <c r="H330" i="107"/>
  <c r="H329" i="107"/>
  <c r="H328" i="107"/>
  <c r="H327" i="107"/>
  <c r="H326" i="107"/>
  <c r="H325" i="107"/>
  <c r="H324" i="107"/>
  <c r="H323" i="107"/>
  <c r="H322" i="107"/>
  <c r="H321" i="107"/>
  <c r="G320" i="107"/>
  <c r="I320" i="107" s="1"/>
  <c r="F320" i="107"/>
  <c r="E320" i="107"/>
  <c r="H319" i="107"/>
  <c r="H318" i="107"/>
  <c r="H317" i="107"/>
  <c r="H316" i="107"/>
  <c r="H315" i="107"/>
  <c r="H314" i="107"/>
  <c r="H313" i="107"/>
  <c r="H312" i="107"/>
  <c r="H311" i="107"/>
  <c r="H310" i="107"/>
  <c r="H309" i="107"/>
  <c r="G308" i="107"/>
  <c r="I308" i="107" s="1"/>
  <c r="F308" i="107"/>
  <c r="E308" i="107"/>
  <c r="H307" i="107"/>
  <c r="H306" i="107"/>
  <c r="H305" i="107"/>
  <c r="H304" i="107"/>
  <c r="H303" i="107"/>
  <c r="H302" i="107"/>
  <c r="H301" i="107"/>
  <c r="H300" i="107"/>
  <c r="H299" i="107"/>
  <c r="H298" i="107"/>
  <c r="H297" i="107"/>
  <c r="H296" i="107"/>
  <c r="H295" i="107"/>
  <c r="H294" i="107"/>
  <c r="H293" i="107"/>
  <c r="H292" i="107"/>
  <c r="H291" i="107"/>
  <c r="H290" i="107"/>
  <c r="H289" i="107"/>
  <c r="H288" i="107"/>
  <c r="H287" i="107"/>
  <c r="H286" i="107"/>
  <c r="H285" i="107"/>
  <c r="H284" i="107"/>
  <c r="H283" i="107"/>
  <c r="H282" i="107"/>
  <c r="H281" i="107"/>
  <c r="H280" i="107"/>
  <c r="H279" i="107"/>
  <c r="H278" i="107"/>
  <c r="H277" i="107"/>
  <c r="H276" i="107"/>
  <c r="H275" i="107"/>
  <c r="H274" i="107"/>
  <c r="H273" i="107"/>
  <c r="H272" i="107"/>
  <c r="H271" i="107"/>
  <c r="H270" i="107"/>
  <c r="H269" i="107"/>
  <c r="H268" i="107"/>
  <c r="H267" i="107"/>
  <c r="H266" i="107"/>
  <c r="H265" i="107"/>
  <c r="H264" i="107"/>
  <c r="H263" i="107"/>
  <c r="H262" i="107"/>
  <c r="H261" i="107"/>
  <c r="H260" i="107"/>
  <c r="H259" i="107"/>
  <c r="H258" i="107"/>
  <c r="H257" i="107"/>
  <c r="H256" i="107"/>
  <c r="H255" i="107"/>
  <c r="H254" i="107"/>
  <c r="H253" i="107"/>
  <c r="H252" i="107"/>
  <c r="H251" i="107"/>
  <c r="H250" i="107"/>
  <c r="H249" i="107"/>
  <c r="H248" i="107"/>
  <c r="H247" i="107"/>
  <c r="G246" i="107"/>
  <c r="I246" i="107" s="1"/>
  <c r="F246" i="107"/>
  <c r="E246" i="107"/>
  <c r="H245" i="107"/>
  <c r="H244" i="107"/>
  <c r="H243" i="107"/>
  <c r="H242" i="107"/>
  <c r="H241" i="107"/>
  <c r="G240" i="107"/>
  <c r="G213" i="107" s="1"/>
  <c r="I213" i="107" s="1"/>
  <c r="H239" i="107"/>
  <c r="H238" i="107"/>
  <c r="H237" i="107"/>
  <c r="H236" i="107"/>
  <c r="H235" i="107"/>
  <c r="H234" i="107"/>
  <c r="H233" i="107"/>
  <c r="H232" i="107"/>
  <c r="H231" i="107"/>
  <c r="H230" i="107"/>
  <c r="H229" i="107"/>
  <c r="H228" i="107"/>
  <c r="H227" i="107"/>
  <c r="H226" i="107"/>
  <c r="H225" i="107"/>
  <c r="H224" i="107"/>
  <c r="H223" i="107"/>
  <c r="H222" i="107"/>
  <c r="H221" i="107"/>
  <c r="H220" i="107"/>
  <c r="H219" i="107"/>
  <c r="H218" i="107"/>
  <c r="H217" i="107"/>
  <c r="H216" i="107"/>
  <c r="H215" i="107"/>
  <c r="H214" i="107"/>
  <c r="F213" i="107"/>
  <c r="E213" i="107"/>
  <c r="H212" i="107"/>
  <c r="H211" i="107"/>
  <c r="H210" i="107"/>
  <c r="H209" i="107"/>
  <c r="H208" i="107"/>
  <c r="H207" i="107"/>
  <c r="H206" i="107"/>
  <c r="H205" i="107"/>
  <c r="H204" i="107"/>
  <c r="H203" i="107"/>
  <c r="H202" i="107"/>
  <c r="H201" i="107"/>
  <c r="H200" i="107"/>
  <c r="H199" i="107"/>
  <c r="H198" i="107"/>
  <c r="H197" i="107"/>
  <c r="H196" i="107"/>
  <c r="H195" i="107"/>
  <c r="H194" i="107"/>
  <c r="H193" i="107"/>
  <c r="H192" i="107"/>
  <c r="H191" i="107"/>
  <c r="H190" i="107"/>
  <c r="H189" i="107"/>
  <c r="H188" i="107"/>
  <c r="H187" i="107"/>
  <c r="H186" i="107"/>
  <c r="H185" i="107"/>
  <c r="H184" i="107"/>
  <c r="H183" i="107"/>
  <c r="H182" i="107"/>
  <c r="H181" i="107"/>
  <c r="H180" i="107"/>
  <c r="H179" i="107"/>
  <c r="H178" i="107"/>
  <c r="H177" i="107"/>
  <c r="H176" i="107"/>
  <c r="H175" i="107"/>
  <c r="H174" i="107"/>
  <c r="H173" i="107"/>
  <c r="H172" i="107"/>
  <c r="H171" i="107"/>
  <c r="H170" i="107"/>
  <c r="H169" i="107"/>
  <c r="H168" i="107"/>
  <c r="H167" i="107"/>
  <c r="H166" i="107"/>
  <c r="H165" i="107"/>
  <c r="H164" i="107"/>
  <c r="H163" i="107"/>
  <c r="H162" i="107"/>
  <c r="H161" i="107"/>
  <c r="H160" i="107"/>
  <c r="H159" i="107"/>
  <c r="H158" i="107"/>
  <c r="H157" i="107"/>
  <c r="H156" i="107"/>
  <c r="H155" i="107"/>
  <c r="H154" i="107"/>
  <c r="H153" i="107"/>
  <c r="H152" i="107"/>
  <c r="H151" i="107"/>
  <c r="H150" i="107"/>
  <c r="H149" i="107"/>
  <c r="H148" i="107"/>
  <c r="H147" i="107"/>
  <c r="H146" i="107"/>
  <c r="H145" i="107"/>
  <c r="H144" i="107"/>
  <c r="H143" i="107"/>
  <c r="H142" i="107"/>
  <c r="H141" i="107"/>
  <c r="H140" i="107"/>
  <c r="H139" i="107"/>
  <c r="H138" i="107"/>
  <c r="H137" i="107"/>
  <c r="H136" i="107"/>
  <c r="H135" i="107"/>
  <c r="H134" i="107"/>
  <c r="H133" i="107"/>
  <c r="G132" i="107"/>
  <c r="I132" i="107" s="1"/>
  <c r="F132" i="107"/>
  <c r="E132" i="107"/>
  <c r="H131" i="107"/>
  <c r="H130" i="107"/>
  <c r="H129" i="107"/>
  <c r="H128" i="107"/>
  <c r="H127" i="107"/>
  <c r="H126" i="107"/>
  <c r="H125" i="107"/>
  <c r="H124" i="107"/>
  <c r="H123" i="107"/>
  <c r="H122" i="107"/>
  <c r="H121" i="107"/>
  <c r="H120" i="107"/>
  <c r="H119" i="107"/>
  <c r="H118" i="107"/>
  <c r="H117" i="107"/>
  <c r="H116" i="107"/>
  <c r="H115" i="107"/>
  <c r="H114" i="107"/>
  <c r="H113" i="107"/>
  <c r="H112" i="107"/>
  <c r="H111" i="107"/>
  <c r="H110" i="107"/>
  <c r="H109" i="107"/>
  <c r="H108" i="107"/>
  <c r="H107" i="107"/>
  <c r="H106" i="107"/>
  <c r="H105" i="107"/>
  <c r="H104" i="107"/>
  <c r="H103" i="107"/>
  <c r="H102" i="107"/>
  <c r="H101" i="107"/>
  <c r="H100" i="107"/>
  <c r="H99" i="107"/>
  <c r="H98" i="107"/>
  <c r="H97" i="107"/>
  <c r="H96" i="107"/>
  <c r="H95" i="107"/>
  <c r="H94" i="107"/>
  <c r="H93" i="107"/>
  <c r="H92" i="107"/>
  <c r="H91" i="107"/>
  <c r="H90" i="107"/>
  <c r="H89" i="107"/>
  <c r="H88" i="107"/>
  <c r="H87" i="107"/>
  <c r="H86" i="107"/>
  <c r="H85" i="107"/>
  <c r="H84" i="107"/>
  <c r="H83" i="107"/>
  <c r="H82" i="107"/>
  <c r="H81" i="107"/>
  <c r="H80" i="107"/>
  <c r="H79" i="107"/>
  <c r="H78" i="107"/>
  <c r="H77" i="107"/>
  <c r="H76" i="107"/>
  <c r="H75" i="107"/>
  <c r="H74" i="107"/>
  <c r="H73" i="107"/>
  <c r="H72" i="107"/>
  <c r="H71" i="107"/>
  <c r="H70" i="107"/>
  <c r="H69" i="107"/>
  <c r="H68" i="107"/>
  <c r="H67" i="107"/>
  <c r="H66" i="107"/>
  <c r="H65" i="107"/>
  <c r="H64" i="107"/>
  <c r="H63" i="107"/>
  <c r="H62" i="107"/>
  <c r="H61" i="107"/>
  <c r="G60" i="107"/>
  <c r="I60" i="107" s="1"/>
  <c r="F60" i="107"/>
  <c r="E60" i="107"/>
  <c r="H59" i="107"/>
  <c r="H58" i="107"/>
  <c r="H57" i="107"/>
  <c r="H56" i="107"/>
  <c r="H55" i="107"/>
  <c r="G54" i="107"/>
  <c r="F54" i="107"/>
  <c r="E54" i="107"/>
  <c r="H53" i="107"/>
  <c r="H52" i="107"/>
  <c r="H51" i="107"/>
  <c r="H50" i="107"/>
  <c r="H49" i="107"/>
  <c r="H48" i="107"/>
  <c r="H47" i="107"/>
  <c r="H46" i="107"/>
  <c r="H45" i="107"/>
  <c r="H44" i="107"/>
  <c r="H43" i="107"/>
  <c r="H42" i="107"/>
  <c r="H41" i="107"/>
  <c r="H40" i="107"/>
  <c r="H39" i="107"/>
  <c r="H38" i="107"/>
  <c r="H37" i="107"/>
  <c r="H36" i="107"/>
  <c r="H35" i="107"/>
  <c r="H34" i="107"/>
  <c r="H33" i="107"/>
  <c r="H32" i="107"/>
  <c r="H31" i="107"/>
  <c r="H30" i="107"/>
  <c r="H29" i="107"/>
  <c r="H28" i="107"/>
  <c r="H27" i="107"/>
  <c r="H26" i="107"/>
  <c r="H25" i="107"/>
  <c r="H24" i="107"/>
  <c r="H23" i="107"/>
  <c r="H22" i="107"/>
  <c r="H21" i="107"/>
  <c r="H20" i="107"/>
  <c r="H19" i="107"/>
  <c r="H18" i="107"/>
  <c r="H17" i="107"/>
  <c r="H16" i="107"/>
  <c r="H15" i="107"/>
  <c r="H14" i="107"/>
  <c r="H13" i="107"/>
  <c r="H12" i="107"/>
  <c r="H11" i="107"/>
  <c r="H10" i="107"/>
  <c r="H9" i="107"/>
  <c r="H8" i="107"/>
  <c r="H7" i="107"/>
  <c r="G6" i="107"/>
  <c r="F6" i="107"/>
  <c r="E6" i="107"/>
  <c r="I240" i="107" l="1"/>
  <c r="I54" i="107"/>
  <c r="I6" i="107"/>
  <c r="H308" i="107"/>
  <c r="H54" i="107"/>
  <c r="F2" i="107"/>
  <c r="H320" i="107"/>
  <c r="H334" i="107"/>
  <c r="H361" i="107"/>
  <c r="H6" i="107"/>
  <c r="H60" i="107"/>
  <c r="H132" i="107"/>
  <c r="H246" i="107"/>
  <c r="F5" i="107"/>
  <c r="E5" i="107"/>
  <c r="G2" i="107"/>
  <c r="G5" i="107"/>
  <c r="H240" i="107"/>
  <c r="H213" i="107" s="1"/>
  <c r="I5" i="107" l="1"/>
  <c r="H5" i="107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B14" i="73" l="1"/>
  <c r="B13" i="73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F24" i="68"/>
  <c r="D14" i="73"/>
  <c r="B7" i="73"/>
  <c r="D13" i="73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K8" i="73" l="1"/>
  <c r="K9" i="73"/>
  <c r="D6" i="73"/>
  <c r="D5" i="73" l="1"/>
  <c r="E5" i="73" s="1"/>
  <c r="E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E24" i="68"/>
  <c r="I25" i="68"/>
  <c r="D24" i="68"/>
  <c r="I24" i="68" l="1"/>
  <c r="M7" i="68"/>
  <c r="I7" i="56" l="1"/>
  <c r="F17" i="68" l="1"/>
  <c r="F14" i="68"/>
  <c r="G11" i="68"/>
  <c r="F15" i="68"/>
  <c r="G10" i="68"/>
  <c r="F9" i="68"/>
  <c r="G16" i="68"/>
  <c r="F12" i="68"/>
  <c r="G17" i="68"/>
  <c r="G9" i="68"/>
  <c r="F13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D7" i="68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H33" i="69"/>
  <c r="H12" i="69"/>
  <c r="D7" i="69"/>
  <c r="E7" i="69"/>
  <c r="H18" i="68"/>
  <c r="G25" i="48"/>
  <c r="E3" i="69" l="1"/>
  <c r="E3" i="68"/>
  <c r="I8" i="68"/>
  <c r="K11" i="56"/>
  <c r="M11" i="56" s="1"/>
  <c r="K13" i="56"/>
  <c r="M13" i="56" s="1"/>
  <c r="K14" i="56"/>
  <c r="F25" i="48"/>
  <c r="D12" i="56"/>
  <c r="D10" i="56"/>
  <c r="D7" i="56"/>
  <c r="I10" i="73" l="1"/>
  <c r="B11" i="73"/>
  <c r="B10" i="73"/>
  <c r="I12" i="73"/>
  <c r="B12" i="73"/>
  <c r="I11" i="73"/>
  <c r="L14" i="56"/>
  <c r="M14" i="56"/>
  <c r="K10" i="56"/>
  <c r="K12" i="56"/>
  <c r="L13" i="56"/>
  <c r="L11" i="56"/>
  <c r="D8" i="56"/>
  <c r="D6" i="56" s="1"/>
  <c r="B8" i="73" l="1"/>
  <c r="B6" i="73" s="1"/>
  <c r="I8" i="73"/>
  <c r="I6" i="73" s="1"/>
  <c r="L11" i="73"/>
  <c r="M11" i="73"/>
  <c r="M12" i="73"/>
  <c r="L12" i="73"/>
  <c r="B9" i="73"/>
  <c r="F10" i="73"/>
  <c r="E10" i="73"/>
  <c r="E11" i="73"/>
  <c r="F11" i="73"/>
  <c r="I9" i="73"/>
  <c r="M10" i="73"/>
  <c r="L10" i="73"/>
  <c r="E12" i="73"/>
  <c r="F12" i="73"/>
  <c r="K9" i="56"/>
  <c r="K7" i="56"/>
  <c r="E6" i="56"/>
  <c r="K8" i="56"/>
  <c r="I5" i="73" l="1"/>
  <c r="C6" i="73"/>
  <c r="C9" i="73"/>
  <c r="F9" i="73"/>
  <c r="E9" i="73"/>
  <c r="J6" i="73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4" i="56" l="1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I12" i="56" l="1"/>
  <c r="M12" i="56" s="1"/>
  <c r="B12" i="56"/>
  <c r="L12" i="56"/>
  <c r="B8" i="56"/>
  <c r="B6" i="56" s="1"/>
  <c r="B10" i="56"/>
  <c r="I10" i="56"/>
  <c r="F12" i="56" l="1"/>
  <c r="E12" i="56"/>
  <c r="C6" i="56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K7" i="73" l="1"/>
  <c r="K6" i="73" s="1"/>
  <c r="K5" i="73" s="1"/>
  <c r="L6" i="73" l="1"/>
  <c r="L5" i="73"/>
  <c r="I18" i="73"/>
  <c r="G14" i="68"/>
  <c r="H14" i="68" s="1"/>
  <c r="H7" i="68" s="1"/>
  <c r="G30" i="69"/>
  <c r="G7" i="69" s="1"/>
  <c r="G3" i="69" s="1"/>
  <c r="H30" i="69" l="1"/>
  <c r="H7" i="69" s="1"/>
  <c r="G7" i="68"/>
  <c r="G25" i="68" l="1"/>
  <c r="J7" i="68" s="1"/>
  <c r="K7" i="68" s="1"/>
  <c r="G3" i="68"/>
  <c r="J8" i="68"/>
  <c r="K8" i="68" s="1"/>
  <c r="G24" i="68" l="1"/>
  <c r="N7" i="68" s="1"/>
  <c r="N10" i="68" s="1"/>
  <c r="N14" i="68" s="1"/>
  <c r="H25" i="68"/>
  <c r="H24" i="68" s="1"/>
  <c r="J24" i="68" s="1"/>
  <c r="J25" i="68" l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<sst xmlns="http://schemas.openxmlformats.org/spreadsheetml/2006/main" count="1605" uniqueCount="639">
  <si>
    <t>감액</t>
    <phoneticPr fontId="2" type="noConversion"/>
  </si>
  <si>
    <t>증액</t>
    <phoneticPr fontId="2" type="noConversion"/>
  </si>
  <si>
    <t>부서명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</si>
  <si>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</si>
  <si>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</si>
  <si>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</si>
  <si>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</si>
  <si>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</si>
  <si>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</si>
  <si>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</si>
  <si>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</si>
  <si>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</si>
  <si>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</si>
  <si>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</si>
  <si>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</si>
  <si>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</si>
  <si>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</si>
  <si>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</si>
  <si>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</si>
  <si>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</si>
  <si>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</si>
  <si>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</si>
  <si>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</si>
  <si>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</si>
  <si>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</si>
  <si>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</si>
  <si>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</si>
  <si>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</si>
  <si>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</si>
  <si>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</si>
  <si>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</si>
  <si>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</si>
  <si>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</si>
  <si>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</si>
  <si>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</si>
  <si>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</si>
  <si>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</si>
  <si>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</si>
  <si>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</si>
  <si>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</si>
  <si>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</si>
  <si>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</si>
  <si>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</si>
  <si>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</si>
  <si>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</si>
  <si>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</si>
  <si>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</si>
  <si>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</si>
  <si>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</si>
  <si>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</si>
  <si>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</si>
  <si>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</si>
  <si>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</si>
  <si>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</si>
  <si>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</si>
  <si>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</si>
  <si>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</si>
  <si>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</si>
  <si>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</si>
  <si>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</si>
  <si>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보건복지위원회</t>
    <phoneticPr fontId="6" type="noConversion"/>
  </si>
  <si>
    <t>복지여성실</t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</si>
  <si>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</si>
  <si>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</si>
  <si>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</si>
  <si>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</si>
  <si>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</si>
  <si>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</si>
  <si>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광특</t>
    <phoneticPr fontId="2" type="noConversion"/>
  </si>
  <si>
    <t>분권</t>
    <phoneticPr fontId="2" type="noConversion"/>
  </si>
  <si>
    <t>의존계</t>
    <phoneticPr fontId="2" type="noConversion"/>
  </si>
  <si>
    <t>가족여성담당관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</si>
  <si>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</si>
  <si>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</si>
  <si>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</si>
  <si>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</si>
  <si>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</si>
  <si>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</si>
  <si>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</si>
  <si>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</si>
  <si>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</si>
  <si>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</si>
  <si>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</si>
  <si>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</si>
  <si>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</si>
  <si>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</si>
  <si>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</si>
  <si>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</si>
  <si>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</si>
  <si>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</si>
  <si>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</si>
  <si>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</si>
  <si>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</si>
  <si>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</si>
  <si>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</si>
  <si>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</si>
  <si>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</si>
  <si>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</si>
  <si>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</si>
  <si>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</si>
  <si>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</si>
  <si>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실국명</t>
    <phoneticPr fontId="6" type="noConversion"/>
  </si>
  <si>
    <t>세부사업명 및 부기명</t>
    <phoneticPr fontId="2" type="noConversion"/>
  </si>
  <si>
    <t>자치행정과</t>
  </si>
  <si>
    <t>교육협력국</t>
  </si>
  <si>
    <t>도서관정책과</t>
  </si>
  <si>
    <t>문화정책과</t>
  </si>
  <si>
    <t>농식품유통과</t>
  </si>
  <si>
    <t>수산과</t>
  </si>
  <si>
    <t>해양수산자원연구소</t>
  </si>
  <si>
    <t>철도국</t>
  </si>
  <si>
    <t>재난안전본부</t>
  </si>
  <si>
    <t>의왕소방서</t>
  </si>
  <si>
    <t>포천소방서</t>
  </si>
  <si>
    <t>무한돌봄복지과</t>
  </si>
  <si>
    <t>균형발전기획실</t>
  </si>
  <si>
    <t>경제실</t>
  </si>
  <si>
    <t>축산정책과</t>
  </si>
  <si>
    <t>산림과</t>
  </si>
  <si>
    <t>축산위생연구소</t>
  </si>
  <si>
    <t>북부축산위생연구소</t>
  </si>
  <si>
    <t>교통국</t>
  </si>
  <si>
    <t>건설국</t>
  </si>
  <si>
    <t>농업기술원</t>
  </si>
  <si>
    <t>인재개발원</t>
  </si>
  <si>
    <t>보건환경연구원</t>
  </si>
  <si>
    <t>수자원본부</t>
  </si>
  <si>
    <t>건설본부</t>
  </si>
  <si>
    <t>보건복지위원회</t>
  </si>
  <si>
    <t>여성가족교육협력위원회</t>
  </si>
  <si>
    <t>특교</t>
    <phoneticPr fontId="2" type="noConversion"/>
  </si>
  <si>
    <t>지특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</si>
  <si>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</si>
  <si>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</si>
  <si>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</si>
  <si>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</si>
  <si>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</si>
  <si>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</si>
  <si>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</si>
  <si>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</si>
  <si>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</si>
  <si>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</si>
  <si>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</si>
  <si>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</si>
  <si>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</si>
  <si>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</si>
  <si>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</si>
  <si>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</si>
  <si>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</si>
  <si>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</si>
  <si>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차액</t>
    <phoneticPr fontId="2" type="noConversion"/>
  </si>
  <si>
    <t>(의회운영위원회)</t>
    <phoneticPr fontId="2" type="noConversion"/>
  </si>
  <si>
    <t>합계</t>
    <phoneticPr fontId="2" type="noConversion"/>
  </si>
  <si>
    <t>기획조정실</t>
    <phoneticPr fontId="77" type="noConversion"/>
  </si>
  <si>
    <t>균형발전기획실</t>
    <phoneticPr fontId="77" type="noConversion"/>
  </si>
  <si>
    <t>평가담당관</t>
    <phoneticPr fontId="77" type="noConversion"/>
  </si>
  <si>
    <t>공공기관 역량 강화 기반 구축(자체/직접)
- 공공기관 규정정비 컨설팅 (사무관리비)</t>
    <phoneticPr fontId="77" type="noConversion"/>
  </si>
  <si>
    <t>(기획재정위원회)</t>
    <phoneticPr fontId="77" type="noConversion"/>
  </si>
  <si>
    <t>통일기반조성담당관</t>
    <phoneticPr fontId="77" type="noConversion"/>
  </si>
  <si>
    <t>문화유산과</t>
    <phoneticPr fontId="2" type="noConversion"/>
  </si>
  <si>
    <t>문화체육관광국</t>
    <phoneticPr fontId="2" type="noConversion"/>
  </si>
  <si>
    <t>(문화체육관광위원회)</t>
    <phoneticPr fontId="2" type="noConversion"/>
  </si>
  <si>
    <t>문화정책과</t>
    <phoneticPr fontId="2" type="noConversion"/>
  </si>
  <si>
    <t>경기도 문화의전당 운영(자체/직접)
- 경기도 문화의전당 운영</t>
    <phoneticPr fontId="2" type="noConversion"/>
  </si>
  <si>
    <t>경기도 국어문화진흥사업(자체/직접)
- 경기도 국어문화 진흥사업</t>
    <phoneticPr fontId="2" type="noConversion"/>
  </si>
  <si>
    <t>경기문화재단 운영(자체/직접)
- 경기문화재단 운영</t>
    <phoneticPr fontId="2" type="noConversion"/>
  </si>
  <si>
    <t>시군 문화예술 활성화 지원(자체/지원)
- 시.군 문화예술 활성화 지원</t>
    <phoneticPr fontId="2" type="noConversion"/>
  </si>
  <si>
    <t>경기역사 인물 조명(자체/직접)
- 경기역사 인물 조명</t>
    <phoneticPr fontId="2" type="noConversion"/>
  </si>
  <si>
    <t>문화예술 활동지원(자체/직접)
- 문화유산분야 국외업무수행</t>
    <phoneticPr fontId="2" type="noConversion"/>
  </si>
  <si>
    <t>시.군 예술단체 사업지원(자체/지원)
- 시.군 예술단체 사업지원</t>
    <phoneticPr fontId="2" type="noConversion"/>
  </si>
  <si>
    <t>국제거리 축제(자체/지원)
- 국제거리 축제</t>
    <phoneticPr fontId="2" type="noConversion"/>
  </si>
  <si>
    <t>경기창작연희 페스티벌(자체/지원)
- 경기창작연희 페스티벌</t>
    <phoneticPr fontId="2" type="noConversion"/>
  </si>
  <si>
    <t>체육과</t>
    <phoneticPr fontId="2" type="noConversion"/>
  </si>
  <si>
    <t>경기도생활체육회 사무처 운영(자체/직접)
- 경기도생활체육회 사무처 운영</t>
    <phoneticPr fontId="2" type="noConversion"/>
  </si>
  <si>
    <t>생활체육 활성화(자체/직접)
- 생활체육 육성</t>
    <phoneticPr fontId="2" type="noConversion"/>
  </si>
  <si>
    <t>생활체육 활성화(자체/직접)
- 생활체육 프로그램 보급</t>
    <phoneticPr fontId="2" type="noConversion"/>
  </si>
  <si>
    <t>경기도체육회 사무처 운영(자체/직접)
- 체육진흥</t>
    <phoneticPr fontId="2" type="noConversion"/>
  </si>
  <si>
    <t>주민밀착형 동네형 생활체육시설(자체/지원)
- 주민밀착형 동네형 생활체육시설 건립</t>
    <phoneticPr fontId="2" type="noConversion"/>
  </si>
  <si>
    <t>도 무형문화재 공개행사(자체/직접)
- 도 무형문화재 공개행사</t>
    <phoneticPr fontId="2" type="noConversion"/>
  </si>
  <si>
    <t>세계유산 남한산성 역사문화명소화(자체/직접)
- 세계유산 남한산성 역사문화명소화</t>
    <phoneticPr fontId="2" type="noConversion"/>
  </si>
  <si>
    <t>무형문화재 전수교육관 활성화(자체/지원)</t>
    <phoneticPr fontId="2" type="noConversion"/>
  </si>
  <si>
    <t>콘텐츠산업과</t>
    <phoneticPr fontId="2" type="noConversion"/>
  </si>
  <si>
    <t>경기콘텐츠진흥원 운영(자체/직접)
- 경기콘텐츠진흥원 운영</t>
    <phoneticPr fontId="2" type="noConversion"/>
  </si>
  <si>
    <t>관광과</t>
    <phoneticPr fontId="2" type="noConversion"/>
  </si>
  <si>
    <t>경기관광공사 운영(자체/직접)
- 경기관광공사 운영</t>
    <phoneticPr fontId="2" type="noConversion"/>
  </si>
  <si>
    <t>한국도자재단 운영(자체/직접)
- 한국도자재단 운영</t>
    <phoneticPr fontId="2" type="noConversion"/>
  </si>
  <si>
    <t>철도국</t>
    <phoneticPr fontId="2" type="noConversion"/>
  </si>
  <si>
    <t>교통국</t>
    <phoneticPr fontId="2" type="noConversion"/>
  </si>
  <si>
    <t>(건설교통위원회)</t>
    <phoneticPr fontId="2" type="noConversion"/>
  </si>
  <si>
    <t>광역도시철도과</t>
    <phoneticPr fontId="2" type="noConversion"/>
  </si>
  <si>
    <t>교통정책과</t>
    <phoneticPr fontId="2" type="noConversion"/>
  </si>
  <si>
    <t>택시정책과</t>
    <phoneticPr fontId="2" type="noConversion"/>
  </si>
  <si>
    <t>건설국</t>
    <phoneticPr fontId="2" type="noConversion"/>
  </si>
  <si>
    <t>건설안전과</t>
    <phoneticPr fontId="2" type="noConversion"/>
  </si>
  <si>
    <t>도로정책과</t>
    <phoneticPr fontId="2" type="noConversion"/>
  </si>
  <si>
    <t>하천과</t>
    <phoneticPr fontId="2" type="noConversion"/>
  </si>
  <si>
    <t>지방하천개수 시군대행사업(자체/직접)</t>
    <phoneticPr fontId="2" type="noConversion"/>
  </si>
  <si>
    <t>건설본부</t>
    <phoneticPr fontId="2" type="noConversion"/>
  </si>
  <si>
    <t>도로건설과</t>
    <phoneticPr fontId="2" type="noConversion"/>
  </si>
  <si>
    <t>도로구조물 유지관리(자체/직접)</t>
    <phoneticPr fontId="2" type="noConversion"/>
  </si>
  <si>
    <t>북부도로과</t>
    <phoneticPr fontId="2" type="noConversion"/>
  </si>
  <si>
    <t>관리과</t>
    <phoneticPr fontId="2" type="noConversion"/>
  </si>
  <si>
    <t>과적차량단속 효율화를 위한 신기술 개발 연구용역(자체/직접)</t>
    <phoneticPr fontId="2" type="noConversion"/>
  </si>
  <si>
    <t>자치행정국</t>
    <phoneticPr fontId="2" type="noConversion"/>
  </si>
  <si>
    <t>(안전행정위원회)</t>
    <phoneticPr fontId="2" type="noConversion"/>
  </si>
  <si>
    <t>장학사업 지원(자체/직접), 민간위탁금(307-05) 
- 경기도장학관 운영비 지원</t>
  </si>
  <si>
    <t>총무과</t>
    <phoneticPr fontId="2" type="noConversion"/>
  </si>
  <si>
    <t>특별사법경찰단</t>
    <phoneticPr fontId="2" type="noConversion"/>
  </si>
  <si>
    <t>재난안전본부</t>
    <phoneticPr fontId="2" type="noConversion"/>
  </si>
  <si>
    <t>재난대응과</t>
    <phoneticPr fontId="2" type="noConversion"/>
  </si>
  <si>
    <t>소방행정과</t>
    <phoneticPr fontId="2" type="noConversion"/>
  </si>
  <si>
    <t>화재조사 전문화(자체/직접)
- 화재재연실험</t>
    <phoneticPr fontId="2" type="noConversion"/>
  </si>
  <si>
    <t>화재조사 전문화(자체/직접)
- 민간전문가 화재감식 참여수당</t>
    <phoneticPr fontId="2" type="noConversion"/>
  </si>
  <si>
    <t>소방학교</t>
    <phoneticPr fontId="2" type="noConversion"/>
  </si>
  <si>
    <t>특수대응단</t>
    <phoneticPr fontId="2" type="noConversion"/>
  </si>
  <si>
    <t>특수대응단 운영(자체/직접)
- 개인안전장비 보관함</t>
    <phoneticPr fontId="2" type="noConversion"/>
  </si>
  <si>
    <t>수원소방서</t>
    <phoneticPr fontId="2" type="noConversion"/>
  </si>
  <si>
    <t>소방청사관리(자체/직접)
- 개인안전장비 보관함</t>
    <phoneticPr fontId="2" type="noConversion"/>
  </si>
  <si>
    <t>성남소방서</t>
    <phoneticPr fontId="2" type="noConversion"/>
  </si>
  <si>
    <t>분당소방서</t>
    <phoneticPr fontId="2" type="noConversion"/>
  </si>
  <si>
    <t>부천소방서</t>
    <phoneticPr fontId="2" type="noConversion"/>
  </si>
  <si>
    <t>안양소방서</t>
    <phoneticPr fontId="2" type="noConversion"/>
  </si>
  <si>
    <t>안산소방서</t>
    <phoneticPr fontId="2" type="noConversion"/>
  </si>
  <si>
    <t>용인소방서</t>
    <phoneticPr fontId="2" type="noConversion"/>
  </si>
  <si>
    <t>평택소방서</t>
    <phoneticPr fontId="2" type="noConversion"/>
  </si>
  <si>
    <t>송탄소방서</t>
    <phoneticPr fontId="2" type="noConversion"/>
  </si>
  <si>
    <t>광명소방서</t>
    <phoneticPr fontId="2" type="noConversion"/>
  </si>
  <si>
    <t>시흥소방서</t>
    <phoneticPr fontId="2" type="noConversion"/>
  </si>
  <si>
    <t>군포소방서</t>
    <phoneticPr fontId="2" type="noConversion"/>
  </si>
  <si>
    <t>화성소방서</t>
    <phoneticPr fontId="2" type="noConversion"/>
  </si>
  <si>
    <t>이천소방서</t>
    <phoneticPr fontId="2" type="noConversion"/>
  </si>
  <si>
    <t>김포소방서</t>
    <phoneticPr fontId="2" type="noConversion"/>
  </si>
  <si>
    <t>광주소방서</t>
    <phoneticPr fontId="2" type="noConversion"/>
  </si>
  <si>
    <t>안성소방서</t>
    <phoneticPr fontId="2" type="noConversion"/>
  </si>
  <si>
    <t>하남소방서</t>
    <phoneticPr fontId="2" type="noConversion"/>
  </si>
  <si>
    <t>의왕소방서</t>
    <phoneticPr fontId="2" type="noConversion"/>
  </si>
  <si>
    <t>오산소방서</t>
    <phoneticPr fontId="2" type="noConversion"/>
  </si>
  <si>
    <t>여주소방서</t>
    <phoneticPr fontId="2" type="noConversion"/>
  </si>
  <si>
    <t>양평소방서</t>
    <phoneticPr fontId="2" type="noConversion"/>
  </si>
  <si>
    <t>과천소방서</t>
    <phoneticPr fontId="2" type="noConversion"/>
  </si>
  <si>
    <t>소방관서 증축(자체/직접)
- 본서 증축</t>
    <phoneticPr fontId="2" type="noConversion"/>
  </si>
  <si>
    <t>소방관서 신축 및 이전(자체/직접)
- 보라119안전센터 신축(부지매입계약금)</t>
    <phoneticPr fontId="2" type="noConversion"/>
  </si>
  <si>
    <t>소방관서 증축(자체/직접)
- 훈련시설 설치</t>
    <phoneticPr fontId="2" type="noConversion"/>
  </si>
  <si>
    <t>소방관서 리모델링(자체/직접)
- 원시119안전센터 리모델링</t>
    <phoneticPr fontId="2" type="noConversion"/>
  </si>
  <si>
    <t>소방관서 증축(자체/직접)
- 용문119안전센터 증축</t>
    <phoneticPr fontId="2" type="noConversion"/>
  </si>
  <si>
    <t>구조구급장비 보강(자체/직접)
- 구급장비 보강</t>
    <phoneticPr fontId="2" type="noConversion"/>
  </si>
  <si>
    <t>현장대원 근무환경 개선(자체/직접)
- 개인안전장비 보관함</t>
    <phoneticPr fontId="2" type="noConversion"/>
  </si>
  <si>
    <t>고양소방서</t>
    <phoneticPr fontId="2" type="noConversion"/>
  </si>
  <si>
    <t>일산소방서</t>
    <phoneticPr fontId="2" type="noConversion"/>
  </si>
  <si>
    <t>의정부소방서</t>
    <phoneticPr fontId="2" type="noConversion"/>
  </si>
  <si>
    <t>남양주소방서</t>
    <phoneticPr fontId="2" type="noConversion"/>
  </si>
  <si>
    <t>파주소방서</t>
    <phoneticPr fontId="2" type="noConversion"/>
  </si>
  <si>
    <t>구리소방서</t>
    <phoneticPr fontId="2" type="noConversion"/>
  </si>
  <si>
    <t>포천소방서</t>
    <phoneticPr fontId="2" type="noConversion"/>
  </si>
  <si>
    <t>양주소방서</t>
    <phoneticPr fontId="2" type="noConversion"/>
  </si>
  <si>
    <t>동두천소방서</t>
    <phoneticPr fontId="2" type="noConversion"/>
  </si>
  <si>
    <t>가평소방서</t>
    <phoneticPr fontId="2" type="noConversion"/>
  </si>
  <si>
    <t>연천소방서</t>
    <phoneticPr fontId="2" type="noConversion"/>
  </si>
  <si>
    <t>소방관서 증축(자체/직접)
- 안전체험관 교육장 증축</t>
    <phoneticPr fontId="2" type="noConversion"/>
  </si>
  <si>
    <t>소방관서 증축(자체/직접)
- 구조대 증축</t>
    <phoneticPr fontId="2" type="noConversion"/>
  </si>
  <si>
    <t>소규모시설물 개보수(자체/직접)
- 본서 및 센터 식당환경 개선</t>
    <phoneticPr fontId="2" type="noConversion"/>
  </si>
  <si>
    <t>소방관서 증축(자체/직접)
- 소요119안전센터 차고증축</t>
    <phoneticPr fontId="2" type="noConversion"/>
  </si>
  <si>
    <t>소규모시설물 개보수(자체/직접)
- 도시가스 공사</t>
    <phoneticPr fontId="2" type="noConversion"/>
  </si>
  <si>
    <t>소규모시설물 개보수(자체/직접)
- 본서 정화조 공사</t>
    <phoneticPr fontId="2" type="noConversion"/>
  </si>
  <si>
    <t>소규모시설물 개보수(자체/직접)
- 옥상방수공사</t>
    <phoneticPr fontId="2" type="noConversion"/>
  </si>
  <si>
    <t>소규모시설물 개보수(자체/직접)
- 구, 소흘119안전센터 생활관 전환공사</t>
  </si>
  <si>
    <t>청사관리(자체/직접)
- 후생관 환경개선</t>
    <phoneticPr fontId="2" type="noConversion"/>
  </si>
  <si>
    <t>농정해양국</t>
    <phoneticPr fontId="2" type="noConversion"/>
  </si>
  <si>
    <t>농업정책과</t>
    <phoneticPr fontId="2" type="noConversion"/>
  </si>
  <si>
    <t>(농정해양위원회)</t>
    <phoneticPr fontId="2" type="noConversion"/>
  </si>
  <si>
    <t>수산과</t>
    <phoneticPr fontId="2" type="noConversion"/>
  </si>
  <si>
    <t>인공어초시설(자체/직접)
- 인공어초시설비(시설비)</t>
  </si>
  <si>
    <r>
      <t>여성농업인 행복 바우처</t>
    </r>
    <r>
      <rPr>
        <sz val="10"/>
        <rFont val="한양신명조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자체</t>
    </r>
    <r>
      <rPr>
        <sz val="10"/>
        <rFont val="한양신명조"/>
        <family val="3"/>
        <charset val="129"/>
      </rPr>
      <t>/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한양신명조"/>
        <family val="3"/>
        <charset val="129"/>
      </rPr>
      <t>)
- 여성농업인 행복바우처</t>
    </r>
    <phoneticPr fontId="2" type="noConversion"/>
  </si>
  <si>
    <t>선택형 맞춤농정(자체/지원)
- 선택형 맞춤농정</t>
    <phoneticPr fontId="2" type="noConversion"/>
  </si>
  <si>
    <t>농식품유통과</t>
    <phoneticPr fontId="2" type="noConversion"/>
  </si>
  <si>
    <t>경기농림진흥재단 지원 (자체/직접)
-경기농림진흥재단 출연</t>
  </si>
  <si>
    <t>U-RPC 설치 지원(자체/지원)
-U-RPC설치지원</t>
    <phoneticPr fontId="2" type="noConversion"/>
  </si>
  <si>
    <t>해양수산자원연구소</t>
    <phoneticPr fontId="2" type="noConversion"/>
  </si>
  <si>
    <t>경기우수농특산물판매활성화(자체/직접)
-경기우수농특산물 판매활성화</t>
  </si>
  <si>
    <t>농식품 수출경쟁력 제고(자체/지원)
-농식품 수출경쟁력 제고</t>
  </si>
  <si>
    <t>농식품가공업체 시설개선 지원(자체/지원)
-농식품가공업체 시설개선 지원</t>
  </si>
  <si>
    <t>지방어항건설(자체/지원)
- 탄도항 부잔교 시설(자치단체자본보조)</t>
  </si>
  <si>
    <t>탄도항 위판장 조성(자체/지원)
- 탄도항 위판장 조성(자치단체자본보조)</t>
    <phoneticPr fontId="2" type="noConversion"/>
  </si>
  <si>
    <t>귀농인 따복농장 지원(자체/지원)
 - 귀농인 따복농장 지원(자치단체경상보조금)</t>
    <phoneticPr fontId="2" type="noConversion"/>
  </si>
  <si>
    <t>축산업 경쟁력 향상(자체/지원)
-양돈경쟁력강화사업</t>
  </si>
  <si>
    <t>축산업 경쟁력 향상(자체/지원)
-양계경쟁력강화사업(자체/지원)</t>
  </si>
  <si>
    <t>가축전염병 근절기반 조성(자체/직접)
-인수공통전염병 공동검진비(기타보상금)</t>
    <phoneticPr fontId="2" type="noConversion"/>
  </si>
  <si>
    <t>축산환경개선사업(자체/지원)
-축산환경개선사업</t>
    <phoneticPr fontId="2" type="noConversion"/>
  </si>
  <si>
    <t>바이오 연구기반 조성(자체/직접)
-생산보조원 인건비</t>
    <phoneticPr fontId="2" type="noConversion"/>
  </si>
  <si>
    <t>바이오 연구기반 조성(자체/직접)
-유용미생물 생산시설 운영</t>
    <phoneticPr fontId="2" type="noConversion"/>
  </si>
  <si>
    <t>바이오 연구기반 조성(자체/직접)
-유용미생물 생산 재료비</t>
    <phoneticPr fontId="2" type="noConversion"/>
  </si>
  <si>
    <t>바이오 연구기반 조성(자체/직접)
-미생물 정밀 동정</t>
    <phoneticPr fontId="2" type="noConversion"/>
  </si>
  <si>
    <t>바이오 연구기반 조성(자체/직접)
-연구사업 지원</t>
    <phoneticPr fontId="2" type="noConversion"/>
  </si>
  <si>
    <t>바이오 연구기반 조성(자체/직접)
-유용미생물 생산제품 운반비</t>
    <phoneticPr fontId="2" type="noConversion"/>
  </si>
  <si>
    <t>바이오 연구기반 조성(자체/직접)
-자산취득비</t>
    <phoneticPr fontId="2" type="noConversion"/>
  </si>
  <si>
    <t>축산위생업무지원(자체/직접)
-대체인력 단순사무보조(기간제근로자등보수)</t>
    <phoneticPr fontId="2" type="noConversion"/>
  </si>
  <si>
    <t>농업기술원</t>
    <phoneticPr fontId="2" type="noConversion"/>
  </si>
  <si>
    <t>지원기획과</t>
    <phoneticPr fontId="2" type="noConversion"/>
  </si>
  <si>
    <t>농촌진흥사업 정보제공(자체/직접)
-월간 '경기농업21' 제작</t>
    <phoneticPr fontId="2" type="noConversion"/>
  </si>
  <si>
    <t>농촌진흥사업 정보제공(자체/직접)
-농업기술 정보지 및 홍보영상 제작</t>
    <phoneticPr fontId="2" type="noConversion"/>
  </si>
  <si>
    <t>농촌진흥사업 정보제공(자체/직접)
-농촌진흥사업 성과홍보</t>
    <phoneticPr fontId="2" type="noConversion"/>
  </si>
  <si>
    <t>농촌자원과</t>
    <phoneticPr fontId="2" type="noConversion"/>
  </si>
  <si>
    <t>농촌생활 활력화(자체/지원)
-농촌여성 생활정보지 제공</t>
    <phoneticPr fontId="2" type="noConversion"/>
  </si>
  <si>
    <t>기술보급과</t>
    <phoneticPr fontId="2" type="noConversion"/>
  </si>
  <si>
    <t>경기명품쌀 생산 새기술 보급(자체/지원)
-최고급쌀 생산기술 시범</t>
    <phoneticPr fontId="2" type="noConversion"/>
  </si>
  <si>
    <t>농촌지도자 능력개발(자체/지원)
-농촌지도자 농업정보지 제공</t>
    <phoneticPr fontId="2" type="noConversion"/>
  </si>
  <si>
    <t>농촌자원과</t>
  </si>
  <si>
    <t>선인장다육식물연구소</t>
    <phoneticPr fontId="2" type="noConversion"/>
  </si>
  <si>
    <t>다육식물 신품종 육성(자체/직접)
- 기간제근로자등 보수(인건비)</t>
    <phoneticPr fontId="2" type="noConversion"/>
  </si>
  <si>
    <t>생활농업활성화 지원(자체/지원)
-도시농업 육성지원</t>
    <phoneticPr fontId="2" type="noConversion"/>
  </si>
  <si>
    <t>지원기획과</t>
  </si>
  <si>
    <t>농·식품 우수기술 사업화 지원(자체/직접)
-우수제품 집중 마케팅지원</t>
    <phoneticPr fontId="2" type="noConversion"/>
  </si>
  <si>
    <t>작물연구과</t>
  </si>
  <si>
    <t>원예연구과</t>
  </si>
  <si>
    <t>버섯연구소</t>
    <phoneticPr fontId="2" type="noConversion"/>
  </si>
  <si>
    <t>소득자원연구소</t>
    <phoneticPr fontId="2" type="noConversion"/>
  </si>
  <si>
    <t>유용미생물이용새기술보급(자체/지원)
-미생물생산운영지원</t>
    <phoneticPr fontId="2" type="noConversion"/>
  </si>
  <si>
    <t>도시주택실</t>
    <phoneticPr fontId="2" type="noConversion"/>
  </si>
  <si>
    <t>(도시환경위원회)</t>
    <phoneticPr fontId="2" type="noConversion"/>
  </si>
  <si>
    <t>지역정책과</t>
    <phoneticPr fontId="2" type="noConversion"/>
  </si>
  <si>
    <t>GB 항공사진 판독시스템 재구축(자체/직접)
 -GB항공사진 판독시스템 재구축</t>
    <phoneticPr fontId="2" type="noConversion"/>
  </si>
  <si>
    <t>도시재생과</t>
    <phoneticPr fontId="2" type="noConversion"/>
  </si>
  <si>
    <t>도시재생지원센터 운영(자체/직접)
 - 도시재생지원센터 운영</t>
    <phoneticPr fontId="2" type="noConversion"/>
  </si>
  <si>
    <t>환경국</t>
    <phoneticPr fontId="2" type="noConversion"/>
  </si>
  <si>
    <t>환경정책과</t>
    <phoneticPr fontId="2" type="noConversion"/>
  </si>
  <si>
    <t>생태계교란 야생식물 퇴치(자체/지원)
 - 생태계교란 야생식물 퇴치</t>
    <phoneticPr fontId="2" type="noConversion"/>
  </si>
  <si>
    <t>지속가능발전 추진(자체/직접) 
 - 푸른경기21 사업 추진</t>
    <phoneticPr fontId="2" type="noConversion"/>
  </si>
  <si>
    <t>기후대기과</t>
    <phoneticPr fontId="2" type="noConversion"/>
  </si>
  <si>
    <t>미세먼지 대응역량 및 홍보강화(자체/직접)
 - 미세먼지 대응역량 강화 워크숍</t>
    <phoneticPr fontId="2" type="noConversion"/>
  </si>
  <si>
    <t>미세먼지 정책 발굴(자체/직접)
 - 국내외 사례조사</t>
    <phoneticPr fontId="2" type="noConversion"/>
  </si>
  <si>
    <t>악취방지시설 설치 및 개선사업(자체/지원)
 - 악취방지시설 설치 및 개선사업</t>
    <phoneticPr fontId="2" type="noConversion"/>
  </si>
  <si>
    <t>축산산림국</t>
    <phoneticPr fontId="2" type="noConversion"/>
  </si>
  <si>
    <t>공원녹지과</t>
    <phoneticPr fontId="2" type="noConversion"/>
  </si>
  <si>
    <t>생활(쌈지)공원 조성(자체/지원)
- 생활(쌈지)공원 조성</t>
    <phoneticPr fontId="2" type="noConversion"/>
  </si>
  <si>
    <t>시민정원사 운영(자체/직접)
- 시민정원사 운영</t>
    <phoneticPr fontId="2" type="noConversion"/>
  </si>
  <si>
    <t>연인산도립공원 조성(자체/직접)
- 연인산도립공원 조성</t>
    <phoneticPr fontId="2" type="noConversion"/>
  </si>
  <si>
    <t>어린이공원 정비사업(자체/지원)
- 어린이공원 정비사업</t>
    <phoneticPr fontId="2" type="noConversion"/>
  </si>
  <si>
    <t>수자원본부</t>
    <phoneticPr fontId="2" type="noConversion"/>
  </si>
  <si>
    <t>가축분뇨공공처리시설 설치(국비/지원)
- 가축분뇨공공처리시설 설치</t>
    <phoneticPr fontId="2" type="noConversion"/>
  </si>
  <si>
    <t>생태동산 유지관리(자체/지원)
- 생태동산 유지관리</t>
    <phoneticPr fontId="2" type="noConversion"/>
  </si>
  <si>
    <t>생태하천 복원사업(지특/지원)
- 부천 심곡천 생태하천복원사업</t>
    <phoneticPr fontId="2" type="noConversion"/>
  </si>
  <si>
    <t>생태하천 복원사업(지특/지원)
- 용인 탄천 생태하천복원사업</t>
    <phoneticPr fontId="2" type="noConversion"/>
  </si>
  <si>
    <t>생태하천 복원사업(지특/지원)
- 오산 가장천 생태하천복원사업</t>
    <phoneticPr fontId="2" type="noConversion"/>
  </si>
  <si>
    <t>생태하천 복원사업(지특/지원)
- 오산 궐동천 생태하천복원사업</t>
    <phoneticPr fontId="2" type="noConversion"/>
  </si>
  <si>
    <t>생태하천 복원사업(지특/지원)
- 남양주 홍릉천 생태하천복원사업</t>
    <phoneticPr fontId="2" type="noConversion"/>
  </si>
  <si>
    <t>진위천수계 총량관리 이행평가(국비/지원)
- 진위천수계 총량관리 이행평가</t>
    <phoneticPr fontId="2" type="noConversion"/>
  </si>
  <si>
    <t>여성가족과</t>
    <phoneticPr fontId="2" type="noConversion"/>
  </si>
  <si>
    <t>여성가족국</t>
    <phoneticPr fontId="2" type="noConversion"/>
  </si>
  <si>
    <t>(여성가족교육협력위원회)</t>
    <phoneticPr fontId="2" type="noConversion"/>
  </si>
  <si>
    <t>여성가족과</t>
    <phoneticPr fontId="6" type="noConversion"/>
  </si>
  <si>
    <t>출산친화 인식개선(자체/직접)
 - 출산장려 우수사례 발표 워크숍</t>
  </si>
  <si>
    <t>출산친화 인식개선(자체/직접)
 - 결혼장려 인식개선 사업</t>
  </si>
  <si>
    <t>보육정책과</t>
    <phoneticPr fontId="6" type="noConversion"/>
  </si>
  <si>
    <t>보육정보 교환으로 보육발전 지원(자체/직접)
-국제보육포럼 개최</t>
  </si>
  <si>
    <t>아동청소년과</t>
    <phoneticPr fontId="6" type="noConversion"/>
  </si>
  <si>
    <t>청소년상담(자체/직접)
 - 평생교육시설 청소년상담교사 지원</t>
  </si>
  <si>
    <t>지방청소년활동진흥센터 활동지원(자체/직접)
 - 경기도청소년미래정책포럼 운영</t>
    <phoneticPr fontId="2" type="noConversion"/>
  </si>
  <si>
    <t>다문화가족과</t>
    <phoneticPr fontId="6" type="noConversion"/>
  </si>
  <si>
    <t>다문화가족지원센터 운영 지원(자체/지원)
- 다문화가족지원센터 도비 전담인력지원</t>
    <phoneticPr fontId="2" type="noConversion"/>
  </si>
  <si>
    <t>여성비전센터</t>
    <phoneticPr fontId="6" type="noConversion"/>
  </si>
  <si>
    <t>광역건강가정지원센터운영(자체/직접)
-경기도특성화사업</t>
  </si>
  <si>
    <t>아동청소년과</t>
    <phoneticPr fontId="2" type="noConversion"/>
  </si>
  <si>
    <t>가족여성담당관</t>
    <phoneticPr fontId="6" type="noConversion"/>
  </si>
  <si>
    <t>다문화온누리한마당(자체/직접)</t>
    <phoneticPr fontId="6" type="noConversion"/>
  </si>
  <si>
    <t>보육청소년담당관</t>
    <phoneticPr fontId="6" type="noConversion"/>
  </si>
  <si>
    <t>보육 인성교육 활성화(자체/직접)</t>
    <phoneticPr fontId="6" type="noConversion"/>
  </si>
  <si>
    <t>청소년 관악제(자체/직접)</t>
    <phoneticPr fontId="6" type="noConversion"/>
  </si>
  <si>
    <t>가정 및 성폭력 예방(자체/지원)
-가정폭력,성폭력상담소 지원</t>
  </si>
  <si>
    <t>여성긴급전화1366북부센터 운영(자체/직접)
  - 1366긴급피난처 특수근무수당</t>
  </si>
  <si>
    <t>복지여성실</t>
    <phoneticPr fontId="2" type="noConversion"/>
  </si>
  <si>
    <t>교육정책과</t>
    <phoneticPr fontId="6" type="noConversion"/>
  </si>
  <si>
    <t>경기도 민주시민교육 종합계획수립 연구용역(자체/직접)</t>
    <phoneticPr fontId="6" type="noConversion"/>
  </si>
  <si>
    <t>교육협력과</t>
    <phoneticPr fontId="6" type="noConversion"/>
  </si>
  <si>
    <t>도서관정책과</t>
    <phoneticPr fontId="6" type="noConversion"/>
  </si>
  <si>
    <t>다문화 전자책 구입 배포</t>
    <phoneticPr fontId="6" type="noConversion"/>
  </si>
  <si>
    <t>사립공공도서관 지원(자체/지원)</t>
    <phoneticPr fontId="6" type="noConversion"/>
  </si>
  <si>
    <t>작은도서관 운영 활성화(자체/직접)</t>
    <phoneticPr fontId="6" type="noConversion"/>
  </si>
  <si>
    <t>북한이탈주민 취업박람회(자체/직접)
- 북한이탈주민 취업박람회</t>
    <phoneticPr fontId="77" type="noConversion"/>
  </si>
  <si>
    <t>DMZ정책담당관</t>
    <phoneticPr fontId="77" type="noConversion"/>
  </si>
  <si>
    <t>군관협력담당관</t>
    <phoneticPr fontId="77" type="noConversion"/>
  </si>
  <si>
    <t>한미친선 교류협력(자체/지원)
- 한미친선 교류 협력</t>
    <phoneticPr fontId="77" type="noConversion"/>
  </si>
  <si>
    <t>보건복지국</t>
    <phoneticPr fontId="2" type="noConversion"/>
  </si>
  <si>
    <t>(보건복지위원회)</t>
    <phoneticPr fontId="2" type="noConversion"/>
  </si>
  <si>
    <t>사회복지담당관</t>
    <phoneticPr fontId="2" type="noConversion"/>
  </si>
  <si>
    <t>장애인복지과</t>
    <phoneticPr fontId="2" type="noConversion"/>
  </si>
  <si>
    <t>노인복지과</t>
    <phoneticPr fontId="2" type="noConversion"/>
  </si>
  <si>
    <t>사회적일자리과</t>
    <phoneticPr fontId="2" type="noConversion"/>
  </si>
  <si>
    <t>장애인복지시설 운영 지원(자체/지원)
- 개인운영 장애인거주시설 지원</t>
    <phoneticPr fontId="2" type="noConversion"/>
  </si>
  <si>
    <t>경기도 노인일자리지원센터 운영(자체/직접)
- 경기도 노인일자리지원센터 운영</t>
    <phoneticPr fontId="2" type="noConversion"/>
  </si>
  <si>
    <t>장애인 가족지원센터운영(자체/직접)
- 장애인 가족지원센터 운영</t>
    <phoneticPr fontId="2" type="noConversion"/>
  </si>
  <si>
    <t>장애인 단체육성 및 지원(자체/직접)
- 교통사고 피해 상담센터 운영</t>
    <phoneticPr fontId="2" type="noConversion"/>
  </si>
  <si>
    <t>장애인 자립생활지원센터 운영(자체/지원)
- 중증장애인 자립생활지원센터 운영</t>
    <phoneticPr fontId="2" type="noConversion"/>
  </si>
  <si>
    <t>장애인 기능 경기대회(자체/직접)
- 장애인 기능 경기대회</t>
    <phoneticPr fontId="2" type="noConversion"/>
  </si>
  <si>
    <t>장애인 단체 육성 및 지원(자체/직접)
- 장애인 보조견 훈련 사업</t>
    <phoneticPr fontId="2" type="noConversion"/>
  </si>
  <si>
    <t>의회사무처</t>
    <phoneticPr fontId="2" type="noConversion"/>
  </si>
  <si>
    <t>공보담당관</t>
    <phoneticPr fontId="2" type="noConversion"/>
  </si>
  <si>
    <t>도민소통 의정홍보(자체/직접)
-업무수첩 및 홍보물 제작</t>
    <phoneticPr fontId="2" type="noConversion"/>
  </si>
  <si>
    <t>의정홍보역량강화(자체/직접)
- 의정활동 사진촬영 및 운영</t>
    <phoneticPr fontId="2" type="noConversion"/>
  </si>
  <si>
    <t>영상 및 언론매체 홍보(자체/직접)
- CATV 의정홍보</t>
    <phoneticPr fontId="2" type="noConversion"/>
  </si>
  <si>
    <t>미디어 홍보(자체/직접)
- 간행물 우편요금</t>
    <phoneticPr fontId="2" type="noConversion"/>
  </si>
  <si>
    <t>자산취득비(행정운영경비)
-노트북</t>
    <phoneticPr fontId="2" type="noConversion"/>
  </si>
  <si>
    <t>자산취득비(행정운영경비)
-디지털카메라</t>
    <phoneticPr fontId="2" type="noConversion"/>
  </si>
  <si>
    <t>자산취득비(행정운영경비)
-레이져프린터</t>
    <phoneticPr fontId="2" type="noConversion"/>
  </si>
  <si>
    <t>총무담당관</t>
    <phoneticPr fontId="2" type="noConversion"/>
  </si>
  <si>
    <t>의회운영(자체/직접)
- 해외의회 운영 사례연구</t>
    <phoneticPr fontId="2" type="noConversion"/>
  </si>
  <si>
    <t>의회운영(자체/직접)
- 의회운영 및 예산 관련 비교 연수</t>
    <phoneticPr fontId="2" type="noConversion"/>
  </si>
  <si>
    <t>청사시설 유지관리(자체/직접)
- 사무실 재배치 등 인테리어공사</t>
    <phoneticPr fontId="2" type="noConversion"/>
  </si>
  <si>
    <t>의정지원 기준경비(자체/직접)
- 전국시도의회 운영위원장협의회 부담금</t>
    <phoneticPr fontId="2" type="noConversion"/>
  </si>
  <si>
    <t>의원 의정역량 강화 지원(자체/직접)
- 의원 의정능력 배양</t>
    <phoneticPr fontId="2" type="noConversion"/>
  </si>
  <si>
    <t>청사시설유지관리(자체/직접)
- 상임위 노후시설 개선공사</t>
    <phoneticPr fontId="2" type="noConversion"/>
  </si>
  <si>
    <t>입법정책담당관</t>
    <phoneticPr fontId="2" type="noConversion"/>
  </si>
  <si>
    <t>의원 입법활동 연구용역(자체/직접)
-경기도의회 정책개발 연구용역</t>
    <phoneticPr fontId="2" type="noConversion"/>
  </si>
  <si>
    <t>의원 입법활동 연구용역(자체/직접)
-자치법규 사후 입법영향분석 연구용역</t>
    <phoneticPr fontId="2" type="noConversion"/>
  </si>
  <si>
    <t>지역상담소 운영(자체/직접)
-상담소 운영 기본경비</t>
    <phoneticPr fontId="2" type="noConversion"/>
  </si>
  <si>
    <t>자산취득비
-지역상담소 문서세단기</t>
    <phoneticPr fontId="2" type="noConversion"/>
  </si>
  <si>
    <t>서울사무소</t>
    <phoneticPr fontId="2" type="noConversion"/>
  </si>
  <si>
    <t>국비예산 추가확보 지원(자체/직접)
-생활관 임차·관리비</t>
    <phoneticPr fontId="2" type="noConversion"/>
  </si>
  <si>
    <t>자산취득비(행정운영경비)
- LED TV</t>
    <phoneticPr fontId="2" type="noConversion"/>
  </si>
  <si>
    <t>소통기획관</t>
    <phoneticPr fontId="2" type="noConversion"/>
  </si>
  <si>
    <t>영상 및 언론매체 홍보(자체/직접)
- 의정현안 시책홍보</t>
    <phoneticPr fontId="2" type="noConversion"/>
  </si>
  <si>
    <t>영상 및 언론매체 홍보(자체/직접)
- 뉴스통신수신료</t>
    <phoneticPr fontId="2" type="noConversion"/>
  </si>
  <si>
    <t>영상 및 언론매체 홍보(자체/직접)
- 라디오방송의정홍보</t>
    <phoneticPr fontId="2" type="noConversion"/>
  </si>
  <si>
    <t>영상 및 언론매체 홍보(자체/직접)
- 정책모니터 광고 등 지하철 영상홍보</t>
    <phoneticPr fontId="2" type="noConversion"/>
  </si>
  <si>
    <t>의정담당관</t>
    <phoneticPr fontId="2" type="noConversion"/>
  </si>
  <si>
    <t>청소년 의회교실 운영 지원(자체/직접)
- 청소년 의회교실 운영</t>
    <phoneticPr fontId="2" type="noConversion"/>
  </si>
  <si>
    <t>의회도서관 운영(자체/직접)
- 의회도서관 정보서비스 지원 및 운영</t>
    <phoneticPr fontId="2" type="noConversion"/>
  </si>
  <si>
    <t>일반운영비(행정운영경비)
- 중형승합차 임차</t>
    <phoneticPr fontId="2" type="noConversion"/>
  </si>
  <si>
    <t>대변인</t>
    <phoneticPr fontId="2" type="noConversion"/>
  </si>
  <si>
    <t>언론협력담당관</t>
    <phoneticPr fontId="2" type="noConversion"/>
  </si>
  <si>
    <t>홍보미디어담당관</t>
    <phoneticPr fontId="2" type="noConversion"/>
  </si>
  <si>
    <t>연정협력관</t>
    <phoneticPr fontId="2" type="noConversion"/>
  </si>
  <si>
    <t>경기연정 효율적 지원 체계 구축(자체/직접)
- 경기연정 강화 위한 국외연수</t>
    <phoneticPr fontId="2" type="noConversion"/>
  </si>
  <si>
    <t>경기연정 효율적 지원 체계 구축(자체/직접)
- 경기연정 강화 위한 국외연수(민간인)</t>
    <phoneticPr fontId="2" type="noConversion"/>
  </si>
  <si>
    <t>대외협력담당관</t>
    <phoneticPr fontId="2" type="noConversion"/>
  </si>
  <si>
    <t>대외협력 강화(자체/직접)
- 의회협력 국외업무 수행</t>
    <phoneticPr fontId="2" type="noConversion"/>
  </si>
  <si>
    <t>경제실</t>
    <phoneticPr fontId="2" type="noConversion"/>
  </si>
  <si>
    <t>공정경제과</t>
    <phoneticPr fontId="2" type="noConversion"/>
  </si>
  <si>
    <t>(경제과학기술위원회)</t>
    <phoneticPr fontId="2" type="noConversion"/>
  </si>
  <si>
    <t>경제정책과</t>
    <phoneticPr fontId="2" type="noConversion"/>
  </si>
  <si>
    <t>지역경제활성화 정책개발(자체/직접)</t>
    <phoneticPr fontId="2" type="noConversion"/>
  </si>
  <si>
    <t>일자리정책과</t>
    <phoneticPr fontId="2" type="noConversion"/>
  </si>
  <si>
    <t>경기일자리센터</t>
    <phoneticPr fontId="2" type="noConversion"/>
  </si>
  <si>
    <t>비정규직지원센터 운영 지원(자체/직접)</t>
    <phoneticPr fontId="2" type="noConversion"/>
  </si>
  <si>
    <t>기업지원과</t>
    <phoneticPr fontId="2" type="noConversion"/>
  </si>
  <si>
    <t>산업정책과</t>
    <phoneticPr fontId="2" type="noConversion"/>
  </si>
  <si>
    <t>에너지과</t>
    <phoneticPr fontId="2" type="noConversion"/>
  </si>
  <si>
    <t>특화산업과</t>
    <phoneticPr fontId="2" type="noConversion"/>
  </si>
  <si>
    <t>과학기술과</t>
    <phoneticPr fontId="2" type="noConversion"/>
  </si>
  <si>
    <t>3D프린팅 기술 지원(자체/직접)</t>
    <phoneticPr fontId="2" type="noConversion"/>
  </si>
  <si>
    <t>외교정책과</t>
    <phoneticPr fontId="2" type="noConversion"/>
  </si>
  <si>
    <t>교류협력 운영 (자체/직접)</t>
    <phoneticPr fontId="2" type="noConversion"/>
  </si>
  <si>
    <t>국제개발협력사업 (자체/직접)</t>
    <phoneticPr fontId="2" type="noConversion"/>
  </si>
  <si>
    <t>국제통상과</t>
    <phoneticPr fontId="2" type="noConversion"/>
  </si>
  <si>
    <t>투자진흥과</t>
    <phoneticPr fontId="2" type="noConversion"/>
  </si>
  <si>
    <t>따복공동체지원단</t>
    <phoneticPr fontId="2" type="noConversion"/>
  </si>
  <si>
    <t>황해경제자유구역청</t>
    <phoneticPr fontId="2" type="noConversion"/>
  </si>
  <si>
    <t>환경안전관리과</t>
    <phoneticPr fontId="2" type="noConversion"/>
  </si>
  <si>
    <t>3회추경 검증</t>
    <phoneticPr fontId="2" type="noConversion"/>
  </si>
  <si>
    <t>도서관 평생교육프로그램 지원(자체/지원)
- 경기은빛독서나눔이사업</t>
    <phoneticPr fontId="6" type="noConversion"/>
  </si>
  <si>
    <t>경기미 마케팅(자체/직접)
- 경기미마케팅</t>
    <phoneticPr fontId="2" type="noConversion"/>
  </si>
  <si>
    <t>행복한 책 나눔 운동(자체/지원)
- 행복한 책 나눔 운동</t>
    <phoneticPr fontId="2" type="noConversion"/>
  </si>
  <si>
    <t>해양항만정책과</t>
    <phoneticPr fontId="2" type="noConversion"/>
  </si>
  <si>
    <t>평택항 홍보관 운영(자체/직접)
- 평택항 홍보관 운영</t>
    <phoneticPr fontId="2" type="noConversion"/>
  </si>
  <si>
    <t>등산로 안전시설물 설치(자체/지원)
- 등산로 정비 및 안전시설물 설치</t>
    <phoneticPr fontId="2" type="noConversion"/>
  </si>
  <si>
    <t>노사협력사업 추진(자체/직접)
- 노사체육대회</t>
    <phoneticPr fontId="2" type="noConversion"/>
  </si>
  <si>
    <t>친환경 서해해삼 씨뿌림 양성시헙(자체/직접)</t>
    <phoneticPr fontId="2" type="noConversion"/>
  </si>
  <si>
    <t>국내외 교류사업 추진(자체/직접)
- 의원 국외활동 수행여비</t>
    <phoneticPr fontId="2" type="noConversion"/>
  </si>
  <si>
    <t>도립 청소년 수련시설 프로그램 운영 지원(자체/직접)</t>
    <phoneticPr fontId="2" type="noConversion"/>
  </si>
  <si>
    <t>경기도 청소년 수련시설협회 운영지원(자체/직접)</t>
    <phoneticPr fontId="2" type="noConversion"/>
  </si>
  <si>
    <t>학교 밖 청소년 지원 우수프로그램 공모사업</t>
    <phoneticPr fontId="2" type="noConversion"/>
  </si>
  <si>
    <t>교육협력국</t>
    <phoneticPr fontId="2" type="noConversion"/>
  </si>
  <si>
    <t>법질서 확립 추진(자체/직접)</t>
    <phoneticPr fontId="2" type="noConversion"/>
  </si>
  <si>
    <t>청소년 힐링공간 "휴카페" 지원(자체/지원)</t>
    <phoneticPr fontId="2" type="noConversion"/>
  </si>
  <si>
    <t>주민자치센터 문화프로그램 경연대회(자체/직접)</t>
    <phoneticPr fontId="2" type="noConversion"/>
  </si>
  <si>
    <t>경기도 주민자치 대회(자체/직접)</t>
    <phoneticPr fontId="2" type="noConversion"/>
  </si>
  <si>
    <t>소규모시설물 개보수(자체/직접)
- 식당환경 개선</t>
    <phoneticPr fontId="2" type="noConversion"/>
  </si>
  <si>
    <t>공공체육시설 개보수 지원(자체/지원)
- 체육시설 개보수</t>
    <phoneticPr fontId="2" type="noConversion"/>
  </si>
  <si>
    <t>국내외 교류사업 추진(자체/직접)
- 교류사업 기념품 구입</t>
    <phoneticPr fontId="2" type="noConversion"/>
  </si>
  <si>
    <t>지자체 도시숲 조성(자체/지원)
- 지자체 도시숲 조성</t>
    <phoneticPr fontId="2" type="noConversion"/>
  </si>
  <si>
    <t>섬유 마케팅 활성화 지원(자체/직접)</t>
    <phoneticPr fontId="2" type="noConversion"/>
  </si>
  <si>
    <t>경기만 에코뮤지엄 조성(자체/직접)</t>
    <phoneticPr fontId="2" type="noConversion"/>
  </si>
  <si>
    <t>북부소방재난본부</t>
    <phoneticPr fontId="2" type="noConversion"/>
  </si>
  <si>
    <t>포승지구내 간선도로 건설사업(자체/직접)</t>
    <phoneticPr fontId="2" type="noConversion"/>
  </si>
  <si>
    <t>식생활교육 활성화(국비/직접)
-(민간위탁금)식생활교육 활성화</t>
  </si>
  <si>
    <t>유아숲체험원 조성(지특/지원)
-단일부기</t>
    <phoneticPr fontId="2" type="noConversion"/>
  </si>
  <si>
    <t>수원역 환승센터 건립(지특/지원)
-단일부기</t>
    <phoneticPr fontId="2" type="noConversion"/>
  </si>
  <si>
    <t>오산역 환승센터 건립(지특/지원)
-단일부기</t>
    <phoneticPr fontId="2" type="noConversion"/>
  </si>
  <si>
    <t>고양 화전~신사 광역도로 건설(지특/지원)
-단일부기</t>
    <phoneticPr fontId="2" type="noConversion"/>
  </si>
  <si>
    <t>도민안전교육(자체/직접)</t>
    <phoneticPr fontId="2" type="noConversion"/>
  </si>
  <si>
    <t>주차환경개선지원(자체/지원)</t>
    <phoneticPr fontId="2" type="noConversion"/>
  </si>
  <si>
    <t>교통약자 특별교통수단 운영비(자체/지원)</t>
    <phoneticPr fontId="2" type="noConversion"/>
  </si>
  <si>
    <t>택시쉼터 건립지원(자체/지원)</t>
    <phoneticPr fontId="2" type="noConversion"/>
  </si>
  <si>
    <t>작은도서관 조성 지원(지특/지원)
-단일부기</t>
    <phoneticPr fontId="2" type="noConversion"/>
  </si>
  <si>
    <t>4050 재취업 지원사업(자체/직접)
-단일부기</t>
    <phoneticPr fontId="2" type="noConversion"/>
  </si>
  <si>
    <t>LPG소형저장탱크 보급사업(자체/지원)
-단일부기</t>
    <phoneticPr fontId="2" type="noConversion"/>
  </si>
  <si>
    <t>공무원 인센티브 제공(자체/직접)
-직장동호회 활동지원</t>
    <phoneticPr fontId="2" type="noConversion"/>
  </si>
  <si>
    <t>고용유지 증대를 위한 취업근로자 지원사업(자체/직접)</t>
    <phoneticPr fontId="2" type="noConversion"/>
  </si>
  <si>
    <t>전통시장 활성화 지원(자체/직접)
- 전통시장 활성화 지원</t>
    <phoneticPr fontId="2" type="noConversion"/>
  </si>
  <si>
    <t>전통시장 활성화 지원(자체/직접)
- 경기도 우수시장 박람회</t>
    <phoneticPr fontId="2" type="noConversion"/>
  </si>
  <si>
    <t>소상공인 지원(자체/직접)</t>
    <phoneticPr fontId="2" type="noConversion"/>
  </si>
  <si>
    <t>상권영향정보분석(자체/직접)</t>
    <phoneticPr fontId="2" type="noConversion"/>
  </si>
  <si>
    <t>예비 취업자 역량강화 교육(자체/직접)</t>
    <phoneticPr fontId="2" type="noConversion"/>
  </si>
  <si>
    <t>고용 및 노사민정 협력 활성화(자체/직접)</t>
    <phoneticPr fontId="2" type="noConversion"/>
  </si>
  <si>
    <t>2016년 경기도 소상공인 한마당(자체/직접)</t>
    <phoneticPr fontId="2" type="noConversion"/>
  </si>
  <si>
    <t>전통시장 화재예방 시설(자체/지원)</t>
    <phoneticPr fontId="2" type="noConversion"/>
  </si>
  <si>
    <t>경기도 공익을 위한 건물폐쇄로 손해를 입은 소상공인 임차인 지원(자체/지원)</t>
    <phoneticPr fontId="2" type="noConversion"/>
  </si>
  <si>
    <t>전통시장 시설현대화 사업(자체/지원)</t>
    <phoneticPr fontId="2" type="noConversion"/>
  </si>
  <si>
    <t>중소기업종합지원센터 사업지원(자체/직접)</t>
    <phoneticPr fontId="2" type="noConversion"/>
  </si>
  <si>
    <t>유망중소기업 선정 및 지원(자체/직접)</t>
    <phoneticPr fontId="2" type="noConversion"/>
  </si>
  <si>
    <t>소규모기업환경 개선사업(자체/지원)</t>
    <phoneticPr fontId="2" type="noConversion"/>
  </si>
  <si>
    <t>기업SOS 대상 평가시상금(자체/지원)</t>
    <phoneticPr fontId="2" type="noConversion"/>
  </si>
  <si>
    <t>경기벤처센터 허브 조성(자체/지원)</t>
    <phoneticPr fontId="2" type="noConversion"/>
  </si>
  <si>
    <t>STAR 기업육성 프로젝트(자체/직접)</t>
    <phoneticPr fontId="2" type="noConversion"/>
  </si>
  <si>
    <t>디자인개발사업 지원(자체/직접)</t>
    <phoneticPr fontId="2" type="noConversion"/>
  </si>
  <si>
    <t>품질경영활동 지원(자체/직접)</t>
    <phoneticPr fontId="2" type="noConversion"/>
  </si>
  <si>
    <t>공예품대전 및 우수공예품 판로지원(자체/직접)</t>
    <phoneticPr fontId="2" type="noConversion"/>
  </si>
  <si>
    <t>낙후지역 피역 염색산업단지 환경개선사업</t>
    <phoneticPr fontId="2" type="noConversion"/>
  </si>
  <si>
    <t>경기서북부 기업지원 센터 건립 연구 용역</t>
    <phoneticPr fontId="2" type="noConversion"/>
  </si>
  <si>
    <t>청년창업 실태조사</t>
    <phoneticPr fontId="2" type="noConversion"/>
  </si>
  <si>
    <t>노후공업지역 재생사업지구 수립용역(자체/지원)</t>
    <phoneticPr fontId="2" type="noConversion"/>
  </si>
  <si>
    <t>화성전곡해양산업단지 조성사업</t>
    <phoneticPr fontId="2" type="noConversion"/>
  </si>
  <si>
    <t>산업단지(공업지역) 공유경제 활성화 지원(자체/직접)</t>
    <phoneticPr fontId="2" type="noConversion"/>
  </si>
  <si>
    <t>태양광 발전소 계통연계비용 지원(자체/직접)</t>
    <phoneticPr fontId="2" type="noConversion"/>
  </si>
  <si>
    <t>신재생에너지 융복합사업(자체/지원)</t>
    <phoneticPr fontId="2" type="noConversion"/>
  </si>
  <si>
    <t>섬유 가구 전시회 참가 지원(자체/직접)
- 섬유 가구 전시회 참가 도내기업 지원</t>
    <phoneticPr fontId="2" type="noConversion"/>
  </si>
  <si>
    <t>섬유기업 활성화 지원(자체/직접)</t>
    <phoneticPr fontId="2" type="noConversion"/>
  </si>
  <si>
    <t>섬유 디자인 패션 사업(자체/직접)</t>
    <phoneticPr fontId="2" type="noConversion"/>
  </si>
  <si>
    <t>K-디자인빌리지 조성사업(자체/직접)</t>
    <phoneticPr fontId="2" type="noConversion"/>
  </si>
  <si>
    <t>테크노파크 운영(자체/직접)</t>
    <phoneticPr fontId="2" type="noConversion"/>
  </si>
  <si>
    <t>경기과학기술진흥원 운영 및 사업지원(자체/직접)</t>
    <phoneticPr fontId="2" type="noConversion"/>
  </si>
  <si>
    <t>바이오산업 육성 지원(자체/직접)</t>
    <phoneticPr fontId="2" type="noConversion"/>
  </si>
  <si>
    <t>과학문화확산(자체/직접)</t>
    <phoneticPr fontId="2" type="noConversion"/>
  </si>
  <si>
    <t>드론 활성화 지원사업(자체/직접)</t>
    <phoneticPr fontId="2" type="noConversion"/>
  </si>
  <si>
    <t>경기도 혁신클러스터 육성 및 지원(자체/직접)</t>
    <phoneticPr fontId="2" type="noConversion"/>
  </si>
  <si>
    <t>경기도 한국나노기술원 운영 및 사업지원(자체/직접)</t>
    <phoneticPr fontId="2" type="noConversion"/>
  </si>
  <si>
    <t>도자기 첨단소재 기술개발사업(자체/직접)</t>
    <phoneticPr fontId="2" type="noConversion"/>
  </si>
  <si>
    <t>대한민국 우수상품 전시회(G-FAIR KOREA) (자체/직접)</t>
    <phoneticPr fontId="2" type="noConversion"/>
  </si>
  <si>
    <t>해양레저산업 육성</t>
    <phoneticPr fontId="2" type="noConversion"/>
  </si>
  <si>
    <t>사회적경제 시장조성 지원(자체/지원)
-시군 사회적경제기업 우수제품 판매장·커뮤니티시설 조성</t>
    <phoneticPr fontId="2" type="noConversion"/>
  </si>
  <si>
    <t>사회적경제 시장조성 지원(자체/직접)
- 사회적경제 한마당</t>
    <phoneticPr fontId="2" type="noConversion"/>
  </si>
  <si>
    <t>사회적경제 시장조성 지원(자체/직접)
- 공공구매 활성화 지원</t>
    <phoneticPr fontId="2" type="noConversion"/>
  </si>
  <si>
    <t>네트워크 구축 및 협동화(자체/직접)
- 사회적경제 민관네트워크 활성화 지원</t>
    <phoneticPr fontId="2" type="noConversion"/>
  </si>
  <si>
    <t>네트워크 구축 및 협동화(자체/직접)
- 사회적경제 국제 포럼</t>
    <phoneticPr fontId="2" type="noConversion"/>
  </si>
  <si>
    <t>경기도형 예비마을기업 육성 지원(자체/지원)</t>
    <phoneticPr fontId="2" type="noConversion"/>
  </si>
  <si>
    <t>협동조합 설립 및 지원(자체/직접)
-단일부기</t>
    <phoneticPr fontId="2" type="noConversion"/>
  </si>
  <si>
    <t>공원 및 어린이공원 시설기능 보강</t>
    <phoneticPr fontId="2" type="noConversion"/>
  </si>
  <si>
    <t>자산취득비(행정운영경비)
-공용차량(승용)</t>
    <phoneticPr fontId="2" type="noConversion"/>
  </si>
  <si>
    <t>의회운영(자체/직접)
-노트북컴퓨터</t>
    <phoneticPr fontId="2" type="noConversion"/>
  </si>
  <si>
    <t>자산취득비(행정운영경비)
- 체력단련실 상체운동기구</t>
    <phoneticPr fontId="2" type="noConversion"/>
  </si>
  <si>
    <t>의원 정책활동 지원(자체/직접)
-개원 60주년 기념행사</t>
    <phoneticPr fontId="2" type="noConversion"/>
  </si>
  <si>
    <t>의정지원능력강화(자체/직접)
-소통과 나눔 아카데미 운영 지원</t>
    <phoneticPr fontId="2" type="noConversion"/>
  </si>
  <si>
    <t>자산취득비(행정운영경비)
-책상 등 노후집기 교체</t>
    <phoneticPr fontId="2" type="noConversion"/>
  </si>
  <si>
    <t>자산취득비(행정운영경비)
-의자 등 집기류 구입</t>
    <phoneticPr fontId="2" type="noConversion"/>
  </si>
  <si>
    <t>자산취득비(행정운영경비)
-프린터</t>
    <phoneticPr fontId="2" type="noConversion"/>
  </si>
  <si>
    <t>자산취득비(행정운영경비)
-접견용 커피머신</t>
    <phoneticPr fontId="2" type="noConversion"/>
  </si>
  <si>
    <t>경로당 여가활동 지원 시범사업</t>
    <phoneticPr fontId="2" type="noConversion"/>
  </si>
  <si>
    <t>경기 산업기술교육센터 운영 지원(자체/직접)</t>
    <phoneticPr fontId="2" type="noConversion"/>
  </si>
  <si>
    <t>디지털만화 유통지원 플랫폼 구축(국비/지원)</t>
    <phoneticPr fontId="2" type="noConversion"/>
  </si>
  <si>
    <t>만화규장각(국비/지원)</t>
    <phoneticPr fontId="2" type="noConversion"/>
  </si>
  <si>
    <t>일본군 위안부 피해자 기록물 유네스코 세계기록유산 등재 특별전시회(자체/직접)</t>
    <phoneticPr fontId="2" type="noConversion"/>
  </si>
  <si>
    <t>소방공무원 PTSD치유(자체/직접)
- 재난활동 소방공무원 힐링체험 프로그램</t>
    <phoneticPr fontId="2" type="noConversion"/>
  </si>
  <si>
    <t>녹색구매지원센터 운영지원(국비/지원)</t>
    <phoneticPr fontId="2" type="noConversion"/>
  </si>
  <si>
    <t>의정홍보 역량강화(자체/직접)
-의정활동 사진인화 및 유지관리</t>
    <phoneticPr fontId="2" type="noConversion"/>
  </si>
  <si>
    <t>따복공동체 활성화 지원(자체/직접)
- 따복공동체 인식확산</t>
    <phoneticPr fontId="2" type="noConversion"/>
  </si>
  <si>
    <t>경기도 문화유산을 찾아서(자체/직접)</t>
    <phoneticPr fontId="2" type="noConversion"/>
  </si>
  <si>
    <t>소방특수시책 업무추진(자체/직접)
- 소방서 인문학 특강</t>
    <phoneticPr fontId="2" type="noConversion"/>
  </si>
  <si>
    <t>소방청사관리(자체/직접)
- 세탁기 등 6종 17점</t>
    <phoneticPr fontId="2" type="noConversion"/>
  </si>
  <si>
    <t>소규모시설물 개보수(자체/직접)
- 구미119안전센터 보일러 교체 등</t>
    <phoneticPr fontId="2" type="noConversion"/>
  </si>
  <si>
    <t>자전거 교통사고 다발지역 개선사업(자체/지원)</t>
    <phoneticPr fontId="2" type="noConversion"/>
  </si>
  <si>
    <t>재난취약계층 안전생활환경 조성(자체/직접)
- 전통시장 소화기 보급</t>
    <phoneticPr fontId="2" type="noConversion"/>
  </si>
  <si>
    <t>가축전염병 근절 기반조성(자체/직접)</t>
    <phoneticPr fontId="2" type="noConversion"/>
  </si>
  <si>
    <t>부천 상동종합사회복지관 건립(지특/지원)
-부천 상동종합사회복지관 건립</t>
    <phoneticPr fontId="2" type="noConversion"/>
  </si>
  <si>
    <t>경기도 인터넷 뉴스 운영(자체/직접)
- 경기도 인터넷뉴스 운영</t>
    <phoneticPr fontId="2" type="noConversion"/>
  </si>
  <si>
    <t>여론수렴 강화(자체/직접)
- 통신 구독료</t>
    <phoneticPr fontId="2" type="noConversion"/>
  </si>
  <si>
    <t>공공도서관 정보화사업(자체/지원)
- 도서관 정보화사업 지원</t>
    <phoneticPr fontId="2" type="noConversion"/>
  </si>
  <si>
    <t>부천국제애니메이션페스티벌(자체/지원)</t>
    <phoneticPr fontId="2" type="noConversion"/>
  </si>
  <si>
    <t>만화·애니 개발(자체/지원)</t>
    <phoneticPr fontId="2" type="noConversion"/>
  </si>
  <si>
    <t>부천국제판타스틱 영화제(자체/지원)</t>
    <phoneticPr fontId="2" type="noConversion"/>
  </si>
  <si>
    <t>소규모 농가를 위한 FTA 틈새 지원(자체/지원)
-소규모 농가를 위한 FTA 틈새 지원</t>
    <phoneticPr fontId="2" type="noConversion"/>
  </si>
  <si>
    <t>학교 교육환경 개선(자체/지원)</t>
    <phoneticPr fontId="2" type="noConversion"/>
  </si>
  <si>
    <t>경기도 경제단체연합회 사업지원(자체/직접)</t>
    <phoneticPr fontId="2" type="noConversion"/>
  </si>
  <si>
    <t>지방체육시설 지원(지특/지원)</t>
    <phoneticPr fontId="2" type="noConversion"/>
  </si>
  <si>
    <t>교량내진 성능보강(자체/지원)</t>
    <phoneticPr fontId="2" type="noConversion"/>
  </si>
  <si>
    <t>연번</t>
    <phoneticPr fontId="6" type="noConversion"/>
  </si>
  <si>
    <t>부동의
금  액</t>
    <phoneticPr fontId="6" type="noConversion"/>
  </si>
  <si>
    <r>
      <t>공원지킴이 운영(자체/</t>
    </r>
    <r>
      <rPr>
        <sz val="10"/>
        <rFont val="맑은 고딕"/>
        <family val="3"/>
        <charset val="129"/>
        <scheme val="minor"/>
      </rPr>
      <t>지원</t>
    </r>
    <r>
      <rPr>
        <sz val="10"/>
        <rFont val="맑은 고딕"/>
        <family val="2"/>
        <charset val="129"/>
        <scheme val="minor"/>
      </rPr>
      <t>)
- 공원지킴이 운영</t>
    </r>
    <phoneticPr fontId="2" type="noConversion"/>
  </si>
  <si>
    <t>예산안
(A)</t>
    <phoneticPr fontId="6" type="noConversion"/>
  </si>
  <si>
    <t>비 고</t>
    <phoneticPr fontId="2" type="noConversion"/>
  </si>
  <si>
    <r>
      <t>미디어홍보(자체/직접)
- 의</t>
    </r>
    <r>
      <rPr>
        <sz val="10"/>
        <rFont val="맑은 고딕"/>
        <family val="3"/>
        <charset val="129"/>
        <scheme val="minor"/>
      </rPr>
      <t>정</t>
    </r>
    <r>
      <rPr>
        <sz val="10"/>
        <rFont val="맑은 고딕"/>
        <family val="2"/>
        <charset val="129"/>
        <scheme val="minor"/>
      </rPr>
      <t>홍보 만화 제작</t>
    </r>
    <phoneticPr fontId="2" type="noConversion"/>
  </si>
  <si>
    <t>의회
확정예산
(C=A+B)</t>
    <phoneticPr fontId="6" type="noConversion"/>
  </si>
  <si>
    <t>도의회 조정액(B)</t>
    <phoneticPr fontId="6" type="noConversion"/>
  </si>
  <si>
    <t>DMZ 여성 평화 학술토론 및 걷기대행진(자체/직접)-  전문가 포럼 및 걷기대행진</t>
    <phoneticPr fontId="77" type="noConversion"/>
  </si>
  <si>
    <t>노후산단재정비지원(성남일반산단재생사업)(국비/지원)</t>
    <phoneticPr fontId="2" type="noConversion"/>
  </si>
  <si>
    <t>노후공단 재정비지원(안산반월국가산단 재생사업)(국비/지원)</t>
    <phoneticPr fontId="2" type="noConversion"/>
  </si>
  <si>
    <t>가구 유통업체 밀집지역 마케팅 촉진 사업(자체/지원)</t>
    <phoneticPr fontId="2" type="noConversion"/>
  </si>
  <si>
    <t>닥섬유 활용 R&amp;D 지원 사업(자체/직접)</t>
    <phoneticPr fontId="2" type="noConversion"/>
  </si>
  <si>
    <t>기술닥터(자체/직접)</t>
    <phoneticPr fontId="2" type="noConversion"/>
  </si>
  <si>
    <t>지능형로봇 국제공동연구개발사업(자체/직접)</t>
    <phoneticPr fontId="2" type="noConversion"/>
  </si>
  <si>
    <t>경기과학축전 개최(자체/지원)</t>
    <phoneticPr fontId="2" type="noConversion"/>
  </si>
  <si>
    <t>경기지역협력연구센터(GRRC)지원(자체/직접)</t>
    <phoneticPr fontId="2" type="noConversion"/>
  </si>
  <si>
    <t>산업혁신클러스터 협의회(IICC) 지원(자체/직접)</t>
    <phoneticPr fontId="2" type="noConversion"/>
  </si>
  <si>
    <t>텍사스주립대 기술상용화 프로그램 운영 (자체/직접)</t>
    <phoneticPr fontId="2" type="noConversion"/>
  </si>
  <si>
    <t>외투기업 투자환경 개선사업(자체/직접)</t>
    <phoneticPr fontId="2" type="noConversion"/>
  </si>
  <si>
    <t>민주평화통일자문회의 경기지역회의 지원(자체/직접) -자문위원 통일역량 안보현장 연수</t>
    <phoneticPr fontId="2" type="noConversion"/>
  </si>
  <si>
    <t>대한적십자 경기지사 지원(자체/직접)</t>
    <phoneticPr fontId="2" type="noConversion"/>
  </si>
  <si>
    <t>특별사법경찰활동 활성화 지원(자체/직접), 국내여비(202-01) - 특별사법경찰 활동여비</t>
    <phoneticPr fontId="2" type="noConversion"/>
  </si>
  <si>
    <t>소방공무원 PTSD치유(자체/직접)
- 119안전센터 심신치유장비배치(안마의자등)</t>
    <phoneticPr fontId="2" type="noConversion"/>
  </si>
  <si>
    <t>소규모시설물 개보수(자체/직접)
- 모곡 및 서탄 119안전센터 근무환경 개선</t>
    <phoneticPr fontId="2" type="noConversion"/>
  </si>
  <si>
    <t>평화기원 포크페스티벌 개최(자체/직접)
- 평화기원 포크페스티벌 개최</t>
    <phoneticPr fontId="2" type="noConversion"/>
  </si>
  <si>
    <t>중화권 주요거점도시 관광로드쇼 추진(자체/직접)-중화권 주요거점도시 관광로드쇼 추진</t>
    <phoneticPr fontId="2" type="noConversion"/>
  </si>
  <si>
    <t>외래관광객 유치활동 및 홍보(자체/직접)
- 외래관광객 유치활동 및 홍보</t>
    <phoneticPr fontId="2" type="noConversion"/>
  </si>
  <si>
    <t>지역농업발전(자체/직접)
- 농어민대상수상자 및 우수농업인 해외연수</t>
    <phoneticPr fontId="2" type="noConversion"/>
  </si>
  <si>
    <t>어촌정주어항 건설(자체/지원)
- 어촌정주어항건설(국화항)</t>
    <phoneticPr fontId="2" type="noConversion"/>
  </si>
  <si>
    <t>수산물안전검사체계구축(자체/직접)
-안전성검사용 유해물질분석기 구입</t>
    <phoneticPr fontId="2" type="noConversion"/>
  </si>
  <si>
    <t>생태학습관 운영(자체/직접)
-생태학습관 에어컨 교체</t>
    <phoneticPr fontId="2" type="noConversion"/>
  </si>
  <si>
    <t>생태학습관 운영(자체/직접)
-심장제세동기 구입</t>
    <phoneticPr fontId="2" type="noConversion"/>
  </si>
  <si>
    <t>생태학습관 운영(자체/직접)
- 제설작업용 제설차량 구입</t>
    <phoneticPr fontId="2" type="noConversion"/>
  </si>
  <si>
    <t>귀농귀촌 활성화 지원(자체/직접)
- 귀농귀촌 지원센터 운영</t>
    <phoneticPr fontId="2" type="noConversion"/>
  </si>
  <si>
    <t>지역농산물 맛보기 축제 지원(자체/지원)
 - 지역농산물 맛보기 축제 지원</t>
    <phoneticPr fontId="2" type="noConversion"/>
  </si>
  <si>
    <t>4-H 육성지원(자체/직접)
-농업인학습단체 농업기술개발해외연수</t>
    <phoneticPr fontId="2" type="noConversion"/>
  </si>
  <si>
    <t>생활농업활성화지원(자체/지원)
-도시근교농업 소규모 농산물 판매지원</t>
    <phoneticPr fontId="2" type="noConversion"/>
  </si>
  <si>
    <t>식량작물 신품종 육성(자체/직접)
- 벼 우량계통 현장실증 접목연구</t>
    <phoneticPr fontId="2" type="noConversion"/>
  </si>
  <si>
    <t>화훼신품종 홍보 및 확대보급(자체/직접)
- 장미신품종 우량계통현장실증 접목연구</t>
    <phoneticPr fontId="2" type="noConversion"/>
  </si>
  <si>
    <t>화훼신품종 홍보 및 확대보급(자체/직접)
- 국화신품종 우량계통현장실증 접목연구</t>
    <phoneticPr fontId="2" type="noConversion"/>
  </si>
  <si>
    <t>벼신품종 종자생산사업(자체/직접)
- 벼신품종 종자생산사업</t>
    <phoneticPr fontId="2" type="noConversion"/>
  </si>
  <si>
    <t>버섯 신소득품목 개발(자체/직접)
- 버섯 신소득 품목 특성검정 및 재배양식</t>
    <phoneticPr fontId="2" type="noConversion"/>
  </si>
  <si>
    <t>버섯 신소득품목 개발(자체/직접)
- 버섯 재배환경 및 안정생산기술 개발</t>
    <phoneticPr fontId="2" type="noConversion"/>
  </si>
  <si>
    <t>경기지역 적응 특수용 콩 신품종 육성(자체/직접) -중부지역 적합 콩 육성(시험연구비)</t>
    <phoneticPr fontId="2" type="noConversion"/>
  </si>
  <si>
    <t>농업전문교육(자체/지원)
-농촌지도사업평가 우수시군 지원</t>
    <phoneticPr fontId="2" type="noConversion"/>
  </si>
  <si>
    <t>곤충자원 산업화 지원센터 운영(자체/직접)
-지역곤충자원산업화지원센터기반조성</t>
    <phoneticPr fontId="2" type="noConversion"/>
  </si>
  <si>
    <t>도시공원(맞춤형 생활공원) 조성지원
(자체/지원)- 도시공원(맞춤형생활공원) 조성</t>
    <phoneticPr fontId="2" type="noConversion"/>
  </si>
  <si>
    <t>하천정화활동 지원(자체/지원)
- 경안천, 굴포천, 화정천, 곡수천 등</t>
    <phoneticPr fontId="2" type="noConversion"/>
  </si>
  <si>
    <t>진위천수계 총량관리 이행평가 대상 배출·
삭감시설 모니터링 비용(국비/지원)</t>
    <phoneticPr fontId="2" type="noConversion"/>
  </si>
  <si>
    <t>여성긴급전화 1366 운영(자체/직접)
 - 경기도 성폭력 상담소 종사자 워크숍</t>
    <phoneticPr fontId="2" type="noConversion"/>
  </si>
  <si>
    <t>선감학원 관련 진상규명대책 수립 용역비(자체/직접)</t>
    <phoneticPr fontId="2" type="noConversion"/>
  </si>
  <si>
    <t>지역아동센터 종사자 네트워크 및 워크숍(자체/직접)</t>
    <phoneticPr fontId="2" type="noConversion"/>
  </si>
  <si>
    <t>아동복지시설 모범아동 세계문화유산탐방(자체/직접)</t>
    <phoneticPr fontId="2" type="noConversion"/>
  </si>
  <si>
    <t>2016년도 경기도 일반회계 세출예산 부동의사업 목록</t>
    <phoneticPr fontId="6" type="noConversion"/>
  </si>
  <si>
    <t>(376건)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</si>
</sst>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_ "/>
    <numFmt numFmtId="186" formatCode="#,##0;[Red]\△#,##0"/>
    <numFmt numFmtId="187" formatCode="#,##0_ ;[Red]\-#,##0\ "/>
    <numFmt numFmtId="188" formatCode="#,##0_);[Red]\(#,##0\)"/>
    <numFmt numFmtId="189" formatCode="0_ "/>
    <numFmt numFmtId="190" formatCode="#,##0;[Red]#,##0"/>
    <numFmt numFmtId="191" formatCode="0_);[Red]\(0\)"/>
  </numFmts>
  <fonts count="8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b/>
      <sz val="18"/>
      <color rgb="FF0000F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한양신명조"/>
      <family val="3"/>
      <charset val="129"/>
    </font>
    <font>
      <sz val="8"/>
      <color theme="1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auto="1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33" fillId="0" borderId="0"/>
    <xf numFmtId="4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34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5" fillId="0" borderId="0" applyFont="0" applyFill="0" applyBorder="0" applyAlignment="0" applyProtection="0"/>
    <xf numFmtId="181" fontId="8" fillId="0" borderId="0" applyFont="0" applyFill="0" applyBorder="0" applyAlignment="0" applyProtection="0"/>
    <xf numFmtId="38" fontId="36" fillId="20" borderId="0" applyNumberFormat="0" applyBorder="0" applyAlignment="0" applyProtection="0"/>
    <xf numFmtId="0" fontId="37" fillId="0" borderId="17" applyNumberFormat="0" applyAlignment="0" applyProtection="0">
      <alignment horizontal="left" vertical="center"/>
    </xf>
    <xf numFmtId="0" fontId="37" fillId="0" borderId="16">
      <alignment horizontal="left" vertical="center"/>
    </xf>
    <xf numFmtId="10" fontId="36" fillId="21" borderId="10" applyNumberFormat="0" applyBorder="0" applyAlignment="0" applyProtection="0"/>
    <xf numFmtId="181" fontId="8" fillId="0" borderId="0"/>
    <xf numFmtId="0" fontId="38" fillId="0" borderId="0"/>
    <xf numFmtId="10" fontId="38" fillId="0" borderId="0" applyFont="0" applyFill="0" applyBorder="0" applyAlignment="0" applyProtection="0"/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9" fontId="55" fillId="0" borderId="0" applyFont="0" applyFill="0" applyAlignment="0" applyProtection="0"/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8" borderId="3" applyNumberFormat="0" applyAlignment="0" applyProtection="0">
      <alignment vertical="center"/>
    </xf>
    <xf numFmtId="0" fontId="16" fillId="48" borderId="3" applyNumberFormat="0" applyAlignment="0" applyProtection="0">
      <alignment vertical="center"/>
    </xf>
    <xf numFmtId="182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5" borderId="9" applyNumberFormat="0" applyAlignment="0" applyProtection="0">
      <alignment vertical="center"/>
    </xf>
    <xf numFmtId="0" fontId="25" fillId="45" borderId="9" applyNumberFormat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/>
    <xf numFmtId="181" fontId="8" fillId="0" borderId="0"/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6" fillId="48" borderId="3" applyNumberFormat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5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/>
    <xf numFmtId="0" fontId="72" fillId="0" borderId="0">
      <alignment vertical="center"/>
    </xf>
    <xf numFmtId="0" fontId="38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0" fontId="67" fillId="0" borderId="0">
      <alignment vertical="center"/>
    </xf>
    <xf numFmtId="0" fontId="80" fillId="0" borderId="0">
      <alignment vertical="center"/>
    </xf>
    <xf numFmtId="41" fontId="38" fillId="0" borderId="0" applyNumberFormat="0" applyFont="0" applyFill="0" applyBorder="0" applyAlignment="0" applyProtection="0"/>
  </cellStyleXfs>
  <cellXfs count="226">
    <xf numFmtId="0" fontId="0" fillId="0" borderId="0" xfId="0">
      <alignment vertical="center"/>
    </xf>
    <xf numFmtId="0" fontId="8" fillId="0" borderId="0" xfId="2"/>
    <xf numFmtId="0" fontId="26" fillId="0" borderId="0" xfId="2" applyNumberFormat="1" applyFont="1" applyAlignment="1">
      <alignment horizontal="centerContinuous"/>
    </xf>
    <xf numFmtId="0" fontId="27" fillId="0" borderId="0" xfId="2" applyNumberFormat="1" applyFont="1" applyAlignment="1">
      <alignment horizontal="centerContinuous"/>
    </xf>
    <xf numFmtId="0" fontId="28" fillId="0" borderId="0" xfId="2" applyFont="1" applyAlignment="1">
      <alignment horizontal="centerContinuous"/>
    </xf>
    <xf numFmtId="0" fontId="27" fillId="0" borderId="0" xfId="2" applyFont="1" applyAlignment="1">
      <alignment horizontal="centerContinuous"/>
    </xf>
    <xf numFmtId="0" fontId="26" fillId="0" borderId="0" xfId="2" applyFont="1" applyAlignment="1">
      <alignment horizontal="left"/>
    </xf>
    <xf numFmtId="0" fontId="29" fillId="0" borderId="0" xfId="2" applyNumberFormat="1" applyFont="1" applyAlignment="1">
      <alignment horizontal="centerContinuous"/>
    </xf>
    <xf numFmtId="0" fontId="8" fillId="0" borderId="0" xfId="2" applyNumberForma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2" fillId="0" borderId="0" xfId="2" applyFont="1"/>
    <xf numFmtId="176" fontId="46" fillId="0" borderId="0" xfId="45" applyNumberFormat="1" applyFont="1" applyFill="1" applyBorder="1" applyAlignment="1">
      <alignment horizontal="right" vertical="center" shrinkToFit="1"/>
    </xf>
    <xf numFmtId="176" fontId="46" fillId="0" borderId="0" xfId="45" applyNumberFormat="1" applyFont="1" applyFill="1" applyBorder="1" applyAlignment="1">
      <alignment horizontal="center" vertical="center" shrinkToFit="1"/>
    </xf>
    <xf numFmtId="176" fontId="27" fillId="0" borderId="0" xfId="2" applyNumberFormat="1" applyFont="1" applyAlignment="1">
      <alignment vertical="center"/>
    </xf>
    <xf numFmtId="176" fontId="54" fillId="0" borderId="0" xfId="2" applyNumberFormat="1" applyFont="1" applyAlignment="1">
      <alignment vertical="center"/>
    </xf>
    <xf numFmtId="176" fontId="46" fillId="0" borderId="10" xfId="45" applyNumberFormat="1" applyFont="1" applyFill="1" applyBorder="1" applyAlignment="1">
      <alignment horizontal="right" vertical="center" shrinkToFit="1"/>
    </xf>
    <xf numFmtId="176" fontId="46" fillId="0" borderId="37" xfId="45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3" fillId="50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3" fillId="49" borderId="10" xfId="0" applyNumberFormat="1" applyFont="1" applyFill="1" applyBorder="1" applyAlignment="1">
      <alignment horizontal="center" vertical="center"/>
    </xf>
    <xf numFmtId="176" fontId="63" fillId="51" borderId="10" xfId="0" applyNumberFormat="1" applyFont="1" applyFill="1" applyBorder="1" applyAlignment="1">
      <alignment horizontal="center" vertical="center"/>
    </xf>
    <xf numFmtId="176" fontId="63" fillId="50" borderId="10" xfId="1" applyNumberFormat="1" applyFont="1" applyFill="1" applyBorder="1" applyAlignment="1">
      <alignment horizontal="right" vertical="center"/>
    </xf>
    <xf numFmtId="176" fontId="63" fillId="51" borderId="10" xfId="1" applyNumberFormat="1" applyFont="1" applyFill="1" applyBorder="1" applyAlignment="1">
      <alignment horizontal="right" vertical="center"/>
    </xf>
    <xf numFmtId="176" fontId="67" fillId="0" borderId="10" xfId="0" applyNumberFormat="1" applyFont="1" applyBorder="1" applyAlignment="1">
      <alignment horizontal="center" vertical="center"/>
    </xf>
    <xf numFmtId="176" fontId="6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68" fillId="0" borderId="0" xfId="0" applyNumberFormat="1" applyFont="1">
      <alignment vertical="center"/>
    </xf>
    <xf numFmtId="176" fontId="6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69" fillId="0" borderId="0" xfId="0" applyNumberFormat="1" applyFont="1">
      <alignment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63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Alignment="1">
      <alignment vertical="center"/>
    </xf>
    <xf numFmtId="176" fontId="70" fillId="0" borderId="0" xfId="2" applyNumberFormat="1" applyFont="1"/>
    <xf numFmtId="176" fontId="43" fillId="0" borderId="10" xfId="2" applyNumberFormat="1" applyFont="1" applyBorder="1" applyAlignment="1">
      <alignment horizontal="center" vertical="center"/>
    </xf>
    <xf numFmtId="176" fontId="43" fillId="0" borderId="25" xfId="2" applyNumberFormat="1" applyFont="1" applyBorder="1" applyAlignment="1">
      <alignment horizontal="center" vertical="center"/>
    </xf>
    <xf numFmtId="176" fontId="43" fillId="0" borderId="0" xfId="2" applyNumberFormat="1" applyFont="1"/>
    <xf numFmtId="176" fontId="64" fillId="52" borderId="10" xfId="0" applyNumberFormat="1" applyFont="1" applyFill="1" applyBorder="1" applyAlignment="1">
      <alignment horizontal="center" vertical="center"/>
    </xf>
    <xf numFmtId="176" fontId="42" fillId="0" borderId="0" xfId="2" applyNumberFormat="1" applyFont="1"/>
    <xf numFmtId="176" fontId="41" fillId="0" borderId="0" xfId="2" applyNumberFormat="1" applyFont="1" applyAlignment="1">
      <alignment horizontal="center" vertical="center" wrapText="1"/>
    </xf>
    <xf numFmtId="176" fontId="41" fillId="0" borderId="0" xfId="2" applyNumberFormat="1" applyFont="1" applyAlignment="1">
      <alignment horizontal="center" vertical="center"/>
    </xf>
    <xf numFmtId="176" fontId="44" fillId="0" borderId="0" xfId="2" applyNumberFormat="1" applyFont="1" applyAlignment="1">
      <alignment vertical="center"/>
    </xf>
    <xf numFmtId="176" fontId="44" fillId="0" borderId="0" xfId="2" applyNumberFormat="1" applyFont="1" applyAlignment="1"/>
    <xf numFmtId="176" fontId="45" fillId="0" borderId="0" xfId="2" applyNumberFormat="1" applyFont="1" applyAlignment="1">
      <alignment vertical="center"/>
    </xf>
    <xf numFmtId="176" fontId="43" fillId="0" borderId="0" xfId="2" applyNumberFormat="1" applyFont="1" applyAlignment="1">
      <alignment vertical="center"/>
    </xf>
    <xf numFmtId="176" fontId="43" fillId="0" borderId="0" xfId="2" applyNumberFormat="1" applyFont="1" applyAlignment="1">
      <alignment horizontal="right" vertical="center"/>
    </xf>
    <xf numFmtId="176" fontId="42" fillId="0" borderId="0" xfId="2" applyNumberFormat="1" applyFont="1" applyAlignment="1">
      <alignment vertical="center"/>
    </xf>
    <xf numFmtId="176" fontId="42" fillId="0" borderId="18" xfId="2" applyNumberFormat="1" applyFont="1" applyBorder="1" applyAlignment="1">
      <alignment vertical="center"/>
    </xf>
    <xf numFmtId="176" fontId="43" fillId="26" borderId="10" xfId="2" applyNumberFormat="1" applyFont="1" applyFill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/>
    </xf>
    <xf numFmtId="176" fontId="42" fillId="0" borderId="14" xfId="2" applyNumberFormat="1" applyFont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 wrapText="1"/>
    </xf>
    <xf numFmtId="176" fontId="42" fillId="0" borderId="10" xfId="2" applyNumberFormat="1" applyFont="1" applyBorder="1" applyAlignment="1">
      <alignment horizontal="center" vertical="center" wrapText="1"/>
    </xf>
    <xf numFmtId="176" fontId="42" fillId="0" borderId="34" xfId="2" applyNumberFormat="1" applyFont="1" applyBorder="1" applyAlignment="1">
      <alignment horizontal="center" vertical="center"/>
    </xf>
    <xf numFmtId="176" fontId="42" fillId="0" borderId="10" xfId="45" applyNumberFormat="1" applyFont="1" applyBorder="1" applyAlignment="1">
      <alignment horizontal="right" vertical="center"/>
    </xf>
    <xf numFmtId="176" fontId="42" fillId="0" borderId="35" xfId="45" applyNumberFormat="1" applyFont="1" applyBorder="1" applyAlignment="1">
      <alignment horizontal="right" vertical="center"/>
    </xf>
    <xf numFmtId="176" fontId="47" fillId="26" borderId="15" xfId="2" applyNumberFormat="1" applyFont="1" applyFill="1" applyBorder="1" applyAlignment="1">
      <alignment horizontal="right" vertical="center"/>
    </xf>
    <xf numFmtId="176" fontId="42" fillId="0" borderId="14" xfId="2" applyNumberFormat="1" applyFont="1" applyBorder="1" applyAlignment="1">
      <alignment horizontal="right" vertical="center"/>
    </xf>
    <xf numFmtId="176" fontId="48" fillId="0" borderId="27" xfId="2" applyNumberFormat="1" applyFont="1" applyBorder="1" applyAlignment="1">
      <alignment vertical="center"/>
    </xf>
    <xf numFmtId="176" fontId="49" fillId="11" borderId="28" xfId="2" applyNumberFormat="1" applyFont="1" applyFill="1" applyBorder="1" applyAlignment="1">
      <alignment vertical="center" wrapText="1"/>
    </xf>
    <xf numFmtId="176" fontId="47" fillId="0" borderId="15" xfId="45" applyNumberFormat="1" applyFont="1" applyBorder="1" applyAlignment="1">
      <alignment vertical="center"/>
    </xf>
    <xf numFmtId="176" fontId="42" fillId="0" borderId="10" xfId="45" applyNumberFormat="1" applyFont="1" applyBorder="1" applyAlignment="1">
      <alignment vertical="center"/>
    </xf>
    <xf numFmtId="176" fontId="42" fillId="0" borderId="10" xfId="2" applyNumberFormat="1" applyFont="1" applyBorder="1" applyAlignment="1">
      <alignment vertical="center"/>
    </xf>
    <xf numFmtId="176" fontId="42" fillId="0" borderId="34" xfId="2" applyNumberFormat="1" applyFont="1" applyBorder="1" applyAlignment="1">
      <alignment horizontal="center" vertical="center" wrapText="1"/>
    </xf>
    <xf numFmtId="176" fontId="47" fillId="26" borderId="16" xfId="2" applyNumberFormat="1" applyFont="1" applyFill="1" applyBorder="1" applyAlignment="1">
      <alignment vertical="center"/>
    </xf>
    <xf numFmtId="176" fontId="42" fillId="0" borderId="16" xfId="2" applyNumberFormat="1" applyFont="1" applyBorder="1" applyAlignment="1">
      <alignment horizontal="center" vertical="center"/>
    </xf>
    <xf numFmtId="176" fontId="48" fillId="0" borderId="0" xfId="2" applyNumberFormat="1" applyFont="1" applyBorder="1" applyAlignment="1">
      <alignment vertical="center"/>
    </xf>
    <xf numFmtId="176" fontId="49" fillId="11" borderId="0" xfId="2" applyNumberFormat="1" applyFont="1" applyFill="1" applyBorder="1" applyAlignment="1">
      <alignment vertical="center" wrapText="1"/>
    </xf>
    <xf numFmtId="176" fontId="47" fillId="0" borderId="0" xfId="45" applyNumberFormat="1" applyFont="1" applyBorder="1" applyAlignment="1">
      <alignment vertical="center"/>
    </xf>
    <xf numFmtId="176" fontId="42" fillId="0" borderId="0" xfId="45" applyNumberFormat="1" applyFont="1" applyBorder="1" applyAlignment="1">
      <alignment vertical="center"/>
    </xf>
    <xf numFmtId="176" fontId="42" fillId="0" borderId="0" xfId="2" applyNumberFormat="1" applyFont="1" applyBorder="1" applyAlignment="1">
      <alignment vertical="center"/>
    </xf>
    <xf numFmtId="176" fontId="42" fillId="0" borderId="34" xfId="2" applyNumberFormat="1" applyFont="1" applyFill="1" applyBorder="1" applyAlignment="1">
      <alignment horizontal="center" vertical="center"/>
    </xf>
    <xf numFmtId="176" fontId="50" fillId="0" borderId="10" xfId="45" applyNumberFormat="1" applyFont="1" applyBorder="1" applyAlignment="1">
      <alignment horizontal="right" vertical="center"/>
    </xf>
    <xf numFmtId="176" fontId="42" fillId="0" borderId="36" xfId="2" applyNumberFormat="1" applyFont="1" applyBorder="1" applyAlignment="1">
      <alignment horizontal="center" vertical="center"/>
    </xf>
    <xf numFmtId="176" fontId="51" fillId="0" borderId="15" xfId="2" applyNumberFormat="1" applyFont="1" applyBorder="1" applyAlignment="1">
      <alignment horizontal="right" vertical="center" wrapText="1"/>
    </xf>
    <xf numFmtId="176" fontId="51" fillId="0" borderId="10" xfId="2" applyNumberFormat="1" applyFont="1" applyBorder="1" applyAlignment="1">
      <alignment horizontal="right" vertical="center" wrapText="1"/>
    </xf>
    <xf numFmtId="176" fontId="50" fillId="7" borderId="29" xfId="2" applyNumberFormat="1" applyFont="1" applyFill="1" applyBorder="1" applyAlignment="1">
      <alignment vertical="center"/>
    </xf>
    <xf numFmtId="176" fontId="42" fillId="0" borderId="0" xfId="2" applyNumberFormat="1" applyFont="1" applyAlignment="1">
      <alignment horizontal="center" wrapText="1"/>
    </xf>
    <xf numFmtId="176" fontId="42" fillId="0" borderId="0" xfId="2" applyNumberFormat="1" applyFont="1" applyAlignment="1">
      <alignment wrapText="1"/>
    </xf>
    <xf numFmtId="176" fontId="57" fillId="0" borderId="0" xfId="2" applyNumberFormat="1" applyFont="1"/>
    <xf numFmtId="176" fontId="48" fillId="0" borderId="0" xfId="2" applyNumberFormat="1" applyFont="1" applyAlignment="1">
      <alignment wrapText="1"/>
    </xf>
    <xf numFmtId="176" fontId="42" fillId="0" borderId="10" xfId="45" applyNumberFormat="1" applyFont="1" applyFill="1" applyBorder="1" applyAlignment="1">
      <alignment horizontal="right" vertical="center"/>
    </xf>
    <xf numFmtId="176" fontId="42" fillId="0" borderId="0" xfId="2" applyNumberFormat="1" applyFont="1" applyFill="1"/>
    <xf numFmtId="176" fontId="43" fillId="0" borderId="0" xfId="2" applyNumberFormat="1" applyFont="1" applyFill="1"/>
    <xf numFmtId="176" fontId="50" fillId="0" borderId="34" xfId="2" applyNumberFormat="1" applyFont="1" applyFill="1" applyBorder="1" applyAlignment="1">
      <alignment horizontal="center" vertical="center"/>
    </xf>
    <xf numFmtId="176" fontId="50" fillId="0" borderId="10" xfId="45" applyNumberFormat="1" applyFont="1" applyFill="1" applyBorder="1" applyAlignment="1">
      <alignment horizontal="right" vertical="center"/>
    </xf>
    <xf numFmtId="176" fontId="50" fillId="0" borderId="0" xfId="2" applyNumberFormat="1" applyFont="1" applyFill="1"/>
    <xf numFmtId="176" fontId="52" fillId="0" borderId="0" xfId="2" applyNumberFormat="1" applyFont="1" applyFill="1"/>
    <xf numFmtId="176" fontId="42" fillId="0" borderId="27" xfId="2" applyNumberFormat="1" applyFont="1" applyFill="1" applyBorder="1" applyAlignment="1">
      <alignment horizontal="center" vertical="center"/>
    </xf>
    <xf numFmtId="176" fontId="42" fillId="0" borderId="37" xfId="45" applyNumberFormat="1" applyFont="1" applyFill="1" applyBorder="1" applyAlignment="1">
      <alignment horizontal="right" vertical="center"/>
    </xf>
    <xf numFmtId="176" fontId="42" fillId="0" borderId="28" xfId="45" applyNumberFormat="1" applyFont="1" applyBorder="1" applyAlignment="1">
      <alignment horizontal="right" vertical="center"/>
    </xf>
    <xf numFmtId="176" fontId="44" fillId="0" borderId="0" xfId="2" applyNumberFormat="1" applyFont="1" applyAlignment="1">
      <alignment horizontal="left" vertical="center"/>
    </xf>
    <xf numFmtId="176" fontId="44" fillId="0" borderId="0" xfId="2" applyNumberFormat="1" applyFont="1" applyAlignment="1">
      <alignment horizontal="right" vertical="center"/>
    </xf>
    <xf numFmtId="176" fontId="42" fillId="0" borderId="27" xfId="2" applyNumberFormat="1" applyFont="1" applyBorder="1" applyAlignment="1">
      <alignment horizontal="center" vertical="center"/>
    </xf>
    <xf numFmtId="176" fontId="42" fillId="0" borderId="37" xfId="45" applyNumberFormat="1" applyFont="1" applyBorder="1" applyAlignment="1">
      <alignment horizontal="right" vertical="center"/>
    </xf>
    <xf numFmtId="176" fontId="53" fillId="0" borderId="30" xfId="2" applyNumberFormat="1" applyFont="1" applyFill="1" applyBorder="1" applyAlignment="1"/>
    <xf numFmtId="176" fontId="43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3" fillId="0" borderId="13" xfId="2" applyNumberFormat="1" applyFont="1" applyFill="1" applyBorder="1" applyAlignment="1"/>
    <xf numFmtId="176" fontId="58" fillId="52" borderId="10" xfId="2" applyNumberFormat="1" applyFont="1" applyFill="1" applyBorder="1" applyAlignment="1"/>
    <xf numFmtId="176" fontId="58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2" fillId="25" borderId="0" xfId="2" applyNumberFormat="1" applyFont="1" applyFill="1"/>
    <xf numFmtId="176" fontId="44" fillId="0" borderId="0" xfId="2" applyNumberFormat="1" applyFont="1"/>
    <xf numFmtId="176" fontId="64" fillId="53" borderId="10" xfId="0" applyNumberFormat="1" applyFont="1" applyFill="1" applyBorder="1" applyAlignment="1">
      <alignment vertical="center"/>
    </xf>
    <xf numFmtId="176" fontId="74" fillId="0" borderId="10" xfId="2" applyNumberFormat="1" applyFont="1" applyFill="1" applyBorder="1" applyAlignment="1"/>
    <xf numFmtId="176" fontId="8" fillId="0" borderId="10" xfId="2" applyNumberFormat="1" applyFont="1" applyFill="1" applyBorder="1" applyAlignment="1"/>
    <xf numFmtId="176" fontId="74" fillId="0" borderId="10" xfId="2" applyNumberFormat="1" applyFont="1" applyFill="1" applyBorder="1" applyAlignment="1">
      <alignment horizontal="center" vertical="center"/>
    </xf>
    <xf numFmtId="176" fontId="8" fillId="52" borderId="10" xfId="2" applyNumberFormat="1" applyFont="1" applyFill="1" applyBorder="1" applyAlignment="1"/>
    <xf numFmtId="176" fontId="8" fillId="52" borderId="10" xfId="2" applyNumberFormat="1" applyFont="1" applyFill="1" applyBorder="1"/>
    <xf numFmtId="176" fontId="75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6" fontId="8" fillId="0" borderId="10" xfId="2" applyNumberFormat="1" applyFont="1" applyFill="1" applyBorder="1" applyAlignment="1">
      <alignment vertical="center"/>
    </xf>
    <xf numFmtId="176" fontId="8" fillId="52" borderId="10" xfId="2" applyNumberFormat="1" applyFont="1" applyFill="1" applyBorder="1" applyAlignment="1">
      <alignment vertical="center"/>
    </xf>
    <xf numFmtId="176" fontId="63" fillId="51" borderId="10" xfId="0" applyNumberFormat="1" applyFont="1" applyFill="1" applyBorder="1" applyAlignment="1">
      <alignment horizontal="right" vertical="center"/>
    </xf>
    <xf numFmtId="176" fontId="63" fillId="50" borderId="1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62" fillId="0" borderId="0" xfId="0" applyNumberFormat="1" applyFont="1">
      <alignment vertical="center"/>
    </xf>
    <xf numFmtId="176" fontId="7" fillId="0" borderId="0" xfId="0" applyNumberFormat="1" applyFont="1" applyAlignment="1">
      <alignment horizontal="right"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61" fillId="0" borderId="0" xfId="0" applyNumberFormat="1" applyFont="1">
      <alignment vertical="center"/>
    </xf>
    <xf numFmtId="176" fontId="3" fillId="0" borderId="0" xfId="0" applyNumberFormat="1" applyFont="1" applyBorder="1">
      <alignment vertical="center"/>
    </xf>
    <xf numFmtId="176" fontId="3" fillId="0" borderId="41" xfId="0" applyNumberFormat="1" applyFont="1" applyBorder="1">
      <alignment vertical="center"/>
    </xf>
    <xf numFmtId="176" fontId="62" fillId="0" borderId="0" xfId="0" applyNumberFormat="1" applyFont="1" applyBorder="1">
      <alignment vertical="center"/>
    </xf>
    <xf numFmtId="176" fontId="61" fillId="24" borderId="42" xfId="0" applyNumberFormat="1" applyFont="1" applyFill="1" applyBorder="1" applyAlignment="1">
      <alignment horizontal="center" vertical="center" wrapText="1"/>
    </xf>
    <xf numFmtId="176" fontId="62" fillId="24" borderId="42" xfId="0" applyNumberFormat="1" applyFont="1" applyFill="1" applyBorder="1" applyAlignment="1">
      <alignment horizontal="center" vertical="center" wrapText="1"/>
    </xf>
    <xf numFmtId="176" fontId="62" fillId="24" borderId="42" xfId="0" applyNumberFormat="1" applyFont="1" applyFill="1" applyBorder="1" applyAlignment="1" applyProtection="1">
      <alignment vertical="center" wrapText="1"/>
      <protection locked="0"/>
    </xf>
    <xf numFmtId="189" fontId="61" fillId="24" borderId="42" xfId="1" applyNumberFormat="1" applyFont="1" applyFill="1" applyBorder="1" applyAlignment="1" applyProtection="1">
      <alignment horizontal="right" vertical="center" shrinkToFit="1"/>
      <protection locked="0"/>
    </xf>
    <xf numFmtId="176" fontId="61" fillId="24" borderId="42" xfId="1" applyNumberFormat="1" applyFont="1" applyFill="1" applyBorder="1" applyAlignment="1" applyProtection="1">
      <alignment horizontal="right" vertical="center" shrinkToFit="1"/>
      <protection locked="0"/>
    </xf>
    <xf numFmtId="176" fontId="61" fillId="24" borderId="42" xfId="1" applyNumberFormat="1" applyFont="1" applyFill="1" applyBorder="1" applyAlignment="1">
      <alignment horizontal="right" vertical="center" shrinkToFit="1"/>
    </xf>
    <xf numFmtId="3" fontId="76" fillId="24" borderId="42" xfId="0" applyNumberFormat="1" applyFont="1" applyFill="1" applyBorder="1" applyAlignment="1" applyProtection="1">
      <alignment horizontal="center" vertical="center" wrapText="1"/>
      <protection locked="0"/>
    </xf>
    <xf numFmtId="185" fontId="61" fillId="24" borderId="42" xfId="1" applyNumberFormat="1" applyFont="1" applyFill="1" applyBorder="1" applyAlignment="1" applyProtection="1">
      <alignment horizontal="right" vertical="center" shrinkToFit="1"/>
      <protection locked="0"/>
    </xf>
    <xf numFmtId="41" fontId="61" fillId="24" borderId="42" xfId="1" applyFont="1" applyFill="1" applyBorder="1" applyAlignment="1" applyProtection="1">
      <alignment horizontal="right" vertical="center" shrinkToFit="1"/>
      <protection locked="0"/>
    </xf>
    <xf numFmtId="183" fontId="61" fillId="24" borderId="42" xfId="1" applyNumberFormat="1" applyFont="1" applyFill="1" applyBorder="1" applyAlignment="1" applyProtection="1">
      <alignment horizontal="right" vertical="center" shrinkToFit="1"/>
      <protection locked="0"/>
    </xf>
    <xf numFmtId="190" fontId="61" fillId="24" borderId="42" xfId="1" applyNumberFormat="1" applyFont="1" applyFill="1" applyBorder="1" applyAlignment="1" applyProtection="1">
      <alignment horizontal="right" vertical="center" shrinkToFit="1"/>
      <protection locked="0"/>
    </xf>
    <xf numFmtId="176" fontId="61" fillId="24" borderId="42" xfId="0" applyNumberFormat="1" applyFont="1" applyFill="1" applyBorder="1" applyAlignment="1" applyProtection="1">
      <alignment vertical="center" wrapText="1"/>
      <protection locked="0"/>
    </xf>
    <xf numFmtId="176" fontId="61" fillId="24" borderId="42" xfId="0" applyNumberFormat="1" applyFont="1" applyFill="1" applyBorder="1" applyAlignment="1" applyProtection="1">
      <alignment horizontal="left" vertical="center" wrapText="1"/>
      <protection locked="0"/>
    </xf>
    <xf numFmtId="41" fontId="61" fillId="55" borderId="42" xfId="45" applyFont="1" applyFill="1" applyBorder="1" applyAlignment="1" applyProtection="1">
      <alignment horizontal="right" vertical="center" wrapText="1" shrinkToFit="1"/>
      <protection locked="0"/>
    </xf>
    <xf numFmtId="191" fontId="61" fillId="55" borderId="42" xfId="45" applyNumberFormat="1" applyFont="1" applyFill="1" applyBorder="1" applyAlignment="1" applyProtection="1">
      <alignment horizontal="right" vertical="center" wrapText="1" shrinkToFit="1"/>
      <protection locked="0"/>
    </xf>
    <xf numFmtId="176" fontId="61" fillId="24" borderId="42" xfId="0" applyNumberFormat="1" applyFont="1" applyFill="1" applyBorder="1" applyAlignment="1">
      <alignment horizontal="center" vertical="center" shrinkToFit="1"/>
    </xf>
    <xf numFmtId="0" fontId="61" fillId="24" borderId="42" xfId="0" applyFont="1" applyFill="1" applyBorder="1" applyAlignment="1">
      <alignment horizontal="center" vertical="center" shrinkToFit="1"/>
    </xf>
    <xf numFmtId="0" fontId="61" fillId="24" borderId="42" xfId="0" applyFont="1" applyFill="1" applyBorder="1" applyAlignment="1">
      <alignment horizontal="left" vertical="center" wrapText="1"/>
    </xf>
    <xf numFmtId="186" fontId="61" fillId="24" borderId="42" xfId="1" applyNumberFormat="1" applyFont="1" applyFill="1" applyBorder="1" applyAlignment="1">
      <alignment horizontal="right" vertical="center"/>
    </xf>
    <xf numFmtId="176" fontId="61" fillId="24" borderId="42" xfId="0" applyNumberFormat="1" applyFont="1" applyFill="1" applyBorder="1">
      <alignment vertical="center"/>
    </xf>
    <xf numFmtId="0" fontId="61" fillId="24" borderId="42" xfId="0" applyFont="1" applyFill="1" applyBorder="1" applyAlignment="1">
      <alignment horizontal="justify" vertical="center" wrapText="1"/>
    </xf>
    <xf numFmtId="187" fontId="61" fillId="24" borderId="42" xfId="0" applyNumberFormat="1" applyFont="1" applyFill="1" applyBorder="1" applyAlignment="1">
      <alignment vertical="center" wrapText="1"/>
    </xf>
    <xf numFmtId="187" fontId="61" fillId="24" borderId="42" xfId="0" applyNumberFormat="1" applyFont="1" applyFill="1" applyBorder="1" applyAlignment="1">
      <alignment horizontal="right" vertical="center" wrapText="1"/>
    </xf>
    <xf numFmtId="187" fontId="61" fillId="24" borderId="42" xfId="1" applyNumberFormat="1" applyFont="1" applyFill="1" applyBorder="1" applyAlignment="1">
      <alignment horizontal="right" vertical="center"/>
    </xf>
    <xf numFmtId="188" fontId="61" fillId="24" borderId="42" xfId="0" applyNumberFormat="1" applyFont="1" applyFill="1" applyBorder="1" applyAlignment="1">
      <alignment horizontal="right" vertical="center" wrapText="1"/>
    </xf>
    <xf numFmtId="176" fontId="62" fillId="24" borderId="42" xfId="0" applyNumberFormat="1" applyFont="1" applyFill="1" applyBorder="1" applyAlignment="1" applyProtection="1">
      <alignment horizontal="center" vertical="center" shrinkToFit="1"/>
      <protection locked="0"/>
    </xf>
    <xf numFmtId="176" fontId="62" fillId="24" borderId="42" xfId="0" applyNumberFormat="1" applyFont="1" applyFill="1" applyBorder="1">
      <alignment vertical="center"/>
    </xf>
    <xf numFmtId="188" fontId="61" fillId="24" borderId="42" xfId="0" applyNumberFormat="1" applyFont="1" applyFill="1" applyBorder="1" applyAlignment="1">
      <alignment horizontal="justify" vertical="center" wrapText="1"/>
    </xf>
    <xf numFmtId="188" fontId="61" fillId="24" borderId="42" xfId="0" applyNumberFormat="1" applyFont="1" applyFill="1" applyBorder="1">
      <alignment vertical="center"/>
    </xf>
    <xf numFmtId="0" fontId="61" fillId="24" borderId="42" xfId="177" applyFont="1" applyFill="1" applyBorder="1" applyAlignment="1">
      <alignment horizontal="left" vertical="center" wrapText="1" shrinkToFit="1"/>
    </xf>
    <xf numFmtId="41" fontId="61" fillId="24" borderId="42" xfId="177" applyNumberFormat="1" applyFont="1" applyFill="1" applyBorder="1" applyAlignment="1">
      <alignment horizontal="center" vertical="center" shrinkToFit="1"/>
    </xf>
    <xf numFmtId="176" fontId="61" fillId="24" borderId="42" xfId="177" applyNumberFormat="1" applyFont="1" applyFill="1" applyBorder="1" applyAlignment="1">
      <alignment horizontal="center" vertical="center" shrinkToFit="1"/>
    </xf>
    <xf numFmtId="3" fontId="76" fillId="24" borderId="42" xfId="0" applyNumberFormat="1" applyFont="1" applyFill="1" applyBorder="1" applyAlignment="1" applyProtection="1">
      <alignment horizontal="right" vertical="center" wrapText="1"/>
      <protection locked="0"/>
    </xf>
    <xf numFmtId="176" fontId="61" fillId="54" borderId="42" xfId="0" applyNumberFormat="1" applyFont="1" applyFill="1" applyBorder="1" applyAlignment="1">
      <alignment horizontal="center" vertical="center" wrapText="1"/>
    </xf>
    <xf numFmtId="184" fontId="71" fillId="0" borderId="0" xfId="0" applyNumberFormat="1" applyFont="1" applyFill="1" applyBorder="1" applyAlignment="1">
      <alignment horizontal="center" vertical="center"/>
    </xf>
    <xf numFmtId="176" fontId="74" fillId="24" borderId="42" xfId="0" applyNumberFormat="1" applyFont="1" applyFill="1" applyBorder="1" applyAlignment="1">
      <alignment horizontal="center" vertical="center"/>
    </xf>
    <xf numFmtId="0" fontId="82" fillId="54" borderId="42" xfId="0" applyFont="1" applyFill="1" applyBorder="1" applyAlignment="1">
      <alignment horizontal="left" vertical="center"/>
    </xf>
    <xf numFmtId="176" fontId="81" fillId="54" borderId="42" xfId="0" applyNumberFormat="1" applyFont="1" applyFill="1" applyBorder="1" applyAlignment="1">
      <alignment horizontal="centerContinuous" vertical="center" wrapText="1"/>
    </xf>
    <xf numFmtId="176" fontId="61" fillId="54" borderId="42" xfId="0" applyNumberFormat="1" applyFont="1" applyFill="1" applyBorder="1" applyAlignment="1">
      <alignment horizontal="right" vertical="center" shrinkToFit="1"/>
    </xf>
    <xf numFmtId="3" fontId="76" fillId="54" borderId="42" xfId="0" applyNumberFormat="1" applyFont="1" applyFill="1" applyBorder="1" applyAlignment="1" applyProtection="1">
      <alignment horizontal="right" vertical="center" wrapText="1"/>
      <protection locked="0"/>
    </xf>
    <xf numFmtId="176" fontId="82" fillId="54" borderId="42" xfId="0" applyNumberFormat="1" applyFont="1" applyFill="1" applyBorder="1" applyAlignment="1">
      <alignment horizontal="left" vertical="center"/>
    </xf>
    <xf numFmtId="176" fontId="81" fillId="54" borderId="42" xfId="0" applyNumberFormat="1" applyFont="1" applyFill="1" applyBorder="1" applyAlignment="1">
      <alignment horizontal="center" vertical="center" shrinkToFit="1"/>
    </xf>
    <xf numFmtId="176" fontId="62" fillId="24" borderId="42" xfId="0" applyNumberFormat="1" applyFont="1" applyFill="1" applyBorder="1" applyAlignment="1">
      <alignment horizontal="center" vertical="center" shrinkToFit="1"/>
    </xf>
    <xf numFmtId="176" fontId="61" fillId="24" borderId="42" xfId="0" applyNumberFormat="1" applyFont="1" applyFill="1" applyBorder="1" applyAlignment="1" applyProtection="1">
      <alignment horizontal="center" vertical="center" shrinkToFit="1"/>
      <protection locked="0"/>
    </xf>
    <xf numFmtId="176" fontId="4" fillId="0" borderId="0" xfId="0" applyNumberFormat="1" applyFont="1" applyAlignment="1">
      <alignment horizontal="right" vertical="center"/>
    </xf>
    <xf numFmtId="176" fontId="60" fillId="24" borderId="42" xfId="0" applyNumberFormat="1" applyFont="1" applyFill="1" applyBorder="1" applyAlignment="1">
      <alignment horizontal="center" vertical="center" wrapText="1"/>
    </xf>
    <xf numFmtId="176" fontId="60" fillId="24" borderId="42" xfId="0" applyNumberFormat="1" applyFont="1" applyFill="1" applyBorder="1">
      <alignment vertical="center"/>
    </xf>
    <xf numFmtId="176" fontId="60" fillId="24" borderId="42" xfId="0" applyNumberFormat="1" applyFont="1" applyFill="1" applyBorder="1" applyAlignment="1">
      <alignment horizontal="right" vertical="center" shrinkToFit="1"/>
    </xf>
    <xf numFmtId="176" fontId="78" fillId="24" borderId="42" xfId="0" applyNumberFormat="1" applyFont="1" applyFill="1" applyBorder="1" applyAlignment="1">
      <alignment horizontal="center" vertical="center" wrapText="1" shrinkToFit="1"/>
    </xf>
    <xf numFmtId="176" fontId="64" fillId="52" borderId="10" xfId="1" applyNumberFormat="1" applyFont="1" applyFill="1" applyBorder="1" applyAlignment="1">
      <alignment horizontal="center" vertical="center"/>
    </xf>
    <xf numFmtId="176" fontId="64" fillId="53" borderId="10" xfId="1" applyNumberFormat="1" applyFont="1" applyFill="1" applyBorder="1" applyAlignment="1">
      <alignment horizontal="center" vertical="center"/>
    </xf>
    <xf numFmtId="176" fontId="66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Alignment="1">
      <alignment horizontal="center" vertical="center"/>
    </xf>
    <xf numFmtId="176" fontId="66" fillId="49" borderId="10" xfId="0" applyNumberFormat="1" applyFont="1" applyFill="1" applyBorder="1" applyAlignment="1">
      <alignment horizontal="center" vertical="center"/>
    </xf>
    <xf numFmtId="176" fontId="63" fillId="49" borderId="11" xfId="0" applyNumberFormat="1" applyFont="1" applyFill="1" applyBorder="1" applyAlignment="1">
      <alignment horizontal="center" vertical="center"/>
    </xf>
    <xf numFmtId="176" fontId="63" fillId="49" borderId="12" xfId="0" applyNumberFormat="1" applyFont="1" applyFill="1" applyBorder="1" applyAlignment="1">
      <alignment horizontal="center" vertical="center"/>
    </xf>
    <xf numFmtId="176" fontId="73" fillId="49" borderId="10" xfId="0" applyNumberFormat="1" applyFont="1" applyFill="1" applyBorder="1" applyAlignment="1">
      <alignment horizontal="center" vertical="center"/>
    </xf>
    <xf numFmtId="176" fontId="63" fillId="49" borderId="10" xfId="0" applyNumberFormat="1" applyFont="1" applyFill="1" applyBorder="1" applyAlignment="1">
      <alignment horizontal="center" vertical="center"/>
    </xf>
    <xf numFmtId="0" fontId="31" fillId="0" borderId="0" xfId="2" applyNumberFormat="1" applyFont="1" applyAlignment="1">
      <alignment horizontal="center"/>
    </xf>
    <xf numFmtId="0" fontId="29" fillId="0" borderId="0" xfId="2" applyNumberFormat="1" applyFont="1" applyAlignment="1">
      <alignment horizontal="center"/>
    </xf>
    <xf numFmtId="176" fontId="41" fillId="0" borderId="0" xfId="2" quotePrefix="1" applyNumberFormat="1" applyFont="1" applyAlignment="1">
      <alignment horizontal="center" vertical="center" wrapText="1"/>
    </xf>
    <xf numFmtId="176" fontId="41" fillId="0" borderId="0" xfId="2" applyNumberFormat="1" applyFont="1" applyAlignment="1">
      <alignment horizontal="center" vertical="center"/>
    </xf>
    <xf numFmtId="176" fontId="43" fillId="26" borderId="31" xfId="2" applyNumberFormat="1" applyFont="1" applyFill="1" applyBorder="1" applyAlignment="1">
      <alignment horizontal="center" vertical="center"/>
    </xf>
    <xf numFmtId="176" fontId="43" fillId="26" borderId="34" xfId="2" applyNumberFormat="1" applyFont="1" applyFill="1" applyBorder="1" applyAlignment="1">
      <alignment horizontal="center" vertical="center"/>
    </xf>
    <xf numFmtId="176" fontId="43" fillId="26" borderId="32" xfId="2" applyNumberFormat="1" applyFont="1" applyFill="1" applyBorder="1" applyAlignment="1">
      <alignment horizontal="center" vertical="center" shrinkToFit="1"/>
    </xf>
    <xf numFmtId="176" fontId="43" fillId="26" borderId="10" xfId="2" applyNumberFormat="1" applyFont="1" applyFill="1" applyBorder="1" applyAlignment="1">
      <alignment horizontal="center" vertical="center" shrinkToFit="1"/>
    </xf>
    <xf numFmtId="176" fontId="43" fillId="26" borderId="32" xfId="2" applyNumberFormat="1" applyFont="1" applyFill="1" applyBorder="1" applyAlignment="1">
      <alignment horizontal="center" vertical="center"/>
    </xf>
    <xf numFmtId="176" fontId="43" fillId="26" borderId="33" xfId="2" applyNumberFormat="1" applyFont="1" applyFill="1" applyBorder="1" applyAlignment="1">
      <alignment horizontal="center" vertical="center"/>
    </xf>
    <xf numFmtId="176" fontId="43" fillId="26" borderId="35" xfId="2" applyNumberFormat="1" applyFont="1" applyFill="1" applyBorder="1" applyAlignment="1">
      <alignment horizontal="center" vertical="center"/>
    </xf>
    <xf numFmtId="176" fontId="42" fillId="0" borderId="19" xfId="2" applyNumberFormat="1" applyFont="1" applyBorder="1" applyAlignment="1">
      <alignment horizontal="center" vertical="center"/>
    </xf>
    <xf numFmtId="176" fontId="42" fillId="0" borderId="23" xfId="2" applyNumberFormat="1" applyFont="1" applyBorder="1" applyAlignment="1">
      <alignment horizontal="center" vertical="center"/>
    </xf>
    <xf numFmtId="176" fontId="42" fillId="0" borderId="20" xfId="2" applyNumberFormat="1" applyFont="1" applyBorder="1" applyAlignment="1">
      <alignment horizontal="center" vertical="center"/>
    </xf>
    <xf numFmtId="176" fontId="42" fillId="0" borderId="24" xfId="2" applyNumberFormat="1" applyFont="1" applyBorder="1" applyAlignment="1">
      <alignment horizontal="center" vertical="center"/>
    </xf>
    <xf numFmtId="176" fontId="42" fillId="0" borderId="16" xfId="2" applyNumberFormat="1" applyFont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/>
    </xf>
    <xf numFmtId="176" fontId="42" fillId="0" borderId="21" xfId="2" applyNumberFormat="1" applyFont="1" applyBorder="1" applyAlignment="1">
      <alignment horizontal="center" vertical="center"/>
    </xf>
    <xf numFmtId="176" fontId="42" fillId="0" borderId="22" xfId="2" applyNumberFormat="1" applyFont="1" applyBorder="1" applyAlignment="1">
      <alignment horizontal="center" vertical="center"/>
    </xf>
    <xf numFmtId="176" fontId="42" fillId="0" borderId="25" xfId="2" applyNumberFormat="1" applyFont="1" applyBorder="1" applyAlignment="1">
      <alignment horizontal="center" vertical="center"/>
    </xf>
    <xf numFmtId="176" fontId="42" fillId="0" borderId="26" xfId="2" applyNumberFormat="1" applyFont="1" applyBorder="1" applyAlignment="1">
      <alignment horizontal="center" vertical="center"/>
    </xf>
    <xf numFmtId="176" fontId="43" fillId="26" borderId="19" xfId="2" applyNumberFormat="1" applyFont="1" applyFill="1" applyBorder="1" applyAlignment="1">
      <alignment horizontal="center" vertical="center"/>
    </xf>
    <xf numFmtId="176" fontId="43" fillId="26" borderId="23" xfId="2" applyNumberFormat="1" applyFont="1" applyFill="1" applyBorder="1" applyAlignment="1">
      <alignment horizontal="center" vertical="center"/>
    </xf>
    <xf numFmtId="176" fontId="43" fillId="26" borderId="38" xfId="2" applyNumberFormat="1" applyFont="1" applyFill="1" applyBorder="1" applyAlignment="1">
      <alignment horizontal="center" vertical="center" wrapText="1" shrinkToFit="1"/>
    </xf>
    <xf numFmtId="176" fontId="43" fillId="26" borderId="12" xfId="2" applyNumberFormat="1" applyFont="1" applyFill="1" applyBorder="1" applyAlignment="1">
      <alignment horizontal="center" vertical="center" wrapText="1" shrinkToFit="1"/>
    </xf>
    <xf numFmtId="176" fontId="43" fillId="26" borderId="39" xfId="2" applyNumberFormat="1" applyFont="1" applyFill="1" applyBorder="1" applyAlignment="1">
      <alignment horizontal="center" vertical="center"/>
    </xf>
    <xf numFmtId="176" fontId="43" fillId="26" borderId="40" xfId="2" applyNumberFormat="1" applyFont="1" applyFill="1" applyBorder="1" applyAlignment="1">
      <alignment horizontal="center" vertical="center"/>
    </xf>
    <xf numFmtId="176" fontId="43" fillId="26" borderId="20" xfId="2" applyNumberFormat="1" applyFont="1" applyFill="1" applyBorder="1" applyAlignment="1">
      <alignment horizontal="center" vertical="center"/>
    </xf>
    <xf numFmtId="176" fontId="43" fillId="26" borderId="24" xfId="2" applyNumberFormat="1" applyFont="1" applyFill="1" applyBorder="1" applyAlignment="1">
      <alignment horizontal="center" vertical="center"/>
    </xf>
    <xf numFmtId="176" fontId="50" fillId="0" borderId="16" xfId="2" applyNumberFormat="1" applyFont="1" applyBorder="1" applyAlignment="1">
      <alignment horizontal="center" vertical="center" wrapText="1"/>
    </xf>
    <xf numFmtId="176" fontId="50" fillId="0" borderId="15" xfId="2" applyNumberFormat="1" applyFont="1" applyBorder="1" applyAlignment="1">
      <alignment horizontal="center" vertical="center" wrapText="1"/>
    </xf>
    <xf numFmtId="176" fontId="74" fillId="0" borderId="11" xfId="2" applyNumberFormat="1" applyFont="1" applyFill="1" applyBorder="1" applyAlignment="1">
      <alignment horizontal="center" vertical="center"/>
    </xf>
    <xf numFmtId="176" fontId="74" fillId="0" borderId="12" xfId="2" applyNumberFormat="1" applyFont="1" applyFill="1" applyBorder="1" applyAlignment="1">
      <alignment horizontal="center" vertical="center"/>
    </xf>
    <xf numFmtId="176" fontId="8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center" vertical="center"/>
    </xf>
    <xf numFmtId="176" fontId="74" fillId="24" borderId="42" xfId="0" applyNumberFormat="1" applyFont="1" applyFill="1" applyBorder="1" applyAlignment="1">
      <alignment horizontal="center" vertical="center" wrapText="1"/>
    </xf>
    <xf numFmtId="176" fontId="74" fillId="24" borderId="42" xfId="0" applyNumberFormat="1" applyFont="1" applyFill="1" applyBorder="1" applyAlignment="1">
      <alignment horizontal="center" vertical="center"/>
    </xf>
    <xf numFmtId="176" fontId="83" fillId="0" borderId="0" xfId="0" applyNumberFormat="1" applyFont="1" applyAlignment="1">
      <alignment horizontal="center" vertical="center"/>
    </xf>
  </cellXfs>
  <cellStyles count="344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0 2" xfId="340"/>
    <cellStyle name="쉼표 [0] 11" xfId="300"/>
    <cellStyle name="쉼표 [0] 12" xfId="343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" xfId="341"/>
    <cellStyle name="표준 4 8" xfId="196"/>
    <cellStyle name="표준 4 8 2" xfId="342"/>
    <cellStyle name="표준 5" xfId="139"/>
    <cellStyle name="표준 5 2 2" xfId="197"/>
    <cellStyle name="표준 6" xfId="140"/>
  </cellStyles>
  <dxfs count="8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  <color rgb="FF0000FF"/>
      <color rgb="FF99FF33"/>
      <color rgb="FF0000CC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Temporary%20Internet%20Files\Content.IE5\VQ1RZ2BM\151126%20&#48372;&#44148;&#48373;&#51648;&#50948;&#50896;&#54924;%20&#50696;&#49328;&#50504;%20&#51312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년일출 (1만원) (2)"/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총괄표"/>
      <sheetName val="16년일입"/>
      <sheetName val="2추총괄표"/>
      <sheetName val="2추총괄표(실국별)"/>
      <sheetName val="16년특입"/>
      <sheetName val="16년특출"/>
      <sheetName val="16년기금입"/>
      <sheetName val="16년일출(3만원)"/>
      <sheetName val="16년일출"/>
      <sheetName val="16년기금출"/>
      <sheetName val="15년 3추 총괄표"/>
      <sheetName val="3추일입"/>
      <sheetName val="3추일출"/>
      <sheetName val="3추특입"/>
      <sheetName val="3추특출"/>
      <sheetName val="15년 3회추경(명시)"/>
    </sheetNames>
    <sheetDataSet>
      <sheetData sheetId="0">
        <row r="2">
          <cell r="A2" t="str">
            <v>의회사무처</v>
          </cell>
        </row>
      </sheetData>
      <sheetData sheetId="1">
        <row r="2">
          <cell r="A2" t="str">
            <v>의회사무처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77">
          <cell r="A77" t="str">
            <v/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8">
          <cell r="U8">
            <v>0</v>
          </cell>
        </row>
      </sheetData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activeCell="I20" sqref="I20:M20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182" t="s">
        <v>143</v>
      </c>
      <c r="B1" s="182"/>
      <c r="C1" s="182"/>
      <c r="D1" s="182"/>
      <c r="E1" s="182"/>
      <c r="F1" s="182"/>
      <c r="G1" s="35"/>
      <c r="H1" s="183" t="s">
        <v>144</v>
      </c>
      <c r="I1" s="183"/>
      <c r="J1" s="181">
        <v>124682800</v>
      </c>
      <c r="K1" s="181"/>
      <c r="L1" s="181"/>
      <c r="M1" s="181"/>
    </row>
    <row r="2" spans="1:13" s="30" customFormat="1" ht="22.5" customHeight="1">
      <c r="E2" s="31"/>
      <c r="F2" s="31"/>
      <c r="L2" s="31"/>
      <c r="M2" s="31" t="s">
        <v>67</v>
      </c>
    </row>
    <row r="3" spans="1:13" ht="27.95" customHeight="1">
      <c r="A3" s="184" t="s">
        <v>65</v>
      </c>
      <c r="B3" s="186" t="s">
        <v>72</v>
      </c>
      <c r="C3" s="186"/>
      <c r="D3" s="186"/>
      <c r="E3" s="186"/>
      <c r="F3" s="186"/>
      <c r="G3" s="32"/>
      <c r="H3" s="184" t="s">
        <v>65</v>
      </c>
      <c r="I3" s="186" t="s">
        <v>73</v>
      </c>
      <c r="J3" s="186"/>
      <c r="K3" s="186"/>
      <c r="L3" s="186"/>
      <c r="M3" s="186"/>
    </row>
    <row r="4" spans="1:13" ht="27.95" customHeight="1">
      <c r="A4" s="185"/>
      <c r="B4" s="21" t="s">
        <v>63</v>
      </c>
      <c r="C4" s="21" t="s">
        <v>66</v>
      </c>
      <c r="D4" s="21" t="s">
        <v>64</v>
      </c>
      <c r="E4" s="21" t="s">
        <v>66</v>
      </c>
      <c r="F4" s="21" t="s">
        <v>150</v>
      </c>
      <c r="H4" s="185"/>
      <c r="I4" s="21" t="s">
        <v>63</v>
      </c>
      <c r="J4" s="21" t="s">
        <v>66</v>
      </c>
      <c r="K4" s="21" t="s">
        <v>64</v>
      </c>
      <c r="L4" s="21" t="s">
        <v>66</v>
      </c>
      <c r="M4" s="21" t="s">
        <v>150</v>
      </c>
    </row>
    <row r="5" spans="1:13" s="27" customFormat="1" ht="27.95" customHeight="1">
      <c r="A5" s="22" t="s">
        <v>76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76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75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75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141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141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74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74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70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>IF(B9=D9,"OK","@@")</f>
        <v>#REF!</v>
      </c>
      <c r="F9" s="118" t="e">
        <f>D9-B9</f>
        <v>#REF!</v>
      </c>
      <c r="H9" s="18" t="s">
        <v>70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>IF(I9=K9,"OK","@@")</f>
        <v>#REF!</v>
      </c>
      <c r="M9" s="18"/>
    </row>
    <row r="10" spans="1:13" ht="27.95" customHeight="1">
      <c r="A10" s="25" t="s">
        <v>52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ref="E10:E14" si="0">IF(B10=D10,"OK","@@")</f>
        <v>#REF!</v>
      </c>
      <c r="F10" s="120" t="e">
        <f t="shared" ref="F10:F14" si="1">D10-B10</f>
        <v>#REF!</v>
      </c>
      <c r="H10" s="25" t="s">
        <v>52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ref="L10:L14" si="2">IF(I10=K10,"OK","@@")</f>
        <v>#REF!</v>
      </c>
      <c r="M10" s="120" t="e">
        <f>K10-I10</f>
        <v>#REF!</v>
      </c>
    </row>
    <row r="11" spans="1:13" ht="27.95" customHeight="1">
      <c r="A11" s="25" t="s">
        <v>131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20" t="e">
        <f t="shared" si="1"/>
        <v>#REF!</v>
      </c>
      <c r="H11" s="25" t="s">
        <v>131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20" t="e">
        <f t="shared" ref="M11:M14" si="3">K11-I11</f>
        <v>#REF!</v>
      </c>
    </row>
    <row r="12" spans="1:13" ht="27.95" customHeight="1">
      <c r="A12" s="25" t="s">
        <v>62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20" t="e">
        <f t="shared" si="1"/>
        <v>#REF!</v>
      </c>
      <c r="H12" s="25" t="s">
        <v>62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20" t="e">
        <f t="shared" si="3"/>
        <v>#REF!</v>
      </c>
    </row>
    <row r="13" spans="1:13" ht="27.95" customHeight="1">
      <c r="A13" s="25" t="s">
        <v>69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20" t="e">
        <f t="shared" si="1"/>
        <v>#REF!</v>
      </c>
      <c r="H13" s="25" t="s">
        <v>69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20" t="e">
        <f t="shared" si="3"/>
        <v>#REF!</v>
      </c>
    </row>
    <row r="14" spans="1:13" ht="27.95" customHeight="1">
      <c r="A14" s="25" t="s">
        <v>130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20" t="e">
        <f t="shared" si="1"/>
        <v>#REF!</v>
      </c>
      <c r="H14" s="25" t="s">
        <v>130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20" t="e">
        <f t="shared" si="3"/>
        <v>#REF!</v>
      </c>
    </row>
    <row r="15" spans="1:13" ht="27.95" customHeight="1"/>
    <row r="16" spans="1:13" ht="27.95" customHeight="1">
      <c r="G16" s="28"/>
      <c r="H16" s="40" t="s">
        <v>140</v>
      </c>
      <c r="I16" s="179" t="str">
        <f>IFERROR(INDEX(#REF!,MATCH("*예비비*",#REF!,0)),"")</f>
        <v/>
      </c>
      <c r="J16" s="179"/>
      <c r="K16" s="179"/>
      <c r="L16" s="179"/>
      <c r="M16" s="179"/>
    </row>
    <row r="17" spans="1:13" ht="27.95" customHeight="1"/>
    <row r="18" spans="1:13" ht="27.95" customHeight="1">
      <c r="G18" s="28"/>
      <c r="I18" s="179" t="e">
        <f>SUM(I5-K5)</f>
        <v>#REF!</v>
      </c>
      <c r="J18" s="179"/>
      <c r="K18" s="179"/>
      <c r="L18" s="179"/>
      <c r="M18" s="179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07" t="s">
        <v>142</v>
      </c>
      <c r="I20" s="180" t="str">
        <f>IFERROR(SUM(J1+I16),"")</f>
        <v/>
      </c>
      <c r="J20" s="180"/>
      <c r="K20" s="180"/>
      <c r="L20" s="180"/>
      <c r="M20" s="18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activeCell="B18" sqref="B18"/>
    </sheetView>
  </sheetViews>
  <sheetFormatPr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182" t="s">
        <v>457</v>
      </c>
      <c r="B1" s="182"/>
      <c r="C1" s="182"/>
      <c r="D1" s="182"/>
      <c r="E1" s="182"/>
      <c r="F1" s="182"/>
      <c r="G1" s="35"/>
      <c r="H1" s="183" t="s">
        <v>133</v>
      </c>
      <c r="I1" s="183"/>
      <c r="J1" s="181">
        <v>22466366</v>
      </c>
      <c r="K1" s="181"/>
      <c r="L1" s="181"/>
      <c r="M1" s="181"/>
    </row>
    <row r="2" spans="1:13" s="30" customFormat="1" ht="22.5" customHeight="1">
      <c r="E2" s="31"/>
      <c r="F2" s="31"/>
      <c r="L2" s="31"/>
      <c r="M2" s="31" t="s">
        <v>67</v>
      </c>
    </row>
    <row r="3" spans="1:13" ht="27.95" customHeight="1">
      <c r="A3" s="184" t="s">
        <v>65</v>
      </c>
      <c r="B3" s="186" t="s">
        <v>72</v>
      </c>
      <c r="C3" s="186"/>
      <c r="D3" s="186"/>
      <c r="E3" s="186"/>
      <c r="F3" s="186"/>
      <c r="G3" s="32"/>
      <c r="H3" s="187" t="s">
        <v>65</v>
      </c>
      <c r="I3" s="186" t="s">
        <v>73</v>
      </c>
      <c r="J3" s="186"/>
      <c r="K3" s="186"/>
      <c r="L3" s="186"/>
      <c r="M3" s="186"/>
    </row>
    <row r="4" spans="1:13" ht="27.95" customHeight="1">
      <c r="A4" s="185"/>
      <c r="B4" s="21" t="s">
        <v>63</v>
      </c>
      <c r="C4" s="21" t="s">
        <v>66</v>
      </c>
      <c r="D4" s="21" t="s">
        <v>64</v>
      </c>
      <c r="E4" s="21" t="s">
        <v>66</v>
      </c>
      <c r="F4" s="21" t="s">
        <v>150</v>
      </c>
      <c r="H4" s="187"/>
      <c r="I4" s="21" t="s">
        <v>63</v>
      </c>
      <c r="J4" s="21" t="s">
        <v>66</v>
      </c>
      <c r="K4" s="21" t="s">
        <v>64</v>
      </c>
      <c r="L4" s="21" t="s">
        <v>66</v>
      </c>
      <c r="M4" s="21" t="s">
        <v>150</v>
      </c>
    </row>
    <row r="5" spans="1:13" s="27" customFormat="1" ht="27.95" customHeight="1">
      <c r="A5" s="22" t="s">
        <v>76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17"/>
      <c r="G5" s="17"/>
      <c r="H5" s="22" t="s">
        <v>76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75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18"/>
      <c r="H6" s="18" t="s">
        <v>75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141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19"/>
      <c r="H7" s="33" t="s">
        <v>141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74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19"/>
      <c r="H8" s="33" t="s">
        <v>74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70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>IF(B9=D9,"OK","@@")</f>
        <v>#REF!</v>
      </c>
      <c r="F9" s="118" t="e">
        <f t="shared" ref="F9" si="0">D9-B9</f>
        <v>#REF!</v>
      </c>
      <c r="H9" s="18" t="s">
        <v>70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>IF(I9=K9,"OK","@@")</f>
        <v>#REF!</v>
      </c>
      <c r="M9" s="118" t="e">
        <f>K9-I9</f>
        <v>#REF!</v>
      </c>
    </row>
    <row r="10" spans="1:13" ht="27.95" customHeight="1">
      <c r="A10" s="25" t="s">
        <v>52</v>
      </c>
      <c r="B10" s="26" t="e">
        <f>SUMIFS(#REF!,#REF!,'3추검증'!$A10)</f>
        <v>#REF!</v>
      </c>
      <c r="C10" s="19"/>
      <c r="D10" s="26" t="e">
        <f>SUMIFS(#REF!,#REF!,'3추검증'!$A10)</f>
        <v>#REF!</v>
      </c>
      <c r="E10" s="19" t="e">
        <f t="shared" ref="E10:E14" si="1">IF(B10=D10,"OK","@@")</f>
        <v>#REF!</v>
      </c>
      <c r="F10" s="120" t="e">
        <f>D10-B10</f>
        <v>#REF!</v>
      </c>
      <c r="H10" s="25" t="s">
        <v>52</v>
      </c>
      <c r="I10" s="26" t="e">
        <f>SUMIFS(#REF!,#REF!,'3추검증'!$A10)</f>
        <v>#REF!</v>
      </c>
      <c r="J10" s="19"/>
      <c r="K10" s="26" t="e">
        <f>SUMIFS(#REF!,#REF!,'3추검증'!$A10)</f>
        <v>#REF!</v>
      </c>
      <c r="L10" s="19" t="e">
        <f t="shared" ref="L10:L14" si="2">IF(I10=K10,"OK","@@")</f>
        <v>#REF!</v>
      </c>
      <c r="M10" s="120" t="e">
        <f t="shared" ref="M10:M14" si="3">K10-I10</f>
        <v>#REF!</v>
      </c>
    </row>
    <row r="11" spans="1:13" ht="27.95" customHeight="1">
      <c r="A11" s="25" t="s">
        <v>68</v>
      </c>
      <c r="B11" s="26" t="e">
        <f>SUMIFS(#REF!,#REF!,'3추검증'!$A11)</f>
        <v>#REF!</v>
      </c>
      <c r="C11" s="19"/>
      <c r="D11" s="26" t="e">
        <f>SUMIFS(#REF!,#REF!,'3추검증'!$A11)</f>
        <v>#REF!</v>
      </c>
      <c r="E11" s="19" t="e">
        <f t="shared" si="1"/>
        <v>#REF!</v>
      </c>
      <c r="F11" s="120" t="e">
        <f t="shared" ref="F11:F14" si="4">D11-B11</f>
        <v>#REF!</v>
      </c>
      <c r="H11" s="25" t="s">
        <v>68</v>
      </c>
      <c r="I11" s="26" t="e">
        <f>SUMIFS(#REF!,#REF!,'3추검증'!$A11)</f>
        <v>#REF!</v>
      </c>
      <c r="J11" s="19"/>
      <c r="K11" s="26" t="e">
        <f>SUMIFS(#REF!,#REF!,'3추검증'!$A11)</f>
        <v>#REF!</v>
      </c>
      <c r="L11" s="19" t="e">
        <f t="shared" si="2"/>
        <v>#REF!</v>
      </c>
      <c r="M11" s="120" t="e">
        <f t="shared" si="3"/>
        <v>#REF!</v>
      </c>
    </row>
    <row r="12" spans="1:13" ht="27.95" customHeight="1">
      <c r="A12" s="25" t="s">
        <v>62</v>
      </c>
      <c r="B12" s="26" t="e">
        <f>SUMIFS(#REF!,#REF!,'3추검증'!$A12)</f>
        <v>#REF!</v>
      </c>
      <c r="C12" s="19"/>
      <c r="D12" s="26" t="e">
        <f>SUMIFS(#REF!,#REF!,'3추검증'!$A12)</f>
        <v>#REF!</v>
      </c>
      <c r="E12" s="19" t="e">
        <f t="shared" si="1"/>
        <v>#REF!</v>
      </c>
      <c r="F12" s="120" t="e">
        <f t="shared" si="4"/>
        <v>#REF!</v>
      </c>
      <c r="H12" s="25" t="s">
        <v>62</v>
      </c>
      <c r="I12" s="26" t="e">
        <f>SUMIFS(#REF!,#REF!,'3추검증'!$A12)</f>
        <v>#REF!</v>
      </c>
      <c r="J12" s="19"/>
      <c r="K12" s="26" t="e">
        <f>SUMIFS(#REF!,#REF!,'3추검증'!$A12)</f>
        <v>#REF!</v>
      </c>
      <c r="L12" s="19" t="e">
        <f t="shared" si="2"/>
        <v>#REF!</v>
      </c>
      <c r="M12" s="120" t="e">
        <f t="shared" si="3"/>
        <v>#REF!</v>
      </c>
    </row>
    <row r="13" spans="1:13" ht="27.95" customHeight="1">
      <c r="A13" s="25" t="s">
        <v>69</v>
      </c>
      <c r="B13" s="26" t="e">
        <f>SUMIFS(#REF!,#REF!,'3추검증'!$A13)</f>
        <v>#REF!</v>
      </c>
      <c r="C13" s="19"/>
      <c r="D13" s="26" t="e">
        <f>SUMIFS(#REF!,#REF!,'3추검증'!$A13)</f>
        <v>#REF!</v>
      </c>
      <c r="E13" s="19" t="e">
        <f t="shared" si="1"/>
        <v>#REF!</v>
      </c>
      <c r="F13" s="120" t="e">
        <f t="shared" si="4"/>
        <v>#REF!</v>
      </c>
      <c r="H13" s="25" t="s">
        <v>69</v>
      </c>
      <c r="I13" s="26" t="e">
        <f>SUMIFS(#REF!,#REF!,'3추검증'!$A13)</f>
        <v>#REF!</v>
      </c>
      <c r="J13" s="19"/>
      <c r="K13" s="26" t="e">
        <f>SUMIFS(#REF!,#REF!,'3추검증'!$A13)</f>
        <v>#REF!</v>
      </c>
      <c r="L13" s="19" t="e">
        <f t="shared" si="2"/>
        <v>#REF!</v>
      </c>
      <c r="M13" s="120" t="e">
        <f t="shared" si="3"/>
        <v>#REF!</v>
      </c>
    </row>
    <row r="14" spans="1:13" ht="27.95" customHeight="1">
      <c r="A14" s="25" t="s">
        <v>134</v>
      </c>
      <c r="B14" s="26" t="e">
        <f>SUMIFS(#REF!,#REF!,'3추검증'!$A14)</f>
        <v>#REF!</v>
      </c>
      <c r="C14" s="19"/>
      <c r="D14" s="26" t="e">
        <f>SUMIFS(#REF!,#REF!,'3추검증'!$A14)</f>
        <v>#REF!</v>
      </c>
      <c r="E14" s="19" t="e">
        <f t="shared" si="1"/>
        <v>#REF!</v>
      </c>
      <c r="F14" s="120" t="e">
        <f t="shared" si="4"/>
        <v>#REF!</v>
      </c>
      <c r="H14" s="25" t="s">
        <v>130</v>
      </c>
      <c r="I14" s="26" t="e">
        <f>SUMIFS(#REF!,#REF!,'3추검증'!$A14)</f>
        <v>#REF!</v>
      </c>
      <c r="J14" s="19"/>
      <c r="K14" s="26" t="e">
        <f>SUMIFS(#REF!,#REF!,'3추검증'!$A14)</f>
        <v>#REF!</v>
      </c>
      <c r="L14" s="19" t="e">
        <f t="shared" si="2"/>
        <v>#REF!</v>
      </c>
      <c r="M14" s="120" t="e">
        <f t="shared" si="3"/>
        <v>#REF!</v>
      </c>
    </row>
    <row r="15" spans="1:13" ht="27.95" customHeight="1"/>
    <row r="16" spans="1:13" ht="27.95" customHeight="1">
      <c r="G16" s="28"/>
      <c r="H16" s="40" t="s">
        <v>140</v>
      </c>
      <c r="I16" s="179" t="str">
        <f>IFERROR(INDEX(#REF!,MATCH("*예비비*",#REF!,0)),"")</f>
        <v/>
      </c>
      <c r="J16" s="179"/>
      <c r="K16" s="179"/>
      <c r="L16" s="179"/>
      <c r="M16" s="179"/>
    </row>
    <row r="17" spans="1:13" ht="27.95" customHeight="1"/>
    <row r="18" spans="1:13" ht="27.95" customHeight="1">
      <c r="G18" s="28"/>
      <c r="I18" s="179" t="e">
        <f>SUM(I5-K5)</f>
        <v>#REF!</v>
      </c>
      <c r="J18" s="179"/>
      <c r="K18" s="179"/>
      <c r="L18" s="179"/>
      <c r="M18" s="179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07" t="s">
        <v>142</v>
      </c>
      <c r="I20" s="180" t="str">
        <f>IFERROR(SUM(J1-I16),"")</f>
        <v/>
      </c>
      <c r="J20" s="180"/>
      <c r="K20" s="180"/>
      <c r="L20" s="180"/>
      <c r="M20" s="18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135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55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188" t="s">
        <v>51</v>
      </c>
      <c r="E16" s="188"/>
      <c r="F16" s="188"/>
      <c r="G16" s="188"/>
      <c r="H16" s="188"/>
      <c r="I16" s="188"/>
      <c r="J16" s="188"/>
      <c r="K16" s="18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135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189" t="s">
        <v>50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188" t="s">
        <v>51</v>
      </c>
      <c r="E16" s="188"/>
      <c r="F16" s="188"/>
      <c r="G16" s="188"/>
      <c r="H16" s="188"/>
      <c r="I16" s="188"/>
      <c r="J16" s="188"/>
      <c r="K16" s="18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135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50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188" t="s">
        <v>51</v>
      </c>
      <c r="C33" s="188"/>
      <c r="D33" s="188"/>
      <c r="E33" s="188"/>
      <c r="F33" s="188"/>
      <c r="G33" s="188"/>
      <c r="H33" s="188"/>
      <c r="I33" s="188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>
      <selection activeCell="H11" sqref="H11"/>
    </sheetView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135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50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188" t="s">
        <v>51</v>
      </c>
      <c r="C24" s="188"/>
      <c r="D24" s="188"/>
      <c r="E24" s="188"/>
      <c r="F24" s="188"/>
      <c r="G24" s="188"/>
      <c r="H24" s="188"/>
      <c r="I24" s="188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F7" sqref="F7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90" t="s">
        <v>136</v>
      </c>
      <c r="C1" s="191"/>
      <c r="D1" s="191"/>
      <c r="E1" s="191"/>
      <c r="F1" s="191"/>
      <c r="G1" s="191"/>
      <c r="H1" s="19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14</v>
      </c>
      <c r="C3" s="45"/>
      <c r="D3" s="37" t="s">
        <v>99</v>
      </c>
      <c r="E3" s="37" t="e">
        <f>SUM(D7:E7)</f>
        <v>#REF!</v>
      </c>
      <c r="F3" s="37" t="s">
        <v>100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33" customHeight="1">
      <c r="B5" s="192" t="s">
        <v>18</v>
      </c>
      <c r="C5" s="194" t="s">
        <v>19</v>
      </c>
      <c r="D5" s="196" t="s">
        <v>20</v>
      </c>
      <c r="E5" s="196"/>
      <c r="F5" s="196" t="s">
        <v>21</v>
      </c>
      <c r="G5" s="196"/>
      <c r="H5" s="197" t="s">
        <v>22</v>
      </c>
      <c r="I5" s="203" t="s">
        <v>23</v>
      </c>
      <c r="J5" s="203"/>
      <c r="K5" s="199" t="s">
        <v>24</v>
      </c>
      <c r="L5" s="201" t="s">
        <v>25</v>
      </c>
      <c r="M5" s="203" t="s">
        <v>26</v>
      </c>
      <c r="N5" s="204"/>
      <c r="O5" s="205" t="s">
        <v>27</v>
      </c>
      <c r="P5" s="206"/>
    </row>
    <row r="6" spans="2:16" ht="33" customHeight="1">
      <c r="B6" s="193"/>
      <c r="C6" s="195"/>
      <c r="D6" s="51" t="s">
        <v>28</v>
      </c>
      <c r="E6" s="51" t="s">
        <v>29</v>
      </c>
      <c r="F6" s="51" t="s">
        <v>28</v>
      </c>
      <c r="G6" s="51" t="s">
        <v>29</v>
      </c>
      <c r="H6" s="198"/>
      <c r="I6" s="52" t="s">
        <v>30</v>
      </c>
      <c r="J6" s="53" t="s">
        <v>31</v>
      </c>
      <c r="K6" s="200"/>
      <c r="L6" s="202"/>
      <c r="M6" s="54" t="s">
        <v>30</v>
      </c>
      <c r="N6" s="55" t="s">
        <v>31</v>
      </c>
      <c r="O6" s="207"/>
      <c r="P6" s="208"/>
    </row>
    <row r="7" spans="2:16" ht="45" customHeight="1" thickBot="1">
      <c r="B7" s="56" t="s">
        <v>32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33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34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80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17" t="s">
        <v>35</v>
      </c>
      <c r="J9" s="218"/>
      <c r="K9" s="49"/>
      <c r="N9" s="76" t="s">
        <v>36</v>
      </c>
    </row>
    <row r="10" spans="2:16" ht="45" customHeight="1" thickBot="1">
      <c r="B10" s="74" t="s">
        <v>81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82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83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84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45" customHeight="1">
      <c r="B14" s="74" t="s">
        <v>85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60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86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87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132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38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8</v>
      </c>
    </row>
    <row r="22" spans="2:16" ht="33" customHeight="1">
      <c r="B22" s="209" t="s">
        <v>39</v>
      </c>
      <c r="C22" s="211" t="s">
        <v>40</v>
      </c>
      <c r="D22" s="213" t="s">
        <v>20</v>
      </c>
      <c r="E22" s="214"/>
      <c r="F22" s="213" t="s">
        <v>21</v>
      </c>
      <c r="G22" s="214"/>
      <c r="H22" s="215" t="s">
        <v>22</v>
      </c>
    </row>
    <row r="23" spans="2:16" ht="33" customHeight="1">
      <c r="B23" s="210"/>
      <c r="C23" s="212"/>
      <c r="D23" s="51" t="s">
        <v>28</v>
      </c>
      <c r="E23" s="51" t="s">
        <v>29</v>
      </c>
      <c r="F23" s="51" t="s">
        <v>28</v>
      </c>
      <c r="G23" s="51" t="s">
        <v>29</v>
      </c>
      <c r="H23" s="216"/>
      <c r="I23" s="41" t="s">
        <v>41</v>
      </c>
    </row>
    <row r="24" spans="2:16" ht="45" customHeight="1">
      <c r="B24" s="56" t="s">
        <v>42</v>
      </c>
      <c r="C24" s="57">
        <f t="shared" ref="C24:G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>SUM(H25:H26)</f>
        <v>#REF!</v>
      </c>
      <c r="I24" s="49" t="e">
        <f>C24+D24+E24</f>
        <v>#REF!</v>
      </c>
      <c r="J24" s="49" t="e">
        <f>I24-H24</f>
        <v>#REF!</v>
      </c>
      <c r="K24" s="49" t="s">
        <v>43</v>
      </c>
    </row>
    <row r="25" spans="2:16" ht="45" customHeight="1">
      <c r="B25" s="56" t="s">
        <v>9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43</v>
      </c>
    </row>
    <row r="26" spans="2:16" ht="45" customHeight="1" thickBot="1">
      <c r="B26" s="96" t="s">
        <v>44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43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10</v>
      </c>
      <c r="C30" s="99" t="s">
        <v>45</v>
      </c>
      <c r="D30" s="100" t="s">
        <v>46</v>
      </c>
      <c r="E30" s="99" t="s">
        <v>47</v>
      </c>
      <c r="G30" s="41"/>
      <c r="H30" s="41"/>
      <c r="O30" s="39"/>
      <c r="P30" s="39"/>
    </row>
    <row r="31" spans="2:16" ht="15" hidden="1">
      <c r="B31" s="101" t="s">
        <v>11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12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3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53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7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78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79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4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5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6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13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48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19" t="s">
        <v>10</v>
      </c>
      <c r="C54" s="221" t="s">
        <v>147</v>
      </c>
      <c r="D54" s="219" t="s">
        <v>145</v>
      </c>
      <c r="E54" s="219" t="s">
        <v>146</v>
      </c>
      <c r="F54" s="221" t="s">
        <v>47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20"/>
      <c r="C55" s="222"/>
      <c r="D55" s="220"/>
      <c r="E55" s="220"/>
      <c r="F55" s="222"/>
      <c r="I55" s="49"/>
      <c r="J55" s="49"/>
      <c r="K55" s="49"/>
      <c r="L55" s="49"/>
      <c r="M55" s="49"/>
      <c r="N55" s="49"/>
      <c r="O55" s="49"/>
      <c r="P55" s="49"/>
    </row>
    <row r="56" spans="2:16">
      <c r="B56" s="108" t="s">
        <v>13</v>
      </c>
      <c r="C56" s="109">
        <f>SUM(C57:C66)</f>
        <v>14504760931</v>
      </c>
      <c r="D56" s="109">
        <f>SUM(D57:D66)</f>
        <v>1174065395</v>
      </c>
      <c r="E56" s="109">
        <f>SUM(E57:E66)</f>
        <v>2139712389</v>
      </c>
      <c r="F56" s="109">
        <f>SUM(C56:E56)</f>
        <v>17818538715</v>
      </c>
    </row>
    <row r="57" spans="2:16">
      <c r="B57" s="110" t="s">
        <v>11</v>
      </c>
      <c r="C57" s="111">
        <v>43594098</v>
      </c>
      <c r="D57" s="111"/>
      <c r="E57" s="111"/>
      <c r="F57" s="109">
        <f t="shared" ref="F57:F66" si="4">SUM(C57:E57)</f>
        <v>43594098</v>
      </c>
    </row>
    <row r="58" spans="2:16">
      <c r="B58" s="110" t="s">
        <v>12</v>
      </c>
      <c r="C58" s="111">
        <v>3440363748</v>
      </c>
      <c r="D58" s="111">
        <v>24291000</v>
      </c>
      <c r="E58" s="111">
        <v>1741536684</v>
      </c>
      <c r="F58" s="109">
        <f t="shared" si="4"/>
        <v>5206191432</v>
      </c>
    </row>
    <row r="59" spans="2:16">
      <c r="B59" s="110" t="s">
        <v>3</v>
      </c>
      <c r="C59" s="111">
        <v>203612581</v>
      </c>
      <c r="D59" s="111"/>
      <c r="E59" s="111">
        <v>302551270</v>
      </c>
      <c r="F59" s="109">
        <f t="shared" si="4"/>
        <v>506163851</v>
      </c>
    </row>
    <row r="60" spans="2:16">
      <c r="B60" s="110" t="s">
        <v>149</v>
      </c>
      <c r="C60" s="111">
        <v>1207474631</v>
      </c>
      <c r="D60" s="111"/>
      <c r="E60" s="111"/>
      <c r="F60" s="109">
        <f t="shared" si="4"/>
        <v>1207474631</v>
      </c>
    </row>
    <row r="61" spans="2:16">
      <c r="B61" s="110" t="s">
        <v>7</v>
      </c>
      <c r="C61" s="111">
        <v>246448826</v>
      </c>
      <c r="D61" s="111"/>
      <c r="E61" s="111">
        <v>62624435</v>
      </c>
      <c r="F61" s="109">
        <f t="shared" si="4"/>
        <v>309073261</v>
      </c>
    </row>
    <row r="62" spans="2:16">
      <c r="B62" s="110" t="s">
        <v>56</v>
      </c>
      <c r="C62" s="111">
        <v>442431566</v>
      </c>
      <c r="D62" s="111"/>
      <c r="E62" s="111"/>
      <c r="F62" s="109">
        <f t="shared" si="4"/>
        <v>442431566</v>
      </c>
    </row>
    <row r="63" spans="2:16">
      <c r="B63" s="110" t="s">
        <v>128</v>
      </c>
      <c r="C63" s="111">
        <v>2784804193</v>
      </c>
      <c r="D63" s="111">
        <v>836694418</v>
      </c>
      <c r="E63" s="111"/>
      <c r="F63" s="109">
        <f t="shared" si="4"/>
        <v>3621498611</v>
      </c>
    </row>
    <row r="64" spans="2:16">
      <c r="B64" s="110" t="s">
        <v>4</v>
      </c>
      <c r="C64" s="111">
        <v>1163747689</v>
      </c>
      <c r="D64" s="111">
        <f>125570000+2173065</f>
        <v>127743065</v>
      </c>
      <c r="E64" s="111"/>
      <c r="F64" s="109">
        <f t="shared" si="4"/>
        <v>1291490754</v>
      </c>
    </row>
    <row r="65" spans="2:6">
      <c r="B65" s="110" t="s">
        <v>5</v>
      </c>
      <c r="C65" s="111">
        <v>1043870622</v>
      </c>
      <c r="D65" s="112">
        <f>4191000+14731912</f>
        <v>18922912</v>
      </c>
      <c r="E65" s="112">
        <v>33000000</v>
      </c>
      <c r="F65" s="109">
        <f t="shared" si="4"/>
        <v>1095793534</v>
      </c>
    </row>
    <row r="66" spans="2:6">
      <c r="B66" s="113" t="s">
        <v>129</v>
      </c>
      <c r="C66" s="111">
        <v>3928412977</v>
      </c>
      <c r="D66" s="111">
        <v>166414000</v>
      </c>
      <c r="E66" s="111"/>
      <c r="F66" s="109">
        <f t="shared" si="4"/>
        <v>4094826977</v>
      </c>
    </row>
    <row r="145" spans="9:9" ht="24">
      <c r="I145" s="81" t="s">
        <v>49</v>
      </c>
    </row>
    <row r="275" spans="9:11">
      <c r="I275" s="105"/>
      <c r="K275" s="4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C16" sqref="C16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90" t="s">
        <v>139</v>
      </c>
      <c r="C1" s="191"/>
      <c r="D1" s="191"/>
      <c r="E1" s="191"/>
      <c r="F1" s="191"/>
      <c r="G1" s="191"/>
      <c r="H1" s="19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98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24" customHeight="1">
      <c r="B5" s="192" t="s">
        <v>18</v>
      </c>
      <c r="C5" s="194" t="s">
        <v>19</v>
      </c>
      <c r="D5" s="196" t="s">
        <v>20</v>
      </c>
      <c r="E5" s="196"/>
      <c r="F5" s="196" t="s">
        <v>21</v>
      </c>
      <c r="G5" s="196"/>
      <c r="H5" s="197" t="s">
        <v>22</v>
      </c>
      <c r="I5" s="203" t="s">
        <v>23</v>
      </c>
      <c r="J5" s="203"/>
      <c r="K5" s="199" t="s">
        <v>24</v>
      </c>
      <c r="L5" s="201" t="s">
        <v>25</v>
      </c>
      <c r="M5" s="203" t="s">
        <v>26</v>
      </c>
      <c r="N5" s="204"/>
      <c r="O5" s="205" t="s">
        <v>27</v>
      </c>
      <c r="P5" s="206"/>
    </row>
    <row r="6" spans="2:16" ht="24" customHeight="1">
      <c r="B6" s="193"/>
      <c r="C6" s="195"/>
      <c r="D6" s="51" t="s">
        <v>28</v>
      </c>
      <c r="E6" s="51" t="s">
        <v>29</v>
      </c>
      <c r="F6" s="51" t="s">
        <v>28</v>
      </c>
      <c r="G6" s="51" t="s">
        <v>29</v>
      </c>
      <c r="H6" s="198"/>
      <c r="I6" s="52" t="s">
        <v>30</v>
      </c>
      <c r="J6" s="53" t="s">
        <v>31</v>
      </c>
      <c r="K6" s="200"/>
      <c r="L6" s="202"/>
      <c r="M6" s="54" t="s">
        <v>30</v>
      </c>
      <c r="N6" s="55" t="s">
        <v>31</v>
      </c>
      <c r="O6" s="207"/>
      <c r="P6" s="208"/>
    </row>
    <row r="7" spans="2:16" ht="30.75" customHeight="1" thickBot="1">
      <c r="B7" s="56" t="s">
        <v>32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33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96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17" t="s">
        <v>35</v>
      </c>
      <c r="J8" s="218"/>
      <c r="K8" s="49"/>
      <c r="N8" s="76" t="s">
        <v>36</v>
      </c>
    </row>
    <row r="9" spans="2:16" ht="30.75" customHeight="1" thickBot="1">
      <c r="B9" s="74" t="s">
        <v>88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89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90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104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91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30.75" customHeight="1">
      <c r="B14" s="74" t="s">
        <v>57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110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111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54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97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95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92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93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37</v>
      </c>
    </row>
    <row r="22" spans="2:16" s="86" customFormat="1" ht="30.75" customHeight="1">
      <c r="B22" s="74" t="s">
        <v>94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123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124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125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126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61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115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116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37</v>
      </c>
    </row>
    <row r="30" spans="2:16" s="86" customFormat="1" ht="30.75" customHeight="1">
      <c r="B30" s="74" t="s">
        <v>59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121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122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127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10" t="s">
        <v>148</v>
      </c>
      <c r="C37" s="114" t="s">
        <v>147</v>
      </c>
      <c r="D37" s="110" t="s">
        <v>145</v>
      </c>
      <c r="E37" s="110" t="s">
        <v>146</v>
      </c>
      <c r="F37" s="114" t="s">
        <v>47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10" t="s">
        <v>13</v>
      </c>
      <c r="C38" s="115">
        <f>SUM(C39:C64)</f>
        <v>14504760931</v>
      </c>
      <c r="D38" s="115">
        <f>SUM(D39:D64)</f>
        <v>1174065395</v>
      </c>
      <c r="E38" s="115">
        <f>SUM(E39:E64)</f>
        <v>2139712389</v>
      </c>
      <c r="F38" s="115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10" t="s">
        <v>96</v>
      </c>
      <c r="C39" s="116">
        <v>1230140</v>
      </c>
      <c r="D39" s="116"/>
      <c r="E39" s="116"/>
      <c r="F39" s="115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10" t="s">
        <v>88</v>
      </c>
      <c r="C40" s="116">
        <v>3253514147</v>
      </c>
      <c r="D40" s="116"/>
      <c r="E40" s="116">
        <v>1741536684</v>
      </c>
      <c r="F40" s="115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10" t="s">
        <v>89</v>
      </c>
      <c r="C41" s="116">
        <v>302743533</v>
      </c>
      <c r="D41" s="116">
        <v>14731912</v>
      </c>
      <c r="E41" s="116">
        <v>33000000</v>
      </c>
      <c r="F41" s="115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10" t="s">
        <v>90</v>
      </c>
      <c r="C42" s="116">
        <v>489102362</v>
      </c>
      <c r="D42" s="116"/>
      <c r="E42" s="116"/>
      <c r="F42" s="115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10" t="s">
        <v>104</v>
      </c>
      <c r="C43" s="116">
        <v>1957985774</v>
      </c>
      <c r="D43" s="116">
        <v>166414000</v>
      </c>
      <c r="E43" s="116"/>
      <c r="F43" s="115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10" t="s">
        <v>91</v>
      </c>
      <c r="C44" s="116">
        <v>246448826</v>
      </c>
      <c r="D44" s="116"/>
      <c r="E44" s="116">
        <v>62624435</v>
      </c>
      <c r="F44" s="115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10" t="s">
        <v>57</v>
      </c>
      <c r="C45" s="116">
        <v>255604029</v>
      </c>
      <c r="D45" s="116"/>
      <c r="E45" s="116"/>
      <c r="F45" s="115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10" t="s">
        <v>110</v>
      </c>
      <c r="C46" s="116">
        <v>205393587</v>
      </c>
      <c r="D46" s="116"/>
      <c r="E46" s="116"/>
      <c r="F46" s="115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10" t="s">
        <v>111</v>
      </c>
      <c r="C47" s="116">
        <f>635730961+1074501+3040529+54258964</f>
        <v>694104955</v>
      </c>
      <c r="D47" s="116"/>
      <c r="E47" s="116"/>
      <c r="F47" s="115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13" t="s">
        <v>54</v>
      </c>
      <c r="C48" s="116">
        <v>30412373</v>
      </c>
      <c r="D48" s="116"/>
      <c r="E48" s="116"/>
      <c r="F48" s="115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10" t="s">
        <v>97</v>
      </c>
      <c r="C49" s="116">
        <v>12731214</v>
      </c>
      <c r="D49" s="116"/>
      <c r="E49" s="116"/>
      <c r="F49" s="115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10" t="s">
        <v>95</v>
      </c>
      <c r="C50" s="116">
        <v>450511</v>
      </c>
      <c r="D50" s="116"/>
      <c r="E50" s="116"/>
      <c r="F50" s="115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10" t="s">
        <v>92</v>
      </c>
      <c r="C51" s="116">
        <v>1966943221</v>
      </c>
      <c r="D51" s="116">
        <v>836694418</v>
      </c>
      <c r="E51" s="116"/>
      <c r="F51" s="115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10" t="s">
        <v>93</v>
      </c>
      <c r="C52" s="116">
        <v>96522924</v>
      </c>
      <c r="D52" s="116"/>
      <c r="E52" s="116"/>
      <c r="F52" s="115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10" t="s">
        <v>94</v>
      </c>
      <c r="C53" s="116">
        <v>1454395771</v>
      </c>
      <c r="D53" s="116"/>
      <c r="E53" s="116"/>
      <c r="F53" s="115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10" t="s">
        <v>123</v>
      </c>
      <c r="C54" s="116">
        <v>35645539</v>
      </c>
      <c r="D54" s="116"/>
      <c r="E54" s="116"/>
      <c r="F54" s="115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10" t="s">
        <v>124</v>
      </c>
      <c r="C55" s="116">
        <v>10314647</v>
      </c>
      <c r="D55" s="116"/>
      <c r="E55" s="116"/>
      <c r="F55" s="115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13" t="s">
        <v>125</v>
      </c>
      <c r="C56" s="116">
        <v>8202067</v>
      </c>
      <c r="D56" s="116"/>
      <c r="E56" s="116"/>
      <c r="F56" s="115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10" t="s">
        <v>126</v>
      </c>
      <c r="C57" s="116">
        <v>627640527</v>
      </c>
      <c r="D57" s="116">
        <v>4191000</v>
      </c>
      <c r="E57" s="116"/>
      <c r="F57" s="115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10" t="s">
        <v>61</v>
      </c>
      <c r="C58" s="116">
        <v>1328409175</v>
      </c>
      <c r="D58" s="116"/>
      <c r="E58" s="116"/>
      <c r="F58" s="115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10" t="s">
        <v>115</v>
      </c>
      <c r="C59" s="116">
        <v>199572128</v>
      </c>
      <c r="D59" s="116">
        <v>24291000</v>
      </c>
      <c r="E59" s="116"/>
      <c r="F59" s="115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10" t="s">
        <v>116</v>
      </c>
      <c r="C60" s="116">
        <v>203612581</v>
      </c>
      <c r="D60" s="116"/>
      <c r="E60" s="116">
        <v>302551270</v>
      </c>
      <c r="F60" s="115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10" t="s">
        <v>59</v>
      </c>
      <c r="C61" s="116">
        <v>165426798</v>
      </c>
      <c r="D61" s="116"/>
      <c r="E61" s="116"/>
      <c r="F61" s="115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10" t="s">
        <v>121</v>
      </c>
      <c r="C62" s="116">
        <v>341380444</v>
      </c>
      <c r="D62" s="116">
        <v>125570000</v>
      </c>
      <c r="E62" s="116"/>
      <c r="F62" s="115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10" t="s">
        <v>122</v>
      </c>
      <c r="C63" s="116">
        <v>568277357</v>
      </c>
      <c r="D63" s="116">
        <v>2173065</v>
      </c>
      <c r="E63" s="116"/>
      <c r="F63" s="115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10" t="s">
        <v>127</v>
      </c>
      <c r="C64" s="116">
        <v>48696301</v>
      </c>
      <c r="D64" s="116"/>
      <c r="E64" s="116"/>
      <c r="F64" s="115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49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G25" sqref="G25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90" t="s">
        <v>137</v>
      </c>
      <c r="C1" s="191"/>
      <c r="D1" s="191"/>
      <c r="E1" s="191"/>
      <c r="F1" s="191"/>
      <c r="G1" s="191"/>
      <c r="H1" s="19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14</v>
      </c>
      <c r="C3" s="45"/>
      <c r="D3" s="37" t="s">
        <v>99</v>
      </c>
      <c r="E3" s="37" t="e">
        <f>SUM(D7:E7)</f>
        <v>#REF!</v>
      </c>
      <c r="F3" s="37" t="s">
        <v>100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33" customHeight="1">
      <c r="B5" s="192" t="s">
        <v>18</v>
      </c>
      <c r="C5" s="194" t="s">
        <v>19</v>
      </c>
      <c r="D5" s="196" t="s">
        <v>20</v>
      </c>
      <c r="E5" s="196"/>
      <c r="F5" s="196" t="s">
        <v>21</v>
      </c>
      <c r="G5" s="196"/>
      <c r="H5" s="197" t="s">
        <v>22</v>
      </c>
      <c r="I5" s="203" t="s">
        <v>23</v>
      </c>
      <c r="J5" s="203"/>
      <c r="K5" s="199" t="s">
        <v>24</v>
      </c>
      <c r="L5" s="201" t="s">
        <v>25</v>
      </c>
      <c r="M5" s="203" t="s">
        <v>26</v>
      </c>
      <c r="N5" s="204"/>
      <c r="O5" s="205" t="s">
        <v>27</v>
      </c>
      <c r="P5" s="206"/>
    </row>
    <row r="6" spans="2:16" ht="33" customHeight="1">
      <c r="B6" s="193"/>
      <c r="C6" s="195"/>
      <c r="D6" s="51" t="s">
        <v>28</v>
      </c>
      <c r="E6" s="51" t="s">
        <v>29</v>
      </c>
      <c r="F6" s="51" t="s">
        <v>28</v>
      </c>
      <c r="G6" s="51" t="s">
        <v>29</v>
      </c>
      <c r="H6" s="198"/>
      <c r="I6" s="52" t="s">
        <v>30</v>
      </c>
      <c r="J6" s="53" t="s">
        <v>31</v>
      </c>
      <c r="K6" s="200"/>
      <c r="L6" s="202"/>
      <c r="M6" s="54" t="s">
        <v>30</v>
      </c>
      <c r="N6" s="55" t="s">
        <v>31</v>
      </c>
      <c r="O6" s="207"/>
      <c r="P6" s="208"/>
    </row>
    <row r="7" spans="2:16" ht="45" customHeight="1" thickBot="1">
      <c r="B7" s="56" t="s">
        <v>32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33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34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80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17" t="s">
        <v>35</v>
      </c>
      <c r="J9" s="218"/>
      <c r="K9" s="49"/>
      <c r="N9" s="76" t="s">
        <v>36</v>
      </c>
    </row>
    <row r="10" spans="2:16" ht="45" customHeight="1" thickBot="1">
      <c r="B10" s="74" t="s">
        <v>81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82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83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84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37</v>
      </c>
    </row>
    <row r="14" spans="2:16" s="86" customFormat="1" ht="45" customHeight="1">
      <c r="B14" s="74" t="s">
        <v>85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60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86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87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132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38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8</v>
      </c>
    </row>
    <row r="22" spans="2:16" ht="33" customHeight="1">
      <c r="B22" s="209" t="s">
        <v>39</v>
      </c>
      <c r="C22" s="211" t="s">
        <v>40</v>
      </c>
      <c r="D22" s="213" t="s">
        <v>20</v>
      </c>
      <c r="E22" s="214"/>
      <c r="F22" s="213" t="s">
        <v>21</v>
      </c>
      <c r="G22" s="214"/>
      <c r="H22" s="215" t="s">
        <v>22</v>
      </c>
    </row>
    <row r="23" spans="2:16" ht="33" customHeight="1">
      <c r="B23" s="210"/>
      <c r="C23" s="212"/>
      <c r="D23" s="51" t="s">
        <v>28</v>
      </c>
      <c r="E23" s="51" t="s">
        <v>29</v>
      </c>
      <c r="F23" s="51" t="s">
        <v>28</v>
      </c>
      <c r="G23" s="51" t="s">
        <v>29</v>
      </c>
      <c r="H23" s="216"/>
      <c r="I23" s="41" t="s">
        <v>41</v>
      </c>
    </row>
    <row r="24" spans="2:16" ht="45" customHeight="1">
      <c r="B24" s="56" t="s">
        <v>42</v>
      </c>
      <c r="C24" s="57">
        <f t="shared" ref="C24:G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>SUM(H25:H26)</f>
        <v>#REF!</v>
      </c>
      <c r="I24" s="49" t="e">
        <f>C24+D24+E24</f>
        <v>#REF!</v>
      </c>
      <c r="J24" s="49" t="e">
        <f>I24-H24</f>
        <v>#REF!</v>
      </c>
      <c r="K24" s="49" t="s">
        <v>43</v>
      </c>
    </row>
    <row r="25" spans="2:16" ht="45" customHeight="1">
      <c r="B25" s="56" t="s">
        <v>9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43</v>
      </c>
    </row>
    <row r="26" spans="2:16" ht="45" customHeight="1" thickBot="1">
      <c r="B26" s="96" t="s">
        <v>44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43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10</v>
      </c>
      <c r="C30" s="99" t="s">
        <v>45</v>
      </c>
      <c r="D30" s="100" t="s">
        <v>46</v>
      </c>
      <c r="E30" s="99" t="s">
        <v>47</v>
      </c>
      <c r="G30" s="41"/>
      <c r="H30" s="41"/>
      <c r="O30" s="39"/>
      <c r="P30" s="39"/>
    </row>
    <row r="31" spans="2:16" ht="15" hidden="1">
      <c r="B31" s="101" t="s">
        <v>11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12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3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77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7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78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79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4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5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6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13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48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19" t="s">
        <v>10</v>
      </c>
      <c r="C54" s="221" t="s">
        <v>147</v>
      </c>
      <c r="D54" s="219" t="s">
        <v>145</v>
      </c>
      <c r="E54" s="219" t="s">
        <v>146</v>
      </c>
      <c r="F54" s="221" t="s">
        <v>47</v>
      </c>
    </row>
    <row r="55" spans="2:6">
      <c r="B55" s="220"/>
      <c r="C55" s="222"/>
      <c r="D55" s="220"/>
      <c r="E55" s="220"/>
      <c r="F55" s="222"/>
    </row>
    <row r="56" spans="2:6">
      <c r="B56" s="108" t="s">
        <v>13</v>
      </c>
      <c r="C56" s="109">
        <f>SUM(C57:C66)</f>
        <v>14571523178</v>
      </c>
      <c r="D56" s="109">
        <f>SUM(D57:D66)</f>
        <v>1223711435</v>
      </c>
      <c r="E56" s="109">
        <f>SUM(E57:E66)</f>
        <v>2281477190</v>
      </c>
      <c r="F56" s="109">
        <f>SUM(C56:E56)</f>
        <v>18076711803</v>
      </c>
    </row>
    <row r="57" spans="2:6">
      <c r="B57" s="110" t="s">
        <v>11</v>
      </c>
      <c r="C57" s="111">
        <v>41526053</v>
      </c>
      <c r="D57" s="111"/>
      <c r="E57" s="111"/>
      <c r="F57" s="109">
        <f t="shared" ref="F57:F66" si="4">SUM(C57:E57)</f>
        <v>41526053</v>
      </c>
    </row>
    <row r="58" spans="2:6">
      <c r="B58" s="110" t="s">
        <v>12</v>
      </c>
      <c r="C58" s="111">
        <v>3471558203</v>
      </c>
      <c r="D58" s="111">
        <v>15000000</v>
      </c>
      <c r="E58" s="111">
        <v>1844018116</v>
      </c>
      <c r="F58" s="109">
        <f t="shared" si="4"/>
        <v>5330576319</v>
      </c>
    </row>
    <row r="59" spans="2:6">
      <c r="B59" s="110" t="s">
        <v>3</v>
      </c>
      <c r="C59" s="111">
        <v>166510010</v>
      </c>
      <c r="D59" s="111"/>
      <c r="E59" s="111">
        <v>384743740</v>
      </c>
      <c r="F59" s="109">
        <f t="shared" si="4"/>
        <v>551253750</v>
      </c>
    </row>
    <row r="60" spans="2:6">
      <c r="B60" s="110" t="s">
        <v>149</v>
      </c>
      <c r="C60" s="111">
        <v>1151519175</v>
      </c>
      <c r="D60" s="111"/>
      <c r="E60" s="111"/>
      <c r="F60" s="109">
        <f t="shared" si="4"/>
        <v>1151519175</v>
      </c>
    </row>
    <row r="61" spans="2:6">
      <c r="B61" s="110" t="s">
        <v>7</v>
      </c>
      <c r="C61" s="111">
        <v>234366028</v>
      </c>
      <c r="D61" s="111"/>
      <c r="E61" s="111">
        <v>24350866</v>
      </c>
      <c r="F61" s="109">
        <f t="shared" si="4"/>
        <v>258716894</v>
      </c>
    </row>
    <row r="62" spans="2:6">
      <c r="B62" s="110" t="s">
        <v>56</v>
      </c>
      <c r="C62" s="111">
        <v>474291470</v>
      </c>
      <c r="D62" s="111"/>
      <c r="E62" s="111"/>
      <c r="F62" s="109">
        <f t="shared" si="4"/>
        <v>474291470</v>
      </c>
    </row>
    <row r="63" spans="2:6">
      <c r="B63" s="110" t="s">
        <v>128</v>
      </c>
      <c r="C63" s="111">
        <v>2439677682</v>
      </c>
      <c r="D63" s="111">
        <v>839215577</v>
      </c>
      <c r="E63" s="111"/>
      <c r="F63" s="109">
        <f t="shared" si="4"/>
        <v>3278893259</v>
      </c>
    </row>
    <row r="64" spans="2:6">
      <c r="B64" s="110" t="s">
        <v>4</v>
      </c>
      <c r="C64" s="111">
        <v>1093857927</v>
      </c>
      <c r="D64" s="111">
        <v>97726358</v>
      </c>
      <c r="E64" s="111"/>
      <c r="F64" s="109">
        <f t="shared" si="4"/>
        <v>1191584285</v>
      </c>
    </row>
    <row r="65" spans="2:6">
      <c r="B65" s="110" t="s">
        <v>5</v>
      </c>
      <c r="C65" s="111">
        <v>845217861</v>
      </c>
      <c r="D65" s="112">
        <v>24839500</v>
      </c>
      <c r="E65" s="112">
        <v>28364468</v>
      </c>
      <c r="F65" s="109">
        <f t="shared" si="4"/>
        <v>898421829</v>
      </c>
    </row>
    <row r="66" spans="2:6">
      <c r="B66" s="113" t="s">
        <v>129</v>
      </c>
      <c r="C66" s="111">
        <v>4652998769</v>
      </c>
      <c r="D66" s="111">
        <v>246930000</v>
      </c>
      <c r="E66" s="111"/>
      <c r="F66" s="109">
        <f t="shared" si="4"/>
        <v>4899928769</v>
      </c>
    </row>
    <row r="160" spans="9:9" ht="24">
      <c r="I160" s="81" t="s">
        <v>49</v>
      </c>
    </row>
    <row r="290" spans="9:11">
      <c r="I290" s="105"/>
      <c r="K290" s="4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20" sqref="B20"/>
    </sheetView>
  </sheetViews>
  <sheetFormatPr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90" t="s">
        <v>138</v>
      </c>
      <c r="C1" s="191"/>
      <c r="D1" s="191"/>
      <c r="E1" s="191"/>
      <c r="F1" s="191"/>
      <c r="G1" s="191"/>
      <c r="H1" s="191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98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15</v>
      </c>
      <c r="I4" s="49"/>
      <c r="J4" s="49"/>
      <c r="K4" s="49"/>
      <c r="L4" s="49"/>
      <c r="M4" s="50" t="s">
        <v>16</v>
      </c>
      <c r="N4" s="49"/>
      <c r="O4" s="50" t="s">
        <v>17</v>
      </c>
      <c r="P4" s="50"/>
    </row>
    <row r="5" spans="2:16" ht="24" customHeight="1">
      <c r="B5" s="192" t="s">
        <v>18</v>
      </c>
      <c r="C5" s="194" t="s">
        <v>19</v>
      </c>
      <c r="D5" s="196" t="s">
        <v>20</v>
      </c>
      <c r="E5" s="196"/>
      <c r="F5" s="196" t="s">
        <v>21</v>
      </c>
      <c r="G5" s="196"/>
      <c r="H5" s="197" t="s">
        <v>22</v>
      </c>
      <c r="I5" s="203" t="s">
        <v>23</v>
      </c>
      <c r="J5" s="203"/>
      <c r="K5" s="199" t="s">
        <v>24</v>
      </c>
      <c r="L5" s="201" t="s">
        <v>25</v>
      </c>
      <c r="M5" s="203" t="s">
        <v>26</v>
      </c>
      <c r="N5" s="204"/>
      <c r="O5" s="205" t="s">
        <v>27</v>
      </c>
      <c r="P5" s="206"/>
    </row>
    <row r="6" spans="2:16" ht="24" customHeight="1">
      <c r="B6" s="193"/>
      <c r="C6" s="195"/>
      <c r="D6" s="51" t="s">
        <v>28</v>
      </c>
      <c r="E6" s="51" t="s">
        <v>29</v>
      </c>
      <c r="F6" s="51" t="s">
        <v>28</v>
      </c>
      <c r="G6" s="51" t="s">
        <v>29</v>
      </c>
      <c r="H6" s="198"/>
      <c r="I6" s="52" t="s">
        <v>30</v>
      </c>
      <c r="J6" s="53" t="s">
        <v>31</v>
      </c>
      <c r="K6" s="200"/>
      <c r="L6" s="202"/>
      <c r="M6" s="54" t="s">
        <v>30</v>
      </c>
      <c r="N6" s="55" t="s">
        <v>31</v>
      </c>
      <c r="O6" s="207"/>
      <c r="P6" s="208"/>
    </row>
    <row r="7" spans="2:16" ht="38.25" customHeight="1" thickBot="1">
      <c r="B7" s="56" t="s">
        <v>32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33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96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17" t="s">
        <v>35</v>
      </c>
      <c r="J8" s="218"/>
      <c r="K8" s="49"/>
      <c r="N8" s="76" t="s">
        <v>36</v>
      </c>
    </row>
    <row r="9" spans="2:16" ht="38.25" customHeight="1" thickBot="1">
      <c r="B9" s="74" t="s">
        <v>88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 t="shared" ref="H9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89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2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90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2"/>
        <v>#REF!</v>
      </c>
      <c r="J11" s="80"/>
      <c r="K11" s="81"/>
    </row>
    <row r="12" spans="2:16" ht="38.25" customHeight="1">
      <c r="B12" s="74" t="s">
        <v>104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2"/>
        <v>#REF!</v>
      </c>
      <c r="J12" s="82"/>
      <c r="L12" s="83"/>
      <c r="M12" s="83"/>
    </row>
    <row r="13" spans="2:16" ht="38.25" customHeight="1">
      <c r="B13" s="74" t="s">
        <v>91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2"/>
        <v>#REF!</v>
      </c>
      <c r="K13" s="11"/>
      <c r="L13" s="12"/>
      <c r="N13" s="41" t="s">
        <v>37</v>
      </c>
    </row>
    <row r="14" spans="2:16" s="86" customFormat="1" ht="38.25" customHeight="1">
      <c r="B14" s="74" t="s">
        <v>57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2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110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2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111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3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54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3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97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3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95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3"/>
        <v>#REF!</v>
      </c>
      <c r="J19" s="80"/>
      <c r="K19" s="81"/>
    </row>
    <row r="20" spans="2:16" ht="38.25" customHeight="1">
      <c r="B20" s="74" t="s">
        <v>92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3"/>
        <v>#REF!</v>
      </c>
      <c r="J20" s="82"/>
      <c r="L20" s="83"/>
      <c r="M20" s="83"/>
    </row>
    <row r="21" spans="2:16" ht="38.25" customHeight="1">
      <c r="B21" s="74" t="s">
        <v>93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3"/>
        <v>#REF!</v>
      </c>
      <c r="K21" s="11"/>
      <c r="L21" s="12"/>
      <c r="N21" s="41" t="s">
        <v>37</v>
      </c>
    </row>
    <row r="22" spans="2:16" s="86" customFormat="1" ht="38.25" customHeight="1">
      <c r="B22" s="74" t="s">
        <v>94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3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123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3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124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2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125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2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126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2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61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2"/>
        <v>#REF!</v>
      </c>
      <c r="J27" s="80"/>
      <c r="K27" s="81"/>
    </row>
    <row r="28" spans="2:16" ht="38.25" customHeight="1">
      <c r="B28" s="74" t="s">
        <v>115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2"/>
        <v>#REF!</v>
      </c>
      <c r="J28" s="82"/>
      <c r="L28" s="83"/>
      <c r="M28" s="83"/>
    </row>
    <row r="29" spans="2:16" ht="38.25" customHeight="1">
      <c r="B29" s="74" t="s">
        <v>116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2"/>
        <v>#REF!</v>
      </c>
      <c r="K29" s="11"/>
      <c r="L29" s="12"/>
      <c r="N29" s="41" t="s">
        <v>37</v>
      </c>
    </row>
    <row r="30" spans="2:16" s="86" customFormat="1" ht="38.25" customHeight="1">
      <c r="B30" s="74" t="s">
        <v>59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2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121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 t="shared" ref="H31:H33" si="4"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122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 t="shared" si="4"/>
        <v>#REF!</v>
      </c>
      <c r="J32" s="80"/>
      <c r="K32" s="81"/>
    </row>
    <row r="33" spans="2:16" ht="38.25" customHeight="1" thickBot="1">
      <c r="B33" s="91" t="s">
        <v>127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 t="shared" si="4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10" t="s">
        <v>148</v>
      </c>
      <c r="C37" s="114" t="s">
        <v>147</v>
      </c>
      <c r="D37" s="110" t="s">
        <v>145</v>
      </c>
      <c r="E37" s="110" t="s">
        <v>146</v>
      </c>
      <c r="F37" s="114" t="s">
        <v>47</v>
      </c>
      <c r="G37" s="41"/>
      <c r="H37" s="41"/>
      <c r="O37" s="39"/>
      <c r="P37" s="39"/>
    </row>
    <row r="38" spans="2:16">
      <c r="B38" s="110" t="s">
        <v>13</v>
      </c>
      <c r="C38" s="115">
        <f>SUM(C39:C64)</f>
        <v>14571523178</v>
      </c>
      <c r="D38" s="115">
        <f>SUM(D39:D64)</f>
        <v>1223711435</v>
      </c>
      <c r="E38" s="115">
        <f>SUM(E39:E64)</f>
        <v>2281477190</v>
      </c>
      <c r="F38" s="115">
        <f>SUM(C38:E38)</f>
        <v>18076711803</v>
      </c>
      <c r="G38" s="41"/>
      <c r="H38" s="41"/>
      <c r="O38" s="39"/>
      <c r="P38" s="39"/>
    </row>
    <row r="39" spans="2:16">
      <c r="B39" s="110" t="s">
        <v>96</v>
      </c>
      <c r="C39" s="116">
        <v>914581</v>
      </c>
      <c r="D39" s="116"/>
      <c r="E39" s="116"/>
      <c r="F39" s="115">
        <f t="shared" ref="F39:F64" si="5">SUM(C39:E39)</f>
        <v>914581</v>
      </c>
      <c r="O39" s="39"/>
      <c r="P39" s="39"/>
    </row>
    <row r="40" spans="2:16">
      <c r="B40" s="110" t="s">
        <v>88</v>
      </c>
      <c r="C40" s="116">
        <v>3300767937</v>
      </c>
      <c r="D40" s="116"/>
      <c r="E40" s="116">
        <v>1844018116</v>
      </c>
      <c r="F40" s="115">
        <f t="shared" si="5"/>
        <v>5144786053</v>
      </c>
      <c r="O40" s="39"/>
      <c r="P40" s="39"/>
    </row>
    <row r="41" spans="2:16">
      <c r="B41" s="110" t="s">
        <v>89</v>
      </c>
      <c r="C41" s="116">
        <v>171642061</v>
      </c>
      <c r="D41" s="116">
        <v>21248912</v>
      </c>
      <c r="E41" s="116">
        <v>28364468</v>
      </c>
      <c r="F41" s="115">
        <f t="shared" si="5"/>
        <v>221255441</v>
      </c>
      <c r="O41" s="39"/>
      <c r="P41" s="39"/>
    </row>
    <row r="42" spans="2:16">
      <c r="B42" s="110" t="s">
        <v>90</v>
      </c>
      <c r="C42" s="116">
        <v>547246549</v>
      </c>
      <c r="D42" s="116"/>
      <c r="E42" s="116"/>
      <c r="F42" s="115">
        <f t="shared" si="5"/>
        <v>547246549</v>
      </c>
      <c r="O42" s="39"/>
      <c r="P42" s="39"/>
    </row>
    <row r="43" spans="2:16">
      <c r="B43" s="110" t="s">
        <v>104</v>
      </c>
      <c r="C43" s="116">
        <v>2092269089</v>
      </c>
      <c r="D43" s="116">
        <v>246930000</v>
      </c>
      <c r="E43" s="116"/>
      <c r="F43" s="115">
        <f t="shared" si="5"/>
        <v>2339199089</v>
      </c>
      <c r="O43" s="39"/>
      <c r="P43" s="39"/>
    </row>
    <row r="44" spans="2:16">
      <c r="B44" s="110" t="s">
        <v>91</v>
      </c>
      <c r="C44" s="116">
        <v>234366028</v>
      </c>
      <c r="D44" s="116"/>
      <c r="E44" s="116">
        <v>24350866</v>
      </c>
      <c r="F44" s="115">
        <f t="shared" si="5"/>
        <v>258716894</v>
      </c>
      <c r="O44" s="39"/>
      <c r="P44" s="39"/>
    </row>
    <row r="45" spans="2:16">
      <c r="B45" s="110" t="s">
        <v>57</v>
      </c>
      <c r="C45" s="116">
        <v>250268892</v>
      </c>
      <c r="D45" s="116"/>
      <c r="E45" s="116"/>
      <c r="F45" s="115">
        <f t="shared" si="5"/>
        <v>250268892</v>
      </c>
      <c r="O45" s="39"/>
      <c r="P45" s="39"/>
    </row>
    <row r="46" spans="2:16">
      <c r="B46" s="110" t="s">
        <v>110</v>
      </c>
      <c r="C46" s="116">
        <v>97467509</v>
      </c>
      <c r="D46" s="116"/>
      <c r="E46" s="116"/>
      <c r="F46" s="115">
        <f t="shared" si="5"/>
        <v>97467509</v>
      </c>
      <c r="O46" s="39"/>
      <c r="P46" s="39"/>
    </row>
    <row r="47" spans="2:16">
      <c r="B47" s="110" t="s">
        <v>111</v>
      </c>
      <c r="C47" s="116">
        <f>512692414+1402108+5137721+57953769</f>
        <v>577186012</v>
      </c>
      <c r="D47" s="116"/>
      <c r="E47" s="116"/>
      <c r="F47" s="115">
        <f t="shared" si="5"/>
        <v>577186012</v>
      </c>
      <c r="O47" s="39"/>
      <c r="P47" s="39"/>
    </row>
    <row r="48" spans="2:16">
      <c r="B48" s="113" t="s">
        <v>54</v>
      </c>
      <c r="C48" s="116">
        <v>29891138</v>
      </c>
      <c r="D48" s="116"/>
      <c r="E48" s="116"/>
      <c r="F48" s="115">
        <f t="shared" si="5"/>
        <v>29891138</v>
      </c>
      <c r="O48" s="39"/>
      <c r="P48" s="39"/>
    </row>
    <row r="49" spans="2:6">
      <c r="B49" s="110" t="s">
        <v>97</v>
      </c>
      <c r="C49" s="116">
        <v>11250846</v>
      </c>
      <c r="D49" s="116"/>
      <c r="E49" s="116"/>
      <c r="F49" s="115">
        <f t="shared" si="5"/>
        <v>11250846</v>
      </c>
    </row>
    <row r="50" spans="2:6">
      <c r="B50" s="110" t="s">
        <v>95</v>
      </c>
      <c r="C50" s="116">
        <v>384069</v>
      </c>
      <c r="D50" s="116"/>
      <c r="E50" s="116"/>
      <c r="F50" s="115">
        <f t="shared" si="5"/>
        <v>384069</v>
      </c>
    </row>
    <row r="51" spans="2:6">
      <c r="B51" s="110" t="s">
        <v>92</v>
      </c>
      <c r="C51" s="116">
        <v>1742791333</v>
      </c>
      <c r="D51" s="116">
        <v>839215577</v>
      </c>
      <c r="E51" s="116"/>
      <c r="F51" s="115">
        <f t="shared" si="5"/>
        <v>2582006910</v>
      </c>
    </row>
    <row r="52" spans="2:6">
      <c r="B52" s="110" t="s">
        <v>93</v>
      </c>
      <c r="C52" s="116">
        <v>90647611</v>
      </c>
      <c r="D52" s="116"/>
      <c r="E52" s="116"/>
      <c r="F52" s="115">
        <f t="shared" si="5"/>
        <v>90647611</v>
      </c>
    </row>
    <row r="53" spans="2:6">
      <c r="B53" s="110" t="s">
        <v>94</v>
      </c>
      <c r="C53" s="116">
        <v>1883037298</v>
      </c>
      <c r="D53" s="116"/>
      <c r="E53" s="116"/>
      <c r="F53" s="115">
        <f t="shared" si="5"/>
        <v>1883037298</v>
      </c>
    </row>
    <row r="54" spans="2:6">
      <c r="B54" s="110" t="s">
        <v>123</v>
      </c>
      <c r="C54" s="116">
        <v>39275302</v>
      </c>
      <c r="D54" s="116"/>
      <c r="E54" s="116"/>
      <c r="F54" s="115">
        <f t="shared" si="5"/>
        <v>39275302</v>
      </c>
    </row>
    <row r="55" spans="2:6">
      <c r="B55" s="110" t="s">
        <v>124</v>
      </c>
      <c r="C55" s="116">
        <v>8834247</v>
      </c>
      <c r="D55" s="116"/>
      <c r="E55" s="116"/>
      <c r="F55" s="115">
        <f t="shared" si="5"/>
        <v>8834247</v>
      </c>
    </row>
    <row r="56" spans="2:6">
      <c r="B56" s="113" t="s">
        <v>125</v>
      </c>
      <c r="C56" s="116">
        <v>9409184</v>
      </c>
      <c r="D56" s="116"/>
      <c r="E56" s="116"/>
      <c r="F56" s="115">
        <f t="shared" si="5"/>
        <v>9409184</v>
      </c>
    </row>
    <row r="57" spans="2:6">
      <c r="B57" s="110" t="s">
        <v>126</v>
      </c>
      <c r="C57" s="116">
        <v>564663823</v>
      </c>
      <c r="D57" s="116">
        <v>3590588</v>
      </c>
      <c r="E57" s="116"/>
      <c r="F57" s="115">
        <f t="shared" si="5"/>
        <v>568254411</v>
      </c>
    </row>
    <row r="58" spans="2:6">
      <c r="B58" s="110" t="s">
        <v>61</v>
      </c>
      <c r="C58" s="116">
        <v>1368375599</v>
      </c>
      <c r="D58" s="116"/>
      <c r="E58" s="116"/>
      <c r="F58" s="115">
        <f t="shared" si="5"/>
        <v>1368375599</v>
      </c>
    </row>
    <row r="59" spans="2:6">
      <c r="B59" s="110" t="s">
        <v>115</v>
      </c>
      <c r="C59" s="116">
        <v>188128052</v>
      </c>
      <c r="D59" s="116">
        <v>15000000</v>
      </c>
      <c r="E59" s="116"/>
      <c r="F59" s="115">
        <f t="shared" si="5"/>
        <v>203128052</v>
      </c>
    </row>
    <row r="60" spans="2:6">
      <c r="B60" s="110" t="s">
        <v>116</v>
      </c>
      <c r="C60" s="116">
        <v>166510010</v>
      </c>
      <c r="D60" s="116"/>
      <c r="E60" s="116">
        <v>384743740</v>
      </c>
      <c r="F60" s="115">
        <f t="shared" si="5"/>
        <v>551253750</v>
      </c>
    </row>
    <row r="61" spans="2:6">
      <c r="B61" s="110" t="s">
        <v>59</v>
      </c>
      <c r="C61" s="116">
        <v>199805590</v>
      </c>
      <c r="D61" s="116"/>
      <c r="E61" s="116"/>
      <c r="F61" s="115">
        <f t="shared" si="5"/>
        <v>199805590</v>
      </c>
    </row>
    <row r="62" spans="2:6">
      <c r="B62" s="110" t="s">
        <v>121</v>
      </c>
      <c r="C62" s="116">
        <v>351095559</v>
      </c>
      <c r="D62" s="116">
        <v>93560000</v>
      </c>
      <c r="E62" s="116"/>
      <c r="F62" s="115">
        <f t="shared" si="5"/>
        <v>444655559</v>
      </c>
    </row>
    <row r="63" spans="2:6">
      <c r="B63" s="110" t="s">
        <v>122</v>
      </c>
      <c r="C63" s="116">
        <v>602635035</v>
      </c>
      <c r="D63" s="116">
        <v>4166358</v>
      </c>
      <c r="E63" s="116"/>
      <c r="F63" s="115">
        <f t="shared" si="5"/>
        <v>606801393</v>
      </c>
    </row>
    <row r="64" spans="2:6">
      <c r="B64" s="110" t="s">
        <v>127</v>
      </c>
      <c r="C64" s="116">
        <v>42659824</v>
      </c>
      <c r="D64" s="116"/>
      <c r="E64" s="116"/>
      <c r="F64" s="115">
        <f t="shared" si="5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49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392"/>
  <sheetViews>
    <sheetView showGridLines="0" tabSelected="1" view="pageBreakPreview" zoomScale="110" zoomScaleNormal="80" zoomScaleSheetLayoutView="110" workbookViewId="0">
      <pane xSplit="3" ySplit="5" topLeftCell="D6" activePane="bottomRight" state="frozen"/>
      <selection activeCell="H31" sqref="H31"/>
      <selection pane="topRight" activeCell="H31" sqref="H31"/>
      <selection pane="bottomLeft" activeCell="H31" sqref="H31"/>
      <selection pane="bottomRight" sqref="A1:J1"/>
    </sheetView>
  </sheetViews>
  <sheetFormatPr defaultColWidth="8.75" defaultRowHeight="13.5"/>
  <cols>
    <col min="1" max="1" width="6" style="121" customWidth="1"/>
    <col min="2" max="2" width="12" style="128" customWidth="1"/>
    <col min="3" max="3" width="12.25" style="128" customWidth="1"/>
    <col min="4" max="4" width="36" style="128" customWidth="1"/>
    <col min="5" max="8" width="11.625" style="128" customWidth="1"/>
    <col min="9" max="10" width="12.625" style="124" customWidth="1"/>
    <col min="11" max="16384" width="8.75" style="124"/>
  </cols>
  <sheetData>
    <row r="1" spans="1:10" ht="27.75" customHeight="1">
      <c r="A1" s="225" t="s">
        <v>637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10">
      <c r="B2" s="127"/>
      <c r="C2" s="127"/>
      <c r="D2" s="127"/>
      <c r="E2" s="127"/>
      <c r="F2" s="164">
        <f>SUBTOTAL(3,F6:F391)</f>
        <v>3</v>
      </c>
      <c r="G2" s="164">
        <f>SUBTOTAL(3,G6:G391)</f>
        <v>376</v>
      </c>
      <c r="H2" s="129"/>
      <c r="I2" s="123"/>
      <c r="J2" s="174" t="s">
        <v>67</v>
      </c>
    </row>
    <row r="3" spans="1:10" ht="21.75" customHeight="1">
      <c r="A3" s="224" t="s">
        <v>583</v>
      </c>
      <c r="B3" s="224" t="s">
        <v>101</v>
      </c>
      <c r="C3" s="224" t="s">
        <v>2</v>
      </c>
      <c r="D3" s="224" t="s">
        <v>102</v>
      </c>
      <c r="E3" s="223" t="s">
        <v>586</v>
      </c>
      <c r="F3" s="223" t="s">
        <v>590</v>
      </c>
      <c r="G3" s="224"/>
      <c r="H3" s="223" t="s">
        <v>589</v>
      </c>
      <c r="I3" s="223" t="s">
        <v>584</v>
      </c>
      <c r="J3" s="224" t="s">
        <v>587</v>
      </c>
    </row>
    <row r="4" spans="1:10" ht="22.5" customHeight="1">
      <c r="A4" s="224"/>
      <c r="B4" s="224"/>
      <c r="C4" s="224"/>
      <c r="D4" s="224"/>
      <c r="E4" s="224"/>
      <c r="F4" s="165" t="s">
        <v>0</v>
      </c>
      <c r="G4" s="165" t="s">
        <v>1</v>
      </c>
      <c r="H4" s="224"/>
      <c r="I4" s="224"/>
      <c r="J4" s="224"/>
    </row>
    <row r="5" spans="1:10" ht="32.25" customHeight="1">
      <c r="A5" s="175" t="s">
        <v>152</v>
      </c>
      <c r="B5" s="175"/>
      <c r="C5" s="176"/>
      <c r="D5" s="175" t="s">
        <v>638</v>
      </c>
      <c r="E5" s="177">
        <f t="shared" ref="E5:I5" si="0">SUM(E6+E54+E60+E132+E213+E246+E308+E320+E334+E361)</f>
        <v>278204697</v>
      </c>
      <c r="F5" s="177">
        <f t="shared" si="0"/>
        <v>-695000</v>
      </c>
      <c r="G5" s="177">
        <f t="shared" si="0"/>
        <v>102868671</v>
      </c>
      <c r="H5" s="177">
        <f t="shared" si="0"/>
        <v>380378368</v>
      </c>
      <c r="I5" s="177">
        <f t="shared" si="0"/>
        <v>102868671</v>
      </c>
      <c r="J5" s="178"/>
    </row>
    <row r="6" spans="1:10" ht="36" customHeight="1">
      <c r="A6" s="166" t="s">
        <v>151</v>
      </c>
      <c r="B6" s="167"/>
      <c r="C6" s="167"/>
      <c r="D6" s="167"/>
      <c r="E6" s="168">
        <f t="shared" ref="E6:H6" si="1">SUBTOTAL(9,E7:E53)</f>
        <v>4440967</v>
      </c>
      <c r="F6" s="168">
        <f t="shared" si="1"/>
        <v>0</v>
      </c>
      <c r="G6" s="168">
        <f t="shared" si="1"/>
        <v>2910590</v>
      </c>
      <c r="H6" s="168">
        <f t="shared" si="1"/>
        <v>7351557</v>
      </c>
      <c r="I6" s="169">
        <f>SUM(G6)</f>
        <v>2910590</v>
      </c>
      <c r="J6" s="163"/>
    </row>
    <row r="7" spans="1:10" ht="36" customHeight="1">
      <c r="A7" s="131">
        <v>1</v>
      </c>
      <c r="B7" s="172" t="s">
        <v>394</v>
      </c>
      <c r="C7" s="155" t="s">
        <v>395</v>
      </c>
      <c r="D7" s="132" t="s">
        <v>396</v>
      </c>
      <c r="E7" s="133"/>
      <c r="F7" s="134"/>
      <c r="G7" s="134">
        <v>85000</v>
      </c>
      <c r="H7" s="135">
        <f t="shared" ref="H7:H53" si="2">SUM(E7+F7+G7)</f>
        <v>85000</v>
      </c>
      <c r="I7" s="162">
        <f t="shared" ref="I7:I70" si="3">SUM(G7)</f>
        <v>85000</v>
      </c>
      <c r="J7" s="136"/>
    </row>
    <row r="8" spans="1:10" ht="36" customHeight="1">
      <c r="A8" s="131">
        <v>2</v>
      </c>
      <c r="B8" s="172" t="s">
        <v>394</v>
      </c>
      <c r="C8" s="155" t="s">
        <v>395</v>
      </c>
      <c r="D8" s="132" t="s">
        <v>397</v>
      </c>
      <c r="E8" s="137"/>
      <c r="F8" s="134"/>
      <c r="G8" s="134">
        <v>12080</v>
      </c>
      <c r="H8" s="135">
        <f t="shared" si="2"/>
        <v>12080</v>
      </c>
      <c r="I8" s="162">
        <f t="shared" si="3"/>
        <v>12080</v>
      </c>
      <c r="J8" s="136"/>
    </row>
    <row r="9" spans="1:10" ht="36" customHeight="1">
      <c r="A9" s="131">
        <v>3</v>
      </c>
      <c r="B9" s="172" t="s">
        <v>394</v>
      </c>
      <c r="C9" s="155" t="s">
        <v>395</v>
      </c>
      <c r="D9" s="132" t="s">
        <v>398</v>
      </c>
      <c r="E9" s="138">
        <v>110000</v>
      </c>
      <c r="F9" s="134"/>
      <c r="G9" s="134">
        <v>165600</v>
      </c>
      <c r="H9" s="135">
        <f t="shared" si="2"/>
        <v>275600</v>
      </c>
      <c r="I9" s="162">
        <f t="shared" si="3"/>
        <v>165600</v>
      </c>
      <c r="J9" s="136"/>
    </row>
    <row r="10" spans="1:10" ht="36" customHeight="1">
      <c r="A10" s="131">
        <v>4</v>
      </c>
      <c r="B10" s="172" t="s">
        <v>394</v>
      </c>
      <c r="C10" s="155" t="s">
        <v>395</v>
      </c>
      <c r="D10" s="132" t="s">
        <v>399</v>
      </c>
      <c r="E10" s="139">
        <v>380520</v>
      </c>
      <c r="F10" s="134"/>
      <c r="G10" s="134">
        <v>100660</v>
      </c>
      <c r="H10" s="135">
        <f t="shared" si="2"/>
        <v>481180</v>
      </c>
      <c r="I10" s="162">
        <f t="shared" si="3"/>
        <v>100660</v>
      </c>
      <c r="J10" s="136"/>
    </row>
    <row r="11" spans="1:10" ht="36" customHeight="1">
      <c r="A11" s="131">
        <v>5</v>
      </c>
      <c r="B11" s="172" t="s">
        <v>394</v>
      </c>
      <c r="C11" s="155" t="s">
        <v>395</v>
      </c>
      <c r="D11" s="132" t="s">
        <v>400</v>
      </c>
      <c r="E11" s="140"/>
      <c r="F11" s="134"/>
      <c r="G11" s="134">
        <v>1200</v>
      </c>
      <c r="H11" s="135">
        <f t="shared" si="2"/>
        <v>1200</v>
      </c>
      <c r="I11" s="162">
        <f t="shared" si="3"/>
        <v>1200</v>
      </c>
      <c r="J11" s="136"/>
    </row>
    <row r="12" spans="1:10" ht="36" customHeight="1">
      <c r="A12" s="131">
        <v>6</v>
      </c>
      <c r="B12" s="172" t="s">
        <v>394</v>
      </c>
      <c r="C12" s="155" t="s">
        <v>395</v>
      </c>
      <c r="D12" s="132" t="s">
        <v>401</v>
      </c>
      <c r="E12" s="140"/>
      <c r="F12" s="134"/>
      <c r="G12" s="134">
        <v>11000</v>
      </c>
      <c r="H12" s="135">
        <f t="shared" si="2"/>
        <v>11000</v>
      </c>
      <c r="I12" s="162">
        <f t="shared" si="3"/>
        <v>11000</v>
      </c>
      <c r="J12" s="136"/>
    </row>
    <row r="13" spans="1:10" ht="36" customHeight="1">
      <c r="A13" s="131">
        <v>7</v>
      </c>
      <c r="B13" s="172" t="s">
        <v>394</v>
      </c>
      <c r="C13" s="155" t="s">
        <v>395</v>
      </c>
      <c r="D13" s="132" t="s">
        <v>402</v>
      </c>
      <c r="E13" s="140"/>
      <c r="F13" s="134"/>
      <c r="G13" s="134">
        <v>450</v>
      </c>
      <c r="H13" s="135">
        <f t="shared" si="2"/>
        <v>450</v>
      </c>
      <c r="I13" s="162">
        <f t="shared" si="3"/>
        <v>450</v>
      </c>
      <c r="J13" s="136"/>
    </row>
    <row r="14" spans="1:10" ht="36" customHeight="1">
      <c r="A14" s="131">
        <v>8</v>
      </c>
      <c r="B14" s="172" t="s">
        <v>394</v>
      </c>
      <c r="C14" s="155" t="s">
        <v>403</v>
      </c>
      <c r="D14" s="132" t="s">
        <v>404</v>
      </c>
      <c r="E14" s="134">
        <v>10000</v>
      </c>
      <c r="F14" s="134"/>
      <c r="G14" s="134">
        <v>30000</v>
      </c>
      <c r="H14" s="135">
        <f t="shared" si="2"/>
        <v>40000</v>
      </c>
      <c r="I14" s="162">
        <f t="shared" si="3"/>
        <v>30000</v>
      </c>
      <c r="J14" s="136"/>
    </row>
    <row r="15" spans="1:10" ht="36" customHeight="1">
      <c r="A15" s="131">
        <v>9</v>
      </c>
      <c r="B15" s="172" t="s">
        <v>394</v>
      </c>
      <c r="C15" s="155" t="s">
        <v>403</v>
      </c>
      <c r="D15" s="132" t="s">
        <v>405</v>
      </c>
      <c r="E15" s="134">
        <v>10000</v>
      </c>
      <c r="F15" s="134"/>
      <c r="G15" s="134">
        <v>30000</v>
      </c>
      <c r="H15" s="135">
        <f t="shared" si="2"/>
        <v>40000</v>
      </c>
      <c r="I15" s="162">
        <f t="shared" si="3"/>
        <v>30000</v>
      </c>
      <c r="J15" s="136"/>
    </row>
    <row r="16" spans="1:10" ht="36" customHeight="1">
      <c r="A16" s="131">
        <v>10</v>
      </c>
      <c r="B16" s="172" t="s">
        <v>394</v>
      </c>
      <c r="C16" s="155" t="s">
        <v>403</v>
      </c>
      <c r="D16" s="132" t="s">
        <v>406</v>
      </c>
      <c r="E16" s="134">
        <v>19000</v>
      </c>
      <c r="F16" s="134"/>
      <c r="G16" s="134">
        <v>217000</v>
      </c>
      <c r="H16" s="135">
        <f t="shared" si="2"/>
        <v>236000</v>
      </c>
      <c r="I16" s="162">
        <f t="shared" si="3"/>
        <v>217000</v>
      </c>
      <c r="J16" s="136"/>
    </row>
    <row r="17" spans="1:10" ht="36" customHeight="1">
      <c r="A17" s="131">
        <v>11</v>
      </c>
      <c r="B17" s="172" t="s">
        <v>394</v>
      </c>
      <c r="C17" s="155" t="s">
        <v>403</v>
      </c>
      <c r="D17" s="132" t="s">
        <v>406</v>
      </c>
      <c r="E17" s="134"/>
      <c r="F17" s="134"/>
      <c r="G17" s="134">
        <v>14000</v>
      </c>
      <c r="H17" s="135">
        <f t="shared" si="2"/>
        <v>14000</v>
      </c>
      <c r="I17" s="162">
        <f t="shared" si="3"/>
        <v>14000</v>
      </c>
      <c r="J17" s="136"/>
    </row>
    <row r="18" spans="1:10" ht="36.950000000000003" customHeight="1">
      <c r="A18" s="131">
        <v>12</v>
      </c>
      <c r="B18" s="172" t="s">
        <v>394</v>
      </c>
      <c r="C18" s="155" t="s">
        <v>403</v>
      </c>
      <c r="D18" s="132" t="s">
        <v>407</v>
      </c>
      <c r="E18" s="134"/>
      <c r="F18" s="134"/>
      <c r="G18" s="134">
        <v>10000</v>
      </c>
      <c r="H18" s="135">
        <f t="shared" si="2"/>
        <v>10000</v>
      </c>
      <c r="I18" s="162">
        <f t="shared" si="3"/>
        <v>10000</v>
      </c>
      <c r="J18" s="136"/>
    </row>
    <row r="19" spans="1:10" ht="36.950000000000003" customHeight="1">
      <c r="A19" s="131">
        <v>13</v>
      </c>
      <c r="B19" s="172" t="s">
        <v>394</v>
      </c>
      <c r="C19" s="155" t="s">
        <v>403</v>
      </c>
      <c r="D19" s="132" t="s">
        <v>408</v>
      </c>
      <c r="E19" s="134">
        <v>9000</v>
      </c>
      <c r="F19" s="134"/>
      <c r="G19" s="134">
        <v>41000</v>
      </c>
      <c r="H19" s="135">
        <f t="shared" si="2"/>
        <v>50000</v>
      </c>
      <c r="I19" s="162">
        <f t="shared" si="3"/>
        <v>41000</v>
      </c>
      <c r="J19" s="136"/>
    </row>
    <row r="20" spans="1:10" ht="36.950000000000003" customHeight="1">
      <c r="A20" s="131">
        <v>14</v>
      </c>
      <c r="B20" s="172" t="s">
        <v>394</v>
      </c>
      <c r="C20" s="155" t="s">
        <v>403</v>
      </c>
      <c r="D20" s="132" t="s">
        <v>546</v>
      </c>
      <c r="E20" s="134"/>
      <c r="F20" s="134"/>
      <c r="G20" s="134">
        <v>40000</v>
      </c>
      <c r="H20" s="135">
        <f t="shared" si="2"/>
        <v>40000</v>
      </c>
      <c r="I20" s="162">
        <f t="shared" si="3"/>
        <v>40000</v>
      </c>
      <c r="J20" s="136"/>
    </row>
    <row r="21" spans="1:10" ht="36.950000000000003" customHeight="1">
      <c r="A21" s="131">
        <v>15</v>
      </c>
      <c r="B21" s="172" t="s">
        <v>394</v>
      </c>
      <c r="C21" s="155" t="s">
        <v>403</v>
      </c>
      <c r="D21" s="132" t="s">
        <v>547</v>
      </c>
      <c r="E21" s="134"/>
      <c r="F21" s="134"/>
      <c r="G21" s="134">
        <v>256000</v>
      </c>
      <c r="H21" s="135">
        <f t="shared" si="2"/>
        <v>256000</v>
      </c>
      <c r="I21" s="162">
        <f t="shared" si="3"/>
        <v>256000</v>
      </c>
      <c r="J21" s="136"/>
    </row>
    <row r="22" spans="1:10" ht="36.950000000000003" customHeight="1">
      <c r="A22" s="131">
        <v>16</v>
      </c>
      <c r="B22" s="172" t="s">
        <v>394</v>
      </c>
      <c r="C22" s="155" t="s">
        <v>403</v>
      </c>
      <c r="D22" s="132" t="s">
        <v>548</v>
      </c>
      <c r="E22" s="134"/>
      <c r="F22" s="134"/>
      <c r="G22" s="134">
        <v>4000</v>
      </c>
      <c r="H22" s="135">
        <f t="shared" si="2"/>
        <v>4000</v>
      </c>
      <c r="I22" s="162">
        <f t="shared" si="3"/>
        <v>4000</v>
      </c>
      <c r="J22" s="136"/>
    </row>
    <row r="23" spans="1:10" ht="36.950000000000003" customHeight="1">
      <c r="A23" s="131">
        <v>17</v>
      </c>
      <c r="B23" s="172" t="s">
        <v>394</v>
      </c>
      <c r="C23" s="155" t="s">
        <v>403</v>
      </c>
      <c r="D23" s="132" t="s">
        <v>549</v>
      </c>
      <c r="E23" s="134"/>
      <c r="F23" s="134"/>
      <c r="G23" s="134">
        <v>150000</v>
      </c>
      <c r="H23" s="135">
        <f t="shared" si="2"/>
        <v>150000</v>
      </c>
      <c r="I23" s="162">
        <f t="shared" si="3"/>
        <v>150000</v>
      </c>
      <c r="J23" s="136"/>
    </row>
    <row r="24" spans="1:10" ht="36.950000000000003" customHeight="1">
      <c r="A24" s="131">
        <v>18</v>
      </c>
      <c r="B24" s="172" t="s">
        <v>394</v>
      </c>
      <c r="C24" s="155" t="s">
        <v>403</v>
      </c>
      <c r="D24" s="132" t="s">
        <v>550</v>
      </c>
      <c r="E24" s="134"/>
      <c r="F24" s="134"/>
      <c r="G24" s="134">
        <v>50000</v>
      </c>
      <c r="H24" s="135">
        <f t="shared" si="2"/>
        <v>50000</v>
      </c>
      <c r="I24" s="162">
        <f t="shared" si="3"/>
        <v>50000</v>
      </c>
      <c r="J24" s="136"/>
    </row>
    <row r="25" spans="1:10" ht="36.950000000000003" customHeight="1">
      <c r="A25" s="131">
        <v>19</v>
      </c>
      <c r="B25" s="172" t="s">
        <v>394</v>
      </c>
      <c r="C25" s="155" t="s">
        <v>403</v>
      </c>
      <c r="D25" s="132" t="s">
        <v>466</v>
      </c>
      <c r="E25" s="134">
        <v>174000</v>
      </c>
      <c r="F25" s="134"/>
      <c r="G25" s="134">
        <v>68000</v>
      </c>
      <c r="H25" s="135">
        <f t="shared" si="2"/>
        <v>242000</v>
      </c>
      <c r="I25" s="162">
        <f t="shared" si="3"/>
        <v>68000</v>
      </c>
      <c r="J25" s="136"/>
    </row>
    <row r="26" spans="1:10" ht="36.950000000000003" customHeight="1">
      <c r="A26" s="131">
        <v>20</v>
      </c>
      <c r="B26" s="172" t="s">
        <v>394</v>
      </c>
      <c r="C26" s="155" t="s">
        <v>403</v>
      </c>
      <c r="D26" s="132" t="s">
        <v>551</v>
      </c>
      <c r="E26" s="134"/>
      <c r="F26" s="134"/>
      <c r="G26" s="134">
        <v>31040</v>
      </c>
      <c r="H26" s="135">
        <f t="shared" si="2"/>
        <v>31040</v>
      </c>
      <c r="I26" s="162">
        <f t="shared" si="3"/>
        <v>31040</v>
      </c>
      <c r="J26" s="136"/>
    </row>
    <row r="27" spans="1:10" ht="36.950000000000003" customHeight="1">
      <c r="A27" s="131">
        <v>21</v>
      </c>
      <c r="B27" s="172" t="s">
        <v>394</v>
      </c>
      <c r="C27" s="155" t="s">
        <v>403</v>
      </c>
      <c r="D27" s="132" t="s">
        <v>552</v>
      </c>
      <c r="E27" s="134"/>
      <c r="F27" s="134"/>
      <c r="G27" s="134">
        <v>4256</v>
      </c>
      <c r="H27" s="135">
        <f t="shared" si="2"/>
        <v>4256</v>
      </c>
      <c r="I27" s="162">
        <f t="shared" si="3"/>
        <v>4256</v>
      </c>
      <c r="J27" s="136"/>
    </row>
    <row r="28" spans="1:10" ht="36.950000000000003" customHeight="1">
      <c r="A28" s="131">
        <v>22</v>
      </c>
      <c r="B28" s="172" t="s">
        <v>394</v>
      </c>
      <c r="C28" s="155" t="s">
        <v>403</v>
      </c>
      <c r="D28" s="132" t="s">
        <v>400</v>
      </c>
      <c r="E28" s="134"/>
      <c r="F28" s="134"/>
      <c r="G28" s="134">
        <v>1610</v>
      </c>
      <c r="H28" s="135">
        <f t="shared" si="2"/>
        <v>1610</v>
      </c>
      <c r="I28" s="162">
        <f t="shared" si="3"/>
        <v>1610</v>
      </c>
      <c r="J28" s="136"/>
    </row>
    <row r="29" spans="1:10" ht="36.950000000000003" customHeight="1">
      <c r="A29" s="131">
        <v>23</v>
      </c>
      <c r="B29" s="172" t="s">
        <v>394</v>
      </c>
      <c r="C29" s="155" t="s">
        <v>403</v>
      </c>
      <c r="D29" s="132" t="s">
        <v>553</v>
      </c>
      <c r="E29" s="134"/>
      <c r="F29" s="134"/>
      <c r="G29" s="134">
        <v>494</v>
      </c>
      <c r="H29" s="135">
        <f t="shared" si="2"/>
        <v>494</v>
      </c>
      <c r="I29" s="162">
        <f t="shared" si="3"/>
        <v>494</v>
      </c>
      <c r="J29" s="136"/>
    </row>
    <row r="30" spans="1:10" ht="36.950000000000003" customHeight="1">
      <c r="A30" s="131">
        <v>24</v>
      </c>
      <c r="B30" s="172" t="s">
        <v>394</v>
      </c>
      <c r="C30" s="155" t="s">
        <v>403</v>
      </c>
      <c r="D30" s="132" t="s">
        <v>554</v>
      </c>
      <c r="E30" s="134"/>
      <c r="F30" s="134"/>
      <c r="G30" s="134">
        <v>600</v>
      </c>
      <c r="H30" s="135">
        <f t="shared" si="2"/>
        <v>600</v>
      </c>
      <c r="I30" s="162">
        <f t="shared" si="3"/>
        <v>600</v>
      </c>
      <c r="J30" s="136"/>
    </row>
    <row r="31" spans="1:10" ht="36.950000000000003" customHeight="1">
      <c r="A31" s="131">
        <v>25</v>
      </c>
      <c r="B31" s="172" t="s">
        <v>394</v>
      </c>
      <c r="C31" s="155" t="s">
        <v>403</v>
      </c>
      <c r="D31" s="132" t="s">
        <v>409</v>
      </c>
      <c r="E31" s="134"/>
      <c r="F31" s="134"/>
      <c r="G31" s="134">
        <v>178000</v>
      </c>
      <c r="H31" s="135">
        <f t="shared" si="2"/>
        <v>178000</v>
      </c>
      <c r="I31" s="162">
        <f t="shared" si="3"/>
        <v>178000</v>
      </c>
      <c r="J31" s="136"/>
    </row>
    <row r="32" spans="1:10" ht="36.950000000000003" customHeight="1">
      <c r="A32" s="131">
        <v>26</v>
      </c>
      <c r="B32" s="172" t="s">
        <v>394</v>
      </c>
      <c r="C32" s="155" t="s">
        <v>410</v>
      </c>
      <c r="D32" s="132" t="s">
        <v>411</v>
      </c>
      <c r="E32" s="134">
        <v>180000</v>
      </c>
      <c r="F32" s="134"/>
      <c r="G32" s="134">
        <v>200000</v>
      </c>
      <c r="H32" s="135">
        <f t="shared" si="2"/>
        <v>380000</v>
      </c>
      <c r="I32" s="162">
        <f t="shared" si="3"/>
        <v>200000</v>
      </c>
      <c r="J32" s="136"/>
    </row>
    <row r="33" spans="1:10" ht="36.950000000000003" customHeight="1">
      <c r="A33" s="131">
        <v>27</v>
      </c>
      <c r="B33" s="172" t="s">
        <v>394</v>
      </c>
      <c r="C33" s="155" t="s">
        <v>410</v>
      </c>
      <c r="D33" s="141" t="s">
        <v>412</v>
      </c>
      <c r="E33" s="134"/>
      <c r="F33" s="134"/>
      <c r="G33" s="134">
        <v>100000</v>
      </c>
      <c r="H33" s="135">
        <f t="shared" si="2"/>
        <v>100000</v>
      </c>
      <c r="I33" s="162">
        <f t="shared" si="3"/>
        <v>100000</v>
      </c>
      <c r="J33" s="136"/>
    </row>
    <row r="34" spans="1:10" ht="36.950000000000003" customHeight="1">
      <c r="A34" s="131">
        <v>28</v>
      </c>
      <c r="B34" s="172" t="s">
        <v>394</v>
      </c>
      <c r="C34" s="155" t="s">
        <v>410</v>
      </c>
      <c r="D34" s="132" t="s">
        <v>413</v>
      </c>
      <c r="E34" s="134">
        <v>186000</v>
      </c>
      <c r="F34" s="134"/>
      <c r="G34" s="134">
        <v>74400</v>
      </c>
      <c r="H34" s="135">
        <f t="shared" si="2"/>
        <v>260400</v>
      </c>
      <c r="I34" s="162">
        <f t="shared" si="3"/>
        <v>74400</v>
      </c>
      <c r="J34" s="136"/>
    </row>
    <row r="35" spans="1:10" ht="36.950000000000003" customHeight="1">
      <c r="A35" s="131">
        <v>29</v>
      </c>
      <c r="B35" s="172" t="s">
        <v>394</v>
      </c>
      <c r="C35" s="155" t="s">
        <v>410</v>
      </c>
      <c r="D35" s="132" t="s">
        <v>414</v>
      </c>
      <c r="E35" s="134"/>
      <c r="F35" s="134"/>
      <c r="G35" s="134">
        <v>12400</v>
      </c>
      <c r="H35" s="135">
        <f t="shared" si="2"/>
        <v>12400</v>
      </c>
      <c r="I35" s="162">
        <f t="shared" si="3"/>
        <v>12400</v>
      </c>
      <c r="J35" s="136"/>
    </row>
    <row r="36" spans="1:10" ht="36.950000000000003" customHeight="1">
      <c r="A36" s="131">
        <v>30</v>
      </c>
      <c r="B36" s="172" t="s">
        <v>433</v>
      </c>
      <c r="C36" s="155" t="s">
        <v>415</v>
      </c>
      <c r="D36" s="132" t="s">
        <v>416</v>
      </c>
      <c r="E36" s="134"/>
      <c r="F36" s="134"/>
      <c r="G36" s="134">
        <v>22000</v>
      </c>
      <c r="H36" s="135">
        <f t="shared" si="2"/>
        <v>22000</v>
      </c>
      <c r="I36" s="162">
        <f t="shared" si="3"/>
        <v>22000</v>
      </c>
      <c r="J36" s="136"/>
    </row>
    <row r="37" spans="1:10" ht="36.950000000000003" customHeight="1">
      <c r="A37" s="131">
        <v>31</v>
      </c>
      <c r="B37" s="172" t="s">
        <v>433</v>
      </c>
      <c r="C37" s="155" t="s">
        <v>415</v>
      </c>
      <c r="D37" s="132" t="s">
        <v>417</v>
      </c>
      <c r="E37" s="134"/>
      <c r="F37" s="134"/>
      <c r="G37" s="134">
        <v>2000</v>
      </c>
      <c r="H37" s="135">
        <f t="shared" si="2"/>
        <v>2000</v>
      </c>
      <c r="I37" s="162">
        <f t="shared" si="3"/>
        <v>2000</v>
      </c>
      <c r="J37" s="136"/>
    </row>
    <row r="38" spans="1:10" ht="36.950000000000003" customHeight="1">
      <c r="A38" s="131">
        <v>32</v>
      </c>
      <c r="B38" s="172" t="s">
        <v>394</v>
      </c>
      <c r="C38" s="155" t="s">
        <v>395</v>
      </c>
      <c r="D38" s="132" t="s">
        <v>588</v>
      </c>
      <c r="E38" s="134"/>
      <c r="F38" s="134"/>
      <c r="G38" s="134">
        <v>20000</v>
      </c>
      <c r="H38" s="135">
        <f t="shared" si="2"/>
        <v>20000</v>
      </c>
      <c r="I38" s="162">
        <f t="shared" si="3"/>
        <v>20000</v>
      </c>
      <c r="J38" s="136"/>
    </row>
    <row r="39" spans="1:10" ht="36.950000000000003" customHeight="1">
      <c r="A39" s="131">
        <v>33</v>
      </c>
      <c r="B39" s="172" t="s">
        <v>394</v>
      </c>
      <c r="C39" s="155" t="s">
        <v>395</v>
      </c>
      <c r="D39" s="132" t="s">
        <v>419</v>
      </c>
      <c r="E39" s="134">
        <v>1918247</v>
      </c>
      <c r="F39" s="134"/>
      <c r="G39" s="134">
        <v>520000</v>
      </c>
      <c r="H39" s="135">
        <f t="shared" si="2"/>
        <v>2438247</v>
      </c>
      <c r="I39" s="162">
        <f t="shared" si="3"/>
        <v>520000</v>
      </c>
      <c r="J39" s="136"/>
    </row>
    <row r="40" spans="1:10" ht="36.950000000000003" customHeight="1">
      <c r="A40" s="131">
        <v>34</v>
      </c>
      <c r="B40" s="172" t="s">
        <v>394</v>
      </c>
      <c r="C40" s="155" t="s">
        <v>395</v>
      </c>
      <c r="D40" s="132" t="s">
        <v>420</v>
      </c>
      <c r="E40" s="134">
        <v>196000</v>
      </c>
      <c r="F40" s="134"/>
      <c r="G40" s="134">
        <v>44000</v>
      </c>
      <c r="H40" s="135">
        <f t="shared" si="2"/>
        <v>240000</v>
      </c>
      <c r="I40" s="162">
        <f t="shared" si="3"/>
        <v>44000</v>
      </c>
      <c r="J40" s="136"/>
    </row>
    <row r="41" spans="1:10" ht="36.950000000000003" customHeight="1">
      <c r="A41" s="131">
        <v>35</v>
      </c>
      <c r="B41" s="172" t="s">
        <v>394</v>
      </c>
      <c r="C41" s="155" t="s">
        <v>395</v>
      </c>
      <c r="D41" s="132" t="s">
        <v>421</v>
      </c>
      <c r="E41" s="134">
        <v>267000</v>
      </c>
      <c r="F41" s="134"/>
      <c r="G41" s="134">
        <v>83000</v>
      </c>
      <c r="H41" s="135">
        <f t="shared" si="2"/>
        <v>350000</v>
      </c>
      <c r="I41" s="162">
        <f t="shared" si="3"/>
        <v>83000</v>
      </c>
      <c r="J41" s="136"/>
    </row>
    <row r="42" spans="1:10" ht="36.950000000000003" customHeight="1">
      <c r="A42" s="131">
        <v>36</v>
      </c>
      <c r="B42" s="172" t="s">
        <v>394</v>
      </c>
      <c r="C42" s="155" t="s">
        <v>395</v>
      </c>
      <c r="D42" s="132" t="s">
        <v>422</v>
      </c>
      <c r="E42" s="134">
        <v>130000</v>
      </c>
      <c r="F42" s="134"/>
      <c r="G42" s="134">
        <v>20000</v>
      </c>
      <c r="H42" s="135">
        <f t="shared" si="2"/>
        <v>150000</v>
      </c>
      <c r="I42" s="162">
        <f t="shared" si="3"/>
        <v>20000</v>
      </c>
      <c r="J42" s="136"/>
    </row>
    <row r="43" spans="1:10" ht="36.950000000000003" customHeight="1">
      <c r="A43" s="131">
        <v>37</v>
      </c>
      <c r="B43" s="172" t="s">
        <v>394</v>
      </c>
      <c r="C43" s="155" t="s">
        <v>423</v>
      </c>
      <c r="D43" s="132" t="s">
        <v>424</v>
      </c>
      <c r="E43" s="134">
        <v>6300</v>
      </c>
      <c r="F43" s="134"/>
      <c r="G43" s="134">
        <v>19600</v>
      </c>
      <c r="H43" s="135">
        <f t="shared" si="2"/>
        <v>25900</v>
      </c>
      <c r="I43" s="162">
        <f t="shared" si="3"/>
        <v>19600</v>
      </c>
      <c r="J43" s="136"/>
    </row>
    <row r="44" spans="1:10" ht="36.950000000000003" customHeight="1">
      <c r="A44" s="131">
        <v>38</v>
      </c>
      <c r="B44" s="172" t="s">
        <v>394</v>
      </c>
      <c r="C44" s="155" t="s">
        <v>423</v>
      </c>
      <c r="D44" s="132" t="s">
        <v>424</v>
      </c>
      <c r="E44" s="134">
        <v>5700</v>
      </c>
      <c r="F44" s="134"/>
      <c r="G44" s="134">
        <v>8400</v>
      </c>
      <c r="H44" s="135">
        <f t="shared" si="2"/>
        <v>14100</v>
      </c>
      <c r="I44" s="162">
        <f t="shared" si="3"/>
        <v>8400</v>
      </c>
      <c r="J44" s="136"/>
    </row>
    <row r="45" spans="1:10" ht="36.950000000000003" customHeight="1">
      <c r="A45" s="131">
        <v>39</v>
      </c>
      <c r="B45" s="172" t="s">
        <v>394</v>
      </c>
      <c r="C45" s="155" t="s">
        <v>395</v>
      </c>
      <c r="D45" s="132" t="s">
        <v>425</v>
      </c>
      <c r="E45" s="134">
        <v>12000</v>
      </c>
      <c r="F45" s="134"/>
      <c r="G45" s="134">
        <v>8000</v>
      </c>
      <c r="H45" s="135">
        <f t="shared" si="2"/>
        <v>20000</v>
      </c>
      <c r="I45" s="162">
        <f t="shared" si="3"/>
        <v>8000</v>
      </c>
      <c r="J45" s="136"/>
    </row>
    <row r="46" spans="1:10" ht="36.950000000000003" customHeight="1">
      <c r="A46" s="131">
        <v>40</v>
      </c>
      <c r="B46" s="172" t="s">
        <v>394</v>
      </c>
      <c r="C46" s="155" t="s">
        <v>403</v>
      </c>
      <c r="D46" s="132" t="s">
        <v>426</v>
      </c>
      <c r="E46" s="134"/>
      <c r="F46" s="134"/>
      <c r="G46" s="134">
        <v>36000</v>
      </c>
      <c r="H46" s="135">
        <f t="shared" si="2"/>
        <v>36000</v>
      </c>
      <c r="I46" s="162">
        <f t="shared" si="3"/>
        <v>36000</v>
      </c>
      <c r="J46" s="136"/>
    </row>
    <row r="47" spans="1:10" ht="36.950000000000003" customHeight="1">
      <c r="A47" s="131">
        <v>41</v>
      </c>
      <c r="B47" s="172" t="s">
        <v>430</v>
      </c>
      <c r="C47" s="155" t="s">
        <v>430</v>
      </c>
      <c r="D47" s="132" t="s">
        <v>431</v>
      </c>
      <c r="E47" s="134">
        <v>7000</v>
      </c>
      <c r="F47" s="134"/>
      <c r="G47" s="134">
        <v>9000</v>
      </c>
      <c r="H47" s="135">
        <f t="shared" si="2"/>
        <v>16000</v>
      </c>
      <c r="I47" s="162">
        <f t="shared" si="3"/>
        <v>9000</v>
      </c>
      <c r="J47" s="136"/>
    </row>
    <row r="48" spans="1:10" ht="36.950000000000003" customHeight="1">
      <c r="A48" s="131">
        <v>42</v>
      </c>
      <c r="B48" s="172" t="s">
        <v>430</v>
      </c>
      <c r="C48" s="155" t="s">
        <v>430</v>
      </c>
      <c r="D48" s="132" t="s">
        <v>432</v>
      </c>
      <c r="E48" s="134"/>
      <c r="F48" s="134"/>
      <c r="G48" s="134">
        <v>9000</v>
      </c>
      <c r="H48" s="135">
        <f t="shared" si="2"/>
        <v>9000</v>
      </c>
      <c r="I48" s="162">
        <f t="shared" si="3"/>
        <v>9000</v>
      </c>
      <c r="J48" s="136"/>
    </row>
    <row r="49" spans="1:10" ht="36.950000000000003" customHeight="1">
      <c r="A49" s="131">
        <v>43</v>
      </c>
      <c r="B49" s="145" t="s">
        <v>433</v>
      </c>
      <c r="C49" s="173" t="s">
        <v>433</v>
      </c>
      <c r="D49" s="141" t="s">
        <v>434</v>
      </c>
      <c r="E49" s="134">
        <v>7200</v>
      </c>
      <c r="F49" s="134"/>
      <c r="G49" s="134">
        <v>8800</v>
      </c>
      <c r="H49" s="135">
        <f t="shared" si="2"/>
        <v>16000</v>
      </c>
      <c r="I49" s="162">
        <f t="shared" si="3"/>
        <v>8800</v>
      </c>
      <c r="J49" s="136"/>
    </row>
    <row r="50" spans="1:10" ht="36.950000000000003" customHeight="1">
      <c r="A50" s="131">
        <v>44</v>
      </c>
      <c r="B50" s="145" t="s">
        <v>394</v>
      </c>
      <c r="C50" s="173" t="s">
        <v>395</v>
      </c>
      <c r="D50" s="141" t="s">
        <v>562</v>
      </c>
      <c r="E50" s="134">
        <v>7000</v>
      </c>
      <c r="F50" s="134"/>
      <c r="G50" s="134">
        <v>8000</v>
      </c>
      <c r="H50" s="135">
        <f t="shared" si="2"/>
        <v>15000</v>
      </c>
      <c r="I50" s="162">
        <f t="shared" si="3"/>
        <v>8000</v>
      </c>
      <c r="J50" s="136"/>
    </row>
    <row r="51" spans="1:10" ht="36.950000000000003" customHeight="1">
      <c r="A51" s="131">
        <v>45</v>
      </c>
      <c r="B51" s="145" t="s">
        <v>394</v>
      </c>
      <c r="C51" s="173" t="s">
        <v>403</v>
      </c>
      <c r="D51" s="141" t="s">
        <v>477</v>
      </c>
      <c r="E51" s="134">
        <v>30000</v>
      </c>
      <c r="F51" s="134"/>
      <c r="G51" s="134">
        <v>10000</v>
      </c>
      <c r="H51" s="135">
        <f t="shared" si="2"/>
        <v>40000</v>
      </c>
      <c r="I51" s="162">
        <f t="shared" si="3"/>
        <v>10000</v>
      </c>
      <c r="J51" s="136"/>
    </row>
    <row r="52" spans="1:10" ht="36.950000000000003" customHeight="1">
      <c r="A52" s="131">
        <v>46</v>
      </c>
      <c r="B52" s="172" t="s">
        <v>418</v>
      </c>
      <c r="C52" s="155" t="s">
        <v>429</v>
      </c>
      <c r="D52" s="132" t="s">
        <v>572</v>
      </c>
      <c r="E52" s="134">
        <v>376000</v>
      </c>
      <c r="F52" s="134"/>
      <c r="G52" s="134">
        <v>94000</v>
      </c>
      <c r="H52" s="135">
        <f t="shared" si="2"/>
        <v>470000</v>
      </c>
      <c r="I52" s="162">
        <f t="shared" si="3"/>
        <v>94000</v>
      </c>
      <c r="J52" s="136"/>
    </row>
    <row r="53" spans="1:10" ht="36.950000000000003" customHeight="1">
      <c r="A53" s="131">
        <v>47</v>
      </c>
      <c r="B53" s="172" t="s">
        <v>427</v>
      </c>
      <c r="C53" s="155" t="s">
        <v>428</v>
      </c>
      <c r="D53" s="132" t="s">
        <v>573</v>
      </c>
      <c r="E53" s="134">
        <v>400000</v>
      </c>
      <c r="F53" s="134"/>
      <c r="G53" s="134">
        <v>100000</v>
      </c>
      <c r="H53" s="135">
        <f t="shared" si="2"/>
        <v>500000</v>
      </c>
      <c r="I53" s="162">
        <f t="shared" si="3"/>
        <v>100000</v>
      </c>
      <c r="J53" s="136"/>
    </row>
    <row r="54" spans="1:10" s="125" customFormat="1" ht="36.950000000000003" customHeight="1">
      <c r="A54" s="166" t="s">
        <v>157</v>
      </c>
      <c r="B54" s="171"/>
      <c r="C54" s="171"/>
      <c r="D54" s="167"/>
      <c r="E54" s="168">
        <f t="shared" ref="E54:H54" si="4">SUBTOTAL(9,E55:E59)</f>
        <v>850000</v>
      </c>
      <c r="F54" s="168">
        <f t="shared" si="4"/>
        <v>0</v>
      </c>
      <c r="G54" s="168">
        <f t="shared" si="4"/>
        <v>570000</v>
      </c>
      <c r="H54" s="168">
        <f t="shared" si="4"/>
        <v>1420000</v>
      </c>
      <c r="I54" s="169">
        <f t="shared" si="3"/>
        <v>570000</v>
      </c>
      <c r="J54" s="163"/>
    </row>
    <row r="55" spans="1:10" s="125" customFormat="1" ht="36.950000000000003" customHeight="1">
      <c r="A55" s="130">
        <v>48</v>
      </c>
      <c r="B55" s="145" t="s">
        <v>153</v>
      </c>
      <c r="C55" s="173" t="s">
        <v>155</v>
      </c>
      <c r="D55" s="142" t="s">
        <v>156</v>
      </c>
      <c r="E55" s="134"/>
      <c r="F55" s="134"/>
      <c r="G55" s="134">
        <v>200000</v>
      </c>
      <c r="H55" s="135">
        <f>SUM(E55+F55+G55)</f>
        <v>200000</v>
      </c>
      <c r="I55" s="162">
        <f t="shared" si="3"/>
        <v>200000</v>
      </c>
      <c r="J55" s="136"/>
    </row>
    <row r="56" spans="1:10" s="125" customFormat="1" ht="36.950000000000003" customHeight="1">
      <c r="A56" s="130">
        <v>49</v>
      </c>
      <c r="B56" s="145" t="s">
        <v>154</v>
      </c>
      <c r="C56" s="173" t="s">
        <v>158</v>
      </c>
      <c r="D56" s="142" t="s">
        <v>377</v>
      </c>
      <c r="E56" s="139">
        <v>100000</v>
      </c>
      <c r="F56" s="134"/>
      <c r="G56" s="134">
        <v>30000</v>
      </c>
      <c r="H56" s="135">
        <f>SUM(E56+F56+G56)</f>
        <v>130000</v>
      </c>
      <c r="I56" s="162">
        <f t="shared" si="3"/>
        <v>30000</v>
      </c>
      <c r="J56" s="136"/>
    </row>
    <row r="57" spans="1:10" s="125" customFormat="1" ht="36.950000000000003" customHeight="1">
      <c r="A57" s="130">
        <v>50</v>
      </c>
      <c r="B57" s="145" t="s">
        <v>154</v>
      </c>
      <c r="C57" s="173" t="s">
        <v>379</v>
      </c>
      <c r="D57" s="142" t="s">
        <v>380</v>
      </c>
      <c r="E57" s="134">
        <v>500000</v>
      </c>
      <c r="F57" s="134"/>
      <c r="G57" s="134">
        <v>240000</v>
      </c>
      <c r="H57" s="135">
        <f>SUM(E57+F57+G57)</f>
        <v>740000</v>
      </c>
      <c r="I57" s="162">
        <f t="shared" si="3"/>
        <v>240000</v>
      </c>
      <c r="J57" s="136"/>
    </row>
    <row r="58" spans="1:10" s="125" customFormat="1" ht="36.950000000000003" customHeight="1">
      <c r="A58" s="130">
        <v>51</v>
      </c>
      <c r="B58" s="145" t="s">
        <v>154</v>
      </c>
      <c r="C58" s="173" t="s">
        <v>378</v>
      </c>
      <c r="D58" s="141" t="s">
        <v>591</v>
      </c>
      <c r="E58" s="134"/>
      <c r="F58" s="134"/>
      <c r="G58" s="134">
        <v>50000</v>
      </c>
      <c r="H58" s="135">
        <f>SUM(E58+F58+G58)</f>
        <v>50000</v>
      </c>
      <c r="I58" s="162">
        <f t="shared" si="3"/>
        <v>50000</v>
      </c>
      <c r="J58" s="136"/>
    </row>
    <row r="59" spans="1:10" s="125" customFormat="1" ht="36.950000000000003" customHeight="1">
      <c r="A59" s="130">
        <v>52</v>
      </c>
      <c r="B59" s="145" t="s">
        <v>454</v>
      </c>
      <c r="C59" s="173" t="s">
        <v>454</v>
      </c>
      <c r="D59" s="132" t="s">
        <v>563</v>
      </c>
      <c r="E59" s="134">
        <v>250000</v>
      </c>
      <c r="F59" s="134"/>
      <c r="G59" s="134">
        <v>50000</v>
      </c>
      <c r="H59" s="135">
        <f>SUM(E59+F59+G59)</f>
        <v>300000</v>
      </c>
      <c r="I59" s="162">
        <f t="shared" si="3"/>
        <v>50000</v>
      </c>
      <c r="J59" s="136"/>
    </row>
    <row r="60" spans="1:10" ht="36.950000000000003" customHeight="1">
      <c r="A60" s="166" t="s">
        <v>437</v>
      </c>
      <c r="B60" s="171"/>
      <c r="C60" s="171"/>
      <c r="D60" s="167"/>
      <c r="E60" s="168">
        <f t="shared" ref="E60:H60" si="5">SUBTOTAL(9,E61:E131)</f>
        <v>62525000</v>
      </c>
      <c r="F60" s="168">
        <f t="shared" si="5"/>
        <v>0</v>
      </c>
      <c r="G60" s="168">
        <f t="shared" si="5"/>
        <v>29426100</v>
      </c>
      <c r="H60" s="168">
        <f t="shared" si="5"/>
        <v>91951100</v>
      </c>
      <c r="I60" s="169">
        <f t="shared" si="3"/>
        <v>29426100</v>
      </c>
      <c r="J60" s="163"/>
    </row>
    <row r="61" spans="1:10" ht="36.950000000000003" customHeight="1">
      <c r="A61" s="131">
        <v>53</v>
      </c>
      <c r="B61" s="172" t="s">
        <v>435</v>
      </c>
      <c r="C61" s="155" t="s">
        <v>438</v>
      </c>
      <c r="D61" s="132" t="s">
        <v>439</v>
      </c>
      <c r="E61" s="134">
        <v>66000</v>
      </c>
      <c r="F61" s="134"/>
      <c r="G61" s="134">
        <v>50000</v>
      </c>
      <c r="H61" s="135">
        <f t="shared" ref="H61:H92" si="6">SUM(E61+F61+G61)</f>
        <v>116000</v>
      </c>
      <c r="I61" s="162">
        <f t="shared" si="3"/>
        <v>50000</v>
      </c>
      <c r="J61" s="136"/>
    </row>
    <row r="62" spans="1:10" ht="36.950000000000003" customHeight="1">
      <c r="A62" s="131">
        <v>54</v>
      </c>
      <c r="B62" s="172" t="s">
        <v>435</v>
      </c>
      <c r="C62" s="155" t="s">
        <v>441</v>
      </c>
      <c r="D62" s="132" t="s">
        <v>493</v>
      </c>
      <c r="E62" s="134">
        <v>400000</v>
      </c>
      <c r="F62" s="134"/>
      <c r="G62" s="134">
        <v>100000</v>
      </c>
      <c r="H62" s="135">
        <f t="shared" si="6"/>
        <v>500000</v>
      </c>
      <c r="I62" s="162">
        <f t="shared" si="3"/>
        <v>100000</v>
      </c>
      <c r="J62" s="136"/>
    </row>
    <row r="63" spans="1:10" ht="36.950000000000003" customHeight="1">
      <c r="A63" s="131">
        <v>55</v>
      </c>
      <c r="B63" s="172" t="s">
        <v>435</v>
      </c>
      <c r="C63" s="155" t="s">
        <v>441</v>
      </c>
      <c r="D63" s="132" t="s">
        <v>496</v>
      </c>
      <c r="E63" s="134"/>
      <c r="F63" s="134"/>
      <c r="G63" s="134">
        <v>300000</v>
      </c>
      <c r="H63" s="135">
        <f t="shared" si="6"/>
        <v>300000</v>
      </c>
      <c r="I63" s="162">
        <f t="shared" si="3"/>
        <v>300000</v>
      </c>
      <c r="J63" s="136"/>
    </row>
    <row r="64" spans="1:10" ht="36.950000000000003" customHeight="1">
      <c r="A64" s="131">
        <v>56</v>
      </c>
      <c r="B64" s="172" t="s">
        <v>435</v>
      </c>
      <c r="C64" s="155" t="s">
        <v>436</v>
      </c>
      <c r="D64" s="132" t="s">
        <v>497</v>
      </c>
      <c r="E64" s="134">
        <v>350000</v>
      </c>
      <c r="F64" s="134"/>
      <c r="G64" s="134">
        <v>160000</v>
      </c>
      <c r="H64" s="135">
        <f t="shared" si="6"/>
        <v>510000</v>
      </c>
      <c r="I64" s="162">
        <f t="shared" si="3"/>
        <v>160000</v>
      </c>
      <c r="J64" s="136"/>
    </row>
    <row r="65" spans="1:10" ht="36.950000000000003" customHeight="1">
      <c r="A65" s="131">
        <v>57</v>
      </c>
      <c r="B65" s="145" t="s">
        <v>435</v>
      </c>
      <c r="C65" s="173" t="s">
        <v>436</v>
      </c>
      <c r="D65" s="132" t="s">
        <v>498</v>
      </c>
      <c r="E65" s="134"/>
      <c r="F65" s="134"/>
      <c r="G65" s="134">
        <v>200000</v>
      </c>
      <c r="H65" s="135">
        <f t="shared" si="6"/>
        <v>200000</v>
      </c>
      <c r="I65" s="162">
        <f t="shared" si="3"/>
        <v>200000</v>
      </c>
      <c r="J65" s="136"/>
    </row>
    <row r="66" spans="1:10" ht="36.950000000000003" customHeight="1">
      <c r="A66" s="131">
        <v>58</v>
      </c>
      <c r="B66" s="172" t="s">
        <v>435</v>
      </c>
      <c r="C66" s="155" t="s">
        <v>436</v>
      </c>
      <c r="D66" s="132" t="s">
        <v>499</v>
      </c>
      <c r="E66" s="134">
        <v>2440000</v>
      </c>
      <c r="F66" s="134"/>
      <c r="G66" s="134">
        <v>3590000</v>
      </c>
      <c r="H66" s="135">
        <f t="shared" si="6"/>
        <v>6030000</v>
      </c>
      <c r="I66" s="162">
        <f t="shared" si="3"/>
        <v>3590000</v>
      </c>
      <c r="J66" s="136"/>
    </row>
    <row r="67" spans="1:10" ht="36.950000000000003" customHeight="1">
      <c r="A67" s="131">
        <v>59</v>
      </c>
      <c r="B67" s="172" t="s">
        <v>435</v>
      </c>
      <c r="C67" s="155" t="s">
        <v>436</v>
      </c>
      <c r="D67" s="132" t="s">
        <v>500</v>
      </c>
      <c r="E67" s="134">
        <v>50000</v>
      </c>
      <c r="F67" s="134"/>
      <c r="G67" s="134">
        <v>200000</v>
      </c>
      <c r="H67" s="135">
        <f t="shared" si="6"/>
        <v>250000</v>
      </c>
      <c r="I67" s="162">
        <f t="shared" si="3"/>
        <v>200000</v>
      </c>
      <c r="J67" s="136"/>
    </row>
    <row r="68" spans="1:10" ht="36.950000000000003" customHeight="1">
      <c r="A68" s="131">
        <v>60</v>
      </c>
      <c r="B68" s="172" t="s">
        <v>435</v>
      </c>
      <c r="C68" s="155" t="s">
        <v>436</v>
      </c>
      <c r="D68" s="132" t="s">
        <v>442</v>
      </c>
      <c r="E68" s="134">
        <v>200000</v>
      </c>
      <c r="F68" s="134"/>
      <c r="G68" s="134">
        <v>200000</v>
      </c>
      <c r="H68" s="135">
        <f t="shared" si="6"/>
        <v>400000</v>
      </c>
      <c r="I68" s="162">
        <f t="shared" si="3"/>
        <v>200000</v>
      </c>
      <c r="J68" s="136"/>
    </row>
    <row r="69" spans="1:10" ht="36.950000000000003" customHeight="1">
      <c r="A69" s="131">
        <v>61</v>
      </c>
      <c r="B69" s="172" t="s">
        <v>435</v>
      </c>
      <c r="C69" s="155" t="s">
        <v>436</v>
      </c>
      <c r="D69" s="132" t="s">
        <v>501</v>
      </c>
      <c r="E69" s="134">
        <v>140000</v>
      </c>
      <c r="F69" s="134"/>
      <c r="G69" s="134">
        <v>180000</v>
      </c>
      <c r="H69" s="135">
        <f t="shared" si="6"/>
        <v>320000</v>
      </c>
      <c r="I69" s="162">
        <f t="shared" si="3"/>
        <v>180000</v>
      </c>
      <c r="J69" s="136"/>
    </row>
    <row r="70" spans="1:10" ht="36.950000000000003" customHeight="1">
      <c r="A70" s="131">
        <v>62</v>
      </c>
      <c r="B70" s="172" t="s">
        <v>435</v>
      </c>
      <c r="C70" s="155" t="s">
        <v>436</v>
      </c>
      <c r="D70" s="132" t="s">
        <v>502</v>
      </c>
      <c r="E70" s="134">
        <v>18000</v>
      </c>
      <c r="F70" s="134"/>
      <c r="G70" s="134">
        <v>30000</v>
      </c>
      <c r="H70" s="135">
        <f t="shared" si="6"/>
        <v>48000</v>
      </c>
      <c r="I70" s="162">
        <f t="shared" si="3"/>
        <v>30000</v>
      </c>
      <c r="J70" s="136"/>
    </row>
    <row r="71" spans="1:10" ht="36.950000000000003" customHeight="1">
      <c r="A71" s="131">
        <v>63</v>
      </c>
      <c r="B71" s="172" t="s">
        <v>435</v>
      </c>
      <c r="C71" s="155" t="s">
        <v>436</v>
      </c>
      <c r="D71" s="132" t="s">
        <v>503</v>
      </c>
      <c r="E71" s="134"/>
      <c r="F71" s="134"/>
      <c r="G71" s="134">
        <v>200000</v>
      </c>
      <c r="H71" s="135">
        <f t="shared" si="6"/>
        <v>200000</v>
      </c>
      <c r="I71" s="162">
        <f t="shared" ref="I71:I134" si="7">SUM(G71)</f>
        <v>200000</v>
      </c>
      <c r="J71" s="136"/>
    </row>
    <row r="72" spans="1:10" ht="36.950000000000003" customHeight="1">
      <c r="A72" s="131">
        <v>64</v>
      </c>
      <c r="B72" s="172" t="s">
        <v>435</v>
      </c>
      <c r="C72" s="155" t="s">
        <v>436</v>
      </c>
      <c r="D72" s="132" t="s">
        <v>504</v>
      </c>
      <c r="E72" s="134"/>
      <c r="F72" s="134"/>
      <c r="G72" s="134">
        <v>100000</v>
      </c>
      <c r="H72" s="135">
        <f t="shared" si="6"/>
        <v>100000</v>
      </c>
      <c r="I72" s="162">
        <f t="shared" si="7"/>
        <v>100000</v>
      </c>
      <c r="J72" s="136"/>
    </row>
    <row r="73" spans="1:10" ht="36.950000000000003" customHeight="1">
      <c r="A73" s="131">
        <v>65</v>
      </c>
      <c r="B73" s="172" t="s">
        <v>435</v>
      </c>
      <c r="C73" s="155" t="s">
        <v>436</v>
      </c>
      <c r="D73" s="132" t="s">
        <v>505</v>
      </c>
      <c r="E73" s="134"/>
      <c r="F73" s="134"/>
      <c r="G73" s="134">
        <v>1000000</v>
      </c>
      <c r="H73" s="135">
        <f t="shared" si="6"/>
        <v>1000000</v>
      </c>
      <c r="I73" s="162">
        <f t="shared" si="7"/>
        <v>1000000</v>
      </c>
      <c r="J73" s="136"/>
    </row>
    <row r="74" spans="1:10" ht="36.950000000000003" customHeight="1">
      <c r="A74" s="131">
        <v>66</v>
      </c>
      <c r="B74" s="145" t="s">
        <v>435</v>
      </c>
      <c r="C74" s="173" t="s">
        <v>436</v>
      </c>
      <c r="D74" s="141" t="s">
        <v>506</v>
      </c>
      <c r="E74" s="134"/>
      <c r="F74" s="134"/>
      <c r="G74" s="134">
        <v>3283000</v>
      </c>
      <c r="H74" s="135">
        <f t="shared" si="6"/>
        <v>3283000</v>
      </c>
      <c r="I74" s="162">
        <f t="shared" si="7"/>
        <v>3283000</v>
      </c>
      <c r="J74" s="136"/>
    </row>
    <row r="75" spans="1:10" ht="36.950000000000003" customHeight="1">
      <c r="A75" s="131">
        <v>67</v>
      </c>
      <c r="B75" s="172" t="s">
        <v>435</v>
      </c>
      <c r="C75" s="155" t="s">
        <v>443</v>
      </c>
      <c r="D75" s="132" t="s">
        <v>507</v>
      </c>
      <c r="E75" s="134">
        <v>11706000</v>
      </c>
      <c r="F75" s="134"/>
      <c r="G75" s="134">
        <v>1750000</v>
      </c>
      <c r="H75" s="135">
        <f t="shared" si="6"/>
        <v>13456000</v>
      </c>
      <c r="I75" s="162">
        <f t="shared" si="7"/>
        <v>1750000</v>
      </c>
      <c r="J75" s="136"/>
    </row>
    <row r="76" spans="1:10" ht="36.950000000000003" customHeight="1">
      <c r="A76" s="131">
        <v>68</v>
      </c>
      <c r="B76" s="172" t="s">
        <v>435</v>
      </c>
      <c r="C76" s="155" t="s">
        <v>443</v>
      </c>
      <c r="D76" s="132" t="s">
        <v>508</v>
      </c>
      <c r="E76" s="134">
        <v>690000</v>
      </c>
      <c r="F76" s="134"/>
      <c r="G76" s="134">
        <v>345000</v>
      </c>
      <c r="H76" s="135">
        <f t="shared" si="6"/>
        <v>1035000</v>
      </c>
      <c r="I76" s="162">
        <f t="shared" si="7"/>
        <v>345000</v>
      </c>
      <c r="J76" s="136"/>
    </row>
    <row r="77" spans="1:10" ht="36.950000000000003" customHeight="1">
      <c r="A77" s="131">
        <v>69</v>
      </c>
      <c r="B77" s="172" t="s">
        <v>435</v>
      </c>
      <c r="C77" s="155" t="s">
        <v>443</v>
      </c>
      <c r="D77" s="132" t="s">
        <v>509</v>
      </c>
      <c r="E77" s="134">
        <v>5000000</v>
      </c>
      <c r="F77" s="134"/>
      <c r="G77" s="134">
        <v>800000</v>
      </c>
      <c r="H77" s="135">
        <f t="shared" si="6"/>
        <v>5800000</v>
      </c>
      <c r="I77" s="162">
        <f t="shared" si="7"/>
        <v>800000</v>
      </c>
      <c r="J77" s="136"/>
    </row>
    <row r="78" spans="1:10" ht="36.950000000000003" customHeight="1">
      <c r="A78" s="131">
        <v>70</v>
      </c>
      <c r="B78" s="172" t="s">
        <v>435</v>
      </c>
      <c r="C78" s="155" t="s">
        <v>443</v>
      </c>
      <c r="D78" s="132" t="s">
        <v>510</v>
      </c>
      <c r="E78" s="134">
        <v>30000</v>
      </c>
      <c r="F78" s="134"/>
      <c r="G78" s="134">
        <v>20000</v>
      </c>
      <c r="H78" s="135">
        <f t="shared" si="6"/>
        <v>50000</v>
      </c>
      <c r="I78" s="162">
        <f t="shared" si="7"/>
        <v>20000</v>
      </c>
      <c r="J78" s="136"/>
    </row>
    <row r="79" spans="1:10" ht="36.950000000000003" customHeight="1">
      <c r="A79" s="131">
        <v>71</v>
      </c>
      <c r="B79" s="172" t="s">
        <v>435</v>
      </c>
      <c r="C79" s="155" t="s">
        <v>443</v>
      </c>
      <c r="D79" s="132" t="s">
        <v>511</v>
      </c>
      <c r="E79" s="134">
        <v>7000000</v>
      </c>
      <c r="F79" s="134"/>
      <c r="G79" s="134">
        <v>500000</v>
      </c>
      <c r="H79" s="135">
        <f t="shared" si="6"/>
        <v>7500000</v>
      </c>
      <c r="I79" s="162">
        <f t="shared" si="7"/>
        <v>500000</v>
      </c>
      <c r="J79" s="136"/>
    </row>
    <row r="80" spans="1:10" ht="36.950000000000003" customHeight="1">
      <c r="A80" s="131">
        <v>72</v>
      </c>
      <c r="B80" s="172" t="s">
        <v>435</v>
      </c>
      <c r="C80" s="155" t="s">
        <v>443</v>
      </c>
      <c r="D80" s="132" t="s">
        <v>512</v>
      </c>
      <c r="E80" s="134">
        <v>1000000</v>
      </c>
      <c r="F80" s="134"/>
      <c r="G80" s="134">
        <v>200000</v>
      </c>
      <c r="H80" s="135">
        <f t="shared" si="6"/>
        <v>1200000</v>
      </c>
      <c r="I80" s="162">
        <f t="shared" si="7"/>
        <v>200000</v>
      </c>
      <c r="J80" s="136"/>
    </row>
    <row r="81" spans="1:10" ht="36.950000000000003" customHeight="1">
      <c r="A81" s="131">
        <v>73</v>
      </c>
      <c r="B81" s="172" t="s">
        <v>435</v>
      </c>
      <c r="C81" s="155" t="s">
        <v>443</v>
      </c>
      <c r="D81" s="132" t="s">
        <v>513</v>
      </c>
      <c r="E81" s="134">
        <v>700000</v>
      </c>
      <c r="F81" s="134"/>
      <c r="G81" s="134">
        <v>150000</v>
      </c>
      <c r="H81" s="135">
        <f t="shared" si="6"/>
        <v>850000</v>
      </c>
      <c r="I81" s="162">
        <f t="shared" si="7"/>
        <v>150000</v>
      </c>
      <c r="J81" s="136"/>
    </row>
    <row r="82" spans="1:10" ht="36.950000000000003" customHeight="1">
      <c r="A82" s="131">
        <v>74</v>
      </c>
      <c r="B82" s="172" t="s">
        <v>435</v>
      </c>
      <c r="C82" s="155" t="s">
        <v>443</v>
      </c>
      <c r="D82" s="132" t="s">
        <v>514</v>
      </c>
      <c r="E82" s="134">
        <v>200000</v>
      </c>
      <c r="F82" s="134"/>
      <c r="G82" s="134">
        <v>200000</v>
      </c>
      <c r="H82" s="135">
        <f t="shared" si="6"/>
        <v>400000</v>
      </c>
      <c r="I82" s="162">
        <f t="shared" si="7"/>
        <v>200000</v>
      </c>
      <c r="J82" s="136"/>
    </row>
    <row r="83" spans="1:10" ht="36.950000000000003" customHeight="1">
      <c r="A83" s="131">
        <v>75</v>
      </c>
      <c r="B83" s="172" t="s">
        <v>435</v>
      </c>
      <c r="C83" s="155" t="s">
        <v>443</v>
      </c>
      <c r="D83" s="132" t="s">
        <v>515</v>
      </c>
      <c r="E83" s="134">
        <v>40000</v>
      </c>
      <c r="F83" s="134"/>
      <c r="G83" s="134">
        <v>20000</v>
      </c>
      <c r="H83" s="135">
        <f t="shared" si="6"/>
        <v>60000</v>
      </c>
      <c r="I83" s="162">
        <f t="shared" si="7"/>
        <v>20000</v>
      </c>
      <c r="J83" s="136"/>
    </row>
    <row r="84" spans="1:10" ht="36.950000000000003" customHeight="1">
      <c r="A84" s="131">
        <v>76</v>
      </c>
      <c r="B84" s="145" t="s">
        <v>435</v>
      </c>
      <c r="C84" s="173" t="s">
        <v>443</v>
      </c>
      <c r="D84" s="141" t="s">
        <v>516</v>
      </c>
      <c r="E84" s="134"/>
      <c r="F84" s="134"/>
      <c r="G84" s="134">
        <v>300000</v>
      </c>
      <c r="H84" s="135">
        <f t="shared" si="6"/>
        <v>300000</v>
      </c>
      <c r="I84" s="162">
        <f t="shared" si="7"/>
        <v>300000</v>
      </c>
      <c r="J84" s="136"/>
    </row>
    <row r="85" spans="1:10" ht="36.950000000000003" customHeight="1">
      <c r="A85" s="131">
        <v>77</v>
      </c>
      <c r="B85" s="172" t="s">
        <v>435</v>
      </c>
      <c r="C85" s="155" t="s">
        <v>443</v>
      </c>
      <c r="D85" s="132" t="s">
        <v>517</v>
      </c>
      <c r="E85" s="134"/>
      <c r="F85" s="134"/>
      <c r="G85" s="134">
        <v>100000</v>
      </c>
      <c r="H85" s="135">
        <f t="shared" si="6"/>
        <v>100000</v>
      </c>
      <c r="I85" s="162">
        <f t="shared" si="7"/>
        <v>100000</v>
      </c>
      <c r="J85" s="136"/>
    </row>
    <row r="86" spans="1:10" ht="36.950000000000003" customHeight="1">
      <c r="A86" s="131">
        <v>78</v>
      </c>
      <c r="B86" s="172" t="s">
        <v>435</v>
      </c>
      <c r="C86" s="155" t="s">
        <v>443</v>
      </c>
      <c r="D86" s="132" t="s">
        <v>518</v>
      </c>
      <c r="E86" s="134"/>
      <c r="F86" s="134"/>
      <c r="G86" s="134">
        <v>50000</v>
      </c>
      <c r="H86" s="135">
        <f t="shared" si="6"/>
        <v>50000</v>
      </c>
      <c r="I86" s="162">
        <f t="shared" si="7"/>
        <v>50000</v>
      </c>
      <c r="J86" s="136"/>
    </row>
    <row r="87" spans="1:10" ht="36.950000000000003" customHeight="1">
      <c r="A87" s="131">
        <v>79</v>
      </c>
      <c r="B87" s="172" t="s">
        <v>435</v>
      </c>
      <c r="C87" s="155" t="s">
        <v>444</v>
      </c>
      <c r="D87" s="132" t="s">
        <v>592</v>
      </c>
      <c r="E87" s="134">
        <v>350000</v>
      </c>
      <c r="F87" s="134"/>
      <c r="G87" s="134">
        <v>105000</v>
      </c>
      <c r="H87" s="135">
        <f t="shared" si="6"/>
        <v>455000</v>
      </c>
      <c r="I87" s="162">
        <f t="shared" si="7"/>
        <v>105000</v>
      </c>
      <c r="J87" s="136"/>
    </row>
    <row r="88" spans="1:10" ht="36.950000000000003" customHeight="1">
      <c r="A88" s="131">
        <v>80</v>
      </c>
      <c r="B88" s="172" t="s">
        <v>435</v>
      </c>
      <c r="C88" s="155" t="s">
        <v>444</v>
      </c>
      <c r="D88" s="132" t="s">
        <v>593</v>
      </c>
      <c r="E88" s="134">
        <v>1000000</v>
      </c>
      <c r="F88" s="134"/>
      <c r="G88" s="134">
        <v>300000</v>
      </c>
      <c r="H88" s="135">
        <f t="shared" si="6"/>
        <v>1300000</v>
      </c>
      <c r="I88" s="162">
        <f t="shared" si="7"/>
        <v>300000</v>
      </c>
      <c r="J88" s="136"/>
    </row>
    <row r="89" spans="1:10" ht="36.950000000000003" customHeight="1">
      <c r="A89" s="131">
        <v>81</v>
      </c>
      <c r="B89" s="172" t="s">
        <v>435</v>
      </c>
      <c r="C89" s="155" t="s">
        <v>444</v>
      </c>
      <c r="D89" s="132" t="s">
        <v>519</v>
      </c>
      <c r="E89" s="134"/>
      <c r="F89" s="134"/>
      <c r="G89" s="134">
        <v>200000</v>
      </c>
      <c r="H89" s="135">
        <f t="shared" si="6"/>
        <v>200000</v>
      </c>
      <c r="I89" s="162">
        <f t="shared" si="7"/>
        <v>200000</v>
      </c>
      <c r="J89" s="136"/>
    </row>
    <row r="90" spans="1:10" ht="36.950000000000003" customHeight="1">
      <c r="A90" s="131">
        <v>82</v>
      </c>
      <c r="B90" s="172" t="s">
        <v>435</v>
      </c>
      <c r="C90" s="155" t="s">
        <v>444</v>
      </c>
      <c r="D90" s="132" t="s">
        <v>520</v>
      </c>
      <c r="E90" s="134"/>
      <c r="F90" s="134"/>
      <c r="G90" s="134">
        <v>1500000</v>
      </c>
      <c r="H90" s="135">
        <f t="shared" si="6"/>
        <v>1500000</v>
      </c>
      <c r="I90" s="162">
        <f t="shared" si="7"/>
        <v>1500000</v>
      </c>
      <c r="J90" s="136"/>
    </row>
    <row r="91" spans="1:10" ht="36.950000000000003" customHeight="1">
      <c r="A91" s="131">
        <v>83</v>
      </c>
      <c r="B91" s="172" t="s">
        <v>435</v>
      </c>
      <c r="C91" s="155" t="s">
        <v>444</v>
      </c>
      <c r="D91" s="132" t="s">
        <v>521</v>
      </c>
      <c r="E91" s="134"/>
      <c r="F91" s="134"/>
      <c r="G91" s="134">
        <v>600000</v>
      </c>
      <c r="H91" s="135">
        <f t="shared" si="6"/>
        <v>600000</v>
      </c>
      <c r="I91" s="162">
        <f t="shared" si="7"/>
        <v>600000</v>
      </c>
      <c r="J91" s="136"/>
    </row>
    <row r="92" spans="1:10" ht="36.950000000000003" customHeight="1">
      <c r="A92" s="131">
        <v>84</v>
      </c>
      <c r="B92" s="172" t="s">
        <v>435</v>
      </c>
      <c r="C92" s="155" t="s">
        <v>445</v>
      </c>
      <c r="D92" s="132" t="s">
        <v>494</v>
      </c>
      <c r="E92" s="134">
        <v>1000000</v>
      </c>
      <c r="F92" s="134"/>
      <c r="G92" s="134">
        <v>1000000</v>
      </c>
      <c r="H92" s="135">
        <f t="shared" si="6"/>
        <v>2000000</v>
      </c>
      <c r="I92" s="162">
        <f t="shared" si="7"/>
        <v>1000000</v>
      </c>
      <c r="J92" s="136"/>
    </row>
    <row r="93" spans="1:10" ht="36.950000000000003" customHeight="1">
      <c r="A93" s="131">
        <v>85</v>
      </c>
      <c r="B93" s="172" t="s">
        <v>435</v>
      </c>
      <c r="C93" s="155" t="s">
        <v>445</v>
      </c>
      <c r="D93" s="132" t="s">
        <v>522</v>
      </c>
      <c r="E93" s="134"/>
      <c r="F93" s="134"/>
      <c r="G93" s="134">
        <v>500000</v>
      </c>
      <c r="H93" s="135">
        <f t="shared" ref="H93:H124" si="8">SUM(E93+F93+G93)</f>
        <v>500000</v>
      </c>
      <c r="I93" s="162">
        <f t="shared" si="7"/>
        <v>500000</v>
      </c>
      <c r="J93" s="136"/>
    </row>
    <row r="94" spans="1:10" ht="36.950000000000003" customHeight="1">
      <c r="A94" s="131">
        <v>86</v>
      </c>
      <c r="B94" s="172" t="s">
        <v>435</v>
      </c>
      <c r="C94" s="155" t="s">
        <v>445</v>
      </c>
      <c r="D94" s="132" t="s">
        <v>523</v>
      </c>
      <c r="E94" s="134"/>
      <c r="F94" s="134"/>
      <c r="G94" s="134">
        <v>200000</v>
      </c>
      <c r="H94" s="135">
        <f t="shared" si="8"/>
        <v>200000</v>
      </c>
      <c r="I94" s="162">
        <f t="shared" si="7"/>
        <v>200000</v>
      </c>
      <c r="J94" s="136"/>
    </row>
    <row r="95" spans="1:10" ht="36.950000000000003" customHeight="1">
      <c r="A95" s="131">
        <v>87</v>
      </c>
      <c r="B95" s="172" t="s">
        <v>435</v>
      </c>
      <c r="C95" s="155" t="s">
        <v>446</v>
      </c>
      <c r="D95" s="132" t="s">
        <v>524</v>
      </c>
      <c r="E95" s="134">
        <v>434000</v>
      </c>
      <c r="F95" s="134"/>
      <c r="G95" s="134">
        <v>256000</v>
      </c>
      <c r="H95" s="135">
        <f t="shared" si="8"/>
        <v>690000</v>
      </c>
      <c r="I95" s="162">
        <f t="shared" si="7"/>
        <v>256000</v>
      </c>
      <c r="J95" s="136"/>
    </row>
    <row r="96" spans="1:10" ht="36.950000000000003" customHeight="1">
      <c r="A96" s="131">
        <v>88</v>
      </c>
      <c r="B96" s="172" t="s">
        <v>435</v>
      </c>
      <c r="C96" s="155" t="s">
        <v>446</v>
      </c>
      <c r="D96" s="132" t="s">
        <v>594</v>
      </c>
      <c r="E96" s="134">
        <v>150000</v>
      </c>
      <c r="F96" s="134"/>
      <c r="G96" s="134">
        <v>150000</v>
      </c>
      <c r="H96" s="135">
        <f t="shared" si="8"/>
        <v>300000</v>
      </c>
      <c r="I96" s="162">
        <f t="shared" si="7"/>
        <v>150000</v>
      </c>
      <c r="J96" s="136"/>
    </row>
    <row r="97" spans="1:10" ht="36.950000000000003" customHeight="1">
      <c r="A97" s="131">
        <v>89</v>
      </c>
      <c r="B97" s="172" t="s">
        <v>435</v>
      </c>
      <c r="C97" s="155" t="s">
        <v>446</v>
      </c>
      <c r="D97" s="132" t="s">
        <v>525</v>
      </c>
      <c r="E97" s="134">
        <v>500000</v>
      </c>
      <c r="F97" s="134"/>
      <c r="G97" s="134">
        <v>550000</v>
      </c>
      <c r="H97" s="135">
        <f t="shared" si="8"/>
        <v>1050000</v>
      </c>
      <c r="I97" s="162">
        <f t="shared" si="7"/>
        <v>550000</v>
      </c>
      <c r="J97" s="136"/>
    </row>
    <row r="98" spans="1:10" ht="36.950000000000003" customHeight="1">
      <c r="A98" s="131">
        <v>90</v>
      </c>
      <c r="B98" s="172" t="s">
        <v>435</v>
      </c>
      <c r="C98" s="155" t="s">
        <v>446</v>
      </c>
      <c r="D98" s="132" t="s">
        <v>526</v>
      </c>
      <c r="E98" s="134">
        <v>400000</v>
      </c>
      <c r="F98" s="134"/>
      <c r="G98" s="134">
        <v>300000</v>
      </c>
      <c r="H98" s="135">
        <f t="shared" si="8"/>
        <v>700000</v>
      </c>
      <c r="I98" s="162">
        <f t="shared" si="7"/>
        <v>300000</v>
      </c>
      <c r="J98" s="136"/>
    </row>
    <row r="99" spans="1:10" ht="36.950000000000003" customHeight="1">
      <c r="A99" s="131">
        <v>91</v>
      </c>
      <c r="B99" s="172" t="s">
        <v>435</v>
      </c>
      <c r="C99" s="155" t="s">
        <v>446</v>
      </c>
      <c r="D99" s="132" t="s">
        <v>527</v>
      </c>
      <c r="E99" s="134">
        <v>10000</v>
      </c>
      <c r="F99" s="134"/>
      <c r="G99" s="134">
        <v>84000</v>
      </c>
      <c r="H99" s="135">
        <f t="shared" si="8"/>
        <v>94000</v>
      </c>
      <c r="I99" s="162">
        <f t="shared" si="7"/>
        <v>84000</v>
      </c>
      <c r="J99" s="136"/>
    </row>
    <row r="100" spans="1:10" ht="36.950000000000003" customHeight="1">
      <c r="A100" s="131">
        <v>92</v>
      </c>
      <c r="B100" s="172" t="s">
        <v>435</v>
      </c>
      <c r="C100" s="155" t="s">
        <v>446</v>
      </c>
      <c r="D100" s="132" t="s">
        <v>595</v>
      </c>
      <c r="E100" s="134">
        <v>200000</v>
      </c>
      <c r="F100" s="134"/>
      <c r="G100" s="134">
        <v>100000</v>
      </c>
      <c r="H100" s="135">
        <f t="shared" si="8"/>
        <v>300000</v>
      </c>
      <c r="I100" s="162">
        <f t="shared" si="7"/>
        <v>100000</v>
      </c>
      <c r="J100" s="136"/>
    </row>
    <row r="101" spans="1:10" ht="36.950000000000003" customHeight="1">
      <c r="A101" s="131">
        <v>93</v>
      </c>
      <c r="B101" s="172" t="s">
        <v>435</v>
      </c>
      <c r="C101" s="155" t="s">
        <v>447</v>
      </c>
      <c r="D101" s="132" t="s">
        <v>596</v>
      </c>
      <c r="E101" s="134">
        <v>2000000</v>
      </c>
      <c r="F101" s="134"/>
      <c r="G101" s="134">
        <v>500000</v>
      </c>
      <c r="H101" s="135">
        <f t="shared" si="8"/>
        <v>2500000</v>
      </c>
      <c r="I101" s="162">
        <f t="shared" si="7"/>
        <v>500000</v>
      </c>
      <c r="J101" s="136"/>
    </row>
    <row r="102" spans="1:10" ht="36.950000000000003" customHeight="1">
      <c r="A102" s="131">
        <v>94</v>
      </c>
      <c r="B102" s="172" t="s">
        <v>435</v>
      </c>
      <c r="C102" s="155" t="s">
        <v>447</v>
      </c>
      <c r="D102" s="132" t="s">
        <v>528</v>
      </c>
      <c r="E102" s="134">
        <v>3295000</v>
      </c>
      <c r="F102" s="134"/>
      <c r="G102" s="134">
        <v>200000</v>
      </c>
      <c r="H102" s="135">
        <f t="shared" si="8"/>
        <v>3495000</v>
      </c>
      <c r="I102" s="162">
        <f t="shared" si="7"/>
        <v>200000</v>
      </c>
      <c r="J102" s="136"/>
    </row>
    <row r="103" spans="1:10" ht="36.950000000000003" customHeight="1">
      <c r="A103" s="131">
        <v>95</v>
      </c>
      <c r="B103" s="172" t="s">
        <v>435</v>
      </c>
      <c r="C103" s="155" t="s">
        <v>447</v>
      </c>
      <c r="D103" s="132" t="s">
        <v>448</v>
      </c>
      <c r="E103" s="134">
        <v>650000</v>
      </c>
      <c r="F103" s="134"/>
      <c r="G103" s="134">
        <v>650000</v>
      </c>
      <c r="H103" s="135">
        <f t="shared" si="8"/>
        <v>1300000</v>
      </c>
      <c r="I103" s="162">
        <f t="shared" si="7"/>
        <v>650000</v>
      </c>
      <c r="J103" s="136"/>
    </row>
    <row r="104" spans="1:10" ht="36.950000000000003" customHeight="1">
      <c r="A104" s="131">
        <v>96</v>
      </c>
      <c r="B104" s="172" t="s">
        <v>435</v>
      </c>
      <c r="C104" s="155" t="s">
        <v>447</v>
      </c>
      <c r="D104" s="132" t="s">
        <v>529</v>
      </c>
      <c r="E104" s="134">
        <v>5274000</v>
      </c>
      <c r="F104" s="134"/>
      <c r="G104" s="134">
        <v>300000</v>
      </c>
      <c r="H104" s="135">
        <f t="shared" si="8"/>
        <v>5574000</v>
      </c>
      <c r="I104" s="162">
        <f t="shared" si="7"/>
        <v>300000</v>
      </c>
      <c r="J104" s="136"/>
    </row>
    <row r="105" spans="1:10" ht="36.950000000000003" customHeight="1">
      <c r="A105" s="131">
        <v>97</v>
      </c>
      <c r="B105" s="172" t="s">
        <v>435</v>
      </c>
      <c r="C105" s="155" t="s">
        <v>447</v>
      </c>
      <c r="D105" s="132" t="s">
        <v>530</v>
      </c>
      <c r="E105" s="134">
        <v>2600000</v>
      </c>
      <c r="F105" s="134"/>
      <c r="G105" s="134">
        <v>1100000</v>
      </c>
      <c r="H105" s="135">
        <f t="shared" si="8"/>
        <v>3700000</v>
      </c>
      <c r="I105" s="162">
        <f t="shared" si="7"/>
        <v>1100000</v>
      </c>
      <c r="J105" s="136"/>
    </row>
    <row r="106" spans="1:10" ht="36.950000000000003" customHeight="1">
      <c r="A106" s="131">
        <v>98</v>
      </c>
      <c r="B106" s="172" t="s">
        <v>435</v>
      </c>
      <c r="C106" s="155" t="s">
        <v>447</v>
      </c>
      <c r="D106" s="132" t="s">
        <v>597</v>
      </c>
      <c r="E106" s="134">
        <v>1000000</v>
      </c>
      <c r="F106" s="134"/>
      <c r="G106" s="134">
        <v>500000</v>
      </c>
      <c r="H106" s="135">
        <f t="shared" si="8"/>
        <v>1500000</v>
      </c>
      <c r="I106" s="162">
        <f t="shared" si="7"/>
        <v>500000</v>
      </c>
      <c r="J106" s="136"/>
    </row>
    <row r="107" spans="1:10" ht="36.950000000000003" customHeight="1">
      <c r="A107" s="131">
        <v>99</v>
      </c>
      <c r="B107" s="172" t="s">
        <v>435</v>
      </c>
      <c r="C107" s="155" t="s">
        <v>447</v>
      </c>
      <c r="D107" s="132" t="s">
        <v>598</v>
      </c>
      <c r="E107" s="134">
        <v>70000</v>
      </c>
      <c r="F107" s="134"/>
      <c r="G107" s="134">
        <v>50000</v>
      </c>
      <c r="H107" s="135">
        <f t="shared" si="8"/>
        <v>120000</v>
      </c>
      <c r="I107" s="162">
        <f t="shared" si="7"/>
        <v>50000</v>
      </c>
      <c r="J107" s="136"/>
    </row>
    <row r="108" spans="1:10" ht="36.950000000000003" customHeight="1">
      <c r="A108" s="131">
        <v>100</v>
      </c>
      <c r="B108" s="172" t="s">
        <v>435</v>
      </c>
      <c r="C108" s="155" t="s">
        <v>447</v>
      </c>
      <c r="D108" s="132" t="s">
        <v>531</v>
      </c>
      <c r="E108" s="134">
        <v>290000</v>
      </c>
      <c r="F108" s="134"/>
      <c r="G108" s="134">
        <v>100000</v>
      </c>
      <c r="H108" s="135">
        <f t="shared" si="8"/>
        <v>390000</v>
      </c>
      <c r="I108" s="162">
        <f t="shared" si="7"/>
        <v>100000</v>
      </c>
      <c r="J108" s="136"/>
    </row>
    <row r="109" spans="1:10" ht="36.950000000000003" customHeight="1">
      <c r="A109" s="131">
        <v>101</v>
      </c>
      <c r="B109" s="172" t="s">
        <v>435</v>
      </c>
      <c r="C109" s="155" t="s">
        <v>447</v>
      </c>
      <c r="D109" s="132" t="s">
        <v>599</v>
      </c>
      <c r="E109" s="134">
        <v>3500000</v>
      </c>
      <c r="F109" s="134"/>
      <c r="G109" s="134">
        <v>1010000</v>
      </c>
      <c r="H109" s="135">
        <f t="shared" si="8"/>
        <v>4510000</v>
      </c>
      <c r="I109" s="162">
        <f t="shared" si="7"/>
        <v>1010000</v>
      </c>
      <c r="J109" s="136"/>
    </row>
    <row r="110" spans="1:10" ht="36.950000000000003" customHeight="1">
      <c r="A110" s="131">
        <v>102</v>
      </c>
      <c r="B110" s="172" t="s">
        <v>435</v>
      </c>
      <c r="C110" s="155" t="s">
        <v>447</v>
      </c>
      <c r="D110" s="132" t="s">
        <v>600</v>
      </c>
      <c r="E110" s="134">
        <v>80000</v>
      </c>
      <c r="F110" s="134"/>
      <c r="G110" s="134">
        <v>20000</v>
      </c>
      <c r="H110" s="135">
        <f t="shared" si="8"/>
        <v>100000</v>
      </c>
      <c r="I110" s="162">
        <f t="shared" si="7"/>
        <v>20000</v>
      </c>
      <c r="J110" s="136"/>
    </row>
    <row r="111" spans="1:10" ht="36.950000000000003" customHeight="1">
      <c r="A111" s="131">
        <v>103</v>
      </c>
      <c r="B111" s="172" t="s">
        <v>435</v>
      </c>
      <c r="C111" s="155" t="s">
        <v>447</v>
      </c>
      <c r="D111" s="132" t="s">
        <v>532</v>
      </c>
      <c r="E111" s="134"/>
      <c r="F111" s="134"/>
      <c r="G111" s="134">
        <v>500000</v>
      </c>
      <c r="H111" s="135">
        <f t="shared" si="8"/>
        <v>500000</v>
      </c>
      <c r="I111" s="162">
        <f t="shared" si="7"/>
        <v>500000</v>
      </c>
      <c r="J111" s="136"/>
    </row>
    <row r="112" spans="1:10" ht="36.950000000000003" customHeight="1">
      <c r="A112" s="131">
        <v>104</v>
      </c>
      <c r="B112" s="172" t="s">
        <v>435</v>
      </c>
      <c r="C112" s="155" t="s">
        <v>447</v>
      </c>
      <c r="D112" s="132" t="s">
        <v>533</v>
      </c>
      <c r="E112" s="134"/>
      <c r="F112" s="134"/>
      <c r="G112" s="134">
        <v>200000</v>
      </c>
      <c r="H112" s="135">
        <f t="shared" si="8"/>
        <v>200000</v>
      </c>
      <c r="I112" s="162">
        <f t="shared" si="7"/>
        <v>200000</v>
      </c>
      <c r="J112" s="136"/>
    </row>
    <row r="113" spans="1:10" ht="36.950000000000003" customHeight="1">
      <c r="A113" s="131">
        <v>105</v>
      </c>
      <c r="B113" s="172" t="s">
        <v>435</v>
      </c>
      <c r="C113" s="155" t="s">
        <v>447</v>
      </c>
      <c r="D113" s="132" t="s">
        <v>534</v>
      </c>
      <c r="E113" s="134"/>
      <c r="F113" s="134"/>
      <c r="G113" s="134">
        <v>1000000</v>
      </c>
      <c r="H113" s="135">
        <f t="shared" si="8"/>
        <v>1000000</v>
      </c>
      <c r="I113" s="162">
        <f t="shared" si="7"/>
        <v>1000000</v>
      </c>
      <c r="J113" s="136"/>
    </row>
    <row r="114" spans="1:10" ht="36.950000000000003" customHeight="1">
      <c r="A114" s="131">
        <v>106</v>
      </c>
      <c r="B114" s="172" t="s">
        <v>435</v>
      </c>
      <c r="C114" s="155" t="s">
        <v>447</v>
      </c>
      <c r="D114" s="132" t="s">
        <v>535</v>
      </c>
      <c r="E114" s="134"/>
      <c r="F114" s="134"/>
      <c r="G114" s="134">
        <v>100000</v>
      </c>
      <c r="H114" s="135">
        <f t="shared" si="8"/>
        <v>100000</v>
      </c>
      <c r="I114" s="162">
        <f t="shared" si="7"/>
        <v>100000</v>
      </c>
      <c r="J114" s="136"/>
    </row>
    <row r="115" spans="1:10" ht="36.950000000000003" customHeight="1">
      <c r="A115" s="131">
        <v>107</v>
      </c>
      <c r="B115" s="172" t="s">
        <v>435</v>
      </c>
      <c r="C115" s="155" t="s">
        <v>449</v>
      </c>
      <c r="D115" s="132" t="s">
        <v>450</v>
      </c>
      <c r="E115" s="134">
        <v>697000</v>
      </c>
      <c r="F115" s="134"/>
      <c r="G115" s="134">
        <v>150000</v>
      </c>
      <c r="H115" s="135">
        <f t="shared" si="8"/>
        <v>847000</v>
      </c>
      <c r="I115" s="162">
        <f t="shared" si="7"/>
        <v>150000</v>
      </c>
      <c r="J115" s="136"/>
    </row>
    <row r="116" spans="1:10" ht="36.950000000000003" customHeight="1">
      <c r="A116" s="131">
        <v>108</v>
      </c>
      <c r="B116" s="172" t="s">
        <v>435</v>
      </c>
      <c r="C116" s="155" t="s">
        <v>449</v>
      </c>
      <c r="D116" s="132" t="s">
        <v>451</v>
      </c>
      <c r="E116" s="134">
        <v>2500000</v>
      </c>
      <c r="F116" s="134"/>
      <c r="G116" s="134">
        <v>200000</v>
      </c>
      <c r="H116" s="135">
        <f t="shared" si="8"/>
        <v>2700000</v>
      </c>
      <c r="I116" s="162">
        <f t="shared" si="7"/>
        <v>200000</v>
      </c>
      <c r="J116" s="136"/>
    </row>
    <row r="117" spans="1:10" ht="36.950000000000003" customHeight="1">
      <c r="A117" s="131">
        <v>109</v>
      </c>
      <c r="B117" s="172" t="s">
        <v>435</v>
      </c>
      <c r="C117" s="155" t="s">
        <v>452</v>
      </c>
      <c r="D117" s="132" t="s">
        <v>536</v>
      </c>
      <c r="E117" s="134">
        <v>1000000</v>
      </c>
      <c r="F117" s="134"/>
      <c r="G117" s="134">
        <v>500000</v>
      </c>
      <c r="H117" s="135">
        <f t="shared" si="8"/>
        <v>1500000</v>
      </c>
      <c r="I117" s="162">
        <f t="shared" si="7"/>
        <v>500000</v>
      </c>
      <c r="J117" s="136"/>
    </row>
    <row r="118" spans="1:10" ht="36.950000000000003" customHeight="1">
      <c r="A118" s="131">
        <v>110</v>
      </c>
      <c r="B118" s="172" t="s">
        <v>435</v>
      </c>
      <c r="C118" s="155" t="s">
        <v>452</v>
      </c>
      <c r="D118" s="132" t="s">
        <v>601</v>
      </c>
      <c r="E118" s="134">
        <v>800000</v>
      </c>
      <c r="F118" s="134"/>
      <c r="G118" s="134">
        <v>200000</v>
      </c>
      <c r="H118" s="135">
        <f t="shared" si="8"/>
        <v>1000000</v>
      </c>
      <c r="I118" s="162">
        <f t="shared" si="7"/>
        <v>200000</v>
      </c>
      <c r="J118" s="136"/>
    </row>
    <row r="119" spans="1:10" ht="36.950000000000003" customHeight="1">
      <c r="A119" s="131">
        <v>111</v>
      </c>
      <c r="B119" s="172" t="s">
        <v>435</v>
      </c>
      <c r="C119" s="155" t="s">
        <v>452</v>
      </c>
      <c r="D119" s="132" t="s">
        <v>537</v>
      </c>
      <c r="E119" s="134"/>
      <c r="F119" s="134"/>
      <c r="G119" s="134">
        <v>200000</v>
      </c>
      <c r="H119" s="135">
        <f t="shared" si="8"/>
        <v>200000</v>
      </c>
      <c r="I119" s="162">
        <f t="shared" si="7"/>
        <v>200000</v>
      </c>
      <c r="J119" s="136"/>
    </row>
    <row r="120" spans="1:10" ht="36.950000000000003" customHeight="1">
      <c r="A120" s="131">
        <v>112</v>
      </c>
      <c r="B120" s="172" t="s">
        <v>435</v>
      </c>
      <c r="C120" s="155" t="s">
        <v>453</v>
      </c>
      <c r="D120" s="132" t="s">
        <v>602</v>
      </c>
      <c r="E120" s="134">
        <v>280000</v>
      </c>
      <c r="F120" s="134"/>
      <c r="G120" s="134">
        <v>178000</v>
      </c>
      <c r="H120" s="135">
        <f t="shared" si="8"/>
        <v>458000</v>
      </c>
      <c r="I120" s="162">
        <f t="shared" si="7"/>
        <v>178000</v>
      </c>
      <c r="J120" s="136"/>
    </row>
    <row r="121" spans="1:10" ht="51" customHeight="1">
      <c r="A121" s="131">
        <v>113</v>
      </c>
      <c r="B121" s="145" t="s">
        <v>454</v>
      </c>
      <c r="C121" s="173" t="s">
        <v>454</v>
      </c>
      <c r="D121" s="132" t="s">
        <v>538</v>
      </c>
      <c r="E121" s="143">
        <v>200000</v>
      </c>
      <c r="F121" s="134"/>
      <c r="G121" s="134">
        <v>400000</v>
      </c>
      <c r="H121" s="135">
        <f t="shared" si="8"/>
        <v>600000</v>
      </c>
      <c r="I121" s="162">
        <f t="shared" si="7"/>
        <v>400000</v>
      </c>
      <c r="J121" s="136"/>
    </row>
    <row r="122" spans="1:10" ht="36.950000000000003" customHeight="1">
      <c r="A122" s="131">
        <v>114</v>
      </c>
      <c r="B122" s="145" t="s">
        <v>454</v>
      </c>
      <c r="C122" s="173" t="s">
        <v>454</v>
      </c>
      <c r="D122" s="132" t="s">
        <v>539</v>
      </c>
      <c r="E122" s="143">
        <v>50000</v>
      </c>
      <c r="F122" s="134"/>
      <c r="G122" s="134">
        <v>50000</v>
      </c>
      <c r="H122" s="135">
        <f t="shared" si="8"/>
        <v>100000</v>
      </c>
      <c r="I122" s="162">
        <f t="shared" si="7"/>
        <v>50000</v>
      </c>
      <c r="J122" s="136"/>
    </row>
    <row r="123" spans="1:10" ht="36.950000000000003" customHeight="1">
      <c r="A123" s="131">
        <v>115</v>
      </c>
      <c r="B123" s="145" t="s">
        <v>454</v>
      </c>
      <c r="C123" s="173" t="s">
        <v>454</v>
      </c>
      <c r="D123" s="132" t="s">
        <v>540</v>
      </c>
      <c r="E123" s="144"/>
      <c r="F123" s="134"/>
      <c r="G123" s="134">
        <v>150000</v>
      </c>
      <c r="H123" s="135">
        <f t="shared" si="8"/>
        <v>150000</v>
      </c>
      <c r="I123" s="162">
        <f t="shared" si="7"/>
        <v>150000</v>
      </c>
      <c r="J123" s="136"/>
    </row>
    <row r="124" spans="1:10" ht="36.950000000000003" customHeight="1">
      <c r="A124" s="131">
        <v>116</v>
      </c>
      <c r="B124" s="145" t="s">
        <v>454</v>
      </c>
      <c r="C124" s="173" t="s">
        <v>454</v>
      </c>
      <c r="D124" s="132" t="s">
        <v>541</v>
      </c>
      <c r="E124" s="143">
        <v>30000</v>
      </c>
      <c r="F124" s="134"/>
      <c r="G124" s="134">
        <v>50000</v>
      </c>
      <c r="H124" s="135">
        <f t="shared" si="8"/>
        <v>80000</v>
      </c>
      <c r="I124" s="162">
        <f t="shared" si="7"/>
        <v>50000</v>
      </c>
      <c r="J124" s="136"/>
    </row>
    <row r="125" spans="1:10" ht="36.950000000000003" customHeight="1">
      <c r="A125" s="131">
        <v>117</v>
      </c>
      <c r="B125" s="145" t="s">
        <v>454</v>
      </c>
      <c r="C125" s="173" t="s">
        <v>454</v>
      </c>
      <c r="D125" s="132" t="s">
        <v>542</v>
      </c>
      <c r="E125" s="144"/>
      <c r="F125" s="134"/>
      <c r="G125" s="134">
        <v>300000</v>
      </c>
      <c r="H125" s="135">
        <f t="shared" ref="H125:H156" si="9">SUM(E125+F125+G125)</f>
        <v>300000</v>
      </c>
      <c r="I125" s="162">
        <f t="shared" si="7"/>
        <v>300000</v>
      </c>
      <c r="J125" s="136"/>
    </row>
    <row r="126" spans="1:10" ht="36.950000000000003" customHeight="1">
      <c r="A126" s="131">
        <v>118</v>
      </c>
      <c r="B126" s="145" t="s">
        <v>454</v>
      </c>
      <c r="C126" s="173" t="s">
        <v>454</v>
      </c>
      <c r="D126" s="132" t="s">
        <v>543</v>
      </c>
      <c r="E126" s="144"/>
      <c r="F126" s="134"/>
      <c r="G126" s="134">
        <v>150000</v>
      </c>
      <c r="H126" s="135">
        <f t="shared" si="9"/>
        <v>150000</v>
      </c>
      <c r="I126" s="162">
        <f t="shared" si="7"/>
        <v>150000</v>
      </c>
      <c r="J126" s="136"/>
    </row>
    <row r="127" spans="1:10" ht="36.950000000000003" customHeight="1">
      <c r="A127" s="131">
        <v>119</v>
      </c>
      <c r="B127" s="145" t="s">
        <v>454</v>
      </c>
      <c r="C127" s="173" t="s">
        <v>454</v>
      </c>
      <c r="D127" s="132" t="s">
        <v>544</v>
      </c>
      <c r="E127" s="143">
        <v>150000</v>
      </c>
      <c r="F127" s="134"/>
      <c r="G127" s="134">
        <v>150000</v>
      </c>
      <c r="H127" s="135">
        <f t="shared" si="9"/>
        <v>300000</v>
      </c>
      <c r="I127" s="162">
        <f t="shared" si="7"/>
        <v>150000</v>
      </c>
      <c r="J127" s="136"/>
    </row>
    <row r="128" spans="1:10" ht="36.950000000000003" customHeight="1">
      <c r="A128" s="131">
        <v>120</v>
      </c>
      <c r="B128" s="172" t="s">
        <v>455</v>
      </c>
      <c r="C128" s="155" t="s">
        <v>455</v>
      </c>
      <c r="D128" s="141" t="s">
        <v>482</v>
      </c>
      <c r="E128" s="144"/>
      <c r="F128" s="134"/>
      <c r="G128" s="134">
        <v>25100</v>
      </c>
      <c r="H128" s="135">
        <f t="shared" si="9"/>
        <v>25100</v>
      </c>
      <c r="I128" s="162">
        <f t="shared" si="7"/>
        <v>25100</v>
      </c>
      <c r="J128" s="136"/>
    </row>
    <row r="129" spans="1:10" ht="36.950000000000003" customHeight="1">
      <c r="A129" s="131">
        <v>121</v>
      </c>
      <c r="B129" s="145" t="s">
        <v>435</v>
      </c>
      <c r="C129" s="155" t="s">
        <v>446</v>
      </c>
      <c r="D129" s="132" t="s">
        <v>479</v>
      </c>
      <c r="E129" s="134">
        <v>1100000</v>
      </c>
      <c r="F129" s="134"/>
      <c r="G129" s="134">
        <v>400000</v>
      </c>
      <c r="H129" s="135">
        <f t="shared" si="9"/>
        <v>1500000</v>
      </c>
      <c r="I129" s="162">
        <f t="shared" si="7"/>
        <v>400000</v>
      </c>
      <c r="J129" s="136"/>
    </row>
    <row r="130" spans="1:10" ht="36.950000000000003" customHeight="1">
      <c r="A130" s="131">
        <v>122</v>
      </c>
      <c r="B130" s="145" t="s">
        <v>435</v>
      </c>
      <c r="C130" s="155" t="s">
        <v>440</v>
      </c>
      <c r="D130" s="132" t="s">
        <v>556</v>
      </c>
      <c r="E130" s="134">
        <v>1900000</v>
      </c>
      <c r="F130" s="134"/>
      <c r="G130" s="134">
        <v>20000</v>
      </c>
      <c r="H130" s="135">
        <f t="shared" si="9"/>
        <v>1920000</v>
      </c>
      <c r="I130" s="162">
        <f t="shared" si="7"/>
        <v>20000</v>
      </c>
      <c r="J130" s="136"/>
    </row>
    <row r="131" spans="1:10" ht="36.950000000000003" customHeight="1">
      <c r="A131" s="131">
        <v>123</v>
      </c>
      <c r="B131" s="145" t="s">
        <v>435</v>
      </c>
      <c r="C131" s="155" t="s">
        <v>438</v>
      </c>
      <c r="D131" s="132" t="s">
        <v>580</v>
      </c>
      <c r="E131" s="134">
        <v>985000</v>
      </c>
      <c r="F131" s="134"/>
      <c r="G131" s="134">
        <v>200000</v>
      </c>
      <c r="H131" s="135">
        <f t="shared" si="9"/>
        <v>1185000</v>
      </c>
      <c r="I131" s="162">
        <f t="shared" si="7"/>
        <v>200000</v>
      </c>
      <c r="J131" s="136"/>
    </row>
    <row r="132" spans="1:10" ht="36.950000000000003" customHeight="1">
      <c r="A132" s="166" t="s">
        <v>204</v>
      </c>
      <c r="B132" s="171"/>
      <c r="C132" s="171"/>
      <c r="D132" s="167"/>
      <c r="E132" s="168">
        <f t="shared" ref="E132:H132" si="10">SUBTOTAL(9,E133:E212)</f>
        <v>1876200</v>
      </c>
      <c r="F132" s="168">
        <f t="shared" si="10"/>
        <v>0</v>
      </c>
      <c r="G132" s="168">
        <f t="shared" si="10"/>
        <v>5925231</v>
      </c>
      <c r="H132" s="168">
        <f t="shared" si="10"/>
        <v>7801431</v>
      </c>
      <c r="I132" s="169">
        <f t="shared" si="7"/>
        <v>5925231</v>
      </c>
      <c r="J132" s="163"/>
    </row>
    <row r="133" spans="1:10" ht="36.950000000000003" customHeight="1">
      <c r="A133" s="131">
        <v>124</v>
      </c>
      <c r="B133" s="172" t="s">
        <v>90</v>
      </c>
      <c r="C133" s="155" t="s">
        <v>103</v>
      </c>
      <c r="D133" s="132" t="s">
        <v>474</v>
      </c>
      <c r="E133" s="138">
        <v>15000</v>
      </c>
      <c r="F133" s="134"/>
      <c r="G133" s="134">
        <v>18000</v>
      </c>
      <c r="H133" s="135">
        <f t="shared" ref="H133:H164" si="11">SUM(E133+F133+G133)</f>
        <v>33000</v>
      </c>
      <c r="I133" s="162">
        <f t="shared" si="7"/>
        <v>18000</v>
      </c>
      <c r="J133" s="136"/>
    </row>
    <row r="134" spans="1:10" ht="36.950000000000003" customHeight="1">
      <c r="A134" s="131">
        <v>125</v>
      </c>
      <c r="B134" s="172" t="s">
        <v>90</v>
      </c>
      <c r="C134" s="155" t="s">
        <v>103</v>
      </c>
      <c r="D134" s="132" t="s">
        <v>473</v>
      </c>
      <c r="E134" s="138">
        <v>16500</v>
      </c>
      <c r="F134" s="134"/>
      <c r="G134" s="134">
        <v>23500</v>
      </c>
      <c r="H134" s="135">
        <f t="shared" si="11"/>
        <v>40000</v>
      </c>
      <c r="I134" s="162">
        <f t="shared" si="7"/>
        <v>23500</v>
      </c>
      <c r="J134" s="136"/>
    </row>
    <row r="135" spans="1:10" ht="36.950000000000003" customHeight="1">
      <c r="A135" s="131">
        <v>126</v>
      </c>
      <c r="B135" s="172" t="s">
        <v>90</v>
      </c>
      <c r="C135" s="155" t="s">
        <v>103</v>
      </c>
      <c r="D135" s="141" t="s">
        <v>603</v>
      </c>
      <c r="E135" s="134"/>
      <c r="F135" s="134"/>
      <c r="G135" s="134">
        <v>30000</v>
      </c>
      <c r="H135" s="135">
        <f t="shared" si="11"/>
        <v>30000</v>
      </c>
      <c r="I135" s="162">
        <f t="shared" ref="I135:I198" si="12">SUM(G135)</f>
        <v>30000</v>
      </c>
      <c r="J135" s="136"/>
    </row>
    <row r="136" spans="1:10" ht="36.950000000000003" customHeight="1">
      <c r="A136" s="131">
        <v>127</v>
      </c>
      <c r="B136" s="172" t="s">
        <v>90</v>
      </c>
      <c r="C136" s="155" t="s">
        <v>103</v>
      </c>
      <c r="D136" s="132" t="s">
        <v>604</v>
      </c>
      <c r="E136" s="134"/>
      <c r="F136" s="134"/>
      <c r="G136" s="134">
        <v>89000</v>
      </c>
      <c r="H136" s="135">
        <f t="shared" si="11"/>
        <v>89000</v>
      </c>
      <c r="I136" s="162">
        <f t="shared" si="12"/>
        <v>89000</v>
      </c>
      <c r="J136" s="136"/>
    </row>
    <row r="137" spans="1:10" ht="36.950000000000003" customHeight="1">
      <c r="A137" s="131">
        <v>128</v>
      </c>
      <c r="B137" s="172" t="s">
        <v>90</v>
      </c>
      <c r="C137" s="155" t="s">
        <v>103</v>
      </c>
      <c r="D137" s="132" t="s">
        <v>205</v>
      </c>
      <c r="E137" s="138">
        <v>1400000</v>
      </c>
      <c r="F137" s="134"/>
      <c r="G137" s="134">
        <v>173260</v>
      </c>
      <c r="H137" s="135">
        <f t="shared" si="11"/>
        <v>1573260</v>
      </c>
      <c r="I137" s="162">
        <f t="shared" si="12"/>
        <v>173260</v>
      </c>
      <c r="J137" s="136"/>
    </row>
    <row r="138" spans="1:10" ht="36.950000000000003" customHeight="1">
      <c r="A138" s="131">
        <v>129</v>
      </c>
      <c r="B138" s="172" t="s">
        <v>90</v>
      </c>
      <c r="C138" s="155" t="s">
        <v>103</v>
      </c>
      <c r="D138" s="132" t="s">
        <v>471</v>
      </c>
      <c r="E138" s="138">
        <v>72000</v>
      </c>
      <c r="F138" s="134"/>
      <c r="G138" s="134">
        <v>15000</v>
      </c>
      <c r="H138" s="135">
        <f t="shared" si="11"/>
        <v>87000</v>
      </c>
      <c r="I138" s="162">
        <f t="shared" si="12"/>
        <v>15000</v>
      </c>
      <c r="J138" s="136"/>
    </row>
    <row r="139" spans="1:10" ht="36.950000000000003" customHeight="1">
      <c r="A139" s="131">
        <v>130</v>
      </c>
      <c r="B139" s="172" t="s">
        <v>203</v>
      </c>
      <c r="C139" s="155" t="s">
        <v>206</v>
      </c>
      <c r="D139" s="132" t="s">
        <v>464</v>
      </c>
      <c r="E139" s="134">
        <v>20000</v>
      </c>
      <c r="F139" s="134"/>
      <c r="G139" s="134">
        <v>10000</v>
      </c>
      <c r="H139" s="135">
        <f t="shared" si="11"/>
        <v>30000</v>
      </c>
      <c r="I139" s="162">
        <f t="shared" si="12"/>
        <v>10000</v>
      </c>
      <c r="J139" s="136"/>
    </row>
    <row r="140" spans="1:10" ht="36.950000000000003" customHeight="1">
      <c r="A140" s="131">
        <v>131</v>
      </c>
      <c r="B140" s="172" t="s">
        <v>203</v>
      </c>
      <c r="C140" s="155" t="s">
        <v>206</v>
      </c>
      <c r="D140" s="141" t="s">
        <v>495</v>
      </c>
      <c r="E140" s="134">
        <v>31700</v>
      </c>
      <c r="F140" s="134"/>
      <c r="G140" s="134">
        <v>10000</v>
      </c>
      <c r="H140" s="135">
        <f t="shared" si="11"/>
        <v>41700</v>
      </c>
      <c r="I140" s="162">
        <f t="shared" si="12"/>
        <v>10000</v>
      </c>
      <c r="J140" s="136"/>
    </row>
    <row r="141" spans="1:10" s="126" customFormat="1" ht="36.950000000000003" customHeight="1">
      <c r="A141" s="131">
        <v>132</v>
      </c>
      <c r="B141" s="172" t="s">
        <v>203</v>
      </c>
      <c r="C141" s="173" t="s">
        <v>207</v>
      </c>
      <c r="D141" s="141" t="s">
        <v>605</v>
      </c>
      <c r="E141" s="134">
        <v>207250</v>
      </c>
      <c r="F141" s="134"/>
      <c r="G141" s="134">
        <v>35510</v>
      </c>
      <c r="H141" s="135">
        <f t="shared" si="11"/>
        <v>242760</v>
      </c>
      <c r="I141" s="162">
        <f t="shared" si="12"/>
        <v>35510</v>
      </c>
      <c r="J141" s="136"/>
    </row>
    <row r="142" spans="1:10" ht="36.950000000000003" customHeight="1">
      <c r="A142" s="131">
        <v>133</v>
      </c>
      <c r="B142" s="172" t="s">
        <v>111</v>
      </c>
      <c r="C142" s="155" t="s">
        <v>210</v>
      </c>
      <c r="D142" s="141" t="s">
        <v>560</v>
      </c>
      <c r="E142" s="134"/>
      <c r="F142" s="134"/>
      <c r="G142" s="134">
        <v>508000</v>
      </c>
      <c r="H142" s="135">
        <f t="shared" si="11"/>
        <v>508000</v>
      </c>
      <c r="I142" s="162">
        <f t="shared" si="12"/>
        <v>508000</v>
      </c>
      <c r="J142" s="136"/>
    </row>
    <row r="143" spans="1:10" ht="36.950000000000003" customHeight="1">
      <c r="A143" s="131">
        <v>134</v>
      </c>
      <c r="B143" s="172" t="s">
        <v>208</v>
      </c>
      <c r="C143" s="155" t="s">
        <v>210</v>
      </c>
      <c r="D143" s="132" t="s">
        <v>606</v>
      </c>
      <c r="E143" s="134"/>
      <c r="F143" s="134"/>
      <c r="G143" s="134">
        <v>270000</v>
      </c>
      <c r="H143" s="135">
        <f t="shared" si="11"/>
        <v>270000</v>
      </c>
      <c r="I143" s="162">
        <f t="shared" si="12"/>
        <v>270000</v>
      </c>
      <c r="J143" s="136"/>
    </row>
    <row r="144" spans="1:10" ht="36.950000000000003" customHeight="1">
      <c r="A144" s="131">
        <v>135</v>
      </c>
      <c r="B144" s="172" t="s">
        <v>208</v>
      </c>
      <c r="C144" s="155" t="s">
        <v>209</v>
      </c>
      <c r="D144" s="132" t="s">
        <v>211</v>
      </c>
      <c r="E144" s="134">
        <v>6250</v>
      </c>
      <c r="F144" s="134"/>
      <c r="G144" s="134">
        <v>8750</v>
      </c>
      <c r="H144" s="135">
        <f t="shared" si="11"/>
        <v>15000</v>
      </c>
      <c r="I144" s="162">
        <f t="shared" si="12"/>
        <v>8750</v>
      </c>
      <c r="J144" s="136"/>
    </row>
    <row r="145" spans="1:10" ht="36.950000000000003" customHeight="1">
      <c r="A145" s="131">
        <v>136</v>
      </c>
      <c r="B145" s="172" t="s">
        <v>208</v>
      </c>
      <c r="C145" s="155" t="s">
        <v>209</v>
      </c>
      <c r="D145" s="132" t="s">
        <v>212</v>
      </c>
      <c r="E145" s="134">
        <v>7500</v>
      </c>
      <c r="F145" s="134"/>
      <c r="G145" s="134">
        <v>7500</v>
      </c>
      <c r="H145" s="135">
        <f t="shared" si="11"/>
        <v>15000</v>
      </c>
      <c r="I145" s="162">
        <f t="shared" si="12"/>
        <v>7500</v>
      </c>
      <c r="J145" s="136"/>
    </row>
    <row r="146" spans="1:10" ht="36.950000000000003" customHeight="1">
      <c r="A146" s="131">
        <v>137</v>
      </c>
      <c r="B146" s="172" t="s">
        <v>111</v>
      </c>
      <c r="C146" s="155" t="s">
        <v>112</v>
      </c>
      <c r="D146" s="132" t="s">
        <v>475</v>
      </c>
      <c r="E146" s="134"/>
      <c r="F146" s="134"/>
      <c r="G146" s="134">
        <v>70000</v>
      </c>
      <c r="H146" s="135">
        <f t="shared" si="11"/>
        <v>70000</v>
      </c>
      <c r="I146" s="162">
        <f t="shared" si="12"/>
        <v>70000</v>
      </c>
      <c r="J146" s="136"/>
    </row>
    <row r="147" spans="1:10" ht="36.950000000000003" customHeight="1">
      <c r="A147" s="131">
        <v>138</v>
      </c>
      <c r="B147" s="172" t="s">
        <v>208</v>
      </c>
      <c r="C147" s="155" t="s">
        <v>214</v>
      </c>
      <c r="D147" s="132" t="s">
        <v>215</v>
      </c>
      <c r="E147" s="134"/>
      <c r="F147" s="134"/>
      <c r="G147" s="134">
        <v>7200</v>
      </c>
      <c r="H147" s="135">
        <f t="shared" si="11"/>
        <v>7200</v>
      </c>
      <c r="I147" s="162">
        <f t="shared" si="12"/>
        <v>7200</v>
      </c>
      <c r="J147" s="136"/>
    </row>
    <row r="148" spans="1:10" ht="36.950000000000003" customHeight="1">
      <c r="A148" s="131">
        <v>139</v>
      </c>
      <c r="B148" s="172" t="s">
        <v>208</v>
      </c>
      <c r="C148" s="155" t="s">
        <v>216</v>
      </c>
      <c r="D148" s="132" t="s">
        <v>217</v>
      </c>
      <c r="E148" s="134"/>
      <c r="F148" s="134"/>
      <c r="G148" s="134">
        <v>30425</v>
      </c>
      <c r="H148" s="135">
        <f t="shared" si="11"/>
        <v>30425</v>
      </c>
      <c r="I148" s="162">
        <f t="shared" si="12"/>
        <v>30425</v>
      </c>
      <c r="J148" s="136"/>
    </row>
    <row r="149" spans="1:10" ht="36.950000000000003" customHeight="1">
      <c r="A149" s="131">
        <v>140</v>
      </c>
      <c r="B149" s="172" t="s">
        <v>208</v>
      </c>
      <c r="C149" s="155" t="s">
        <v>218</v>
      </c>
      <c r="D149" s="132" t="s">
        <v>217</v>
      </c>
      <c r="E149" s="134"/>
      <c r="F149" s="134"/>
      <c r="G149" s="134">
        <v>21600</v>
      </c>
      <c r="H149" s="135">
        <f t="shared" si="11"/>
        <v>21600</v>
      </c>
      <c r="I149" s="162">
        <f t="shared" si="12"/>
        <v>21600</v>
      </c>
      <c r="J149" s="136"/>
    </row>
    <row r="150" spans="1:10" ht="36.950000000000003" customHeight="1">
      <c r="A150" s="131">
        <v>141</v>
      </c>
      <c r="B150" s="172" t="s">
        <v>208</v>
      </c>
      <c r="C150" s="155" t="s">
        <v>219</v>
      </c>
      <c r="D150" s="132" t="s">
        <v>217</v>
      </c>
      <c r="E150" s="134"/>
      <c r="F150" s="134"/>
      <c r="G150" s="134">
        <v>4000</v>
      </c>
      <c r="H150" s="135">
        <f t="shared" si="11"/>
        <v>4000</v>
      </c>
      <c r="I150" s="162">
        <f t="shared" si="12"/>
        <v>4000</v>
      </c>
      <c r="J150" s="136"/>
    </row>
    <row r="151" spans="1:10" ht="36.950000000000003" customHeight="1">
      <c r="A151" s="131">
        <v>142</v>
      </c>
      <c r="B151" s="172" t="s">
        <v>208</v>
      </c>
      <c r="C151" s="155" t="s">
        <v>220</v>
      </c>
      <c r="D151" s="132" t="s">
        <v>217</v>
      </c>
      <c r="E151" s="134"/>
      <c r="F151" s="134"/>
      <c r="G151" s="134">
        <v>8000</v>
      </c>
      <c r="H151" s="135">
        <f t="shared" si="11"/>
        <v>8000</v>
      </c>
      <c r="I151" s="162">
        <f t="shared" si="12"/>
        <v>8000</v>
      </c>
      <c r="J151" s="136"/>
    </row>
    <row r="152" spans="1:10" ht="36.950000000000003" customHeight="1">
      <c r="A152" s="131">
        <v>143</v>
      </c>
      <c r="B152" s="172" t="s">
        <v>208</v>
      </c>
      <c r="C152" s="155" t="s">
        <v>221</v>
      </c>
      <c r="D152" s="132" t="s">
        <v>217</v>
      </c>
      <c r="E152" s="134"/>
      <c r="F152" s="134"/>
      <c r="G152" s="134">
        <v>18800</v>
      </c>
      <c r="H152" s="135">
        <f t="shared" si="11"/>
        <v>18800</v>
      </c>
      <c r="I152" s="162">
        <f t="shared" si="12"/>
        <v>18800</v>
      </c>
      <c r="J152" s="136"/>
    </row>
    <row r="153" spans="1:10" ht="36.950000000000003" customHeight="1">
      <c r="A153" s="131">
        <v>144</v>
      </c>
      <c r="B153" s="172" t="s">
        <v>208</v>
      </c>
      <c r="C153" s="155" t="s">
        <v>222</v>
      </c>
      <c r="D153" s="132" t="s">
        <v>217</v>
      </c>
      <c r="E153" s="134"/>
      <c r="F153" s="134"/>
      <c r="G153" s="134">
        <v>26400</v>
      </c>
      <c r="H153" s="135">
        <f t="shared" si="11"/>
        <v>26400</v>
      </c>
      <c r="I153" s="162">
        <f t="shared" si="12"/>
        <v>26400</v>
      </c>
      <c r="J153" s="136"/>
    </row>
    <row r="154" spans="1:10" ht="36.950000000000003" customHeight="1">
      <c r="A154" s="131">
        <v>145</v>
      </c>
      <c r="B154" s="172" t="s">
        <v>208</v>
      </c>
      <c r="C154" s="155" t="s">
        <v>223</v>
      </c>
      <c r="D154" s="132" t="s">
        <v>217</v>
      </c>
      <c r="E154" s="134"/>
      <c r="F154" s="134"/>
      <c r="G154" s="134">
        <v>23200</v>
      </c>
      <c r="H154" s="135">
        <f t="shared" si="11"/>
        <v>23200</v>
      </c>
      <c r="I154" s="162">
        <f t="shared" si="12"/>
        <v>23200</v>
      </c>
      <c r="J154" s="136"/>
    </row>
    <row r="155" spans="1:10" ht="36.950000000000003" customHeight="1">
      <c r="A155" s="131">
        <v>146</v>
      </c>
      <c r="B155" s="172" t="s">
        <v>208</v>
      </c>
      <c r="C155" s="155" t="s">
        <v>224</v>
      </c>
      <c r="D155" s="132" t="s">
        <v>217</v>
      </c>
      <c r="E155" s="134"/>
      <c r="F155" s="134"/>
      <c r="G155" s="134">
        <v>18400</v>
      </c>
      <c r="H155" s="135">
        <f t="shared" si="11"/>
        <v>18400</v>
      </c>
      <c r="I155" s="162">
        <f t="shared" si="12"/>
        <v>18400</v>
      </c>
      <c r="J155" s="136"/>
    </row>
    <row r="156" spans="1:10" ht="36.950000000000003" customHeight="1">
      <c r="A156" s="131">
        <v>147</v>
      </c>
      <c r="B156" s="172" t="s">
        <v>208</v>
      </c>
      <c r="C156" s="155" t="s">
        <v>225</v>
      </c>
      <c r="D156" s="132" t="s">
        <v>217</v>
      </c>
      <c r="E156" s="134"/>
      <c r="F156" s="134"/>
      <c r="G156" s="134">
        <v>5600</v>
      </c>
      <c r="H156" s="135">
        <f t="shared" si="11"/>
        <v>5600</v>
      </c>
      <c r="I156" s="162">
        <f t="shared" si="12"/>
        <v>5600</v>
      </c>
      <c r="J156" s="136"/>
    </row>
    <row r="157" spans="1:10" ht="36.950000000000003" customHeight="1">
      <c r="A157" s="131">
        <v>148</v>
      </c>
      <c r="B157" s="172" t="s">
        <v>208</v>
      </c>
      <c r="C157" s="155" t="s">
        <v>226</v>
      </c>
      <c r="D157" s="132" t="s">
        <v>217</v>
      </c>
      <c r="E157" s="134"/>
      <c r="F157" s="134"/>
      <c r="G157" s="134">
        <v>7600</v>
      </c>
      <c r="H157" s="135">
        <f t="shared" si="11"/>
        <v>7600</v>
      </c>
      <c r="I157" s="162">
        <f t="shared" si="12"/>
        <v>7600</v>
      </c>
      <c r="J157" s="136"/>
    </row>
    <row r="158" spans="1:10" ht="36.950000000000003" customHeight="1">
      <c r="A158" s="131">
        <v>149</v>
      </c>
      <c r="B158" s="172" t="s">
        <v>208</v>
      </c>
      <c r="C158" s="155" t="s">
        <v>227</v>
      </c>
      <c r="D158" s="132" t="s">
        <v>217</v>
      </c>
      <c r="E158" s="134"/>
      <c r="F158" s="134"/>
      <c r="G158" s="134">
        <v>36800</v>
      </c>
      <c r="H158" s="135">
        <f t="shared" si="11"/>
        <v>36800</v>
      </c>
      <c r="I158" s="162">
        <f t="shared" si="12"/>
        <v>36800</v>
      </c>
      <c r="J158" s="136"/>
    </row>
    <row r="159" spans="1:10" ht="36.950000000000003" customHeight="1">
      <c r="A159" s="131">
        <v>150</v>
      </c>
      <c r="B159" s="172" t="s">
        <v>208</v>
      </c>
      <c r="C159" s="155" t="s">
        <v>228</v>
      </c>
      <c r="D159" s="132" t="s">
        <v>217</v>
      </c>
      <c r="E159" s="134"/>
      <c r="F159" s="134"/>
      <c r="G159" s="134">
        <v>9200</v>
      </c>
      <c r="H159" s="135">
        <f t="shared" si="11"/>
        <v>9200</v>
      </c>
      <c r="I159" s="162">
        <f t="shared" si="12"/>
        <v>9200</v>
      </c>
      <c r="J159" s="136"/>
    </row>
    <row r="160" spans="1:10" ht="36.950000000000003" customHeight="1">
      <c r="A160" s="131">
        <v>151</v>
      </c>
      <c r="B160" s="172" t="s">
        <v>208</v>
      </c>
      <c r="C160" s="155" t="s">
        <v>229</v>
      </c>
      <c r="D160" s="132" t="s">
        <v>217</v>
      </c>
      <c r="E160" s="134"/>
      <c r="F160" s="134"/>
      <c r="G160" s="134">
        <v>30000</v>
      </c>
      <c r="H160" s="135">
        <f t="shared" si="11"/>
        <v>30000</v>
      </c>
      <c r="I160" s="162">
        <f t="shared" si="12"/>
        <v>30000</v>
      </c>
      <c r="J160" s="136"/>
    </row>
    <row r="161" spans="1:10" ht="36.950000000000003" customHeight="1">
      <c r="A161" s="131">
        <v>152</v>
      </c>
      <c r="B161" s="172" t="s">
        <v>208</v>
      </c>
      <c r="C161" s="155" t="s">
        <v>230</v>
      </c>
      <c r="D161" s="132" t="s">
        <v>217</v>
      </c>
      <c r="E161" s="134"/>
      <c r="F161" s="134"/>
      <c r="G161" s="134">
        <v>32400</v>
      </c>
      <c r="H161" s="135">
        <f t="shared" si="11"/>
        <v>32400</v>
      </c>
      <c r="I161" s="162">
        <f t="shared" si="12"/>
        <v>32400</v>
      </c>
      <c r="J161" s="136"/>
    </row>
    <row r="162" spans="1:10" ht="36.950000000000003" customHeight="1">
      <c r="A162" s="131">
        <v>153</v>
      </c>
      <c r="B162" s="172" t="s">
        <v>208</v>
      </c>
      <c r="C162" s="155" t="s">
        <v>231</v>
      </c>
      <c r="D162" s="132" t="s">
        <v>217</v>
      </c>
      <c r="E162" s="134"/>
      <c r="F162" s="134"/>
      <c r="G162" s="134">
        <v>5200</v>
      </c>
      <c r="H162" s="135">
        <f t="shared" si="11"/>
        <v>5200</v>
      </c>
      <c r="I162" s="162">
        <f t="shared" si="12"/>
        <v>5200</v>
      </c>
      <c r="J162" s="136"/>
    </row>
    <row r="163" spans="1:10" ht="36.950000000000003" customHeight="1">
      <c r="A163" s="131">
        <v>154</v>
      </c>
      <c r="B163" s="172" t="s">
        <v>208</v>
      </c>
      <c r="C163" s="155" t="s">
        <v>232</v>
      </c>
      <c r="D163" s="132" t="s">
        <v>217</v>
      </c>
      <c r="E163" s="134"/>
      <c r="F163" s="134"/>
      <c r="G163" s="134">
        <v>10800</v>
      </c>
      <c r="H163" s="135">
        <f t="shared" si="11"/>
        <v>10800</v>
      </c>
      <c r="I163" s="162">
        <f t="shared" si="12"/>
        <v>10800</v>
      </c>
      <c r="J163" s="136"/>
    </row>
    <row r="164" spans="1:10" ht="36.950000000000003" customHeight="1">
      <c r="A164" s="131">
        <v>155</v>
      </c>
      <c r="B164" s="172" t="s">
        <v>208</v>
      </c>
      <c r="C164" s="155" t="s">
        <v>233</v>
      </c>
      <c r="D164" s="132" t="s">
        <v>217</v>
      </c>
      <c r="E164" s="134"/>
      <c r="F164" s="134"/>
      <c r="G164" s="134">
        <v>45600</v>
      </c>
      <c r="H164" s="135">
        <f t="shared" si="11"/>
        <v>45600</v>
      </c>
      <c r="I164" s="162">
        <f t="shared" si="12"/>
        <v>45600</v>
      </c>
      <c r="J164" s="136"/>
    </row>
    <row r="165" spans="1:10" ht="36.950000000000003" customHeight="1">
      <c r="A165" s="131">
        <v>156</v>
      </c>
      <c r="B165" s="172" t="s">
        <v>208</v>
      </c>
      <c r="C165" s="155" t="s">
        <v>234</v>
      </c>
      <c r="D165" s="132" t="s">
        <v>217</v>
      </c>
      <c r="E165" s="134"/>
      <c r="F165" s="134"/>
      <c r="G165" s="134">
        <v>9200</v>
      </c>
      <c r="H165" s="135">
        <f t="shared" ref="H165:H196" si="13">SUM(E165+F165+G165)</f>
        <v>9200</v>
      </c>
      <c r="I165" s="162">
        <f t="shared" si="12"/>
        <v>9200</v>
      </c>
      <c r="J165" s="136"/>
    </row>
    <row r="166" spans="1:10" ht="36.950000000000003" customHeight="1">
      <c r="A166" s="131">
        <v>157</v>
      </c>
      <c r="B166" s="172" t="s">
        <v>208</v>
      </c>
      <c r="C166" s="155" t="s">
        <v>235</v>
      </c>
      <c r="D166" s="132" t="s">
        <v>217</v>
      </c>
      <c r="E166" s="134"/>
      <c r="F166" s="134"/>
      <c r="G166" s="134">
        <v>6400</v>
      </c>
      <c r="H166" s="135">
        <f t="shared" si="13"/>
        <v>6400</v>
      </c>
      <c r="I166" s="162">
        <f t="shared" si="12"/>
        <v>6400</v>
      </c>
      <c r="J166" s="136"/>
    </row>
    <row r="167" spans="1:10" ht="36.950000000000003" customHeight="1">
      <c r="A167" s="131">
        <v>158</v>
      </c>
      <c r="B167" s="172" t="s">
        <v>208</v>
      </c>
      <c r="C167" s="155" t="s">
        <v>236</v>
      </c>
      <c r="D167" s="132" t="s">
        <v>217</v>
      </c>
      <c r="E167" s="134"/>
      <c r="F167" s="134"/>
      <c r="G167" s="134">
        <v>4000</v>
      </c>
      <c r="H167" s="135">
        <f t="shared" si="13"/>
        <v>4000</v>
      </c>
      <c r="I167" s="162">
        <f t="shared" si="12"/>
        <v>4000</v>
      </c>
      <c r="J167" s="136"/>
    </row>
    <row r="168" spans="1:10" ht="36.950000000000003" customHeight="1">
      <c r="A168" s="131">
        <v>159</v>
      </c>
      <c r="B168" s="172" t="s">
        <v>208</v>
      </c>
      <c r="C168" s="155" t="s">
        <v>237</v>
      </c>
      <c r="D168" s="132" t="s">
        <v>217</v>
      </c>
      <c r="E168" s="134"/>
      <c r="F168" s="134"/>
      <c r="G168" s="134">
        <v>26000</v>
      </c>
      <c r="H168" s="135">
        <f t="shared" si="13"/>
        <v>26000</v>
      </c>
      <c r="I168" s="162">
        <f t="shared" si="12"/>
        <v>26000</v>
      </c>
      <c r="J168" s="136"/>
    </row>
    <row r="169" spans="1:10" ht="36.950000000000003" customHeight="1">
      <c r="A169" s="131">
        <v>160</v>
      </c>
      <c r="B169" s="172" t="s">
        <v>208</v>
      </c>
      <c r="C169" s="155" t="s">
        <v>238</v>
      </c>
      <c r="D169" s="132" t="s">
        <v>217</v>
      </c>
      <c r="E169" s="134"/>
      <c r="F169" s="134"/>
      <c r="G169" s="134">
        <v>12400</v>
      </c>
      <c r="H169" s="135">
        <f t="shared" si="13"/>
        <v>12400</v>
      </c>
      <c r="I169" s="162">
        <f t="shared" si="12"/>
        <v>12400</v>
      </c>
      <c r="J169" s="136"/>
    </row>
    <row r="170" spans="1:10" ht="36.950000000000003" customHeight="1">
      <c r="A170" s="131">
        <v>161</v>
      </c>
      <c r="B170" s="172" t="s">
        <v>208</v>
      </c>
      <c r="C170" s="155" t="s">
        <v>239</v>
      </c>
      <c r="D170" s="132" t="s">
        <v>217</v>
      </c>
      <c r="E170" s="134"/>
      <c r="F170" s="134"/>
      <c r="G170" s="134">
        <v>4000</v>
      </c>
      <c r="H170" s="135">
        <f t="shared" si="13"/>
        <v>4000</v>
      </c>
      <c r="I170" s="162">
        <f t="shared" si="12"/>
        <v>4000</v>
      </c>
      <c r="J170" s="136"/>
    </row>
    <row r="171" spans="1:10" ht="36.950000000000003" customHeight="1">
      <c r="A171" s="131">
        <v>162</v>
      </c>
      <c r="B171" s="172" t="s">
        <v>208</v>
      </c>
      <c r="C171" s="155" t="s">
        <v>228</v>
      </c>
      <c r="D171" s="132" t="s">
        <v>240</v>
      </c>
      <c r="E171" s="134"/>
      <c r="F171" s="134"/>
      <c r="G171" s="134">
        <v>200000</v>
      </c>
      <c r="H171" s="135">
        <f t="shared" si="13"/>
        <v>200000</v>
      </c>
      <c r="I171" s="162">
        <f t="shared" si="12"/>
        <v>200000</v>
      </c>
      <c r="J171" s="136"/>
    </row>
    <row r="172" spans="1:10" ht="36.950000000000003" customHeight="1">
      <c r="A172" s="131">
        <v>163</v>
      </c>
      <c r="B172" s="172" t="s">
        <v>208</v>
      </c>
      <c r="C172" s="155" t="s">
        <v>225</v>
      </c>
      <c r="D172" s="132" t="s">
        <v>607</v>
      </c>
      <c r="E172" s="134"/>
      <c r="F172" s="134"/>
      <c r="G172" s="134">
        <v>206000</v>
      </c>
      <c r="H172" s="135">
        <f t="shared" si="13"/>
        <v>206000</v>
      </c>
      <c r="I172" s="162">
        <f t="shared" si="12"/>
        <v>206000</v>
      </c>
      <c r="J172" s="136"/>
    </row>
    <row r="173" spans="1:10" ht="36.950000000000003" customHeight="1">
      <c r="A173" s="131">
        <v>164</v>
      </c>
      <c r="B173" s="172" t="s">
        <v>208</v>
      </c>
      <c r="C173" s="155" t="s">
        <v>225</v>
      </c>
      <c r="D173" s="132" t="s">
        <v>607</v>
      </c>
      <c r="E173" s="134"/>
      <c r="F173" s="134"/>
      <c r="G173" s="134">
        <v>11000</v>
      </c>
      <c r="H173" s="135">
        <f t="shared" si="13"/>
        <v>11000</v>
      </c>
      <c r="I173" s="162">
        <f t="shared" si="12"/>
        <v>11000</v>
      </c>
      <c r="J173" s="136"/>
    </row>
    <row r="174" spans="1:10" ht="36.950000000000003" customHeight="1">
      <c r="A174" s="131">
        <v>165</v>
      </c>
      <c r="B174" s="172" t="s">
        <v>208</v>
      </c>
      <c r="C174" s="155" t="s">
        <v>223</v>
      </c>
      <c r="D174" s="132" t="s">
        <v>241</v>
      </c>
      <c r="E174" s="134"/>
      <c r="F174" s="134"/>
      <c r="G174" s="134">
        <v>200000</v>
      </c>
      <c r="H174" s="135">
        <f t="shared" si="13"/>
        <v>200000</v>
      </c>
      <c r="I174" s="162">
        <f t="shared" si="12"/>
        <v>200000</v>
      </c>
      <c r="J174" s="136"/>
    </row>
    <row r="175" spans="1:10" s="126" customFormat="1" ht="36.950000000000003" customHeight="1">
      <c r="A175" s="131">
        <v>166</v>
      </c>
      <c r="B175" s="172" t="s">
        <v>208</v>
      </c>
      <c r="C175" s="173" t="s">
        <v>218</v>
      </c>
      <c r="D175" s="141" t="s">
        <v>242</v>
      </c>
      <c r="E175" s="134"/>
      <c r="F175" s="134"/>
      <c r="G175" s="134">
        <v>390000</v>
      </c>
      <c r="H175" s="135">
        <f t="shared" si="13"/>
        <v>390000</v>
      </c>
      <c r="I175" s="162">
        <f t="shared" si="12"/>
        <v>390000</v>
      </c>
      <c r="J175" s="136"/>
    </row>
    <row r="176" spans="1:10" s="126" customFormat="1" ht="36.950000000000003" customHeight="1">
      <c r="A176" s="131">
        <v>167</v>
      </c>
      <c r="B176" s="172" t="s">
        <v>208</v>
      </c>
      <c r="C176" s="173" t="s">
        <v>222</v>
      </c>
      <c r="D176" s="141" t="s">
        <v>243</v>
      </c>
      <c r="E176" s="134"/>
      <c r="F176" s="134"/>
      <c r="G176" s="134">
        <v>100000</v>
      </c>
      <c r="H176" s="135">
        <f t="shared" si="13"/>
        <v>100000</v>
      </c>
      <c r="I176" s="162">
        <f t="shared" si="12"/>
        <v>100000</v>
      </c>
      <c r="J176" s="136"/>
    </row>
    <row r="177" spans="1:10" ht="36.950000000000003" customHeight="1">
      <c r="A177" s="131">
        <v>168</v>
      </c>
      <c r="B177" s="145" t="s">
        <v>208</v>
      </c>
      <c r="C177" s="173" t="s">
        <v>238</v>
      </c>
      <c r="D177" s="141" t="s">
        <v>244</v>
      </c>
      <c r="E177" s="134"/>
      <c r="F177" s="134"/>
      <c r="G177" s="134">
        <v>130000</v>
      </c>
      <c r="H177" s="135">
        <f t="shared" si="13"/>
        <v>130000</v>
      </c>
      <c r="I177" s="162">
        <f t="shared" si="12"/>
        <v>130000</v>
      </c>
      <c r="J177" s="136"/>
    </row>
    <row r="178" spans="1:10" ht="36.950000000000003" customHeight="1">
      <c r="A178" s="131">
        <v>169</v>
      </c>
      <c r="B178" s="172" t="s">
        <v>208</v>
      </c>
      <c r="C178" s="155" t="s">
        <v>209</v>
      </c>
      <c r="D178" s="132" t="s">
        <v>245</v>
      </c>
      <c r="E178" s="134"/>
      <c r="F178" s="134"/>
      <c r="G178" s="134">
        <v>212500</v>
      </c>
      <c r="H178" s="135">
        <f t="shared" si="13"/>
        <v>212500</v>
      </c>
      <c r="I178" s="162">
        <f t="shared" si="12"/>
        <v>212500</v>
      </c>
      <c r="J178" s="136"/>
    </row>
    <row r="179" spans="1:10" ht="36.950000000000003" customHeight="1">
      <c r="A179" s="131">
        <v>170</v>
      </c>
      <c r="B179" s="172" t="s">
        <v>208</v>
      </c>
      <c r="C179" s="155" t="s">
        <v>214</v>
      </c>
      <c r="D179" s="132" t="s">
        <v>246</v>
      </c>
      <c r="E179" s="134"/>
      <c r="F179" s="134"/>
      <c r="G179" s="134">
        <v>3200</v>
      </c>
      <c r="H179" s="135">
        <f t="shared" si="13"/>
        <v>3200</v>
      </c>
      <c r="I179" s="162">
        <f t="shared" si="12"/>
        <v>3200</v>
      </c>
      <c r="J179" s="136"/>
    </row>
    <row r="180" spans="1:10" ht="36.950000000000003" customHeight="1">
      <c r="A180" s="131">
        <v>171</v>
      </c>
      <c r="B180" s="172" t="s">
        <v>208</v>
      </c>
      <c r="C180" s="155" t="s">
        <v>247</v>
      </c>
      <c r="D180" s="132" t="s">
        <v>217</v>
      </c>
      <c r="E180" s="134"/>
      <c r="F180" s="134"/>
      <c r="G180" s="134">
        <v>29600</v>
      </c>
      <c r="H180" s="135">
        <f t="shared" si="13"/>
        <v>29600</v>
      </c>
      <c r="I180" s="162">
        <f t="shared" si="12"/>
        <v>29600</v>
      </c>
      <c r="J180" s="136"/>
    </row>
    <row r="181" spans="1:10" ht="36.950000000000003" customHeight="1">
      <c r="A181" s="131">
        <v>172</v>
      </c>
      <c r="B181" s="172" t="s">
        <v>208</v>
      </c>
      <c r="C181" s="155" t="s">
        <v>248</v>
      </c>
      <c r="D181" s="132" t="s">
        <v>217</v>
      </c>
      <c r="E181" s="134"/>
      <c r="F181" s="134"/>
      <c r="G181" s="134">
        <v>16000</v>
      </c>
      <c r="H181" s="135">
        <f t="shared" si="13"/>
        <v>16000</v>
      </c>
      <c r="I181" s="162">
        <f t="shared" si="12"/>
        <v>16000</v>
      </c>
      <c r="J181" s="136"/>
    </row>
    <row r="182" spans="1:10" ht="36.950000000000003" customHeight="1">
      <c r="A182" s="131">
        <v>173</v>
      </c>
      <c r="B182" s="172" t="s">
        <v>208</v>
      </c>
      <c r="C182" s="155" t="s">
        <v>249</v>
      </c>
      <c r="D182" s="132" t="s">
        <v>217</v>
      </c>
      <c r="E182" s="134"/>
      <c r="F182" s="134"/>
      <c r="G182" s="134">
        <v>32800</v>
      </c>
      <c r="H182" s="135">
        <f t="shared" si="13"/>
        <v>32800</v>
      </c>
      <c r="I182" s="162">
        <f t="shared" si="12"/>
        <v>32800</v>
      </c>
      <c r="J182" s="136"/>
    </row>
    <row r="183" spans="1:10" ht="36.950000000000003" customHeight="1">
      <c r="A183" s="131">
        <v>174</v>
      </c>
      <c r="B183" s="172" t="s">
        <v>208</v>
      </c>
      <c r="C183" s="155" t="s">
        <v>250</v>
      </c>
      <c r="D183" s="132" t="s">
        <v>217</v>
      </c>
      <c r="E183" s="134"/>
      <c r="F183" s="134"/>
      <c r="G183" s="134">
        <v>17600</v>
      </c>
      <c r="H183" s="135">
        <f t="shared" si="13"/>
        <v>17600</v>
      </c>
      <c r="I183" s="162">
        <f t="shared" si="12"/>
        <v>17600</v>
      </c>
      <c r="J183" s="136"/>
    </row>
    <row r="184" spans="1:10" ht="36.950000000000003" customHeight="1">
      <c r="A184" s="131">
        <v>175</v>
      </c>
      <c r="B184" s="172" t="s">
        <v>208</v>
      </c>
      <c r="C184" s="155" t="s">
        <v>251</v>
      </c>
      <c r="D184" s="132" t="s">
        <v>217</v>
      </c>
      <c r="E184" s="134"/>
      <c r="F184" s="134"/>
      <c r="G184" s="134">
        <v>24400</v>
      </c>
      <c r="H184" s="135">
        <f t="shared" si="13"/>
        <v>24400</v>
      </c>
      <c r="I184" s="162">
        <f t="shared" si="12"/>
        <v>24400</v>
      </c>
      <c r="J184" s="136"/>
    </row>
    <row r="185" spans="1:10" ht="36.950000000000003" customHeight="1">
      <c r="A185" s="131">
        <v>176</v>
      </c>
      <c r="B185" s="172" t="s">
        <v>208</v>
      </c>
      <c r="C185" s="155" t="s">
        <v>252</v>
      </c>
      <c r="D185" s="132" t="s">
        <v>217</v>
      </c>
      <c r="E185" s="134"/>
      <c r="F185" s="134"/>
      <c r="G185" s="134">
        <v>16800</v>
      </c>
      <c r="H185" s="135">
        <f t="shared" si="13"/>
        <v>16800</v>
      </c>
      <c r="I185" s="162">
        <f t="shared" si="12"/>
        <v>16800</v>
      </c>
      <c r="J185" s="136"/>
    </row>
    <row r="186" spans="1:10" ht="36.950000000000003" customHeight="1">
      <c r="A186" s="131">
        <v>177</v>
      </c>
      <c r="B186" s="172" t="s">
        <v>208</v>
      </c>
      <c r="C186" s="155" t="s">
        <v>253</v>
      </c>
      <c r="D186" s="132" t="s">
        <v>217</v>
      </c>
      <c r="E186" s="134"/>
      <c r="F186" s="134"/>
      <c r="G186" s="134">
        <v>23200</v>
      </c>
      <c r="H186" s="135">
        <f t="shared" si="13"/>
        <v>23200</v>
      </c>
      <c r="I186" s="162">
        <f t="shared" si="12"/>
        <v>23200</v>
      </c>
      <c r="J186" s="136"/>
    </row>
    <row r="187" spans="1:10" ht="36.950000000000003" customHeight="1">
      <c r="A187" s="131">
        <v>178</v>
      </c>
      <c r="B187" s="172" t="s">
        <v>208</v>
      </c>
      <c r="C187" s="155" t="s">
        <v>254</v>
      </c>
      <c r="D187" s="132" t="s">
        <v>217</v>
      </c>
      <c r="E187" s="134"/>
      <c r="F187" s="134"/>
      <c r="G187" s="134">
        <v>10000</v>
      </c>
      <c r="H187" s="135">
        <f t="shared" si="13"/>
        <v>10000</v>
      </c>
      <c r="I187" s="162">
        <f t="shared" si="12"/>
        <v>10000</v>
      </c>
      <c r="J187" s="136"/>
    </row>
    <row r="188" spans="1:10" ht="36.950000000000003" customHeight="1">
      <c r="A188" s="131">
        <v>179</v>
      </c>
      <c r="B188" s="172" t="s">
        <v>208</v>
      </c>
      <c r="C188" s="155" t="s">
        <v>255</v>
      </c>
      <c r="D188" s="132" t="s">
        <v>217</v>
      </c>
      <c r="E188" s="134"/>
      <c r="F188" s="134"/>
      <c r="G188" s="134">
        <v>11200</v>
      </c>
      <c r="H188" s="135">
        <f t="shared" si="13"/>
        <v>11200</v>
      </c>
      <c r="I188" s="162">
        <f t="shared" si="12"/>
        <v>11200</v>
      </c>
      <c r="J188" s="136"/>
    </row>
    <row r="189" spans="1:10" ht="36.950000000000003" customHeight="1">
      <c r="A189" s="131">
        <v>180</v>
      </c>
      <c r="B189" s="172" t="s">
        <v>208</v>
      </c>
      <c r="C189" s="155" t="s">
        <v>256</v>
      </c>
      <c r="D189" s="132" t="s">
        <v>217</v>
      </c>
      <c r="E189" s="134"/>
      <c r="F189" s="134"/>
      <c r="G189" s="134">
        <v>10400</v>
      </c>
      <c r="H189" s="135">
        <f t="shared" si="13"/>
        <v>10400</v>
      </c>
      <c r="I189" s="162">
        <f t="shared" si="12"/>
        <v>10400</v>
      </c>
      <c r="J189" s="136"/>
    </row>
    <row r="190" spans="1:10" ht="36.950000000000003" customHeight="1">
      <c r="A190" s="131">
        <v>181</v>
      </c>
      <c r="B190" s="172" t="s">
        <v>208</v>
      </c>
      <c r="C190" s="155" t="s">
        <v>257</v>
      </c>
      <c r="D190" s="132" t="s">
        <v>217</v>
      </c>
      <c r="E190" s="134"/>
      <c r="F190" s="134"/>
      <c r="G190" s="134">
        <v>7200</v>
      </c>
      <c r="H190" s="135">
        <f t="shared" si="13"/>
        <v>7200</v>
      </c>
      <c r="I190" s="162">
        <f t="shared" si="12"/>
        <v>7200</v>
      </c>
      <c r="J190" s="136"/>
    </row>
    <row r="191" spans="1:10" ht="36.950000000000003" customHeight="1">
      <c r="A191" s="131">
        <v>182</v>
      </c>
      <c r="B191" s="172" t="s">
        <v>208</v>
      </c>
      <c r="C191" s="155" t="s">
        <v>247</v>
      </c>
      <c r="D191" s="132" t="s">
        <v>242</v>
      </c>
      <c r="E191" s="134"/>
      <c r="F191" s="134"/>
      <c r="G191" s="134">
        <v>591000</v>
      </c>
      <c r="H191" s="135">
        <f t="shared" si="13"/>
        <v>591000</v>
      </c>
      <c r="I191" s="162">
        <f t="shared" si="12"/>
        <v>591000</v>
      </c>
      <c r="J191" s="136"/>
    </row>
    <row r="192" spans="1:10" ht="36.950000000000003" customHeight="1">
      <c r="A192" s="131">
        <v>183</v>
      </c>
      <c r="B192" s="172" t="s">
        <v>208</v>
      </c>
      <c r="C192" s="155" t="s">
        <v>250</v>
      </c>
      <c r="D192" s="132" t="s">
        <v>258</v>
      </c>
      <c r="E192" s="134"/>
      <c r="F192" s="134"/>
      <c r="G192" s="134">
        <v>638346</v>
      </c>
      <c r="H192" s="135">
        <f t="shared" si="13"/>
        <v>638346</v>
      </c>
      <c r="I192" s="162">
        <f t="shared" si="12"/>
        <v>638346</v>
      </c>
      <c r="J192" s="136"/>
    </row>
    <row r="193" spans="1:10" ht="36.950000000000003" customHeight="1">
      <c r="A193" s="131">
        <v>184</v>
      </c>
      <c r="B193" s="172" t="s">
        <v>208</v>
      </c>
      <c r="C193" s="155" t="s">
        <v>250</v>
      </c>
      <c r="D193" s="132" t="s">
        <v>258</v>
      </c>
      <c r="E193" s="134"/>
      <c r="F193" s="134"/>
      <c r="G193" s="134">
        <v>5781</v>
      </c>
      <c r="H193" s="135">
        <f t="shared" si="13"/>
        <v>5781</v>
      </c>
      <c r="I193" s="162">
        <f t="shared" si="12"/>
        <v>5781</v>
      </c>
      <c r="J193" s="136"/>
    </row>
    <row r="194" spans="1:10" ht="36.950000000000003" customHeight="1">
      <c r="A194" s="131">
        <v>185</v>
      </c>
      <c r="B194" s="172" t="s">
        <v>208</v>
      </c>
      <c r="C194" s="155" t="s">
        <v>250</v>
      </c>
      <c r="D194" s="132" t="s">
        <v>258</v>
      </c>
      <c r="E194" s="134"/>
      <c r="F194" s="134"/>
      <c r="G194" s="134">
        <v>1459</v>
      </c>
      <c r="H194" s="135">
        <f t="shared" si="13"/>
        <v>1459</v>
      </c>
      <c r="I194" s="162">
        <f t="shared" si="12"/>
        <v>1459</v>
      </c>
      <c r="J194" s="136"/>
    </row>
    <row r="195" spans="1:10" ht="36.950000000000003" customHeight="1">
      <c r="A195" s="131">
        <v>186</v>
      </c>
      <c r="B195" s="172" t="s">
        <v>208</v>
      </c>
      <c r="C195" s="155" t="s">
        <v>248</v>
      </c>
      <c r="D195" s="132" t="s">
        <v>259</v>
      </c>
      <c r="E195" s="134"/>
      <c r="F195" s="134"/>
      <c r="G195" s="134">
        <v>102155</v>
      </c>
      <c r="H195" s="135">
        <f t="shared" si="13"/>
        <v>102155</v>
      </c>
      <c r="I195" s="162">
        <f t="shared" si="12"/>
        <v>102155</v>
      </c>
      <c r="J195" s="136"/>
    </row>
    <row r="196" spans="1:10" ht="36.950000000000003" customHeight="1">
      <c r="A196" s="131">
        <v>187</v>
      </c>
      <c r="B196" s="172" t="s">
        <v>208</v>
      </c>
      <c r="C196" s="155" t="s">
        <v>248</v>
      </c>
      <c r="D196" s="132" t="s">
        <v>259</v>
      </c>
      <c r="E196" s="134"/>
      <c r="F196" s="134"/>
      <c r="G196" s="134">
        <v>1994</v>
      </c>
      <c r="H196" s="135">
        <f t="shared" si="13"/>
        <v>1994</v>
      </c>
      <c r="I196" s="162">
        <f t="shared" si="12"/>
        <v>1994</v>
      </c>
      <c r="J196" s="136"/>
    </row>
    <row r="197" spans="1:10" ht="36.950000000000003" customHeight="1">
      <c r="A197" s="131">
        <v>188</v>
      </c>
      <c r="B197" s="172" t="s">
        <v>208</v>
      </c>
      <c r="C197" s="155" t="s">
        <v>248</v>
      </c>
      <c r="D197" s="132" t="s">
        <v>259</v>
      </c>
      <c r="E197" s="134"/>
      <c r="F197" s="134"/>
      <c r="G197" s="134">
        <v>851</v>
      </c>
      <c r="H197" s="135">
        <f t="shared" ref="H197:H228" si="14">SUM(E197+F197+G197)</f>
        <v>851</v>
      </c>
      <c r="I197" s="162">
        <f t="shared" si="12"/>
        <v>851</v>
      </c>
      <c r="J197" s="136"/>
    </row>
    <row r="198" spans="1:10" ht="36.950000000000003" customHeight="1">
      <c r="A198" s="131">
        <v>189</v>
      </c>
      <c r="B198" s="172" t="s">
        <v>208</v>
      </c>
      <c r="C198" s="173" t="s">
        <v>248</v>
      </c>
      <c r="D198" s="141" t="s">
        <v>260</v>
      </c>
      <c r="E198" s="134"/>
      <c r="F198" s="134"/>
      <c r="G198" s="134">
        <v>15000</v>
      </c>
      <c r="H198" s="135">
        <f t="shared" si="14"/>
        <v>15000</v>
      </c>
      <c r="I198" s="162">
        <f t="shared" si="12"/>
        <v>15000</v>
      </c>
      <c r="J198" s="136"/>
    </row>
    <row r="199" spans="1:10" ht="36.950000000000003" customHeight="1">
      <c r="A199" s="131">
        <v>190</v>
      </c>
      <c r="B199" s="172" t="s">
        <v>208</v>
      </c>
      <c r="C199" s="173" t="s">
        <v>248</v>
      </c>
      <c r="D199" s="141" t="s">
        <v>260</v>
      </c>
      <c r="E199" s="134"/>
      <c r="F199" s="134"/>
      <c r="G199" s="134">
        <v>35000</v>
      </c>
      <c r="H199" s="135">
        <f t="shared" si="14"/>
        <v>35000</v>
      </c>
      <c r="I199" s="162">
        <f t="shared" ref="I199:I262" si="15">SUM(G199)</f>
        <v>35000</v>
      </c>
      <c r="J199" s="136"/>
    </row>
    <row r="200" spans="1:10" ht="36.950000000000003" customHeight="1">
      <c r="A200" s="131">
        <v>191</v>
      </c>
      <c r="B200" s="172" t="s">
        <v>208</v>
      </c>
      <c r="C200" s="173" t="s">
        <v>255</v>
      </c>
      <c r="D200" s="141" t="s">
        <v>261</v>
      </c>
      <c r="E200" s="134"/>
      <c r="F200" s="134"/>
      <c r="G200" s="134">
        <v>200000</v>
      </c>
      <c r="H200" s="135">
        <f t="shared" si="14"/>
        <v>200000</v>
      </c>
      <c r="I200" s="162">
        <f t="shared" si="15"/>
        <v>200000</v>
      </c>
      <c r="J200" s="136"/>
    </row>
    <row r="201" spans="1:10" ht="36.950000000000003" customHeight="1">
      <c r="A201" s="131">
        <v>192</v>
      </c>
      <c r="B201" s="172" t="s">
        <v>208</v>
      </c>
      <c r="C201" s="173" t="s">
        <v>257</v>
      </c>
      <c r="D201" s="141" t="s">
        <v>262</v>
      </c>
      <c r="E201" s="134"/>
      <c r="F201" s="134"/>
      <c r="G201" s="134">
        <v>90000</v>
      </c>
      <c r="H201" s="135">
        <f t="shared" si="14"/>
        <v>90000</v>
      </c>
      <c r="I201" s="162">
        <f t="shared" si="15"/>
        <v>90000</v>
      </c>
      <c r="J201" s="136"/>
    </row>
    <row r="202" spans="1:10" ht="36.950000000000003" customHeight="1">
      <c r="A202" s="131">
        <v>193</v>
      </c>
      <c r="B202" s="172" t="s">
        <v>208</v>
      </c>
      <c r="C202" s="173" t="s">
        <v>252</v>
      </c>
      <c r="D202" s="141" t="s">
        <v>263</v>
      </c>
      <c r="E202" s="134"/>
      <c r="F202" s="134"/>
      <c r="G202" s="134">
        <v>80000</v>
      </c>
      <c r="H202" s="135">
        <f t="shared" si="14"/>
        <v>80000</v>
      </c>
      <c r="I202" s="162">
        <f t="shared" si="15"/>
        <v>80000</v>
      </c>
      <c r="J202" s="136"/>
    </row>
    <row r="203" spans="1:10" ht="36.950000000000003" customHeight="1">
      <c r="A203" s="131">
        <v>194</v>
      </c>
      <c r="B203" s="172" t="s">
        <v>208</v>
      </c>
      <c r="C203" s="173" t="s">
        <v>254</v>
      </c>
      <c r="D203" s="141" t="s">
        <v>264</v>
      </c>
      <c r="E203" s="134"/>
      <c r="F203" s="134"/>
      <c r="G203" s="134">
        <v>50000</v>
      </c>
      <c r="H203" s="135">
        <f t="shared" si="14"/>
        <v>50000</v>
      </c>
      <c r="I203" s="162">
        <f t="shared" si="15"/>
        <v>50000</v>
      </c>
      <c r="J203" s="136"/>
    </row>
    <row r="204" spans="1:10" ht="36.950000000000003" customHeight="1">
      <c r="A204" s="131">
        <v>195</v>
      </c>
      <c r="B204" s="172" t="s">
        <v>208</v>
      </c>
      <c r="C204" s="173" t="s">
        <v>113</v>
      </c>
      <c r="D204" s="141" t="s">
        <v>265</v>
      </c>
      <c r="E204" s="134"/>
      <c r="F204" s="134"/>
      <c r="G204" s="134">
        <v>300000</v>
      </c>
      <c r="H204" s="135">
        <f t="shared" si="14"/>
        <v>300000</v>
      </c>
      <c r="I204" s="162">
        <f t="shared" si="15"/>
        <v>300000</v>
      </c>
      <c r="J204" s="136"/>
    </row>
    <row r="205" spans="1:10" ht="36.950000000000003" customHeight="1">
      <c r="A205" s="131">
        <v>196</v>
      </c>
      <c r="B205" s="172" t="s">
        <v>208</v>
      </c>
      <c r="C205" s="173" t="s">
        <v>213</v>
      </c>
      <c r="D205" s="141" t="s">
        <v>266</v>
      </c>
      <c r="E205" s="134"/>
      <c r="F205" s="134"/>
      <c r="G205" s="134">
        <v>250000</v>
      </c>
      <c r="H205" s="135">
        <f t="shared" si="14"/>
        <v>250000</v>
      </c>
      <c r="I205" s="162">
        <f t="shared" si="15"/>
        <v>250000</v>
      </c>
      <c r="J205" s="136"/>
    </row>
    <row r="206" spans="1:10" ht="36.950000000000003" customHeight="1">
      <c r="A206" s="131">
        <v>197</v>
      </c>
      <c r="B206" s="172" t="s">
        <v>208</v>
      </c>
      <c r="C206" s="173" t="s">
        <v>213</v>
      </c>
      <c r="D206" s="141" t="s">
        <v>266</v>
      </c>
      <c r="E206" s="134"/>
      <c r="F206" s="134"/>
      <c r="G206" s="134">
        <v>50000</v>
      </c>
      <c r="H206" s="135">
        <f t="shared" si="14"/>
        <v>50000</v>
      </c>
      <c r="I206" s="162">
        <f t="shared" si="15"/>
        <v>50000</v>
      </c>
      <c r="J206" s="136"/>
    </row>
    <row r="207" spans="1:10" ht="36.950000000000003" customHeight="1">
      <c r="A207" s="131">
        <v>198</v>
      </c>
      <c r="B207" s="172" t="s">
        <v>208</v>
      </c>
      <c r="C207" s="173" t="s">
        <v>209</v>
      </c>
      <c r="D207" s="141" t="s">
        <v>569</v>
      </c>
      <c r="E207" s="134">
        <v>100000</v>
      </c>
      <c r="F207" s="134"/>
      <c r="G207" s="134">
        <v>100000</v>
      </c>
      <c r="H207" s="135">
        <f t="shared" si="14"/>
        <v>200000</v>
      </c>
      <c r="I207" s="162">
        <f t="shared" si="15"/>
        <v>100000</v>
      </c>
      <c r="J207" s="136"/>
    </row>
    <row r="208" spans="1:10" ht="36.950000000000003" customHeight="1">
      <c r="A208" s="131">
        <v>199</v>
      </c>
      <c r="B208" s="145" t="s">
        <v>481</v>
      </c>
      <c r="C208" s="173" t="s">
        <v>251</v>
      </c>
      <c r="D208" s="141" t="s">
        <v>565</v>
      </c>
      <c r="E208" s="134"/>
      <c r="F208" s="134"/>
      <c r="G208" s="134">
        <v>20000</v>
      </c>
      <c r="H208" s="135">
        <f t="shared" si="14"/>
        <v>20000</v>
      </c>
      <c r="I208" s="162">
        <f t="shared" si="15"/>
        <v>20000</v>
      </c>
      <c r="J208" s="136"/>
    </row>
    <row r="209" spans="1:10" ht="36.950000000000003" customHeight="1">
      <c r="A209" s="131">
        <v>200</v>
      </c>
      <c r="B209" s="145" t="s">
        <v>481</v>
      </c>
      <c r="C209" s="173" t="s">
        <v>248</v>
      </c>
      <c r="D209" s="141" t="s">
        <v>565</v>
      </c>
      <c r="E209" s="134"/>
      <c r="F209" s="134"/>
      <c r="G209" s="134">
        <v>15000</v>
      </c>
      <c r="H209" s="135">
        <f t="shared" si="14"/>
        <v>15000</v>
      </c>
      <c r="I209" s="162">
        <f t="shared" si="15"/>
        <v>15000</v>
      </c>
      <c r="J209" s="136"/>
    </row>
    <row r="210" spans="1:10" ht="36.950000000000003" customHeight="1">
      <c r="A210" s="131">
        <v>201</v>
      </c>
      <c r="B210" s="145" t="s">
        <v>481</v>
      </c>
      <c r="C210" s="173" t="s">
        <v>250</v>
      </c>
      <c r="D210" s="141" t="s">
        <v>565</v>
      </c>
      <c r="E210" s="134"/>
      <c r="F210" s="134"/>
      <c r="G210" s="134">
        <v>15000</v>
      </c>
      <c r="H210" s="135">
        <f t="shared" si="14"/>
        <v>15000</v>
      </c>
      <c r="I210" s="162">
        <f t="shared" si="15"/>
        <v>15000</v>
      </c>
      <c r="J210" s="136"/>
    </row>
    <row r="211" spans="1:10" ht="36.950000000000003" customHeight="1">
      <c r="A211" s="131">
        <v>202</v>
      </c>
      <c r="B211" s="172" t="s">
        <v>208</v>
      </c>
      <c r="C211" s="155" t="s">
        <v>219</v>
      </c>
      <c r="D211" s="132" t="s">
        <v>567</v>
      </c>
      <c r="E211" s="134"/>
      <c r="F211" s="134"/>
      <c r="G211" s="134">
        <v>32000</v>
      </c>
      <c r="H211" s="135">
        <f t="shared" si="14"/>
        <v>32000</v>
      </c>
      <c r="I211" s="162">
        <f t="shared" si="15"/>
        <v>32000</v>
      </c>
      <c r="J211" s="136"/>
    </row>
    <row r="212" spans="1:10" ht="36.950000000000003" customHeight="1">
      <c r="A212" s="131">
        <v>203</v>
      </c>
      <c r="B212" s="172" t="s">
        <v>208</v>
      </c>
      <c r="C212" s="155" t="s">
        <v>219</v>
      </c>
      <c r="D212" s="141" t="s">
        <v>566</v>
      </c>
      <c r="E212" s="134"/>
      <c r="F212" s="134"/>
      <c r="G212" s="134">
        <v>8000</v>
      </c>
      <c r="H212" s="135">
        <f t="shared" si="14"/>
        <v>8000</v>
      </c>
      <c r="I212" s="162">
        <f t="shared" si="15"/>
        <v>8000</v>
      </c>
      <c r="J212" s="136"/>
    </row>
    <row r="213" spans="1:10" ht="36.950000000000003" customHeight="1">
      <c r="A213" s="170" t="s">
        <v>161</v>
      </c>
      <c r="B213" s="171"/>
      <c r="C213" s="171"/>
      <c r="D213" s="167"/>
      <c r="E213" s="168">
        <f t="shared" ref="E213:H213" si="16">SUBTOTAL(9,E214:E245)</f>
        <v>95767000</v>
      </c>
      <c r="F213" s="168">
        <f t="shared" si="16"/>
        <v>-150000</v>
      </c>
      <c r="G213" s="168">
        <f t="shared" si="16"/>
        <v>17935000</v>
      </c>
      <c r="H213" s="168">
        <f t="shared" si="16"/>
        <v>113552000</v>
      </c>
      <c r="I213" s="169">
        <f t="shared" si="15"/>
        <v>17935000</v>
      </c>
      <c r="J213" s="163"/>
    </row>
    <row r="214" spans="1:10" s="125" customFormat="1" ht="36.950000000000003" customHeight="1">
      <c r="A214" s="131">
        <v>204</v>
      </c>
      <c r="B214" s="172" t="s">
        <v>160</v>
      </c>
      <c r="C214" s="173" t="s">
        <v>162</v>
      </c>
      <c r="D214" s="141" t="s">
        <v>163</v>
      </c>
      <c r="E214" s="134">
        <v>26900000</v>
      </c>
      <c r="F214" s="134"/>
      <c r="G214" s="134">
        <v>900000</v>
      </c>
      <c r="H214" s="135">
        <f t="shared" ref="H214:H245" si="17">SUM(E214+F214+G214)</f>
        <v>27800000</v>
      </c>
      <c r="I214" s="162">
        <f t="shared" si="15"/>
        <v>900000</v>
      </c>
      <c r="J214" s="136"/>
    </row>
    <row r="215" spans="1:10" s="125" customFormat="1" ht="36.950000000000003" customHeight="1">
      <c r="A215" s="131">
        <v>205</v>
      </c>
      <c r="B215" s="172" t="s">
        <v>160</v>
      </c>
      <c r="C215" s="173" t="s">
        <v>162</v>
      </c>
      <c r="D215" s="141" t="s">
        <v>164</v>
      </c>
      <c r="E215" s="134">
        <v>30000</v>
      </c>
      <c r="F215" s="134"/>
      <c r="G215" s="134">
        <v>70000</v>
      </c>
      <c r="H215" s="135">
        <f t="shared" si="17"/>
        <v>100000</v>
      </c>
      <c r="I215" s="162">
        <f t="shared" si="15"/>
        <v>70000</v>
      </c>
      <c r="J215" s="136"/>
    </row>
    <row r="216" spans="1:10" s="125" customFormat="1" ht="36.950000000000003" customHeight="1">
      <c r="A216" s="131">
        <v>206</v>
      </c>
      <c r="B216" s="172" t="s">
        <v>160</v>
      </c>
      <c r="C216" s="173" t="s">
        <v>162</v>
      </c>
      <c r="D216" s="141" t="s">
        <v>165</v>
      </c>
      <c r="E216" s="134">
        <v>27290000</v>
      </c>
      <c r="F216" s="134"/>
      <c r="G216" s="134">
        <v>3900000</v>
      </c>
      <c r="H216" s="135">
        <f t="shared" si="17"/>
        <v>31190000</v>
      </c>
      <c r="I216" s="162">
        <f t="shared" si="15"/>
        <v>3900000</v>
      </c>
      <c r="J216" s="136"/>
    </row>
    <row r="217" spans="1:10" s="125" customFormat="1" ht="36.950000000000003" customHeight="1">
      <c r="A217" s="131">
        <v>207</v>
      </c>
      <c r="B217" s="145" t="s">
        <v>91</v>
      </c>
      <c r="C217" s="173" t="s">
        <v>106</v>
      </c>
      <c r="D217" s="141" t="s">
        <v>166</v>
      </c>
      <c r="E217" s="134"/>
      <c r="F217" s="134"/>
      <c r="G217" s="134">
        <v>180000</v>
      </c>
      <c r="H217" s="135">
        <f t="shared" si="17"/>
        <v>180000</v>
      </c>
      <c r="I217" s="162">
        <f t="shared" si="15"/>
        <v>180000</v>
      </c>
      <c r="J217" s="136"/>
    </row>
    <row r="218" spans="1:10" ht="36.950000000000003" customHeight="1">
      <c r="A218" s="131">
        <v>208</v>
      </c>
      <c r="B218" s="172" t="s">
        <v>160</v>
      </c>
      <c r="C218" s="173" t="s">
        <v>162</v>
      </c>
      <c r="D218" s="132" t="s">
        <v>480</v>
      </c>
      <c r="E218" s="134">
        <v>500000</v>
      </c>
      <c r="F218" s="134"/>
      <c r="G218" s="134">
        <v>450000</v>
      </c>
      <c r="H218" s="135">
        <f t="shared" si="17"/>
        <v>950000</v>
      </c>
      <c r="I218" s="162">
        <f t="shared" si="15"/>
        <v>450000</v>
      </c>
      <c r="J218" s="136"/>
    </row>
    <row r="219" spans="1:10" s="125" customFormat="1" ht="36.950000000000003" customHeight="1">
      <c r="A219" s="131">
        <v>209</v>
      </c>
      <c r="B219" s="172" t="s">
        <v>160</v>
      </c>
      <c r="C219" s="173" t="s">
        <v>162</v>
      </c>
      <c r="D219" s="141" t="s">
        <v>167</v>
      </c>
      <c r="E219" s="134">
        <v>250000</v>
      </c>
      <c r="F219" s="134"/>
      <c r="G219" s="134">
        <v>50000</v>
      </c>
      <c r="H219" s="135">
        <f t="shared" si="17"/>
        <v>300000</v>
      </c>
      <c r="I219" s="162">
        <f t="shared" si="15"/>
        <v>50000</v>
      </c>
      <c r="J219" s="136"/>
    </row>
    <row r="220" spans="1:10" s="125" customFormat="1" ht="36.950000000000003" customHeight="1">
      <c r="A220" s="131">
        <v>210</v>
      </c>
      <c r="B220" s="172" t="s">
        <v>160</v>
      </c>
      <c r="C220" s="173" t="s">
        <v>162</v>
      </c>
      <c r="D220" s="141" t="s">
        <v>168</v>
      </c>
      <c r="E220" s="134"/>
      <c r="F220" s="134"/>
      <c r="G220" s="134">
        <v>50000</v>
      </c>
      <c r="H220" s="135">
        <f t="shared" si="17"/>
        <v>50000</v>
      </c>
      <c r="I220" s="162">
        <f t="shared" si="15"/>
        <v>50000</v>
      </c>
      <c r="J220" s="136"/>
    </row>
    <row r="221" spans="1:10" s="125" customFormat="1" ht="36.950000000000003" customHeight="1">
      <c r="A221" s="131">
        <v>211</v>
      </c>
      <c r="B221" s="172" t="s">
        <v>160</v>
      </c>
      <c r="C221" s="173" t="s">
        <v>162</v>
      </c>
      <c r="D221" s="141" t="s">
        <v>169</v>
      </c>
      <c r="E221" s="134"/>
      <c r="F221" s="134"/>
      <c r="G221" s="134">
        <v>500000</v>
      </c>
      <c r="H221" s="135">
        <f t="shared" si="17"/>
        <v>500000</v>
      </c>
      <c r="I221" s="162">
        <f t="shared" si="15"/>
        <v>500000</v>
      </c>
      <c r="J221" s="136"/>
    </row>
    <row r="222" spans="1:10" s="125" customFormat="1" ht="36.950000000000003" customHeight="1">
      <c r="A222" s="131">
        <v>212</v>
      </c>
      <c r="B222" s="172" t="s">
        <v>160</v>
      </c>
      <c r="C222" s="173" t="s">
        <v>162</v>
      </c>
      <c r="D222" s="141" t="s">
        <v>170</v>
      </c>
      <c r="E222" s="134"/>
      <c r="F222" s="134"/>
      <c r="G222" s="134">
        <v>200000</v>
      </c>
      <c r="H222" s="135">
        <f t="shared" si="17"/>
        <v>200000</v>
      </c>
      <c r="I222" s="162">
        <f t="shared" si="15"/>
        <v>200000</v>
      </c>
      <c r="J222" s="136"/>
    </row>
    <row r="223" spans="1:10" s="125" customFormat="1" ht="36.950000000000003" customHeight="1">
      <c r="A223" s="131">
        <v>213</v>
      </c>
      <c r="B223" s="172" t="s">
        <v>160</v>
      </c>
      <c r="C223" s="173" t="s">
        <v>162</v>
      </c>
      <c r="D223" s="141" t="s">
        <v>171</v>
      </c>
      <c r="E223" s="134"/>
      <c r="F223" s="134"/>
      <c r="G223" s="134">
        <v>250000</v>
      </c>
      <c r="H223" s="135">
        <f t="shared" si="17"/>
        <v>250000</v>
      </c>
      <c r="I223" s="162">
        <f t="shared" si="15"/>
        <v>250000</v>
      </c>
      <c r="J223" s="136"/>
    </row>
    <row r="224" spans="1:10" s="125" customFormat="1" ht="36.950000000000003" customHeight="1">
      <c r="A224" s="131">
        <v>214</v>
      </c>
      <c r="B224" s="172" t="s">
        <v>160</v>
      </c>
      <c r="C224" s="173" t="s">
        <v>172</v>
      </c>
      <c r="D224" s="141" t="s">
        <v>173</v>
      </c>
      <c r="E224" s="134">
        <v>1610000</v>
      </c>
      <c r="F224" s="134"/>
      <c r="G224" s="134">
        <v>200000</v>
      </c>
      <c r="H224" s="135">
        <f t="shared" si="17"/>
        <v>1810000</v>
      </c>
      <c r="I224" s="162">
        <f t="shared" si="15"/>
        <v>200000</v>
      </c>
      <c r="J224" s="136"/>
    </row>
    <row r="225" spans="1:10" s="125" customFormat="1" ht="36.950000000000003" customHeight="1">
      <c r="A225" s="131">
        <v>215</v>
      </c>
      <c r="B225" s="172" t="s">
        <v>160</v>
      </c>
      <c r="C225" s="173" t="s">
        <v>172</v>
      </c>
      <c r="D225" s="141" t="s">
        <v>174</v>
      </c>
      <c r="E225" s="134">
        <v>1385000</v>
      </c>
      <c r="F225" s="134"/>
      <c r="G225" s="134">
        <v>510000</v>
      </c>
      <c r="H225" s="135">
        <f t="shared" si="17"/>
        <v>1895000</v>
      </c>
      <c r="I225" s="162">
        <f t="shared" si="15"/>
        <v>510000</v>
      </c>
      <c r="J225" s="136"/>
    </row>
    <row r="226" spans="1:10" s="125" customFormat="1" ht="36.950000000000003" customHeight="1">
      <c r="A226" s="131">
        <v>216</v>
      </c>
      <c r="B226" s="172" t="s">
        <v>160</v>
      </c>
      <c r="C226" s="173" t="s">
        <v>172</v>
      </c>
      <c r="D226" s="141" t="s">
        <v>175</v>
      </c>
      <c r="E226" s="134">
        <v>230000</v>
      </c>
      <c r="F226" s="134"/>
      <c r="G226" s="134">
        <v>250000</v>
      </c>
      <c r="H226" s="135">
        <f t="shared" si="17"/>
        <v>480000</v>
      </c>
      <c r="I226" s="162">
        <f t="shared" si="15"/>
        <v>250000</v>
      </c>
      <c r="J226" s="136"/>
    </row>
    <row r="227" spans="1:10" s="125" customFormat="1" ht="36.950000000000003" customHeight="1">
      <c r="A227" s="131">
        <v>217</v>
      </c>
      <c r="B227" s="172" t="s">
        <v>160</v>
      </c>
      <c r="C227" s="173" t="s">
        <v>172</v>
      </c>
      <c r="D227" s="141" t="s">
        <v>176</v>
      </c>
      <c r="E227" s="134">
        <v>3171000</v>
      </c>
      <c r="F227" s="134"/>
      <c r="G227" s="134">
        <v>905000</v>
      </c>
      <c r="H227" s="135">
        <f t="shared" si="17"/>
        <v>4076000</v>
      </c>
      <c r="I227" s="162">
        <f t="shared" si="15"/>
        <v>905000</v>
      </c>
      <c r="J227" s="136"/>
    </row>
    <row r="228" spans="1:10" s="125" customFormat="1" ht="36.950000000000003" customHeight="1">
      <c r="A228" s="131">
        <v>218</v>
      </c>
      <c r="B228" s="172" t="s">
        <v>160</v>
      </c>
      <c r="C228" s="173" t="s">
        <v>172</v>
      </c>
      <c r="D228" s="141" t="s">
        <v>177</v>
      </c>
      <c r="E228" s="134">
        <v>1000000</v>
      </c>
      <c r="F228" s="134"/>
      <c r="G228" s="134">
        <v>500000</v>
      </c>
      <c r="H228" s="135">
        <f t="shared" si="17"/>
        <v>1500000</v>
      </c>
      <c r="I228" s="162">
        <f t="shared" si="15"/>
        <v>500000</v>
      </c>
      <c r="J228" s="136"/>
    </row>
    <row r="229" spans="1:10" s="125" customFormat="1" ht="36.950000000000003" customHeight="1">
      <c r="A229" s="131">
        <v>219</v>
      </c>
      <c r="B229" s="145" t="s">
        <v>160</v>
      </c>
      <c r="C229" s="173" t="s">
        <v>172</v>
      </c>
      <c r="D229" s="141" t="s">
        <v>476</v>
      </c>
      <c r="E229" s="134"/>
      <c r="F229" s="134"/>
      <c r="G229" s="134">
        <v>2700000</v>
      </c>
      <c r="H229" s="135">
        <f t="shared" si="17"/>
        <v>2700000</v>
      </c>
      <c r="I229" s="162">
        <f t="shared" si="15"/>
        <v>2700000</v>
      </c>
      <c r="J229" s="136"/>
    </row>
    <row r="230" spans="1:10" ht="36.950000000000003" customHeight="1">
      <c r="A230" s="131">
        <v>220</v>
      </c>
      <c r="B230" s="172" t="s">
        <v>160</v>
      </c>
      <c r="C230" s="173" t="s">
        <v>172</v>
      </c>
      <c r="D230" s="141" t="s">
        <v>581</v>
      </c>
      <c r="E230" s="134">
        <v>8544000</v>
      </c>
      <c r="F230" s="134"/>
      <c r="G230" s="134">
        <v>1000000</v>
      </c>
      <c r="H230" s="135">
        <f t="shared" si="17"/>
        <v>9544000</v>
      </c>
      <c r="I230" s="162">
        <f t="shared" si="15"/>
        <v>1000000</v>
      </c>
      <c r="J230" s="136"/>
    </row>
    <row r="231" spans="1:10" s="125" customFormat="1" ht="36.950000000000003" customHeight="1">
      <c r="A231" s="131">
        <v>221</v>
      </c>
      <c r="B231" s="172" t="s">
        <v>160</v>
      </c>
      <c r="C231" s="173" t="s">
        <v>159</v>
      </c>
      <c r="D231" s="141" t="s">
        <v>178</v>
      </c>
      <c r="E231" s="134">
        <v>170000</v>
      </c>
      <c r="F231" s="134"/>
      <c r="G231" s="134">
        <v>130000</v>
      </c>
      <c r="H231" s="135">
        <f t="shared" si="17"/>
        <v>300000</v>
      </c>
      <c r="I231" s="162">
        <f t="shared" si="15"/>
        <v>130000</v>
      </c>
      <c r="J231" s="136"/>
    </row>
    <row r="232" spans="1:10" s="125" customFormat="1" ht="36.950000000000003" customHeight="1">
      <c r="A232" s="131">
        <v>222</v>
      </c>
      <c r="B232" s="172" t="s">
        <v>160</v>
      </c>
      <c r="C232" s="173" t="s">
        <v>159</v>
      </c>
      <c r="D232" s="141" t="s">
        <v>179</v>
      </c>
      <c r="E232" s="134">
        <v>500000</v>
      </c>
      <c r="F232" s="134"/>
      <c r="G232" s="134">
        <v>50000</v>
      </c>
      <c r="H232" s="135">
        <f t="shared" si="17"/>
        <v>550000</v>
      </c>
      <c r="I232" s="162">
        <f t="shared" si="15"/>
        <v>50000</v>
      </c>
      <c r="J232" s="136"/>
    </row>
    <row r="233" spans="1:10" s="125" customFormat="1" ht="36.950000000000003" customHeight="1">
      <c r="A233" s="131">
        <v>223</v>
      </c>
      <c r="B233" s="172" t="s">
        <v>160</v>
      </c>
      <c r="C233" s="173" t="s">
        <v>159</v>
      </c>
      <c r="D233" s="141" t="s">
        <v>180</v>
      </c>
      <c r="E233" s="134"/>
      <c r="F233" s="134"/>
      <c r="G233" s="134">
        <v>300000</v>
      </c>
      <c r="H233" s="135">
        <f t="shared" si="17"/>
        <v>300000</v>
      </c>
      <c r="I233" s="162">
        <f t="shared" si="15"/>
        <v>300000</v>
      </c>
      <c r="J233" s="136"/>
    </row>
    <row r="234" spans="1:10" s="125" customFormat="1" ht="36.950000000000003" customHeight="1">
      <c r="A234" s="131">
        <v>224</v>
      </c>
      <c r="B234" s="172" t="s">
        <v>160</v>
      </c>
      <c r="C234" s="173" t="s">
        <v>181</v>
      </c>
      <c r="D234" s="141" t="s">
        <v>182</v>
      </c>
      <c r="E234" s="134">
        <v>7250000</v>
      </c>
      <c r="F234" s="134"/>
      <c r="G234" s="134">
        <v>620000</v>
      </c>
      <c r="H234" s="135">
        <f t="shared" si="17"/>
        <v>7870000</v>
      </c>
      <c r="I234" s="162">
        <f t="shared" si="15"/>
        <v>620000</v>
      </c>
      <c r="J234" s="136"/>
    </row>
    <row r="235" spans="1:10" s="125" customFormat="1" ht="36.950000000000003" customHeight="1">
      <c r="A235" s="131">
        <v>225</v>
      </c>
      <c r="B235" s="172" t="s">
        <v>160</v>
      </c>
      <c r="C235" s="173" t="s">
        <v>181</v>
      </c>
      <c r="D235" s="141" t="s">
        <v>575</v>
      </c>
      <c r="E235" s="134">
        <v>120000</v>
      </c>
      <c r="F235" s="134"/>
      <c r="G235" s="134">
        <v>80000</v>
      </c>
      <c r="H235" s="135">
        <f t="shared" si="17"/>
        <v>200000</v>
      </c>
      <c r="I235" s="162">
        <f t="shared" si="15"/>
        <v>80000</v>
      </c>
      <c r="J235" s="136"/>
    </row>
    <row r="236" spans="1:10" s="125" customFormat="1" ht="36.950000000000003" customHeight="1">
      <c r="A236" s="131">
        <v>226</v>
      </c>
      <c r="B236" s="172" t="s">
        <v>160</v>
      </c>
      <c r="C236" s="173" t="s">
        <v>181</v>
      </c>
      <c r="D236" s="141" t="s">
        <v>576</v>
      </c>
      <c r="E236" s="134">
        <v>100000</v>
      </c>
      <c r="F236" s="134"/>
      <c r="G236" s="134">
        <v>100000</v>
      </c>
      <c r="H236" s="135">
        <f t="shared" si="17"/>
        <v>200000</v>
      </c>
      <c r="I236" s="162">
        <f t="shared" si="15"/>
        <v>100000</v>
      </c>
      <c r="J236" s="136"/>
    </row>
    <row r="237" spans="1:10" s="125" customFormat="1" ht="36.950000000000003" customHeight="1">
      <c r="A237" s="131">
        <v>227</v>
      </c>
      <c r="B237" s="172" t="s">
        <v>160</v>
      </c>
      <c r="C237" s="173" t="s">
        <v>181</v>
      </c>
      <c r="D237" s="141" t="s">
        <v>577</v>
      </c>
      <c r="E237" s="134">
        <v>500000</v>
      </c>
      <c r="F237" s="134"/>
      <c r="G237" s="134">
        <v>100000</v>
      </c>
      <c r="H237" s="135">
        <f t="shared" si="17"/>
        <v>600000</v>
      </c>
      <c r="I237" s="162">
        <f t="shared" si="15"/>
        <v>100000</v>
      </c>
      <c r="J237" s="136"/>
    </row>
    <row r="238" spans="1:10" ht="36.950000000000003" customHeight="1">
      <c r="A238" s="131">
        <v>228</v>
      </c>
      <c r="B238" s="172" t="s">
        <v>160</v>
      </c>
      <c r="C238" s="173" t="s">
        <v>181</v>
      </c>
      <c r="D238" s="132" t="s">
        <v>557</v>
      </c>
      <c r="E238" s="134">
        <v>400000</v>
      </c>
      <c r="F238" s="134"/>
      <c r="G238" s="134">
        <v>120000</v>
      </c>
      <c r="H238" s="135">
        <f t="shared" si="17"/>
        <v>520000</v>
      </c>
      <c r="I238" s="162">
        <f t="shared" si="15"/>
        <v>120000</v>
      </c>
      <c r="J238" s="136"/>
    </row>
    <row r="239" spans="1:10" ht="36.950000000000003" customHeight="1">
      <c r="A239" s="131">
        <v>229</v>
      </c>
      <c r="B239" s="172" t="s">
        <v>160</v>
      </c>
      <c r="C239" s="173" t="s">
        <v>181</v>
      </c>
      <c r="D239" s="132" t="s">
        <v>558</v>
      </c>
      <c r="E239" s="134">
        <v>400000</v>
      </c>
      <c r="F239" s="134"/>
      <c r="G239" s="134">
        <v>120000</v>
      </c>
      <c r="H239" s="135">
        <f t="shared" si="17"/>
        <v>520000</v>
      </c>
      <c r="I239" s="162">
        <f t="shared" si="15"/>
        <v>120000</v>
      </c>
      <c r="J239" s="136"/>
    </row>
    <row r="240" spans="1:10" s="125" customFormat="1" ht="36.950000000000003" customHeight="1">
      <c r="A240" s="131">
        <v>230</v>
      </c>
      <c r="B240" s="172" t="s">
        <v>160</v>
      </c>
      <c r="C240" s="173" t="s">
        <v>183</v>
      </c>
      <c r="D240" s="141" t="s">
        <v>184</v>
      </c>
      <c r="E240" s="134">
        <v>8067000</v>
      </c>
      <c r="F240" s="134">
        <v>-150000</v>
      </c>
      <c r="G240" s="134">
        <f>1850000+150000</f>
        <v>2000000</v>
      </c>
      <c r="H240" s="135">
        <f t="shared" si="17"/>
        <v>9917000</v>
      </c>
      <c r="I240" s="162">
        <f t="shared" si="15"/>
        <v>2000000</v>
      </c>
      <c r="J240" s="136"/>
    </row>
    <row r="241" spans="1:10" s="125" customFormat="1" ht="36.950000000000003" customHeight="1">
      <c r="A241" s="131">
        <v>231</v>
      </c>
      <c r="B241" s="172" t="s">
        <v>160</v>
      </c>
      <c r="C241" s="173" t="s">
        <v>183</v>
      </c>
      <c r="D241" s="141" t="s">
        <v>608</v>
      </c>
      <c r="E241" s="134"/>
      <c r="F241" s="134"/>
      <c r="G241" s="134">
        <v>150000</v>
      </c>
      <c r="H241" s="135">
        <f t="shared" si="17"/>
        <v>150000</v>
      </c>
      <c r="I241" s="162">
        <f t="shared" si="15"/>
        <v>150000</v>
      </c>
      <c r="J241" s="136"/>
    </row>
    <row r="242" spans="1:10" s="125" customFormat="1" ht="36.950000000000003" customHeight="1">
      <c r="A242" s="131">
        <v>232</v>
      </c>
      <c r="B242" s="172" t="s">
        <v>160</v>
      </c>
      <c r="C242" s="173" t="s">
        <v>183</v>
      </c>
      <c r="D242" s="142" t="s">
        <v>185</v>
      </c>
      <c r="E242" s="134">
        <v>6050000</v>
      </c>
      <c r="F242" s="134"/>
      <c r="G242" s="134">
        <v>850000</v>
      </c>
      <c r="H242" s="135">
        <f t="shared" si="17"/>
        <v>6900000</v>
      </c>
      <c r="I242" s="162">
        <f t="shared" si="15"/>
        <v>850000</v>
      </c>
      <c r="J242" s="136"/>
    </row>
    <row r="243" spans="1:10" s="125" customFormat="1" ht="36.950000000000003" customHeight="1">
      <c r="A243" s="131">
        <v>233</v>
      </c>
      <c r="B243" s="172" t="s">
        <v>160</v>
      </c>
      <c r="C243" s="173" t="s">
        <v>183</v>
      </c>
      <c r="D243" s="141" t="s">
        <v>609</v>
      </c>
      <c r="E243" s="134">
        <v>300000</v>
      </c>
      <c r="F243" s="134"/>
      <c r="G243" s="134">
        <v>300000</v>
      </c>
      <c r="H243" s="135">
        <f t="shared" si="17"/>
        <v>600000</v>
      </c>
      <c r="I243" s="162">
        <f t="shared" si="15"/>
        <v>300000</v>
      </c>
      <c r="J243" s="136"/>
    </row>
    <row r="244" spans="1:10" s="125" customFormat="1" ht="36.950000000000003" customHeight="1">
      <c r="A244" s="131">
        <v>234</v>
      </c>
      <c r="B244" s="172" t="s">
        <v>160</v>
      </c>
      <c r="C244" s="173" t="s">
        <v>183</v>
      </c>
      <c r="D244" s="141" t="s">
        <v>610</v>
      </c>
      <c r="E244" s="134">
        <v>800000</v>
      </c>
      <c r="F244" s="134"/>
      <c r="G244" s="134">
        <v>200000</v>
      </c>
      <c r="H244" s="135">
        <f t="shared" si="17"/>
        <v>1000000</v>
      </c>
      <c r="I244" s="162">
        <f t="shared" si="15"/>
        <v>200000</v>
      </c>
      <c r="J244" s="136"/>
    </row>
    <row r="245" spans="1:10" ht="36.950000000000003" customHeight="1">
      <c r="A245" s="131">
        <v>235</v>
      </c>
      <c r="B245" s="145" t="s">
        <v>160</v>
      </c>
      <c r="C245" s="155" t="s">
        <v>159</v>
      </c>
      <c r="D245" s="132" t="s">
        <v>564</v>
      </c>
      <c r="E245" s="134">
        <v>200000</v>
      </c>
      <c r="F245" s="134"/>
      <c r="G245" s="134">
        <v>200000</v>
      </c>
      <c r="H245" s="135">
        <f t="shared" si="17"/>
        <v>400000</v>
      </c>
      <c r="I245" s="162">
        <f t="shared" si="15"/>
        <v>200000</v>
      </c>
      <c r="J245" s="136"/>
    </row>
    <row r="246" spans="1:10" ht="36.950000000000003" customHeight="1">
      <c r="A246" s="166" t="s">
        <v>269</v>
      </c>
      <c r="B246" s="171"/>
      <c r="C246" s="171"/>
      <c r="D246" s="167"/>
      <c r="E246" s="168">
        <f t="shared" ref="E246:H246" si="18">SUBTOTAL(9,E247:E307)</f>
        <v>14432477</v>
      </c>
      <c r="F246" s="168">
        <f t="shared" si="18"/>
        <v>0</v>
      </c>
      <c r="G246" s="168">
        <f t="shared" si="18"/>
        <v>9988596</v>
      </c>
      <c r="H246" s="168">
        <f t="shared" si="18"/>
        <v>24421073</v>
      </c>
      <c r="I246" s="169">
        <f t="shared" si="15"/>
        <v>9988596</v>
      </c>
      <c r="J246" s="163"/>
    </row>
    <row r="247" spans="1:10" ht="36.950000000000003" customHeight="1">
      <c r="A247" s="131">
        <v>236</v>
      </c>
      <c r="B247" s="146" t="s">
        <v>267</v>
      </c>
      <c r="C247" s="146" t="s">
        <v>270</v>
      </c>
      <c r="D247" s="147" t="s">
        <v>271</v>
      </c>
      <c r="E247" s="148"/>
      <c r="F247" s="134"/>
      <c r="G247" s="134">
        <v>300000</v>
      </c>
      <c r="H247" s="135">
        <f t="shared" ref="H247:H278" si="19">SUM(E247+F247+G247)</f>
        <v>300000</v>
      </c>
      <c r="I247" s="162">
        <f t="shared" si="15"/>
        <v>300000</v>
      </c>
      <c r="J247" s="136"/>
    </row>
    <row r="248" spans="1:10" ht="36.950000000000003" customHeight="1">
      <c r="A248" s="131">
        <v>237</v>
      </c>
      <c r="B248" s="146" t="s">
        <v>267</v>
      </c>
      <c r="C248" s="146" t="s">
        <v>268</v>
      </c>
      <c r="D248" s="147" t="s">
        <v>611</v>
      </c>
      <c r="E248" s="149"/>
      <c r="F248" s="134"/>
      <c r="G248" s="134">
        <v>70000</v>
      </c>
      <c r="H248" s="135">
        <f t="shared" si="19"/>
        <v>70000</v>
      </c>
      <c r="I248" s="162">
        <f t="shared" si="15"/>
        <v>70000</v>
      </c>
      <c r="J248" s="136"/>
    </row>
    <row r="249" spans="1:10" ht="36.950000000000003" customHeight="1">
      <c r="A249" s="131">
        <v>238</v>
      </c>
      <c r="B249" s="145" t="s">
        <v>267</v>
      </c>
      <c r="C249" s="145" t="s">
        <v>268</v>
      </c>
      <c r="D249" s="150" t="s">
        <v>272</v>
      </c>
      <c r="E249" s="134">
        <v>60000</v>
      </c>
      <c r="F249" s="134"/>
      <c r="G249" s="134">
        <v>140000</v>
      </c>
      <c r="H249" s="135">
        <f t="shared" si="19"/>
        <v>200000</v>
      </c>
      <c r="I249" s="162">
        <f t="shared" si="15"/>
        <v>140000</v>
      </c>
      <c r="J249" s="136"/>
    </row>
    <row r="250" spans="1:10" ht="36.950000000000003" customHeight="1">
      <c r="A250" s="131">
        <v>239</v>
      </c>
      <c r="B250" s="172" t="s">
        <v>267</v>
      </c>
      <c r="C250" s="145" t="s">
        <v>58</v>
      </c>
      <c r="D250" s="141" t="s">
        <v>273</v>
      </c>
      <c r="E250" s="134">
        <v>1300000</v>
      </c>
      <c r="F250" s="134"/>
      <c r="G250" s="134">
        <v>700000</v>
      </c>
      <c r="H250" s="135">
        <f t="shared" si="19"/>
        <v>2000000</v>
      </c>
      <c r="I250" s="162">
        <f t="shared" si="15"/>
        <v>700000</v>
      </c>
      <c r="J250" s="136"/>
    </row>
    <row r="251" spans="1:10" ht="36.950000000000003" customHeight="1">
      <c r="A251" s="131">
        <v>240</v>
      </c>
      <c r="B251" s="172" t="s">
        <v>267</v>
      </c>
      <c r="C251" s="145" t="s">
        <v>274</v>
      </c>
      <c r="D251" s="141" t="s">
        <v>275</v>
      </c>
      <c r="E251" s="134">
        <v>5158000</v>
      </c>
      <c r="F251" s="134"/>
      <c r="G251" s="134">
        <v>650000</v>
      </c>
      <c r="H251" s="135">
        <f t="shared" si="19"/>
        <v>5808000</v>
      </c>
      <c r="I251" s="162">
        <f t="shared" si="15"/>
        <v>650000</v>
      </c>
      <c r="J251" s="136"/>
    </row>
    <row r="252" spans="1:10" ht="36.950000000000003" customHeight="1">
      <c r="A252" s="131">
        <v>241</v>
      </c>
      <c r="B252" s="146" t="s">
        <v>57</v>
      </c>
      <c r="C252" s="146" t="s">
        <v>58</v>
      </c>
      <c r="D252" s="147" t="s">
        <v>276</v>
      </c>
      <c r="E252" s="151">
        <v>200000</v>
      </c>
      <c r="F252" s="134"/>
      <c r="G252" s="134">
        <v>500000</v>
      </c>
      <c r="H252" s="135">
        <f t="shared" si="19"/>
        <v>700000</v>
      </c>
      <c r="I252" s="162">
        <f t="shared" si="15"/>
        <v>500000</v>
      </c>
      <c r="J252" s="136"/>
    </row>
    <row r="253" spans="1:10" ht="36.950000000000003" customHeight="1">
      <c r="A253" s="131">
        <v>242</v>
      </c>
      <c r="B253" s="146" t="s">
        <v>57</v>
      </c>
      <c r="C253" s="155" t="s">
        <v>461</v>
      </c>
      <c r="D253" s="132" t="s">
        <v>462</v>
      </c>
      <c r="E253" s="134">
        <v>300000</v>
      </c>
      <c r="F253" s="134"/>
      <c r="G253" s="134">
        <v>350000</v>
      </c>
      <c r="H253" s="135">
        <f t="shared" si="19"/>
        <v>650000</v>
      </c>
      <c r="I253" s="162">
        <f t="shared" si="15"/>
        <v>350000</v>
      </c>
      <c r="J253" s="136"/>
    </row>
    <row r="254" spans="1:10" ht="36.950000000000003" customHeight="1">
      <c r="A254" s="131">
        <v>243</v>
      </c>
      <c r="B254" s="146" t="s">
        <v>57</v>
      </c>
      <c r="C254" s="145" t="s">
        <v>108</v>
      </c>
      <c r="D254" s="141" t="s">
        <v>612</v>
      </c>
      <c r="E254" s="134"/>
      <c r="F254" s="149"/>
      <c r="G254" s="149">
        <v>180000</v>
      </c>
      <c r="H254" s="135">
        <f t="shared" si="19"/>
        <v>180000</v>
      </c>
      <c r="I254" s="162">
        <f t="shared" si="15"/>
        <v>180000</v>
      </c>
      <c r="J254" s="136"/>
    </row>
    <row r="255" spans="1:10" ht="36.950000000000003" customHeight="1">
      <c r="A255" s="131">
        <v>244</v>
      </c>
      <c r="B255" s="146" t="s">
        <v>57</v>
      </c>
      <c r="C255" s="145" t="s">
        <v>277</v>
      </c>
      <c r="D255" s="141" t="s">
        <v>613</v>
      </c>
      <c r="E255" s="134"/>
      <c r="F255" s="149"/>
      <c r="G255" s="149">
        <v>300000</v>
      </c>
      <c r="H255" s="135">
        <f t="shared" si="19"/>
        <v>300000</v>
      </c>
      <c r="I255" s="162">
        <f t="shared" si="15"/>
        <v>300000</v>
      </c>
      <c r="J255" s="136"/>
    </row>
    <row r="256" spans="1:10" ht="36.950000000000003" customHeight="1">
      <c r="A256" s="131">
        <v>245</v>
      </c>
      <c r="B256" s="146" t="s">
        <v>57</v>
      </c>
      <c r="C256" s="145" t="s">
        <v>109</v>
      </c>
      <c r="D256" s="141" t="s">
        <v>614</v>
      </c>
      <c r="E256" s="134"/>
      <c r="F256" s="149"/>
      <c r="G256" s="149">
        <v>9800</v>
      </c>
      <c r="H256" s="135">
        <f t="shared" si="19"/>
        <v>9800</v>
      </c>
      <c r="I256" s="162">
        <f t="shared" si="15"/>
        <v>9800</v>
      </c>
      <c r="J256" s="136"/>
    </row>
    <row r="257" spans="1:10" ht="36.950000000000003" customHeight="1">
      <c r="A257" s="131">
        <v>246</v>
      </c>
      <c r="B257" s="146" t="s">
        <v>57</v>
      </c>
      <c r="C257" s="145" t="s">
        <v>109</v>
      </c>
      <c r="D257" s="141" t="s">
        <v>615</v>
      </c>
      <c r="E257" s="134"/>
      <c r="F257" s="149"/>
      <c r="G257" s="149">
        <v>3000</v>
      </c>
      <c r="H257" s="135">
        <f t="shared" si="19"/>
        <v>3000</v>
      </c>
      <c r="I257" s="162">
        <f t="shared" si="15"/>
        <v>3000</v>
      </c>
      <c r="J257" s="136"/>
    </row>
    <row r="258" spans="1:10" ht="36.950000000000003" customHeight="1">
      <c r="A258" s="131">
        <v>247</v>
      </c>
      <c r="B258" s="146" t="s">
        <v>57</v>
      </c>
      <c r="C258" s="145" t="s">
        <v>109</v>
      </c>
      <c r="D258" s="141" t="s">
        <v>616</v>
      </c>
      <c r="E258" s="134"/>
      <c r="F258" s="149"/>
      <c r="G258" s="149">
        <v>12000</v>
      </c>
      <c r="H258" s="135">
        <f t="shared" si="19"/>
        <v>12000</v>
      </c>
      <c r="I258" s="162">
        <f t="shared" si="15"/>
        <v>12000</v>
      </c>
      <c r="J258" s="136"/>
    </row>
    <row r="259" spans="1:10" ht="36.950000000000003" customHeight="1">
      <c r="A259" s="131">
        <v>248</v>
      </c>
      <c r="B259" s="146" t="s">
        <v>57</v>
      </c>
      <c r="C259" s="145" t="s">
        <v>277</v>
      </c>
      <c r="D259" s="132" t="s">
        <v>465</v>
      </c>
      <c r="E259" s="134">
        <v>123000</v>
      </c>
      <c r="F259" s="134"/>
      <c r="G259" s="134">
        <v>27000</v>
      </c>
      <c r="H259" s="135">
        <f t="shared" si="19"/>
        <v>150000</v>
      </c>
      <c r="I259" s="162">
        <f t="shared" si="15"/>
        <v>27000</v>
      </c>
      <c r="J259" s="136"/>
    </row>
    <row r="260" spans="1:10" ht="36.950000000000003" customHeight="1">
      <c r="A260" s="131">
        <v>249</v>
      </c>
      <c r="B260" s="146" t="s">
        <v>267</v>
      </c>
      <c r="C260" s="146" t="s">
        <v>274</v>
      </c>
      <c r="D260" s="147" t="s">
        <v>278</v>
      </c>
      <c r="E260" s="152">
        <v>1500000</v>
      </c>
      <c r="F260" s="134"/>
      <c r="G260" s="134">
        <v>140000</v>
      </c>
      <c r="H260" s="135">
        <f t="shared" si="19"/>
        <v>1640000</v>
      </c>
      <c r="I260" s="162">
        <f t="shared" si="15"/>
        <v>140000</v>
      </c>
      <c r="J260" s="136"/>
    </row>
    <row r="261" spans="1:10" ht="36.950000000000003" customHeight="1">
      <c r="A261" s="131">
        <v>250</v>
      </c>
      <c r="B261" s="146" t="s">
        <v>267</v>
      </c>
      <c r="C261" s="146" t="s">
        <v>274</v>
      </c>
      <c r="D261" s="147" t="s">
        <v>279</v>
      </c>
      <c r="E261" s="152">
        <v>1128485</v>
      </c>
      <c r="F261" s="149"/>
      <c r="G261" s="149">
        <v>130000</v>
      </c>
      <c r="H261" s="135">
        <f t="shared" si="19"/>
        <v>1258485</v>
      </c>
      <c r="I261" s="162">
        <f t="shared" si="15"/>
        <v>130000</v>
      </c>
      <c r="J261" s="136"/>
    </row>
    <row r="262" spans="1:10" ht="36.950000000000003" customHeight="1">
      <c r="A262" s="131">
        <v>251</v>
      </c>
      <c r="B262" s="146" t="s">
        <v>267</v>
      </c>
      <c r="C262" s="146" t="s">
        <v>274</v>
      </c>
      <c r="D262" s="147" t="s">
        <v>280</v>
      </c>
      <c r="E262" s="152">
        <v>140000</v>
      </c>
      <c r="F262" s="134"/>
      <c r="G262" s="134">
        <v>90000</v>
      </c>
      <c r="H262" s="135">
        <f t="shared" si="19"/>
        <v>230000</v>
      </c>
      <c r="I262" s="162">
        <f t="shared" si="15"/>
        <v>90000</v>
      </c>
      <c r="J262" s="136"/>
    </row>
    <row r="263" spans="1:10" ht="36.950000000000003" customHeight="1">
      <c r="A263" s="131">
        <v>252</v>
      </c>
      <c r="B263" s="146" t="s">
        <v>267</v>
      </c>
      <c r="C263" s="146" t="s">
        <v>270</v>
      </c>
      <c r="D263" s="147" t="s">
        <v>281</v>
      </c>
      <c r="E263" s="151"/>
      <c r="F263" s="134"/>
      <c r="G263" s="149">
        <v>750000</v>
      </c>
      <c r="H263" s="135">
        <f t="shared" si="19"/>
        <v>750000</v>
      </c>
      <c r="I263" s="162">
        <f t="shared" ref="I263:I326" si="20">SUM(G263)</f>
        <v>750000</v>
      </c>
      <c r="J263" s="136"/>
    </row>
    <row r="264" spans="1:10" ht="36.950000000000003" customHeight="1">
      <c r="A264" s="131">
        <v>253</v>
      </c>
      <c r="B264" s="146" t="s">
        <v>267</v>
      </c>
      <c r="C264" s="146" t="s">
        <v>270</v>
      </c>
      <c r="D264" s="147" t="s">
        <v>282</v>
      </c>
      <c r="E264" s="151"/>
      <c r="F264" s="134"/>
      <c r="G264" s="149">
        <v>300000</v>
      </c>
      <c r="H264" s="135">
        <f t="shared" si="19"/>
        <v>300000</v>
      </c>
      <c r="I264" s="162">
        <f t="shared" si="20"/>
        <v>300000</v>
      </c>
      <c r="J264" s="136"/>
    </row>
    <row r="265" spans="1:10" ht="36.950000000000003" customHeight="1">
      <c r="A265" s="131">
        <v>254</v>
      </c>
      <c r="B265" s="146" t="s">
        <v>267</v>
      </c>
      <c r="C265" s="146" t="s">
        <v>268</v>
      </c>
      <c r="D265" s="147" t="s">
        <v>617</v>
      </c>
      <c r="E265" s="151"/>
      <c r="F265" s="134"/>
      <c r="G265" s="134">
        <v>600000</v>
      </c>
      <c r="H265" s="135">
        <f t="shared" si="19"/>
        <v>600000</v>
      </c>
      <c r="I265" s="162">
        <f t="shared" si="20"/>
        <v>600000</v>
      </c>
      <c r="J265" s="136"/>
    </row>
    <row r="266" spans="1:10" ht="36.950000000000003" customHeight="1">
      <c r="A266" s="131">
        <v>255</v>
      </c>
      <c r="B266" s="146" t="s">
        <v>267</v>
      </c>
      <c r="C266" s="146" t="s">
        <v>268</v>
      </c>
      <c r="D266" s="147" t="s">
        <v>283</v>
      </c>
      <c r="E266" s="153"/>
      <c r="F266" s="148"/>
      <c r="G266" s="154">
        <v>200000</v>
      </c>
      <c r="H266" s="135">
        <f t="shared" si="19"/>
        <v>200000</v>
      </c>
      <c r="I266" s="162">
        <f t="shared" si="20"/>
        <v>200000</v>
      </c>
      <c r="J266" s="136"/>
    </row>
    <row r="267" spans="1:10" ht="36.950000000000003" customHeight="1">
      <c r="A267" s="131">
        <v>256</v>
      </c>
      <c r="B267" s="146" t="s">
        <v>267</v>
      </c>
      <c r="C267" s="146" t="s">
        <v>268</v>
      </c>
      <c r="D267" s="147" t="s">
        <v>618</v>
      </c>
      <c r="E267" s="134"/>
      <c r="F267" s="134"/>
      <c r="G267" s="134">
        <v>50000</v>
      </c>
      <c r="H267" s="135">
        <f t="shared" si="19"/>
        <v>50000</v>
      </c>
      <c r="I267" s="162">
        <f t="shared" si="20"/>
        <v>50000</v>
      </c>
      <c r="J267" s="136"/>
    </row>
    <row r="268" spans="1:10" ht="36.950000000000003" customHeight="1">
      <c r="A268" s="131">
        <v>257</v>
      </c>
      <c r="B268" s="146" t="s">
        <v>267</v>
      </c>
      <c r="C268" s="146" t="s">
        <v>58</v>
      </c>
      <c r="D268" s="132" t="s">
        <v>459</v>
      </c>
      <c r="E268" s="134">
        <v>100000</v>
      </c>
      <c r="F268" s="134"/>
      <c r="G268" s="134">
        <v>200000</v>
      </c>
      <c r="H268" s="135">
        <f t="shared" si="19"/>
        <v>300000</v>
      </c>
      <c r="I268" s="162">
        <f t="shared" si="20"/>
        <v>200000</v>
      </c>
      <c r="J268" s="136"/>
    </row>
    <row r="269" spans="1:10" ht="36.950000000000003" customHeight="1">
      <c r="A269" s="131">
        <v>258</v>
      </c>
      <c r="B269" s="172" t="s">
        <v>59</v>
      </c>
      <c r="C269" s="155" t="s">
        <v>117</v>
      </c>
      <c r="D269" s="132" t="s">
        <v>578</v>
      </c>
      <c r="E269" s="134"/>
      <c r="F269" s="134"/>
      <c r="G269" s="134">
        <v>90000</v>
      </c>
      <c r="H269" s="135">
        <f t="shared" si="19"/>
        <v>90000</v>
      </c>
      <c r="I269" s="162">
        <f t="shared" si="20"/>
        <v>90000</v>
      </c>
      <c r="J269" s="136"/>
    </row>
    <row r="270" spans="1:10" ht="36.950000000000003" customHeight="1">
      <c r="A270" s="131">
        <v>259</v>
      </c>
      <c r="B270" s="172" t="s">
        <v>59</v>
      </c>
      <c r="C270" s="155" t="s">
        <v>117</v>
      </c>
      <c r="D270" s="132" t="s">
        <v>284</v>
      </c>
      <c r="E270" s="134">
        <v>191770</v>
      </c>
      <c r="F270" s="134"/>
      <c r="G270" s="134">
        <v>108230</v>
      </c>
      <c r="H270" s="135">
        <f t="shared" si="19"/>
        <v>300000</v>
      </c>
      <c r="I270" s="162">
        <f t="shared" si="20"/>
        <v>108230</v>
      </c>
      <c r="J270" s="136"/>
    </row>
    <row r="271" spans="1:10" ht="36.950000000000003" customHeight="1">
      <c r="A271" s="131">
        <v>260</v>
      </c>
      <c r="B271" s="172" t="s">
        <v>59</v>
      </c>
      <c r="C271" s="155" t="s">
        <v>117</v>
      </c>
      <c r="D271" s="132" t="s">
        <v>285</v>
      </c>
      <c r="E271" s="134">
        <v>85690</v>
      </c>
      <c r="F271" s="134"/>
      <c r="G271" s="134">
        <v>14310</v>
      </c>
      <c r="H271" s="135">
        <f t="shared" si="19"/>
        <v>100000</v>
      </c>
      <c r="I271" s="162">
        <f t="shared" si="20"/>
        <v>14310</v>
      </c>
      <c r="J271" s="136"/>
    </row>
    <row r="272" spans="1:10" ht="36.950000000000003" customHeight="1">
      <c r="A272" s="131">
        <v>261</v>
      </c>
      <c r="B272" s="172" t="s">
        <v>59</v>
      </c>
      <c r="C272" s="155" t="s">
        <v>119</v>
      </c>
      <c r="D272" s="132" t="s">
        <v>286</v>
      </c>
      <c r="E272" s="134">
        <v>34000</v>
      </c>
      <c r="F272" s="134"/>
      <c r="G272" s="134">
        <v>28000</v>
      </c>
      <c r="H272" s="135">
        <f t="shared" si="19"/>
        <v>62000</v>
      </c>
      <c r="I272" s="162">
        <f t="shared" si="20"/>
        <v>28000</v>
      </c>
      <c r="J272" s="136"/>
    </row>
    <row r="273" spans="1:10" ht="36.950000000000003" customHeight="1">
      <c r="A273" s="131">
        <v>262</v>
      </c>
      <c r="B273" s="172" t="s">
        <v>59</v>
      </c>
      <c r="C273" s="155" t="s">
        <v>120</v>
      </c>
      <c r="D273" s="132" t="s">
        <v>286</v>
      </c>
      <c r="E273" s="134">
        <v>40000</v>
      </c>
      <c r="F273" s="134"/>
      <c r="G273" s="134">
        <v>10000</v>
      </c>
      <c r="H273" s="135">
        <f t="shared" si="19"/>
        <v>50000</v>
      </c>
      <c r="I273" s="162">
        <f t="shared" si="20"/>
        <v>10000</v>
      </c>
      <c r="J273" s="136"/>
    </row>
    <row r="274" spans="1:10" ht="36.950000000000003" customHeight="1">
      <c r="A274" s="131">
        <v>263</v>
      </c>
      <c r="B274" s="172" t="s">
        <v>59</v>
      </c>
      <c r="C274" s="155" t="s">
        <v>117</v>
      </c>
      <c r="D274" s="132" t="s">
        <v>287</v>
      </c>
      <c r="E274" s="134">
        <v>719844</v>
      </c>
      <c r="F274" s="134"/>
      <c r="G274" s="134">
        <v>280156</v>
      </c>
      <c r="H274" s="135">
        <f t="shared" si="19"/>
        <v>1000000</v>
      </c>
      <c r="I274" s="162">
        <f t="shared" si="20"/>
        <v>280156</v>
      </c>
      <c r="J274" s="136"/>
    </row>
    <row r="275" spans="1:10" ht="36.950000000000003" customHeight="1">
      <c r="A275" s="131">
        <v>264</v>
      </c>
      <c r="B275" s="172" t="s">
        <v>59</v>
      </c>
      <c r="C275" s="155" t="s">
        <v>119</v>
      </c>
      <c r="D275" s="132" t="s">
        <v>288</v>
      </c>
      <c r="E275" s="134"/>
      <c r="F275" s="134"/>
      <c r="G275" s="134">
        <v>56800</v>
      </c>
      <c r="H275" s="135">
        <f t="shared" si="19"/>
        <v>56800</v>
      </c>
      <c r="I275" s="162">
        <f t="shared" si="20"/>
        <v>56800</v>
      </c>
      <c r="J275" s="136"/>
    </row>
    <row r="276" spans="1:10" ht="36.950000000000003" customHeight="1">
      <c r="A276" s="131">
        <v>265</v>
      </c>
      <c r="B276" s="172" t="s">
        <v>59</v>
      </c>
      <c r="C276" s="155" t="s">
        <v>119</v>
      </c>
      <c r="D276" s="132" t="s">
        <v>289</v>
      </c>
      <c r="E276" s="134">
        <v>65000</v>
      </c>
      <c r="F276" s="134"/>
      <c r="G276" s="134">
        <v>195000</v>
      </c>
      <c r="H276" s="135">
        <f t="shared" si="19"/>
        <v>260000</v>
      </c>
      <c r="I276" s="162">
        <f t="shared" si="20"/>
        <v>195000</v>
      </c>
      <c r="J276" s="136"/>
    </row>
    <row r="277" spans="1:10" ht="36.950000000000003" customHeight="1">
      <c r="A277" s="131">
        <v>266</v>
      </c>
      <c r="B277" s="172" t="s">
        <v>59</v>
      </c>
      <c r="C277" s="155" t="s">
        <v>119</v>
      </c>
      <c r="D277" s="132" t="s">
        <v>290</v>
      </c>
      <c r="E277" s="134">
        <v>91800</v>
      </c>
      <c r="F277" s="134"/>
      <c r="G277" s="134">
        <v>733200</v>
      </c>
      <c r="H277" s="135">
        <f t="shared" si="19"/>
        <v>825000</v>
      </c>
      <c r="I277" s="162">
        <f t="shared" si="20"/>
        <v>733200</v>
      </c>
      <c r="J277" s="136"/>
    </row>
    <row r="278" spans="1:10" ht="36.950000000000003" customHeight="1">
      <c r="A278" s="131">
        <v>267</v>
      </c>
      <c r="B278" s="172" t="s">
        <v>59</v>
      </c>
      <c r="C278" s="155" t="s">
        <v>119</v>
      </c>
      <c r="D278" s="132" t="s">
        <v>291</v>
      </c>
      <c r="E278" s="134"/>
      <c r="F278" s="134"/>
      <c r="G278" s="134">
        <v>100000</v>
      </c>
      <c r="H278" s="135">
        <f t="shared" si="19"/>
        <v>100000</v>
      </c>
      <c r="I278" s="162">
        <f t="shared" si="20"/>
        <v>100000</v>
      </c>
      <c r="J278" s="136"/>
    </row>
    <row r="279" spans="1:10" ht="36.950000000000003" customHeight="1">
      <c r="A279" s="131">
        <v>268</v>
      </c>
      <c r="B279" s="172" t="s">
        <v>59</v>
      </c>
      <c r="C279" s="155" t="s">
        <v>119</v>
      </c>
      <c r="D279" s="132" t="s">
        <v>292</v>
      </c>
      <c r="E279" s="134"/>
      <c r="F279" s="134"/>
      <c r="G279" s="134">
        <v>100000</v>
      </c>
      <c r="H279" s="135">
        <f t="shared" ref="H279:H310" si="21">SUM(E279+F279+G279)</f>
        <v>100000</v>
      </c>
      <c r="I279" s="162">
        <f t="shared" si="20"/>
        <v>100000</v>
      </c>
      <c r="J279" s="136"/>
    </row>
    <row r="280" spans="1:10" ht="36.950000000000003" customHeight="1">
      <c r="A280" s="131">
        <v>269</v>
      </c>
      <c r="B280" s="172" t="s">
        <v>59</v>
      </c>
      <c r="C280" s="155" t="s">
        <v>119</v>
      </c>
      <c r="D280" s="132" t="s">
        <v>293</v>
      </c>
      <c r="E280" s="134">
        <v>25000</v>
      </c>
      <c r="F280" s="134"/>
      <c r="G280" s="134">
        <v>30000</v>
      </c>
      <c r="H280" s="135">
        <f t="shared" si="21"/>
        <v>55000</v>
      </c>
      <c r="I280" s="162">
        <f t="shared" si="20"/>
        <v>30000</v>
      </c>
      <c r="J280" s="136"/>
    </row>
    <row r="281" spans="1:10" ht="36.950000000000003" customHeight="1">
      <c r="A281" s="131">
        <v>270</v>
      </c>
      <c r="B281" s="172" t="s">
        <v>59</v>
      </c>
      <c r="C281" s="155" t="s">
        <v>119</v>
      </c>
      <c r="D281" s="132" t="s">
        <v>294</v>
      </c>
      <c r="E281" s="134">
        <v>515000</v>
      </c>
      <c r="F281" s="134"/>
      <c r="G281" s="134">
        <v>185000</v>
      </c>
      <c r="H281" s="135">
        <f t="shared" si="21"/>
        <v>700000</v>
      </c>
      <c r="I281" s="162">
        <f t="shared" si="20"/>
        <v>185000</v>
      </c>
      <c r="J281" s="136"/>
    </row>
    <row r="282" spans="1:10" ht="36.950000000000003" customHeight="1">
      <c r="A282" s="131">
        <v>271</v>
      </c>
      <c r="B282" s="172" t="s">
        <v>59</v>
      </c>
      <c r="C282" s="155" t="s">
        <v>119</v>
      </c>
      <c r="D282" s="132" t="s">
        <v>295</v>
      </c>
      <c r="E282" s="134"/>
      <c r="F282" s="134"/>
      <c r="G282" s="134">
        <v>94747</v>
      </c>
      <c r="H282" s="135">
        <f t="shared" si="21"/>
        <v>94747</v>
      </c>
      <c r="I282" s="162">
        <f t="shared" si="20"/>
        <v>94747</v>
      </c>
      <c r="J282" s="136"/>
    </row>
    <row r="283" spans="1:10" ht="36.950000000000003" customHeight="1">
      <c r="A283" s="131">
        <v>272</v>
      </c>
      <c r="B283" s="172" t="s">
        <v>59</v>
      </c>
      <c r="C283" s="155" t="s">
        <v>118</v>
      </c>
      <c r="D283" s="132" t="s">
        <v>484</v>
      </c>
      <c r="E283" s="134">
        <v>925000</v>
      </c>
      <c r="F283" s="134"/>
      <c r="G283" s="134">
        <v>420000</v>
      </c>
      <c r="H283" s="135">
        <f t="shared" si="21"/>
        <v>1345000</v>
      </c>
      <c r="I283" s="162">
        <f t="shared" si="20"/>
        <v>420000</v>
      </c>
      <c r="J283" s="136"/>
    </row>
    <row r="284" spans="1:10" ht="36.950000000000003" customHeight="1">
      <c r="A284" s="131">
        <v>273</v>
      </c>
      <c r="B284" s="172" t="s">
        <v>59</v>
      </c>
      <c r="C284" s="155" t="s">
        <v>118</v>
      </c>
      <c r="D284" s="132" t="s">
        <v>463</v>
      </c>
      <c r="E284" s="134">
        <v>250000</v>
      </c>
      <c r="F284" s="134"/>
      <c r="G284" s="134">
        <v>200000</v>
      </c>
      <c r="H284" s="135">
        <f t="shared" si="21"/>
        <v>450000</v>
      </c>
      <c r="I284" s="162">
        <f t="shared" si="20"/>
        <v>200000</v>
      </c>
      <c r="J284" s="136"/>
    </row>
    <row r="285" spans="1:10" ht="36.950000000000003" customHeight="1">
      <c r="A285" s="131">
        <v>274</v>
      </c>
      <c r="B285" s="172" t="s">
        <v>59</v>
      </c>
      <c r="C285" s="155" t="s">
        <v>119</v>
      </c>
      <c r="D285" s="132" t="s">
        <v>570</v>
      </c>
      <c r="E285" s="134">
        <v>172948</v>
      </c>
      <c r="F285" s="134"/>
      <c r="G285" s="134">
        <v>40000</v>
      </c>
      <c r="H285" s="135">
        <f t="shared" si="21"/>
        <v>212948</v>
      </c>
      <c r="I285" s="162">
        <f t="shared" si="20"/>
        <v>40000</v>
      </c>
      <c r="J285" s="136"/>
    </row>
    <row r="286" spans="1:10" s="122" customFormat="1" ht="36.950000000000003" customHeight="1">
      <c r="A286" s="131">
        <v>275</v>
      </c>
      <c r="B286" s="172" t="s">
        <v>296</v>
      </c>
      <c r="C286" s="145" t="s">
        <v>297</v>
      </c>
      <c r="D286" s="141" t="s">
        <v>619</v>
      </c>
      <c r="E286" s="134"/>
      <c r="F286" s="134"/>
      <c r="G286" s="134">
        <v>90000</v>
      </c>
      <c r="H286" s="135">
        <f t="shared" si="21"/>
        <v>90000</v>
      </c>
      <c r="I286" s="162">
        <f t="shared" si="20"/>
        <v>90000</v>
      </c>
      <c r="J286" s="136"/>
    </row>
    <row r="287" spans="1:10" s="122" customFormat="1" ht="36.950000000000003" customHeight="1">
      <c r="A287" s="131">
        <v>276</v>
      </c>
      <c r="B287" s="172" t="s">
        <v>296</v>
      </c>
      <c r="C287" s="145" t="s">
        <v>297</v>
      </c>
      <c r="D287" s="141" t="s">
        <v>298</v>
      </c>
      <c r="E287" s="134">
        <v>120000</v>
      </c>
      <c r="F287" s="134"/>
      <c r="G287" s="134">
        <v>30000</v>
      </c>
      <c r="H287" s="135">
        <f t="shared" si="21"/>
        <v>150000</v>
      </c>
      <c r="I287" s="162">
        <f t="shared" si="20"/>
        <v>30000</v>
      </c>
      <c r="J287" s="136"/>
    </row>
    <row r="288" spans="1:10" s="122" customFormat="1" ht="36.950000000000003" customHeight="1">
      <c r="A288" s="131">
        <v>277</v>
      </c>
      <c r="B288" s="172" t="s">
        <v>296</v>
      </c>
      <c r="C288" s="145" t="s">
        <v>297</v>
      </c>
      <c r="D288" s="141" t="s">
        <v>299</v>
      </c>
      <c r="E288" s="134">
        <v>25000</v>
      </c>
      <c r="F288" s="134"/>
      <c r="G288" s="134">
        <v>50000</v>
      </c>
      <c r="H288" s="135">
        <f t="shared" si="21"/>
        <v>75000</v>
      </c>
      <c r="I288" s="162">
        <f t="shared" si="20"/>
        <v>50000</v>
      </c>
      <c r="J288" s="136"/>
    </row>
    <row r="289" spans="1:10" s="122" customFormat="1" ht="36.950000000000003" customHeight="1">
      <c r="A289" s="131">
        <v>278</v>
      </c>
      <c r="B289" s="172" t="s">
        <v>296</v>
      </c>
      <c r="C289" s="145" t="s">
        <v>297</v>
      </c>
      <c r="D289" s="141" t="s">
        <v>300</v>
      </c>
      <c r="E289" s="134">
        <v>60000</v>
      </c>
      <c r="F289" s="134"/>
      <c r="G289" s="134">
        <v>40000</v>
      </c>
      <c r="H289" s="135">
        <f t="shared" si="21"/>
        <v>100000</v>
      </c>
      <c r="I289" s="162">
        <f t="shared" si="20"/>
        <v>40000</v>
      </c>
      <c r="J289" s="136"/>
    </row>
    <row r="290" spans="1:10" s="122" customFormat="1" ht="36.950000000000003" customHeight="1">
      <c r="A290" s="131">
        <v>279</v>
      </c>
      <c r="B290" s="172" t="s">
        <v>296</v>
      </c>
      <c r="C290" s="145" t="s">
        <v>301</v>
      </c>
      <c r="D290" s="141" t="s">
        <v>302</v>
      </c>
      <c r="E290" s="134">
        <v>24000</v>
      </c>
      <c r="F290" s="134"/>
      <c r="G290" s="134">
        <v>64800</v>
      </c>
      <c r="H290" s="135">
        <f t="shared" si="21"/>
        <v>88800</v>
      </c>
      <c r="I290" s="162">
        <f t="shared" si="20"/>
        <v>64800</v>
      </c>
      <c r="J290" s="136"/>
    </row>
    <row r="291" spans="1:10" s="122" customFormat="1" ht="36.950000000000003" customHeight="1">
      <c r="A291" s="131">
        <v>280</v>
      </c>
      <c r="B291" s="172" t="s">
        <v>296</v>
      </c>
      <c r="C291" s="145" t="s">
        <v>303</v>
      </c>
      <c r="D291" s="141" t="s">
        <v>304</v>
      </c>
      <c r="E291" s="134">
        <v>252000</v>
      </c>
      <c r="F291" s="134"/>
      <c r="G291" s="134">
        <v>400000</v>
      </c>
      <c r="H291" s="135">
        <f t="shared" si="21"/>
        <v>652000</v>
      </c>
      <c r="I291" s="162">
        <f t="shared" si="20"/>
        <v>400000</v>
      </c>
      <c r="J291" s="136"/>
    </row>
    <row r="292" spans="1:10" s="122" customFormat="1" ht="36.950000000000003" customHeight="1">
      <c r="A292" s="131">
        <v>281</v>
      </c>
      <c r="B292" s="172" t="s">
        <v>296</v>
      </c>
      <c r="C292" s="145" t="s">
        <v>297</v>
      </c>
      <c r="D292" s="141" t="s">
        <v>305</v>
      </c>
      <c r="E292" s="134">
        <v>96000</v>
      </c>
      <c r="F292" s="134"/>
      <c r="G292" s="134">
        <v>24000</v>
      </c>
      <c r="H292" s="135">
        <f t="shared" si="21"/>
        <v>120000</v>
      </c>
      <c r="I292" s="162">
        <f t="shared" si="20"/>
        <v>24000</v>
      </c>
      <c r="J292" s="136"/>
    </row>
    <row r="293" spans="1:10" s="122" customFormat="1" ht="36.950000000000003" customHeight="1">
      <c r="A293" s="131">
        <v>282</v>
      </c>
      <c r="B293" s="172" t="s">
        <v>296</v>
      </c>
      <c r="C293" s="145" t="s">
        <v>306</v>
      </c>
      <c r="D293" s="141" t="s">
        <v>620</v>
      </c>
      <c r="E293" s="134"/>
      <c r="F293" s="134"/>
      <c r="G293" s="134">
        <v>60000</v>
      </c>
      <c r="H293" s="135">
        <f t="shared" si="21"/>
        <v>60000</v>
      </c>
      <c r="I293" s="162">
        <f t="shared" si="20"/>
        <v>60000</v>
      </c>
      <c r="J293" s="136"/>
    </row>
    <row r="294" spans="1:10" s="122" customFormat="1" ht="36.950000000000003" customHeight="1">
      <c r="A294" s="131">
        <v>283</v>
      </c>
      <c r="B294" s="172" t="s">
        <v>296</v>
      </c>
      <c r="C294" s="145" t="s">
        <v>307</v>
      </c>
      <c r="D294" s="141" t="s">
        <v>308</v>
      </c>
      <c r="E294" s="134">
        <v>13898</v>
      </c>
      <c r="F294" s="156"/>
      <c r="G294" s="134">
        <v>27795</v>
      </c>
      <c r="H294" s="135">
        <f t="shared" si="21"/>
        <v>41693</v>
      </c>
      <c r="I294" s="162">
        <f t="shared" si="20"/>
        <v>27795</v>
      </c>
      <c r="J294" s="136"/>
    </row>
    <row r="295" spans="1:10" s="122" customFormat="1" ht="36.950000000000003" customHeight="1">
      <c r="A295" s="131">
        <v>284</v>
      </c>
      <c r="B295" s="146" t="s">
        <v>296</v>
      </c>
      <c r="C295" s="146" t="s">
        <v>301</v>
      </c>
      <c r="D295" s="147" t="s">
        <v>309</v>
      </c>
      <c r="E295" s="154">
        <v>120000</v>
      </c>
      <c r="F295" s="149"/>
      <c r="G295" s="149">
        <v>180000</v>
      </c>
      <c r="H295" s="135">
        <f t="shared" si="21"/>
        <v>300000</v>
      </c>
      <c r="I295" s="162">
        <f t="shared" si="20"/>
        <v>180000</v>
      </c>
      <c r="J295" s="136"/>
    </row>
    <row r="296" spans="1:10" s="122" customFormat="1" ht="36.950000000000003" customHeight="1">
      <c r="A296" s="131">
        <v>285</v>
      </c>
      <c r="B296" s="146" t="s">
        <v>296</v>
      </c>
      <c r="C296" s="146" t="s">
        <v>310</v>
      </c>
      <c r="D296" s="147" t="s">
        <v>311</v>
      </c>
      <c r="E296" s="154">
        <v>13042</v>
      </c>
      <c r="F296" s="149"/>
      <c r="G296" s="149">
        <v>63958</v>
      </c>
      <c r="H296" s="135">
        <f t="shared" si="21"/>
        <v>77000</v>
      </c>
      <c r="I296" s="162">
        <f t="shared" si="20"/>
        <v>63958</v>
      </c>
      <c r="J296" s="136"/>
    </row>
    <row r="297" spans="1:10" s="122" customFormat="1" ht="36.950000000000003" customHeight="1">
      <c r="A297" s="131">
        <v>286</v>
      </c>
      <c r="B297" s="146" t="s">
        <v>296</v>
      </c>
      <c r="C297" s="146" t="s">
        <v>312</v>
      </c>
      <c r="D297" s="157" t="s">
        <v>621</v>
      </c>
      <c r="E297" s="154"/>
      <c r="F297" s="158"/>
      <c r="G297" s="149">
        <v>4000</v>
      </c>
      <c r="H297" s="135">
        <f t="shared" si="21"/>
        <v>4000</v>
      </c>
      <c r="I297" s="162">
        <f t="shared" si="20"/>
        <v>4000</v>
      </c>
      <c r="J297" s="136"/>
    </row>
    <row r="298" spans="1:10" s="122" customFormat="1" ht="36.950000000000003" customHeight="1">
      <c r="A298" s="131">
        <v>287</v>
      </c>
      <c r="B298" s="146" t="s">
        <v>296</v>
      </c>
      <c r="C298" s="146" t="s">
        <v>312</v>
      </c>
      <c r="D298" s="157" t="s">
        <v>624</v>
      </c>
      <c r="E298" s="154"/>
      <c r="F298" s="158"/>
      <c r="G298" s="149">
        <v>30000</v>
      </c>
      <c r="H298" s="135">
        <f t="shared" si="21"/>
        <v>30000</v>
      </c>
      <c r="I298" s="162">
        <f t="shared" si="20"/>
        <v>30000</v>
      </c>
      <c r="J298" s="136"/>
    </row>
    <row r="299" spans="1:10" s="122" customFormat="1" ht="36.950000000000003" customHeight="1">
      <c r="A299" s="131">
        <v>288</v>
      </c>
      <c r="B299" s="146" t="s">
        <v>296</v>
      </c>
      <c r="C299" s="146" t="s">
        <v>313</v>
      </c>
      <c r="D299" s="157" t="s">
        <v>622</v>
      </c>
      <c r="E299" s="154"/>
      <c r="F299" s="158"/>
      <c r="G299" s="149">
        <v>24000</v>
      </c>
      <c r="H299" s="135">
        <f t="shared" si="21"/>
        <v>24000</v>
      </c>
      <c r="I299" s="162">
        <f t="shared" si="20"/>
        <v>24000</v>
      </c>
      <c r="J299" s="136"/>
    </row>
    <row r="300" spans="1:10" s="122" customFormat="1" ht="36.950000000000003" customHeight="1">
      <c r="A300" s="131">
        <v>289</v>
      </c>
      <c r="B300" s="146" t="s">
        <v>296</v>
      </c>
      <c r="C300" s="146" t="s">
        <v>313</v>
      </c>
      <c r="D300" s="157" t="s">
        <v>623</v>
      </c>
      <c r="E300" s="154"/>
      <c r="F300" s="158"/>
      <c r="G300" s="149">
        <v>14000</v>
      </c>
      <c r="H300" s="135">
        <f t="shared" si="21"/>
        <v>14000</v>
      </c>
      <c r="I300" s="162">
        <f t="shared" si="20"/>
        <v>14000</v>
      </c>
      <c r="J300" s="136"/>
    </row>
    <row r="301" spans="1:10" s="122" customFormat="1" ht="36.950000000000003" customHeight="1">
      <c r="A301" s="131">
        <v>290</v>
      </c>
      <c r="B301" s="146" t="s">
        <v>296</v>
      </c>
      <c r="C301" s="146" t="s">
        <v>314</v>
      </c>
      <c r="D301" s="157" t="s">
        <v>625</v>
      </c>
      <c r="E301" s="154"/>
      <c r="F301" s="158"/>
      <c r="G301" s="149">
        <v>25000</v>
      </c>
      <c r="H301" s="135">
        <f t="shared" si="21"/>
        <v>25000</v>
      </c>
      <c r="I301" s="162">
        <f t="shared" si="20"/>
        <v>25000</v>
      </c>
      <c r="J301" s="136"/>
    </row>
    <row r="302" spans="1:10" s="122" customFormat="1" ht="36.950000000000003" customHeight="1">
      <c r="A302" s="131">
        <v>291</v>
      </c>
      <c r="B302" s="146" t="s">
        <v>296</v>
      </c>
      <c r="C302" s="146" t="s">
        <v>314</v>
      </c>
      <c r="D302" s="157" t="s">
        <v>626</v>
      </c>
      <c r="E302" s="154"/>
      <c r="F302" s="158"/>
      <c r="G302" s="149">
        <v>25000</v>
      </c>
      <c r="H302" s="135">
        <f t="shared" si="21"/>
        <v>25000</v>
      </c>
      <c r="I302" s="162">
        <f t="shared" si="20"/>
        <v>25000</v>
      </c>
      <c r="J302" s="136"/>
    </row>
    <row r="303" spans="1:10" s="122" customFormat="1" ht="36.950000000000003" customHeight="1">
      <c r="A303" s="131">
        <v>292</v>
      </c>
      <c r="B303" s="146" t="s">
        <v>296</v>
      </c>
      <c r="C303" s="146" t="s">
        <v>315</v>
      </c>
      <c r="D303" s="157" t="s">
        <v>627</v>
      </c>
      <c r="E303" s="154"/>
      <c r="F303" s="158"/>
      <c r="G303" s="149">
        <v>50000</v>
      </c>
      <c r="H303" s="135">
        <f t="shared" si="21"/>
        <v>50000</v>
      </c>
      <c r="I303" s="162">
        <f t="shared" si="20"/>
        <v>50000</v>
      </c>
      <c r="J303" s="136"/>
    </row>
    <row r="304" spans="1:10" s="122" customFormat="1" ht="36.950000000000003" customHeight="1">
      <c r="A304" s="131">
        <v>293</v>
      </c>
      <c r="B304" s="146" t="s">
        <v>296</v>
      </c>
      <c r="C304" s="146" t="s">
        <v>297</v>
      </c>
      <c r="D304" s="157" t="s">
        <v>628</v>
      </c>
      <c r="E304" s="154"/>
      <c r="F304" s="158"/>
      <c r="G304" s="149">
        <v>60000</v>
      </c>
      <c r="H304" s="135">
        <f t="shared" si="21"/>
        <v>60000</v>
      </c>
      <c r="I304" s="162">
        <f t="shared" si="20"/>
        <v>60000</v>
      </c>
      <c r="J304" s="136"/>
    </row>
    <row r="305" spans="1:10" s="122" customFormat="1" ht="36.950000000000003" customHeight="1">
      <c r="A305" s="131">
        <v>294</v>
      </c>
      <c r="B305" s="146" t="s">
        <v>296</v>
      </c>
      <c r="C305" s="146" t="s">
        <v>303</v>
      </c>
      <c r="D305" s="147" t="s">
        <v>316</v>
      </c>
      <c r="E305" s="154">
        <v>144000</v>
      </c>
      <c r="F305" s="149"/>
      <c r="G305" s="149">
        <v>184000</v>
      </c>
      <c r="H305" s="135">
        <f t="shared" si="21"/>
        <v>328000</v>
      </c>
      <c r="I305" s="162">
        <f t="shared" si="20"/>
        <v>184000</v>
      </c>
      <c r="J305" s="136"/>
    </row>
    <row r="306" spans="1:10" s="122" customFormat="1" ht="36.950000000000003" customHeight="1">
      <c r="A306" s="131">
        <v>295</v>
      </c>
      <c r="B306" s="146" t="s">
        <v>296</v>
      </c>
      <c r="C306" s="146" t="s">
        <v>306</v>
      </c>
      <c r="D306" s="147" t="s">
        <v>629</v>
      </c>
      <c r="E306" s="154"/>
      <c r="F306" s="149"/>
      <c r="G306" s="149">
        <v>73800</v>
      </c>
      <c r="H306" s="135">
        <f t="shared" si="21"/>
        <v>73800</v>
      </c>
      <c r="I306" s="162">
        <f t="shared" si="20"/>
        <v>73800</v>
      </c>
      <c r="J306" s="136"/>
    </row>
    <row r="307" spans="1:10" ht="36.950000000000003" customHeight="1">
      <c r="A307" s="131">
        <v>296</v>
      </c>
      <c r="B307" s="172" t="s">
        <v>57</v>
      </c>
      <c r="C307" s="155" t="s">
        <v>107</v>
      </c>
      <c r="D307" s="132" t="s">
        <v>483</v>
      </c>
      <c r="E307" s="134">
        <v>439000</v>
      </c>
      <c r="F307" s="134"/>
      <c r="G307" s="134">
        <v>81000</v>
      </c>
      <c r="H307" s="135">
        <f t="shared" si="21"/>
        <v>520000</v>
      </c>
      <c r="I307" s="162">
        <f t="shared" si="20"/>
        <v>81000</v>
      </c>
      <c r="J307" s="136"/>
    </row>
    <row r="308" spans="1:10" ht="36.950000000000003" customHeight="1">
      <c r="A308" s="166" t="s">
        <v>382</v>
      </c>
      <c r="B308" s="171"/>
      <c r="C308" s="171"/>
      <c r="D308" s="167"/>
      <c r="E308" s="168">
        <f t="shared" ref="E308:H308" si="22">SUBTOTAL(9,E309:E319)</f>
        <v>5201062</v>
      </c>
      <c r="F308" s="168">
        <f t="shared" si="22"/>
        <v>-475000</v>
      </c>
      <c r="G308" s="168">
        <f t="shared" si="22"/>
        <v>3362815</v>
      </c>
      <c r="H308" s="168">
        <f t="shared" si="22"/>
        <v>8088877</v>
      </c>
      <c r="I308" s="169">
        <f t="shared" si="20"/>
        <v>3362815</v>
      </c>
      <c r="J308" s="163"/>
    </row>
    <row r="309" spans="1:10" ht="36.950000000000003" customHeight="1">
      <c r="A309" s="131">
        <v>297</v>
      </c>
      <c r="B309" s="172" t="s">
        <v>381</v>
      </c>
      <c r="C309" s="155" t="s">
        <v>114</v>
      </c>
      <c r="D309" s="132" t="s">
        <v>571</v>
      </c>
      <c r="E309" s="134">
        <v>2375000</v>
      </c>
      <c r="F309" s="134">
        <v>-475000</v>
      </c>
      <c r="G309" s="134">
        <v>2000000</v>
      </c>
      <c r="H309" s="135">
        <f t="shared" ref="H309:H319" si="23">SUM(E309+F309+G309)</f>
        <v>3900000</v>
      </c>
      <c r="I309" s="162">
        <f t="shared" si="20"/>
        <v>2000000</v>
      </c>
      <c r="J309" s="136"/>
    </row>
    <row r="310" spans="1:10" ht="36.950000000000003" customHeight="1">
      <c r="A310" s="131">
        <v>298</v>
      </c>
      <c r="B310" s="172" t="s">
        <v>381</v>
      </c>
      <c r="C310" s="155" t="s">
        <v>384</v>
      </c>
      <c r="D310" s="132" t="s">
        <v>387</v>
      </c>
      <c r="E310" s="134">
        <v>532350</v>
      </c>
      <c r="F310" s="134"/>
      <c r="G310" s="134">
        <v>260000</v>
      </c>
      <c r="H310" s="135">
        <f t="shared" si="23"/>
        <v>792350</v>
      </c>
      <c r="I310" s="162">
        <f t="shared" si="20"/>
        <v>260000</v>
      </c>
      <c r="J310" s="136"/>
    </row>
    <row r="311" spans="1:10" ht="36.950000000000003" customHeight="1">
      <c r="A311" s="131">
        <v>299</v>
      </c>
      <c r="B311" s="172" t="s">
        <v>369</v>
      </c>
      <c r="C311" s="155" t="s">
        <v>383</v>
      </c>
      <c r="D311" s="132" t="s">
        <v>387</v>
      </c>
      <c r="E311" s="134">
        <v>593637</v>
      </c>
      <c r="F311" s="134"/>
      <c r="G311" s="134">
        <v>405000</v>
      </c>
      <c r="H311" s="135">
        <f t="shared" si="23"/>
        <v>998637</v>
      </c>
      <c r="I311" s="162">
        <f t="shared" si="20"/>
        <v>405000</v>
      </c>
      <c r="J311" s="136"/>
    </row>
    <row r="312" spans="1:10" ht="36.950000000000003" customHeight="1">
      <c r="A312" s="131">
        <v>300</v>
      </c>
      <c r="B312" s="172" t="s">
        <v>381</v>
      </c>
      <c r="C312" s="155" t="s">
        <v>386</v>
      </c>
      <c r="D312" s="132" t="s">
        <v>388</v>
      </c>
      <c r="E312" s="134">
        <v>495000</v>
      </c>
      <c r="F312" s="134"/>
      <c r="G312" s="134">
        <v>100000</v>
      </c>
      <c r="H312" s="135">
        <f t="shared" si="23"/>
        <v>595000</v>
      </c>
      <c r="I312" s="162">
        <f t="shared" si="20"/>
        <v>100000</v>
      </c>
      <c r="J312" s="136"/>
    </row>
    <row r="313" spans="1:10" ht="36.950000000000003" customHeight="1">
      <c r="A313" s="131">
        <v>301</v>
      </c>
      <c r="B313" s="172" t="s">
        <v>369</v>
      </c>
      <c r="C313" s="155" t="s">
        <v>383</v>
      </c>
      <c r="D313" s="132" t="s">
        <v>389</v>
      </c>
      <c r="E313" s="134">
        <v>210000</v>
      </c>
      <c r="F313" s="134"/>
      <c r="G313" s="134">
        <v>31000</v>
      </c>
      <c r="H313" s="135">
        <f t="shared" si="23"/>
        <v>241000</v>
      </c>
      <c r="I313" s="162">
        <f t="shared" si="20"/>
        <v>31000</v>
      </c>
      <c r="J313" s="136"/>
    </row>
    <row r="314" spans="1:10" ht="36.950000000000003" customHeight="1">
      <c r="A314" s="131">
        <v>302</v>
      </c>
      <c r="B314" s="172" t="s">
        <v>381</v>
      </c>
      <c r="C314" s="155" t="s">
        <v>384</v>
      </c>
      <c r="D314" s="132" t="s">
        <v>390</v>
      </c>
      <c r="E314" s="134">
        <v>77000</v>
      </c>
      <c r="F314" s="134"/>
      <c r="G314" s="134">
        <v>20000</v>
      </c>
      <c r="H314" s="135">
        <f t="shared" si="23"/>
        <v>97000</v>
      </c>
      <c r="I314" s="162">
        <f t="shared" si="20"/>
        <v>20000</v>
      </c>
      <c r="J314" s="136"/>
    </row>
    <row r="315" spans="1:10" ht="36.950000000000003" customHeight="1">
      <c r="A315" s="131">
        <v>303</v>
      </c>
      <c r="B315" s="172" t="s">
        <v>381</v>
      </c>
      <c r="C315" s="155" t="s">
        <v>384</v>
      </c>
      <c r="D315" s="132" t="s">
        <v>391</v>
      </c>
      <c r="E315" s="134">
        <v>492000</v>
      </c>
      <c r="F315" s="134"/>
      <c r="G315" s="134">
        <v>63750</v>
      </c>
      <c r="H315" s="135">
        <f t="shared" si="23"/>
        <v>555750</v>
      </c>
      <c r="I315" s="162">
        <f t="shared" si="20"/>
        <v>63750</v>
      </c>
      <c r="J315" s="136"/>
    </row>
    <row r="316" spans="1:10" ht="36.950000000000003" customHeight="1">
      <c r="A316" s="131">
        <v>304</v>
      </c>
      <c r="B316" s="172" t="s">
        <v>369</v>
      </c>
      <c r="C316" s="155" t="s">
        <v>383</v>
      </c>
      <c r="D316" s="132" t="s">
        <v>391</v>
      </c>
      <c r="E316" s="134">
        <v>264000</v>
      </c>
      <c r="F316" s="134"/>
      <c r="G316" s="134">
        <v>49500</v>
      </c>
      <c r="H316" s="135">
        <f t="shared" si="23"/>
        <v>313500</v>
      </c>
      <c r="I316" s="162">
        <f t="shared" si="20"/>
        <v>49500</v>
      </c>
      <c r="J316" s="136"/>
    </row>
    <row r="317" spans="1:10" ht="36.950000000000003" customHeight="1">
      <c r="A317" s="131">
        <v>305</v>
      </c>
      <c r="B317" s="172" t="s">
        <v>381</v>
      </c>
      <c r="C317" s="155" t="s">
        <v>386</v>
      </c>
      <c r="D317" s="132" t="s">
        <v>392</v>
      </c>
      <c r="E317" s="134">
        <v>78435</v>
      </c>
      <c r="F317" s="134"/>
      <c r="G317" s="134">
        <v>11565</v>
      </c>
      <c r="H317" s="135">
        <f t="shared" si="23"/>
        <v>90000</v>
      </c>
      <c r="I317" s="162">
        <f t="shared" si="20"/>
        <v>11565</v>
      </c>
      <c r="J317" s="136"/>
    </row>
    <row r="318" spans="1:10" ht="36.950000000000003" customHeight="1">
      <c r="A318" s="131">
        <v>306</v>
      </c>
      <c r="B318" s="172" t="s">
        <v>381</v>
      </c>
      <c r="C318" s="155" t="s">
        <v>384</v>
      </c>
      <c r="D318" s="132" t="s">
        <v>393</v>
      </c>
      <c r="E318" s="134">
        <v>83640</v>
      </c>
      <c r="F318" s="134"/>
      <c r="G318" s="134">
        <v>22000</v>
      </c>
      <c r="H318" s="135">
        <f t="shared" si="23"/>
        <v>105640</v>
      </c>
      <c r="I318" s="162">
        <f t="shared" si="20"/>
        <v>22000</v>
      </c>
      <c r="J318" s="136"/>
    </row>
    <row r="319" spans="1:10" ht="36.950000000000003" customHeight="1">
      <c r="A319" s="131">
        <v>307</v>
      </c>
      <c r="B319" s="145" t="s">
        <v>92</v>
      </c>
      <c r="C319" s="173" t="s">
        <v>385</v>
      </c>
      <c r="D319" s="141" t="s">
        <v>555</v>
      </c>
      <c r="E319" s="134"/>
      <c r="F319" s="134"/>
      <c r="G319" s="134">
        <v>400000</v>
      </c>
      <c r="H319" s="135">
        <f t="shared" si="23"/>
        <v>400000</v>
      </c>
      <c r="I319" s="162">
        <f t="shared" si="20"/>
        <v>400000</v>
      </c>
      <c r="J319" s="136"/>
    </row>
    <row r="320" spans="1:10" ht="36.950000000000003" customHeight="1">
      <c r="A320" s="166" t="s">
        <v>188</v>
      </c>
      <c r="B320" s="171"/>
      <c r="C320" s="171"/>
      <c r="D320" s="167"/>
      <c r="E320" s="168">
        <f t="shared" ref="E320:H320" si="24">SUBTOTAL(9,E321:E333)</f>
        <v>40669900</v>
      </c>
      <c r="F320" s="168">
        <f t="shared" si="24"/>
        <v>0</v>
      </c>
      <c r="G320" s="168">
        <f t="shared" si="24"/>
        <v>19313914</v>
      </c>
      <c r="H320" s="168">
        <f t="shared" si="24"/>
        <v>59983814</v>
      </c>
      <c r="I320" s="169">
        <f t="shared" si="20"/>
        <v>19313914</v>
      </c>
      <c r="J320" s="163"/>
    </row>
    <row r="321" spans="1:10" ht="36.950000000000003" customHeight="1">
      <c r="A321" s="131">
        <v>308</v>
      </c>
      <c r="B321" s="172" t="s">
        <v>186</v>
      </c>
      <c r="C321" s="155" t="s">
        <v>189</v>
      </c>
      <c r="D321" s="132" t="s">
        <v>485</v>
      </c>
      <c r="E321" s="138">
        <v>4285000</v>
      </c>
      <c r="F321" s="134"/>
      <c r="G321" s="134">
        <v>2330000</v>
      </c>
      <c r="H321" s="135">
        <f t="shared" ref="H321:H333" si="25">SUM(E321+F321+G321)</f>
        <v>6615000</v>
      </c>
      <c r="I321" s="162">
        <f t="shared" si="20"/>
        <v>2330000</v>
      </c>
      <c r="J321" s="136"/>
    </row>
    <row r="322" spans="1:10" ht="36.950000000000003" customHeight="1">
      <c r="A322" s="131">
        <v>309</v>
      </c>
      <c r="B322" s="172" t="s">
        <v>186</v>
      </c>
      <c r="C322" s="155" t="s">
        <v>189</v>
      </c>
      <c r="D322" s="132" t="s">
        <v>486</v>
      </c>
      <c r="E322" s="139">
        <v>3032000</v>
      </c>
      <c r="F322" s="134"/>
      <c r="G322" s="134">
        <v>847000</v>
      </c>
      <c r="H322" s="135">
        <f t="shared" si="25"/>
        <v>3879000</v>
      </c>
      <c r="I322" s="162">
        <f t="shared" si="20"/>
        <v>847000</v>
      </c>
      <c r="J322" s="136"/>
    </row>
    <row r="323" spans="1:10" ht="36.950000000000003" customHeight="1">
      <c r="A323" s="131">
        <v>310</v>
      </c>
      <c r="B323" s="172" t="s">
        <v>187</v>
      </c>
      <c r="C323" s="155" t="s">
        <v>190</v>
      </c>
      <c r="D323" s="132" t="s">
        <v>488</v>
      </c>
      <c r="E323" s="134"/>
      <c r="F323" s="134"/>
      <c r="G323" s="134">
        <v>287280</v>
      </c>
      <c r="H323" s="135">
        <f t="shared" si="25"/>
        <v>287280</v>
      </c>
      <c r="I323" s="162">
        <f t="shared" si="20"/>
        <v>287280</v>
      </c>
      <c r="J323" s="136"/>
    </row>
    <row r="324" spans="1:10" ht="36.950000000000003" customHeight="1">
      <c r="A324" s="131">
        <v>311</v>
      </c>
      <c r="B324" s="172" t="s">
        <v>187</v>
      </c>
      <c r="C324" s="155" t="s">
        <v>190</v>
      </c>
      <c r="D324" s="132" t="s">
        <v>489</v>
      </c>
      <c r="E324" s="134"/>
      <c r="F324" s="134"/>
      <c r="G324" s="134">
        <v>3600000</v>
      </c>
      <c r="H324" s="135">
        <f t="shared" si="25"/>
        <v>3600000</v>
      </c>
      <c r="I324" s="162">
        <f t="shared" si="20"/>
        <v>3600000</v>
      </c>
      <c r="J324" s="136"/>
    </row>
    <row r="325" spans="1:10" ht="36.950000000000003" customHeight="1">
      <c r="A325" s="131">
        <v>312</v>
      </c>
      <c r="B325" s="172" t="s">
        <v>187</v>
      </c>
      <c r="C325" s="155" t="s">
        <v>190</v>
      </c>
      <c r="D325" s="132" t="s">
        <v>490</v>
      </c>
      <c r="E325" s="134">
        <v>3348000</v>
      </c>
      <c r="F325" s="134"/>
      <c r="G325" s="134">
        <v>558000</v>
      </c>
      <c r="H325" s="135">
        <f t="shared" si="25"/>
        <v>3906000</v>
      </c>
      <c r="I325" s="162">
        <f t="shared" si="20"/>
        <v>558000</v>
      </c>
      <c r="J325" s="136"/>
    </row>
    <row r="326" spans="1:10" ht="36.950000000000003" customHeight="1">
      <c r="A326" s="131">
        <v>313</v>
      </c>
      <c r="B326" s="172" t="s">
        <v>187</v>
      </c>
      <c r="C326" s="155" t="s">
        <v>191</v>
      </c>
      <c r="D326" s="132" t="s">
        <v>491</v>
      </c>
      <c r="E326" s="134"/>
      <c r="F326" s="134"/>
      <c r="G326" s="134">
        <v>1168000</v>
      </c>
      <c r="H326" s="135">
        <f t="shared" si="25"/>
        <v>1168000</v>
      </c>
      <c r="I326" s="162">
        <f t="shared" si="20"/>
        <v>1168000</v>
      </c>
      <c r="J326" s="136"/>
    </row>
    <row r="327" spans="1:10" ht="36.950000000000003" customHeight="1">
      <c r="A327" s="131">
        <v>314</v>
      </c>
      <c r="B327" s="172" t="s">
        <v>192</v>
      </c>
      <c r="C327" s="155" t="s">
        <v>193</v>
      </c>
      <c r="D327" s="132" t="s">
        <v>568</v>
      </c>
      <c r="E327" s="134"/>
      <c r="F327" s="134"/>
      <c r="G327" s="134">
        <v>200000</v>
      </c>
      <c r="H327" s="135">
        <f t="shared" si="25"/>
        <v>200000</v>
      </c>
      <c r="I327" s="162">
        <f t="shared" ref="I327:I390" si="26">SUM(G327)</f>
        <v>200000</v>
      </c>
      <c r="J327" s="136"/>
    </row>
    <row r="328" spans="1:10" ht="36.950000000000003" customHeight="1">
      <c r="A328" s="131">
        <v>315</v>
      </c>
      <c r="B328" s="172" t="s">
        <v>192</v>
      </c>
      <c r="C328" s="155" t="s">
        <v>193</v>
      </c>
      <c r="D328" s="132" t="s">
        <v>582</v>
      </c>
      <c r="E328" s="134">
        <v>1600500</v>
      </c>
      <c r="F328" s="134"/>
      <c r="G328" s="134">
        <v>393634</v>
      </c>
      <c r="H328" s="135">
        <f t="shared" si="25"/>
        <v>1994134</v>
      </c>
      <c r="I328" s="162">
        <f t="shared" si="26"/>
        <v>393634</v>
      </c>
      <c r="J328" s="136"/>
    </row>
    <row r="329" spans="1:10" ht="36.950000000000003" customHeight="1">
      <c r="A329" s="131">
        <v>316</v>
      </c>
      <c r="B329" s="172" t="s">
        <v>192</v>
      </c>
      <c r="C329" s="155" t="s">
        <v>194</v>
      </c>
      <c r="D329" s="132" t="s">
        <v>487</v>
      </c>
      <c r="E329" s="134">
        <v>4635000</v>
      </c>
      <c r="F329" s="134"/>
      <c r="G329" s="134">
        <v>1500000</v>
      </c>
      <c r="H329" s="135">
        <f t="shared" si="25"/>
        <v>6135000</v>
      </c>
      <c r="I329" s="162">
        <f t="shared" si="26"/>
        <v>1500000</v>
      </c>
      <c r="J329" s="136"/>
    </row>
    <row r="330" spans="1:10" ht="36.950000000000003" customHeight="1">
      <c r="A330" s="131">
        <v>317</v>
      </c>
      <c r="B330" s="172" t="s">
        <v>192</v>
      </c>
      <c r="C330" s="155" t="s">
        <v>195</v>
      </c>
      <c r="D330" s="132" t="s">
        <v>196</v>
      </c>
      <c r="E330" s="134">
        <v>12070000</v>
      </c>
      <c r="F330" s="134"/>
      <c r="G330" s="134">
        <v>6000000</v>
      </c>
      <c r="H330" s="135">
        <f t="shared" si="25"/>
        <v>18070000</v>
      </c>
      <c r="I330" s="162">
        <f t="shared" si="26"/>
        <v>6000000</v>
      </c>
      <c r="J330" s="136"/>
    </row>
    <row r="331" spans="1:10" ht="36.950000000000003" customHeight="1">
      <c r="A331" s="131">
        <v>318</v>
      </c>
      <c r="B331" s="172" t="s">
        <v>197</v>
      </c>
      <c r="C331" s="155" t="s">
        <v>198</v>
      </c>
      <c r="D331" s="132" t="s">
        <v>199</v>
      </c>
      <c r="E331" s="134">
        <v>6100000</v>
      </c>
      <c r="F331" s="134"/>
      <c r="G331" s="134">
        <v>1200000</v>
      </c>
      <c r="H331" s="135">
        <f t="shared" si="25"/>
        <v>7300000</v>
      </c>
      <c r="I331" s="162">
        <f t="shared" si="26"/>
        <v>1200000</v>
      </c>
      <c r="J331" s="136"/>
    </row>
    <row r="332" spans="1:10" ht="36.950000000000003" customHeight="1">
      <c r="A332" s="131">
        <v>319</v>
      </c>
      <c r="B332" s="172" t="s">
        <v>197</v>
      </c>
      <c r="C332" s="155" t="s">
        <v>200</v>
      </c>
      <c r="D332" s="132" t="s">
        <v>199</v>
      </c>
      <c r="E332" s="134">
        <v>5599400</v>
      </c>
      <c r="F332" s="134"/>
      <c r="G332" s="134">
        <v>1200000</v>
      </c>
      <c r="H332" s="135">
        <f t="shared" si="25"/>
        <v>6799400</v>
      </c>
      <c r="I332" s="162">
        <f t="shared" si="26"/>
        <v>1200000</v>
      </c>
      <c r="J332" s="136"/>
    </row>
    <row r="333" spans="1:10" ht="36.950000000000003" customHeight="1">
      <c r="A333" s="131">
        <v>320</v>
      </c>
      <c r="B333" s="172" t="s">
        <v>197</v>
      </c>
      <c r="C333" s="155" t="s">
        <v>201</v>
      </c>
      <c r="D333" s="132" t="s">
        <v>202</v>
      </c>
      <c r="E333" s="134"/>
      <c r="F333" s="134"/>
      <c r="G333" s="134">
        <v>30000</v>
      </c>
      <c r="H333" s="135">
        <f t="shared" si="25"/>
        <v>30000</v>
      </c>
      <c r="I333" s="162">
        <f t="shared" si="26"/>
        <v>30000</v>
      </c>
      <c r="J333" s="136"/>
    </row>
    <row r="334" spans="1:10" ht="36.950000000000003" customHeight="1">
      <c r="A334" s="166" t="s">
        <v>318</v>
      </c>
      <c r="B334" s="171"/>
      <c r="C334" s="171"/>
      <c r="D334" s="167"/>
      <c r="E334" s="168">
        <f t="shared" ref="E334:H334" si="27">SUBTOTAL(9,E335:E360)</f>
        <v>50838258</v>
      </c>
      <c r="F334" s="168">
        <f t="shared" si="27"/>
        <v>0</v>
      </c>
      <c r="G334" s="168">
        <f t="shared" si="27"/>
        <v>10480473</v>
      </c>
      <c r="H334" s="168">
        <f t="shared" si="27"/>
        <v>61318731</v>
      </c>
      <c r="I334" s="169">
        <f t="shared" si="26"/>
        <v>10480473</v>
      </c>
      <c r="J334" s="163"/>
    </row>
    <row r="335" spans="1:10" ht="36.950000000000003" customHeight="1">
      <c r="A335" s="131">
        <v>321</v>
      </c>
      <c r="B335" s="172" t="s">
        <v>317</v>
      </c>
      <c r="C335" s="155" t="s">
        <v>319</v>
      </c>
      <c r="D335" s="141" t="s">
        <v>320</v>
      </c>
      <c r="E335" s="138">
        <v>210000</v>
      </c>
      <c r="F335" s="134"/>
      <c r="G335" s="134">
        <v>90000</v>
      </c>
      <c r="H335" s="135">
        <f t="shared" ref="H335:H360" si="28">SUM(E335+F335+G335)</f>
        <v>300000</v>
      </c>
      <c r="I335" s="162">
        <f t="shared" si="26"/>
        <v>90000</v>
      </c>
      <c r="J335" s="136"/>
    </row>
    <row r="336" spans="1:10" ht="36.950000000000003" customHeight="1">
      <c r="A336" s="131">
        <v>322</v>
      </c>
      <c r="B336" s="172" t="s">
        <v>317</v>
      </c>
      <c r="C336" s="155" t="s">
        <v>321</v>
      </c>
      <c r="D336" s="132" t="s">
        <v>322</v>
      </c>
      <c r="E336" s="134"/>
      <c r="F336" s="134"/>
      <c r="G336" s="134">
        <v>500000</v>
      </c>
      <c r="H336" s="135">
        <f t="shared" si="28"/>
        <v>500000</v>
      </c>
      <c r="I336" s="162">
        <f t="shared" si="26"/>
        <v>500000</v>
      </c>
      <c r="J336" s="136"/>
    </row>
    <row r="337" spans="1:10" ht="36.950000000000003" customHeight="1">
      <c r="A337" s="131">
        <v>323</v>
      </c>
      <c r="B337" s="172" t="s">
        <v>323</v>
      </c>
      <c r="C337" s="155" t="s">
        <v>324</v>
      </c>
      <c r="D337" s="132" t="s">
        <v>325</v>
      </c>
      <c r="E337" s="134">
        <v>191758</v>
      </c>
      <c r="F337" s="134"/>
      <c r="G337" s="134">
        <v>50000</v>
      </c>
      <c r="H337" s="135">
        <f t="shared" si="28"/>
        <v>241758</v>
      </c>
      <c r="I337" s="162">
        <f t="shared" si="26"/>
        <v>50000</v>
      </c>
      <c r="J337" s="136"/>
    </row>
    <row r="338" spans="1:10" ht="36.950000000000003" customHeight="1">
      <c r="A338" s="131">
        <v>324</v>
      </c>
      <c r="B338" s="172" t="s">
        <v>323</v>
      </c>
      <c r="C338" s="155" t="s">
        <v>324</v>
      </c>
      <c r="D338" s="132" t="s">
        <v>326</v>
      </c>
      <c r="E338" s="134">
        <v>480000</v>
      </c>
      <c r="F338" s="134"/>
      <c r="G338" s="134">
        <v>50000</v>
      </c>
      <c r="H338" s="135">
        <f t="shared" si="28"/>
        <v>530000</v>
      </c>
      <c r="I338" s="162">
        <f t="shared" si="26"/>
        <v>50000</v>
      </c>
      <c r="J338" s="136"/>
    </row>
    <row r="339" spans="1:10" ht="36.950000000000003" customHeight="1">
      <c r="A339" s="131">
        <v>325</v>
      </c>
      <c r="B339" s="172" t="s">
        <v>323</v>
      </c>
      <c r="C339" s="155" t="s">
        <v>327</v>
      </c>
      <c r="D339" s="132" t="s">
        <v>328</v>
      </c>
      <c r="E339" s="134">
        <v>8500</v>
      </c>
      <c r="F339" s="134"/>
      <c r="G339" s="134">
        <v>11050</v>
      </c>
      <c r="H339" s="135">
        <f t="shared" si="28"/>
        <v>19550</v>
      </c>
      <c r="I339" s="162">
        <f t="shared" si="26"/>
        <v>11050</v>
      </c>
      <c r="J339" s="136"/>
    </row>
    <row r="340" spans="1:10" ht="36.950000000000003" customHeight="1">
      <c r="A340" s="131">
        <v>326</v>
      </c>
      <c r="B340" s="172" t="s">
        <v>323</v>
      </c>
      <c r="C340" s="155" t="s">
        <v>327</v>
      </c>
      <c r="D340" s="132" t="s">
        <v>329</v>
      </c>
      <c r="E340" s="134"/>
      <c r="F340" s="134"/>
      <c r="G340" s="134">
        <v>15000</v>
      </c>
      <c r="H340" s="135">
        <f t="shared" si="28"/>
        <v>15000</v>
      </c>
      <c r="I340" s="162">
        <f t="shared" si="26"/>
        <v>15000</v>
      </c>
      <c r="J340" s="136"/>
    </row>
    <row r="341" spans="1:10" ht="36.950000000000003" customHeight="1">
      <c r="A341" s="131">
        <v>327</v>
      </c>
      <c r="B341" s="172" t="s">
        <v>323</v>
      </c>
      <c r="C341" s="155" t="s">
        <v>456</v>
      </c>
      <c r="D341" s="132" t="s">
        <v>330</v>
      </c>
      <c r="E341" s="134">
        <v>200000</v>
      </c>
      <c r="F341" s="134"/>
      <c r="G341" s="134">
        <v>1000000</v>
      </c>
      <c r="H341" s="135">
        <f t="shared" si="28"/>
        <v>1200000</v>
      </c>
      <c r="I341" s="162">
        <f t="shared" si="26"/>
        <v>1000000</v>
      </c>
      <c r="J341" s="136"/>
    </row>
    <row r="342" spans="1:10" ht="36.950000000000003" customHeight="1">
      <c r="A342" s="131">
        <v>328</v>
      </c>
      <c r="B342" s="172" t="s">
        <v>331</v>
      </c>
      <c r="C342" s="155" t="s">
        <v>332</v>
      </c>
      <c r="D342" s="132" t="s">
        <v>478</v>
      </c>
      <c r="E342" s="134">
        <v>1000000</v>
      </c>
      <c r="F342" s="134"/>
      <c r="G342" s="134">
        <v>572000</v>
      </c>
      <c r="H342" s="135">
        <f t="shared" si="28"/>
        <v>1572000</v>
      </c>
      <c r="I342" s="162">
        <f t="shared" si="26"/>
        <v>572000</v>
      </c>
      <c r="J342" s="136"/>
    </row>
    <row r="343" spans="1:10" ht="36.950000000000003" customHeight="1">
      <c r="A343" s="131">
        <v>329</v>
      </c>
      <c r="B343" s="172" t="s">
        <v>331</v>
      </c>
      <c r="C343" s="155" t="s">
        <v>332</v>
      </c>
      <c r="D343" s="132" t="s">
        <v>333</v>
      </c>
      <c r="E343" s="134">
        <v>1200000</v>
      </c>
      <c r="F343" s="134"/>
      <c r="G343" s="134">
        <v>500000</v>
      </c>
      <c r="H343" s="135">
        <f t="shared" si="28"/>
        <v>1700000</v>
      </c>
      <c r="I343" s="162">
        <f t="shared" si="26"/>
        <v>500000</v>
      </c>
      <c r="J343" s="136"/>
    </row>
    <row r="344" spans="1:10" ht="36.950000000000003" customHeight="1">
      <c r="A344" s="131">
        <v>330</v>
      </c>
      <c r="B344" s="145" t="s">
        <v>331</v>
      </c>
      <c r="C344" s="173" t="s">
        <v>332</v>
      </c>
      <c r="D344" s="141" t="s">
        <v>630</v>
      </c>
      <c r="E344" s="134">
        <v>1000000</v>
      </c>
      <c r="F344" s="134"/>
      <c r="G344" s="134">
        <v>700000</v>
      </c>
      <c r="H344" s="135">
        <f t="shared" si="28"/>
        <v>1700000</v>
      </c>
      <c r="I344" s="162">
        <f t="shared" si="26"/>
        <v>700000</v>
      </c>
      <c r="J344" s="136"/>
    </row>
    <row r="345" spans="1:10" ht="36.950000000000003" customHeight="1">
      <c r="A345" s="131">
        <v>331</v>
      </c>
      <c r="B345" s="172" t="s">
        <v>331</v>
      </c>
      <c r="C345" s="155" t="s">
        <v>332</v>
      </c>
      <c r="D345" s="132" t="s">
        <v>334</v>
      </c>
      <c r="E345" s="134">
        <v>70000</v>
      </c>
      <c r="F345" s="134"/>
      <c r="G345" s="134">
        <v>70000</v>
      </c>
      <c r="H345" s="135">
        <f t="shared" si="28"/>
        <v>140000</v>
      </c>
      <c r="I345" s="162">
        <f t="shared" si="26"/>
        <v>70000</v>
      </c>
      <c r="J345" s="136"/>
    </row>
    <row r="346" spans="1:10" ht="36.950000000000003" customHeight="1">
      <c r="A346" s="131">
        <v>332</v>
      </c>
      <c r="B346" s="172" t="s">
        <v>331</v>
      </c>
      <c r="C346" s="155" t="s">
        <v>332</v>
      </c>
      <c r="D346" s="132" t="s">
        <v>335</v>
      </c>
      <c r="E346" s="134">
        <v>2688000</v>
      </c>
      <c r="F346" s="134"/>
      <c r="G346" s="134">
        <v>160000</v>
      </c>
      <c r="H346" s="135">
        <f t="shared" si="28"/>
        <v>2848000</v>
      </c>
      <c r="I346" s="162">
        <f t="shared" si="26"/>
        <v>160000</v>
      </c>
      <c r="J346" s="136"/>
    </row>
    <row r="347" spans="1:10" ht="36.950000000000003" customHeight="1">
      <c r="A347" s="131">
        <v>333</v>
      </c>
      <c r="B347" s="172" t="s">
        <v>331</v>
      </c>
      <c r="C347" s="155" t="s">
        <v>332</v>
      </c>
      <c r="D347" s="132" t="s">
        <v>585</v>
      </c>
      <c r="E347" s="134"/>
      <c r="F347" s="134"/>
      <c r="G347" s="134">
        <v>215000</v>
      </c>
      <c r="H347" s="135">
        <f t="shared" si="28"/>
        <v>215000</v>
      </c>
      <c r="I347" s="162">
        <f t="shared" si="26"/>
        <v>215000</v>
      </c>
      <c r="J347" s="136"/>
    </row>
    <row r="348" spans="1:10" ht="36.950000000000003" customHeight="1">
      <c r="A348" s="131">
        <v>334</v>
      </c>
      <c r="B348" s="172" t="s">
        <v>331</v>
      </c>
      <c r="C348" s="155" t="s">
        <v>332</v>
      </c>
      <c r="D348" s="141" t="s">
        <v>336</v>
      </c>
      <c r="E348" s="134"/>
      <c r="F348" s="134"/>
      <c r="G348" s="134">
        <v>300000</v>
      </c>
      <c r="H348" s="135">
        <f t="shared" si="28"/>
        <v>300000</v>
      </c>
      <c r="I348" s="162">
        <f t="shared" si="26"/>
        <v>300000</v>
      </c>
      <c r="J348" s="136"/>
    </row>
    <row r="349" spans="1:10" ht="36.950000000000003" customHeight="1">
      <c r="A349" s="131">
        <v>335</v>
      </c>
      <c r="B349" s="172" t="s">
        <v>337</v>
      </c>
      <c r="C349" s="155" t="s">
        <v>337</v>
      </c>
      <c r="D349" s="132" t="s">
        <v>631</v>
      </c>
      <c r="E349" s="134"/>
      <c r="F349" s="134"/>
      <c r="G349" s="134">
        <v>140000</v>
      </c>
      <c r="H349" s="135">
        <f t="shared" si="28"/>
        <v>140000</v>
      </c>
      <c r="I349" s="162">
        <f t="shared" si="26"/>
        <v>140000</v>
      </c>
      <c r="J349" s="136"/>
    </row>
    <row r="350" spans="1:10" ht="36.950000000000003" customHeight="1">
      <c r="A350" s="131">
        <v>336</v>
      </c>
      <c r="B350" s="172" t="s">
        <v>337</v>
      </c>
      <c r="C350" s="155" t="s">
        <v>337</v>
      </c>
      <c r="D350" s="132" t="s">
        <v>338</v>
      </c>
      <c r="E350" s="134">
        <v>14816000</v>
      </c>
      <c r="F350" s="134"/>
      <c r="G350" s="134">
        <v>962693</v>
      </c>
      <c r="H350" s="135">
        <f t="shared" si="28"/>
        <v>15778693</v>
      </c>
      <c r="I350" s="162">
        <f t="shared" si="26"/>
        <v>962693</v>
      </c>
      <c r="J350" s="136"/>
    </row>
    <row r="351" spans="1:10" ht="36.950000000000003" customHeight="1">
      <c r="A351" s="131">
        <v>337</v>
      </c>
      <c r="B351" s="172" t="s">
        <v>126</v>
      </c>
      <c r="C351" s="155" t="s">
        <v>337</v>
      </c>
      <c r="D351" s="132" t="s">
        <v>339</v>
      </c>
      <c r="E351" s="134">
        <v>30000</v>
      </c>
      <c r="F351" s="134"/>
      <c r="G351" s="134">
        <v>20000</v>
      </c>
      <c r="H351" s="135">
        <f t="shared" si="28"/>
        <v>50000</v>
      </c>
      <c r="I351" s="162">
        <f t="shared" si="26"/>
        <v>20000</v>
      </c>
      <c r="J351" s="136"/>
    </row>
    <row r="352" spans="1:10" ht="36.950000000000003" customHeight="1">
      <c r="A352" s="131">
        <v>338</v>
      </c>
      <c r="B352" s="172" t="s">
        <v>126</v>
      </c>
      <c r="C352" s="155" t="s">
        <v>337</v>
      </c>
      <c r="D352" s="132" t="s">
        <v>340</v>
      </c>
      <c r="E352" s="134">
        <v>12107000</v>
      </c>
      <c r="F352" s="134"/>
      <c r="G352" s="134">
        <v>3000000</v>
      </c>
      <c r="H352" s="135">
        <f t="shared" si="28"/>
        <v>15107000</v>
      </c>
      <c r="I352" s="162">
        <f t="shared" si="26"/>
        <v>3000000</v>
      </c>
      <c r="J352" s="136"/>
    </row>
    <row r="353" spans="1:10" ht="36.950000000000003" customHeight="1">
      <c r="A353" s="131">
        <v>339</v>
      </c>
      <c r="B353" s="172" t="s">
        <v>126</v>
      </c>
      <c r="C353" s="155" t="s">
        <v>337</v>
      </c>
      <c r="D353" s="132" t="s">
        <v>341</v>
      </c>
      <c r="E353" s="134">
        <v>4900000</v>
      </c>
      <c r="F353" s="134"/>
      <c r="G353" s="134">
        <v>500000</v>
      </c>
      <c r="H353" s="135">
        <f t="shared" si="28"/>
        <v>5400000</v>
      </c>
      <c r="I353" s="162">
        <f t="shared" si="26"/>
        <v>500000</v>
      </c>
      <c r="J353" s="136"/>
    </row>
    <row r="354" spans="1:10" ht="36.950000000000003" customHeight="1">
      <c r="A354" s="131">
        <v>340</v>
      </c>
      <c r="B354" s="172" t="s">
        <v>126</v>
      </c>
      <c r="C354" s="155" t="s">
        <v>337</v>
      </c>
      <c r="D354" s="132" t="s">
        <v>342</v>
      </c>
      <c r="E354" s="134">
        <v>5632000</v>
      </c>
      <c r="F354" s="134"/>
      <c r="G354" s="134">
        <v>600000</v>
      </c>
      <c r="H354" s="135">
        <f t="shared" si="28"/>
        <v>6232000</v>
      </c>
      <c r="I354" s="162">
        <f t="shared" si="26"/>
        <v>600000</v>
      </c>
      <c r="J354" s="136"/>
    </row>
    <row r="355" spans="1:10" ht="36.950000000000003" customHeight="1">
      <c r="A355" s="131">
        <v>341</v>
      </c>
      <c r="B355" s="172" t="s">
        <v>126</v>
      </c>
      <c r="C355" s="155" t="s">
        <v>337</v>
      </c>
      <c r="D355" s="132" t="s">
        <v>343</v>
      </c>
      <c r="E355" s="134">
        <v>3000000</v>
      </c>
      <c r="F355" s="134"/>
      <c r="G355" s="134">
        <v>300000</v>
      </c>
      <c r="H355" s="135">
        <f t="shared" si="28"/>
        <v>3300000</v>
      </c>
      <c r="I355" s="162">
        <f t="shared" si="26"/>
        <v>300000</v>
      </c>
      <c r="J355" s="136"/>
    </row>
    <row r="356" spans="1:10" ht="36.950000000000003" customHeight="1">
      <c r="A356" s="131">
        <v>342</v>
      </c>
      <c r="B356" s="172" t="s">
        <v>126</v>
      </c>
      <c r="C356" s="155" t="s">
        <v>337</v>
      </c>
      <c r="D356" s="132" t="s">
        <v>344</v>
      </c>
      <c r="E356" s="134">
        <v>2800000</v>
      </c>
      <c r="F356" s="134"/>
      <c r="G356" s="134">
        <v>75000</v>
      </c>
      <c r="H356" s="135">
        <f t="shared" si="28"/>
        <v>2875000</v>
      </c>
      <c r="I356" s="162">
        <f t="shared" si="26"/>
        <v>75000</v>
      </c>
      <c r="J356" s="136"/>
    </row>
    <row r="357" spans="1:10" ht="36.950000000000003" customHeight="1">
      <c r="A357" s="131">
        <v>343</v>
      </c>
      <c r="B357" s="172" t="s">
        <v>126</v>
      </c>
      <c r="C357" s="155" t="s">
        <v>337</v>
      </c>
      <c r="D357" s="132" t="s">
        <v>632</v>
      </c>
      <c r="E357" s="134">
        <v>123000</v>
      </c>
      <c r="F357" s="134"/>
      <c r="G357" s="134">
        <v>23230</v>
      </c>
      <c r="H357" s="135">
        <f t="shared" si="28"/>
        <v>146230</v>
      </c>
      <c r="I357" s="162">
        <f t="shared" si="26"/>
        <v>23230</v>
      </c>
      <c r="J357" s="136"/>
    </row>
    <row r="358" spans="1:10" ht="36.950000000000003" customHeight="1">
      <c r="A358" s="131">
        <v>344</v>
      </c>
      <c r="B358" s="172" t="s">
        <v>126</v>
      </c>
      <c r="C358" s="155" t="s">
        <v>337</v>
      </c>
      <c r="D358" s="132" t="s">
        <v>345</v>
      </c>
      <c r="E358" s="134">
        <v>282000</v>
      </c>
      <c r="F358" s="134"/>
      <c r="G358" s="134">
        <v>56500</v>
      </c>
      <c r="H358" s="135">
        <f t="shared" si="28"/>
        <v>338500</v>
      </c>
      <c r="I358" s="162">
        <f t="shared" si="26"/>
        <v>56500</v>
      </c>
      <c r="J358" s="136"/>
    </row>
    <row r="359" spans="1:10" ht="36.950000000000003" customHeight="1">
      <c r="A359" s="131">
        <v>345</v>
      </c>
      <c r="B359" s="172" t="s">
        <v>331</v>
      </c>
      <c r="C359" s="155" t="s">
        <v>332</v>
      </c>
      <c r="D359" s="132" t="s">
        <v>545</v>
      </c>
      <c r="E359" s="134"/>
      <c r="F359" s="134"/>
      <c r="G359" s="134">
        <v>500000</v>
      </c>
      <c r="H359" s="135">
        <f t="shared" si="28"/>
        <v>500000</v>
      </c>
      <c r="I359" s="162">
        <f t="shared" si="26"/>
        <v>500000</v>
      </c>
      <c r="J359" s="136"/>
    </row>
    <row r="360" spans="1:10" ht="36.950000000000003" customHeight="1">
      <c r="A360" s="131">
        <v>346</v>
      </c>
      <c r="B360" s="172" t="s">
        <v>323</v>
      </c>
      <c r="C360" s="155" t="s">
        <v>324</v>
      </c>
      <c r="D360" s="132" t="s">
        <v>561</v>
      </c>
      <c r="E360" s="134">
        <v>100000</v>
      </c>
      <c r="F360" s="134"/>
      <c r="G360" s="134">
        <v>70000</v>
      </c>
      <c r="H360" s="135">
        <f t="shared" si="28"/>
        <v>170000</v>
      </c>
      <c r="I360" s="162">
        <f t="shared" si="26"/>
        <v>70000</v>
      </c>
      <c r="J360" s="136"/>
    </row>
    <row r="361" spans="1:10" ht="36.950000000000003" customHeight="1">
      <c r="A361" s="166" t="s">
        <v>348</v>
      </c>
      <c r="B361" s="171"/>
      <c r="C361" s="171"/>
      <c r="D361" s="167"/>
      <c r="E361" s="168">
        <f t="shared" ref="E361:H361" si="29">SUBTOTAL(9,E362:E391)</f>
        <v>1603833</v>
      </c>
      <c r="F361" s="168">
        <f t="shared" si="29"/>
        <v>-70000</v>
      </c>
      <c r="G361" s="168">
        <f t="shared" si="29"/>
        <v>2955952</v>
      </c>
      <c r="H361" s="168">
        <f t="shared" si="29"/>
        <v>4489785</v>
      </c>
      <c r="I361" s="169">
        <f t="shared" si="26"/>
        <v>2955952</v>
      </c>
      <c r="J361" s="163"/>
    </row>
    <row r="362" spans="1:10" s="125" customFormat="1" ht="36.950000000000003" customHeight="1">
      <c r="A362" s="130">
        <v>347</v>
      </c>
      <c r="B362" s="145" t="s">
        <v>347</v>
      </c>
      <c r="C362" s="146" t="s">
        <v>349</v>
      </c>
      <c r="D362" s="159" t="s">
        <v>350</v>
      </c>
      <c r="E362" s="160"/>
      <c r="F362" s="161"/>
      <c r="G362" s="160">
        <v>20000</v>
      </c>
      <c r="H362" s="135">
        <f t="shared" ref="H362:H391" si="30">SUM(E362+F362+G362)</f>
        <v>20000</v>
      </c>
      <c r="I362" s="162">
        <f t="shared" si="26"/>
        <v>20000</v>
      </c>
      <c r="J362" s="136"/>
    </row>
    <row r="363" spans="1:10" s="125" customFormat="1" ht="36.950000000000003" customHeight="1">
      <c r="A363" s="130">
        <v>348</v>
      </c>
      <c r="B363" s="145" t="s">
        <v>347</v>
      </c>
      <c r="C363" s="146" t="s">
        <v>349</v>
      </c>
      <c r="D363" s="159" t="s">
        <v>351</v>
      </c>
      <c r="E363" s="160"/>
      <c r="F363" s="161"/>
      <c r="G363" s="160">
        <v>40000</v>
      </c>
      <c r="H363" s="135">
        <f t="shared" si="30"/>
        <v>40000</v>
      </c>
      <c r="I363" s="162">
        <f t="shared" si="26"/>
        <v>40000</v>
      </c>
      <c r="J363" s="136"/>
    </row>
    <row r="364" spans="1:10" s="125" customFormat="1" ht="36.950000000000003" customHeight="1">
      <c r="A364" s="130">
        <v>349</v>
      </c>
      <c r="B364" s="145" t="s">
        <v>347</v>
      </c>
      <c r="C364" s="146" t="s">
        <v>349</v>
      </c>
      <c r="D364" s="159" t="s">
        <v>633</v>
      </c>
      <c r="E364" s="160"/>
      <c r="F364" s="161"/>
      <c r="G364" s="160">
        <v>20000</v>
      </c>
      <c r="H364" s="135">
        <f t="shared" si="30"/>
        <v>20000</v>
      </c>
      <c r="I364" s="162">
        <f t="shared" si="26"/>
        <v>20000</v>
      </c>
      <c r="J364" s="136"/>
    </row>
    <row r="365" spans="1:10" s="125" customFormat="1" ht="36.950000000000003" customHeight="1">
      <c r="A365" s="130">
        <v>350</v>
      </c>
      <c r="B365" s="145" t="s">
        <v>347</v>
      </c>
      <c r="C365" s="146" t="s">
        <v>352</v>
      </c>
      <c r="D365" s="159" t="s">
        <v>353</v>
      </c>
      <c r="E365" s="160"/>
      <c r="F365" s="161"/>
      <c r="G365" s="160">
        <v>50000</v>
      </c>
      <c r="H365" s="135">
        <f t="shared" si="30"/>
        <v>50000</v>
      </c>
      <c r="I365" s="162">
        <f t="shared" si="26"/>
        <v>50000</v>
      </c>
      <c r="J365" s="136"/>
    </row>
    <row r="366" spans="1:10" s="125" customFormat="1" ht="36.950000000000003" customHeight="1">
      <c r="A366" s="130">
        <v>351</v>
      </c>
      <c r="B366" s="145" t="s">
        <v>347</v>
      </c>
      <c r="C366" s="146" t="s">
        <v>354</v>
      </c>
      <c r="D366" s="159" t="s">
        <v>634</v>
      </c>
      <c r="E366" s="160"/>
      <c r="F366" s="161"/>
      <c r="G366" s="160">
        <v>200000</v>
      </c>
      <c r="H366" s="135">
        <f t="shared" si="30"/>
        <v>200000</v>
      </c>
      <c r="I366" s="162">
        <f t="shared" si="26"/>
        <v>200000</v>
      </c>
      <c r="J366" s="136"/>
    </row>
    <row r="367" spans="1:10" s="125" customFormat="1" ht="36.950000000000003" customHeight="1">
      <c r="A367" s="130">
        <v>352</v>
      </c>
      <c r="B367" s="145" t="s">
        <v>347</v>
      </c>
      <c r="C367" s="146" t="s">
        <v>354</v>
      </c>
      <c r="D367" s="159" t="s">
        <v>472</v>
      </c>
      <c r="E367" s="160">
        <v>200000</v>
      </c>
      <c r="F367" s="134"/>
      <c r="G367" s="134">
        <v>200000</v>
      </c>
      <c r="H367" s="135">
        <f t="shared" si="30"/>
        <v>400000</v>
      </c>
      <c r="I367" s="162">
        <f t="shared" si="26"/>
        <v>200000</v>
      </c>
      <c r="J367" s="136"/>
    </row>
    <row r="368" spans="1:10" s="125" customFormat="1" ht="36.950000000000003" customHeight="1">
      <c r="A368" s="130">
        <v>353</v>
      </c>
      <c r="B368" s="145" t="s">
        <v>347</v>
      </c>
      <c r="C368" s="146" t="s">
        <v>354</v>
      </c>
      <c r="D368" s="159" t="s">
        <v>355</v>
      </c>
      <c r="E368" s="160">
        <v>36000</v>
      </c>
      <c r="F368" s="134"/>
      <c r="G368" s="134">
        <v>36000</v>
      </c>
      <c r="H368" s="135">
        <f t="shared" si="30"/>
        <v>72000</v>
      </c>
      <c r="I368" s="162">
        <f t="shared" si="26"/>
        <v>36000</v>
      </c>
      <c r="J368" s="136"/>
    </row>
    <row r="369" spans="1:10" s="125" customFormat="1" ht="36.950000000000003" customHeight="1">
      <c r="A369" s="130">
        <v>354</v>
      </c>
      <c r="B369" s="145" t="s">
        <v>347</v>
      </c>
      <c r="C369" s="146" t="s">
        <v>354</v>
      </c>
      <c r="D369" s="159" t="s">
        <v>356</v>
      </c>
      <c r="E369" s="160"/>
      <c r="F369" s="161"/>
      <c r="G369" s="160">
        <v>50000</v>
      </c>
      <c r="H369" s="135">
        <f t="shared" si="30"/>
        <v>50000</v>
      </c>
      <c r="I369" s="162">
        <f t="shared" si="26"/>
        <v>50000</v>
      </c>
      <c r="J369" s="136"/>
    </row>
    <row r="370" spans="1:10" s="125" customFormat="1" ht="36.950000000000003" customHeight="1">
      <c r="A370" s="130">
        <v>355</v>
      </c>
      <c r="B370" s="145" t="s">
        <v>347</v>
      </c>
      <c r="C370" s="146" t="s">
        <v>354</v>
      </c>
      <c r="D370" s="159" t="s">
        <v>635</v>
      </c>
      <c r="E370" s="160"/>
      <c r="F370" s="161"/>
      <c r="G370" s="160">
        <v>20000</v>
      </c>
      <c r="H370" s="135">
        <f t="shared" si="30"/>
        <v>20000</v>
      </c>
      <c r="I370" s="162">
        <f t="shared" si="26"/>
        <v>20000</v>
      </c>
      <c r="J370" s="136"/>
    </row>
    <row r="371" spans="1:10" s="125" customFormat="1" ht="36.950000000000003" customHeight="1">
      <c r="A371" s="130">
        <v>356</v>
      </c>
      <c r="B371" s="145" t="s">
        <v>347</v>
      </c>
      <c r="C371" s="146" t="s">
        <v>354</v>
      </c>
      <c r="D371" s="159" t="s">
        <v>636</v>
      </c>
      <c r="E371" s="160"/>
      <c r="F371" s="161"/>
      <c r="G371" s="160">
        <v>70000</v>
      </c>
      <c r="H371" s="135">
        <f t="shared" si="30"/>
        <v>70000</v>
      </c>
      <c r="I371" s="162">
        <f t="shared" si="26"/>
        <v>70000</v>
      </c>
      <c r="J371" s="136"/>
    </row>
    <row r="372" spans="1:10" s="125" customFormat="1" ht="36.950000000000003" customHeight="1">
      <c r="A372" s="130">
        <v>357</v>
      </c>
      <c r="B372" s="145" t="s">
        <v>347</v>
      </c>
      <c r="C372" s="146" t="s">
        <v>357</v>
      </c>
      <c r="D372" s="159" t="s">
        <v>358</v>
      </c>
      <c r="E372" s="160"/>
      <c r="F372" s="161"/>
      <c r="G372" s="160">
        <v>150292</v>
      </c>
      <c r="H372" s="135">
        <f t="shared" si="30"/>
        <v>150292</v>
      </c>
      <c r="I372" s="162">
        <f t="shared" si="26"/>
        <v>150292</v>
      </c>
      <c r="J372" s="136"/>
    </row>
    <row r="373" spans="1:10" s="125" customFormat="1" ht="36.950000000000003" customHeight="1">
      <c r="A373" s="130">
        <v>358</v>
      </c>
      <c r="B373" s="145" t="s">
        <v>347</v>
      </c>
      <c r="C373" s="146" t="s">
        <v>359</v>
      </c>
      <c r="D373" s="159" t="s">
        <v>360</v>
      </c>
      <c r="E373" s="160">
        <v>30000</v>
      </c>
      <c r="F373" s="161"/>
      <c r="G373" s="160">
        <v>20000</v>
      </c>
      <c r="H373" s="135">
        <f t="shared" si="30"/>
        <v>50000</v>
      </c>
      <c r="I373" s="162">
        <f t="shared" si="26"/>
        <v>20000</v>
      </c>
      <c r="J373" s="136"/>
    </row>
    <row r="374" spans="1:10" ht="36.950000000000003" customHeight="1">
      <c r="A374" s="130">
        <v>359</v>
      </c>
      <c r="B374" s="145" t="s">
        <v>347</v>
      </c>
      <c r="C374" s="173" t="s">
        <v>361</v>
      </c>
      <c r="D374" s="132" t="s">
        <v>467</v>
      </c>
      <c r="E374" s="134">
        <v>100000</v>
      </c>
      <c r="F374" s="134"/>
      <c r="G374" s="134">
        <v>100000</v>
      </c>
      <c r="H374" s="135">
        <f t="shared" si="30"/>
        <v>200000</v>
      </c>
      <c r="I374" s="162">
        <f t="shared" si="26"/>
        <v>100000</v>
      </c>
      <c r="J374" s="136"/>
    </row>
    <row r="375" spans="1:10" ht="36.950000000000003" customHeight="1">
      <c r="A375" s="130">
        <v>360</v>
      </c>
      <c r="B375" s="145" t="s">
        <v>347</v>
      </c>
      <c r="C375" s="173" t="s">
        <v>361</v>
      </c>
      <c r="D375" s="132" t="s">
        <v>468</v>
      </c>
      <c r="E375" s="134">
        <v>32000</v>
      </c>
      <c r="F375" s="134"/>
      <c r="G375" s="134">
        <v>68000</v>
      </c>
      <c r="H375" s="135">
        <f t="shared" si="30"/>
        <v>100000</v>
      </c>
      <c r="I375" s="162">
        <f t="shared" si="26"/>
        <v>68000</v>
      </c>
      <c r="J375" s="136"/>
    </row>
    <row r="376" spans="1:10" ht="36.950000000000003" customHeight="1">
      <c r="A376" s="130">
        <v>361</v>
      </c>
      <c r="B376" s="145" t="s">
        <v>347</v>
      </c>
      <c r="C376" s="173" t="s">
        <v>361</v>
      </c>
      <c r="D376" s="132" t="s">
        <v>469</v>
      </c>
      <c r="E376" s="134"/>
      <c r="F376" s="134"/>
      <c r="G376" s="134">
        <v>100000</v>
      </c>
      <c r="H376" s="135">
        <f t="shared" si="30"/>
        <v>100000</v>
      </c>
      <c r="I376" s="162">
        <f t="shared" si="26"/>
        <v>100000</v>
      </c>
      <c r="J376" s="136"/>
    </row>
    <row r="377" spans="1:10" s="125" customFormat="1" ht="36.950000000000003" customHeight="1">
      <c r="A377" s="130">
        <v>362</v>
      </c>
      <c r="B377" s="145" t="s">
        <v>61</v>
      </c>
      <c r="C377" s="146" t="s">
        <v>362</v>
      </c>
      <c r="D377" s="159" t="s">
        <v>363</v>
      </c>
      <c r="E377" s="160"/>
      <c r="F377" s="160"/>
      <c r="G377" s="160">
        <v>75000</v>
      </c>
      <c r="H377" s="135">
        <f t="shared" si="30"/>
        <v>75000</v>
      </c>
      <c r="I377" s="162">
        <f t="shared" si="26"/>
        <v>75000</v>
      </c>
      <c r="J377" s="136"/>
    </row>
    <row r="378" spans="1:10" s="125" customFormat="1" ht="36.950000000000003" customHeight="1">
      <c r="A378" s="130">
        <v>363</v>
      </c>
      <c r="B378" s="145" t="s">
        <v>61</v>
      </c>
      <c r="C378" s="146" t="s">
        <v>364</v>
      </c>
      <c r="D378" s="159" t="s">
        <v>365</v>
      </c>
      <c r="E378" s="160">
        <v>250000</v>
      </c>
      <c r="F378" s="160"/>
      <c r="G378" s="160">
        <v>30000</v>
      </c>
      <c r="H378" s="135">
        <f t="shared" si="30"/>
        <v>280000</v>
      </c>
      <c r="I378" s="162">
        <f t="shared" si="26"/>
        <v>30000</v>
      </c>
      <c r="J378" s="136"/>
    </row>
    <row r="379" spans="1:10" s="125" customFormat="1" ht="36.950000000000003" customHeight="1">
      <c r="A379" s="130">
        <v>364</v>
      </c>
      <c r="B379" s="145" t="s">
        <v>61</v>
      </c>
      <c r="C379" s="146" t="s">
        <v>364</v>
      </c>
      <c r="D379" s="159" t="s">
        <v>366</v>
      </c>
      <c r="E379" s="160">
        <v>34000</v>
      </c>
      <c r="F379" s="160"/>
      <c r="G379" s="160">
        <v>16000</v>
      </c>
      <c r="H379" s="135">
        <f t="shared" si="30"/>
        <v>50000</v>
      </c>
      <c r="I379" s="162">
        <f t="shared" si="26"/>
        <v>16000</v>
      </c>
      <c r="J379" s="136"/>
    </row>
    <row r="380" spans="1:10" s="125" customFormat="1" ht="36.950000000000003" customHeight="1">
      <c r="A380" s="130">
        <v>365</v>
      </c>
      <c r="B380" s="145" t="s">
        <v>61</v>
      </c>
      <c r="C380" s="173" t="s">
        <v>71</v>
      </c>
      <c r="D380" s="141" t="s">
        <v>367</v>
      </c>
      <c r="E380" s="138">
        <v>68433</v>
      </c>
      <c r="F380" s="134"/>
      <c r="G380" s="134">
        <v>8460</v>
      </c>
      <c r="H380" s="135">
        <f t="shared" si="30"/>
        <v>76893</v>
      </c>
      <c r="I380" s="162">
        <f t="shared" si="26"/>
        <v>8460</v>
      </c>
      <c r="J380" s="136"/>
    </row>
    <row r="381" spans="1:10" s="125" customFormat="1" ht="36.950000000000003" customHeight="1">
      <c r="A381" s="130">
        <v>366</v>
      </c>
      <c r="B381" s="145" t="s">
        <v>61</v>
      </c>
      <c r="C381" s="173" t="s">
        <v>71</v>
      </c>
      <c r="D381" s="141" t="s">
        <v>368</v>
      </c>
      <c r="E381" s="139">
        <v>38400</v>
      </c>
      <c r="F381" s="134"/>
      <c r="G381" s="134">
        <v>13200</v>
      </c>
      <c r="H381" s="135">
        <f t="shared" si="30"/>
        <v>51600</v>
      </c>
      <c r="I381" s="162">
        <f t="shared" si="26"/>
        <v>13200</v>
      </c>
      <c r="J381" s="136"/>
    </row>
    <row r="382" spans="1:10" s="125" customFormat="1" ht="36.950000000000003" customHeight="1">
      <c r="A382" s="130">
        <v>367</v>
      </c>
      <c r="B382" s="145" t="s">
        <v>104</v>
      </c>
      <c r="C382" s="146" t="s">
        <v>370</v>
      </c>
      <c r="D382" s="159" t="s">
        <v>371</v>
      </c>
      <c r="E382" s="160">
        <v>20000</v>
      </c>
      <c r="F382" s="134"/>
      <c r="G382" s="134">
        <v>50000</v>
      </c>
      <c r="H382" s="135">
        <f t="shared" si="30"/>
        <v>70000</v>
      </c>
      <c r="I382" s="162">
        <f t="shared" si="26"/>
        <v>50000</v>
      </c>
      <c r="J382" s="136"/>
    </row>
    <row r="383" spans="1:10" s="125" customFormat="1" ht="36.950000000000003" customHeight="1">
      <c r="A383" s="130">
        <v>368</v>
      </c>
      <c r="B383" s="145" t="s">
        <v>104</v>
      </c>
      <c r="C383" s="146" t="s">
        <v>373</v>
      </c>
      <c r="D383" s="159" t="s">
        <v>458</v>
      </c>
      <c r="E383" s="160">
        <v>195000</v>
      </c>
      <c r="F383" s="161"/>
      <c r="G383" s="160">
        <v>50000</v>
      </c>
      <c r="H383" s="135">
        <f t="shared" si="30"/>
        <v>245000</v>
      </c>
      <c r="I383" s="162">
        <f t="shared" si="26"/>
        <v>50000</v>
      </c>
      <c r="J383" s="136"/>
    </row>
    <row r="384" spans="1:10" ht="36.950000000000003" customHeight="1">
      <c r="A384" s="130">
        <v>369</v>
      </c>
      <c r="B384" s="145" t="s">
        <v>104</v>
      </c>
      <c r="C384" s="146" t="s">
        <v>373</v>
      </c>
      <c r="D384" s="132" t="s">
        <v>460</v>
      </c>
      <c r="E384" s="134">
        <v>150000</v>
      </c>
      <c r="F384" s="134"/>
      <c r="G384" s="134">
        <v>360000</v>
      </c>
      <c r="H384" s="135">
        <f t="shared" si="30"/>
        <v>510000</v>
      </c>
      <c r="I384" s="162">
        <f t="shared" si="26"/>
        <v>360000</v>
      </c>
      <c r="J384" s="136"/>
    </row>
    <row r="385" spans="1:10" s="125" customFormat="1" ht="36.950000000000003" customHeight="1">
      <c r="A385" s="130">
        <v>370</v>
      </c>
      <c r="B385" s="145" t="s">
        <v>104</v>
      </c>
      <c r="C385" s="146" t="s">
        <v>373</v>
      </c>
      <c r="D385" s="159" t="s">
        <v>374</v>
      </c>
      <c r="E385" s="160"/>
      <c r="F385" s="161"/>
      <c r="G385" s="160">
        <v>50000</v>
      </c>
      <c r="H385" s="135">
        <f t="shared" si="30"/>
        <v>50000</v>
      </c>
      <c r="I385" s="162">
        <f t="shared" si="26"/>
        <v>50000</v>
      </c>
      <c r="J385" s="136"/>
    </row>
    <row r="386" spans="1:10" s="125" customFormat="1" ht="36.950000000000003" customHeight="1">
      <c r="A386" s="130">
        <v>371</v>
      </c>
      <c r="B386" s="145" t="s">
        <v>104</v>
      </c>
      <c r="C386" s="146" t="s">
        <v>373</v>
      </c>
      <c r="D386" s="159" t="s">
        <v>375</v>
      </c>
      <c r="E386" s="160"/>
      <c r="F386" s="161"/>
      <c r="G386" s="160">
        <v>9000</v>
      </c>
      <c r="H386" s="135">
        <f t="shared" si="30"/>
        <v>9000</v>
      </c>
      <c r="I386" s="162">
        <f t="shared" si="26"/>
        <v>9000</v>
      </c>
      <c r="J386" s="136"/>
    </row>
    <row r="387" spans="1:10" s="125" customFormat="1" ht="36.950000000000003" customHeight="1">
      <c r="A387" s="130">
        <v>372</v>
      </c>
      <c r="B387" s="145" t="s">
        <v>104</v>
      </c>
      <c r="C387" s="146" t="s">
        <v>373</v>
      </c>
      <c r="D387" s="159" t="s">
        <v>574</v>
      </c>
      <c r="E387" s="160">
        <v>100000</v>
      </c>
      <c r="F387" s="161"/>
      <c r="G387" s="160">
        <v>200000</v>
      </c>
      <c r="H387" s="135">
        <f t="shared" si="30"/>
        <v>300000</v>
      </c>
      <c r="I387" s="162">
        <f t="shared" si="26"/>
        <v>200000</v>
      </c>
      <c r="J387" s="136"/>
    </row>
    <row r="388" spans="1:10" s="125" customFormat="1" ht="36.950000000000003" customHeight="1">
      <c r="A388" s="130">
        <v>373</v>
      </c>
      <c r="B388" s="145" t="s">
        <v>104</v>
      </c>
      <c r="C388" s="146" t="s">
        <v>373</v>
      </c>
      <c r="D388" s="159" t="s">
        <v>376</v>
      </c>
      <c r="E388" s="160">
        <v>170000</v>
      </c>
      <c r="F388" s="161"/>
      <c r="G388" s="160">
        <v>30000</v>
      </c>
      <c r="H388" s="135">
        <f t="shared" si="30"/>
        <v>200000</v>
      </c>
      <c r="I388" s="162">
        <f t="shared" si="26"/>
        <v>30000</v>
      </c>
      <c r="J388" s="136"/>
    </row>
    <row r="389" spans="1:10" s="125" customFormat="1" ht="36.950000000000003" customHeight="1">
      <c r="A389" s="130">
        <v>374</v>
      </c>
      <c r="B389" s="145" t="s">
        <v>104</v>
      </c>
      <c r="C389" s="173" t="s">
        <v>105</v>
      </c>
      <c r="D389" s="141" t="s">
        <v>492</v>
      </c>
      <c r="E389" s="134">
        <v>180000</v>
      </c>
      <c r="F389" s="134">
        <v>-70000</v>
      </c>
      <c r="G389" s="134">
        <v>120000</v>
      </c>
      <c r="H389" s="135">
        <f t="shared" si="30"/>
        <v>230000</v>
      </c>
      <c r="I389" s="162">
        <f t="shared" si="26"/>
        <v>120000</v>
      </c>
      <c r="J389" s="136"/>
    </row>
    <row r="390" spans="1:10" ht="36.950000000000003" customHeight="1">
      <c r="A390" s="130">
        <v>375</v>
      </c>
      <c r="B390" s="172" t="s">
        <v>470</v>
      </c>
      <c r="C390" s="155" t="s">
        <v>372</v>
      </c>
      <c r="D390" s="132" t="s">
        <v>579</v>
      </c>
      <c r="E390" s="134"/>
      <c r="F390" s="134"/>
      <c r="G390" s="134">
        <v>500000</v>
      </c>
      <c r="H390" s="135">
        <f t="shared" si="30"/>
        <v>500000</v>
      </c>
      <c r="I390" s="162">
        <f t="shared" si="26"/>
        <v>500000</v>
      </c>
      <c r="J390" s="136"/>
    </row>
    <row r="391" spans="1:10" ht="36.950000000000003" customHeight="1">
      <c r="A391" s="130">
        <v>376</v>
      </c>
      <c r="B391" s="172" t="s">
        <v>347</v>
      </c>
      <c r="C391" s="155" t="s">
        <v>346</v>
      </c>
      <c r="D391" s="132" t="s">
        <v>559</v>
      </c>
      <c r="E391" s="134"/>
      <c r="F391" s="134"/>
      <c r="G391" s="134">
        <v>300000</v>
      </c>
      <c r="H391" s="135">
        <f t="shared" si="30"/>
        <v>300000</v>
      </c>
      <c r="I391" s="162">
        <f t="shared" ref="I391" si="31">SUM(G391)</f>
        <v>300000</v>
      </c>
      <c r="J391" s="136"/>
    </row>
    <row r="392" spans="1:10" ht="39.950000000000003" customHeight="1">
      <c r="B392" s="124"/>
      <c r="C392" s="124"/>
      <c r="D392" s="124"/>
      <c r="E392" s="124"/>
      <c r="F392" s="124"/>
      <c r="G392" s="124"/>
      <c r="H392" s="124"/>
    </row>
  </sheetData>
  <sheetProtection formatCells="0" formatColumns="0" formatRows="0" autoFilter="0"/>
  <autoFilter ref="B5:J391"/>
  <mergeCells count="10">
    <mergeCell ref="F3:G3"/>
    <mergeCell ref="A3:A4"/>
    <mergeCell ref="B3:B4"/>
    <mergeCell ref="C3:C4"/>
    <mergeCell ref="A1:J1"/>
    <mergeCell ref="H3:H4"/>
    <mergeCell ref="I3:I4"/>
    <mergeCell ref="D3:D4"/>
    <mergeCell ref="E3:E4"/>
    <mergeCell ref="J3:J4"/>
  </mergeCells>
  <phoneticPr fontId="2" type="noConversion"/>
  <conditionalFormatting sqref="E274 E32 E137:E138 E195 E146:E147 E143 E140:E141 E133:E135 E65:E131 E61:E63 E56:E59 E36:E49 E14:E23 E7:E8 E385:E390 E381:E383 E362:E379 E337:E360 E335 E321:E333 E319 E309:E310 E307 E282:E285 E270:E271 E267 E253 E240:E244 E231:E237 E227:E229 E221:E225 E219 E214:E217 E208:E212 E200:E205 E191:E192 E177:E180">
    <cfRule type="expression" dxfId="84" priority="1759">
      <formula>(#REF!="본예산")</formula>
    </cfRule>
  </conditionalFormatting>
  <conditionalFormatting sqref="E220">
    <cfRule type="expression" dxfId="83" priority="1726">
      <formula>(#REF!="본예산")</formula>
    </cfRule>
  </conditionalFormatting>
  <conditionalFormatting sqref="E226">
    <cfRule type="expression" dxfId="82" priority="1725">
      <formula>(#REF!="본예산")</formula>
    </cfRule>
  </conditionalFormatting>
  <conditionalFormatting sqref="E170:E171">
    <cfRule type="expression" dxfId="81" priority="1645">
      <formula>(#REF!="본예산")</formula>
    </cfRule>
  </conditionalFormatting>
  <conditionalFormatting sqref="E144:E145">
    <cfRule type="expression" dxfId="80" priority="1603">
      <formula>(#REF!="본예산")</formula>
    </cfRule>
  </conditionalFormatting>
  <conditionalFormatting sqref="E148">
    <cfRule type="expression" dxfId="79" priority="1546">
      <formula>(#REF!="본예산")</formula>
    </cfRule>
  </conditionalFormatting>
  <conditionalFormatting sqref="E150">
    <cfRule type="expression" dxfId="78" priority="1497">
      <formula>(#REF!="본예산")</formula>
    </cfRule>
  </conditionalFormatting>
  <conditionalFormatting sqref="E149">
    <cfRule type="expression" dxfId="77" priority="1499">
      <formula>(#REF!="본예산")</formula>
    </cfRule>
  </conditionalFormatting>
  <conditionalFormatting sqref="E151">
    <cfRule type="expression" dxfId="76" priority="1495">
      <formula>(#REF!="본예산")</formula>
    </cfRule>
  </conditionalFormatting>
  <conditionalFormatting sqref="E152">
    <cfRule type="expression" dxfId="75" priority="1493">
      <formula>(#REF!="본예산")</formula>
    </cfRule>
  </conditionalFormatting>
  <conditionalFormatting sqref="E153">
    <cfRule type="expression" dxfId="74" priority="1491">
      <formula>(#REF!="본예산")</formula>
    </cfRule>
  </conditionalFormatting>
  <conditionalFormatting sqref="E154">
    <cfRule type="expression" dxfId="73" priority="1489">
      <formula>(#REF!="본예산")</formula>
    </cfRule>
  </conditionalFormatting>
  <conditionalFormatting sqref="E155">
    <cfRule type="expression" dxfId="72" priority="1487">
      <formula>(#REF!="본예산")</formula>
    </cfRule>
  </conditionalFormatting>
  <conditionalFormatting sqref="E156">
    <cfRule type="expression" dxfId="71" priority="1485">
      <formula>(#REF!="본예산")</formula>
    </cfRule>
  </conditionalFormatting>
  <conditionalFormatting sqref="E157">
    <cfRule type="expression" dxfId="70" priority="1483">
      <formula>(#REF!="본예산")</formula>
    </cfRule>
  </conditionalFormatting>
  <conditionalFormatting sqref="E158">
    <cfRule type="expression" dxfId="69" priority="1481">
      <formula>(#REF!="본예산")</formula>
    </cfRule>
  </conditionalFormatting>
  <conditionalFormatting sqref="E159">
    <cfRule type="expression" dxfId="68" priority="1479">
      <formula>(#REF!="본예산")</formula>
    </cfRule>
  </conditionalFormatting>
  <conditionalFormatting sqref="E160">
    <cfRule type="expression" dxfId="67" priority="1477">
      <formula>(#REF!="본예산")</formula>
    </cfRule>
  </conditionalFormatting>
  <conditionalFormatting sqref="E161">
    <cfRule type="expression" dxfId="66" priority="1475">
      <formula>(#REF!="본예산")</formula>
    </cfRule>
  </conditionalFormatting>
  <conditionalFormatting sqref="E162">
    <cfRule type="expression" dxfId="65" priority="1473">
      <formula>(#REF!="본예산")</formula>
    </cfRule>
  </conditionalFormatting>
  <conditionalFormatting sqref="E163">
    <cfRule type="expression" dxfId="64" priority="1471">
      <formula>(#REF!="본예산")</formula>
    </cfRule>
  </conditionalFormatting>
  <conditionalFormatting sqref="E164">
    <cfRule type="expression" dxfId="63" priority="1469">
      <formula>(#REF!="본예산")</formula>
    </cfRule>
  </conditionalFormatting>
  <conditionalFormatting sqref="E165">
    <cfRule type="expression" dxfId="62" priority="1467">
      <formula>(#REF!="본예산")</formula>
    </cfRule>
  </conditionalFormatting>
  <conditionalFormatting sqref="E166">
    <cfRule type="expression" dxfId="61" priority="1465">
      <formula>(#REF!="본예산")</formula>
    </cfRule>
  </conditionalFormatting>
  <conditionalFormatting sqref="E167">
    <cfRule type="expression" dxfId="60" priority="1463">
      <formula>(#REF!="본예산")</formula>
    </cfRule>
  </conditionalFormatting>
  <conditionalFormatting sqref="E168">
    <cfRule type="expression" dxfId="59" priority="1461">
      <formula>(#REF!="본예산")</formula>
    </cfRule>
  </conditionalFormatting>
  <conditionalFormatting sqref="E169">
    <cfRule type="expression" dxfId="58" priority="1459">
      <formula>(#REF!="본예산")</formula>
    </cfRule>
  </conditionalFormatting>
  <conditionalFormatting sqref="E193:E194">
    <cfRule type="expression" dxfId="57" priority="1455">
      <formula>(#REF!="본예산")</formula>
    </cfRule>
  </conditionalFormatting>
  <conditionalFormatting sqref="E190">
    <cfRule type="expression" dxfId="56" priority="1443">
      <formula>(#REF!="본예산")</formula>
    </cfRule>
  </conditionalFormatting>
  <conditionalFormatting sqref="E174">
    <cfRule type="expression" dxfId="55" priority="1403">
      <formula>(#REF!="본예산")</formula>
    </cfRule>
  </conditionalFormatting>
  <conditionalFormatting sqref="E172:E173">
    <cfRule type="expression" dxfId="54" priority="1399">
      <formula>(#REF!="본예산")</formula>
    </cfRule>
  </conditionalFormatting>
  <conditionalFormatting sqref="E189">
    <cfRule type="expression" dxfId="53" priority="1395">
      <formula>(#REF!="본예산")</formula>
    </cfRule>
  </conditionalFormatting>
  <conditionalFormatting sqref="E188">
    <cfRule type="expression" dxfId="52" priority="1391">
      <formula>(#REF!="본예산")</formula>
    </cfRule>
  </conditionalFormatting>
  <conditionalFormatting sqref="E187">
    <cfRule type="expression" dxfId="51" priority="1387">
      <formula>(#REF!="본예산")</formula>
    </cfRule>
  </conditionalFormatting>
  <conditionalFormatting sqref="E186">
    <cfRule type="expression" dxfId="50" priority="1383">
      <formula>(#REF!="본예산")</formula>
    </cfRule>
  </conditionalFormatting>
  <conditionalFormatting sqref="E185">
    <cfRule type="expression" dxfId="49" priority="1379">
      <formula>(#REF!="본예산")</formula>
    </cfRule>
  </conditionalFormatting>
  <conditionalFormatting sqref="E184">
    <cfRule type="expression" dxfId="48" priority="1375">
      <formula>(#REF!="본예산")</formula>
    </cfRule>
  </conditionalFormatting>
  <conditionalFormatting sqref="E183">
    <cfRule type="expression" dxfId="47" priority="1368">
      <formula>(#REF!="본예산")</formula>
    </cfRule>
  </conditionalFormatting>
  <conditionalFormatting sqref="E182">
    <cfRule type="expression" dxfId="46" priority="1364">
      <formula>(#REF!="본예산")</formula>
    </cfRule>
  </conditionalFormatting>
  <conditionalFormatting sqref="E181">
    <cfRule type="expression" dxfId="45" priority="1360">
      <formula>(#REF!="본예산")</formula>
    </cfRule>
  </conditionalFormatting>
  <conditionalFormatting sqref="E196:E198">
    <cfRule type="expression" dxfId="44" priority="1330">
      <formula>(#REF!="본예산")</formula>
    </cfRule>
  </conditionalFormatting>
  <conditionalFormatting sqref="E206">
    <cfRule type="expression" dxfId="43" priority="1327">
      <formula>(#REF!="본예산")</formula>
    </cfRule>
  </conditionalFormatting>
  <conditionalFormatting sqref="E199">
    <cfRule type="expression" dxfId="42" priority="1302">
      <formula>(#REF!="본예산")</formula>
    </cfRule>
  </conditionalFormatting>
  <conditionalFormatting sqref="E175:E176">
    <cfRule type="expression" dxfId="41" priority="1299">
      <formula>(#REF!="본예산")</formula>
    </cfRule>
  </conditionalFormatting>
  <conditionalFormatting sqref="E254:E258 E247:E251">
    <cfRule type="expression" dxfId="40" priority="1271">
      <formula>(#REF!="본예산")</formula>
    </cfRule>
  </conditionalFormatting>
  <conditionalFormatting sqref="E269">
    <cfRule type="expression" dxfId="39" priority="1250">
      <formula>(#REF!="본예산")</formula>
    </cfRule>
  </conditionalFormatting>
  <conditionalFormatting sqref="E275:E281">
    <cfRule type="expression" dxfId="38" priority="1210">
      <formula>(#REF!="본예산")</formula>
    </cfRule>
  </conditionalFormatting>
  <conditionalFormatting sqref="E272:E273">
    <cfRule type="expression" dxfId="37" priority="1169">
      <formula>(#REF!="본예산")</formula>
    </cfRule>
  </conditionalFormatting>
  <conditionalFormatting sqref="E336">
    <cfRule type="expression" dxfId="36" priority="1158">
      <formula>(#REF!="본예산")</formula>
    </cfRule>
  </conditionalFormatting>
  <conditionalFormatting sqref="E380">
    <cfRule type="expression" dxfId="35" priority="1133">
      <formula>(#REF!="본예산")</formula>
    </cfRule>
  </conditionalFormatting>
  <conditionalFormatting sqref="E55">
    <cfRule type="expression" dxfId="34" priority="1097">
      <formula>(#REF!="본예산")</formula>
    </cfRule>
  </conditionalFormatting>
  <conditionalFormatting sqref="E311">
    <cfRule type="expression" dxfId="33" priority="1064">
      <formula>(#REF!="본예산")</formula>
    </cfRule>
  </conditionalFormatting>
  <conditionalFormatting sqref="E312">
    <cfRule type="expression" dxfId="32" priority="985">
      <formula>(#REF!="본예산")</formula>
    </cfRule>
  </conditionalFormatting>
  <conditionalFormatting sqref="E318">
    <cfRule type="expression" dxfId="31" priority="959">
      <formula>(#REF!="본예산")</formula>
    </cfRule>
  </conditionalFormatting>
  <conditionalFormatting sqref="E9:E13">
    <cfRule type="expression" dxfId="30" priority="957">
      <formula>(#REF!="본예산")</formula>
    </cfRule>
  </conditionalFormatting>
  <conditionalFormatting sqref="E35">
    <cfRule type="expression" dxfId="29" priority="953">
      <formula>(#REF!="본예산")</formula>
    </cfRule>
  </conditionalFormatting>
  <conditionalFormatting sqref="E34">
    <cfRule type="expression" dxfId="28" priority="951">
      <formula>(#REF!="본예산")</formula>
    </cfRule>
  </conditionalFormatting>
  <conditionalFormatting sqref="E33">
    <cfRule type="expression" dxfId="27" priority="937">
      <formula>(#REF!="본예산")</formula>
    </cfRule>
  </conditionalFormatting>
  <conditionalFormatting sqref="E24">
    <cfRule type="expression" dxfId="26" priority="933">
      <formula>(#REF!="본예산")</formula>
    </cfRule>
  </conditionalFormatting>
  <conditionalFormatting sqref="E26:E31">
    <cfRule type="expression" dxfId="25" priority="932">
      <formula>(#REF!="본예산")</formula>
    </cfRule>
  </conditionalFormatting>
  <conditionalFormatting sqref="E64">
    <cfRule type="expression" dxfId="24" priority="830">
      <formula>(#REF!="본예산")</formula>
    </cfRule>
  </conditionalFormatting>
  <conditionalFormatting sqref="E268">
    <cfRule type="expression" dxfId="23" priority="822">
      <formula>(#REF!="본예산")</formula>
    </cfRule>
  </conditionalFormatting>
  <conditionalFormatting sqref="E384">
    <cfRule type="expression" dxfId="22" priority="753">
      <formula>(#REF!="본예산")</formula>
    </cfRule>
  </conditionalFormatting>
  <conditionalFormatting sqref="E139">
    <cfRule type="expression" dxfId="21" priority="578">
      <formula>(#REF!="본예산")</formula>
    </cfRule>
  </conditionalFormatting>
  <conditionalFormatting sqref="E259">
    <cfRule type="expression" dxfId="20" priority="572">
      <formula>(#REF!="본예산")</formula>
    </cfRule>
  </conditionalFormatting>
  <conditionalFormatting sqref="E25">
    <cfRule type="expression" dxfId="19" priority="561">
      <formula>(#REF!="본예산")</formula>
    </cfRule>
  </conditionalFormatting>
  <conditionalFormatting sqref="E50">
    <cfRule type="expression" dxfId="18" priority="534">
      <formula>(#REF!="본예산")</formula>
    </cfRule>
  </conditionalFormatting>
  <conditionalFormatting sqref="E51">
    <cfRule type="expression" dxfId="17" priority="526">
      <formula>(#REF!="본예산")</formula>
    </cfRule>
  </conditionalFormatting>
  <conditionalFormatting sqref="E52">
    <cfRule type="expression" dxfId="16" priority="510">
      <formula>(#REF!="본예산")</formula>
    </cfRule>
  </conditionalFormatting>
  <conditionalFormatting sqref="E53">
    <cfRule type="expression" dxfId="15" priority="502">
      <formula>(#REF!="본예산")</formula>
    </cfRule>
  </conditionalFormatting>
  <conditionalFormatting sqref="E218">
    <cfRule type="expression" dxfId="14" priority="430">
      <formula>(#REF!="본예산")</formula>
    </cfRule>
  </conditionalFormatting>
  <conditionalFormatting sqref="E207">
    <cfRule type="expression" dxfId="13" priority="292">
      <formula>(#REF!="본예산")</formula>
    </cfRule>
  </conditionalFormatting>
  <conditionalFormatting sqref="E266">
    <cfRule type="expression" dxfId="12" priority="155">
      <formula>(#REF!="본예산")</formula>
    </cfRule>
  </conditionalFormatting>
  <conditionalFormatting sqref="E238">
    <cfRule type="expression" dxfId="11" priority="143">
      <formula>(#REF!="본예산")</formula>
    </cfRule>
  </conditionalFormatting>
  <conditionalFormatting sqref="E239">
    <cfRule type="expression" dxfId="10" priority="140">
      <formula>(#REF!="본예산")</formula>
    </cfRule>
  </conditionalFormatting>
  <conditionalFormatting sqref="E391">
    <cfRule type="expression" dxfId="9" priority="137">
      <formula>(#REF!="본예산")</formula>
    </cfRule>
  </conditionalFormatting>
  <conditionalFormatting sqref="E136">
    <cfRule type="expression" dxfId="8" priority="134">
      <formula>(#REF!="본예산")</formula>
    </cfRule>
  </conditionalFormatting>
  <conditionalFormatting sqref="E142">
    <cfRule type="expression" dxfId="7" priority="129">
      <formula>(#REF!="본예산")</formula>
    </cfRule>
  </conditionalFormatting>
  <conditionalFormatting sqref="E245">
    <cfRule type="expression" dxfId="6" priority="125">
      <formula>(#REF!="본예산")</formula>
    </cfRule>
  </conditionalFormatting>
  <conditionalFormatting sqref="E230">
    <cfRule type="expression" dxfId="5" priority="4">
      <formula>(#REF!="본예산")</formula>
    </cfRule>
  </conditionalFormatting>
  <dataValidations count="2">
    <dataValidation type="list" allowBlank="1" showInputMessage="1" showErrorMessage="1" sqref="WKS55:WKS59 WAW55:WAW59 VRA55:VRA59 VHE55:VHE59 UXI55:UXI59 UNM55:UNM59 UDQ55:UDQ59 TTU55:TTU59 TJY55:TJY59 TAC55:TAC59 SQG55:SQG59 SGK55:SGK59 RWO55:RWO59 RMS55:RMS59 RCW55:RCW59 QTA55:QTA59 QJE55:QJE59 PZI55:PZI59 PPM55:PPM59 PFQ55:PFQ59 OVU55:OVU59 OLY55:OLY59 OCC55:OCC59 NSG55:NSG59 NIK55:NIK59 MYO55:MYO59 MOS55:MOS59 MEW55:MEW59 LVA55:LVA59 LLE55:LLE59 LBI55:LBI59 KRM55:KRM59 KHQ55:KHQ59 JXU55:JXU59 JNY55:JNY59 JEC55:JEC59 IUG55:IUG59 IKK55:IKK59 IAO55:IAO59 HQS55:HQS59 HGW55:HGW59 GXA55:GXA59 GNE55:GNE59 GDI55:GDI59 FTM55:FTM59 FJQ55:FJQ59 EZU55:EZU59 EPY55:EPY59 EGC55:EGC59 DWG55:DWG59 DMK55:DMK59 DCO55:DCO59 CSS55:CSS59 CIW55:CIW59 BZA55:BZA59 BPE55:BPE59 BFI55:BFI59 AVM55:AVM59 ALQ55:ALQ59 ABU55:ABU59 RY55:RY59 IC55:IC59 WUO55:WUO59">
      <formula1>"도비,국도비"</formula1>
    </dataValidation>
    <dataValidation type="list" allowBlank="1" showInputMessage="1" showErrorMessage="1" sqref="WUA55:WUA59 WKE55:WKE59 WAI55:WAI59 VQM55:VQM59 VGQ55:VGQ59 UWU55:UWU59 UMY55:UMY59 UDC55:UDC59 TTG55:TTG59 TJK55:TJK59 SZO55:SZO59 SPS55:SPS59 SFW55:SFW59 RWA55:RWA59 RME55:RME59 RCI55:RCI59 QSM55:QSM59 QIQ55:QIQ59 PYU55:PYU59 POY55:POY59 PFC55:PFC59 OVG55:OVG59 OLK55:OLK59 OBO55:OBO59 NRS55:NRS59 NHW55:NHW59 MYA55:MYA59 MOE55:MOE59 MEI55:MEI59 LUM55:LUM59 LKQ55:LKQ59 LAU55:LAU59 KQY55:KQY59 KHC55:KHC59 JXG55:JXG59 JNK55:JNK59 JDO55:JDO59 ITS55:ITS59 IJW55:IJW59 IAA55:IAA59 HQE55:HQE59 HGI55:HGI59 GWM55:GWM59 GMQ55:GMQ59 GCU55:GCU59 FSY55:FSY59 FJC55:FJC59 EZG55:EZG59 EPK55:EPK59 EFO55:EFO59 DVS55:DVS59 DLW55:DLW59 DCA55:DCA59 CSE55:CSE59 CII55:CII59 BYM55:BYM59 BOQ55:BOQ59 BEU55:BEU59 AUY55:AUY59 ALC55:ALC59 ABG55:ABG59 RK55:RK59 HO55:HO59">
      <formula1>"집행부,연정,의회편성,신규"</formula1>
    </dataValidation>
  </dataValidations>
  <pageMargins left="0.23622047244094491" right="0.23622047244094491" top="0.75" bottom="0.43" header="0.2" footer="0.19685039370078741"/>
  <pageSetup paperSize="9" scale="95" fitToHeight="0" orientation="landscape" r:id="rId1"/>
  <headerFooter>
    <oddFooter>&amp;C&amp;P/&amp;N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70" id="{D5986D38-2695-40AA-9649-12800E3E9226}">
            <xm:f>('C:\Users\Administrator\AppData\Local\Microsoft\Windows\Temporary Internet Files\Content.IE5\VQ1RZ2BM\[151126 보건복지위원회 예산안 조정.xlsx]16년일출 (1만원) (2)'!#REF!="본예산")</xm:f>
            <x14:dxf>
              <fill>
                <patternFill>
                  <bgColor rgb="FFFFFFCC"/>
                </patternFill>
              </fill>
            </x14:dxf>
          </x14:cfRule>
          <xm:sqref>E314</xm:sqref>
        </x14:conditionalFormatting>
        <x14:conditionalFormatting xmlns:xm="http://schemas.microsoft.com/office/excel/2006/main">
          <x14:cfRule type="expression" priority="968" id="{05E1B70B-DF36-40D4-91EF-713BC7C9F3BE}">
            <xm:f>('C:\Users\Administrator\AppData\Local\Microsoft\Windows\Temporary Internet Files\Content.IE5\VQ1RZ2BM\[151126 보건복지위원회 예산안 조정.xlsx]16년일출 (1만원) (2)'!#REF!="본예산")</xm:f>
            <x14:dxf>
              <fill>
                <patternFill>
                  <bgColor rgb="FFFFFFCC"/>
                </patternFill>
              </fill>
            </x14:dxf>
          </x14:cfRule>
          <xm:sqref>E313</xm:sqref>
        </x14:conditionalFormatting>
        <x14:conditionalFormatting xmlns:xm="http://schemas.microsoft.com/office/excel/2006/main">
          <x14:cfRule type="expression" priority="967" id="{40C2ADA9-04D5-44BB-88EE-2DAC1FB170C6}">
            <xm:f>('C:\Users\Administrator\AppData\Local\Microsoft\Windows\Temporary Internet Files\Content.IE5\VQ1RZ2BM\[151126 보건복지위원회 예산안 조정.xlsx]16년일출 (1만원) (2)'!#REF!="본예산")</xm:f>
            <x14:dxf>
              <fill>
                <patternFill>
                  <bgColor rgb="FFFFFFCC"/>
                </patternFill>
              </fill>
            </x14:dxf>
          </x14:cfRule>
          <xm:sqref>E317</xm:sqref>
        </x14:conditionalFormatting>
        <x14:conditionalFormatting xmlns:xm="http://schemas.microsoft.com/office/excel/2006/main">
          <x14:cfRule type="expression" priority="966" id="{069D6E7F-8D7E-40D0-B945-7EA058496CD0}">
            <xm:f>('C:\Users\Administrator\AppData\Local\Microsoft\Windows\Temporary Internet Files\Content.IE5\VQ1RZ2BM\[151126 보건복지위원회 예산안 조정.xlsx]16년일출 (1만원) (2)'!#REF!="본예산")</xm:f>
            <x14:dxf>
              <fill>
                <patternFill>
                  <bgColor rgb="FFFFFFCC"/>
                </patternFill>
              </fill>
            </x14:dxf>
          </x14:cfRule>
          <xm:sqref>E315</xm:sqref>
        </x14:conditionalFormatting>
        <x14:conditionalFormatting xmlns:xm="http://schemas.microsoft.com/office/excel/2006/main">
          <x14:cfRule type="expression" priority="965" id="{DCB6521E-07B1-4056-B3AC-022F0069E12B}">
            <xm:f>('C:\Users\Administrator\AppData\Local\Microsoft\Windows\Temporary Internet Files\Content.IE5\VQ1RZ2BM\[151126 보건복지위원회 예산안 조정.xlsx]16년일출 (1만원) (2)'!#REF!="본예산")</xm:f>
            <x14:dxf>
              <fill>
                <patternFill>
                  <bgColor rgb="FFFFFFCC"/>
                </patternFill>
              </fill>
            </x14:dxf>
          </x14:cfRule>
          <xm:sqref>E316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15년검증</vt:lpstr>
      <vt:lpstr>3추검증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2추총괄표</vt:lpstr>
      <vt:lpstr>2추총괄표(실국별)</vt:lpstr>
      <vt:lpstr>16년일출(1차부동의)</vt:lpstr>
      <vt:lpstr>'15년검증'!Print_Area</vt:lpstr>
      <vt:lpstr>'15년총괄표'!Print_Area</vt:lpstr>
      <vt:lpstr>'15년총괄표(실국별)'!Print_Area</vt:lpstr>
      <vt:lpstr>'16년일출(1차부동의)'!Print_Area</vt:lpstr>
      <vt:lpstr>'2추총괄표'!Print_Area</vt:lpstr>
      <vt:lpstr>'2추총괄표(실국별)'!Print_Area</vt:lpstr>
      <vt:lpstr>'3추검증'!Print_Area</vt:lpstr>
      <vt:lpstr>'상임 표지'!Print_Area</vt:lpstr>
      <vt:lpstr>'예결 표지'!Print_Area</vt:lpstr>
      <vt:lpstr>'예결 표지(가로)'!Print_Area</vt:lpstr>
      <vt:lpstr>표지!Print_Area</vt:lpstr>
      <vt:lpstr>'16년일출(1차부동의)'!Print_Titles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2016-01-29T01:00:51Z</cp:lastPrinted>
  <dcterms:created xsi:type="dcterms:W3CDTF">2013-08-23T08:00:50Z</dcterms:created>
  <dcterms:modified xsi:type="dcterms:W3CDTF">2016-01-29T04:17:00Z</dcterms:modified>
</cp:coreProperties>
</file>