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240" windowWidth="25440" windowHeight="13455" tabRatio="794" firstSheet="11" activeTab="11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2추총괄표" sheetId="48" state="hidden" r:id="rId10"/>
    <sheet name="2추총괄표(실국별)" sheetId="60" state="hidden" r:id="rId11"/>
    <sheet name="조정내역" sheetId="93" r:id="rId12"/>
  </sheets>
  <definedNames>
    <definedName name="_xlnm._FilterDatabase" localSheetId="11" hidden="1">조정내역!$A$12:$U$26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'2추검증'!$A$1:$M$20</definedName>
    <definedName name="_xlnm.Print_Area" localSheetId="9">'2추총괄표'!$B$1:$H$26</definedName>
    <definedName name="_xlnm.Print_Area" localSheetId="10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11">조정내역!$A$1:$R$26</definedName>
    <definedName name="_xlnm.Print_Area" localSheetId="4">표지!$A$1:$M$18</definedName>
    <definedName name="_xlnm.Print_Titles" localSheetId="11">조정내역!$14:$15</definedName>
  </definedNames>
  <calcPr calcId="145621"/>
</workbook>
</file>

<file path=xl/calcChain.xml><?xml version="1.0" encoding="utf-8"?>
<calcChain xmlns="http://schemas.openxmlformats.org/spreadsheetml/2006/main">
  <c r="Q10" i="93" l="1"/>
  <c r="J10" i="93"/>
  <c r="P10" i="93" s="1"/>
  <c r="Q9" i="93"/>
  <c r="J9" i="93"/>
  <c r="P9" i="93" s="1"/>
  <c r="O8" i="93"/>
  <c r="O7" i="93" s="1"/>
  <c r="N8" i="93"/>
  <c r="N7" i="93" s="1"/>
  <c r="L8" i="93"/>
  <c r="L7" i="93" s="1"/>
  <c r="K8" i="93"/>
  <c r="I8" i="93"/>
  <c r="I7" i="93" s="1"/>
  <c r="H8" i="93"/>
  <c r="H7" i="93" s="1"/>
  <c r="K7" i="93"/>
  <c r="H4" i="93"/>
  <c r="G4" i="93"/>
  <c r="O3" i="93"/>
  <c r="Q26" i="93"/>
  <c r="J26" i="93"/>
  <c r="P26" i="93" s="1"/>
  <c r="Q22" i="93"/>
  <c r="J22" i="93"/>
  <c r="P22" i="93" s="1"/>
  <c r="Q23" i="93"/>
  <c r="J23" i="93"/>
  <c r="P23" i="93" s="1"/>
  <c r="Q25" i="93"/>
  <c r="J25" i="93"/>
  <c r="P25" i="93" s="1"/>
  <c r="Q24" i="93"/>
  <c r="J24" i="93"/>
  <c r="P24" i="93" s="1"/>
  <c r="Q21" i="93"/>
  <c r="J21" i="93"/>
  <c r="P21" i="93" s="1"/>
  <c r="Q20" i="93"/>
  <c r="J20" i="93"/>
  <c r="P20" i="93" s="1"/>
  <c r="Q19" i="93"/>
  <c r="J19" i="93"/>
  <c r="P19" i="93" s="1"/>
  <c r="Q18" i="93"/>
  <c r="J18" i="93"/>
  <c r="P18" i="93" s="1"/>
  <c r="O17" i="93"/>
  <c r="O16" i="93" s="1"/>
  <c r="N17" i="93"/>
  <c r="L17" i="93"/>
  <c r="L16" i="93" s="1"/>
  <c r="K17" i="93"/>
  <c r="J17" i="93"/>
  <c r="J16" i="93" s="1"/>
  <c r="I17" i="93"/>
  <c r="H17" i="93"/>
  <c r="H16" i="93" s="1"/>
  <c r="K16" i="93"/>
  <c r="I16" i="93"/>
  <c r="G13" i="93"/>
  <c r="O12" i="93"/>
  <c r="P17" i="93" l="1"/>
  <c r="P16" i="93" s="1"/>
  <c r="O4" i="93"/>
  <c r="P3" i="93" s="1"/>
  <c r="L4" i="93"/>
  <c r="J8" i="93"/>
  <c r="M9" i="93"/>
  <c r="M10" i="93"/>
  <c r="N16" i="93"/>
  <c r="O13" i="93" s="1"/>
  <c r="P12" i="93" s="1"/>
  <c r="M17" i="93"/>
  <c r="P13" i="93"/>
  <c r="H13" i="93"/>
  <c r="L13" i="93"/>
  <c r="M18" i="93"/>
  <c r="M19" i="93"/>
  <c r="M20" i="93"/>
  <c r="M21" i="93"/>
  <c r="M24" i="93"/>
  <c r="M25" i="93"/>
  <c r="M23" i="93"/>
  <c r="M22" i="93"/>
  <c r="M26" i="93"/>
  <c r="M16" i="93" s="1"/>
  <c r="M13" i="93" s="1"/>
  <c r="P8" i="93" l="1"/>
  <c r="P7" i="93" s="1"/>
  <c r="P4" i="93" s="1"/>
  <c r="M8" i="93"/>
  <c r="M7" i="93" s="1"/>
  <c r="M4" i="93" s="1"/>
  <c r="J7" i="93"/>
  <c r="F25" i="68" l="1"/>
  <c r="F24" i="68" s="1"/>
  <c r="G25" i="68"/>
  <c r="C47" i="60"/>
  <c r="C38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F65" i="68" s="1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I13" i="73"/>
  <c r="C175" i="64"/>
  <c r="B175" i="64"/>
  <c r="A175" i="64"/>
  <c r="B14" i="73"/>
  <c r="B13" i="73"/>
  <c r="E25" i="68"/>
  <c r="D25" i="68"/>
  <c r="D24" i="68" s="1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B7" i="73"/>
  <c r="D25" i="48"/>
  <c r="I7" i="48" s="1"/>
  <c r="B14" i="56"/>
  <c r="B7" i="56"/>
  <c r="E25" i="48"/>
  <c r="E24" i="48" s="1"/>
  <c r="I13" i="56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I7" i="56"/>
  <c r="G25" i="48"/>
  <c r="H25" i="48" s="1"/>
  <c r="H24" i="48" s="1"/>
  <c r="F25" i="48"/>
  <c r="F24" i="48" s="1"/>
  <c r="D12" i="56"/>
  <c r="E12" i="56" s="1"/>
  <c r="D10" i="56"/>
  <c r="D9" i="56" s="1"/>
  <c r="D7" i="56"/>
  <c r="D6" i="56" s="1"/>
  <c r="E6" i="56" s="1"/>
  <c r="I12" i="73"/>
  <c r="B12" i="73"/>
  <c r="D8" i="56"/>
  <c r="C24" i="48"/>
  <c r="H26" i="48"/>
  <c r="I26" i="48"/>
  <c r="N26" i="60"/>
  <c r="N30" i="60" s="1"/>
  <c r="J26" i="60"/>
  <c r="I26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J7" i="60"/>
  <c r="I7" i="60"/>
  <c r="K7" i="60" s="1"/>
  <c r="N7" i="60"/>
  <c r="M7" i="60"/>
  <c r="G24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I31" i="60"/>
  <c r="I10" i="48"/>
  <c r="D24" i="48"/>
  <c r="J10" i="48"/>
  <c r="B10" i="56"/>
  <c r="E10" i="56" s="1"/>
  <c r="I10" i="56"/>
  <c r="F17" i="68"/>
  <c r="I14" i="56"/>
  <c r="I11" i="56"/>
  <c r="D11" i="56"/>
  <c r="I14" i="73"/>
  <c r="D14" i="56"/>
  <c r="E14" i="56" s="1"/>
  <c r="D13" i="56"/>
  <c r="B11" i="56"/>
  <c r="E11" i="56" s="1"/>
  <c r="B13" i="56"/>
  <c r="I7" i="73"/>
  <c r="K11" i="56"/>
  <c r="K14" i="56"/>
  <c r="K10" i="56"/>
  <c r="M10" i="56" s="1"/>
  <c r="K7" i="56"/>
  <c r="K6" i="56" s="1"/>
  <c r="K13" i="56"/>
  <c r="M13" i="56" s="1"/>
  <c r="K12" i="56"/>
  <c r="K8" i="56"/>
  <c r="E11" i="48"/>
  <c r="E18" i="48"/>
  <c r="D16" i="48"/>
  <c r="E12" i="48"/>
  <c r="D10" i="48"/>
  <c r="D9" i="48"/>
  <c r="D7" i="48" s="1"/>
  <c r="E13" i="48"/>
  <c r="D12" i="48"/>
  <c r="D11" i="48"/>
  <c r="E10" i="48"/>
  <c r="D18" i="48"/>
  <c r="E9" i="48"/>
  <c r="E7" i="48" s="1"/>
  <c r="E15" i="48"/>
  <c r="E14" i="48"/>
  <c r="D13" i="48"/>
  <c r="E17" i="48"/>
  <c r="D14" i="48"/>
  <c r="E16" i="48"/>
  <c r="D17" i="48"/>
  <c r="D15" i="48"/>
  <c r="G17" i="48"/>
  <c r="G9" i="48"/>
  <c r="G7" i="48" s="1"/>
  <c r="F15" i="48"/>
  <c r="F18" i="48"/>
  <c r="G14" i="48"/>
  <c r="G15" i="48"/>
  <c r="F16" i="48"/>
  <c r="G11" i="48"/>
  <c r="F11" i="48"/>
  <c r="G16" i="48"/>
  <c r="F12" i="48"/>
  <c r="H12" i="48" s="1"/>
  <c r="F9" i="48"/>
  <c r="G12" i="48"/>
  <c r="F17" i="48"/>
  <c r="F10" i="48"/>
  <c r="G10" i="48"/>
  <c r="G13" i="48"/>
  <c r="F13" i="48"/>
  <c r="G18" i="48"/>
  <c r="F14" i="48"/>
  <c r="G33" i="60"/>
  <c r="G25" i="60"/>
  <c r="G17" i="60"/>
  <c r="G9" i="60"/>
  <c r="F10" i="60"/>
  <c r="F27" i="60"/>
  <c r="F19" i="60"/>
  <c r="F11" i="60"/>
  <c r="H11" i="60" s="1"/>
  <c r="F18" i="60"/>
  <c r="G28" i="60"/>
  <c r="G20" i="60"/>
  <c r="G12" i="60"/>
  <c r="F26" i="60"/>
  <c r="G31" i="60"/>
  <c r="G21" i="60"/>
  <c r="G11" i="60"/>
  <c r="F33" i="60"/>
  <c r="H33" i="60" s="1"/>
  <c r="F23" i="60"/>
  <c r="F13" i="60"/>
  <c r="F12" i="60"/>
  <c r="G24" i="60"/>
  <c r="G14" i="60"/>
  <c r="F20" i="60"/>
  <c r="G29" i="60"/>
  <c r="G19" i="60"/>
  <c r="F30" i="60"/>
  <c r="F31" i="60"/>
  <c r="F21" i="60"/>
  <c r="F9" i="60"/>
  <c r="G32" i="60"/>
  <c r="G22" i="60"/>
  <c r="G10" i="60"/>
  <c r="F14" i="60"/>
  <c r="G27" i="60"/>
  <c r="G15" i="60"/>
  <c r="F24" i="60"/>
  <c r="H24" i="60" s="1"/>
  <c r="F29" i="60"/>
  <c r="H29" i="60"/>
  <c r="F17" i="60"/>
  <c r="F32" i="60"/>
  <c r="G30" i="60"/>
  <c r="G18" i="60"/>
  <c r="G8" i="60"/>
  <c r="F8" i="60"/>
  <c r="F7" i="60" s="1"/>
  <c r="G3" i="60" s="1"/>
  <c r="G23" i="60"/>
  <c r="G13" i="60"/>
  <c r="F16" i="60"/>
  <c r="F25" i="60"/>
  <c r="F15" i="60"/>
  <c r="F22" i="60"/>
  <c r="H22" i="60" s="1"/>
  <c r="G26" i="60"/>
  <c r="G16" i="60"/>
  <c r="F28" i="60"/>
  <c r="G10" i="68"/>
  <c r="G17" i="68"/>
  <c r="G12" i="68"/>
  <c r="F14" i="68"/>
  <c r="G9" i="68"/>
  <c r="F10" i="68"/>
  <c r="G11" i="68"/>
  <c r="G16" i="68"/>
  <c r="G15" i="68"/>
  <c r="G13" i="68"/>
  <c r="F15" i="68"/>
  <c r="G14" i="68"/>
  <c r="F11" i="68"/>
  <c r="G18" i="68"/>
  <c r="I12" i="56"/>
  <c r="B8" i="73"/>
  <c r="B10" i="73"/>
  <c r="B12" i="56"/>
  <c r="B9" i="56"/>
  <c r="C9" i="56" s="1"/>
  <c r="B8" i="56"/>
  <c r="B6" i="56"/>
  <c r="B5" i="56" s="1"/>
  <c r="C5" i="56" s="1"/>
  <c r="D29" i="60"/>
  <c r="E18" i="60"/>
  <c r="D27" i="60"/>
  <c r="E25" i="60"/>
  <c r="E24" i="60"/>
  <c r="E31" i="60"/>
  <c r="D21" i="60"/>
  <c r="D8" i="60"/>
  <c r="D7" i="60" s="1"/>
  <c r="E3" i="60" s="1"/>
  <c r="D19" i="60"/>
  <c r="E29" i="60"/>
  <c r="E27" i="60"/>
  <c r="E11" i="60"/>
  <c r="D13" i="60"/>
  <c r="D12" i="60"/>
  <c r="E10" i="60"/>
  <c r="D23" i="60"/>
  <c r="E17" i="60"/>
  <c r="E8" i="60"/>
  <c r="E7" i="60" s="1"/>
  <c r="E15" i="60"/>
  <c r="E21" i="60"/>
  <c r="D26" i="60"/>
  <c r="E30" i="60"/>
  <c r="D16" i="60"/>
  <c r="D24" i="60"/>
  <c r="E28" i="60"/>
  <c r="E12" i="60"/>
  <c r="E13" i="60"/>
  <c r="D11" i="60"/>
  <c r="D18" i="60"/>
  <c r="E9" i="60"/>
  <c r="D30" i="60"/>
  <c r="E14" i="60"/>
  <c r="E33" i="60"/>
  <c r="D15" i="60"/>
  <c r="D17" i="60"/>
  <c r="E20" i="60"/>
  <c r="D14" i="60"/>
  <c r="D32" i="60"/>
  <c r="E19" i="60"/>
  <c r="E22" i="60"/>
  <c r="E26" i="60"/>
  <c r="D31" i="60"/>
  <c r="E32" i="60"/>
  <c r="D10" i="60"/>
  <c r="D22" i="60"/>
  <c r="D33" i="60"/>
  <c r="E16" i="60"/>
  <c r="E23" i="60"/>
  <c r="D25" i="60"/>
  <c r="D28" i="60"/>
  <c r="D20" i="60"/>
  <c r="D9" i="60"/>
  <c r="I8" i="56"/>
  <c r="I6" i="56"/>
  <c r="J6" i="56" s="1"/>
  <c r="H13" i="60"/>
  <c r="L13" i="56"/>
  <c r="G7" i="60"/>
  <c r="H16" i="48"/>
  <c r="H18" i="60"/>
  <c r="B11" i="73"/>
  <c r="F12" i="56"/>
  <c r="I9" i="56"/>
  <c r="J9" i="56" s="1"/>
  <c r="H9" i="60" l="1"/>
  <c r="H26" i="60"/>
  <c r="H11" i="48"/>
  <c r="E41" i="48"/>
  <c r="N7" i="48"/>
  <c r="F14" i="56"/>
  <c r="K7" i="69"/>
  <c r="H25" i="60"/>
  <c r="H32" i="60"/>
  <c r="H9" i="48"/>
  <c r="H7" i="48" s="1"/>
  <c r="L10" i="56"/>
  <c r="C6" i="56"/>
  <c r="D5" i="56"/>
  <c r="E5" i="56" s="1"/>
  <c r="H18" i="48"/>
  <c r="H15" i="48"/>
  <c r="M14" i="56"/>
  <c r="M7" i="48"/>
  <c r="N31" i="69"/>
  <c r="E9" i="56"/>
  <c r="F9" i="56"/>
  <c r="H21" i="60"/>
  <c r="H17" i="48"/>
  <c r="J7" i="48"/>
  <c r="K7" i="48" s="1"/>
  <c r="D56" i="68"/>
  <c r="F56" i="68" s="1"/>
  <c r="I5" i="56"/>
  <c r="J5" i="56" s="1"/>
  <c r="K9" i="56"/>
  <c r="M9" i="56" s="1"/>
  <c r="H17" i="60"/>
  <c r="H31" i="60"/>
  <c r="H20" i="60"/>
  <c r="L14" i="56"/>
  <c r="M12" i="56"/>
  <c r="F13" i="56"/>
  <c r="F10" i="56"/>
  <c r="N31" i="60"/>
  <c r="J26" i="48"/>
  <c r="F38" i="69"/>
  <c r="F56" i="48"/>
  <c r="F38" i="60"/>
  <c r="H23" i="60"/>
  <c r="H14" i="60"/>
  <c r="H19" i="60"/>
  <c r="H27" i="60"/>
  <c r="H10" i="48"/>
  <c r="M11" i="56"/>
  <c r="F11" i="56"/>
  <c r="I25" i="48"/>
  <c r="J25" i="48" s="1"/>
  <c r="J26" i="68"/>
  <c r="E41" i="68"/>
  <c r="I7" i="68"/>
  <c r="B6" i="73"/>
  <c r="B5" i="73" s="1"/>
  <c r="H17" i="68"/>
  <c r="I25" i="68"/>
  <c r="E24" i="68"/>
  <c r="I24" i="68" s="1"/>
  <c r="D11" i="73"/>
  <c r="F11" i="73" s="1"/>
  <c r="D13" i="73"/>
  <c r="F13" i="73" s="1"/>
  <c r="H11" i="68"/>
  <c r="G7" i="68"/>
  <c r="G24" i="68"/>
  <c r="N7" i="68" s="1"/>
  <c r="H25" i="68"/>
  <c r="J7" i="68"/>
  <c r="H15" i="68"/>
  <c r="E11" i="73"/>
  <c r="H10" i="68"/>
  <c r="D12" i="73"/>
  <c r="E12" i="73" s="1"/>
  <c r="D14" i="73"/>
  <c r="H14" i="68"/>
  <c r="I10" i="73"/>
  <c r="B9" i="73"/>
  <c r="L6" i="56"/>
  <c r="K5" i="56"/>
  <c r="L5" i="56" s="1"/>
  <c r="H8" i="60"/>
  <c r="H7" i="60" s="1"/>
  <c r="H16" i="60"/>
  <c r="H12" i="60"/>
  <c r="H10" i="60"/>
  <c r="H13" i="48"/>
  <c r="L11" i="56"/>
  <c r="L12" i="56"/>
  <c r="F7" i="48"/>
  <c r="I11" i="73"/>
  <c r="F12" i="68"/>
  <c r="H12" i="68" s="1"/>
  <c r="F13" i="68"/>
  <c r="H13" i="68" s="1"/>
  <c r="F16" i="68"/>
  <c r="H16" i="68" s="1"/>
  <c r="F9" i="68"/>
  <c r="F18" i="68"/>
  <c r="H18" i="68" s="1"/>
  <c r="H28" i="60"/>
  <c r="H15" i="60"/>
  <c r="H14" i="48"/>
  <c r="E13" i="56"/>
  <c r="I24" i="48"/>
  <c r="G12" i="69"/>
  <c r="F47" i="60"/>
  <c r="E3" i="48"/>
  <c r="I8" i="48"/>
  <c r="J24" i="48"/>
  <c r="H30" i="60"/>
  <c r="N10" i="48"/>
  <c r="N14" i="48" s="1"/>
  <c r="L9" i="56" l="1"/>
  <c r="F12" i="73"/>
  <c r="K7" i="68"/>
  <c r="E13" i="73"/>
  <c r="M7" i="68"/>
  <c r="N10" i="68" s="1"/>
  <c r="D10" i="73"/>
  <c r="D9" i="73" s="1"/>
  <c r="D7" i="73"/>
  <c r="E14" i="73"/>
  <c r="F14" i="73"/>
  <c r="J25" i="68"/>
  <c r="H24" i="68"/>
  <c r="J24" i="68" s="1"/>
  <c r="K8" i="73"/>
  <c r="K10" i="73"/>
  <c r="K11" i="73"/>
  <c r="M11" i="73" s="1"/>
  <c r="G15" i="69"/>
  <c r="F12" i="69"/>
  <c r="H12" i="69" s="1"/>
  <c r="F22" i="69"/>
  <c r="D8" i="73"/>
  <c r="I18" i="56"/>
  <c r="G20" i="69"/>
  <c r="F32" i="69"/>
  <c r="I9" i="73"/>
  <c r="F10" i="69"/>
  <c r="G11" i="69"/>
  <c r="G33" i="69"/>
  <c r="G21" i="69"/>
  <c r="G22" i="69"/>
  <c r="G19" i="69"/>
  <c r="F21" i="69"/>
  <c r="G29" i="69"/>
  <c r="F17" i="69"/>
  <c r="G18" i="69"/>
  <c r="G25" i="69"/>
  <c r="F14" i="69"/>
  <c r="G16" i="69"/>
  <c r="G27" i="69"/>
  <c r="F9" i="69"/>
  <c r="F25" i="69"/>
  <c r="G8" i="69"/>
  <c r="G31" i="69"/>
  <c r="G9" i="69"/>
  <c r="F31" i="69"/>
  <c r="F29" i="69"/>
  <c r="G32" i="69"/>
  <c r="G30" i="69"/>
  <c r="F28" i="69"/>
  <c r="G24" i="69"/>
  <c r="F20" i="69"/>
  <c r="F18" i="69"/>
  <c r="F8" i="69"/>
  <c r="F19" i="69"/>
  <c r="F30" i="69"/>
  <c r="F15" i="69"/>
  <c r="G28" i="69"/>
  <c r="F13" i="69"/>
  <c r="G17" i="69"/>
  <c r="G10" i="69"/>
  <c r="F23" i="69"/>
  <c r="G13" i="69"/>
  <c r="G26" i="69"/>
  <c r="F33" i="69"/>
  <c r="H33" i="69" s="1"/>
  <c r="E18" i="69"/>
  <c r="D11" i="69"/>
  <c r="E16" i="69"/>
  <c r="D16" i="69"/>
  <c r="D14" i="69"/>
  <c r="E15" i="69"/>
  <c r="D15" i="69"/>
  <c r="E12" i="69"/>
  <c r="D12" i="69"/>
  <c r="E13" i="69"/>
  <c r="D13" i="69"/>
  <c r="E24" i="69"/>
  <c r="D10" i="69"/>
  <c r="E19" i="69"/>
  <c r="D28" i="69"/>
  <c r="E11" i="69"/>
  <c r="D9" i="69"/>
  <c r="E33" i="69"/>
  <c r="E30" i="69"/>
  <c r="E31" i="69"/>
  <c r="E22" i="69"/>
  <c r="E17" i="69"/>
  <c r="D20" i="69"/>
  <c r="E26" i="69"/>
  <c r="D19" i="69"/>
  <c r="E29" i="69"/>
  <c r="E9" i="69"/>
  <c r="E8" i="69"/>
  <c r="D33" i="69"/>
  <c r="D30" i="69"/>
  <c r="D31" i="69"/>
  <c r="D25" i="69"/>
  <c r="E10" i="69"/>
  <c r="D29" i="69"/>
  <c r="E27" i="69"/>
  <c r="D22" i="69"/>
  <c r="E23" i="69"/>
  <c r="D23" i="69"/>
  <c r="E32" i="69"/>
  <c r="E14" i="69"/>
  <c r="D26" i="69"/>
  <c r="D8" i="69"/>
  <c r="D27" i="69"/>
  <c r="E28" i="69"/>
  <c r="D32" i="69"/>
  <c r="E25" i="69"/>
  <c r="E20" i="69"/>
  <c r="D17" i="69"/>
  <c r="D21" i="69"/>
  <c r="E21" i="69"/>
  <c r="D18" i="69"/>
  <c r="D24" i="69"/>
  <c r="I8" i="73"/>
  <c r="I6" i="73" s="1"/>
  <c r="F16" i="69"/>
  <c r="H16" i="69" s="1"/>
  <c r="F27" i="69"/>
  <c r="H27" i="69" s="1"/>
  <c r="G14" i="69"/>
  <c r="K14" i="73"/>
  <c r="K7" i="73"/>
  <c r="K6" i="73" s="1"/>
  <c r="D12" i="68"/>
  <c r="D14" i="68"/>
  <c r="D16" i="68"/>
  <c r="E15" i="68"/>
  <c r="E10" i="68"/>
  <c r="D10" i="68"/>
  <c r="D9" i="68"/>
  <c r="E13" i="68"/>
  <c r="E16" i="68"/>
  <c r="E17" i="68"/>
  <c r="D15" i="68"/>
  <c r="E12" i="68"/>
  <c r="E11" i="68"/>
  <c r="E14" i="68"/>
  <c r="D13" i="68"/>
  <c r="E18" i="68"/>
  <c r="D11" i="68"/>
  <c r="D18" i="68"/>
  <c r="D17" i="68"/>
  <c r="E9" i="68"/>
  <c r="K12" i="73"/>
  <c r="F11" i="69"/>
  <c r="F26" i="69"/>
  <c r="F24" i="69"/>
  <c r="H24" i="69" s="1"/>
  <c r="H9" i="68"/>
  <c r="H7" i="68" s="1"/>
  <c r="F7" i="68"/>
  <c r="G3" i="48"/>
  <c r="J8" i="48"/>
  <c r="K8" i="48" s="1"/>
  <c r="K13" i="73"/>
  <c r="G23" i="69"/>
  <c r="L11" i="73" l="1"/>
  <c r="E10" i="73"/>
  <c r="F10" i="73"/>
  <c r="D6" i="73"/>
  <c r="D5" i="73" s="1"/>
  <c r="E5" i="73" s="1"/>
  <c r="H11" i="69"/>
  <c r="H15" i="69"/>
  <c r="H18" i="69"/>
  <c r="H21" i="69"/>
  <c r="N14" i="68"/>
  <c r="H30" i="69"/>
  <c r="H20" i="69"/>
  <c r="H22" i="69"/>
  <c r="H26" i="69"/>
  <c r="E6" i="73"/>
  <c r="D7" i="68"/>
  <c r="M12" i="73"/>
  <c r="L12" i="73"/>
  <c r="M13" i="73"/>
  <c r="L13" i="73"/>
  <c r="L14" i="73"/>
  <c r="M14" i="73"/>
  <c r="D7" i="69"/>
  <c r="H13" i="69"/>
  <c r="H19" i="69"/>
  <c r="H29" i="69"/>
  <c r="G7" i="69"/>
  <c r="H17" i="69"/>
  <c r="H10" i="69"/>
  <c r="F9" i="73"/>
  <c r="E9" i="73"/>
  <c r="K9" i="73"/>
  <c r="L9" i="73" s="1"/>
  <c r="M10" i="73"/>
  <c r="L10" i="73"/>
  <c r="E7" i="68"/>
  <c r="K5" i="73"/>
  <c r="L5" i="73" s="1"/>
  <c r="L6" i="73"/>
  <c r="H23" i="69"/>
  <c r="H8" i="69"/>
  <c r="F7" i="69"/>
  <c r="G3" i="69" s="1"/>
  <c r="H28" i="69"/>
  <c r="H31" i="69"/>
  <c r="H25" i="69"/>
  <c r="H14" i="69"/>
  <c r="J9" i="73"/>
  <c r="C9" i="73"/>
  <c r="E7" i="69"/>
  <c r="H9" i="69"/>
  <c r="H32" i="69"/>
  <c r="G3" i="68"/>
  <c r="J8" i="68"/>
  <c r="J6" i="73"/>
  <c r="I5" i="73"/>
  <c r="C6" i="73"/>
  <c r="J5" i="73" l="1"/>
  <c r="I18" i="73"/>
  <c r="C5" i="73"/>
  <c r="H7" i="69"/>
  <c r="E3" i="69"/>
  <c r="I8" i="68"/>
  <c r="K8" i="68" s="1"/>
  <c r="E3" i="6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<sst xmlns="http://schemas.openxmlformats.org/spreadsheetml/2006/main" count="1350" uniqueCount="595">
  <si>
    <t>감액</t>
    <phoneticPr fontId="3" type="noConversion"/>
  </si>
  <si>
    <t>증액</t>
    <phoneticPr fontId="3" type="noConversion"/>
  </si>
  <si>
    <t>부서명</t>
    <phoneticPr fontId="5" type="noConversion"/>
  </si>
  <si>
    <t>(단위 : 천원)</t>
    <phoneticPr fontId="5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</si>
  <si>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</si>
  <si>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</si>
  <si>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</si>
  <si>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</si>
  <si>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</si>
  <si>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</si>
  <si>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</si>
  <si>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</si>
  <si>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</si>
  <si>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</si>
  <si>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</si>
  <si>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5" type="noConversion"/>
  </si>
  <si>
    <t>(단위:천원)</t>
    <phoneticPr fontId="5" type="noConversion"/>
  </si>
  <si>
    <t>(일반+특별+기금)</t>
    <phoneticPr fontId="5" type="noConversion"/>
  </si>
  <si>
    <t>특별+기금</t>
    <phoneticPr fontId="5" type="noConversion"/>
  </si>
  <si>
    <t>구   분</t>
    <phoneticPr fontId="5" type="noConversion"/>
  </si>
  <si>
    <t>집행부제출(안)</t>
    <phoneticPr fontId="5" type="noConversion"/>
  </si>
  <si>
    <t>세입예산(안)</t>
    <phoneticPr fontId="5" type="noConversion"/>
  </si>
  <si>
    <t>세출예산(안)</t>
    <phoneticPr fontId="5" type="noConversion"/>
  </si>
  <si>
    <t>예산수정(안)</t>
    <phoneticPr fontId="5" type="noConversion"/>
  </si>
  <si>
    <t>일반회계 증감(총괄표)</t>
    <phoneticPr fontId="5" type="noConversion"/>
  </si>
  <si>
    <t>예비비증감</t>
    <phoneticPr fontId="5" type="noConversion"/>
  </si>
  <si>
    <t>비    고</t>
    <phoneticPr fontId="5" type="noConversion"/>
  </si>
  <si>
    <t>전체 증감(시트)</t>
    <phoneticPr fontId="5" type="noConversion"/>
  </si>
  <si>
    <t>비고</t>
    <phoneticPr fontId="5" type="noConversion"/>
  </si>
  <si>
    <t>감 액</t>
    <phoneticPr fontId="5" type="noConversion"/>
  </si>
  <si>
    <t>증 액</t>
    <phoneticPr fontId="5" type="noConversion"/>
  </si>
  <si>
    <t>세입</t>
    <phoneticPr fontId="5" type="noConversion"/>
  </si>
  <si>
    <t>세출</t>
    <phoneticPr fontId="5" type="noConversion"/>
  </si>
  <si>
    <t>합    계</t>
    <phoneticPr fontId="5" type="noConversion"/>
  </si>
  <si>
    <t>예비비 증감이
- 예산이면 감액에
+ 예산이면 증액에 입력</t>
    <phoneticPr fontId="5" type="noConversion"/>
  </si>
  <si>
    <t>기     타</t>
    <phoneticPr fontId="5" type="noConversion"/>
  </si>
  <si>
    <t>일반회계 증감(시트)</t>
    <phoneticPr fontId="5" type="noConversion"/>
  </si>
  <si>
    <t>전체 증감</t>
    <phoneticPr fontId="5" type="noConversion"/>
  </si>
  <si>
    <t>기금</t>
    <phoneticPr fontId="5" type="noConversion"/>
  </si>
  <si>
    <t>□ 회계별 예산총규모</t>
    <phoneticPr fontId="5" type="noConversion"/>
  </si>
  <si>
    <t>구 분</t>
  </si>
  <si>
    <t>세출예산액
(집행부제출 안)</t>
    <phoneticPr fontId="5" type="noConversion"/>
  </si>
  <si>
    <t>세입기준 수정예산안</t>
    <phoneticPr fontId="5" type="noConversion"/>
  </si>
  <si>
    <t>합 계</t>
  </si>
  <si>
    <t>(세출기준-세입기준)</t>
    <phoneticPr fontId="5" type="noConversion"/>
  </si>
  <si>
    <t>특별회계</t>
    <phoneticPr fontId="5" type="noConversion"/>
  </si>
  <si>
    <t>일반+기특</t>
    <phoneticPr fontId="5" type="noConversion"/>
  </si>
  <si>
    <t>공기업</t>
    <phoneticPr fontId="5" type="noConversion"/>
  </si>
  <si>
    <t>합계</t>
    <phoneticPr fontId="5" type="noConversion"/>
  </si>
  <si>
    <t>예비비</t>
    <phoneticPr fontId="5" type="noConversion"/>
  </si>
  <si>
    <t>◦ 본청 83,000 증
◦ 북부청 377,000 증</t>
    <phoneticPr fontId="5" type="noConversion"/>
  </si>
  <si>
    <t>예결위 계수조정 결과</t>
    <phoneticPr fontId="5" type="noConversion"/>
  </si>
  <si>
    <t>예산결산특별위원회</t>
    <phoneticPr fontId="5" type="noConversion"/>
  </si>
  <si>
    <t>□세출예산</t>
    <phoneticPr fontId="5" type="noConversion"/>
  </si>
  <si>
    <t>국비</t>
    <phoneticPr fontId="3" type="noConversion"/>
  </si>
  <si>
    <t>안전행정위원회</t>
    <phoneticPr fontId="3" type="noConversion"/>
  </si>
  <si>
    <t>의회사무처</t>
  </si>
  <si>
    <t>상 임 위  계 수 조 정  결 과</t>
    <phoneticPr fontId="5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</si>
  <si>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</si>
  <si>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</si>
  <si>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</si>
  <si>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</si>
  <si>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</si>
  <si>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5" type="noConversion"/>
  </si>
  <si>
    <t>복지여성실</t>
  </si>
  <si>
    <t>북부여성비전센터</t>
  </si>
  <si>
    <t>기금</t>
    <phoneticPr fontId="3" type="noConversion"/>
  </si>
  <si>
    <t>세입</t>
    <phoneticPr fontId="3" type="noConversion"/>
  </si>
  <si>
    <t>세출</t>
    <phoneticPr fontId="3" type="noConversion"/>
  </si>
  <si>
    <t>구   분</t>
    <phoneticPr fontId="3" type="noConversion"/>
  </si>
  <si>
    <t>검증</t>
    <phoneticPr fontId="3" type="noConversion"/>
  </si>
  <si>
    <t>(단위 : 천원)</t>
    <phoneticPr fontId="3" type="noConversion"/>
  </si>
  <si>
    <t>광특</t>
    <phoneticPr fontId="3" type="noConversion"/>
  </si>
  <si>
    <t>분권</t>
    <phoneticPr fontId="3" type="noConversion"/>
  </si>
  <si>
    <t>장애인복지과</t>
  </si>
  <si>
    <t>사회복지담당관</t>
  </si>
  <si>
    <t>의존계</t>
    <phoneticPr fontId="3" type="noConversion"/>
  </si>
  <si>
    <t>가족여성담당관</t>
  </si>
  <si>
    <t>여성가족과</t>
  </si>
  <si>
    <t>상임위</t>
    <phoneticPr fontId="3" type="noConversion"/>
  </si>
  <si>
    <t>예결위</t>
    <phoneticPr fontId="3" type="noConversion"/>
  </si>
  <si>
    <t>의존 매칭 도비</t>
    <phoneticPr fontId="3" type="noConversion"/>
  </si>
  <si>
    <t>자체 총계</t>
    <phoneticPr fontId="3" type="noConversion"/>
  </si>
  <si>
    <t>전체 총계</t>
    <phoneticPr fontId="3" type="noConversion"/>
  </si>
  <si>
    <t>안전행정위원회</t>
    <phoneticPr fontId="3" type="noConversion"/>
  </si>
  <si>
    <t>농정해양위원회</t>
    <phoneticPr fontId="3" type="noConversion"/>
  </si>
  <si>
    <t>보건복지위원회</t>
    <phoneticPr fontId="3" type="noConversion"/>
  </si>
  <si>
    <t>의회운영위원회</t>
    <phoneticPr fontId="5" type="noConversion"/>
  </si>
  <si>
    <t>기획재정위원회</t>
    <phoneticPr fontId="5" type="noConversion"/>
  </si>
  <si>
    <t>경제과학기술위원회</t>
    <phoneticPr fontId="5" type="noConversion"/>
  </si>
  <si>
    <t>안전행정위원회</t>
    <phoneticPr fontId="5" type="noConversion"/>
  </si>
  <si>
    <t>문화체육관광위원회</t>
    <phoneticPr fontId="5" type="noConversion"/>
  </si>
  <si>
    <t>농정해양위원회</t>
    <phoneticPr fontId="5" type="noConversion"/>
  </si>
  <si>
    <t>건설교통위원회</t>
    <phoneticPr fontId="5" type="noConversion"/>
  </si>
  <si>
    <t>도시환경위원회</t>
    <phoneticPr fontId="5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</si>
  <si>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</si>
  <si>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</si>
  <si>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</si>
  <si>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</si>
  <si>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</si>
  <si>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</si>
  <si>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</si>
  <si>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</si>
  <si>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</si>
  <si>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</si>
  <si>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</si>
  <si>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</si>
  <si>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</si>
  <si>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</si>
  <si>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</si>
  <si>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</si>
  <si>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</si>
  <si>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5" type="noConversion"/>
  </si>
  <si>
    <t>세입예산증감</t>
    <phoneticPr fontId="3" type="noConversion"/>
  </si>
  <si>
    <t>세출예산증감</t>
    <phoneticPr fontId="3" type="noConversion"/>
  </si>
  <si>
    <t>실국명</t>
    <phoneticPr fontId="5" type="noConversion"/>
  </si>
  <si>
    <t>편성
구분</t>
    <phoneticPr fontId="3" type="noConversion"/>
  </si>
  <si>
    <t>정렬순서</t>
    <phoneticPr fontId="57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</si>
  <si>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</si>
  <si>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</si>
  <si>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</si>
  <si>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</si>
  <si>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</si>
  <si>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</si>
  <si>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</si>
  <si>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</si>
  <si>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</si>
  <si>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</si>
  <si>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</si>
  <si>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</si>
  <si>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</si>
  <si>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</si>
  <si>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</si>
  <si>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</si>
  <si>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</si>
  <si>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</si>
  <si>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</si>
  <si>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</si>
  <si>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</si>
  <si>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</si>
  <si>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</si>
  <si>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</si>
  <si>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</si>
  <si>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</si>
  <si>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</si>
  <si>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</si>
  <si>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</si>
  <si>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</si>
  <si>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</si>
  <si>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</si>
  <si>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</si>
  <si>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</si>
  <si>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</si>
  <si>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</si>
  <si>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</si>
  <si>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</si>
  <si>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</si>
  <si>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</si>
  <si>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</si>
  <si>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</si>
  <si>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</si>
  <si>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</si>
  <si>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</si>
  <si>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</si>
  <si>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</si>
  <si>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</si>
  <si>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</si>
  <si>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</si>
  <si>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</si>
  <si>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</si>
  <si>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</si>
  <si>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</si>
  <si>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</si>
  <si>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</si>
  <si>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</si>
  <si>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</si>
  <si>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</si>
  <si>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</si>
  <si>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</si>
  <si>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</si>
  <si>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</si>
  <si>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</si>
  <si>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</si>
  <si>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</si>
  <si>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</si>
  <si>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</si>
  <si>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</si>
  <si>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</si>
  <si>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</si>
  <si>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</si>
  <si>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</si>
  <si>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</si>
  <si>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</si>
  <si>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</si>
  <si>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</si>
  <si>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</si>
  <si>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</si>
  <si>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</si>
  <si>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</si>
  <si>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</si>
  <si>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</si>
  <si>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</si>
  <si>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</si>
  <si>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</si>
  <si>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</si>
  <si>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</si>
  <si>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</si>
  <si>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</si>
  <si>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</si>
  <si>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</si>
  <si>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</si>
  <si>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</si>
  <si>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</si>
  <si>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</si>
  <si>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</si>
  <si>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</si>
  <si>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</si>
  <si>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</si>
  <si>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</si>
  <si>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</si>
  <si>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</si>
  <si>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</si>
  <si>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</si>
  <si>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</si>
  <si>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</si>
  <si>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</si>
  <si>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</si>
  <si>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</si>
  <si>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</si>
  <si>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</si>
  <si>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</si>
  <si>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</si>
  <si>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</si>
  <si>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</si>
  <si>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</si>
  <si>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</si>
  <si>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</si>
  <si>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</si>
  <si>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</si>
  <si>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</si>
  <si>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</si>
  <si>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</si>
  <si>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</si>
  <si>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</si>
  <si>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</si>
  <si>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</si>
  <si>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</si>
  <si>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</si>
  <si>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</si>
  <si>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</si>
  <si>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</si>
  <si>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</si>
  <si>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</si>
  <si>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</si>
  <si>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</si>
  <si>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</si>
  <si>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</si>
  <si>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</si>
  <si>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</si>
  <si>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</si>
  <si>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</si>
  <si>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</si>
  <si>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</si>
  <si>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</si>
  <si>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</si>
  <si>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</si>
  <si>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</si>
  <si>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</si>
  <si>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</si>
  <si>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</si>
  <si>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</si>
  <si>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</si>
  <si>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</si>
  <si>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</si>
  <si>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</si>
  <si>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</si>
  <si>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</si>
  <si>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</si>
  <si>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</si>
  <si>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</si>
  <si>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</si>
  <si>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</si>
  <si>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</si>
  <si>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</si>
  <si>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</si>
  <si>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</si>
  <si>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</si>
  <si>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</si>
  <si>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</si>
  <si>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</si>
  <si>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</si>
  <si>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</si>
  <si>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</si>
  <si>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</si>
  <si>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</si>
  <si>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</si>
  <si>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</si>
  <si>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</si>
  <si>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</si>
  <si>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</si>
  <si>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</si>
  <si>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</si>
  <si>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</si>
  <si>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</si>
  <si>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</si>
  <si>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</si>
  <si>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</si>
  <si>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</si>
  <si>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</si>
  <si>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</si>
  <si>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</si>
  <si>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</si>
  <si>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</si>
  <si>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</si>
  <si>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</si>
  <si>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</si>
  <si>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</si>
  <si>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</si>
  <si>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</si>
  <si>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</si>
  <si>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</si>
  <si>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</si>
  <si>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</si>
  <si>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</si>
  <si>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</si>
  <si>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</si>
  <si>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</si>
  <si>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</si>
  <si>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</si>
  <si>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</si>
  <si>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</si>
  <si>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</si>
  <si>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</si>
  <si>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</si>
  <si>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</si>
  <si>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</si>
  <si>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</si>
  <si>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</si>
  <si>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</si>
  <si>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</si>
  <si>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</si>
  <si>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</si>
  <si>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</si>
  <si>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</si>
  <si>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</si>
  <si>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</si>
  <si>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</si>
  <si>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</si>
  <si>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</si>
  <si>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</si>
  <si>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</si>
  <si>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</si>
  <si>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</si>
  <si>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</si>
  <si>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</si>
  <si>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</si>
  <si>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</si>
  <si>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</si>
  <si>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</si>
  <si>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</si>
  <si>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</si>
  <si>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</si>
  <si>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</si>
  <si>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</si>
  <si>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</si>
  <si>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</si>
  <si>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</si>
  <si>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</si>
  <si>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</si>
  <si>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</si>
  <si>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</si>
  <si>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</si>
  <si>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</si>
  <si>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</si>
  <si>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</si>
  <si>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</si>
  <si>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</si>
  <si>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</si>
  <si>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</si>
  <si>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</si>
  <si>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</si>
  <si>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</si>
  <si>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</si>
  <si>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57" type="noConversion"/>
  </si>
  <si>
    <t>실국명</t>
    <phoneticPr fontId="57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</si>
  <si>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</si>
  <si>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</si>
  <si>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</si>
  <si>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</si>
  <si>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</si>
  <si>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</si>
  <si>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</si>
  <si>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</si>
  <si>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</si>
  <si>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</si>
  <si>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</si>
  <si>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</si>
  <si>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</si>
  <si>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</si>
  <si>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</si>
  <si>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</si>
  <si>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</si>
  <si>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</si>
  <si>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</si>
  <si>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</si>
  <si>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</si>
  <si>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</si>
  <si>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</si>
  <si>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</si>
  <si>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</si>
  <si>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</si>
  <si>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</si>
  <si>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</si>
  <si>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</si>
  <si>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</si>
  <si>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</si>
  <si>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</si>
  <si>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</si>
  <si>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</si>
  <si>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</si>
  <si>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</si>
  <si>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</si>
  <si>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</si>
  <si>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</si>
  <si>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</si>
  <si>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</si>
  <si>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</si>
  <si>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</si>
  <si>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</si>
  <si>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</si>
  <si>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</si>
  <si>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</si>
  <si>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</si>
  <si>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</si>
  <si>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</si>
  <si>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</si>
  <si>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</si>
  <si>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</si>
  <si>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</si>
  <si>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</si>
  <si>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</si>
  <si>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</si>
  <si>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</si>
  <si>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</si>
  <si>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</si>
  <si>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</si>
  <si>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</si>
  <si>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</si>
  <si>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</si>
  <si>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</si>
  <si>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</si>
  <si>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</si>
  <si>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</si>
  <si>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</si>
  <si>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</si>
  <si>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</si>
  <si>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</si>
  <si>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</si>
  <si>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</si>
  <si>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</si>
  <si>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</si>
  <si>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</si>
  <si>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</si>
  <si>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</si>
  <si>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</si>
  <si>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</si>
  <si>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</si>
  <si>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</si>
  <si>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</si>
  <si>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</si>
  <si>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</si>
  <si>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</si>
  <si>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</si>
  <si>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</si>
  <si>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</si>
  <si>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</si>
  <si>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</si>
  <si>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</si>
  <si>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</si>
  <si>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</si>
  <si>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</si>
  <si>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</si>
  <si>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</si>
  <si>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</si>
  <si>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</si>
  <si>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</si>
  <si>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</si>
  <si>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</si>
  <si>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</si>
  <si>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</si>
  <si>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</si>
  <si>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</si>
  <si>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</si>
  <si>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</si>
  <si>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57" type="noConversion"/>
  </si>
  <si>
    <t>실국명 조정</t>
    <phoneticPr fontId="57" type="noConversion"/>
  </si>
  <si>
    <t>위원회명 조정</t>
    <phoneticPr fontId="57" type="noConversion"/>
  </si>
  <si>
    <t>실과명 조정</t>
    <phoneticPr fontId="57" type="noConversion"/>
  </si>
  <si>
    <t>실과명</t>
    <phoneticPr fontId="57" type="noConversion"/>
  </si>
  <si>
    <t>광특</t>
    <phoneticPr fontId="3" type="noConversion"/>
  </si>
  <si>
    <t>기금</t>
    <phoneticPr fontId="3" type="noConversion"/>
  </si>
  <si>
    <t>특교</t>
    <phoneticPr fontId="3" type="noConversion"/>
  </si>
  <si>
    <t>2014재원</t>
    <phoneticPr fontId="3" type="noConversion"/>
  </si>
  <si>
    <t>2015재원</t>
    <phoneticPr fontId="3" type="noConversion"/>
  </si>
  <si>
    <t>지특</t>
    <phoneticPr fontId="3" type="noConversion"/>
  </si>
  <si>
    <t>분권</t>
    <phoneticPr fontId="3" type="noConversion"/>
  </si>
  <si>
    <t>도비</t>
    <phoneticPr fontId="3" type="noConversion"/>
  </si>
  <si>
    <t>여성가족교육협력위원회</t>
    <phoneticPr fontId="5" type="noConversion"/>
  </si>
  <si>
    <t>2회추경 예비비</t>
    <phoneticPr fontId="3" type="noConversion"/>
  </si>
  <si>
    <t>특교</t>
    <phoneticPr fontId="3" type="noConversion"/>
  </si>
  <si>
    <t>위원회명</t>
    <phoneticPr fontId="5" type="noConversion"/>
  </si>
  <si>
    <t>2014년도 제2회 일반회계 및 특별회계 추가경정 세입·세출 예산안</t>
    <phoneticPr fontId="5" type="noConversion"/>
  </si>
  <si>
    <t>2015년도 경기도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</si>
  <si>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</si>
  <si>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</si>
  <si>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2015년도 경기도 일반 및 특별회계 세입·세출 예산안[전체예산총괄]</t>
    <phoneticPr fontId="5" type="noConversion"/>
  </si>
  <si>
    <t>신규</t>
    <phoneticPr fontId="3" type="noConversion"/>
  </si>
  <si>
    <t>본예산</t>
    <phoneticPr fontId="3" type="noConversion"/>
  </si>
  <si>
    <t>2회추경</t>
    <phoneticPr fontId="3" type="noConversion"/>
  </si>
  <si>
    <t>1회추경</t>
    <phoneticPr fontId="3" type="noConversion"/>
  </si>
  <si>
    <t>2회추경 검증</t>
    <phoneticPr fontId="3" type="noConversion"/>
  </si>
  <si>
    <t>예비비 조정액</t>
    <phoneticPr fontId="3" type="noConversion"/>
  </si>
  <si>
    <t>자체 도비</t>
    <phoneticPr fontId="3" type="noConversion"/>
  </si>
  <si>
    <t>예비비 조정잔액</t>
    <phoneticPr fontId="3" type="noConversion"/>
  </si>
  <si>
    <t>2015년 본예산 검증</t>
    <phoneticPr fontId="3" type="noConversion"/>
  </si>
  <si>
    <t>본예산 예비비</t>
    <phoneticPr fontId="3" type="noConversion"/>
  </si>
  <si>
    <t>187</t>
    <phoneticPr fontId="3" type="noConversion"/>
  </si>
  <si>
    <t>기특</t>
    <phoneticPr fontId="5" type="noConversion"/>
  </si>
  <si>
    <t>공특</t>
    <phoneticPr fontId="5" type="noConversion"/>
  </si>
  <si>
    <t>일반</t>
    <phoneticPr fontId="5" type="noConversion"/>
  </si>
  <si>
    <t>실국명</t>
    <phoneticPr fontId="3" type="noConversion"/>
  </si>
  <si>
    <t>안전행정위원회</t>
  </si>
  <si>
    <t>국도비
등
여부</t>
    <phoneticPr fontId="3" type="noConversion"/>
  </si>
  <si>
    <t>국도비</t>
    <phoneticPr fontId="3" type="noConversion"/>
  </si>
  <si>
    <t>도비</t>
    <phoneticPr fontId="3" type="noConversion"/>
  </si>
  <si>
    <t>차액</t>
    <phoneticPr fontId="3" type="noConversion"/>
  </si>
  <si>
    <t>동의여부</t>
    <phoneticPr fontId="3" type="noConversion"/>
  </si>
  <si>
    <t>동의</t>
    <phoneticPr fontId="3" type="noConversion"/>
  </si>
  <si>
    <t>부동의</t>
    <phoneticPr fontId="3" type="noConversion"/>
  </si>
  <si>
    <t>예산안
페이지</t>
    <phoneticPr fontId="3" type="noConversion"/>
  </si>
  <si>
    <t>사  업
설명서</t>
    <phoneticPr fontId="5" type="noConversion"/>
  </si>
  <si>
    <t>동의
대상</t>
    <phoneticPr fontId="3" type="noConversion"/>
  </si>
  <si>
    <t>집행부</t>
  </si>
  <si>
    <t>기획조정실</t>
    <phoneticPr fontId="61" type="noConversion"/>
  </si>
  <si>
    <t>집행부</t>
    <phoneticPr fontId="61" type="noConversion"/>
  </si>
  <si>
    <t>정책기획관</t>
    <phoneticPr fontId="61" type="noConversion"/>
  </si>
  <si>
    <t xml:space="preserve"> </t>
    <phoneticPr fontId="3" type="noConversion"/>
  </si>
  <si>
    <t xml:space="preserve"> </t>
    <phoneticPr fontId="61" type="noConversion"/>
  </si>
  <si>
    <t>수정세출소계</t>
    <phoneticPr fontId="3" type="noConversion"/>
  </si>
  <si>
    <t>세  출  합  계</t>
    <phoneticPr fontId="3" type="noConversion"/>
  </si>
  <si>
    <t>집행부</t>
    <phoneticPr fontId="88" type="noConversion"/>
  </si>
  <si>
    <t>상임위 예산안 조정액(나)</t>
    <phoneticPr fontId="5" type="noConversion"/>
  </si>
  <si>
    <t>예결위 예산안 조정액(라)</t>
    <phoneticPr fontId="5" type="noConversion"/>
  </si>
  <si>
    <t>상임위 의견(부대의견)</t>
    <phoneticPr fontId="5" type="noConversion"/>
  </si>
  <si>
    <t>상임위 조정
예산안
(다=가+나)</t>
    <phoneticPr fontId="5" type="noConversion"/>
  </si>
  <si>
    <t>예결위 조정
예산안
(마=가+라)</t>
    <phoneticPr fontId="5" type="noConversion"/>
  </si>
  <si>
    <t>1차</t>
    <phoneticPr fontId="88" type="noConversion"/>
  </si>
  <si>
    <t>쟁점</t>
    <phoneticPr fontId="88" type="noConversion"/>
  </si>
  <si>
    <t>2차</t>
    <phoneticPr fontId="88" type="noConversion"/>
  </si>
  <si>
    <t>수정세입-수정세출(마)=세입세출차액(과부족액)</t>
    <phoneticPr fontId="88" type="noConversion"/>
  </si>
  <si>
    <t>(단위 : 천원)</t>
  </si>
  <si>
    <t>비고(부대의견)</t>
    <phoneticPr fontId="88" type="noConversion"/>
  </si>
  <si>
    <t>조정대상 사업 외 전체 사업</t>
    <phoneticPr fontId="61" type="noConversion"/>
  </si>
  <si>
    <t>경정예산액
(가)</t>
    <phoneticPr fontId="88" type="noConversion"/>
  </si>
  <si>
    <t>기정예산액</t>
    <phoneticPr fontId="3" type="noConversion"/>
  </si>
  <si>
    <t>추경요구액
(증감액)</t>
    <phoneticPr fontId="3" type="noConversion"/>
  </si>
  <si>
    <t>집행부안</t>
    <phoneticPr fontId="3" type="noConversion"/>
  </si>
  <si>
    <t>교육2국</t>
    <phoneticPr fontId="61" type="noConversion"/>
  </si>
  <si>
    <t>특성화교육과</t>
    <phoneticPr fontId="88" type="noConversion"/>
  </si>
  <si>
    <t>세세부사업명</t>
    <phoneticPr fontId="3" type="noConversion"/>
  </si>
  <si>
    <t>영어회화전문강사인건비</t>
    <phoneticPr fontId="88" type="noConversion"/>
  </si>
  <si>
    <t>기획조정실</t>
    <phoneticPr fontId="88" type="noConversion"/>
  </si>
  <si>
    <t>정책기획관</t>
    <phoneticPr fontId="88" type="noConversion"/>
  </si>
  <si>
    <t>예비비</t>
    <phoneticPr fontId="88" type="noConversion"/>
  </si>
  <si>
    <t>안전지원국</t>
    <phoneticPr fontId="88" type="noConversion"/>
  </si>
  <si>
    <t>재난예방과</t>
    <phoneticPr fontId="88" type="noConversion"/>
  </si>
  <si>
    <t>직속기관시설관리
(학생안전체험시설 건립)</t>
    <phoneticPr fontId="88" type="noConversion"/>
  </si>
  <si>
    <t>행정국</t>
    <phoneticPr fontId="88" type="noConversion"/>
  </si>
  <si>
    <t>교육급식과</t>
    <phoneticPr fontId="88" type="noConversion"/>
  </si>
  <si>
    <t>학교급식경비지원</t>
    <phoneticPr fontId="88" type="noConversion"/>
  </si>
  <si>
    <t>□세입예산</t>
    <phoneticPr fontId="5" type="noConversion"/>
  </si>
  <si>
    <t>예산안
페이지</t>
    <phoneticPr fontId="5" type="noConversion"/>
  </si>
  <si>
    <t>세  입  합  계</t>
    <phoneticPr fontId="3" type="noConversion"/>
  </si>
  <si>
    <t>목</t>
    <phoneticPr fontId="3" type="noConversion"/>
  </si>
  <si>
    <t>수정세입소계</t>
    <phoneticPr fontId="3" type="noConversion"/>
  </si>
  <si>
    <t>시도세전입금</t>
    <phoneticPr fontId="88" type="noConversion"/>
  </si>
  <si>
    <t>시설과</t>
    <phoneticPr fontId="88" type="noConversion"/>
  </si>
  <si>
    <t>계약제교원인건비</t>
    <phoneticPr fontId="88" type="noConversion"/>
  </si>
  <si>
    <t>교육공무직원인건비</t>
    <phoneticPr fontId="88" type="noConversion"/>
  </si>
  <si>
    <t>[내부유보금] 5,228,500천원</t>
    <phoneticPr fontId="88" type="noConversion"/>
  </si>
  <si>
    <t>11
(수정안)</t>
    <phoneticPr fontId="88" type="noConversion"/>
  </si>
  <si>
    <t>(부대의견)
2017년도 본예산 편성 시 사전에 의회와 협의하여 급식연구용역결과를 반영할 것</t>
    <phoneticPr fontId="88" type="noConversion"/>
  </si>
  <si>
    <t>2016년도 제2회 경기도교육비특별회계 추경예산안 조정내역</t>
    <phoneticPr fontId="5" type="noConversion"/>
  </si>
  <si>
    <t>교육환경개선사업
(화장실 개선)</t>
    <phoneticPr fontId="88" type="noConversion"/>
  </si>
  <si>
    <t>교육환경개선사업
(외벽마감재 교체)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</si>
</sst>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  <numFmt numFmtId="185" formatCode="#,##0_ ;[Red]\-#,##0\ "/>
    <numFmt numFmtId="186" formatCode="#,##0_ "/>
  </numFmts>
  <fonts count="10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3"/>
      <charset val="129"/>
    </font>
    <font>
      <sz val="8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 tint="-0.14999847407452621"/>
      <name val="돋움"/>
      <family val="3"/>
      <charset val="129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7030A0"/>
      <name val="굴림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</font>
    <font>
      <b/>
      <sz val="16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b/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CC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14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b/>
      <sz val="11"/>
      <color theme="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</fills>
  <borders count="6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555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33" fillId="0" borderId="0" applyFont="0" applyFill="0" applyBorder="0" applyAlignment="0" applyProtection="0"/>
    <xf numFmtId="181" fontId="6" fillId="0" borderId="0" applyFont="0" applyFill="0" applyBorder="0" applyAlignment="0" applyProtection="0"/>
    <xf numFmtId="38" fontId="34" fillId="30" borderId="0" applyNumberFormat="0" applyBorder="0" applyAlignment="0" applyProtection="0"/>
    <xf numFmtId="0" fontId="35" fillId="0" borderId="1" applyNumberFormat="0" applyAlignment="0" applyProtection="0">
      <alignment horizontal="left"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181" fontId="6" fillId="0" borderId="0"/>
    <xf numFmtId="181" fontId="6" fillId="0" borderId="0"/>
    <xf numFmtId="0" fontId="36" fillId="0" borderId="0"/>
    <xf numFmtId="10" fontId="36" fillId="0" borderId="0" applyFont="0" applyFill="0" applyBorder="0" applyAlignment="0" applyProtection="0"/>
    <xf numFmtId="0" fontId="8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9" fontId="51" fillId="0" borderId="0" applyFont="0" applyFill="0" applyAlignment="0" applyProtection="0"/>
    <xf numFmtId="0" fontId="12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31" fillId="0" borderId="0"/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5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178" fontId="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" fillId="0" borderId="0"/>
    <xf numFmtId="0" fontId="6" fillId="0" borderId="0"/>
    <xf numFmtId="0" fontId="36" fillId="0" borderId="0" applyNumberFormat="0" applyFont="0" applyFill="0" applyBorder="0" applyAlignment="0" applyProtection="0"/>
    <xf numFmtId="0" fontId="64" fillId="0" borderId="0">
      <alignment vertical="center"/>
    </xf>
    <xf numFmtId="0" fontId="6" fillId="0" borderId="0">
      <alignment vertical="center"/>
    </xf>
    <xf numFmtId="0" fontId="36" fillId="0" borderId="0" applyNumberFormat="0" applyFont="0" applyFill="0" applyBorder="0" applyAlignment="0" applyProtection="0"/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0" fontId="17" fillId="13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23" fillId="30" borderId="12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10" fontId="34" fillId="31" borderId="3" applyNumberFormat="0" applyBorder="0" applyAlignment="0" applyProtection="0"/>
    <xf numFmtId="0" fontId="23" fillId="40" borderId="12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10" fontId="34" fillId="31" borderId="3" applyNumberFormat="0" applyBorder="0" applyAlignment="0" applyProtection="0"/>
    <xf numFmtId="0" fontId="10" fillId="3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6" fillId="3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10" fontId="34" fillId="31" borderId="3" applyNumberFormat="0" applyBorder="0" applyAlignment="0" applyProtection="0"/>
    <xf numFmtId="0" fontId="10" fillId="3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0" borderId="0"/>
  </cellStyleXfs>
  <cellXfs count="331">
    <xf numFmtId="0" fontId="0" fillId="0" borderId="0" xfId="0">
      <alignment vertical="center"/>
    </xf>
    <xf numFmtId="0" fontId="6" fillId="0" borderId="0" xfId="381"/>
    <xf numFmtId="0" fontId="24" fillId="0" borderId="0" xfId="381" applyNumberFormat="1" applyFont="1" applyAlignment="1">
      <alignment horizontal="centerContinuous"/>
    </xf>
    <xf numFmtId="0" fontId="25" fillId="0" borderId="0" xfId="381" applyNumberFormat="1" applyFont="1" applyAlignment="1">
      <alignment horizontal="centerContinuous"/>
    </xf>
    <xf numFmtId="0" fontId="26" fillId="0" borderId="0" xfId="381" applyFont="1" applyAlignment="1">
      <alignment horizontal="centerContinuous"/>
    </xf>
    <xf numFmtId="0" fontId="25" fillId="0" borderId="0" xfId="381" applyFont="1" applyAlignment="1">
      <alignment horizontal="centerContinuous"/>
    </xf>
    <xf numFmtId="0" fontId="24" fillId="0" borderId="0" xfId="381" applyFont="1" applyAlignment="1">
      <alignment horizontal="left"/>
    </xf>
    <xf numFmtId="0" fontId="27" fillId="0" borderId="0" xfId="381" applyNumberFormat="1" applyFont="1" applyAlignment="1">
      <alignment horizontal="centerContinuous"/>
    </xf>
    <xf numFmtId="0" fontId="6" fillId="0" borderId="0" xfId="381" applyNumberFormat="1" applyAlignment="1">
      <alignment horizontal="centerContinuous"/>
    </xf>
    <xf numFmtId="0" fontId="28" fillId="0" borderId="0" xfId="381" applyNumberFormat="1" applyFont="1" applyAlignment="1">
      <alignment horizontal="centerContinuous"/>
    </xf>
    <xf numFmtId="0" fontId="30" fillId="0" borderId="0" xfId="381" applyFont="1"/>
    <xf numFmtId="176" fontId="44" fillId="0" borderId="0" xfId="191" applyNumberFormat="1" applyFont="1" applyFill="1" applyBorder="1" applyAlignment="1">
      <alignment horizontal="right" vertical="center" shrinkToFit="1"/>
    </xf>
    <xf numFmtId="176" fontId="44" fillId="0" borderId="0" xfId="191" applyNumberFormat="1" applyFont="1" applyFill="1" applyBorder="1" applyAlignment="1">
      <alignment horizontal="center" vertical="center" shrinkToFit="1"/>
    </xf>
    <xf numFmtId="176" fontId="25" fillId="0" borderId="0" xfId="381" applyNumberFormat="1" applyFont="1" applyAlignment="1">
      <alignment vertical="center"/>
    </xf>
    <xf numFmtId="176" fontId="67" fillId="0" borderId="0" xfId="381" applyNumberFormat="1" applyFont="1" applyAlignment="1">
      <alignment vertical="center"/>
    </xf>
    <xf numFmtId="176" fontId="44" fillId="0" borderId="3" xfId="191" applyNumberFormat="1" applyFont="1" applyFill="1" applyBorder="1" applyAlignment="1">
      <alignment horizontal="right" vertical="center" shrinkToFit="1"/>
    </xf>
    <xf numFmtId="176" fontId="44" fillId="0" borderId="13" xfId="191" applyNumberFormat="1" applyFont="1" applyFill="1" applyBorder="1" applyAlignment="1">
      <alignment horizontal="right" vertical="center" shrinkToFit="1"/>
    </xf>
    <xf numFmtId="176" fontId="0" fillId="0" borderId="0" xfId="0" applyNumberFormat="1">
      <alignment vertical="center"/>
    </xf>
    <xf numFmtId="176" fontId="63" fillId="47" borderId="3" xfId="0" applyNumberFormat="1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3" fillId="48" borderId="3" xfId="0" applyNumberFormat="1" applyFont="1" applyFill="1" applyBorder="1" applyAlignment="1">
      <alignment horizontal="center" vertical="center"/>
    </xf>
    <xf numFmtId="176" fontId="63" fillId="49" borderId="3" xfId="0" applyNumberFormat="1" applyFont="1" applyFill="1" applyBorder="1" applyAlignment="1">
      <alignment horizontal="center" vertical="center"/>
    </xf>
    <xf numFmtId="176" fontId="63" fillId="47" borderId="3" xfId="188" applyNumberFormat="1" applyFont="1" applyFill="1" applyBorder="1" applyAlignment="1">
      <alignment horizontal="right" vertical="center"/>
    </xf>
    <xf numFmtId="176" fontId="63" fillId="49" borderId="3" xfId="188" applyNumberFormat="1" applyFont="1" applyFill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176" fontId="62" fillId="0" borderId="3" xfId="188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1" fillId="0" borderId="0" xfId="0" applyNumberFormat="1" applyFont="1">
      <alignment vertical="center"/>
    </xf>
    <xf numFmtId="176" fontId="71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2" fillId="0" borderId="0" xfId="0" applyNumberFormat="1" applyFont="1">
      <alignment vertical="center"/>
    </xf>
    <xf numFmtId="176" fontId="63" fillId="0" borderId="3" xfId="0" applyNumberFormat="1" applyFont="1" applyFill="1" applyBorder="1" applyAlignment="1">
      <alignment horizontal="center" vertical="center"/>
    </xf>
    <xf numFmtId="176" fontId="63" fillId="0" borderId="3" xfId="188" applyNumberFormat="1" applyFont="1" applyFill="1" applyBorder="1" applyAlignment="1">
      <alignment horizontal="right" vertical="center"/>
    </xf>
    <xf numFmtId="176" fontId="73" fillId="0" borderId="0" xfId="0" applyNumberFormat="1" applyFont="1" applyAlignment="1">
      <alignment vertical="center"/>
    </xf>
    <xf numFmtId="176" fontId="56" fillId="0" borderId="0" xfId="381" applyNumberFormat="1" applyFont="1"/>
    <xf numFmtId="176" fontId="41" fillId="0" borderId="3" xfId="381" applyNumberFormat="1" applyFont="1" applyBorder="1" applyAlignment="1">
      <alignment horizontal="center" vertical="center"/>
    </xf>
    <xf numFmtId="176" fontId="41" fillId="0" borderId="14" xfId="381" applyNumberFormat="1" applyFont="1" applyBorder="1" applyAlignment="1">
      <alignment horizontal="center" vertical="center"/>
    </xf>
    <xf numFmtId="176" fontId="41" fillId="0" borderId="0" xfId="381" applyNumberFormat="1" applyFont="1"/>
    <xf numFmtId="176" fontId="70" fillId="51" borderId="3" xfId="0" applyNumberFormat="1" applyFont="1" applyFill="1" applyBorder="1" applyAlignment="1">
      <alignment horizontal="center" vertical="center"/>
    </xf>
    <xf numFmtId="176" fontId="40" fillId="0" borderId="0" xfId="381" applyNumberFormat="1" applyFont="1"/>
    <xf numFmtId="176" fontId="39" fillId="0" borderId="0" xfId="381" applyNumberFormat="1" applyFont="1" applyAlignment="1">
      <alignment horizontal="center" vertical="center" wrapText="1"/>
    </xf>
    <xf numFmtId="176" fontId="39" fillId="0" borderId="0" xfId="381" applyNumberFormat="1" applyFont="1" applyAlignment="1">
      <alignment horizontal="center" vertical="center"/>
    </xf>
    <xf numFmtId="176" fontId="42" fillId="0" borderId="0" xfId="381" applyNumberFormat="1" applyFont="1" applyAlignment="1">
      <alignment vertical="center"/>
    </xf>
    <xf numFmtId="176" fontId="42" fillId="0" borderId="0" xfId="381" applyNumberFormat="1" applyFont="1" applyAlignment="1"/>
    <xf numFmtId="176" fontId="43" fillId="0" borderId="0" xfId="381" applyNumberFormat="1" applyFont="1" applyAlignment="1">
      <alignment vertical="center"/>
    </xf>
    <xf numFmtId="176" fontId="41" fillId="0" borderId="0" xfId="381" applyNumberFormat="1" applyFont="1" applyAlignment="1">
      <alignment vertical="center"/>
    </xf>
    <xf numFmtId="176" fontId="41" fillId="0" borderId="0" xfId="381" applyNumberFormat="1" applyFont="1" applyAlignment="1">
      <alignment horizontal="right" vertical="center"/>
    </xf>
    <xf numFmtId="176" fontId="40" fillId="0" borderId="0" xfId="381" applyNumberFormat="1" applyFont="1" applyAlignment="1">
      <alignment vertical="center"/>
    </xf>
    <xf numFmtId="176" fontId="40" fillId="0" borderId="15" xfId="381" applyNumberFormat="1" applyFont="1" applyBorder="1" applyAlignment="1">
      <alignment vertical="center"/>
    </xf>
    <xf numFmtId="176" fontId="41" fillId="46" borderId="3" xfId="381" applyNumberFormat="1" applyFont="1" applyFill="1" applyBorder="1" applyAlignment="1">
      <alignment horizontal="center" vertical="center"/>
    </xf>
    <xf numFmtId="176" fontId="40" fillId="0" borderId="17" xfId="381" applyNumberFormat="1" applyFont="1" applyBorder="1" applyAlignment="1">
      <alignment horizontal="center" vertical="center"/>
    </xf>
    <xf numFmtId="176" fontId="40" fillId="0" borderId="18" xfId="381" applyNumberFormat="1" applyFont="1" applyBorder="1" applyAlignment="1">
      <alignment horizontal="center" vertical="center"/>
    </xf>
    <xf numFmtId="176" fontId="40" fillId="0" borderId="17" xfId="381" applyNumberFormat="1" applyFont="1" applyBorder="1" applyAlignment="1">
      <alignment horizontal="center" vertical="center" wrapText="1"/>
    </xf>
    <xf numFmtId="176" fontId="40" fillId="0" borderId="3" xfId="381" applyNumberFormat="1" applyFont="1" applyBorder="1" applyAlignment="1">
      <alignment horizontal="center" vertical="center" wrapText="1"/>
    </xf>
    <xf numFmtId="176" fontId="40" fillId="0" borderId="19" xfId="381" applyNumberFormat="1" applyFont="1" applyBorder="1" applyAlignment="1">
      <alignment horizontal="center" vertical="center"/>
    </xf>
    <xf numFmtId="176" fontId="40" fillId="0" borderId="3" xfId="191" applyNumberFormat="1" applyFont="1" applyBorder="1" applyAlignment="1">
      <alignment horizontal="right" vertical="center"/>
    </xf>
    <xf numFmtId="176" fontId="40" fillId="0" borderId="20" xfId="191" applyNumberFormat="1" applyFont="1" applyBorder="1" applyAlignment="1">
      <alignment horizontal="right" vertical="center"/>
    </xf>
    <xf numFmtId="176" fontId="45" fillId="46" borderId="17" xfId="381" applyNumberFormat="1" applyFont="1" applyFill="1" applyBorder="1" applyAlignment="1">
      <alignment horizontal="right" vertical="center"/>
    </xf>
    <xf numFmtId="176" fontId="40" fillId="0" borderId="18" xfId="381" applyNumberFormat="1" applyFont="1" applyBorder="1" applyAlignment="1">
      <alignment horizontal="right" vertical="center"/>
    </xf>
    <xf numFmtId="176" fontId="46" fillId="0" borderId="21" xfId="381" applyNumberFormat="1" applyFont="1" applyBorder="1" applyAlignment="1">
      <alignment vertical="center"/>
    </xf>
    <xf numFmtId="176" fontId="47" fillId="21" borderId="22" xfId="381" applyNumberFormat="1" applyFont="1" applyFill="1" applyBorder="1" applyAlignment="1">
      <alignment vertical="center" wrapText="1"/>
    </xf>
    <xf numFmtId="176" fontId="45" fillId="0" borderId="17" xfId="191" applyNumberFormat="1" applyFont="1" applyBorder="1" applyAlignment="1">
      <alignment vertical="center"/>
    </xf>
    <xf numFmtId="176" fontId="40" fillId="0" borderId="3" xfId="191" applyNumberFormat="1" applyFont="1" applyBorder="1" applyAlignment="1">
      <alignment vertical="center"/>
    </xf>
    <xf numFmtId="176" fontId="40" fillId="0" borderId="3" xfId="381" applyNumberFormat="1" applyFont="1" applyBorder="1" applyAlignment="1">
      <alignment vertical="center"/>
    </xf>
    <xf numFmtId="176" fontId="40" fillId="0" borderId="19" xfId="381" applyNumberFormat="1" applyFont="1" applyBorder="1" applyAlignment="1">
      <alignment horizontal="center" vertical="center" wrapText="1"/>
    </xf>
    <xf numFmtId="176" fontId="45" fillId="46" borderId="2" xfId="381" applyNumberFormat="1" applyFont="1" applyFill="1" applyBorder="1" applyAlignment="1">
      <alignment vertical="center"/>
    </xf>
    <xf numFmtId="176" fontId="40" fillId="0" borderId="2" xfId="381" applyNumberFormat="1" applyFont="1" applyBorder="1" applyAlignment="1">
      <alignment horizontal="center" vertical="center"/>
    </xf>
    <xf numFmtId="176" fontId="46" fillId="0" borderId="0" xfId="381" applyNumberFormat="1" applyFont="1" applyBorder="1" applyAlignment="1">
      <alignment vertical="center"/>
    </xf>
    <xf numFmtId="176" fontId="47" fillId="21" borderId="0" xfId="381" applyNumberFormat="1" applyFont="1" applyFill="1" applyBorder="1" applyAlignment="1">
      <alignment vertical="center" wrapText="1"/>
    </xf>
    <xf numFmtId="176" fontId="45" fillId="0" borderId="0" xfId="191" applyNumberFormat="1" applyFont="1" applyBorder="1" applyAlignment="1">
      <alignment vertical="center"/>
    </xf>
    <xf numFmtId="176" fontId="40" fillId="0" borderId="0" xfId="191" applyNumberFormat="1" applyFont="1" applyBorder="1" applyAlignment="1">
      <alignment vertical="center"/>
    </xf>
    <xf numFmtId="176" fontId="40" fillId="0" borderId="0" xfId="381" applyNumberFormat="1" applyFont="1" applyBorder="1" applyAlignment="1">
      <alignment vertical="center"/>
    </xf>
    <xf numFmtId="176" fontId="40" fillId="0" borderId="19" xfId="381" applyNumberFormat="1" applyFont="1" applyFill="1" applyBorder="1" applyAlignment="1">
      <alignment horizontal="center" vertical="center"/>
    </xf>
    <xf numFmtId="176" fontId="48" fillId="0" borderId="3" xfId="191" applyNumberFormat="1" applyFont="1" applyBorder="1" applyAlignment="1">
      <alignment horizontal="right" vertical="center"/>
    </xf>
    <xf numFmtId="176" fontId="40" fillId="0" borderId="23" xfId="381" applyNumberFormat="1" applyFont="1" applyBorder="1" applyAlignment="1">
      <alignment horizontal="center" vertical="center"/>
    </xf>
    <xf numFmtId="176" fontId="74" fillId="0" borderId="17" xfId="381" applyNumberFormat="1" applyFont="1" applyBorder="1" applyAlignment="1">
      <alignment horizontal="right" vertical="center" wrapText="1"/>
    </xf>
    <xf numFmtId="176" fontId="74" fillId="0" borderId="3" xfId="381" applyNumberFormat="1" applyFont="1" applyBorder="1" applyAlignment="1">
      <alignment horizontal="right" vertical="center" wrapText="1"/>
    </xf>
    <xf numFmtId="176" fontId="48" fillId="13" borderId="24" xfId="381" applyNumberFormat="1" applyFont="1" applyFill="1" applyBorder="1" applyAlignment="1">
      <alignment vertical="center"/>
    </xf>
    <xf numFmtId="176" fontId="40" fillId="0" borderId="0" xfId="381" applyNumberFormat="1" applyFont="1" applyAlignment="1">
      <alignment horizontal="center" wrapText="1"/>
    </xf>
    <xf numFmtId="176" fontId="40" fillId="0" borderId="0" xfId="381" applyNumberFormat="1" applyFont="1" applyAlignment="1">
      <alignment wrapText="1"/>
    </xf>
    <xf numFmtId="176" fontId="53" fillId="0" borderId="0" xfId="381" applyNumberFormat="1" applyFont="1"/>
    <xf numFmtId="176" fontId="46" fillId="0" borderId="0" xfId="381" applyNumberFormat="1" applyFont="1" applyAlignment="1">
      <alignment wrapText="1"/>
    </xf>
    <xf numFmtId="176" fontId="40" fillId="0" borderId="3" xfId="191" applyNumberFormat="1" applyFont="1" applyFill="1" applyBorder="1" applyAlignment="1">
      <alignment horizontal="right" vertical="center"/>
    </xf>
    <xf numFmtId="176" fontId="40" fillId="0" borderId="0" xfId="381" applyNumberFormat="1" applyFont="1" applyFill="1"/>
    <xf numFmtId="176" fontId="41" fillId="0" borderId="0" xfId="381" applyNumberFormat="1" applyFont="1" applyFill="1"/>
    <xf numFmtId="176" fontId="48" fillId="0" borderId="19" xfId="381" applyNumberFormat="1" applyFont="1" applyFill="1" applyBorder="1" applyAlignment="1">
      <alignment horizontal="center" vertical="center"/>
    </xf>
    <xf numFmtId="176" fontId="48" fillId="0" borderId="3" xfId="191" applyNumberFormat="1" applyFont="1" applyFill="1" applyBorder="1" applyAlignment="1">
      <alignment horizontal="right" vertical="center"/>
    </xf>
    <xf numFmtId="176" fontId="48" fillId="0" borderId="0" xfId="381" applyNumberFormat="1" applyFont="1" applyFill="1"/>
    <xf numFmtId="176" fontId="49" fillId="0" borderId="0" xfId="381" applyNumberFormat="1" applyFont="1" applyFill="1"/>
    <xf numFmtId="176" fontId="40" fillId="0" borderId="21" xfId="381" applyNumberFormat="1" applyFont="1" applyFill="1" applyBorder="1" applyAlignment="1">
      <alignment horizontal="center" vertical="center"/>
    </xf>
    <xf numFmtId="176" fontId="40" fillId="0" borderId="13" xfId="191" applyNumberFormat="1" applyFont="1" applyFill="1" applyBorder="1" applyAlignment="1">
      <alignment horizontal="right" vertical="center"/>
    </xf>
    <xf numFmtId="176" fontId="40" fillId="0" borderId="22" xfId="191" applyNumberFormat="1" applyFont="1" applyBorder="1" applyAlignment="1">
      <alignment horizontal="right" vertical="center"/>
    </xf>
    <xf numFmtId="176" fontId="42" fillId="0" borderId="0" xfId="381" applyNumberFormat="1" applyFont="1" applyAlignment="1">
      <alignment horizontal="left" vertical="center"/>
    </xf>
    <xf numFmtId="176" fontId="42" fillId="0" borderId="0" xfId="381" applyNumberFormat="1" applyFont="1" applyAlignment="1">
      <alignment horizontal="right" vertical="center"/>
    </xf>
    <xf numFmtId="176" fontId="40" fillId="0" borderId="21" xfId="381" applyNumberFormat="1" applyFont="1" applyBorder="1" applyAlignment="1">
      <alignment horizontal="center" vertical="center"/>
    </xf>
    <xf numFmtId="176" fontId="40" fillId="0" borderId="13" xfId="191" applyNumberFormat="1" applyFont="1" applyBorder="1" applyAlignment="1">
      <alignment horizontal="right" vertical="center"/>
    </xf>
    <xf numFmtId="176" fontId="50" fillId="0" borderId="41" xfId="381" applyNumberFormat="1" applyFont="1" applyFill="1" applyBorder="1" applyAlignment="1"/>
    <xf numFmtId="176" fontId="41" fillId="0" borderId="3" xfId="381" applyNumberFormat="1" applyFont="1" applyBorder="1" applyAlignment="1">
      <alignment horizontal="center"/>
    </xf>
    <xf numFmtId="176" fontId="4" fillId="0" borderId="3" xfId="381" applyNumberFormat="1" applyFont="1" applyFill="1" applyBorder="1" applyAlignment="1">
      <alignment horizontal="center"/>
    </xf>
    <xf numFmtId="176" fontId="50" fillId="0" borderId="42" xfId="381" applyNumberFormat="1" applyFont="1" applyFill="1" applyBorder="1" applyAlignment="1"/>
    <xf numFmtId="176" fontId="54" fillId="51" borderId="3" xfId="381" applyNumberFormat="1" applyFont="1" applyFill="1" applyBorder="1" applyAlignment="1"/>
    <xf numFmtId="176" fontId="54" fillId="0" borderId="3" xfId="381" applyNumberFormat="1" applyFont="1" applyFill="1" applyBorder="1" applyAlignment="1"/>
    <xf numFmtId="176" fontId="4" fillId="0" borderId="42" xfId="381" applyNumberFormat="1" applyFont="1" applyFill="1" applyBorder="1" applyAlignment="1"/>
    <xf numFmtId="176" fontId="40" fillId="52" borderId="0" xfId="381" applyNumberFormat="1" applyFont="1" applyFill="1"/>
    <xf numFmtId="176" fontId="42" fillId="0" borderId="0" xfId="381" applyNumberFormat="1" applyFont="1"/>
    <xf numFmtId="184" fontId="75" fillId="51" borderId="3" xfId="383" applyNumberFormat="1" applyFont="1" applyFill="1" applyBorder="1" applyAlignment="1">
      <alignment horizontal="center" vertical="center" wrapText="1"/>
    </xf>
    <xf numFmtId="0" fontId="76" fillId="0" borderId="0" xfId="0" applyFont="1">
      <alignment vertical="center"/>
    </xf>
    <xf numFmtId="184" fontId="75" fillId="50" borderId="3" xfId="383" applyNumberFormat="1" applyFont="1" applyFill="1" applyBorder="1" applyAlignment="1">
      <alignment horizontal="center" vertical="center" wrapText="1"/>
    </xf>
    <xf numFmtId="49" fontId="75" fillId="50" borderId="3" xfId="383" applyNumberFormat="1" applyFont="1" applyFill="1" applyBorder="1" applyAlignment="1">
      <alignment horizontal="center" vertical="center" wrapText="1"/>
    </xf>
    <xf numFmtId="0" fontId="76" fillId="0" borderId="3" xfId="0" applyFont="1" applyBorder="1">
      <alignment vertical="center"/>
    </xf>
    <xf numFmtId="49" fontId="76" fillId="0" borderId="3" xfId="0" applyNumberFormat="1" applyFont="1" applyBorder="1">
      <alignment vertical="center"/>
    </xf>
    <xf numFmtId="49" fontId="58" fillId="0" borderId="3" xfId="0" applyNumberFormat="1" applyFont="1" applyFill="1" applyBorder="1" applyAlignment="1">
      <alignment vertical="center" wrapText="1"/>
    </xf>
    <xf numFmtId="49" fontId="58" fillId="0" borderId="3" xfId="0" applyNumberFormat="1" applyFont="1" applyFill="1" applyBorder="1" applyAlignment="1">
      <alignment horizontal="left" vertical="center" wrapText="1"/>
    </xf>
    <xf numFmtId="49" fontId="76" fillId="0" borderId="3" xfId="384" applyNumberFormat="1" applyFont="1" applyFill="1" applyBorder="1" applyAlignment="1">
      <alignment horizontal="center" vertical="center"/>
    </xf>
    <xf numFmtId="0" fontId="76" fillId="0" borderId="3" xfId="0" applyFont="1" applyFill="1" applyBorder="1" applyAlignment="1">
      <alignment horizontal="center" vertical="center"/>
    </xf>
    <xf numFmtId="49" fontId="76" fillId="0" borderId="0" xfId="0" applyNumberFormat="1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176" fontId="70" fillId="53" borderId="3" xfId="0" applyNumberFormat="1" applyFont="1" applyFill="1" applyBorder="1" applyAlignment="1">
      <alignment vertical="center"/>
    </xf>
    <xf numFmtId="0" fontId="76" fillId="51" borderId="3" xfId="0" applyFont="1" applyFill="1" applyBorder="1">
      <alignment vertical="center"/>
    </xf>
    <xf numFmtId="49" fontId="76" fillId="51" borderId="3" xfId="0" applyNumberFormat="1" applyFont="1" applyFill="1" applyBorder="1">
      <alignment vertical="center"/>
    </xf>
    <xf numFmtId="0" fontId="76" fillId="51" borderId="0" xfId="0" applyFont="1" applyFill="1">
      <alignment vertical="center"/>
    </xf>
    <xf numFmtId="49" fontId="58" fillId="51" borderId="3" xfId="0" applyNumberFormat="1" applyFont="1" applyFill="1" applyBorder="1" applyAlignment="1">
      <alignment vertical="center" wrapText="1"/>
    </xf>
    <xf numFmtId="49" fontId="58" fillId="51" borderId="3" xfId="0" applyNumberFormat="1" applyFont="1" applyFill="1" applyBorder="1" applyAlignment="1">
      <alignment horizontal="left" vertical="center" wrapText="1"/>
    </xf>
    <xf numFmtId="49" fontId="76" fillId="51" borderId="3" xfId="384" applyNumberFormat="1" applyFont="1" applyFill="1" applyBorder="1" applyAlignment="1">
      <alignment horizontal="center" vertical="center"/>
    </xf>
    <xf numFmtId="0" fontId="76" fillId="51" borderId="3" xfId="0" applyFont="1" applyFill="1" applyBorder="1" applyAlignment="1">
      <alignment horizontal="center" vertical="center"/>
    </xf>
    <xf numFmtId="176" fontId="59" fillId="0" borderId="3" xfId="381" applyNumberFormat="1" applyFont="1" applyFill="1" applyBorder="1" applyAlignment="1"/>
    <xf numFmtId="176" fontId="6" fillId="0" borderId="3" xfId="381" applyNumberFormat="1" applyFont="1" applyFill="1" applyBorder="1" applyAlignment="1"/>
    <xf numFmtId="176" fontId="59" fillId="0" borderId="3" xfId="381" applyNumberFormat="1" applyFont="1" applyFill="1" applyBorder="1" applyAlignment="1">
      <alignment horizontal="center" vertical="center"/>
    </xf>
    <xf numFmtId="176" fontId="6" fillId="51" borderId="3" xfId="381" applyNumberFormat="1" applyFont="1" applyFill="1" applyBorder="1" applyAlignment="1"/>
    <xf numFmtId="176" fontId="6" fillId="51" borderId="3" xfId="381" applyNumberFormat="1" applyFont="1" applyFill="1" applyBorder="1"/>
    <xf numFmtId="176" fontId="60" fillId="0" borderId="3" xfId="381" applyNumberFormat="1" applyFont="1" applyFill="1" applyBorder="1" applyAlignment="1">
      <alignment horizontal="center" vertical="center"/>
    </xf>
    <xf numFmtId="176" fontId="6" fillId="0" borderId="3" xfId="381" applyNumberFormat="1" applyFont="1" applyBorder="1" applyAlignment="1">
      <alignment horizontal="center" vertical="center"/>
    </xf>
    <xf numFmtId="176" fontId="6" fillId="0" borderId="3" xfId="381" applyNumberFormat="1" applyFont="1" applyFill="1" applyBorder="1" applyAlignment="1">
      <alignment vertical="center"/>
    </xf>
    <xf numFmtId="176" fontId="6" fillId="51" borderId="3" xfId="381" applyNumberFormat="1" applyFont="1" applyFill="1" applyBorder="1" applyAlignment="1">
      <alignment vertical="center"/>
    </xf>
    <xf numFmtId="0" fontId="76" fillId="0" borderId="0" xfId="0" applyFont="1" applyAlignment="1">
      <alignment vertical="center" wrapText="1"/>
    </xf>
    <xf numFmtId="176" fontId="63" fillId="49" borderId="3" xfId="0" applyNumberFormat="1" applyFont="1" applyFill="1" applyBorder="1" applyAlignment="1">
      <alignment horizontal="right" vertical="center"/>
    </xf>
    <xf numFmtId="176" fontId="63" fillId="47" borderId="3" xfId="0" applyNumberFormat="1" applyFont="1" applyFill="1" applyBorder="1" applyAlignment="1">
      <alignment horizontal="right" vertical="center"/>
    </xf>
    <xf numFmtId="176" fontId="63" fillId="0" borderId="3" xfId="0" applyNumberFormat="1" applyFont="1" applyFill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176" fontId="65" fillId="0" borderId="0" xfId="0" applyNumberFormat="1" applyFont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66" fillId="0" borderId="0" xfId="0" applyNumberFormat="1" applyFont="1" applyAlignment="1">
      <alignment horizontal="right" vertical="center"/>
    </xf>
    <xf numFmtId="176" fontId="65" fillId="0" borderId="0" xfId="0" applyNumberFormat="1" applyFont="1">
      <alignment vertical="center"/>
    </xf>
    <xf numFmtId="0" fontId="79" fillId="0" borderId="44" xfId="0" applyFont="1" applyFill="1" applyBorder="1" applyAlignment="1">
      <alignment horizontal="left" vertical="center"/>
    </xf>
    <xf numFmtId="176" fontId="84" fillId="0" borderId="0" xfId="0" applyNumberFormat="1" applyFont="1" applyAlignment="1">
      <alignment vertical="center"/>
    </xf>
    <xf numFmtId="176" fontId="85" fillId="0" borderId="0" xfId="0" applyNumberFormat="1" applyFont="1" applyAlignment="1">
      <alignment vertical="center"/>
    </xf>
    <xf numFmtId="176" fontId="85" fillId="0" borderId="0" xfId="0" applyNumberFormat="1" applyFont="1" applyAlignment="1">
      <alignment horizontal="center" vertical="center"/>
    </xf>
    <xf numFmtId="176" fontId="80" fillId="0" borderId="25" xfId="0" applyNumberFormat="1" applyFont="1" applyBorder="1" applyAlignment="1">
      <alignment vertical="center" wrapText="1"/>
    </xf>
    <xf numFmtId="176" fontId="65" fillId="0" borderId="47" xfId="0" applyNumberFormat="1" applyFont="1" applyBorder="1" applyAlignment="1">
      <alignment vertical="center" wrapText="1"/>
    </xf>
    <xf numFmtId="176" fontId="92" fillId="50" borderId="3" xfId="0" applyNumberFormat="1" applyFont="1" applyFill="1" applyBorder="1" applyAlignment="1">
      <alignment horizontal="center" vertical="center"/>
    </xf>
    <xf numFmtId="176" fontId="65" fillId="0" borderId="43" xfId="188" applyNumberFormat="1" applyFont="1" applyBorder="1" applyAlignment="1" applyProtection="1">
      <alignment horizontal="right" vertical="center" shrinkToFit="1"/>
      <protection locked="0"/>
    </xf>
    <xf numFmtId="176" fontId="65" fillId="0" borderId="43" xfId="188" applyNumberFormat="1" applyFont="1" applyFill="1" applyBorder="1" applyAlignment="1">
      <alignment horizontal="center" vertical="center" shrinkToFit="1"/>
    </xf>
    <xf numFmtId="176" fontId="65" fillId="0" borderId="43" xfId="188" applyNumberFormat="1" applyFont="1" applyFill="1" applyBorder="1" applyAlignment="1">
      <alignment horizontal="left" vertical="center" shrinkToFit="1"/>
    </xf>
    <xf numFmtId="3" fontId="78" fillId="0" borderId="49" xfId="0" applyNumberFormat="1" applyFont="1" applyFill="1" applyBorder="1" applyAlignment="1" applyProtection="1">
      <alignment horizontal="left" vertical="center" wrapText="1"/>
      <protection locked="0"/>
    </xf>
    <xf numFmtId="176" fontId="63" fillId="56" borderId="51" xfId="0" applyNumberFormat="1" applyFont="1" applyFill="1" applyBorder="1" applyAlignment="1" applyProtection="1">
      <alignment vertical="center" wrapText="1"/>
      <protection locked="0"/>
    </xf>
    <xf numFmtId="176" fontId="63" fillId="56" borderId="51" xfId="0" applyNumberFormat="1" applyFont="1" applyFill="1" applyBorder="1" applyAlignment="1" applyProtection="1">
      <alignment horizontal="center" vertical="center" wrapText="1"/>
      <protection locked="0"/>
    </xf>
    <xf numFmtId="176" fontId="63" fillId="56" borderId="51" xfId="188" applyNumberFormat="1" applyFont="1" applyFill="1" applyBorder="1" applyAlignment="1" applyProtection="1">
      <alignment horizontal="right" vertical="center" shrinkToFit="1"/>
      <protection locked="0"/>
    </xf>
    <xf numFmtId="176" fontId="63" fillId="56" borderId="51" xfId="188" applyNumberFormat="1" applyFont="1" applyFill="1" applyBorder="1" applyAlignment="1">
      <alignment horizontal="center" vertical="center" shrinkToFit="1"/>
    </xf>
    <xf numFmtId="176" fontId="66" fillId="56" borderId="43" xfId="0" applyNumberFormat="1" applyFont="1" applyFill="1" applyBorder="1" applyAlignment="1" applyProtection="1">
      <alignment vertical="center" wrapText="1"/>
      <protection locked="0"/>
    </xf>
    <xf numFmtId="176" fontId="66" fillId="56" borderId="43" xfId="0" applyNumberFormat="1" applyFont="1" applyFill="1" applyBorder="1" applyAlignment="1" applyProtection="1">
      <alignment horizontal="center" vertical="center" wrapText="1"/>
      <protection locked="0"/>
    </xf>
    <xf numFmtId="0" fontId="66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66" fillId="56" borderId="43" xfId="188" applyNumberFormat="1" applyFont="1" applyFill="1" applyBorder="1" applyAlignment="1" applyProtection="1">
      <alignment horizontal="right" vertical="center" shrinkToFit="1"/>
      <protection locked="0"/>
    </xf>
    <xf numFmtId="176" fontId="66" fillId="56" borderId="43" xfId="188" applyNumberFormat="1" applyFont="1" applyFill="1" applyBorder="1" applyAlignment="1">
      <alignment horizontal="center" vertical="center" shrinkToFit="1"/>
    </xf>
    <xf numFmtId="176" fontId="94" fillId="0" borderId="0" xfId="0" applyNumberFormat="1" applyFont="1" applyAlignment="1">
      <alignment horizontal="center" vertical="center" shrinkToFit="1"/>
    </xf>
    <xf numFmtId="176" fontId="65" fillId="0" borderId="0" xfId="0" applyNumberFormat="1" applyFont="1" applyBorder="1" applyAlignment="1">
      <alignment horizontal="center" vertical="center"/>
    </xf>
    <xf numFmtId="176" fontId="66" fillId="56" borderId="48" xfId="0" applyNumberFormat="1" applyFont="1" applyFill="1" applyBorder="1" applyAlignment="1">
      <alignment horizontal="center" vertical="center" wrapText="1"/>
    </xf>
    <xf numFmtId="176" fontId="63" fillId="56" borderId="50" xfId="0" applyNumberFormat="1" applyFont="1" applyFill="1" applyBorder="1" applyAlignment="1">
      <alignment horizontal="center" vertical="center" wrapText="1"/>
    </xf>
    <xf numFmtId="176" fontId="66" fillId="56" borderId="55" xfId="188" applyNumberFormat="1" applyFont="1" applyFill="1" applyBorder="1" applyAlignment="1">
      <alignment horizontal="center" vertical="center" shrinkToFit="1"/>
    </xf>
    <xf numFmtId="176" fontId="65" fillId="0" borderId="55" xfId="188" applyNumberFormat="1" applyFont="1" applyFill="1" applyBorder="1" applyAlignment="1">
      <alignment horizontal="left" vertical="center" shrinkToFit="1"/>
    </xf>
    <xf numFmtId="176" fontId="63" fillId="56" borderId="56" xfId="188" applyNumberFormat="1" applyFont="1" applyFill="1" applyBorder="1" applyAlignment="1">
      <alignment horizontal="left" vertical="center" shrinkToFit="1"/>
    </xf>
    <xf numFmtId="176" fontId="65" fillId="0" borderId="16" xfId="188" applyNumberFormat="1" applyFont="1" applyFill="1" applyBorder="1" applyAlignment="1">
      <alignment horizontal="left" vertical="center" shrinkToFit="1"/>
    </xf>
    <xf numFmtId="176" fontId="68" fillId="0" borderId="0" xfId="0" applyNumberFormat="1" applyFont="1">
      <alignment vertical="center"/>
    </xf>
    <xf numFmtId="176" fontId="95" fillId="0" borderId="0" xfId="0" applyNumberFormat="1" applyFont="1" applyAlignment="1">
      <alignment horizontal="center" vertical="center"/>
    </xf>
    <xf numFmtId="176" fontId="96" fillId="0" borderId="0" xfId="0" applyNumberFormat="1" applyFont="1" applyAlignment="1">
      <alignment horizontal="center" vertical="center" shrinkToFit="1"/>
    </xf>
    <xf numFmtId="176" fontId="66" fillId="56" borderId="16" xfId="188" applyNumberFormat="1" applyFont="1" applyFill="1" applyBorder="1" applyAlignment="1">
      <alignment horizontal="center" vertical="center" shrinkToFit="1"/>
    </xf>
    <xf numFmtId="176" fontId="63" fillId="56" borderId="59" xfId="188" applyNumberFormat="1" applyFont="1" applyFill="1" applyBorder="1" applyAlignment="1">
      <alignment horizontal="left" vertical="center" shrinkToFit="1"/>
    </xf>
    <xf numFmtId="176" fontId="66" fillId="56" borderId="49" xfId="188" applyNumberFormat="1" applyFont="1" applyFill="1" applyBorder="1" applyAlignment="1">
      <alignment horizontal="center" vertical="center" shrinkToFit="1"/>
    </xf>
    <xf numFmtId="176" fontId="65" fillId="0" borderId="49" xfId="188" applyNumberFormat="1" applyFont="1" applyFill="1" applyBorder="1" applyAlignment="1">
      <alignment horizontal="left" vertical="center" wrapText="1" shrinkToFit="1"/>
    </xf>
    <xf numFmtId="176" fontId="63" fillId="56" borderId="52" xfId="188" applyNumberFormat="1" applyFont="1" applyFill="1" applyBorder="1" applyAlignment="1">
      <alignment horizontal="left" vertical="center" wrapText="1" shrinkToFit="1"/>
    </xf>
    <xf numFmtId="3" fontId="77" fillId="0" borderId="55" xfId="0" applyNumberFormat="1" applyFont="1" applyFill="1" applyBorder="1" applyAlignment="1" applyProtection="1">
      <alignment horizontal="left" vertical="center" wrapText="1"/>
      <protection locked="0"/>
    </xf>
    <xf numFmtId="176" fontId="63" fillId="54" borderId="61" xfId="0" applyNumberFormat="1" applyFont="1" applyFill="1" applyBorder="1" applyAlignment="1">
      <alignment horizontal="left" vertical="center" wrapText="1"/>
    </xf>
    <xf numFmtId="3" fontId="87" fillId="56" borderId="55" xfId="0" applyNumberFormat="1" applyFont="1" applyFill="1" applyBorder="1" applyAlignment="1" applyProtection="1">
      <alignment horizontal="left" vertical="center" wrapText="1"/>
      <protection locked="0"/>
    </xf>
    <xf numFmtId="176" fontId="65" fillId="0" borderId="55" xfId="0" applyNumberFormat="1" applyFont="1" applyBorder="1">
      <alignment vertical="center"/>
    </xf>
    <xf numFmtId="3" fontId="86" fillId="56" borderId="56" xfId="0" applyNumberFormat="1" applyFont="1" applyFill="1" applyBorder="1" applyAlignment="1" applyProtection="1">
      <alignment horizontal="left" vertical="center" wrapText="1"/>
      <protection locked="0"/>
    </xf>
    <xf numFmtId="176" fontId="97" fillId="0" borderId="0" xfId="0" applyNumberFormat="1" applyFont="1" applyAlignment="1">
      <alignment horizontal="center" vertical="center"/>
    </xf>
    <xf numFmtId="185" fontId="63" fillId="0" borderId="0" xfId="0" applyNumberFormat="1" applyFont="1" applyAlignment="1">
      <alignment horizontal="right" vertical="center"/>
    </xf>
    <xf numFmtId="176" fontId="63" fillId="57" borderId="53" xfId="0" applyNumberFormat="1" applyFont="1" applyFill="1" applyBorder="1" applyAlignment="1">
      <alignment horizontal="center" vertical="center" wrapText="1"/>
    </xf>
    <xf numFmtId="176" fontId="63" fillId="57" borderId="54" xfId="0" applyNumberFormat="1" applyFont="1" applyFill="1" applyBorder="1" applyAlignment="1">
      <alignment horizontal="centerContinuous" vertical="center" wrapText="1"/>
    </xf>
    <xf numFmtId="176" fontId="63" fillId="57" borderId="54" xfId="0" applyNumberFormat="1" applyFont="1" applyFill="1" applyBorder="1" applyAlignment="1">
      <alignment horizontal="right" vertical="center" shrinkToFit="1"/>
    </xf>
    <xf numFmtId="176" fontId="63" fillId="57" borderId="54" xfId="0" applyNumberFormat="1" applyFont="1" applyFill="1" applyBorder="1" applyAlignment="1">
      <alignment horizontal="center" vertical="center" shrinkToFit="1"/>
    </xf>
    <xf numFmtId="176" fontId="65" fillId="57" borderId="60" xfId="0" applyNumberFormat="1" applyFont="1" applyFill="1" applyBorder="1" applyAlignment="1">
      <alignment horizontal="center" vertical="center"/>
    </xf>
    <xf numFmtId="176" fontId="63" fillId="51" borderId="51" xfId="188" applyNumberFormat="1" applyFont="1" applyFill="1" applyBorder="1" applyAlignment="1">
      <alignment horizontal="right" vertical="center" shrinkToFit="1"/>
    </xf>
    <xf numFmtId="176" fontId="63" fillId="50" borderId="51" xfId="188" applyNumberFormat="1" applyFont="1" applyFill="1" applyBorder="1" applyAlignment="1" applyProtection="1">
      <alignment horizontal="right" vertical="center" shrinkToFit="1"/>
      <protection locked="0"/>
    </xf>
    <xf numFmtId="176" fontId="63" fillId="50" borderId="51" xfId="188" applyNumberFormat="1" applyFont="1" applyFill="1" applyBorder="1" applyAlignment="1">
      <alignment horizontal="right" vertical="center" shrinkToFit="1"/>
    </xf>
    <xf numFmtId="176" fontId="69" fillId="56" borderId="48" xfId="0" applyNumberFormat="1" applyFont="1" applyFill="1" applyBorder="1" applyAlignment="1">
      <alignment horizontal="center" vertical="center" wrapText="1"/>
    </xf>
    <xf numFmtId="176" fontId="69" fillId="56" borderId="43" xfId="0" applyNumberFormat="1" applyFont="1" applyFill="1" applyBorder="1" applyAlignment="1" applyProtection="1">
      <alignment vertical="center" wrapText="1"/>
      <protection locked="0"/>
    </xf>
    <xf numFmtId="176" fontId="65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65" fillId="56" borderId="48" xfId="0" applyNumberFormat="1" applyFont="1" applyFill="1" applyBorder="1" applyAlignment="1">
      <alignment horizontal="center" vertical="center" wrapText="1"/>
    </xf>
    <xf numFmtId="176" fontId="65" fillId="56" borderId="43" xfId="0" applyNumberFormat="1" applyFont="1" applyFill="1" applyBorder="1" applyAlignment="1" applyProtection="1">
      <alignment vertical="center" wrapText="1"/>
      <protection locked="0"/>
    </xf>
    <xf numFmtId="0" fontId="65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63" fillId="50" borderId="54" xfId="0" applyNumberFormat="1" applyFont="1" applyFill="1" applyBorder="1" applyAlignment="1">
      <alignment horizontal="right" vertical="center" shrinkToFit="1"/>
    </xf>
    <xf numFmtId="176" fontId="66" fillId="50" borderId="43" xfId="188" applyNumberFormat="1" applyFont="1" applyFill="1" applyBorder="1" applyAlignment="1" applyProtection="1">
      <alignment horizontal="right" vertical="center" shrinkToFit="1"/>
      <protection locked="0"/>
    </xf>
    <xf numFmtId="176" fontId="65" fillId="50" borderId="43" xfId="188" applyNumberFormat="1" applyFont="1" applyFill="1" applyBorder="1" applyAlignment="1" applyProtection="1">
      <alignment horizontal="right" vertical="center" shrinkToFit="1"/>
      <protection locked="0"/>
    </xf>
    <xf numFmtId="176" fontId="65" fillId="50" borderId="43" xfId="188" applyNumberFormat="1" applyFont="1" applyFill="1" applyBorder="1" applyAlignment="1">
      <alignment horizontal="right" vertical="center" shrinkToFit="1"/>
    </xf>
    <xf numFmtId="176" fontId="63" fillId="51" borderId="54" xfId="0" applyNumberFormat="1" applyFont="1" applyFill="1" applyBorder="1" applyAlignment="1">
      <alignment horizontal="right" vertical="center" shrinkToFit="1"/>
    </xf>
    <xf numFmtId="176" fontId="66" fillId="51" borderId="43" xfId="188" applyNumberFormat="1" applyFont="1" applyFill="1" applyBorder="1" applyAlignment="1" applyProtection="1">
      <alignment horizontal="right" vertical="center" shrinkToFit="1"/>
      <protection locked="0"/>
    </xf>
    <xf numFmtId="176" fontId="65" fillId="51" borderId="43" xfId="188" applyNumberFormat="1" applyFont="1" applyFill="1" applyBorder="1" applyAlignment="1">
      <alignment horizontal="right" vertical="center" shrinkToFit="1"/>
    </xf>
    <xf numFmtId="176" fontId="91" fillId="58" borderId="3" xfId="0" applyNumberFormat="1" applyFont="1" applyFill="1" applyBorder="1" applyAlignment="1">
      <alignment horizontal="center" vertical="center"/>
    </xf>
    <xf numFmtId="176" fontId="99" fillId="0" borderId="0" xfId="0" applyNumberFormat="1" applyFont="1" applyAlignment="1">
      <alignment vertical="center"/>
    </xf>
    <xf numFmtId="176" fontId="100" fillId="0" borderId="0" xfId="0" applyNumberFormat="1" applyFont="1">
      <alignment vertical="center"/>
    </xf>
    <xf numFmtId="176" fontId="101" fillId="0" borderId="0" xfId="0" applyNumberFormat="1" applyFont="1" applyAlignment="1">
      <alignment horizontal="center" vertical="center" shrinkToFit="1"/>
    </xf>
    <xf numFmtId="176" fontId="101" fillId="0" borderId="0" xfId="0" applyNumberFormat="1" applyFont="1" applyBorder="1" applyAlignment="1">
      <alignment vertical="center" shrinkToFit="1"/>
    </xf>
    <xf numFmtId="176" fontId="100" fillId="0" borderId="0" xfId="0" applyNumberFormat="1" applyFont="1" applyAlignment="1">
      <alignment vertical="center" shrinkToFit="1"/>
    </xf>
    <xf numFmtId="183" fontId="101" fillId="0" borderId="0" xfId="0" applyNumberFormat="1" applyFont="1" applyFill="1" applyAlignment="1">
      <alignment horizontal="center" vertical="center"/>
    </xf>
    <xf numFmtId="186" fontId="100" fillId="0" borderId="0" xfId="0" applyNumberFormat="1" applyFont="1" applyFill="1" applyAlignment="1">
      <alignment horizontal="center" vertical="center"/>
    </xf>
    <xf numFmtId="0" fontId="100" fillId="56" borderId="0" xfId="0" applyNumberFormat="1" applyFont="1" applyFill="1">
      <alignment vertical="center"/>
    </xf>
    <xf numFmtId="0" fontId="100" fillId="56" borderId="0" xfId="0" applyNumberFormat="1" applyFont="1" applyFill="1" applyAlignment="1">
      <alignment horizontal="center" vertical="center"/>
    </xf>
    <xf numFmtId="0" fontId="100" fillId="56" borderId="0" xfId="0" applyNumberFormat="1" applyFont="1" applyFill="1" applyAlignment="1">
      <alignment vertical="center" shrinkToFit="1"/>
    </xf>
    <xf numFmtId="176" fontId="65" fillId="0" borderId="43" xfId="188" applyNumberFormat="1" applyFont="1" applyFill="1" applyBorder="1" applyAlignment="1" applyProtection="1">
      <alignment horizontal="right" vertical="center" shrinkToFit="1"/>
      <protection locked="0"/>
    </xf>
    <xf numFmtId="176" fontId="63" fillId="0" borderId="51" xfId="188" applyNumberFormat="1" applyFont="1" applyFill="1" applyBorder="1" applyAlignment="1" applyProtection="1">
      <alignment horizontal="right" vertical="center" shrinkToFit="1"/>
      <protection locked="0"/>
    </xf>
    <xf numFmtId="176" fontId="86" fillId="50" borderId="3" xfId="0" applyNumberFormat="1" applyFont="1" applyFill="1" applyBorder="1" applyAlignment="1">
      <alignment horizontal="center" vertical="center" wrapText="1"/>
    </xf>
    <xf numFmtId="176" fontId="80" fillId="0" borderId="47" xfId="0" applyNumberFormat="1" applyFont="1" applyBorder="1" applyAlignment="1">
      <alignment vertical="center" wrapText="1"/>
    </xf>
    <xf numFmtId="176" fontId="65" fillId="56" borderId="63" xfId="0" applyNumberFormat="1" applyFont="1" applyFill="1" applyBorder="1" applyAlignment="1">
      <alignment horizontal="center" vertical="center" wrapText="1"/>
    </xf>
    <xf numFmtId="176" fontId="65" fillId="56" borderId="64" xfId="0" applyNumberFormat="1" applyFont="1" applyFill="1" applyBorder="1" applyAlignment="1" applyProtection="1">
      <alignment vertical="center" wrapText="1"/>
      <protection locked="0"/>
    </xf>
    <xf numFmtId="176" fontId="65" fillId="56" borderId="64" xfId="0" applyNumberFormat="1" applyFont="1" applyFill="1" applyBorder="1" applyAlignment="1" applyProtection="1">
      <alignment horizontal="center" vertical="center" wrapText="1"/>
      <protection locked="0"/>
    </xf>
    <xf numFmtId="0" fontId="65" fillId="56" borderId="64" xfId="0" applyNumberFormat="1" applyFont="1" applyFill="1" applyBorder="1" applyAlignment="1" applyProtection="1">
      <alignment horizontal="center" vertical="center" wrapText="1"/>
      <protection locked="0"/>
    </xf>
    <xf numFmtId="176" fontId="65" fillId="0" borderId="64" xfId="188" applyNumberFormat="1" applyFont="1" applyFill="1" applyBorder="1" applyAlignment="1" applyProtection="1">
      <alignment horizontal="right" vertical="center" shrinkToFit="1"/>
      <protection locked="0"/>
    </xf>
    <xf numFmtId="176" fontId="65" fillId="50" borderId="64" xfId="188" applyNumberFormat="1" applyFont="1" applyFill="1" applyBorder="1" applyAlignment="1" applyProtection="1">
      <alignment horizontal="right" vertical="center" shrinkToFit="1"/>
      <protection locked="0"/>
    </xf>
    <xf numFmtId="176" fontId="65" fillId="0" borderId="64" xfId="188" applyNumberFormat="1" applyFont="1" applyBorder="1" applyAlignment="1" applyProtection="1">
      <alignment horizontal="right" vertical="center" shrinkToFit="1"/>
      <protection locked="0"/>
    </xf>
    <xf numFmtId="176" fontId="65" fillId="51" borderId="64" xfId="188" applyNumberFormat="1" applyFont="1" applyFill="1" applyBorder="1" applyAlignment="1">
      <alignment horizontal="right" vertical="center" shrinkToFit="1"/>
    </xf>
    <xf numFmtId="176" fontId="65" fillId="50" borderId="64" xfId="188" applyNumberFormat="1" applyFont="1" applyFill="1" applyBorder="1" applyAlignment="1">
      <alignment horizontal="right" vertical="center" shrinkToFit="1"/>
    </xf>
    <xf numFmtId="3" fontId="78" fillId="0" borderId="65" xfId="0" applyNumberFormat="1" applyFont="1" applyFill="1" applyBorder="1" applyAlignment="1" applyProtection="1">
      <alignment horizontal="left" vertical="center" wrapText="1"/>
      <protection locked="0"/>
    </xf>
    <xf numFmtId="176" fontId="65" fillId="0" borderId="66" xfId="188" applyNumberFormat="1" applyFont="1" applyFill="1" applyBorder="1" applyAlignment="1">
      <alignment horizontal="left" vertical="center" shrinkToFit="1"/>
    </xf>
    <xf numFmtId="176" fontId="65" fillId="0" borderId="67" xfId="188" applyNumberFormat="1" applyFont="1" applyFill="1" applyBorder="1" applyAlignment="1">
      <alignment horizontal="left" vertical="center" shrinkToFit="1"/>
    </xf>
    <xf numFmtId="176" fontId="65" fillId="0" borderId="67" xfId="0" applyNumberFormat="1" applyFont="1" applyBorder="1">
      <alignment vertical="center"/>
    </xf>
    <xf numFmtId="0" fontId="69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69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69" fillId="56" borderId="43" xfId="0" applyNumberFormat="1" applyFont="1" applyFill="1" applyBorder="1" applyAlignment="1" applyProtection="1">
      <alignment horizontal="left" vertical="center" wrapText="1"/>
      <protection locked="0"/>
    </xf>
    <xf numFmtId="176" fontId="100" fillId="56" borderId="0" xfId="0" applyNumberFormat="1" applyFont="1" applyFill="1">
      <alignment vertical="center"/>
    </xf>
    <xf numFmtId="176" fontId="65" fillId="0" borderId="64" xfId="188" applyNumberFormat="1" applyFont="1" applyFill="1" applyBorder="1" applyAlignment="1">
      <alignment horizontal="center" vertical="center" shrinkToFit="1"/>
    </xf>
    <xf numFmtId="176" fontId="82" fillId="0" borderId="0" xfId="0" applyNumberFormat="1" applyFont="1" applyAlignment="1">
      <alignment horizontal="center" vertical="center"/>
    </xf>
    <xf numFmtId="176" fontId="86" fillId="58" borderId="3" xfId="0" applyNumberFormat="1" applyFont="1" applyFill="1" applyBorder="1" applyAlignment="1">
      <alignment horizontal="center" vertical="center"/>
    </xf>
    <xf numFmtId="176" fontId="86" fillId="58" borderId="3" xfId="0" applyNumberFormat="1" applyFont="1" applyFill="1" applyBorder="1" applyAlignment="1">
      <alignment horizontal="center" vertical="center" wrapText="1"/>
    </xf>
    <xf numFmtId="176" fontId="63" fillId="56" borderId="0" xfId="0" applyNumberFormat="1" applyFont="1" applyFill="1" applyBorder="1" applyAlignment="1">
      <alignment horizontal="center" vertical="center" wrapText="1"/>
    </xf>
    <xf numFmtId="176" fontId="63" fillId="56" borderId="0" xfId="0" applyNumberFormat="1" applyFont="1" applyFill="1" applyBorder="1" applyAlignment="1" applyProtection="1">
      <alignment vertical="center" wrapText="1"/>
      <protection locked="0"/>
    </xf>
    <xf numFmtId="176" fontId="63" fillId="56" borderId="0" xfId="0" applyNumberFormat="1" applyFont="1" applyFill="1" applyBorder="1" applyAlignment="1" applyProtection="1">
      <alignment horizontal="center" vertical="center" wrapText="1"/>
      <protection locked="0"/>
    </xf>
    <xf numFmtId="176" fontId="63" fillId="56" borderId="0" xfId="188" applyNumberFormat="1" applyFont="1" applyFill="1" applyBorder="1" applyAlignment="1" applyProtection="1">
      <alignment horizontal="right" vertical="center" shrinkToFit="1"/>
      <protection locked="0"/>
    </xf>
    <xf numFmtId="176" fontId="63" fillId="56" borderId="0" xfId="188" applyNumberFormat="1" applyFont="1" applyFill="1" applyBorder="1" applyAlignment="1">
      <alignment horizontal="center" vertical="center" shrinkToFit="1"/>
    </xf>
    <xf numFmtId="176" fontId="63" fillId="56" borderId="0" xfId="188" applyNumberFormat="1" applyFont="1" applyFill="1" applyBorder="1" applyAlignment="1">
      <alignment horizontal="left" vertical="center" wrapText="1" shrinkToFit="1"/>
    </xf>
    <xf numFmtId="176" fontId="63" fillId="56" borderId="0" xfId="188" applyNumberFormat="1" applyFont="1" applyFill="1" applyBorder="1" applyAlignment="1">
      <alignment horizontal="left" vertical="center" shrinkToFit="1"/>
    </xf>
    <xf numFmtId="3" fontId="86" fillId="56" borderId="0" xfId="0" applyNumberFormat="1" applyFont="1" applyFill="1" applyBorder="1" applyAlignment="1" applyProtection="1">
      <alignment horizontal="left" vertical="center" wrapText="1"/>
      <protection locked="0"/>
    </xf>
    <xf numFmtId="176" fontId="65" fillId="56" borderId="0" xfId="0" applyNumberFormat="1" applyFont="1" applyFill="1" applyBorder="1" applyAlignment="1">
      <alignment vertical="center" wrapText="1"/>
    </xf>
    <xf numFmtId="176" fontId="63" fillId="56" borderId="0" xfId="188" applyNumberFormat="1" applyFont="1" applyFill="1" applyBorder="1" applyAlignment="1">
      <alignment horizontal="right" vertical="center" shrinkToFit="1"/>
    </xf>
    <xf numFmtId="176" fontId="65" fillId="56" borderId="0" xfId="0" applyNumberFormat="1" applyFont="1" applyFill="1">
      <alignment vertical="center"/>
    </xf>
    <xf numFmtId="176" fontId="63" fillId="50" borderId="68" xfId="0" applyNumberFormat="1" applyFont="1" applyFill="1" applyBorder="1" applyAlignment="1">
      <alignment horizontal="right" vertical="center"/>
    </xf>
    <xf numFmtId="176" fontId="70" fillId="51" borderId="3" xfId="188" applyNumberFormat="1" applyFont="1" applyFill="1" applyBorder="1" applyAlignment="1">
      <alignment horizontal="center" vertical="center"/>
    </xf>
    <xf numFmtId="176" fontId="70" fillId="53" borderId="3" xfId="188" applyNumberFormat="1" applyFont="1" applyFill="1" applyBorder="1" applyAlignment="1">
      <alignment horizontal="center" vertical="center"/>
    </xf>
    <xf numFmtId="176" fontId="79" fillId="0" borderId="3" xfId="0" applyNumberFormat="1" applyFont="1" applyBorder="1" applyAlignment="1">
      <alignment horizontal="center" vertical="center"/>
    </xf>
    <xf numFmtId="176" fontId="73" fillId="0" borderId="0" xfId="0" applyNumberFormat="1" applyFont="1" applyAlignment="1">
      <alignment horizontal="center" vertical="center"/>
    </xf>
    <xf numFmtId="176" fontId="79" fillId="48" borderId="3" xfId="0" applyNumberFormat="1" applyFont="1" applyFill="1" applyBorder="1" applyAlignment="1">
      <alignment horizontal="center" vertical="center"/>
    </xf>
    <xf numFmtId="176" fontId="63" fillId="48" borderId="27" xfId="0" applyNumberFormat="1" applyFont="1" applyFill="1" applyBorder="1" applyAlignment="1">
      <alignment horizontal="center" vertical="center"/>
    </xf>
    <xf numFmtId="176" fontId="63" fillId="48" borderId="26" xfId="0" applyNumberFormat="1" applyFont="1" applyFill="1" applyBorder="1" applyAlignment="1">
      <alignment horizontal="center" vertical="center"/>
    </xf>
    <xf numFmtId="176" fontId="81" fillId="48" borderId="3" xfId="0" applyNumberFormat="1" applyFont="1" applyFill="1" applyBorder="1" applyAlignment="1">
      <alignment horizontal="center" vertical="center"/>
    </xf>
    <xf numFmtId="176" fontId="63" fillId="48" borderId="3" xfId="0" applyNumberFormat="1" applyFont="1" applyFill="1" applyBorder="1" applyAlignment="1">
      <alignment horizontal="center" vertical="center"/>
    </xf>
    <xf numFmtId="0" fontId="29" fillId="0" borderId="0" xfId="381" applyNumberFormat="1" applyFont="1" applyAlignment="1">
      <alignment horizontal="center"/>
    </xf>
    <xf numFmtId="0" fontId="27" fillId="0" borderId="0" xfId="381" applyNumberFormat="1" applyFont="1" applyAlignment="1">
      <alignment horizontal="center"/>
    </xf>
    <xf numFmtId="176" fontId="39" fillId="0" borderId="0" xfId="381" quotePrefix="1" applyNumberFormat="1" applyFont="1" applyAlignment="1">
      <alignment horizontal="center" vertical="center" wrapText="1"/>
    </xf>
    <xf numFmtId="176" fontId="39" fillId="0" borderId="0" xfId="381" applyNumberFormat="1" applyFont="1" applyAlignment="1">
      <alignment horizontal="center" vertical="center"/>
    </xf>
    <xf numFmtId="176" fontId="41" fillId="46" borderId="38" xfId="381" applyNumberFormat="1" applyFont="1" applyFill="1" applyBorder="1" applyAlignment="1">
      <alignment horizontal="center" vertical="center"/>
    </xf>
    <xf numFmtId="176" fontId="41" fillId="46" borderId="19" xfId="381" applyNumberFormat="1" applyFont="1" applyFill="1" applyBorder="1" applyAlignment="1">
      <alignment horizontal="center" vertical="center"/>
    </xf>
    <xf numFmtId="176" fontId="41" fillId="46" borderId="39" xfId="381" applyNumberFormat="1" applyFont="1" applyFill="1" applyBorder="1" applyAlignment="1">
      <alignment horizontal="center" vertical="center" shrinkToFit="1"/>
    </xf>
    <xf numFmtId="176" fontId="41" fillId="46" borderId="3" xfId="381" applyNumberFormat="1" applyFont="1" applyFill="1" applyBorder="1" applyAlignment="1">
      <alignment horizontal="center" vertical="center" shrinkToFit="1"/>
    </xf>
    <xf numFmtId="176" fontId="41" fillId="46" borderId="39" xfId="381" applyNumberFormat="1" applyFont="1" applyFill="1" applyBorder="1" applyAlignment="1">
      <alignment horizontal="center" vertical="center"/>
    </xf>
    <xf numFmtId="176" fontId="41" fillId="46" borderId="40" xfId="381" applyNumberFormat="1" applyFont="1" applyFill="1" applyBorder="1" applyAlignment="1">
      <alignment horizontal="center" vertical="center"/>
    </xf>
    <xf numFmtId="176" fontId="41" fillId="46" borderId="20" xfId="381" applyNumberFormat="1" applyFont="1" applyFill="1" applyBorder="1" applyAlignment="1">
      <alignment horizontal="center" vertical="center"/>
    </xf>
    <xf numFmtId="176" fontId="40" fillId="0" borderId="28" xfId="381" applyNumberFormat="1" applyFont="1" applyBorder="1" applyAlignment="1">
      <alignment horizontal="center" vertical="center"/>
    </xf>
    <xf numFmtId="176" fontId="40" fillId="0" borderId="29" xfId="381" applyNumberFormat="1" applyFont="1" applyBorder="1" applyAlignment="1">
      <alignment horizontal="center" vertical="center"/>
    </xf>
    <xf numFmtId="176" fontId="40" fillId="0" borderId="30" xfId="381" applyNumberFormat="1" applyFont="1" applyBorder="1" applyAlignment="1">
      <alignment horizontal="center" vertical="center"/>
    </xf>
    <xf numFmtId="176" fontId="40" fillId="0" borderId="31" xfId="381" applyNumberFormat="1" applyFont="1" applyBorder="1" applyAlignment="1">
      <alignment horizontal="center" vertical="center"/>
    </xf>
    <xf numFmtId="176" fontId="40" fillId="0" borderId="2" xfId="381" applyNumberFormat="1" applyFont="1" applyBorder="1" applyAlignment="1">
      <alignment horizontal="center" vertical="center"/>
    </xf>
    <xf numFmtId="176" fontId="40" fillId="0" borderId="17" xfId="381" applyNumberFormat="1" applyFont="1" applyBorder="1" applyAlignment="1">
      <alignment horizontal="center" vertical="center"/>
    </xf>
    <xf numFmtId="176" fontId="40" fillId="0" borderId="32" xfId="381" applyNumberFormat="1" applyFont="1" applyBorder="1" applyAlignment="1">
      <alignment horizontal="center" vertical="center"/>
    </xf>
    <xf numFmtId="176" fontId="40" fillId="0" borderId="33" xfId="381" applyNumberFormat="1" applyFont="1" applyBorder="1" applyAlignment="1">
      <alignment horizontal="center" vertical="center"/>
    </xf>
    <xf numFmtId="176" fontId="40" fillId="0" borderId="14" xfId="381" applyNumberFormat="1" applyFont="1" applyBorder="1" applyAlignment="1">
      <alignment horizontal="center" vertical="center"/>
    </xf>
    <xf numFmtId="176" fontId="40" fillId="0" borderId="34" xfId="381" applyNumberFormat="1" applyFont="1" applyBorder="1" applyAlignment="1">
      <alignment horizontal="center" vertical="center"/>
    </xf>
    <xf numFmtId="176" fontId="41" fillId="46" borderId="28" xfId="381" applyNumberFormat="1" applyFont="1" applyFill="1" applyBorder="1" applyAlignment="1">
      <alignment horizontal="center" vertical="center"/>
    </xf>
    <xf numFmtId="176" fontId="41" fillId="46" borderId="29" xfId="381" applyNumberFormat="1" applyFont="1" applyFill="1" applyBorder="1" applyAlignment="1">
      <alignment horizontal="center" vertical="center"/>
    </xf>
    <xf numFmtId="176" fontId="41" fillId="46" borderId="35" xfId="381" applyNumberFormat="1" applyFont="1" applyFill="1" applyBorder="1" applyAlignment="1">
      <alignment horizontal="center" vertical="center" wrapText="1" shrinkToFit="1"/>
    </xf>
    <xf numFmtId="176" fontId="41" fillId="46" borderId="26" xfId="381" applyNumberFormat="1" applyFont="1" applyFill="1" applyBorder="1" applyAlignment="1">
      <alignment horizontal="center" vertical="center" wrapText="1" shrinkToFit="1"/>
    </xf>
    <xf numFmtId="176" fontId="41" fillId="46" borderId="36" xfId="381" applyNumberFormat="1" applyFont="1" applyFill="1" applyBorder="1" applyAlignment="1">
      <alignment horizontal="center" vertical="center"/>
    </xf>
    <xf numFmtId="176" fontId="41" fillId="46" borderId="37" xfId="381" applyNumberFormat="1" applyFont="1" applyFill="1" applyBorder="1" applyAlignment="1">
      <alignment horizontal="center" vertical="center"/>
    </xf>
    <xf numFmtId="176" fontId="41" fillId="46" borderId="30" xfId="381" applyNumberFormat="1" applyFont="1" applyFill="1" applyBorder="1" applyAlignment="1">
      <alignment horizontal="center" vertical="center"/>
    </xf>
    <xf numFmtId="176" fontId="41" fillId="46" borderId="31" xfId="381" applyNumberFormat="1" applyFont="1" applyFill="1" applyBorder="1" applyAlignment="1">
      <alignment horizontal="center" vertical="center"/>
    </xf>
    <xf numFmtId="176" fontId="48" fillId="0" borderId="2" xfId="381" applyNumberFormat="1" applyFont="1" applyBorder="1" applyAlignment="1">
      <alignment horizontal="center" vertical="center" wrapText="1"/>
    </xf>
    <xf numFmtId="176" fontId="48" fillId="0" borderId="17" xfId="381" applyNumberFormat="1" applyFont="1" applyBorder="1" applyAlignment="1">
      <alignment horizontal="center" vertical="center" wrapText="1"/>
    </xf>
    <xf numFmtId="176" fontId="59" fillId="0" borderId="27" xfId="381" applyNumberFormat="1" applyFont="1" applyFill="1" applyBorder="1" applyAlignment="1">
      <alignment horizontal="center" vertical="center"/>
    </xf>
    <xf numFmtId="176" fontId="59" fillId="0" borderId="26" xfId="381" applyNumberFormat="1" applyFont="1" applyFill="1" applyBorder="1" applyAlignment="1">
      <alignment horizontal="center" vertical="center"/>
    </xf>
    <xf numFmtId="176" fontId="6" fillId="0" borderId="27" xfId="381" applyNumberFormat="1" applyFont="1" applyBorder="1" applyAlignment="1">
      <alignment horizontal="center" vertical="center"/>
    </xf>
    <xf numFmtId="176" fontId="6" fillId="0" borderId="26" xfId="381" applyNumberFormat="1" applyFont="1" applyBorder="1" applyAlignment="1">
      <alignment horizontal="center" vertical="center"/>
    </xf>
    <xf numFmtId="176" fontId="86" fillId="50" borderId="39" xfId="0" applyNumberFormat="1" applyFont="1" applyFill="1" applyBorder="1" applyAlignment="1">
      <alignment horizontal="center" vertical="center" wrapText="1"/>
    </xf>
    <xf numFmtId="176" fontId="86" fillId="50" borderId="3" xfId="0" applyNumberFormat="1" applyFont="1" applyFill="1" applyBorder="1" applyAlignment="1">
      <alignment horizontal="center" vertical="center"/>
    </xf>
    <xf numFmtId="176" fontId="90" fillId="58" borderId="39" xfId="0" applyNumberFormat="1" applyFont="1" applyFill="1" applyBorder="1" applyAlignment="1">
      <alignment horizontal="center" vertical="center" wrapText="1"/>
    </xf>
    <xf numFmtId="176" fontId="90" fillId="58" borderId="3" xfId="0" applyNumberFormat="1" applyFont="1" applyFill="1" applyBorder="1" applyAlignment="1">
      <alignment horizontal="center" vertical="center" wrapText="1"/>
    </xf>
    <xf numFmtId="176" fontId="90" fillId="58" borderId="40" xfId="0" applyNumberFormat="1" applyFont="1" applyFill="1" applyBorder="1" applyAlignment="1">
      <alignment horizontal="center" vertical="center" wrapText="1"/>
    </xf>
    <xf numFmtId="176" fontId="90" fillId="58" borderId="20" xfId="0" applyNumberFormat="1" applyFont="1" applyFill="1" applyBorder="1" applyAlignment="1">
      <alignment horizontal="center" vertical="center" wrapText="1"/>
    </xf>
    <xf numFmtId="176" fontId="90" fillId="55" borderId="57" xfId="0" applyNumberFormat="1" applyFont="1" applyFill="1" applyBorder="1" applyAlignment="1">
      <alignment horizontal="center" vertical="center" wrapText="1"/>
    </xf>
    <xf numFmtId="176" fontId="90" fillId="55" borderId="58" xfId="0" applyNumberFormat="1" applyFont="1" applyFill="1" applyBorder="1" applyAlignment="1">
      <alignment horizontal="center" vertical="center" wrapText="1"/>
    </xf>
    <xf numFmtId="176" fontId="82" fillId="0" borderId="0" xfId="0" applyNumberFormat="1" applyFont="1" applyAlignment="1">
      <alignment horizontal="center" vertical="center"/>
    </xf>
    <xf numFmtId="176" fontId="4" fillId="55" borderId="45" xfId="0" applyNumberFormat="1" applyFont="1" applyFill="1" applyBorder="1" applyAlignment="1">
      <alignment horizontal="center" vertical="center"/>
    </xf>
    <xf numFmtId="176" fontId="4" fillId="55" borderId="46" xfId="0" applyNumberFormat="1" applyFont="1" applyFill="1" applyBorder="1" applyAlignment="1">
      <alignment horizontal="center" vertical="center"/>
    </xf>
    <xf numFmtId="176" fontId="86" fillId="58" borderId="38" xfId="0" applyNumberFormat="1" applyFont="1" applyFill="1" applyBorder="1" applyAlignment="1">
      <alignment horizontal="center" vertical="center"/>
    </xf>
    <xf numFmtId="176" fontId="86" fillId="58" borderId="19" xfId="0" applyNumberFormat="1" applyFont="1" applyFill="1" applyBorder="1" applyAlignment="1">
      <alignment horizontal="center" vertical="center"/>
    </xf>
    <xf numFmtId="176" fontId="86" fillId="58" borderId="39" xfId="0" applyNumberFormat="1" applyFont="1" applyFill="1" applyBorder="1" applyAlignment="1">
      <alignment horizontal="center" vertical="center"/>
    </xf>
    <xf numFmtId="176" fontId="86" fillId="58" borderId="3" xfId="0" applyNumberFormat="1" applyFont="1" applyFill="1" applyBorder="1" applyAlignment="1">
      <alignment horizontal="center" vertical="center"/>
    </xf>
    <xf numFmtId="176" fontId="86" fillId="58" borderId="39" xfId="0" applyNumberFormat="1" applyFont="1" applyFill="1" applyBorder="1" applyAlignment="1">
      <alignment horizontal="center" vertical="center" wrapText="1"/>
    </xf>
    <xf numFmtId="176" fontId="86" fillId="58" borderId="3" xfId="0" applyNumberFormat="1" applyFont="1" applyFill="1" applyBorder="1" applyAlignment="1">
      <alignment horizontal="center" vertical="center" wrapText="1"/>
    </xf>
    <xf numFmtId="176" fontId="86" fillId="58" borderId="36" xfId="0" applyNumberFormat="1" applyFont="1" applyFill="1" applyBorder="1" applyAlignment="1">
      <alignment horizontal="center" vertical="center"/>
    </xf>
    <xf numFmtId="176" fontId="86" fillId="58" borderId="62" xfId="0" applyNumberFormat="1" applyFont="1" applyFill="1" applyBorder="1" applyAlignment="1">
      <alignment horizontal="center" vertical="center"/>
    </xf>
    <xf numFmtId="176" fontId="86" fillId="58" borderId="37" xfId="0" applyNumberFormat="1" applyFont="1" applyFill="1" applyBorder="1" applyAlignment="1">
      <alignment horizontal="center" vertical="center"/>
    </xf>
    <xf numFmtId="176" fontId="98" fillId="58" borderId="39" xfId="0" applyNumberFormat="1" applyFont="1" applyFill="1" applyBorder="1" applyAlignment="1">
      <alignment horizontal="center" vertical="center" wrapText="1"/>
    </xf>
    <xf numFmtId="176" fontId="91" fillId="58" borderId="39" xfId="0" applyNumberFormat="1" applyFont="1" applyFill="1" applyBorder="1" applyAlignment="1">
      <alignment horizontal="center" vertical="center"/>
    </xf>
    <xf numFmtId="176" fontId="90" fillId="55" borderId="35" xfId="0" applyNumberFormat="1" applyFont="1" applyFill="1" applyBorder="1" applyAlignment="1">
      <alignment horizontal="center" vertical="center" wrapText="1"/>
    </xf>
    <xf numFmtId="176" fontId="90" fillId="55" borderId="26" xfId="0" applyNumberFormat="1" applyFont="1" applyFill="1" applyBorder="1" applyAlignment="1">
      <alignment horizontal="center" vertical="center" wrapText="1"/>
    </xf>
    <xf numFmtId="176" fontId="86" fillId="55" borderId="36" xfId="0" applyNumberFormat="1" applyFont="1" applyFill="1" applyBorder="1" applyAlignment="1">
      <alignment horizontal="center" vertical="center"/>
    </xf>
    <xf numFmtId="176" fontId="86" fillId="55" borderId="18" xfId="0" applyNumberFormat="1" applyFont="1" applyFill="1" applyBorder="1" applyAlignment="1">
      <alignment horizontal="center" vertical="center"/>
    </xf>
    <xf numFmtId="176" fontId="89" fillId="51" borderId="39" xfId="0" applyNumberFormat="1" applyFont="1" applyFill="1" applyBorder="1" applyAlignment="1">
      <alignment horizontal="center" vertical="center" wrapText="1"/>
    </xf>
    <xf numFmtId="176" fontId="89" fillId="51" borderId="3" xfId="0" applyNumberFormat="1" applyFont="1" applyFill="1" applyBorder="1" applyAlignment="1">
      <alignment horizontal="center" vertical="center"/>
    </xf>
    <xf numFmtId="176" fontId="93" fillId="50" borderId="39" xfId="0" applyNumberFormat="1" applyFont="1" applyFill="1" applyBorder="1" applyAlignment="1">
      <alignment horizontal="center" vertical="center" wrapText="1"/>
    </xf>
    <xf numFmtId="176" fontId="93" fillId="50" borderId="39" xfId="0" applyNumberFormat="1" applyFont="1" applyFill="1" applyBorder="1" applyAlignment="1">
      <alignment horizontal="center" vertical="center"/>
    </xf>
  </cellXfs>
  <cellStyles count="555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1 4 2" xfId="8"/>
    <cellStyle name="20% - 강조색2 2" xfId="9"/>
    <cellStyle name="20% - 강조색2 2 2" xfId="10"/>
    <cellStyle name="20% - 강조색2 2 2 2" xfId="11"/>
    <cellStyle name="20% - 강조색2 2 3" xfId="12"/>
    <cellStyle name="20% - 강조색2 3" xfId="13"/>
    <cellStyle name="20% - 강조색2 3 2" xfId="14"/>
    <cellStyle name="20% - 강조색2 4" xfId="15"/>
    <cellStyle name="20% - 강조색2 4 2" xfId="16"/>
    <cellStyle name="20% - 강조색3 2" xfId="17"/>
    <cellStyle name="20% - 강조색3 2 2" xfId="18"/>
    <cellStyle name="20% - 강조색3 2 2 2" xfId="19"/>
    <cellStyle name="20% - 강조색3 2 3" xfId="20"/>
    <cellStyle name="20% - 강조색3 3" xfId="21"/>
    <cellStyle name="20% - 강조색3 3 2" xfId="22"/>
    <cellStyle name="20% - 강조색3 4" xfId="23"/>
    <cellStyle name="20% - 강조색3 4 2" xfId="24"/>
    <cellStyle name="20% - 강조색4 2" xfId="25"/>
    <cellStyle name="20% - 강조색4 2 2" xfId="26"/>
    <cellStyle name="20% - 강조색4 2 2 2" xfId="27"/>
    <cellStyle name="20% - 강조색4 2 3" xfId="28"/>
    <cellStyle name="20% - 강조색4 3" xfId="29"/>
    <cellStyle name="20% - 강조색4 3 2" xfId="30"/>
    <cellStyle name="20% - 강조색4 4" xfId="31"/>
    <cellStyle name="20% - 강조색4 4 2" xfId="32"/>
    <cellStyle name="20% - 강조색5 2" xfId="33"/>
    <cellStyle name="20% - 강조색5 2 2" xfId="34"/>
    <cellStyle name="20% - 강조색5 2 2 2" xfId="35"/>
    <cellStyle name="20% - 강조색5 2 3" xfId="36"/>
    <cellStyle name="20% - 강조색5 3" xfId="37"/>
    <cellStyle name="20% - 강조색5 3 2" xfId="38"/>
    <cellStyle name="20% - 강조색5 4" xfId="39"/>
    <cellStyle name="20% - 강조색5 4 2" xfId="40"/>
    <cellStyle name="20% - 강조색6 2" xfId="41"/>
    <cellStyle name="20% - 강조색6 2 2" xfId="42"/>
    <cellStyle name="20% - 강조색6 2 2 2" xfId="43"/>
    <cellStyle name="20% - 강조색6 2 3" xfId="44"/>
    <cellStyle name="20% - 강조색6 3" xfId="45"/>
    <cellStyle name="20% - 강조색6 3 2" xfId="46"/>
    <cellStyle name="20% - 강조색6 4" xfId="47"/>
    <cellStyle name="20% - 강조색6 4 2" xfId="48"/>
    <cellStyle name="40% - 강조색1 2" xfId="49"/>
    <cellStyle name="40% - 강조색1 2 2" xfId="50"/>
    <cellStyle name="40% - 강조색1 2 2 2" xfId="51"/>
    <cellStyle name="40% - 강조색1 2 3" xfId="52"/>
    <cellStyle name="40% - 강조색1 3" xfId="53"/>
    <cellStyle name="40% - 강조색1 3 2" xfId="54"/>
    <cellStyle name="40% - 강조색1 4" xfId="55"/>
    <cellStyle name="40% - 강조색1 4 2" xfId="56"/>
    <cellStyle name="40% - 강조색2 2" xfId="57"/>
    <cellStyle name="40% - 강조색2 2 2" xfId="58"/>
    <cellStyle name="40% - 강조색2 2 2 2" xfId="59"/>
    <cellStyle name="40% - 강조색2 2 3" xfId="60"/>
    <cellStyle name="40% - 강조색2 3" xfId="61"/>
    <cellStyle name="40% - 강조색2 3 2" xfId="62"/>
    <cellStyle name="40% - 강조색2 4" xfId="63"/>
    <cellStyle name="40% - 강조색2 4 2" xfId="64"/>
    <cellStyle name="40% - 강조색3 2" xfId="65"/>
    <cellStyle name="40% - 강조색3 2 2" xfId="66"/>
    <cellStyle name="40% - 강조색3 2 2 2" xfId="67"/>
    <cellStyle name="40% - 강조색3 2 3" xfId="68"/>
    <cellStyle name="40% - 강조색3 3" xfId="69"/>
    <cellStyle name="40% - 강조색3 3 2" xfId="70"/>
    <cellStyle name="40% - 강조색3 4" xfId="71"/>
    <cellStyle name="40% - 강조색3 4 2" xfId="72"/>
    <cellStyle name="40% - 강조색4 2" xfId="73"/>
    <cellStyle name="40% - 강조색4 2 2" xfId="74"/>
    <cellStyle name="40% - 강조색4 2 2 2" xfId="75"/>
    <cellStyle name="40% - 강조색4 2 3" xfId="76"/>
    <cellStyle name="40% - 강조색4 3" xfId="77"/>
    <cellStyle name="40% - 강조색4 3 2" xfId="78"/>
    <cellStyle name="40% - 강조색4 4" xfId="79"/>
    <cellStyle name="40% - 강조색4 4 2" xfId="80"/>
    <cellStyle name="40% - 강조색5 2" xfId="81"/>
    <cellStyle name="40% - 강조색5 2 2" xfId="82"/>
    <cellStyle name="40% - 강조색5 2 2 2" xfId="83"/>
    <cellStyle name="40% - 강조색5 2 3" xfId="84"/>
    <cellStyle name="40% - 강조색5 3" xfId="85"/>
    <cellStyle name="40% - 강조색5 3 2" xfId="86"/>
    <cellStyle name="40% - 강조색5 4" xfId="87"/>
    <cellStyle name="40% - 강조색5 4 2" xfId="88"/>
    <cellStyle name="40% - 강조색6 2" xfId="89"/>
    <cellStyle name="40% - 강조색6 2 2" xfId="90"/>
    <cellStyle name="40% - 강조색6 2 2 2" xfId="91"/>
    <cellStyle name="40% - 강조색6 2 3" xfId="92"/>
    <cellStyle name="40% - 강조색6 3" xfId="93"/>
    <cellStyle name="40% - 강조색6 3 2" xfId="94"/>
    <cellStyle name="40% - 강조색6 4" xfId="95"/>
    <cellStyle name="40% - 강조색6 4 2" xfId="96"/>
    <cellStyle name="60% - 강조색1 2" xfId="97"/>
    <cellStyle name="60% - 강조색1 2 2" xfId="98"/>
    <cellStyle name="60% - 강조색1 3" xfId="99"/>
    <cellStyle name="60% - 강조색1 4" xfId="100"/>
    <cellStyle name="60% - 강조색2 2" xfId="101"/>
    <cellStyle name="60% - 강조색2 2 2" xfId="102"/>
    <cellStyle name="60% - 강조색2 3" xfId="103"/>
    <cellStyle name="60% - 강조색2 4" xfId="104"/>
    <cellStyle name="60% - 강조색3 2" xfId="105"/>
    <cellStyle name="60% - 강조색3 2 2" xfId="106"/>
    <cellStyle name="60% - 강조색3 3" xfId="107"/>
    <cellStyle name="60% - 강조색3 4" xfId="108"/>
    <cellStyle name="60% - 강조색4 2" xfId="109"/>
    <cellStyle name="60% - 강조색4 2 2" xfId="110"/>
    <cellStyle name="60% - 강조색4 3" xfId="111"/>
    <cellStyle name="60% - 강조색4 4" xfId="112"/>
    <cellStyle name="60% - 강조색5 2" xfId="113"/>
    <cellStyle name="60% - 강조색5 2 2" xfId="114"/>
    <cellStyle name="60% - 강조색5 3" xfId="115"/>
    <cellStyle name="60% - 강조색5 4" xfId="116"/>
    <cellStyle name="60% - 강조색6 2" xfId="117"/>
    <cellStyle name="60% - 강조색6 2 2" xfId="118"/>
    <cellStyle name="60% - 강조색6 3" xfId="119"/>
    <cellStyle name="60% - 강조색6 4" xfId="120"/>
    <cellStyle name="AeE­ [0]_INQUIRY ¿μ¾÷AßAø " xfId="121"/>
    <cellStyle name="AeE­_INQUIRY ¿μ¾÷AßAø " xfId="122"/>
    <cellStyle name="AÞ¸¶ [0]_INQUIRY ¿μ¾÷AßAø " xfId="123"/>
    <cellStyle name="AÞ¸¶_INQUIRY ¿μ¾÷AßAø " xfId="124"/>
    <cellStyle name="C￥AØ_¿μ¾÷CoE² " xfId="125"/>
    <cellStyle name="Comma [0]_ SG&amp;A Bridge " xfId="126"/>
    <cellStyle name="Comma_ SG&amp;A Bridge " xfId="127"/>
    <cellStyle name="Currency [0]_ SG&amp;A Bridge " xfId="128"/>
    <cellStyle name="Currency_ SG&amp;A Bridge " xfId="129"/>
    <cellStyle name="Grey" xfId="130"/>
    <cellStyle name="Header1" xfId="131"/>
    <cellStyle name="Header2" xfId="132"/>
    <cellStyle name="Header2 2" xfId="462"/>
    <cellStyle name="Header2 2 2" xfId="519"/>
    <cellStyle name="Header2 3" xfId="484"/>
    <cellStyle name="Header2 3 2" xfId="534"/>
    <cellStyle name="Header2 4" xfId="476"/>
    <cellStyle name="Input [yellow]" xfId="133"/>
    <cellStyle name="Input [yellow] 2" xfId="463"/>
    <cellStyle name="Input [yellow] 2 2" xfId="520"/>
    <cellStyle name="Input [yellow] 3" xfId="505"/>
    <cellStyle name="Input [yellow] 3 2" xfId="549"/>
    <cellStyle name="Input [yellow] 4" xfId="490"/>
    <cellStyle name="Normal - Style1" xfId="134"/>
    <cellStyle name="Normal - Style1 2" xfId="135"/>
    <cellStyle name="Normal_ SG&amp;A Bridge " xfId="136"/>
    <cellStyle name="Percent [2]" xfId="137"/>
    <cellStyle name="강조색1 2" xfId="138"/>
    <cellStyle name="강조색1 2 2" xfId="139"/>
    <cellStyle name="강조색1 3" xfId="140"/>
    <cellStyle name="강조색1 4" xfId="141"/>
    <cellStyle name="강조색2 2" xfId="142"/>
    <cellStyle name="강조색2 2 2" xfId="143"/>
    <cellStyle name="강조색2 3" xfId="144"/>
    <cellStyle name="강조색2 4" xfId="145"/>
    <cellStyle name="강조색3 2" xfId="146"/>
    <cellStyle name="강조색3 2 2" xfId="147"/>
    <cellStyle name="강조색3 3" xfId="148"/>
    <cellStyle name="강조색3 4" xfId="149"/>
    <cellStyle name="강조색4 2" xfId="150"/>
    <cellStyle name="강조색4 2 2" xfId="151"/>
    <cellStyle name="강조색4 3" xfId="152"/>
    <cellStyle name="강조색4 4" xfId="153"/>
    <cellStyle name="강조색5 2" xfId="154"/>
    <cellStyle name="강조색5 2 2" xfId="155"/>
    <cellStyle name="강조색5 3" xfId="156"/>
    <cellStyle name="강조색5 4" xfId="157"/>
    <cellStyle name="강조색6 2" xfId="158"/>
    <cellStyle name="강조색6 2 2" xfId="159"/>
    <cellStyle name="강조색6 3" xfId="160"/>
    <cellStyle name="강조색6 4" xfId="161"/>
    <cellStyle name="경고문 2" xfId="162"/>
    <cellStyle name="경고문 3" xfId="163"/>
    <cellStyle name="계산 2" xfId="164"/>
    <cellStyle name="계산 2 2" xfId="165"/>
    <cellStyle name="계산 2 2 2" xfId="480"/>
    <cellStyle name="계산 2 2 2 2" xfId="530"/>
    <cellStyle name="계산 2 2 3" xfId="488"/>
    <cellStyle name="계산 2 2 3 2" xfId="536"/>
    <cellStyle name="계산 2 2 4" xfId="500"/>
    <cellStyle name="계산 2 3" xfId="456"/>
    <cellStyle name="계산 2 3 2" xfId="514"/>
    <cellStyle name="계산 2 4" xfId="506"/>
    <cellStyle name="계산 2 4 2" xfId="550"/>
    <cellStyle name="계산 2 5" xfId="487"/>
    <cellStyle name="계산 3" xfId="166"/>
    <cellStyle name="계산 3 2" xfId="467"/>
    <cellStyle name="계산 3 2 2" xfId="521"/>
    <cellStyle name="계산 3 3" xfId="499"/>
    <cellStyle name="계산 3 3 2" xfId="544"/>
    <cellStyle name="계산 3 4" xfId="455"/>
    <cellStyle name="계산 4" xfId="167"/>
    <cellStyle name="계산 4 2" xfId="468"/>
    <cellStyle name="계산 4 2 2" xfId="522"/>
    <cellStyle name="계산 4 3" xfId="489"/>
    <cellStyle name="계산 4 3 2" xfId="537"/>
    <cellStyle name="계산 4 4" xfId="512"/>
    <cellStyle name="나쁨 2" xfId="168"/>
    <cellStyle name="나쁨 2 2" xfId="169"/>
    <cellStyle name="나쁨 3" xfId="170"/>
    <cellStyle name="나쁨 4" xfId="171"/>
    <cellStyle name="메모 2" xfId="172"/>
    <cellStyle name="메모 2 2" xfId="173"/>
    <cellStyle name="메모 2 2 2" xfId="481"/>
    <cellStyle name="메모 2 2 2 2" xfId="531"/>
    <cellStyle name="메모 2 2 3" xfId="504"/>
    <cellStyle name="메모 2 2 3 2" xfId="548"/>
    <cellStyle name="메모 2 2 4" xfId="498"/>
    <cellStyle name="메모 2 3" xfId="457"/>
    <cellStyle name="메모 2 3 2" xfId="515"/>
    <cellStyle name="메모 2 4" xfId="486"/>
    <cellStyle name="메모 2 4 2" xfId="535"/>
    <cellStyle name="메모 2 5" xfId="513"/>
    <cellStyle name="메모 3" xfId="174"/>
    <cellStyle name="메모 3 2" xfId="469"/>
    <cellStyle name="메모 3 2 2" xfId="523"/>
    <cellStyle name="메모 3 3" xfId="502"/>
    <cellStyle name="메모 3 3 2" xfId="546"/>
    <cellStyle name="메모 3 4" xfId="466"/>
    <cellStyle name="메모 4" xfId="175"/>
    <cellStyle name="메모 4 2" xfId="470"/>
    <cellStyle name="메모 4 2 2" xfId="524"/>
    <cellStyle name="메모 4 3" xfId="497"/>
    <cellStyle name="메모 4 3 2" xfId="543"/>
    <cellStyle name="메모 4 4" xfId="465"/>
    <cellStyle name="백분율 2" xfId="176"/>
    <cellStyle name="보통 2" xfId="177"/>
    <cellStyle name="보통 2 2" xfId="178"/>
    <cellStyle name="보통 3" xfId="179"/>
    <cellStyle name="보통 4" xfId="180"/>
    <cellStyle name="뷭?_BOOKSHIP" xfId="181"/>
    <cellStyle name="설명 텍스트 2" xfId="182"/>
    <cellStyle name="설명 텍스트 3" xfId="183"/>
    <cellStyle name="셀 확인 2" xfId="184"/>
    <cellStyle name="셀 확인 2 2" xfId="185"/>
    <cellStyle name="셀 확인 3" xfId="186"/>
    <cellStyle name="셀 확인 4" xfId="187"/>
    <cellStyle name="쉼표 [0]" xfId="188" builtinId="6"/>
    <cellStyle name="쉼표 [0] 10" xfId="189"/>
    <cellStyle name="쉼표 [0] 10 2" xfId="430"/>
    <cellStyle name="쉼표 [0] 11" xfId="190"/>
    <cellStyle name="쉼표 [0] 11 2" xfId="438"/>
    <cellStyle name="쉼표 [0] 12" xfId="389"/>
    <cellStyle name="쉼표 [0] 2" xfId="191"/>
    <cellStyle name="쉼표 [0] 2 10" xfId="192"/>
    <cellStyle name="쉼표 [0] 2 11" xfId="193"/>
    <cellStyle name="쉼표 [0] 2 12" xfId="194"/>
    <cellStyle name="쉼표 [0] 2 2" xfId="195"/>
    <cellStyle name="쉼표 [0] 2 3" xfId="196"/>
    <cellStyle name="쉼표 [0] 2 4" xfId="197"/>
    <cellStyle name="쉼표 [0] 2 4 2" xfId="198"/>
    <cellStyle name="쉼표 [0] 2 4 2 2" xfId="199"/>
    <cellStyle name="쉼표 [0] 2 4 2 2 2" xfId="200"/>
    <cellStyle name="쉼표 [0] 2 4 2 2 2 2" xfId="201"/>
    <cellStyle name="쉼표 [0] 2 4 2 2 2 3" xfId="202"/>
    <cellStyle name="쉼표 [0] 2 4 2 2 3" xfId="203"/>
    <cellStyle name="쉼표 [0] 2 4 2 2 4" xfId="204"/>
    <cellStyle name="쉼표 [0] 2 4 2 2 5" xfId="205"/>
    <cellStyle name="쉼표 [0] 2 4 2 2 6" xfId="206"/>
    <cellStyle name="쉼표 [0] 2 4 2 3" xfId="207"/>
    <cellStyle name="쉼표 [0] 2 4 2 3 2" xfId="208"/>
    <cellStyle name="쉼표 [0] 2 4 2 3 3" xfId="209"/>
    <cellStyle name="쉼표 [0] 2 4 2 4" xfId="210"/>
    <cellStyle name="쉼표 [0] 2 4 2 5" xfId="211"/>
    <cellStyle name="쉼표 [0] 2 4 2 6" xfId="212"/>
    <cellStyle name="쉼표 [0] 2 4 2 7" xfId="213"/>
    <cellStyle name="쉼표 [0] 2 4 3" xfId="214"/>
    <cellStyle name="쉼표 [0] 2 4 3 2" xfId="215"/>
    <cellStyle name="쉼표 [0] 2 4 3 2 2" xfId="216"/>
    <cellStyle name="쉼표 [0] 2 4 3 2 3" xfId="217"/>
    <cellStyle name="쉼표 [0] 2 4 3 3" xfId="218"/>
    <cellStyle name="쉼표 [0] 2 4 3 4" xfId="219"/>
    <cellStyle name="쉼표 [0] 2 4 3 5" xfId="220"/>
    <cellStyle name="쉼표 [0] 2 4 3 6" xfId="221"/>
    <cellStyle name="쉼표 [0] 2 4 4" xfId="222"/>
    <cellStyle name="쉼표 [0] 2 4 4 2" xfId="223"/>
    <cellStyle name="쉼표 [0] 2 4 4 3" xfId="224"/>
    <cellStyle name="쉼표 [0] 2 4 5" xfId="225"/>
    <cellStyle name="쉼표 [0] 2 4 6" xfId="226"/>
    <cellStyle name="쉼표 [0] 2 4 7" xfId="227"/>
    <cellStyle name="쉼표 [0] 2 4 8" xfId="228"/>
    <cellStyle name="쉼표 [0] 2 5" xfId="229"/>
    <cellStyle name="쉼표 [0] 2 6" xfId="230"/>
    <cellStyle name="쉼표 [0] 2 6 2" xfId="231"/>
    <cellStyle name="쉼표 [0] 2 6 2 2" xfId="232"/>
    <cellStyle name="쉼표 [0] 2 6 2 2 2" xfId="233"/>
    <cellStyle name="쉼표 [0] 2 6 2 2 3" xfId="234"/>
    <cellStyle name="쉼표 [0] 2 6 2 3" xfId="235"/>
    <cellStyle name="쉼표 [0] 2 6 2 4" xfId="236"/>
    <cellStyle name="쉼표 [0] 2 6 2 5" xfId="237"/>
    <cellStyle name="쉼표 [0] 2 6 2 6" xfId="238"/>
    <cellStyle name="쉼표 [0] 2 6 3" xfId="239"/>
    <cellStyle name="쉼표 [0] 2 6 3 2" xfId="240"/>
    <cellStyle name="쉼표 [0] 2 6 3 3" xfId="241"/>
    <cellStyle name="쉼표 [0] 2 6 4" xfId="242"/>
    <cellStyle name="쉼표 [0] 2 6 5" xfId="243"/>
    <cellStyle name="쉼표 [0] 2 6 6" xfId="244"/>
    <cellStyle name="쉼표 [0] 2 6 7" xfId="245"/>
    <cellStyle name="쉼표 [0] 2 7" xfId="246"/>
    <cellStyle name="쉼표 [0] 2 7 2" xfId="247"/>
    <cellStyle name="쉼표 [0] 2 7 2 2" xfId="248"/>
    <cellStyle name="쉼표 [0] 2 7 2 3" xfId="249"/>
    <cellStyle name="쉼표 [0] 2 7 3" xfId="250"/>
    <cellStyle name="쉼표 [0] 2 7 4" xfId="251"/>
    <cellStyle name="쉼표 [0] 2 7 5" xfId="252"/>
    <cellStyle name="쉼표 [0] 2 7 6" xfId="253"/>
    <cellStyle name="쉼표 [0] 2 8" xfId="254"/>
    <cellStyle name="쉼표 [0] 2 8 2" xfId="255"/>
    <cellStyle name="쉼표 [0] 2 8 3" xfId="256"/>
    <cellStyle name="쉼표 [0] 2 9" xfId="257"/>
    <cellStyle name="쉼표 [0] 3" xfId="258"/>
    <cellStyle name="쉼표 [0] 3 2" xfId="259"/>
    <cellStyle name="쉼표 [0] 3 2 2" xfId="260"/>
    <cellStyle name="쉼표 [0] 3 2 2 2" xfId="261"/>
    <cellStyle name="쉼표 [0] 3 2 2 2 2" xfId="262"/>
    <cellStyle name="쉼표 [0] 3 2 2 2 3" xfId="263"/>
    <cellStyle name="쉼표 [0] 3 2 2 3" xfId="264"/>
    <cellStyle name="쉼표 [0] 3 2 2 4" xfId="265"/>
    <cellStyle name="쉼표 [0] 3 2 2 5" xfId="266"/>
    <cellStyle name="쉼표 [0] 3 2 2 6" xfId="267"/>
    <cellStyle name="쉼표 [0] 3 2 3" xfId="268"/>
    <cellStyle name="쉼표 [0] 3 2 3 2" xfId="269"/>
    <cellStyle name="쉼표 [0] 3 2 3 3" xfId="270"/>
    <cellStyle name="쉼표 [0] 3 2 4" xfId="271"/>
    <cellStyle name="쉼표 [0] 3 2 5" xfId="272"/>
    <cellStyle name="쉼표 [0] 3 2 6" xfId="273"/>
    <cellStyle name="쉼표 [0] 3 2 7" xfId="274"/>
    <cellStyle name="쉼표 [0] 3 3" xfId="275"/>
    <cellStyle name="쉼표 [0] 3 3 2" xfId="276"/>
    <cellStyle name="쉼표 [0] 3 3 2 2" xfId="277"/>
    <cellStyle name="쉼표 [0] 3 3 2 3" xfId="278"/>
    <cellStyle name="쉼표 [0] 3 3 3" xfId="279"/>
    <cellStyle name="쉼표 [0] 3 3 4" xfId="280"/>
    <cellStyle name="쉼표 [0] 3 3 5" xfId="281"/>
    <cellStyle name="쉼표 [0] 3 3 6" xfId="282"/>
    <cellStyle name="쉼표 [0] 3 4" xfId="283"/>
    <cellStyle name="쉼표 [0] 3 4 2" xfId="284"/>
    <cellStyle name="쉼표 [0] 3 4 3" xfId="285"/>
    <cellStyle name="쉼표 [0] 3 5" xfId="286"/>
    <cellStyle name="쉼표 [0] 3 6" xfId="287"/>
    <cellStyle name="쉼표 [0] 3 7" xfId="288"/>
    <cellStyle name="쉼표 [0] 3 8" xfId="289"/>
    <cellStyle name="쉼표 [0] 3 9" xfId="290"/>
    <cellStyle name="쉼표 [0] 4" xfId="291"/>
    <cellStyle name="쉼표 [0] 4 2" xfId="292"/>
    <cellStyle name="쉼표 [0] 4 2 2" xfId="293"/>
    <cellStyle name="쉼표 [0] 4 2 2 2" xfId="294"/>
    <cellStyle name="쉼표 [0] 4 2 2 2 2" xfId="295"/>
    <cellStyle name="쉼표 [0] 4 2 2 2 2 2" xfId="421"/>
    <cellStyle name="쉼표 [0] 4 2 2 2 3" xfId="296"/>
    <cellStyle name="쉼표 [0] 4 2 2 2 3 2" xfId="453"/>
    <cellStyle name="쉼표 [0] 4 2 2 2 4" xfId="405"/>
    <cellStyle name="쉼표 [0] 4 2 2 3" xfId="297"/>
    <cellStyle name="쉼표 [0] 4 2 2 3 2" xfId="413"/>
    <cellStyle name="쉼표 [0] 4 2 2 4" xfId="298"/>
    <cellStyle name="쉼표 [0] 4 2 2 4 2" xfId="429"/>
    <cellStyle name="쉼표 [0] 4 2 2 5" xfId="299"/>
    <cellStyle name="쉼표 [0] 4 2 2 5 2" xfId="437"/>
    <cellStyle name="쉼표 [0] 4 2 2 6" xfId="300"/>
    <cellStyle name="쉼표 [0] 4 2 2 6 2" xfId="445"/>
    <cellStyle name="쉼표 [0] 4 2 2 7" xfId="396"/>
    <cellStyle name="쉼표 [0] 4 2 3" xfId="301"/>
    <cellStyle name="쉼표 [0] 4 2 3 2" xfId="302"/>
    <cellStyle name="쉼표 [0] 4 2 3 2 2" xfId="417"/>
    <cellStyle name="쉼표 [0] 4 2 3 3" xfId="303"/>
    <cellStyle name="쉼표 [0] 4 2 3 3 2" xfId="449"/>
    <cellStyle name="쉼표 [0] 4 2 3 4" xfId="401"/>
    <cellStyle name="쉼표 [0] 4 2 4" xfId="304"/>
    <cellStyle name="쉼표 [0] 4 2 4 2" xfId="409"/>
    <cellStyle name="쉼표 [0] 4 2 5" xfId="305"/>
    <cellStyle name="쉼표 [0] 4 2 5 2" xfId="425"/>
    <cellStyle name="쉼표 [0] 4 2 6" xfId="306"/>
    <cellStyle name="쉼표 [0] 4 2 6 2" xfId="433"/>
    <cellStyle name="쉼표 [0] 4 2 7" xfId="307"/>
    <cellStyle name="쉼표 [0] 4 2 7 2" xfId="441"/>
    <cellStyle name="쉼표 [0] 4 2 8" xfId="392"/>
    <cellStyle name="쉼표 [0] 4 3" xfId="308"/>
    <cellStyle name="쉼표 [0] 4 3 2" xfId="309"/>
    <cellStyle name="쉼표 [0] 4 3 2 2" xfId="310"/>
    <cellStyle name="쉼표 [0] 4 3 2 2 2" xfId="419"/>
    <cellStyle name="쉼표 [0] 4 3 2 3" xfId="311"/>
    <cellStyle name="쉼표 [0] 4 3 2 3 2" xfId="451"/>
    <cellStyle name="쉼표 [0] 4 3 2 4" xfId="403"/>
    <cellStyle name="쉼표 [0] 4 3 3" xfId="312"/>
    <cellStyle name="쉼표 [0] 4 3 3 2" xfId="411"/>
    <cellStyle name="쉼표 [0] 4 3 4" xfId="313"/>
    <cellStyle name="쉼표 [0] 4 3 4 2" xfId="427"/>
    <cellStyle name="쉼표 [0] 4 3 5" xfId="314"/>
    <cellStyle name="쉼표 [0] 4 3 5 2" xfId="435"/>
    <cellStyle name="쉼표 [0] 4 3 6" xfId="315"/>
    <cellStyle name="쉼표 [0] 4 3 6 2" xfId="443"/>
    <cellStyle name="쉼표 [0] 4 3 7" xfId="394"/>
    <cellStyle name="쉼표 [0] 4 4" xfId="316"/>
    <cellStyle name="쉼표 [0] 4 4 2" xfId="317"/>
    <cellStyle name="쉼표 [0] 4 4 2 2" xfId="415"/>
    <cellStyle name="쉼표 [0] 4 4 3" xfId="318"/>
    <cellStyle name="쉼표 [0] 4 4 3 2" xfId="447"/>
    <cellStyle name="쉼표 [0] 4 4 4" xfId="399"/>
    <cellStyle name="쉼표 [0] 4 5" xfId="319"/>
    <cellStyle name="쉼표 [0] 4 5 2" xfId="407"/>
    <cellStyle name="쉼표 [0] 4 6" xfId="320"/>
    <cellStyle name="쉼표 [0] 4 6 2" xfId="423"/>
    <cellStyle name="쉼표 [0] 4 7" xfId="321"/>
    <cellStyle name="쉼표 [0] 4 7 2" xfId="431"/>
    <cellStyle name="쉼표 [0] 4 8" xfId="322"/>
    <cellStyle name="쉼표 [0] 4 8 2" xfId="439"/>
    <cellStyle name="쉼표 [0] 4 9" xfId="390"/>
    <cellStyle name="쉼표 [0] 5" xfId="323"/>
    <cellStyle name="쉼표 [0] 5 2" xfId="324"/>
    <cellStyle name="쉼표 [0] 5 2 2" xfId="325"/>
    <cellStyle name="쉼표 [0] 5 2 2 2" xfId="326"/>
    <cellStyle name="쉼표 [0] 5 2 2 2 2" xfId="420"/>
    <cellStyle name="쉼표 [0] 5 2 2 3" xfId="327"/>
    <cellStyle name="쉼표 [0] 5 2 2 3 2" xfId="452"/>
    <cellStyle name="쉼표 [0] 5 2 2 4" xfId="404"/>
    <cellStyle name="쉼표 [0] 5 2 3" xfId="328"/>
    <cellStyle name="쉼표 [0] 5 2 3 2" xfId="412"/>
    <cellStyle name="쉼표 [0] 5 2 4" xfId="329"/>
    <cellStyle name="쉼표 [0] 5 2 4 2" xfId="428"/>
    <cellStyle name="쉼표 [0] 5 2 5" xfId="330"/>
    <cellStyle name="쉼표 [0] 5 2 5 2" xfId="436"/>
    <cellStyle name="쉼표 [0] 5 2 6" xfId="331"/>
    <cellStyle name="쉼표 [0] 5 2 6 2" xfId="444"/>
    <cellStyle name="쉼표 [0] 5 2 7" xfId="395"/>
    <cellStyle name="쉼표 [0] 5 3" xfId="332"/>
    <cellStyle name="쉼표 [0] 5 3 2" xfId="333"/>
    <cellStyle name="쉼표 [0] 5 3 2 2" xfId="416"/>
    <cellStyle name="쉼표 [0] 5 3 3" xfId="334"/>
    <cellStyle name="쉼표 [0] 5 3 3 2" xfId="448"/>
    <cellStyle name="쉼표 [0] 5 3 4" xfId="400"/>
    <cellStyle name="쉼표 [0] 5 4" xfId="335"/>
    <cellStyle name="쉼표 [0] 5 4 2" xfId="408"/>
    <cellStyle name="쉼표 [0] 5 5" xfId="336"/>
    <cellStyle name="쉼표 [0] 5 5 2" xfId="424"/>
    <cellStyle name="쉼표 [0] 5 6" xfId="337"/>
    <cellStyle name="쉼표 [0] 5 6 2" xfId="432"/>
    <cellStyle name="쉼표 [0] 5 7" xfId="338"/>
    <cellStyle name="쉼표 [0] 5 7 2" xfId="440"/>
    <cellStyle name="쉼표 [0] 5 8" xfId="391"/>
    <cellStyle name="쉼표 [0] 6" xfId="339"/>
    <cellStyle name="쉼표 [0] 6 2" xfId="340"/>
    <cellStyle name="쉼표 [0] 6 2 2" xfId="341"/>
    <cellStyle name="쉼표 [0] 6 2 2 2" xfId="418"/>
    <cellStyle name="쉼표 [0] 6 2 3" xfId="342"/>
    <cellStyle name="쉼표 [0] 6 2 3 2" xfId="450"/>
    <cellStyle name="쉼표 [0] 6 2 4" xfId="402"/>
    <cellStyle name="쉼표 [0] 6 3" xfId="343"/>
    <cellStyle name="쉼표 [0] 6 4" xfId="344"/>
    <cellStyle name="쉼표 [0] 6 4 2" xfId="410"/>
    <cellStyle name="쉼표 [0] 6 5" xfId="345"/>
    <cellStyle name="쉼표 [0] 6 5 2" xfId="426"/>
    <cellStyle name="쉼표 [0] 6 6" xfId="346"/>
    <cellStyle name="쉼표 [0] 6 6 2" xfId="434"/>
    <cellStyle name="쉼표 [0] 6 7" xfId="347"/>
    <cellStyle name="쉼표 [0] 6 7 2" xfId="442"/>
    <cellStyle name="쉼표 [0] 6 8" xfId="393"/>
    <cellStyle name="쉼표 [0] 7" xfId="348"/>
    <cellStyle name="쉼표 [0] 7 2" xfId="349"/>
    <cellStyle name="쉼표 [0] 7 2 2" xfId="414"/>
    <cellStyle name="쉼표 [0] 7 3" xfId="350"/>
    <cellStyle name="쉼표 [0] 7 3 2" xfId="446"/>
    <cellStyle name="쉼표 [0] 7 4" xfId="398"/>
    <cellStyle name="쉼표 [0] 8" xfId="351"/>
    <cellStyle name="쉼표 [0] 8 2" xfId="406"/>
    <cellStyle name="쉼표 [0] 9" xfId="352"/>
    <cellStyle name="쉼표 [0] 9 2" xfId="422"/>
    <cellStyle name="연결된 셀 2" xfId="353"/>
    <cellStyle name="연결된 셀 3" xfId="354"/>
    <cellStyle name="요약 2" xfId="355"/>
    <cellStyle name="요약 2 2" xfId="458"/>
    <cellStyle name="요약 2 2 2" xfId="516"/>
    <cellStyle name="요약 2 3" xfId="492"/>
    <cellStyle name="요약 2 3 2" xfId="539"/>
    <cellStyle name="요약 2 4" xfId="510"/>
    <cellStyle name="요약 3" xfId="356"/>
    <cellStyle name="요약 3 2" xfId="472"/>
    <cellStyle name="요약 3 2 2" xfId="525"/>
    <cellStyle name="요약 3 3" xfId="503"/>
    <cellStyle name="요약 3 3 2" xfId="547"/>
    <cellStyle name="요약 3 4" xfId="471"/>
    <cellStyle name="입력 2" xfId="357"/>
    <cellStyle name="입력 2 2" xfId="358"/>
    <cellStyle name="입력 2 2 2" xfId="482"/>
    <cellStyle name="입력 2 2 2 2" xfId="532"/>
    <cellStyle name="입력 2 2 3" xfId="511"/>
    <cellStyle name="입력 2 2 3 2" xfId="553"/>
    <cellStyle name="입력 2 2 4" xfId="479"/>
    <cellStyle name="입력 2 3" xfId="459"/>
    <cellStyle name="입력 2 3 2" xfId="517"/>
    <cellStyle name="입력 2 4" xfId="509"/>
    <cellStyle name="입력 2 4 2" xfId="552"/>
    <cellStyle name="입력 2 5" xfId="464"/>
    <cellStyle name="입력 3" xfId="359"/>
    <cellStyle name="입력 3 2" xfId="473"/>
    <cellStyle name="입력 3 2 2" xfId="526"/>
    <cellStyle name="입력 3 3" xfId="501"/>
    <cellStyle name="입력 3 3 2" xfId="545"/>
    <cellStyle name="입력 3 4" xfId="454"/>
    <cellStyle name="입력 4" xfId="360"/>
    <cellStyle name="입력 4 2" xfId="474"/>
    <cellStyle name="입력 4 2 2" xfId="527"/>
    <cellStyle name="입력 4 3" xfId="496"/>
    <cellStyle name="입력 4 3 2" xfId="542"/>
    <cellStyle name="입력 4 4" xfId="461"/>
    <cellStyle name="제목 1 2" xfId="361"/>
    <cellStyle name="제목 1 3" xfId="362"/>
    <cellStyle name="제목 2 2" xfId="363"/>
    <cellStyle name="제목 2 3" xfId="364"/>
    <cellStyle name="제목 3 2" xfId="365"/>
    <cellStyle name="제목 3 3" xfId="366"/>
    <cellStyle name="제목 4 2" xfId="367"/>
    <cellStyle name="제목 4 3" xfId="368"/>
    <cellStyle name="제목 5" xfId="369"/>
    <cellStyle name="제목 6" xfId="370"/>
    <cellStyle name="좋음 2" xfId="371"/>
    <cellStyle name="좋음 2 2" xfId="372"/>
    <cellStyle name="좋음 3" xfId="373"/>
    <cellStyle name="좋음 4" xfId="374"/>
    <cellStyle name="출력 2" xfId="375"/>
    <cellStyle name="출력 2 2" xfId="376"/>
    <cellStyle name="출력 2 2 2" xfId="483"/>
    <cellStyle name="출력 2 2 2 2" xfId="533"/>
    <cellStyle name="출력 2 2 3" xfId="491"/>
    <cellStyle name="출력 2 2 3 2" xfId="538"/>
    <cellStyle name="출력 2 2 4" xfId="507"/>
    <cellStyle name="출력 2 3" xfId="460"/>
    <cellStyle name="출력 2 3 2" xfId="518"/>
    <cellStyle name="출력 2 4" xfId="493"/>
    <cellStyle name="출력 2 4 2" xfId="540"/>
    <cellStyle name="출력 2 5" xfId="485"/>
    <cellStyle name="출력 3" xfId="377"/>
    <cellStyle name="출력 3 2" xfId="477"/>
    <cellStyle name="출력 3 2 2" xfId="528"/>
    <cellStyle name="출력 3 3" xfId="494"/>
    <cellStyle name="출력 3 3 2" xfId="541"/>
    <cellStyle name="출력 3 4" xfId="475"/>
    <cellStyle name="출력 4" xfId="378"/>
    <cellStyle name="출력 4 2" xfId="478"/>
    <cellStyle name="출력 4 2 2" xfId="529"/>
    <cellStyle name="출력 4 3" xfId="508"/>
    <cellStyle name="출력 4 3 2" xfId="551"/>
    <cellStyle name="출력 4 4" xfId="495"/>
    <cellStyle name="콤마 [0]_1202" xfId="379"/>
    <cellStyle name="콤마_1202" xfId="380"/>
    <cellStyle name="표준" xfId="0" builtinId="0"/>
    <cellStyle name="표준 2" xfId="381"/>
    <cellStyle name="표준 3" xfId="382"/>
    <cellStyle name="표준 3 2" xfId="554"/>
    <cellStyle name="표준 3 8" xfId="383"/>
    <cellStyle name="표준 4" xfId="388"/>
    <cellStyle name="표준 4 8" xfId="384"/>
    <cellStyle name="표준 4 8 2" xfId="397"/>
    <cellStyle name="표준 5" xfId="385"/>
    <cellStyle name="표준 5 2 2" xfId="386"/>
    <cellStyle name="표준 6" xfId="387"/>
  </cellStyles>
  <dxfs count="13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1073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288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097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00300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3121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4145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08" bestFit="1" customWidth="1"/>
    <col min="2" max="2" width="20.375" style="108" bestFit="1" customWidth="1"/>
    <col min="3" max="3" width="18.625" style="108" bestFit="1" customWidth="1"/>
    <col min="4" max="4" width="2.375" style="108" customWidth="1"/>
    <col min="5" max="5" width="18.625" style="108" bestFit="1" customWidth="1"/>
    <col min="6" max="6" width="29" style="108" bestFit="1" customWidth="1"/>
    <col min="7" max="7" width="20.375" style="108" bestFit="1" customWidth="1"/>
    <col min="8" max="8" width="8.5" style="117" bestFit="1" customWidth="1"/>
    <col min="9" max="9" width="8.5" style="118" bestFit="1" customWidth="1"/>
    <col min="10" max="16384" width="9" style="108"/>
  </cols>
  <sheetData>
    <row r="1" spans="1:19" ht="35.25" customHeight="1">
      <c r="A1" s="107" t="s">
        <v>497</v>
      </c>
      <c r="B1" s="107" t="s">
        <v>496</v>
      </c>
      <c r="C1" s="107" t="s">
        <v>495</v>
      </c>
      <c r="E1" s="109" t="s">
        <v>384</v>
      </c>
      <c r="F1" s="109" t="s">
        <v>498</v>
      </c>
      <c r="G1" s="109" t="s">
        <v>383</v>
      </c>
      <c r="H1" s="110" t="s">
        <v>117</v>
      </c>
      <c r="I1" s="109" t="s">
        <v>494</v>
      </c>
      <c r="K1" s="108" t="s">
        <v>502</v>
      </c>
      <c r="L1" s="108" t="s">
        <v>503</v>
      </c>
      <c r="N1" s="108" t="s">
        <v>517</v>
      </c>
      <c r="O1" s="108" t="s">
        <v>518</v>
      </c>
      <c r="Q1" s="136" t="s">
        <v>532</v>
      </c>
      <c r="S1" s="108" t="s">
        <v>536</v>
      </c>
    </row>
    <row r="2" spans="1:19">
      <c r="A2" s="111" t="e">
        <f>#VALUE!</f>
        <v>#VALUE!</v>
      </c>
      <c r="B2" s="112" t="str">
        <f t="shared" ref="B2:B33" si="0">G2</f>
        <v>의회운영위원회</v>
      </c>
      <c r="C2" s="111" t="e">
        <f>#VALUE!</f>
        <v>#VALUE!</v>
      </c>
      <c r="E2" s="113" t="s">
        <v>56</v>
      </c>
      <c r="F2" s="114" t="s">
        <v>56</v>
      </c>
      <c r="G2" s="113" t="s">
        <v>12</v>
      </c>
      <c r="H2" s="115">
        <v>1</v>
      </c>
      <c r="I2" s="116" t="s">
        <v>119</v>
      </c>
      <c r="K2" s="108" t="s">
        <v>506</v>
      </c>
      <c r="L2" s="108" t="s">
        <v>506</v>
      </c>
      <c r="N2" s="108" t="s">
        <v>517</v>
      </c>
      <c r="O2" s="108" t="s">
        <v>518</v>
      </c>
      <c r="Q2" s="136" t="s">
        <v>533</v>
      </c>
      <c r="S2" s="108" t="s">
        <v>537</v>
      </c>
    </row>
    <row r="3" spans="1:19">
      <c r="A3" s="111" t="e">
        <f>#VALUE!</f>
        <v>#VALUE!</v>
      </c>
      <c r="B3" s="112" t="str">
        <f t="shared" si="0"/>
        <v>의회운영위원회</v>
      </c>
      <c r="C3" s="111" t="e">
        <f>#VALUE!</f>
        <v>#VALUE!</v>
      </c>
      <c r="E3" s="113" t="s">
        <v>104</v>
      </c>
      <c r="F3" s="114" t="s">
        <v>256</v>
      </c>
      <c r="G3" s="113" t="s">
        <v>12</v>
      </c>
      <c r="H3" s="115">
        <v>2</v>
      </c>
      <c r="I3" s="116" t="s">
        <v>124</v>
      </c>
      <c r="K3" s="108" t="s">
        <v>54</v>
      </c>
      <c r="L3" s="108" t="s">
        <v>54</v>
      </c>
      <c r="N3" s="108" t="s">
        <v>516</v>
      </c>
      <c r="O3" s="108" t="s">
        <v>519</v>
      </c>
      <c r="Q3" s="108" t="s">
        <v>534</v>
      </c>
      <c r="S3" s="108" t="s">
        <v>538</v>
      </c>
    </row>
    <row r="4" spans="1:19">
      <c r="A4" s="111" t="e">
        <f>#VALUE!</f>
        <v>#VALUE!</v>
      </c>
      <c r="B4" s="112" t="str">
        <f t="shared" si="0"/>
        <v>의회운영위원회</v>
      </c>
      <c r="C4" s="111" t="e">
        <f>#VALUE!</f>
        <v>#VALUE!</v>
      </c>
      <c r="E4" s="113" t="s">
        <v>104</v>
      </c>
      <c r="F4" s="114" t="s">
        <v>258</v>
      </c>
      <c r="G4" s="113" t="s">
        <v>12</v>
      </c>
      <c r="H4" s="115">
        <v>3</v>
      </c>
      <c r="I4" s="116" t="s">
        <v>126</v>
      </c>
      <c r="K4" s="108" t="s">
        <v>499</v>
      </c>
      <c r="L4" s="108" t="s">
        <v>504</v>
      </c>
      <c r="O4" s="108" t="s">
        <v>517</v>
      </c>
    </row>
    <row r="5" spans="1:19">
      <c r="A5" s="111" t="e">
        <f>#VALUE!</f>
        <v>#VALUE!</v>
      </c>
      <c r="B5" s="112" t="str">
        <f t="shared" si="0"/>
        <v>의회운영위원회</v>
      </c>
      <c r="C5" s="111" t="e">
        <f>#VALUE!</f>
        <v>#VALUE!</v>
      </c>
      <c r="E5" s="113" t="s">
        <v>104</v>
      </c>
      <c r="F5" s="114" t="s">
        <v>260</v>
      </c>
      <c r="G5" s="113" t="s">
        <v>12</v>
      </c>
      <c r="H5" s="115">
        <v>4</v>
      </c>
      <c r="I5" s="116" t="s">
        <v>128</v>
      </c>
      <c r="K5" s="108" t="s">
        <v>500</v>
      </c>
      <c r="L5" s="108" t="s">
        <v>500</v>
      </c>
      <c r="O5" s="108" t="s">
        <v>516</v>
      </c>
    </row>
    <row r="6" spans="1:19">
      <c r="A6" s="111" t="e">
        <f>#VALUE!</f>
        <v>#VALUE!</v>
      </c>
      <c r="B6" s="112" t="str">
        <f t="shared" si="0"/>
        <v>의회운영위원회</v>
      </c>
      <c r="C6" s="111" t="e">
        <f>#VALUE!</f>
        <v>#VALUE!</v>
      </c>
      <c r="E6" s="113" t="s">
        <v>102</v>
      </c>
      <c r="F6" s="114" t="s">
        <v>102</v>
      </c>
      <c r="G6" s="113" t="s">
        <v>12</v>
      </c>
      <c r="H6" s="115">
        <v>5</v>
      </c>
      <c r="I6" s="116" t="s">
        <v>137</v>
      </c>
      <c r="K6" s="108" t="s">
        <v>505</v>
      </c>
      <c r="L6" s="108" t="s">
        <v>501</v>
      </c>
    </row>
    <row r="7" spans="1:19">
      <c r="A7" s="111" t="e">
        <f>#VALUE!</f>
        <v>#VALUE!</v>
      </c>
      <c r="B7" s="112" t="str">
        <f t="shared" si="0"/>
        <v>의회운영위원회</v>
      </c>
      <c r="C7" s="111" t="e">
        <f>#VALUE!</f>
        <v>#VALUE!</v>
      </c>
      <c r="E7" s="113" t="s">
        <v>102</v>
      </c>
      <c r="F7" s="114" t="s">
        <v>296</v>
      </c>
      <c r="G7" s="113" t="s">
        <v>12</v>
      </c>
      <c r="H7" s="115">
        <v>6</v>
      </c>
      <c r="I7" s="116" t="s">
        <v>139</v>
      </c>
      <c r="K7" s="108" t="s">
        <v>501</v>
      </c>
    </row>
    <row r="8" spans="1:19">
      <c r="A8" s="111" t="e">
        <f>#VALUE!</f>
        <v>#VALUE!</v>
      </c>
      <c r="B8" s="112" t="str">
        <f t="shared" si="0"/>
        <v>기획재정위원회</v>
      </c>
      <c r="C8" s="111" t="e">
        <f>#VALUE!</f>
        <v>#VALUE!</v>
      </c>
      <c r="E8" s="113" t="s">
        <v>103</v>
      </c>
      <c r="F8" s="114" t="s">
        <v>118</v>
      </c>
      <c r="G8" s="113" t="s">
        <v>13</v>
      </c>
      <c r="H8" s="115">
        <v>7</v>
      </c>
      <c r="I8" s="116" t="s">
        <v>149</v>
      </c>
    </row>
    <row r="9" spans="1:19">
      <c r="A9" s="111" t="e">
        <f>#VALUE!</f>
        <v>#VALUE!</v>
      </c>
      <c r="B9" s="112" t="str">
        <f t="shared" si="0"/>
        <v>기획재정위원회</v>
      </c>
      <c r="C9" s="111" t="e">
        <f>#VALUE!</f>
        <v>#VALUE!</v>
      </c>
      <c r="E9" s="113" t="s">
        <v>103</v>
      </c>
      <c r="F9" s="114" t="s">
        <v>120</v>
      </c>
      <c r="G9" s="113" t="s">
        <v>13</v>
      </c>
      <c r="H9" s="115">
        <v>8</v>
      </c>
      <c r="I9" s="116" t="s">
        <v>151</v>
      </c>
    </row>
    <row r="10" spans="1:19">
      <c r="A10" s="111" t="e">
        <f>#VALUE!</f>
        <v>#VALUE!</v>
      </c>
      <c r="B10" s="112" t="str">
        <f t="shared" si="0"/>
        <v>기획재정위원회</v>
      </c>
      <c r="C10" s="111" t="e">
        <f>#VALUE!</f>
        <v>#VALUE!</v>
      </c>
      <c r="E10" s="113" t="s">
        <v>103</v>
      </c>
      <c r="F10" s="114" t="s">
        <v>121</v>
      </c>
      <c r="G10" s="113" t="s">
        <v>13</v>
      </c>
      <c r="H10" s="115">
        <v>9</v>
      </c>
      <c r="I10" s="116" t="s">
        <v>153</v>
      </c>
    </row>
    <row r="11" spans="1:19">
      <c r="A11" s="111" t="e">
        <f>#VALUE!</f>
        <v>#VALUE!</v>
      </c>
      <c r="B11" s="112" t="str">
        <f t="shared" si="0"/>
        <v>기획재정위원회</v>
      </c>
      <c r="C11" s="111" t="e">
        <f>#VALUE!</f>
        <v>#VALUE!</v>
      </c>
      <c r="E11" s="113" t="s">
        <v>103</v>
      </c>
      <c r="F11" s="114" t="s">
        <v>122</v>
      </c>
      <c r="G11" s="113" t="s">
        <v>13</v>
      </c>
      <c r="H11" s="115">
        <v>10</v>
      </c>
      <c r="I11" s="116" t="s">
        <v>155</v>
      </c>
    </row>
    <row r="12" spans="1:19">
      <c r="A12" s="111" t="e">
        <f>#VALUE!</f>
        <v>#VALUE!</v>
      </c>
      <c r="B12" s="112" t="str">
        <f t="shared" si="0"/>
        <v>기획재정위원회</v>
      </c>
      <c r="C12" s="111" t="e">
        <f>#VALUE!</f>
        <v>#VALUE!</v>
      </c>
      <c r="E12" s="113" t="s">
        <v>95</v>
      </c>
      <c r="F12" s="114" t="s">
        <v>123</v>
      </c>
      <c r="G12" s="113" t="s">
        <v>13</v>
      </c>
      <c r="H12" s="115">
        <v>11</v>
      </c>
      <c r="I12" s="116" t="s">
        <v>162</v>
      </c>
    </row>
    <row r="13" spans="1:19">
      <c r="A13" s="111" t="e">
        <f>#VALUE!</f>
        <v>#VALUE!</v>
      </c>
      <c r="B13" s="112" t="str">
        <f t="shared" si="0"/>
        <v>기획재정위원회</v>
      </c>
      <c r="C13" s="111" t="e">
        <f>#VALUE!</f>
        <v>#VALUE!</v>
      </c>
      <c r="E13" s="113" t="s">
        <v>95</v>
      </c>
      <c r="F13" s="114" t="s">
        <v>125</v>
      </c>
      <c r="G13" s="113" t="s">
        <v>13</v>
      </c>
      <c r="H13" s="115">
        <v>12</v>
      </c>
      <c r="I13" s="116" t="s">
        <v>164</v>
      </c>
    </row>
    <row r="14" spans="1:19">
      <c r="A14" s="111" t="e">
        <f>#VALUE!</f>
        <v>#VALUE!</v>
      </c>
      <c r="B14" s="112" t="str">
        <f t="shared" si="0"/>
        <v>기획재정위원회</v>
      </c>
      <c r="C14" s="111" t="e">
        <f>#VALUE!</f>
        <v>#VALUE!</v>
      </c>
      <c r="E14" s="113" t="s">
        <v>95</v>
      </c>
      <c r="F14" s="114" t="s">
        <v>127</v>
      </c>
      <c r="G14" s="113" t="s">
        <v>13</v>
      </c>
      <c r="H14" s="115">
        <v>13</v>
      </c>
      <c r="I14" s="116" t="s">
        <v>166</v>
      </c>
    </row>
    <row r="15" spans="1:19">
      <c r="A15" s="111" t="e">
        <f>#VALUE!</f>
        <v>#VALUE!</v>
      </c>
      <c r="B15" s="112" t="str">
        <f t="shared" si="0"/>
        <v>기획재정위원회</v>
      </c>
      <c r="C15" s="111" t="e">
        <f>#VALUE!</f>
        <v>#VALUE!</v>
      </c>
      <c r="E15" s="113" t="s">
        <v>95</v>
      </c>
      <c r="F15" s="114" t="s">
        <v>129</v>
      </c>
      <c r="G15" s="113" t="s">
        <v>13</v>
      </c>
      <c r="H15" s="115">
        <v>14</v>
      </c>
      <c r="I15" s="116" t="s">
        <v>407</v>
      </c>
    </row>
    <row r="16" spans="1:19">
      <c r="A16" s="111" t="e">
        <f>#VALUE!</f>
        <v>#VALUE!</v>
      </c>
      <c r="B16" s="112" t="str">
        <f t="shared" si="0"/>
        <v>기획재정위원회</v>
      </c>
      <c r="C16" s="111" t="e">
        <f>#VALUE!</f>
        <v>#VALUE!</v>
      </c>
      <c r="E16" s="113" t="s">
        <v>95</v>
      </c>
      <c r="F16" s="114" t="s">
        <v>130</v>
      </c>
      <c r="G16" s="113" t="s">
        <v>13</v>
      </c>
      <c r="H16" s="115">
        <v>15</v>
      </c>
      <c r="I16" s="116" t="s">
        <v>408</v>
      </c>
    </row>
    <row r="17" spans="1:9">
      <c r="A17" s="111" t="e">
        <f>#VALUE!</f>
        <v>#VALUE!</v>
      </c>
      <c r="B17" s="112" t="str">
        <f t="shared" si="0"/>
        <v>기획재정위원회</v>
      </c>
      <c r="C17" s="111" t="e">
        <f>#VALUE!</f>
        <v>#VALUE!</v>
      </c>
      <c r="E17" s="113" t="s">
        <v>95</v>
      </c>
      <c r="F17" s="114" t="s">
        <v>131</v>
      </c>
      <c r="G17" s="113" t="s">
        <v>13</v>
      </c>
      <c r="H17" s="115">
        <v>16</v>
      </c>
      <c r="I17" s="116" t="s">
        <v>409</v>
      </c>
    </row>
    <row r="18" spans="1:9">
      <c r="A18" s="111" t="e">
        <f>#VALUE!</f>
        <v>#VALUE!</v>
      </c>
      <c r="B18" s="112" t="str">
        <f t="shared" si="0"/>
        <v>기획재정위원회</v>
      </c>
      <c r="C18" s="111" t="e">
        <f>#VALUE!</f>
        <v>#VALUE!</v>
      </c>
      <c r="E18" s="113" t="s">
        <v>95</v>
      </c>
      <c r="F18" s="114" t="s">
        <v>132</v>
      </c>
      <c r="G18" s="113" t="s">
        <v>13</v>
      </c>
      <c r="H18" s="115">
        <v>17</v>
      </c>
      <c r="I18" s="116" t="s">
        <v>410</v>
      </c>
    </row>
    <row r="19" spans="1:9">
      <c r="A19" s="111" t="e">
        <f>#VALUE!</f>
        <v>#VALUE!</v>
      </c>
      <c r="B19" s="112" t="str">
        <f t="shared" si="0"/>
        <v>기획재정위원회</v>
      </c>
      <c r="C19" s="111" t="e">
        <f>#VALUE!</f>
        <v>#VALUE!</v>
      </c>
      <c r="E19" s="113" t="s">
        <v>95</v>
      </c>
      <c r="F19" s="114" t="s">
        <v>133</v>
      </c>
      <c r="G19" s="113" t="s">
        <v>13</v>
      </c>
      <c r="H19" s="115">
        <v>18</v>
      </c>
      <c r="I19" s="116" t="s">
        <v>411</v>
      </c>
    </row>
    <row r="20" spans="1:9">
      <c r="A20" s="111" t="e">
        <f>#VALUE!</f>
        <v>#VALUE!</v>
      </c>
      <c r="B20" s="112" t="str">
        <f t="shared" si="0"/>
        <v>기획재정위원회</v>
      </c>
      <c r="C20" s="111" t="e">
        <f>#VALUE!</f>
        <v>#VALUE!</v>
      </c>
      <c r="E20" s="113" t="s">
        <v>95</v>
      </c>
      <c r="F20" s="114" t="s">
        <v>134</v>
      </c>
      <c r="G20" s="113" t="s">
        <v>13</v>
      </c>
      <c r="H20" s="115">
        <v>19</v>
      </c>
      <c r="I20" s="116" t="s">
        <v>412</v>
      </c>
    </row>
    <row r="21" spans="1:9">
      <c r="A21" s="111" t="e">
        <f>#VALUE!</f>
        <v>#VALUE!</v>
      </c>
      <c r="B21" s="112" t="str">
        <f t="shared" si="0"/>
        <v>기획재정위원회</v>
      </c>
      <c r="C21" s="111" t="e">
        <f>#VALUE!</f>
        <v>#VALUE!</v>
      </c>
      <c r="E21" s="113" t="s">
        <v>95</v>
      </c>
      <c r="F21" s="114" t="s">
        <v>135</v>
      </c>
      <c r="G21" s="113" t="s">
        <v>13</v>
      </c>
      <c r="H21" s="115">
        <v>20</v>
      </c>
      <c r="I21" s="116" t="s">
        <v>413</v>
      </c>
    </row>
    <row r="22" spans="1:9">
      <c r="A22" s="111" t="e">
        <f>#VALUE!</f>
        <v>#VALUE!</v>
      </c>
      <c r="B22" s="112" t="str">
        <f t="shared" si="0"/>
        <v>기획재정위원회</v>
      </c>
      <c r="C22" s="111" t="e">
        <f>#VALUE!</f>
        <v>#VALUE!</v>
      </c>
      <c r="E22" s="113" t="s">
        <v>298</v>
      </c>
      <c r="F22" s="114" t="s">
        <v>299</v>
      </c>
      <c r="G22" s="113" t="s">
        <v>13</v>
      </c>
      <c r="H22" s="115">
        <v>21</v>
      </c>
      <c r="I22" s="116" t="s">
        <v>168</v>
      </c>
    </row>
    <row r="23" spans="1:9">
      <c r="A23" s="111" t="e">
        <f>#VALUE!</f>
        <v>#VALUE!</v>
      </c>
      <c r="B23" s="112" t="str">
        <f t="shared" si="0"/>
        <v>기획재정위원회</v>
      </c>
      <c r="C23" s="111" t="e">
        <f>#VALUE!</f>
        <v>#VALUE!</v>
      </c>
      <c r="E23" s="113" t="s">
        <v>298</v>
      </c>
      <c r="F23" s="114" t="s">
        <v>301</v>
      </c>
      <c r="G23" s="113" t="s">
        <v>13</v>
      </c>
      <c r="H23" s="115">
        <v>22</v>
      </c>
      <c r="I23" s="116" t="s">
        <v>170</v>
      </c>
    </row>
    <row r="24" spans="1:9">
      <c r="A24" s="111" t="e">
        <f>#VALUE!</f>
        <v>#VALUE!</v>
      </c>
      <c r="B24" s="112" t="str">
        <f t="shared" si="0"/>
        <v>기획재정위원회</v>
      </c>
      <c r="C24" s="111" t="e">
        <f>#VALUE!</f>
        <v>#VALUE!</v>
      </c>
      <c r="E24" s="113" t="s">
        <v>298</v>
      </c>
      <c r="F24" s="114" t="s">
        <v>305</v>
      </c>
      <c r="G24" s="113" t="s">
        <v>13</v>
      </c>
      <c r="H24" s="115">
        <v>23</v>
      </c>
      <c r="I24" s="116" t="s">
        <v>172</v>
      </c>
    </row>
    <row r="25" spans="1:9">
      <c r="A25" s="111" t="e">
        <f>#VALUE!</f>
        <v>#VALUE!</v>
      </c>
      <c r="B25" s="112" t="str">
        <f t="shared" si="0"/>
        <v>기획재정위원회</v>
      </c>
      <c r="C25" s="111" t="e">
        <f>#VALUE!</f>
        <v>#VALUE!</v>
      </c>
      <c r="E25" s="113" t="s">
        <v>298</v>
      </c>
      <c r="F25" s="114" t="s">
        <v>307</v>
      </c>
      <c r="G25" s="113" t="s">
        <v>13</v>
      </c>
      <c r="H25" s="115">
        <v>24</v>
      </c>
      <c r="I25" s="116" t="s">
        <v>174</v>
      </c>
    </row>
    <row r="26" spans="1:9">
      <c r="A26" s="111" t="e">
        <f>#VALUE!</f>
        <v>#VALUE!</v>
      </c>
      <c r="B26" s="112" t="str">
        <f t="shared" si="0"/>
        <v>기획재정위원회</v>
      </c>
      <c r="C26" s="111" t="e">
        <f>#VALUE!</f>
        <v>#VALUE!</v>
      </c>
      <c r="E26" s="113" t="s">
        <v>298</v>
      </c>
      <c r="F26" s="114" t="s">
        <v>311</v>
      </c>
      <c r="G26" s="113" t="s">
        <v>13</v>
      </c>
      <c r="H26" s="115">
        <v>25</v>
      </c>
      <c r="I26" s="116" t="s">
        <v>176</v>
      </c>
    </row>
    <row r="27" spans="1:9">
      <c r="A27" s="111" t="e">
        <f>#VALUE!</f>
        <v>#VALUE!</v>
      </c>
      <c r="B27" s="112" t="str">
        <f t="shared" si="0"/>
        <v>경제과학기술위원회</v>
      </c>
      <c r="C27" s="111" t="e">
        <f>#VALUE!</f>
        <v>#VALUE!</v>
      </c>
      <c r="E27" s="113" t="s">
        <v>313</v>
      </c>
      <c r="F27" s="114" t="s">
        <v>314</v>
      </c>
      <c r="G27" s="113" t="s">
        <v>4</v>
      </c>
      <c r="H27" s="115">
        <v>26</v>
      </c>
      <c r="I27" s="116" t="s">
        <v>179</v>
      </c>
    </row>
    <row r="28" spans="1:9">
      <c r="A28" s="111" t="e">
        <f>#VALUE!</f>
        <v>#VALUE!</v>
      </c>
      <c r="B28" s="112" t="str">
        <f t="shared" si="0"/>
        <v>경제과학기술위원회</v>
      </c>
      <c r="C28" s="111" t="e">
        <f>#VALUE!</f>
        <v>#VALUE!</v>
      </c>
      <c r="E28" s="113" t="s">
        <v>313</v>
      </c>
      <c r="F28" s="114" t="s">
        <v>316</v>
      </c>
      <c r="G28" s="113" t="s">
        <v>4</v>
      </c>
      <c r="H28" s="115">
        <v>27</v>
      </c>
      <c r="I28" s="116" t="s">
        <v>181</v>
      </c>
    </row>
    <row r="29" spans="1:9">
      <c r="A29" s="111" t="e">
        <f>#VALUE!</f>
        <v>#VALUE!</v>
      </c>
      <c r="B29" s="112" t="str">
        <f t="shared" si="0"/>
        <v>경제과학기술위원회</v>
      </c>
      <c r="C29" s="111" t="e">
        <f>#VALUE!</f>
        <v>#VALUE!</v>
      </c>
      <c r="E29" s="113" t="s">
        <v>313</v>
      </c>
      <c r="F29" s="114" t="s">
        <v>318</v>
      </c>
      <c r="G29" s="113" t="s">
        <v>4</v>
      </c>
      <c r="H29" s="115">
        <v>28</v>
      </c>
      <c r="I29" s="116" t="s">
        <v>183</v>
      </c>
    </row>
    <row r="30" spans="1:9">
      <c r="A30" s="111" t="e">
        <f>#VALUE!</f>
        <v>#VALUE!</v>
      </c>
      <c r="B30" s="112" t="str">
        <f t="shared" si="0"/>
        <v>경제과학기술위원회</v>
      </c>
      <c r="C30" s="111" t="e">
        <f>#VALUE!</f>
        <v>#VALUE!</v>
      </c>
      <c r="E30" s="113" t="s">
        <v>313</v>
      </c>
      <c r="F30" s="114" t="s">
        <v>320</v>
      </c>
      <c r="G30" s="113" t="s">
        <v>4</v>
      </c>
      <c r="H30" s="115">
        <v>29</v>
      </c>
      <c r="I30" s="116" t="s">
        <v>184</v>
      </c>
    </row>
    <row r="31" spans="1:9">
      <c r="A31" s="111" t="e">
        <f>#VALUE!</f>
        <v>#VALUE!</v>
      </c>
      <c r="B31" s="112" t="str">
        <f t="shared" si="0"/>
        <v>경제과학기술위원회</v>
      </c>
      <c r="C31" s="111" t="e">
        <f>#VALUE!</f>
        <v>#VALUE!</v>
      </c>
      <c r="E31" s="113" t="s">
        <v>313</v>
      </c>
      <c r="F31" s="114" t="s">
        <v>322</v>
      </c>
      <c r="G31" s="113" t="s">
        <v>4</v>
      </c>
      <c r="H31" s="115">
        <v>30</v>
      </c>
      <c r="I31" s="116" t="s">
        <v>186</v>
      </c>
    </row>
    <row r="32" spans="1:9">
      <c r="A32" s="111" t="e">
        <f>#VALUE!</f>
        <v>#VALUE!</v>
      </c>
      <c r="B32" s="112" t="str">
        <f t="shared" si="0"/>
        <v>경제과학기술위원회</v>
      </c>
      <c r="C32" s="111" t="e">
        <f>#VALUE!</f>
        <v>#VALUE!</v>
      </c>
      <c r="E32" s="113" t="s">
        <v>313</v>
      </c>
      <c r="F32" s="114" t="s">
        <v>324</v>
      </c>
      <c r="G32" s="113" t="s">
        <v>4</v>
      </c>
      <c r="H32" s="115">
        <v>31</v>
      </c>
      <c r="I32" s="116" t="s">
        <v>188</v>
      </c>
    </row>
    <row r="33" spans="1:9">
      <c r="A33" s="111" t="e">
        <f>#VALUE!</f>
        <v>#VALUE!</v>
      </c>
      <c r="B33" s="112" t="str">
        <f t="shared" si="0"/>
        <v>경제과학기술위원회</v>
      </c>
      <c r="C33" s="111" t="e">
        <f>#VALUE!</f>
        <v>#VALUE!</v>
      </c>
      <c r="E33" s="113" t="s">
        <v>313</v>
      </c>
      <c r="F33" s="114" t="s">
        <v>326</v>
      </c>
      <c r="G33" s="113" t="s">
        <v>4</v>
      </c>
      <c r="H33" s="115">
        <v>32</v>
      </c>
      <c r="I33" s="116" t="s">
        <v>414</v>
      </c>
    </row>
    <row r="34" spans="1:9">
      <c r="A34" s="111" t="e">
        <f>#VALUE!</f>
        <v>#VALUE!</v>
      </c>
      <c r="B34" s="112" t="str">
        <f t="shared" ref="B34:B65" si="1">G34</f>
        <v>경제과학기술위원회</v>
      </c>
      <c r="C34" s="111" t="e">
        <f>#VALUE!</f>
        <v>#VALUE!</v>
      </c>
      <c r="E34" s="113" t="s">
        <v>313</v>
      </c>
      <c r="F34" s="114" t="s">
        <v>328</v>
      </c>
      <c r="G34" s="113" t="s">
        <v>4</v>
      </c>
      <c r="H34" s="115">
        <v>33</v>
      </c>
      <c r="I34" s="116" t="s">
        <v>415</v>
      </c>
    </row>
    <row r="35" spans="1:9">
      <c r="A35" s="111" t="e">
        <f>#VALUE!</f>
        <v>#VALUE!</v>
      </c>
      <c r="B35" s="112" t="str">
        <f t="shared" si="1"/>
        <v>경제과학기술위원회</v>
      </c>
      <c r="C35" s="111" t="e">
        <f>#VALUE!</f>
        <v>#VALUE!</v>
      </c>
      <c r="E35" s="113" t="s">
        <v>313</v>
      </c>
      <c r="F35" s="114" t="s">
        <v>329</v>
      </c>
      <c r="G35" s="113" t="s">
        <v>4</v>
      </c>
      <c r="H35" s="115">
        <v>34</v>
      </c>
      <c r="I35" s="116" t="s">
        <v>416</v>
      </c>
    </row>
    <row r="36" spans="1:9">
      <c r="A36" s="111" t="e">
        <f>#VALUE!</f>
        <v>#VALUE!</v>
      </c>
      <c r="B36" s="112" t="str">
        <f t="shared" si="1"/>
        <v>경제과학기술위원회</v>
      </c>
      <c r="C36" s="111" t="e">
        <f>#VALUE!</f>
        <v>#VALUE!</v>
      </c>
      <c r="E36" s="113" t="s">
        <v>313</v>
      </c>
      <c r="F36" s="114" t="s">
        <v>330</v>
      </c>
      <c r="G36" s="113" t="s">
        <v>4</v>
      </c>
      <c r="H36" s="115">
        <v>35</v>
      </c>
      <c r="I36" s="116" t="s">
        <v>417</v>
      </c>
    </row>
    <row r="37" spans="1:9">
      <c r="A37" s="111" t="e">
        <f>#VALUE!</f>
        <v>#VALUE!</v>
      </c>
      <c r="B37" s="112" t="str">
        <f t="shared" si="1"/>
        <v>경제과학기술위원회</v>
      </c>
      <c r="C37" s="111" t="e">
        <f>#VALUE!</f>
        <v>#VALUE!</v>
      </c>
      <c r="E37" s="113" t="s">
        <v>313</v>
      </c>
      <c r="F37" s="114" t="s">
        <v>331</v>
      </c>
      <c r="G37" s="113" t="s">
        <v>4</v>
      </c>
      <c r="H37" s="115">
        <v>36</v>
      </c>
      <c r="I37" s="116" t="s">
        <v>418</v>
      </c>
    </row>
    <row r="38" spans="1:9">
      <c r="A38" s="111" t="e">
        <f>#VALUE!</f>
        <v>#VALUE!</v>
      </c>
      <c r="B38" s="112" t="str">
        <f t="shared" si="1"/>
        <v>경제과학기술위원회</v>
      </c>
      <c r="C38" s="111" t="e">
        <f>#VALUE!</f>
        <v>#VALUE!</v>
      </c>
      <c r="E38" s="113" t="s">
        <v>313</v>
      </c>
      <c r="F38" s="114" t="s">
        <v>332</v>
      </c>
      <c r="G38" s="113" t="s">
        <v>4</v>
      </c>
      <c r="H38" s="115">
        <v>37</v>
      </c>
      <c r="I38" s="116" t="s">
        <v>419</v>
      </c>
    </row>
    <row r="39" spans="1:9">
      <c r="A39" s="111" t="e">
        <f>#VALUE!</f>
        <v>#VALUE!</v>
      </c>
      <c r="B39" s="112" t="str">
        <f t="shared" si="1"/>
        <v>안전행정위원회</v>
      </c>
      <c r="C39" s="111" t="e">
        <f>#VALUE!</f>
        <v>#VALUE!</v>
      </c>
      <c r="E39" s="113" t="s">
        <v>97</v>
      </c>
      <c r="F39" s="114" t="s">
        <v>148</v>
      </c>
      <c r="G39" s="113" t="s">
        <v>55</v>
      </c>
      <c r="H39" s="115">
        <v>38</v>
      </c>
      <c r="I39" s="116" t="s">
        <v>191</v>
      </c>
    </row>
    <row r="40" spans="1:9">
      <c r="A40" s="111" t="e">
        <f>#VALUE!</f>
        <v>#VALUE!</v>
      </c>
      <c r="B40" s="112" t="str">
        <f t="shared" si="1"/>
        <v>안전행정위원회</v>
      </c>
      <c r="C40" s="111" t="e">
        <f>#VALUE!</f>
        <v>#VALUE!</v>
      </c>
      <c r="E40" s="113" t="s">
        <v>97</v>
      </c>
      <c r="F40" s="114" t="s">
        <v>150</v>
      </c>
      <c r="G40" s="113" t="s">
        <v>55</v>
      </c>
      <c r="H40" s="115">
        <v>39</v>
      </c>
      <c r="I40" s="116" t="s">
        <v>193</v>
      </c>
    </row>
    <row r="41" spans="1:9">
      <c r="A41" s="111" t="e">
        <f>#VALUE!</f>
        <v>#VALUE!</v>
      </c>
      <c r="B41" s="112" t="str">
        <f t="shared" si="1"/>
        <v>안전행정위원회</v>
      </c>
      <c r="C41" s="111" t="e">
        <f>#VALUE!</f>
        <v>#VALUE!</v>
      </c>
      <c r="E41" s="113" t="s">
        <v>97</v>
      </c>
      <c r="F41" s="114" t="s">
        <v>152</v>
      </c>
      <c r="G41" s="113" t="s">
        <v>55</v>
      </c>
      <c r="H41" s="115">
        <v>40</v>
      </c>
      <c r="I41" s="116" t="s">
        <v>195</v>
      </c>
    </row>
    <row r="42" spans="1:9">
      <c r="A42" s="111" t="e">
        <f>#VALUE!</f>
        <v>#VALUE!</v>
      </c>
      <c r="B42" s="112" t="str">
        <f t="shared" si="1"/>
        <v>안전행정위원회</v>
      </c>
      <c r="C42" s="111" t="e">
        <f>#VALUE!</f>
        <v>#VALUE!</v>
      </c>
      <c r="E42" s="113" t="s">
        <v>97</v>
      </c>
      <c r="F42" s="114" t="s">
        <v>154</v>
      </c>
      <c r="G42" s="113" t="s">
        <v>55</v>
      </c>
      <c r="H42" s="115">
        <v>41</v>
      </c>
      <c r="I42" s="116" t="s">
        <v>420</v>
      </c>
    </row>
    <row r="43" spans="1:9">
      <c r="A43" s="111" t="e">
        <f>#VALUE!</f>
        <v>#VALUE!</v>
      </c>
      <c r="B43" s="112" t="str">
        <f t="shared" si="1"/>
        <v>안전행정위원회</v>
      </c>
      <c r="C43" s="111" t="e">
        <f>#VALUE!</f>
        <v>#VALUE!</v>
      </c>
      <c r="E43" s="113" t="s">
        <v>97</v>
      </c>
      <c r="F43" s="114" t="s">
        <v>156</v>
      </c>
      <c r="G43" s="113" t="s">
        <v>55</v>
      </c>
      <c r="H43" s="115">
        <v>42</v>
      </c>
      <c r="I43" s="116" t="s">
        <v>421</v>
      </c>
    </row>
    <row r="44" spans="1:9">
      <c r="A44" s="111" t="e">
        <f>#VALUE!</f>
        <v>#VALUE!</v>
      </c>
      <c r="B44" s="112" t="str">
        <f t="shared" si="1"/>
        <v>안전행정위원회</v>
      </c>
      <c r="C44" s="111" t="e">
        <f>#VALUE!</f>
        <v>#VALUE!</v>
      </c>
      <c r="E44" s="113" t="s">
        <v>97</v>
      </c>
      <c r="F44" s="114" t="s">
        <v>157</v>
      </c>
      <c r="G44" s="113" t="s">
        <v>55</v>
      </c>
      <c r="H44" s="115">
        <v>43</v>
      </c>
      <c r="I44" s="116" t="s">
        <v>422</v>
      </c>
    </row>
    <row r="45" spans="1:9">
      <c r="A45" s="111" t="e">
        <f>#VALUE!</f>
        <v>#VALUE!</v>
      </c>
      <c r="B45" s="112" t="str">
        <f t="shared" si="1"/>
        <v>안전행정위원회</v>
      </c>
      <c r="C45" s="111" t="e">
        <f>#VALUE!</f>
        <v>#VALUE!</v>
      </c>
      <c r="E45" s="113" t="s">
        <v>97</v>
      </c>
      <c r="F45" s="114" t="s">
        <v>158</v>
      </c>
      <c r="G45" s="113" t="s">
        <v>55</v>
      </c>
      <c r="H45" s="115">
        <v>44</v>
      </c>
      <c r="I45" s="116" t="s">
        <v>423</v>
      </c>
    </row>
    <row r="46" spans="1:9">
      <c r="A46" s="111" t="e">
        <f>#VALUE!</f>
        <v>#VALUE!</v>
      </c>
      <c r="B46" s="112" t="str">
        <f t="shared" si="1"/>
        <v>안전행정위원회</v>
      </c>
      <c r="C46" s="111" t="e">
        <f>#VALUE!</f>
        <v>#VALUE!</v>
      </c>
      <c r="E46" s="113" t="s">
        <v>97</v>
      </c>
      <c r="F46" s="114" t="s">
        <v>159</v>
      </c>
      <c r="G46" s="113" t="s">
        <v>55</v>
      </c>
      <c r="H46" s="115">
        <v>45</v>
      </c>
      <c r="I46" s="116" t="s">
        <v>424</v>
      </c>
    </row>
    <row r="47" spans="1:9">
      <c r="A47" s="111" t="e">
        <f>#VALUE!</f>
        <v>#VALUE!</v>
      </c>
      <c r="B47" s="112" t="str">
        <f t="shared" si="1"/>
        <v>안전행정위원회</v>
      </c>
      <c r="C47" s="111" t="e">
        <f>#VALUE!</f>
        <v>#VALUE!</v>
      </c>
      <c r="E47" s="113" t="s">
        <v>196</v>
      </c>
      <c r="F47" s="114" t="s">
        <v>197</v>
      </c>
      <c r="G47" s="113" t="s">
        <v>55</v>
      </c>
      <c r="H47" s="115">
        <v>46</v>
      </c>
      <c r="I47" s="116" t="s">
        <v>198</v>
      </c>
    </row>
    <row r="48" spans="1:9">
      <c r="A48" s="111" t="e">
        <f>#VALUE!</f>
        <v>#VALUE!</v>
      </c>
      <c r="B48" s="112" t="str">
        <f t="shared" si="1"/>
        <v>안전행정위원회</v>
      </c>
      <c r="C48" s="111" t="e">
        <f>#VALUE!</f>
        <v>#VALUE!</v>
      </c>
      <c r="E48" s="113" t="s">
        <v>196</v>
      </c>
      <c r="F48" s="114" t="s">
        <v>199</v>
      </c>
      <c r="G48" s="113" t="s">
        <v>55</v>
      </c>
      <c r="H48" s="115">
        <v>47</v>
      </c>
      <c r="I48" s="116" t="s">
        <v>200</v>
      </c>
    </row>
    <row r="49" spans="1:9">
      <c r="A49" s="111" t="e">
        <f>#VALUE!</f>
        <v>#VALUE!</v>
      </c>
      <c r="B49" s="112" t="str">
        <f t="shared" si="1"/>
        <v>안전행정위원회</v>
      </c>
      <c r="C49" s="111" t="e">
        <f>#VALUE!</f>
        <v>#VALUE!</v>
      </c>
      <c r="E49" s="113" t="s">
        <v>196</v>
      </c>
      <c r="F49" s="114" t="s">
        <v>201</v>
      </c>
      <c r="G49" s="113" t="s">
        <v>55</v>
      </c>
      <c r="H49" s="115">
        <v>48</v>
      </c>
      <c r="I49" s="116" t="s">
        <v>202</v>
      </c>
    </row>
    <row r="50" spans="1:9">
      <c r="A50" s="111" t="e">
        <f>#VALUE!</f>
        <v>#VALUE!</v>
      </c>
      <c r="B50" s="112" t="str">
        <f t="shared" si="1"/>
        <v>안전행정위원회</v>
      </c>
      <c r="C50" s="111" t="e">
        <f>#VALUE!</f>
        <v>#VALUE!</v>
      </c>
      <c r="E50" s="113" t="s">
        <v>196</v>
      </c>
      <c r="F50" s="114" t="s">
        <v>203</v>
      </c>
      <c r="G50" s="113" t="s">
        <v>55</v>
      </c>
      <c r="H50" s="115">
        <v>49</v>
      </c>
      <c r="I50" s="116" t="s">
        <v>204</v>
      </c>
    </row>
    <row r="51" spans="1:9">
      <c r="A51" s="111" t="e">
        <f>#VALUE!</f>
        <v>#VALUE!</v>
      </c>
      <c r="B51" s="112" t="str">
        <f t="shared" si="1"/>
        <v>안전행정위원회</v>
      </c>
      <c r="C51" s="111" t="e">
        <f>#VALUE!</f>
        <v>#VALUE!</v>
      </c>
      <c r="E51" s="113" t="s">
        <v>196</v>
      </c>
      <c r="F51" s="114" t="s">
        <v>205</v>
      </c>
      <c r="G51" s="113" t="s">
        <v>55</v>
      </c>
      <c r="H51" s="115">
        <v>50</v>
      </c>
      <c r="I51" s="116" t="s">
        <v>206</v>
      </c>
    </row>
    <row r="52" spans="1:9">
      <c r="A52" s="111" t="e">
        <f>#VALUE!</f>
        <v>#VALUE!</v>
      </c>
      <c r="B52" s="112" t="str">
        <f t="shared" si="1"/>
        <v>안전행정위원회</v>
      </c>
      <c r="C52" s="111" t="e">
        <f>#VALUE!</f>
        <v>#VALUE!</v>
      </c>
      <c r="E52" s="113" t="s">
        <v>196</v>
      </c>
      <c r="F52" s="114" t="s">
        <v>207</v>
      </c>
      <c r="G52" s="113" t="s">
        <v>55</v>
      </c>
      <c r="H52" s="115">
        <v>51</v>
      </c>
      <c r="I52" s="116" t="s">
        <v>208</v>
      </c>
    </row>
    <row r="53" spans="1:9">
      <c r="A53" s="111" t="e">
        <f>#VALUE!</f>
        <v>#VALUE!</v>
      </c>
      <c r="B53" s="112" t="str">
        <f t="shared" si="1"/>
        <v>안전행정위원회</v>
      </c>
      <c r="C53" s="111" t="e">
        <f>#VALUE!</f>
        <v>#VALUE!</v>
      </c>
      <c r="E53" s="113" t="s">
        <v>196</v>
      </c>
      <c r="F53" s="114" t="s">
        <v>209</v>
      </c>
      <c r="G53" s="113" t="s">
        <v>55</v>
      </c>
      <c r="H53" s="115">
        <v>52</v>
      </c>
      <c r="I53" s="116" t="s">
        <v>210</v>
      </c>
    </row>
    <row r="54" spans="1:9">
      <c r="A54" s="111" t="e">
        <f>#VALUE!</f>
        <v>#VALUE!</v>
      </c>
      <c r="B54" s="112" t="str">
        <f t="shared" si="1"/>
        <v>안전행정위원회</v>
      </c>
      <c r="C54" s="111" t="e">
        <f>#VALUE!</f>
        <v>#VALUE!</v>
      </c>
      <c r="E54" s="113" t="s">
        <v>196</v>
      </c>
      <c r="F54" s="114" t="s">
        <v>211</v>
      </c>
      <c r="G54" s="113" t="s">
        <v>55</v>
      </c>
      <c r="H54" s="115">
        <v>53</v>
      </c>
      <c r="I54" s="116" t="s">
        <v>212</v>
      </c>
    </row>
    <row r="55" spans="1:9">
      <c r="A55" s="111" t="e">
        <f>#VALUE!</f>
        <v>#VALUE!</v>
      </c>
      <c r="B55" s="112" t="str">
        <f t="shared" si="1"/>
        <v>안전행정위원회</v>
      </c>
      <c r="C55" s="111" t="e">
        <f>#VALUE!</f>
        <v>#VALUE!</v>
      </c>
      <c r="E55" s="113" t="s">
        <v>196</v>
      </c>
      <c r="F55" s="114" t="s">
        <v>213</v>
      </c>
      <c r="G55" s="113" t="s">
        <v>55</v>
      </c>
      <c r="H55" s="115">
        <v>54</v>
      </c>
      <c r="I55" s="116" t="s">
        <v>214</v>
      </c>
    </row>
    <row r="56" spans="1:9">
      <c r="A56" s="111" t="e">
        <f>#VALUE!</f>
        <v>#VALUE!</v>
      </c>
      <c r="B56" s="112" t="str">
        <f t="shared" si="1"/>
        <v>안전행정위원회</v>
      </c>
      <c r="C56" s="111" t="e">
        <f>#VALUE!</f>
        <v>#VALUE!</v>
      </c>
      <c r="E56" s="113" t="s">
        <v>196</v>
      </c>
      <c r="F56" s="114" t="s">
        <v>215</v>
      </c>
      <c r="G56" s="113" t="s">
        <v>55</v>
      </c>
      <c r="H56" s="115">
        <v>55</v>
      </c>
      <c r="I56" s="116" t="s">
        <v>216</v>
      </c>
    </row>
    <row r="57" spans="1:9">
      <c r="A57" s="111" t="e">
        <f>#VALUE!</f>
        <v>#VALUE!</v>
      </c>
      <c r="B57" s="112" t="str">
        <f t="shared" si="1"/>
        <v>안전행정위원회</v>
      </c>
      <c r="C57" s="111" t="e">
        <f>#VALUE!</f>
        <v>#VALUE!</v>
      </c>
      <c r="E57" s="113" t="s">
        <v>105</v>
      </c>
      <c r="F57" s="114" t="s">
        <v>217</v>
      </c>
      <c r="G57" s="113" t="s">
        <v>55</v>
      </c>
      <c r="H57" s="115">
        <v>56</v>
      </c>
      <c r="I57" s="116" t="s">
        <v>218</v>
      </c>
    </row>
    <row r="58" spans="1:9">
      <c r="A58" s="111" t="e">
        <f>#VALUE!</f>
        <v>#VALUE!</v>
      </c>
      <c r="B58" s="112" t="str">
        <f t="shared" si="1"/>
        <v>안전행정위원회</v>
      </c>
      <c r="C58" s="111" t="e">
        <f>#VALUE!</f>
        <v>#VALUE!</v>
      </c>
      <c r="E58" s="113" t="s">
        <v>105</v>
      </c>
      <c r="F58" s="114" t="s">
        <v>209</v>
      </c>
      <c r="G58" s="113" t="s">
        <v>55</v>
      </c>
      <c r="H58" s="115">
        <v>57</v>
      </c>
      <c r="I58" s="116" t="s">
        <v>219</v>
      </c>
    </row>
    <row r="59" spans="1:9">
      <c r="A59" s="111" t="e">
        <f>#VALUE!</f>
        <v>#VALUE!</v>
      </c>
      <c r="B59" s="112" t="str">
        <f t="shared" si="1"/>
        <v>안전행정위원회</v>
      </c>
      <c r="C59" s="111" t="e">
        <f>#VALUE!</f>
        <v>#VALUE!</v>
      </c>
      <c r="E59" s="113" t="s">
        <v>110</v>
      </c>
      <c r="F59" s="114" t="s">
        <v>220</v>
      </c>
      <c r="G59" s="113" t="s">
        <v>55</v>
      </c>
      <c r="H59" s="115">
        <v>58</v>
      </c>
      <c r="I59" s="116" t="s">
        <v>255</v>
      </c>
    </row>
    <row r="60" spans="1:9">
      <c r="A60" s="111" t="e">
        <f>#VALUE!</f>
        <v>#VALUE!</v>
      </c>
      <c r="B60" s="112" t="str">
        <f t="shared" si="1"/>
        <v>안전행정위원회</v>
      </c>
      <c r="C60" s="111" t="e">
        <f>#VALUE!</f>
        <v>#VALUE!</v>
      </c>
      <c r="E60" s="113" t="s">
        <v>111</v>
      </c>
      <c r="F60" s="114" t="s">
        <v>221</v>
      </c>
      <c r="G60" s="113" t="s">
        <v>55</v>
      </c>
      <c r="H60" s="115">
        <v>59</v>
      </c>
      <c r="I60" s="116" t="s">
        <v>257</v>
      </c>
    </row>
    <row r="61" spans="1:9">
      <c r="A61" s="111" t="e">
        <f>#VALUE!</f>
        <v>#VALUE!</v>
      </c>
      <c r="B61" s="112" t="str">
        <f t="shared" si="1"/>
        <v>안전행정위원회</v>
      </c>
      <c r="C61" s="111" t="e">
        <f>#VALUE!</f>
        <v>#VALUE!</v>
      </c>
      <c r="E61" s="113" t="s">
        <v>111</v>
      </c>
      <c r="F61" s="114" t="s">
        <v>222</v>
      </c>
      <c r="G61" s="113" t="s">
        <v>55</v>
      </c>
      <c r="H61" s="115">
        <v>60</v>
      </c>
      <c r="I61" s="116" t="s">
        <v>259</v>
      </c>
    </row>
    <row r="62" spans="1:9">
      <c r="A62" s="111" t="e">
        <f>#VALUE!</f>
        <v>#VALUE!</v>
      </c>
      <c r="B62" s="112" t="str">
        <f t="shared" si="1"/>
        <v>안전행정위원회</v>
      </c>
      <c r="C62" s="111" t="e">
        <f>#VALUE!</f>
        <v>#VALUE!</v>
      </c>
      <c r="E62" s="113" t="s">
        <v>111</v>
      </c>
      <c r="F62" s="114" t="s">
        <v>223</v>
      </c>
      <c r="G62" s="113" t="s">
        <v>55</v>
      </c>
      <c r="H62" s="115">
        <v>61</v>
      </c>
      <c r="I62" s="116" t="s">
        <v>261</v>
      </c>
    </row>
    <row r="63" spans="1:9">
      <c r="A63" s="111" t="e">
        <f>#VALUE!</f>
        <v>#VALUE!</v>
      </c>
      <c r="B63" s="112" t="str">
        <f t="shared" si="1"/>
        <v>안전행정위원회</v>
      </c>
      <c r="C63" s="111" t="e">
        <f>#VALUE!</f>
        <v>#VALUE!</v>
      </c>
      <c r="E63" s="113" t="s">
        <v>111</v>
      </c>
      <c r="F63" s="114" t="s">
        <v>224</v>
      </c>
      <c r="G63" s="113" t="s">
        <v>55</v>
      </c>
      <c r="H63" s="115">
        <v>62</v>
      </c>
      <c r="I63" s="116" t="s">
        <v>425</v>
      </c>
    </row>
    <row r="64" spans="1:9">
      <c r="A64" s="111" t="e">
        <f>#VALUE!</f>
        <v>#VALUE!</v>
      </c>
      <c r="B64" s="112" t="str">
        <f t="shared" si="1"/>
        <v>안전행정위원회</v>
      </c>
      <c r="C64" s="111" t="e">
        <f>#VALUE!</f>
        <v>#VALUE!</v>
      </c>
      <c r="E64" s="113" t="s">
        <v>111</v>
      </c>
      <c r="F64" s="114" t="s">
        <v>225</v>
      </c>
      <c r="G64" s="113" t="s">
        <v>55</v>
      </c>
      <c r="H64" s="115">
        <v>63</v>
      </c>
      <c r="I64" s="116" t="s">
        <v>426</v>
      </c>
    </row>
    <row r="65" spans="1:9">
      <c r="A65" s="111" t="e">
        <f>#VALUE!</f>
        <v>#VALUE!</v>
      </c>
      <c r="B65" s="112" t="str">
        <f t="shared" si="1"/>
        <v>안전행정위원회</v>
      </c>
      <c r="C65" s="111" t="e">
        <f>#VALUE!</f>
        <v>#VALUE!</v>
      </c>
      <c r="E65" s="113" t="s">
        <v>111</v>
      </c>
      <c r="F65" s="114" t="s">
        <v>226</v>
      </c>
      <c r="G65" s="113" t="s">
        <v>55</v>
      </c>
      <c r="H65" s="115">
        <v>64</v>
      </c>
      <c r="I65" s="116" t="s">
        <v>427</v>
      </c>
    </row>
    <row r="66" spans="1:9">
      <c r="A66" s="111" t="e">
        <f>#VALUE!</f>
        <v>#VALUE!</v>
      </c>
      <c r="B66" s="112" t="str">
        <f t="shared" ref="B66:B97" si="2">G66</f>
        <v>안전행정위원회</v>
      </c>
      <c r="C66" s="111" t="e">
        <f>#VALUE!</f>
        <v>#VALUE!</v>
      </c>
      <c r="E66" s="113" t="s">
        <v>111</v>
      </c>
      <c r="F66" s="114" t="s">
        <v>227</v>
      </c>
      <c r="G66" s="113" t="s">
        <v>55</v>
      </c>
      <c r="H66" s="115">
        <v>65</v>
      </c>
      <c r="I66" s="116" t="s">
        <v>428</v>
      </c>
    </row>
    <row r="67" spans="1:9">
      <c r="A67" s="111" t="e">
        <f>#VALUE!</f>
        <v>#VALUE!</v>
      </c>
      <c r="B67" s="112" t="str">
        <f t="shared" si="2"/>
        <v>안전행정위원회</v>
      </c>
      <c r="C67" s="111" t="e">
        <f>#VALUE!</f>
        <v>#VALUE!</v>
      </c>
      <c r="E67" s="113" t="s">
        <v>111</v>
      </c>
      <c r="F67" s="114" t="s">
        <v>228</v>
      </c>
      <c r="G67" s="113" t="s">
        <v>55</v>
      </c>
      <c r="H67" s="115">
        <v>66</v>
      </c>
      <c r="I67" s="116" t="s">
        <v>429</v>
      </c>
    </row>
    <row r="68" spans="1:9">
      <c r="A68" s="111" t="e">
        <f>#VALUE!</f>
        <v>#VALUE!</v>
      </c>
      <c r="B68" s="112" t="str">
        <f t="shared" si="2"/>
        <v>안전행정위원회</v>
      </c>
      <c r="C68" s="111" t="e">
        <f>#VALUE!</f>
        <v>#VALUE!</v>
      </c>
      <c r="E68" s="113" t="s">
        <v>111</v>
      </c>
      <c r="F68" s="114" t="s">
        <v>229</v>
      </c>
      <c r="G68" s="113" t="s">
        <v>55</v>
      </c>
      <c r="H68" s="115">
        <v>67</v>
      </c>
      <c r="I68" s="116" t="s">
        <v>430</v>
      </c>
    </row>
    <row r="69" spans="1:9">
      <c r="A69" s="111" t="e">
        <f>#VALUE!</f>
        <v>#VALUE!</v>
      </c>
      <c r="B69" s="112" t="str">
        <f t="shared" si="2"/>
        <v>안전행정위원회</v>
      </c>
      <c r="C69" s="111" t="e">
        <f>#VALUE!</f>
        <v>#VALUE!</v>
      </c>
      <c r="E69" s="113" t="s">
        <v>111</v>
      </c>
      <c r="F69" s="114" t="s">
        <v>230</v>
      </c>
      <c r="G69" s="113" t="s">
        <v>55</v>
      </c>
      <c r="H69" s="115">
        <v>68</v>
      </c>
      <c r="I69" s="116" t="s">
        <v>431</v>
      </c>
    </row>
    <row r="70" spans="1:9">
      <c r="A70" s="111" t="e">
        <f>#VALUE!</f>
        <v>#VALUE!</v>
      </c>
      <c r="B70" s="112" t="str">
        <f t="shared" si="2"/>
        <v>안전행정위원회</v>
      </c>
      <c r="C70" s="111" t="e">
        <f>#VALUE!</f>
        <v>#VALUE!</v>
      </c>
      <c r="E70" s="113" t="s">
        <v>111</v>
      </c>
      <c r="F70" s="114" t="s">
        <v>231</v>
      </c>
      <c r="G70" s="113" t="s">
        <v>55</v>
      </c>
      <c r="H70" s="115">
        <v>69</v>
      </c>
      <c r="I70" s="116" t="s">
        <v>432</v>
      </c>
    </row>
    <row r="71" spans="1:9">
      <c r="A71" s="111" t="e">
        <f>#VALUE!</f>
        <v>#VALUE!</v>
      </c>
      <c r="B71" s="112" t="str">
        <f t="shared" si="2"/>
        <v>안전행정위원회</v>
      </c>
      <c r="C71" s="111" t="e">
        <f>#VALUE!</f>
        <v>#VALUE!</v>
      </c>
      <c r="E71" s="113" t="s">
        <v>111</v>
      </c>
      <c r="F71" s="114" t="s">
        <v>232</v>
      </c>
      <c r="G71" s="113" t="s">
        <v>55</v>
      </c>
      <c r="H71" s="115">
        <v>70</v>
      </c>
      <c r="I71" s="116" t="s">
        <v>433</v>
      </c>
    </row>
    <row r="72" spans="1:9">
      <c r="A72" s="111" t="e">
        <f>#VALUE!</f>
        <v>#VALUE!</v>
      </c>
      <c r="B72" s="112" t="str">
        <f t="shared" si="2"/>
        <v>안전행정위원회</v>
      </c>
      <c r="C72" s="111" t="e">
        <f>#VALUE!</f>
        <v>#VALUE!</v>
      </c>
      <c r="E72" s="113" t="s">
        <v>111</v>
      </c>
      <c r="F72" s="114" t="s">
        <v>233</v>
      </c>
      <c r="G72" s="113" t="s">
        <v>55</v>
      </c>
      <c r="H72" s="115">
        <v>71</v>
      </c>
      <c r="I72" s="116" t="s">
        <v>434</v>
      </c>
    </row>
    <row r="73" spans="1:9">
      <c r="A73" s="111" t="e">
        <f>#VALUE!</f>
        <v>#VALUE!</v>
      </c>
      <c r="B73" s="112" t="str">
        <f t="shared" si="2"/>
        <v>안전행정위원회</v>
      </c>
      <c r="C73" s="111" t="e">
        <f>#VALUE!</f>
        <v>#VALUE!</v>
      </c>
      <c r="E73" s="113" t="s">
        <v>111</v>
      </c>
      <c r="F73" s="114" t="s">
        <v>234</v>
      </c>
      <c r="G73" s="113" t="s">
        <v>55</v>
      </c>
      <c r="H73" s="115">
        <v>72</v>
      </c>
      <c r="I73" s="116" t="s">
        <v>435</v>
      </c>
    </row>
    <row r="74" spans="1:9">
      <c r="A74" s="111" t="e">
        <f>#VALUE!</f>
        <v>#VALUE!</v>
      </c>
      <c r="B74" s="112" t="str">
        <f t="shared" si="2"/>
        <v>안전행정위원회</v>
      </c>
      <c r="C74" s="111" t="e">
        <f>#VALUE!</f>
        <v>#VALUE!</v>
      </c>
      <c r="E74" s="113" t="s">
        <v>111</v>
      </c>
      <c r="F74" s="114" t="s">
        <v>235</v>
      </c>
      <c r="G74" s="113" t="s">
        <v>55</v>
      </c>
      <c r="H74" s="115">
        <v>73</v>
      </c>
      <c r="I74" s="116" t="s">
        <v>436</v>
      </c>
    </row>
    <row r="75" spans="1:9">
      <c r="A75" s="111" t="e">
        <f>#VALUE!</f>
        <v>#VALUE!</v>
      </c>
      <c r="B75" s="112" t="str">
        <f t="shared" si="2"/>
        <v>안전행정위원회</v>
      </c>
      <c r="C75" s="111" t="e">
        <f>#VALUE!</f>
        <v>#VALUE!</v>
      </c>
      <c r="E75" s="113" t="s">
        <v>111</v>
      </c>
      <c r="F75" s="114" t="s">
        <v>236</v>
      </c>
      <c r="G75" s="113" t="s">
        <v>55</v>
      </c>
      <c r="H75" s="115">
        <v>74</v>
      </c>
      <c r="I75" s="116" t="s">
        <v>437</v>
      </c>
    </row>
    <row r="76" spans="1:9">
      <c r="A76" s="111" t="e">
        <f>#VALUE!</f>
        <v>#VALUE!</v>
      </c>
      <c r="B76" s="112" t="str">
        <f t="shared" si="2"/>
        <v>안전행정위원회</v>
      </c>
      <c r="C76" s="111" t="e">
        <f>#VALUE!</f>
        <v>#VALUE!</v>
      </c>
      <c r="E76" s="113" t="s">
        <v>111</v>
      </c>
      <c r="F76" s="114" t="s">
        <v>237</v>
      </c>
      <c r="G76" s="113" t="s">
        <v>55</v>
      </c>
      <c r="H76" s="115">
        <v>75</v>
      </c>
      <c r="I76" s="116" t="s">
        <v>438</v>
      </c>
    </row>
    <row r="77" spans="1:9">
      <c r="A77" s="111" t="e">
        <f>#VALUE!</f>
        <v>#VALUE!</v>
      </c>
      <c r="B77" s="112" t="str">
        <f t="shared" si="2"/>
        <v>안전행정위원회</v>
      </c>
      <c r="C77" s="111" t="e">
        <f>#VALUE!</f>
        <v>#VALUE!</v>
      </c>
      <c r="E77" s="113" t="s">
        <v>111</v>
      </c>
      <c r="F77" s="114" t="s">
        <v>238</v>
      </c>
      <c r="G77" s="113" t="s">
        <v>55</v>
      </c>
      <c r="H77" s="115">
        <v>76</v>
      </c>
      <c r="I77" s="116" t="s">
        <v>439</v>
      </c>
    </row>
    <row r="78" spans="1:9">
      <c r="A78" s="111" t="e">
        <f>#VALUE!</f>
        <v>#VALUE!</v>
      </c>
      <c r="B78" s="112" t="str">
        <f t="shared" si="2"/>
        <v>안전행정위원회</v>
      </c>
      <c r="C78" s="111" t="e">
        <f>#VALUE!</f>
        <v>#VALUE!</v>
      </c>
      <c r="E78" s="113" t="s">
        <v>111</v>
      </c>
      <c r="F78" s="114" t="s">
        <v>239</v>
      </c>
      <c r="G78" s="113" t="s">
        <v>55</v>
      </c>
      <c r="H78" s="115">
        <v>77</v>
      </c>
      <c r="I78" s="116" t="s">
        <v>440</v>
      </c>
    </row>
    <row r="79" spans="1:9">
      <c r="A79" s="111" t="e">
        <f>#VALUE!</f>
        <v>#VALUE!</v>
      </c>
      <c r="B79" s="112" t="str">
        <f t="shared" si="2"/>
        <v>안전행정위원회</v>
      </c>
      <c r="C79" s="111" t="e">
        <f>#VALUE!</f>
        <v>#VALUE!</v>
      </c>
      <c r="E79" s="113" t="s">
        <v>111</v>
      </c>
      <c r="F79" s="114" t="s">
        <v>240</v>
      </c>
      <c r="G79" s="113" t="s">
        <v>55</v>
      </c>
      <c r="H79" s="115">
        <v>78</v>
      </c>
      <c r="I79" s="116" t="s">
        <v>441</v>
      </c>
    </row>
    <row r="80" spans="1:9">
      <c r="A80" s="111" t="e">
        <f>#VALUE!</f>
        <v>#VALUE!</v>
      </c>
      <c r="B80" s="112" t="str">
        <f t="shared" si="2"/>
        <v>안전행정위원회</v>
      </c>
      <c r="C80" s="111" t="e">
        <f>#VALUE!</f>
        <v>#VALUE!</v>
      </c>
      <c r="E80" s="113" t="s">
        <v>111</v>
      </c>
      <c r="F80" s="114" t="s">
        <v>241</v>
      </c>
      <c r="G80" s="113" t="s">
        <v>55</v>
      </c>
      <c r="H80" s="115">
        <v>79</v>
      </c>
      <c r="I80" s="116" t="s">
        <v>442</v>
      </c>
    </row>
    <row r="81" spans="1:9">
      <c r="A81" s="111" t="e">
        <f>#VALUE!</f>
        <v>#VALUE!</v>
      </c>
      <c r="B81" s="112" t="str">
        <f t="shared" si="2"/>
        <v>안전행정위원회</v>
      </c>
      <c r="C81" s="111" t="e">
        <f>#VALUE!</f>
        <v>#VALUE!</v>
      </c>
      <c r="E81" s="113" t="s">
        <v>111</v>
      </c>
      <c r="F81" s="114" t="s">
        <v>242</v>
      </c>
      <c r="G81" s="113" t="s">
        <v>55</v>
      </c>
      <c r="H81" s="115">
        <v>80</v>
      </c>
      <c r="I81" s="116" t="s">
        <v>443</v>
      </c>
    </row>
    <row r="82" spans="1:9">
      <c r="A82" s="111" t="e">
        <f>#VALUE!</f>
        <v>#VALUE!</v>
      </c>
      <c r="B82" s="112" t="str">
        <f t="shared" si="2"/>
        <v>안전행정위원회</v>
      </c>
      <c r="C82" s="111" t="e">
        <f>#VALUE!</f>
        <v>#VALUE!</v>
      </c>
      <c r="E82" s="113" t="s">
        <v>111</v>
      </c>
      <c r="F82" s="114" t="s">
        <v>243</v>
      </c>
      <c r="G82" s="113" t="s">
        <v>55</v>
      </c>
      <c r="H82" s="115">
        <v>81</v>
      </c>
      <c r="I82" s="116" t="s">
        <v>444</v>
      </c>
    </row>
    <row r="83" spans="1:9">
      <c r="A83" s="111" t="e">
        <f>#VALUE!</f>
        <v>#VALUE!</v>
      </c>
      <c r="B83" s="112" t="str">
        <f t="shared" si="2"/>
        <v>안전행정위원회</v>
      </c>
      <c r="C83" s="111" t="e">
        <f>#VALUE!</f>
        <v>#VALUE!</v>
      </c>
      <c r="E83" s="113" t="s">
        <v>111</v>
      </c>
      <c r="F83" s="114" t="s">
        <v>244</v>
      </c>
      <c r="G83" s="113" t="s">
        <v>55</v>
      </c>
      <c r="H83" s="115">
        <v>82</v>
      </c>
      <c r="I83" s="116" t="s">
        <v>445</v>
      </c>
    </row>
    <row r="84" spans="1:9">
      <c r="A84" s="111" t="e">
        <f>#VALUE!</f>
        <v>#VALUE!</v>
      </c>
      <c r="B84" s="112" t="str">
        <f t="shared" si="2"/>
        <v>안전행정위원회</v>
      </c>
      <c r="C84" s="111" t="e">
        <f>#VALUE!</f>
        <v>#VALUE!</v>
      </c>
      <c r="E84" s="113" t="s">
        <v>111</v>
      </c>
      <c r="F84" s="114" t="s">
        <v>245</v>
      </c>
      <c r="G84" s="113" t="s">
        <v>55</v>
      </c>
      <c r="H84" s="115">
        <v>83</v>
      </c>
      <c r="I84" s="116" t="s">
        <v>446</v>
      </c>
    </row>
    <row r="85" spans="1:9">
      <c r="A85" s="111" t="e">
        <f>#VALUE!</f>
        <v>#VALUE!</v>
      </c>
      <c r="B85" s="112" t="str">
        <f t="shared" si="2"/>
        <v>안전행정위원회</v>
      </c>
      <c r="C85" s="111" t="e">
        <f>#VALUE!</f>
        <v>#VALUE!</v>
      </c>
      <c r="E85" s="113" t="s">
        <v>111</v>
      </c>
      <c r="F85" s="114" t="s">
        <v>246</v>
      </c>
      <c r="G85" s="113" t="s">
        <v>55</v>
      </c>
      <c r="H85" s="115">
        <v>84</v>
      </c>
      <c r="I85" s="116" t="s">
        <v>447</v>
      </c>
    </row>
    <row r="86" spans="1:9">
      <c r="A86" s="111" t="e">
        <f>#VALUE!</f>
        <v>#VALUE!</v>
      </c>
      <c r="B86" s="112" t="str">
        <f t="shared" si="2"/>
        <v>안전행정위원회</v>
      </c>
      <c r="C86" s="111" t="e">
        <f>#VALUE!</f>
        <v>#VALUE!</v>
      </c>
      <c r="E86" s="113" t="s">
        <v>111</v>
      </c>
      <c r="F86" s="114" t="s">
        <v>247</v>
      </c>
      <c r="G86" s="113" t="s">
        <v>55</v>
      </c>
      <c r="H86" s="115">
        <v>85</v>
      </c>
      <c r="I86" s="116" t="s">
        <v>448</v>
      </c>
    </row>
    <row r="87" spans="1:9">
      <c r="A87" s="111" t="e">
        <f>#VALUE!</f>
        <v>#VALUE!</v>
      </c>
      <c r="B87" s="112" t="str">
        <f t="shared" si="2"/>
        <v>안전행정위원회</v>
      </c>
      <c r="C87" s="111" t="e">
        <f>#VALUE!</f>
        <v>#VALUE!</v>
      </c>
      <c r="E87" s="113" t="s">
        <v>111</v>
      </c>
      <c r="F87" s="114" t="s">
        <v>248</v>
      </c>
      <c r="G87" s="113" t="s">
        <v>55</v>
      </c>
      <c r="H87" s="115">
        <v>86</v>
      </c>
      <c r="I87" s="116" t="s">
        <v>449</v>
      </c>
    </row>
    <row r="88" spans="1:9">
      <c r="A88" s="111" t="e">
        <f>#VALUE!</f>
        <v>#VALUE!</v>
      </c>
      <c r="B88" s="112" t="str">
        <f t="shared" si="2"/>
        <v>안전행정위원회</v>
      </c>
      <c r="C88" s="111" t="e">
        <f>#VALUE!</f>
        <v>#VALUE!</v>
      </c>
      <c r="E88" s="113" t="s">
        <v>111</v>
      </c>
      <c r="F88" s="114" t="s">
        <v>249</v>
      </c>
      <c r="G88" s="113" t="s">
        <v>55</v>
      </c>
      <c r="H88" s="115">
        <v>87</v>
      </c>
      <c r="I88" s="116" t="s">
        <v>450</v>
      </c>
    </row>
    <row r="89" spans="1:9">
      <c r="A89" s="111" t="e">
        <f>#VALUE!</f>
        <v>#VALUE!</v>
      </c>
      <c r="B89" s="112" t="str">
        <f t="shared" si="2"/>
        <v>안전행정위원회</v>
      </c>
      <c r="C89" s="111" t="e">
        <f>#VALUE!</f>
        <v>#VALUE!</v>
      </c>
      <c r="E89" s="113" t="s">
        <v>111</v>
      </c>
      <c r="F89" s="114" t="s">
        <v>250</v>
      </c>
      <c r="G89" s="113" t="s">
        <v>55</v>
      </c>
      <c r="H89" s="115">
        <v>88</v>
      </c>
      <c r="I89" s="116" t="s">
        <v>451</v>
      </c>
    </row>
    <row r="90" spans="1:9">
      <c r="A90" s="111" t="e">
        <f>#VALUE!</f>
        <v>#VALUE!</v>
      </c>
      <c r="B90" s="112" t="str">
        <f t="shared" si="2"/>
        <v>안전행정위원회</v>
      </c>
      <c r="C90" s="111" t="e">
        <f>#VALUE!</f>
        <v>#VALUE!</v>
      </c>
      <c r="E90" s="113" t="s">
        <v>111</v>
      </c>
      <c r="F90" s="114" t="s">
        <v>251</v>
      </c>
      <c r="G90" s="113" t="s">
        <v>55</v>
      </c>
      <c r="H90" s="115">
        <v>89</v>
      </c>
      <c r="I90" s="116" t="s">
        <v>452</v>
      </c>
    </row>
    <row r="91" spans="1:9">
      <c r="A91" s="111" t="e">
        <f>#VALUE!</f>
        <v>#VALUE!</v>
      </c>
      <c r="B91" s="112" t="str">
        <f t="shared" si="2"/>
        <v>안전행정위원회</v>
      </c>
      <c r="C91" s="111" t="e">
        <f>#VALUE!</f>
        <v>#VALUE!</v>
      </c>
      <c r="E91" s="113" t="s">
        <v>111</v>
      </c>
      <c r="F91" s="114" t="s">
        <v>252</v>
      </c>
      <c r="G91" s="113" t="s">
        <v>55</v>
      </c>
      <c r="H91" s="115">
        <v>90</v>
      </c>
      <c r="I91" s="116" t="s">
        <v>453</v>
      </c>
    </row>
    <row r="92" spans="1:9">
      <c r="A92" s="111" t="e">
        <f>#VALUE!</f>
        <v>#VALUE!</v>
      </c>
      <c r="B92" s="112" t="str">
        <f t="shared" si="2"/>
        <v>안전행정위원회</v>
      </c>
      <c r="C92" s="111" t="e">
        <f>#VALUE!</f>
        <v>#VALUE!</v>
      </c>
      <c r="E92" s="113" t="s">
        <v>111</v>
      </c>
      <c r="F92" s="114" t="s">
        <v>253</v>
      </c>
      <c r="G92" s="113" t="s">
        <v>55</v>
      </c>
      <c r="H92" s="115">
        <v>91</v>
      </c>
      <c r="I92" s="116" t="s">
        <v>454</v>
      </c>
    </row>
    <row r="93" spans="1:9">
      <c r="A93" s="111" t="e">
        <f>#VALUE!</f>
        <v>#VALUE!</v>
      </c>
      <c r="B93" s="112" t="str">
        <f t="shared" si="2"/>
        <v>안전행정위원회</v>
      </c>
      <c r="C93" s="111" t="e">
        <f>#VALUE!</f>
        <v>#VALUE!</v>
      </c>
      <c r="E93" s="113" t="s">
        <v>111</v>
      </c>
      <c r="F93" s="114" t="s">
        <v>254</v>
      </c>
      <c r="G93" s="113" t="s">
        <v>55</v>
      </c>
      <c r="H93" s="115">
        <v>92</v>
      </c>
      <c r="I93" s="116" t="s">
        <v>455</v>
      </c>
    </row>
    <row r="94" spans="1:9">
      <c r="A94" s="111" t="e">
        <f>#VALUE!</f>
        <v>#VALUE!</v>
      </c>
      <c r="B94" s="112" t="str">
        <f t="shared" si="2"/>
        <v>안전행정위원회</v>
      </c>
      <c r="C94" s="111" t="e">
        <f>#VALUE!</f>
        <v>#VALUE!</v>
      </c>
      <c r="E94" s="113" t="s">
        <v>298</v>
      </c>
      <c r="F94" s="114" t="s">
        <v>303</v>
      </c>
      <c r="G94" s="113" t="s">
        <v>55</v>
      </c>
      <c r="H94" s="115">
        <v>93</v>
      </c>
      <c r="I94" s="116" t="s">
        <v>263</v>
      </c>
    </row>
    <row r="95" spans="1:9">
      <c r="A95" s="111" t="e">
        <f>#VALUE!</f>
        <v>#VALUE!</v>
      </c>
      <c r="B95" s="112" t="str">
        <f t="shared" si="2"/>
        <v>안전행정위원회</v>
      </c>
      <c r="C95" s="111" t="e">
        <f>#VALUE!</f>
        <v>#VALUE!</v>
      </c>
      <c r="E95" s="113" t="s">
        <v>298</v>
      </c>
      <c r="F95" s="114" t="s">
        <v>309</v>
      </c>
      <c r="G95" s="113" t="s">
        <v>55</v>
      </c>
      <c r="H95" s="115">
        <v>94</v>
      </c>
      <c r="I95" s="116" t="s">
        <v>265</v>
      </c>
    </row>
    <row r="96" spans="1:9">
      <c r="A96" s="111" t="e">
        <f>#VALUE!</f>
        <v>#VALUE!</v>
      </c>
      <c r="B96" s="112" t="str">
        <f t="shared" si="2"/>
        <v>안전행정위원회</v>
      </c>
      <c r="C96" s="111" t="e">
        <f>#VALUE!</f>
        <v>#VALUE!</v>
      </c>
      <c r="E96" s="113" t="s">
        <v>107</v>
      </c>
      <c r="F96" s="114" t="s">
        <v>366</v>
      </c>
      <c r="G96" s="113" t="s">
        <v>55</v>
      </c>
      <c r="H96" s="115">
        <v>95</v>
      </c>
      <c r="I96" s="116" t="s">
        <v>271</v>
      </c>
    </row>
    <row r="97" spans="1:9">
      <c r="A97" s="111" t="e">
        <f>#VALUE!</f>
        <v>#VALUE!</v>
      </c>
      <c r="B97" s="112" t="str">
        <f t="shared" si="2"/>
        <v>문화체육관광위원회</v>
      </c>
      <c r="C97" s="111" t="e">
        <f>#VALUE!</f>
        <v>#VALUE!</v>
      </c>
      <c r="E97" s="113" t="s">
        <v>98</v>
      </c>
      <c r="F97" s="114" t="s">
        <v>167</v>
      </c>
      <c r="G97" s="113" t="s">
        <v>8</v>
      </c>
      <c r="H97" s="115">
        <v>96</v>
      </c>
      <c r="I97" s="116" t="s">
        <v>277</v>
      </c>
    </row>
    <row r="98" spans="1:9">
      <c r="A98" s="111" t="e">
        <f>#VALUE!</f>
        <v>#VALUE!</v>
      </c>
      <c r="B98" s="112" t="str">
        <f t="shared" ref="B98:B129" si="3">G98</f>
        <v>문화체육관광위원회</v>
      </c>
      <c r="C98" s="111" t="e">
        <f>#VALUE!</f>
        <v>#VALUE!</v>
      </c>
      <c r="E98" s="113" t="s">
        <v>98</v>
      </c>
      <c r="F98" s="114" t="s">
        <v>169</v>
      </c>
      <c r="G98" s="113" t="s">
        <v>8</v>
      </c>
      <c r="H98" s="115">
        <v>97</v>
      </c>
      <c r="I98" s="116" t="s">
        <v>279</v>
      </c>
    </row>
    <row r="99" spans="1:9">
      <c r="A99" s="111" t="e">
        <f>#VALUE!</f>
        <v>#VALUE!</v>
      </c>
      <c r="B99" s="112" t="str">
        <f t="shared" si="3"/>
        <v>문화체육관광위원회</v>
      </c>
      <c r="C99" s="111" t="e">
        <f>#VALUE!</f>
        <v>#VALUE!</v>
      </c>
      <c r="E99" s="113" t="s">
        <v>98</v>
      </c>
      <c r="F99" s="114" t="s">
        <v>171</v>
      </c>
      <c r="G99" s="113" t="s">
        <v>8</v>
      </c>
      <c r="H99" s="115">
        <v>98</v>
      </c>
      <c r="I99" s="116" t="s">
        <v>281</v>
      </c>
    </row>
    <row r="100" spans="1:9">
      <c r="A100" s="111" t="e">
        <f>#VALUE!</f>
        <v>#VALUE!</v>
      </c>
      <c r="B100" s="112" t="str">
        <f t="shared" si="3"/>
        <v>문화체육관광위원회</v>
      </c>
      <c r="C100" s="111" t="e">
        <f>#VALUE!</f>
        <v>#VALUE!</v>
      </c>
      <c r="E100" s="113" t="s">
        <v>98</v>
      </c>
      <c r="F100" s="114" t="s">
        <v>173</v>
      </c>
      <c r="G100" s="113" t="s">
        <v>8</v>
      </c>
      <c r="H100" s="115">
        <v>99</v>
      </c>
      <c r="I100" s="116" t="s">
        <v>283</v>
      </c>
    </row>
    <row r="101" spans="1:9">
      <c r="A101" s="111" t="e">
        <f>#VALUE!</f>
        <v>#VALUE!</v>
      </c>
      <c r="B101" s="112" t="str">
        <f t="shared" si="3"/>
        <v>문화체육관광위원회</v>
      </c>
      <c r="C101" s="111" t="e">
        <f>#VALUE!</f>
        <v>#VALUE!</v>
      </c>
      <c r="E101" s="113" t="s">
        <v>98</v>
      </c>
      <c r="F101" s="114" t="s">
        <v>175</v>
      </c>
      <c r="G101" s="113" t="s">
        <v>8</v>
      </c>
      <c r="H101" s="115">
        <v>100</v>
      </c>
      <c r="I101" s="116" t="s">
        <v>285</v>
      </c>
    </row>
    <row r="102" spans="1:9">
      <c r="A102" s="111" t="e">
        <f>#VALUE!</f>
        <v>#VALUE!</v>
      </c>
      <c r="B102" s="112" t="str">
        <f t="shared" si="3"/>
        <v>문화체육관광위원회</v>
      </c>
      <c r="C102" s="111" t="e">
        <f>#VALUE!</f>
        <v>#VALUE!</v>
      </c>
      <c r="E102" s="113" t="s">
        <v>98</v>
      </c>
      <c r="F102" s="114" t="s">
        <v>177</v>
      </c>
      <c r="G102" s="113" t="s">
        <v>8</v>
      </c>
      <c r="H102" s="115">
        <v>101</v>
      </c>
      <c r="I102" s="116" t="s">
        <v>287</v>
      </c>
    </row>
    <row r="103" spans="1:9">
      <c r="A103" s="111" t="e">
        <f>#VALUE!</f>
        <v>#VALUE!</v>
      </c>
      <c r="B103" s="112" t="str">
        <f t="shared" si="3"/>
        <v>농정해양위원회</v>
      </c>
      <c r="C103" s="111" t="e">
        <f>#VALUE!</f>
        <v>#VALUE!</v>
      </c>
      <c r="E103" s="113" t="s">
        <v>59</v>
      </c>
      <c r="F103" s="114" t="s">
        <v>178</v>
      </c>
      <c r="G103" s="113" t="s">
        <v>58</v>
      </c>
      <c r="H103" s="115">
        <v>102</v>
      </c>
      <c r="I103" s="116" t="s">
        <v>288</v>
      </c>
    </row>
    <row r="104" spans="1:9">
      <c r="A104" s="111" t="e">
        <f>#VALUE!</f>
        <v>#VALUE!</v>
      </c>
      <c r="B104" s="112" t="str">
        <f t="shared" si="3"/>
        <v>농정해양위원회</v>
      </c>
      <c r="C104" s="111" t="e">
        <f>#VALUE!</f>
        <v>#VALUE!</v>
      </c>
      <c r="E104" s="113" t="s">
        <v>59</v>
      </c>
      <c r="F104" s="114" t="s">
        <v>180</v>
      </c>
      <c r="G104" s="113" t="s">
        <v>58</v>
      </c>
      <c r="H104" s="115">
        <v>103</v>
      </c>
      <c r="I104" s="116" t="s">
        <v>289</v>
      </c>
    </row>
    <row r="105" spans="1:9">
      <c r="A105" s="111" t="e">
        <f>#VALUE!</f>
        <v>#VALUE!</v>
      </c>
      <c r="B105" s="112" t="str">
        <f t="shared" si="3"/>
        <v>농정해양위원회</v>
      </c>
      <c r="C105" s="111" t="e">
        <f>#VALUE!</f>
        <v>#VALUE!</v>
      </c>
      <c r="E105" s="113" t="s">
        <v>59</v>
      </c>
      <c r="F105" s="114" t="s">
        <v>182</v>
      </c>
      <c r="G105" s="113" t="s">
        <v>58</v>
      </c>
      <c r="H105" s="115">
        <v>104</v>
      </c>
      <c r="I105" s="116" t="s">
        <v>291</v>
      </c>
    </row>
    <row r="106" spans="1:9">
      <c r="A106" s="111" t="e">
        <f>#VALUE!</f>
        <v>#VALUE!</v>
      </c>
      <c r="B106" s="112" t="str">
        <f t="shared" si="3"/>
        <v>농정해양위원회</v>
      </c>
      <c r="C106" s="111" t="e">
        <f>#VALUE!</f>
        <v>#VALUE!</v>
      </c>
      <c r="E106" s="113" t="s">
        <v>59</v>
      </c>
      <c r="F106" s="114" t="s">
        <v>60</v>
      </c>
      <c r="G106" s="113" t="s">
        <v>58</v>
      </c>
      <c r="H106" s="115">
        <v>105</v>
      </c>
      <c r="I106" s="116" t="s">
        <v>293</v>
      </c>
    </row>
    <row r="107" spans="1:9">
      <c r="A107" s="111" t="e">
        <f>#VALUE!</f>
        <v>#VALUE!</v>
      </c>
      <c r="B107" s="112" t="str">
        <f t="shared" si="3"/>
        <v>농정해양위원회</v>
      </c>
      <c r="C107" s="111" t="e">
        <f>#VALUE!</f>
        <v>#VALUE!</v>
      </c>
      <c r="E107" s="113" t="s">
        <v>59</v>
      </c>
      <c r="F107" s="114" t="s">
        <v>185</v>
      </c>
      <c r="G107" s="113" t="s">
        <v>58</v>
      </c>
      <c r="H107" s="115">
        <v>106</v>
      </c>
      <c r="I107" s="116" t="s">
        <v>294</v>
      </c>
    </row>
    <row r="108" spans="1:9">
      <c r="A108" s="111" t="e">
        <f>#VALUE!</f>
        <v>#VALUE!</v>
      </c>
      <c r="B108" s="112" t="str">
        <f t="shared" si="3"/>
        <v>농정해양위원회</v>
      </c>
      <c r="C108" s="111" t="e">
        <f>#VALUE!</f>
        <v>#VALUE!</v>
      </c>
      <c r="E108" s="113" t="s">
        <v>59</v>
      </c>
      <c r="F108" s="114" t="s">
        <v>187</v>
      </c>
      <c r="G108" s="113" t="s">
        <v>58</v>
      </c>
      <c r="H108" s="115">
        <v>107</v>
      </c>
      <c r="I108" s="116" t="s">
        <v>456</v>
      </c>
    </row>
    <row r="109" spans="1:9">
      <c r="A109" s="111" t="e">
        <f>#VALUE!</f>
        <v>#VALUE!</v>
      </c>
      <c r="B109" s="112" t="str">
        <f t="shared" si="3"/>
        <v>농정해양위원회</v>
      </c>
      <c r="C109" s="111" t="e">
        <f>#VALUE!</f>
        <v>#VALUE!</v>
      </c>
      <c r="E109" s="113" t="s">
        <v>61</v>
      </c>
      <c r="F109" s="114" t="s">
        <v>333</v>
      </c>
      <c r="G109" s="113" t="s">
        <v>58</v>
      </c>
      <c r="H109" s="115">
        <v>108</v>
      </c>
      <c r="I109" s="116" t="s">
        <v>295</v>
      </c>
    </row>
    <row r="110" spans="1:9">
      <c r="A110" s="111" t="e">
        <f>#VALUE!</f>
        <v>#VALUE!</v>
      </c>
      <c r="B110" s="112" t="str">
        <f t="shared" si="3"/>
        <v>농정해양위원회</v>
      </c>
      <c r="C110" s="111" t="e">
        <f>#VALUE!</f>
        <v>#VALUE!</v>
      </c>
      <c r="E110" s="113" t="s">
        <v>61</v>
      </c>
      <c r="F110" s="114" t="s">
        <v>62</v>
      </c>
      <c r="G110" s="113" t="s">
        <v>58</v>
      </c>
      <c r="H110" s="115">
        <v>109</v>
      </c>
      <c r="I110" s="116" t="s">
        <v>297</v>
      </c>
    </row>
    <row r="111" spans="1:9">
      <c r="A111" s="111" t="e">
        <f>#VALUE!</f>
        <v>#VALUE!</v>
      </c>
      <c r="B111" s="112" t="str">
        <f t="shared" si="3"/>
        <v>농정해양위원회</v>
      </c>
      <c r="C111" s="111" t="e">
        <f>#VALUE!</f>
        <v>#VALUE!</v>
      </c>
      <c r="E111" s="113" t="s">
        <v>61</v>
      </c>
      <c r="F111" s="114" t="s">
        <v>336</v>
      </c>
      <c r="G111" s="113" t="s">
        <v>58</v>
      </c>
      <c r="H111" s="115">
        <v>110</v>
      </c>
      <c r="I111" s="116" t="s">
        <v>457</v>
      </c>
    </row>
    <row r="112" spans="1:9">
      <c r="A112" s="111" t="e">
        <f>#VALUE!</f>
        <v>#VALUE!</v>
      </c>
      <c r="B112" s="112" t="str">
        <f t="shared" si="3"/>
        <v>농정해양위원회</v>
      </c>
      <c r="C112" s="111" t="e">
        <f>#VALUE!</f>
        <v>#VALUE!</v>
      </c>
      <c r="E112" s="113" t="s">
        <v>61</v>
      </c>
      <c r="F112" s="114" t="s">
        <v>338</v>
      </c>
      <c r="G112" s="113" t="s">
        <v>58</v>
      </c>
      <c r="H112" s="115">
        <v>111</v>
      </c>
      <c r="I112" s="116" t="s">
        <v>458</v>
      </c>
    </row>
    <row r="113" spans="1:9">
      <c r="A113" s="111" t="e">
        <f>#VALUE!</f>
        <v>#VALUE!</v>
      </c>
      <c r="B113" s="112" t="str">
        <f t="shared" si="3"/>
        <v>농정해양위원회</v>
      </c>
      <c r="C113" s="111" t="e">
        <f>#VALUE!</f>
        <v>#VALUE!</v>
      </c>
      <c r="E113" s="113" t="s">
        <v>61</v>
      </c>
      <c r="F113" s="114" t="s">
        <v>339</v>
      </c>
      <c r="G113" s="113" t="s">
        <v>58</v>
      </c>
      <c r="H113" s="115">
        <v>112</v>
      </c>
      <c r="I113" s="116" t="s">
        <v>459</v>
      </c>
    </row>
    <row r="114" spans="1:9">
      <c r="A114" s="111" t="e">
        <f>#VALUE!</f>
        <v>#VALUE!</v>
      </c>
      <c r="B114" s="112" t="str">
        <f t="shared" si="3"/>
        <v>농정해양위원회</v>
      </c>
      <c r="C114" s="111" t="e">
        <f>#VALUE!</f>
        <v>#VALUE!</v>
      </c>
      <c r="E114" s="113" t="s">
        <v>61</v>
      </c>
      <c r="F114" s="114" t="s">
        <v>340</v>
      </c>
      <c r="G114" s="113" t="s">
        <v>58</v>
      </c>
      <c r="H114" s="115">
        <v>113</v>
      </c>
      <c r="I114" s="116" t="s">
        <v>460</v>
      </c>
    </row>
    <row r="115" spans="1:9">
      <c r="A115" s="111" t="e">
        <f>#VALUE!</f>
        <v>#VALUE!</v>
      </c>
      <c r="B115" s="112" t="str">
        <f t="shared" si="3"/>
        <v>농정해양위원회</v>
      </c>
      <c r="C115" s="111" t="e">
        <f>#VALUE!</f>
        <v>#VALUE!</v>
      </c>
      <c r="E115" s="113" t="s">
        <v>106</v>
      </c>
      <c r="F115" s="114" t="s">
        <v>360</v>
      </c>
      <c r="G115" s="113" t="s">
        <v>58</v>
      </c>
      <c r="H115" s="115">
        <v>114</v>
      </c>
      <c r="I115" s="116" t="s">
        <v>300</v>
      </c>
    </row>
    <row r="116" spans="1:9">
      <c r="A116" s="111" t="e">
        <f>#VALUE!</f>
        <v>#VALUE!</v>
      </c>
      <c r="B116" s="112" t="str">
        <f t="shared" si="3"/>
        <v>농정해양위원회</v>
      </c>
      <c r="C116" s="111" t="e">
        <f>#VALUE!</f>
        <v>#VALUE!</v>
      </c>
      <c r="E116" s="113" t="s">
        <v>106</v>
      </c>
      <c r="F116" s="114" t="s">
        <v>389</v>
      </c>
      <c r="G116" s="113" t="s">
        <v>58</v>
      </c>
      <c r="H116" s="115">
        <v>115</v>
      </c>
      <c r="I116" s="116" t="s">
        <v>302</v>
      </c>
    </row>
    <row r="117" spans="1:9">
      <c r="A117" s="111" t="e">
        <f>#VALUE!</f>
        <v>#VALUE!</v>
      </c>
      <c r="B117" s="112" t="str">
        <f t="shared" si="3"/>
        <v>농정해양위원회</v>
      </c>
      <c r="C117" s="111" t="e">
        <f>#VALUE!</f>
        <v>#VALUE!</v>
      </c>
      <c r="E117" s="113" t="s">
        <v>106</v>
      </c>
      <c r="F117" s="114" t="s">
        <v>390</v>
      </c>
      <c r="G117" s="113" t="s">
        <v>58</v>
      </c>
      <c r="H117" s="115">
        <v>116</v>
      </c>
      <c r="I117" s="116" t="s">
        <v>304</v>
      </c>
    </row>
    <row r="118" spans="1:9">
      <c r="A118" s="111" t="e">
        <f>#VALUE!</f>
        <v>#VALUE!</v>
      </c>
      <c r="B118" s="112" t="str">
        <f t="shared" si="3"/>
        <v>농정해양위원회</v>
      </c>
      <c r="C118" s="111" t="e">
        <f>#VALUE!</f>
        <v>#VALUE!</v>
      </c>
      <c r="E118" s="113" t="s">
        <v>106</v>
      </c>
      <c r="F118" s="114" t="s">
        <v>391</v>
      </c>
      <c r="G118" s="113" t="s">
        <v>58</v>
      </c>
      <c r="H118" s="115">
        <v>117</v>
      </c>
      <c r="I118" s="116" t="s">
        <v>306</v>
      </c>
    </row>
    <row r="119" spans="1:9">
      <c r="A119" s="111" t="e">
        <f>#VALUE!</f>
        <v>#VALUE!</v>
      </c>
      <c r="B119" s="112" t="str">
        <f t="shared" si="3"/>
        <v>농정해양위원회</v>
      </c>
      <c r="C119" s="111" t="e">
        <f>#VALUE!</f>
        <v>#VALUE!</v>
      </c>
      <c r="E119" s="113" t="s">
        <v>106</v>
      </c>
      <c r="F119" s="114" t="s">
        <v>392</v>
      </c>
      <c r="G119" s="113" t="s">
        <v>58</v>
      </c>
      <c r="H119" s="115">
        <v>118</v>
      </c>
      <c r="I119" s="116" t="s">
        <v>308</v>
      </c>
    </row>
    <row r="120" spans="1:9">
      <c r="A120" s="111" t="e">
        <f>#VALUE!</f>
        <v>#VALUE!</v>
      </c>
      <c r="B120" s="112" t="str">
        <f t="shared" si="3"/>
        <v>농정해양위원회</v>
      </c>
      <c r="C120" s="111" t="e">
        <f>#VALUE!</f>
        <v>#VALUE!</v>
      </c>
      <c r="E120" s="113" t="s">
        <v>106</v>
      </c>
      <c r="F120" s="114" t="s">
        <v>393</v>
      </c>
      <c r="G120" s="113" t="s">
        <v>58</v>
      </c>
      <c r="H120" s="115">
        <v>119</v>
      </c>
      <c r="I120" s="116" t="s">
        <v>310</v>
      </c>
    </row>
    <row r="121" spans="1:9">
      <c r="A121" s="111" t="e">
        <f>#VALUE!</f>
        <v>#VALUE!</v>
      </c>
      <c r="B121" s="112" t="str">
        <f t="shared" si="3"/>
        <v>농정해양위원회</v>
      </c>
      <c r="C121" s="111" t="e">
        <f>#VALUE!</f>
        <v>#VALUE!</v>
      </c>
      <c r="E121" s="113" t="s">
        <v>106</v>
      </c>
      <c r="F121" s="114" t="s">
        <v>394</v>
      </c>
      <c r="G121" s="113" t="s">
        <v>58</v>
      </c>
      <c r="H121" s="115">
        <v>120</v>
      </c>
      <c r="I121" s="116" t="s">
        <v>312</v>
      </c>
    </row>
    <row r="122" spans="1:9">
      <c r="A122" s="111" t="e">
        <f>#VALUE!</f>
        <v>#VALUE!</v>
      </c>
      <c r="B122" s="112" t="str">
        <f t="shared" si="3"/>
        <v>농정해양위원회</v>
      </c>
      <c r="C122" s="111" t="e">
        <f>#VALUE!</f>
        <v>#VALUE!</v>
      </c>
      <c r="E122" s="113" t="s">
        <v>106</v>
      </c>
      <c r="F122" s="114" t="s">
        <v>395</v>
      </c>
      <c r="G122" s="113" t="s">
        <v>58</v>
      </c>
      <c r="H122" s="115">
        <v>121</v>
      </c>
      <c r="I122" s="116" t="s">
        <v>461</v>
      </c>
    </row>
    <row r="123" spans="1:9">
      <c r="A123" s="111" t="e">
        <f>#VALUE!</f>
        <v>#VALUE!</v>
      </c>
      <c r="B123" s="112" t="str">
        <f t="shared" si="3"/>
        <v>농정해양위원회</v>
      </c>
      <c r="C123" s="111" t="e">
        <f>#VALUE!</f>
        <v>#VALUE!</v>
      </c>
      <c r="E123" s="113" t="s">
        <v>106</v>
      </c>
      <c r="F123" s="114" t="s">
        <v>396</v>
      </c>
      <c r="G123" s="113" t="s">
        <v>58</v>
      </c>
      <c r="H123" s="115">
        <v>122</v>
      </c>
      <c r="I123" s="116" t="s">
        <v>462</v>
      </c>
    </row>
    <row r="124" spans="1:9">
      <c r="A124" s="111" t="e">
        <f>#VALUE!</f>
        <v>#VALUE!</v>
      </c>
      <c r="B124" s="112" t="str">
        <f t="shared" si="3"/>
        <v>농정해양위원회</v>
      </c>
      <c r="C124" s="111" t="e">
        <f>#VALUE!</f>
        <v>#VALUE!</v>
      </c>
      <c r="E124" s="113" t="s">
        <v>106</v>
      </c>
      <c r="F124" s="114" t="s">
        <v>397</v>
      </c>
      <c r="G124" s="113" t="s">
        <v>58</v>
      </c>
      <c r="H124" s="115">
        <v>123</v>
      </c>
      <c r="I124" s="116" t="s">
        <v>463</v>
      </c>
    </row>
    <row r="125" spans="1:9">
      <c r="A125" s="111" t="e">
        <f>#VALUE!</f>
        <v>#VALUE!</v>
      </c>
      <c r="B125" s="112" t="str">
        <f t="shared" si="3"/>
        <v>농정해양위원회</v>
      </c>
      <c r="C125" s="111" t="e">
        <f>#VALUE!</f>
        <v>#VALUE!</v>
      </c>
      <c r="E125" s="113" t="s">
        <v>106</v>
      </c>
      <c r="F125" s="114" t="s">
        <v>398</v>
      </c>
      <c r="G125" s="113" t="s">
        <v>58</v>
      </c>
      <c r="H125" s="115">
        <v>124</v>
      </c>
      <c r="I125" s="116" t="s">
        <v>464</v>
      </c>
    </row>
    <row r="126" spans="1:9">
      <c r="A126" s="111" t="e">
        <f>#VALUE!</f>
        <v>#VALUE!</v>
      </c>
      <c r="B126" s="112" t="str">
        <f t="shared" si="3"/>
        <v>보건복지위원회</v>
      </c>
      <c r="C126" s="111" t="e">
        <f>#VALUE!</f>
        <v>#VALUE!</v>
      </c>
      <c r="E126" s="113" t="s">
        <v>99</v>
      </c>
      <c r="F126" s="114" t="s">
        <v>262</v>
      </c>
      <c r="G126" s="113" t="s">
        <v>385</v>
      </c>
      <c r="H126" s="115">
        <v>125</v>
      </c>
      <c r="I126" s="116" t="s">
        <v>315</v>
      </c>
    </row>
    <row r="127" spans="1:9">
      <c r="A127" s="111" t="e">
        <f>#VALUE!</f>
        <v>#VALUE!</v>
      </c>
      <c r="B127" s="112" t="str">
        <f t="shared" si="3"/>
        <v>보건복지위원회</v>
      </c>
      <c r="C127" s="111" t="e">
        <f>#VALUE!</f>
        <v>#VALUE!</v>
      </c>
      <c r="E127" s="113" t="s">
        <v>99</v>
      </c>
      <c r="F127" s="114" t="s">
        <v>264</v>
      </c>
      <c r="G127" s="113" t="s">
        <v>385</v>
      </c>
      <c r="H127" s="115">
        <v>126</v>
      </c>
      <c r="I127" s="116" t="s">
        <v>317</v>
      </c>
    </row>
    <row r="128" spans="1:9">
      <c r="A128" s="111" t="e">
        <f>#VALUE!</f>
        <v>#VALUE!</v>
      </c>
      <c r="B128" s="112" t="str">
        <f t="shared" si="3"/>
        <v>보건복지위원회</v>
      </c>
      <c r="C128" s="111" t="e">
        <f>#VALUE!</f>
        <v>#VALUE!</v>
      </c>
      <c r="E128" s="113" t="s">
        <v>99</v>
      </c>
      <c r="F128" s="114" t="s">
        <v>266</v>
      </c>
      <c r="G128" s="113" t="s">
        <v>385</v>
      </c>
      <c r="H128" s="115">
        <v>127</v>
      </c>
      <c r="I128" s="116" t="s">
        <v>319</v>
      </c>
    </row>
    <row r="129" spans="1:9">
      <c r="A129" s="111" t="e">
        <f>#VALUE!</f>
        <v>#VALUE!</v>
      </c>
      <c r="B129" s="112" t="str">
        <f t="shared" si="3"/>
        <v>보건복지위원회</v>
      </c>
      <c r="C129" s="111" t="e">
        <f>#VALUE!</f>
        <v>#VALUE!</v>
      </c>
      <c r="E129" s="113" t="s">
        <v>99</v>
      </c>
      <c r="F129" s="114" t="s">
        <v>74</v>
      </c>
      <c r="G129" s="113" t="s">
        <v>385</v>
      </c>
      <c r="H129" s="115">
        <v>128</v>
      </c>
      <c r="I129" s="116" t="s">
        <v>321</v>
      </c>
    </row>
    <row r="130" spans="1:9">
      <c r="A130" s="111" t="e">
        <f>#VALUE!</f>
        <v>#VALUE!</v>
      </c>
      <c r="B130" s="112" t="str">
        <f t="shared" ref="B130:B161" si="4">G130</f>
        <v>보건복지위원회</v>
      </c>
      <c r="C130" s="111" t="e">
        <f>#VALUE!</f>
        <v>#VALUE!</v>
      </c>
      <c r="E130" s="113" t="s">
        <v>99</v>
      </c>
      <c r="F130" s="114" t="s">
        <v>267</v>
      </c>
      <c r="G130" s="113" t="s">
        <v>385</v>
      </c>
      <c r="H130" s="115">
        <v>129</v>
      </c>
      <c r="I130" s="116" t="s">
        <v>323</v>
      </c>
    </row>
    <row r="131" spans="1:9">
      <c r="A131" s="111" t="e">
        <f>#VALUE!</f>
        <v>#VALUE!</v>
      </c>
      <c r="B131" s="112" t="str">
        <f t="shared" si="4"/>
        <v>보건복지위원회</v>
      </c>
      <c r="C131" s="111" t="e">
        <f>#VALUE!</f>
        <v>#VALUE!</v>
      </c>
      <c r="E131" s="113" t="s">
        <v>99</v>
      </c>
      <c r="F131" s="114" t="s">
        <v>268</v>
      </c>
      <c r="G131" s="113" t="s">
        <v>385</v>
      </c>
      <c r="H131" s="115">
        <v>130</v>
      </c>
      <c r="I131" s="116" t="s">
        <v>325</v>
      </c>
    </row>
    <row r="132" spans="1:9">
      <c r="A132" s="111" t="e">
        <f>#VALUE!</f>
        <v>#VALUE!</v>
      </c>
      <c r="B132" s="112" t="str">
        <f t="shared" si="4"/>
        <v>보건복지위원회</v>
      </c>
      <c r="C132" s="111" t="e">
        <f>#VALUE!</f>
        <v>#VALUE!</v>
      </c>
      <c r="E132" s="113" t="s">
        <v>99</v>
      </c>
      <c r="F132" s="114" t="s">
        <v>269</v>
      </c>
      <c r="G132" s="113" t="s">
        <v>385</v>
      </c>
      <c r="H132" s="115">
        <v>131</v>
      </c>
      <c r="I132" s="116" t="s">
        <v>327</v>
      </c>
    </row>
    <row r="133" spans="1:9">
      <c r="A133" s="111" t="e">
        <f>#VALUE!</f>
        <v>#VALUE!</v>
      </c>
      <c r="B133" s="112" t="str">
        <f t="shared" si="4"/>
        <v>보건복지위원회</v>
      </c>
      <c r="C133" s="111" t="e">
        <f>#VALUE!</f>
        <v>#VALUE!</v>
      </c>
      <c r="E133" s="113" t="s">
        <v>64</v>
      </c>
      <c r="F133" s="114" t="s">
        <v>75</v>
      </c>
      <c r="G133" s="113" t="s">
        <v>385</v>
      </c>
      <c r="H133" s="115">
        <v>132</v>
      </c>
      <c r="I133" s="116" t="s">
        <v>334</v>
      </c>
    </row>
    <row r="134" spans="1:9">
      <c r="A134" s="111" t="e">
        <f>#VALUE!</f>
        <v>#VALUE!</v>
      </c>
      <c r="B134" s="112" t="str">
        <f t="shared" si="4"/>
        <v>보건복지위원회</v>
      </c>
      <c r="C134" s="111" t="e">
        <f>#VALUE!</f>
        <v>#VALUE!</v>
      </c>
      <c r="E134" s="113" t="s">
        <v>64</v>
      </c>
      <c r="F134" s="114" t="s">
        <v>292</v>
      </c>
      <c r="G134" s="113" t="s">
        <v>385</v>
      </c>
      <c r="H134" s="115">
        <v>133</v>
      </c>
      <c r="I134" s="116" t="s">
        <v>335</v>
      </c>
    </row>
    <row r="135" spans="1:9">
      <c r="A135" s="111" t="e">
        <f>#VALUE!</f>
        <v>#VALUE!</v>
      </c>
      <c r="B135" s="112" t="str">
        <f t="shared" si="4"/>
        <v>보건복지위원회</v>
      </c>
      <c r="C135" s="111" t="e">
        <f>#VALUE!</f>
        <v>#VALUE!</v>
      </c>
      <c r="E135" s="113" t="s">
        <v>108</v>
      </c>
      <c r="F135" s="114" t="s">
        <v>369</v>
      </c>
      <c r="G135" s="113" t="s">
        <v>385</v>
      </c>
      <c r="H135" s="115">
        <v>134</v>
      </c>
      <c r="I135" s="116" t="s">
        <v>343</v>
      </c>
    </row>
    <row r="136" spans="1:9">
      <c r="A136" s="111" t="e">
        <f>#VALUE!</f>
        <v>#VALUE!</v>
      </c>
      <c r="B136" s="112" t="str">
        <f t="shared" si="4"/>
        <v>보건복지위원회</v>
      </c>
      <c r="C136" s="111" t="e">
        <f>#VALUE!</f>
        <v>#VALUE!</v>
      </c>
      <c r="E136" s="113" t="s">
        <v>108</v>
      </c>
      <c r="F136" s="114" t="s">
        <v>386</v>
      </c>
      <c r="G136" s="113" t="s">
        <v>385</v>
      </c>
      <c r="H136" s="115">
        <v>135</v>
      </c>
      <c r="I136" s="116" t="s">
        <v>345</v>
      </c>
    </row>
    <row r="137" spans="1:9">
      <c r="A137" s="120" t="e">
        <f>#VALUE!</f>
        <v>#VALUE!</v>
      </c>
      <c r="B137" s="121" t="str">
        <f t="shared" si="4"/>
        <v>보건복지위원회</v>
      </c>
      <c r="C137" s="120" t="e">
        <f>#VALUE!</f>
        <v>#VALUE!</v>
      </c>
      <c r="D137" s="122"/>
      <c r="E137" s="123" t="s">
        <v>108</v>
      </c>
      <c r="F137" s="124" t="s">
        <v>387</v>
      </c>
      <c r="G137" s="123" t="s">
        <v>385</v>
      </c>
      <c r="H137" s="125">
        <v>136</v>
      </c>
      <c r="I137" s="126" t="s">
        <v>347</v>
      </c>
    </row>
    <row r="138" spans="1:9">
      <c r="A138" s="111" t="e">
        <f>#VALUE!</f>
        <v>#VALUE!</v>
      </c>
      <c r="B138" s="112" t="str">
        <f t="shared" si="4"/>
        <v>보건복지위원회</v>
      </c>
      <c r="C138" s="111" t="e">
        <f>#VALUE!</f>
        <v>#VALUE!</v>
      </c>
      <c r="E138" s="113" t="s">
        <v>108</v>
      </c>
      <c r="F138" s="114" t="s">
        <v>388</v>
      </c>
      <c r="G138" s="113" t="s">
        <v>385</v>
      </c>
      <c r="H138" s="115">
        <v>137</v>
      </c>
      <c r="I138" s="116" t="s">
        <v>349</v>
      </c>
    </row>
    <row r="139" spans="1:9">
      <c r="A139" s="111" t="e">
        <f>#VALUE!</f>
        <v>#VALUE!</v>
      </c>
      <c r="B139" s="112" t="str">
        <f t="shared" si="4"/>
        <v>건설교통위원회</v>
      </c>
      <c r="C139" s="111" t="e">
        <f>#VALUE!</f>
        <v>#VALUE!</v>
      </c>
      <c r="E139" s="113" t="s">
        <v>189</v>
      </c>
      <c r="F139" s="114" t="s">
        <v>190</v>
      </c>
      <c r="G139" s="113" t="s">
        <v>5</v>
      </c>
      <c r="H139" s="115">
        <v>138</v>
      </c>
      <c r="I139" s="116" t="s">
        <v>353</v>
      </c>
    </row>
    <row r="140" spans="1:9">
      <c r="A140" s="111" t="e">
        <f>#VALUE!</f>
        <v>#VALUE!</v>
      </c>
      <c r="B140" s="112" t="str">
        <f t="shared" si="4"/>
        <v>건설교통위원회</v>
      </c>
      <c r="C140" s="111" t="e">
        <f>#VALUE!</f>
        <v>#VALUE!</v>
      </c>
      <c r="E140" s="113" t="s">
        <v>189</v>
      </c>
      <c r="F140" s="114" t="s">
        <v>192</v>
      </c>
      <c r="G140" s="113" t="s">
        <v>5</v>
      </c>
      <c r="H140" s="115">
        <v>139</v>
      </c>
      <c r="I140" s="116" t="s">
        <v>355</v>
      </c>
    </row>
    <row r="141" spans="1:9">
      <c r="A141" s="111" t="e">
        <f>#VALUE!</f>
        <v>#VALUE!</v>
      </c>
      <c r="B141" s="112" t="str">
        <f t="shared" si="4"/>
        <v>건설교통위원회</v>
      </c>
      <c r="C141" s="111" t="e">
        <f>#VALUE!</f>
        <v>#VALUE!</v>
      </c>
      <c r="E141" s="113" t="s">
        <v>189</v>
      </c>
      <c r="F141" s="114" t="s">
        <v>194</v>
      </c>
      <c r="G141" s="113" t="s">
        <v>5</v>
      </c>
      <c r="H141" s="115">
        <v>140</v>
      </c>
      <c r="I141" s="116" t="s">
        <v>357</v>
      </c>
    </row>
    <row r="142" spans="1:9">
      <c r="A142" s="111" t="e">
        <f>#VALUE!</f>
        <v>#VALUE!</v>
      </c>
      <c r="B142" s="112" t="str">
        <f t="shared" si="4"/>
        <v>건설교통위원회</v>
      </c>
      <c r="C142" s="111" t="e">
        <f>#VALUE!</f>
        <v>#VALUE!</v>
      </c>
      <c r="E142" s="113" t="s">
        <v>341</v>
      </c>
      <c r="F142" s="114" t="s">
        <v>342</v>
      </c>
      <c r="G142" s="113" t="s">
        <v>5</v>
      </c>
      <c r="H142" s="115">
        <v>141</v>
      </c>
      <c r="I142" s="116" t="s">
        <v>361</v>
      </c>
    </row>
    <row r="143" spans="1:9">
      <c r="A143" s="111" t="e">
        <f>#VALUE!</f>
        <v>#VALUE!</v>
      </c>
      <c r="B143" s="112" t="str">
        <f t="shared" si="4"/>
        <v>건설교통위원회</v>
      </c>
      <c r="C143" s="111" t="e">
        <f>#VALUE!</f>
        <v>#VALUE!</v>
      </c>
      <c r="E143" s="113" t="s">
        <v>341</v>
      </c>
      <c r="F143" s="114" t="s">
        <v>344</v>
      </c>
      <c r="G143" s="113" t="s">
        <v>5</v>
      </c>
      <c r="H143" s="115">
        <v>142</v>
      </c>
      <c r="I143" s="116" t="s">
        <v>362</v>
      </c>
    </row>
    <row r="144" spans="1:9">
      <c r="A144" s="111" t="e">
        <f>#VALUE!</f>
        <v>#VALUE!</v>
      </c>
      <c r="B144" s="112" t="str">
        <f t="shared" si="4"/>
        <v>건설교통위원회</v>
      </c>
      <c r="C144" s="111" t="e">
        <f>#VALUE!</f>
        <v>#VALUE!</v>
      </c>
      <c r="E144" s="113" t="s">
        <v>341</v>
      </c>
      <c r="F144" s="114" t="s">
        <v>346</v>
      </c>
      <c r="G144" s="113" t="s">
        <v>5</v>
      </c>
      <c r="H144" s="115">
        <v>143</v>
      </c>
      <c r="I144" s="116" t="s">
        <v>363</v>
      </c>
    </row>
    <row r="145" spans="1:9">
      <c r="A145" s="111" t="e">
        <f>#VALUE!</f>
        <v>#VALUE!</v>
      </c>
      <c r="B145" s="112" t="str">
        <f t="shared" si="4"/>
        <v>건설교통위원회</v>
      </c>
      <c r="C145" s="111" t="e">
        <f>#VALUE!</f>
        <v>#VALUE!</v>
      </c>
      <c r="E145" s="113" t="s">
        <v>341</v>
      </c>
      <c r="F145" s="114" t="s">
        <v>348</v>
      </c>
      <c r="G145" s="113" t="s">
        <v>5</v>
      </c>
      <c r="H145" s="115">
        <v>144</v>
      </c>
      <c r="I145" s="116" t="s">
        <v>364</v>
      </c>
    </row>
    <row r="146" spans="1:9">
      <c r="A146" s="111" t="e">
        <f>#VALUE!</f>
        <v>#VALUE!</v>
      </c>
      <c r="B146" s="112" t="str">
        <f t="shared" si="4"/>
        <v>건설교통위원회</v>
      </c>
      <c r="C146" s="111" t="e">
        <f>#VALUE!</f>
        <v>#VALUE!</v>
      </c>
      <c r="E146" s="113" t="s">
        <v>341</v>
      </c>
      <c r="F146" s="114" t="s">
        <v>350</v>
      </c>
      <c r="G146" s="113" t="s">
        <v>5</v>
      </c>
      <c r="H146" s="115">
        <v>145</v>
      </c>
      <c r="I146" s="116" t="s">
        <v>365</v>
      </c>
    </row>
    <row r="147" spans="1:9">
      <c r="A147" s="111" t="e">
        <f>#VALUE!</f>
        <v>#VALUE!</v>
      </c>
      <c r="B147" s="112" t="str">
        <f t="shared" si="4"/>
        <v>건설교통위원회</v>
      </c>
      <c r="C147" s="111" t="e">
        <f>#VALUE!</f>
        <v>#VALUE!</v>
      </c>
      <c r="E147" s="113" t="s">
        <v>351</v>
      </c>
      <c r="F147" s="114" t="s">
        <v>352</v>
      </c>
      <c r="G147" s="113" t="s">
        <v>5</v>
      </c>
      <c r="H147" s="115">
        <v>146</v>
      </c>
      <c r="I147" s="116" t="s">
        <v>367</v>
      </c>
    </row>
    <row r="148" spans="1:9">
      <c r="A148" s="111" t="e">
        <f>#VALUE!</f>
        <v>#VALUE!</v>
      </c>
      <c r="B148" s="112" t="str">
        <f t="shared" si="4"/>
        <v>건설교통위원회</v>
      </c>
      <c r="C148" s="111" t="e">
        <f>#VALUE!</f>
        <v>#VALUE!</v>
      </c>
      <c r="E148" s="113" t="s">
        <v>351</v>
      </c>
      <c r="F148" s="114" t="s">
        <v>354</v>
      </c>
      <c r="G148" s="113" t="s">
        <v>5</v>
      </c>
      <c r="H148" s="115">
        <v>147</v>
      </c>
      <c r="I148" s="116" t="s">
        <v>465</v>
      </c>
    </row>
    <row r="149" spans="1:9">
      <c r="A149" s="111" t="e">
        <f>#VALUE!</f>
        <v>#VALUE!</v>
      </c>
      <c r="B149" s="112" t="str">
        <f t="shared" si="4"/>
        <v>건설교통위원회</v>
      </c>
      <c r="C149" s="111" t="e">
        <f>#VALUE!</f>
        <v>#VALUE!</v>
      </c>
      <c r="E149" s="113" t="s">
        <v>351</v>
      </c>
      <c r="F149" s="114" t="s">
        <v>356</v>
      </c>
      <c r="G149" s="113" t="s">
        <v>5</v>
      </c>
      <c r="H149" s="115">
        <v>148</v>
      </c>
      <c r="I149" s="116" t="s">
        <v>466</v>
      </c>
    </row>
    <row r="150" spans="1:9">
      <c r="A150" s="111" t="e">
        <f>#VALUE!</f>
        <v>#VALUE!</v>
      </c>
      <c r="B150" s="112" t="str">
        <f t="shared" si="4"/>
        <v>건설교통위원회</v>
      </c>
      <c r="C150" s="111" t="e">
        <f>#VALUE!</f>
        <v>#VALUE!</v>
      </c>
      <c r="E150" s="113" t="s">
        <v>351</v>
      </c>
      <c r="F150" s="114" t="s">
        <v>358</v>
      </c>
      <c r="G150" s="113" t="s">
        <v>5</v>
      </c>
      <c r="H150" s="115">
        <v>149</v>
      </c>
      <c r="I150" s="116" t="s">
        <v>467</v>
      </c>
    </row>
    <row r="151" spans="1:9">
      <c r="A151" s="111" t="e">
        <f>#VALUE!</f>
        <v>#VALUE!</v>
      </c>
      <c r="B151" s="112" t="str">
        <f t="shared" si="4"/>
        <v>건설교통위원회</v>
      </c>
      <c r="C151" s="111" t="e">
        <f>#VALUE!</f>
        <v>#VALUE!</v>
      </c>
      <c r="E151" s="113" t="s">
        <v>109</v>
      </c>
      <c r="F151" s="114" t="s">
        <v>399</v>
      </c>
      <c r="G151" s="113" t="s">
        <v>5</v>
      </c>
      <c r="H151" s="115">
        <v>150</v>
      </c>
      <c r="I151" s="116" t="s">
        <v>370</v>
      </c>
    </row>
    <row r="152" spans="1:9">
      <c r="A152" s="111" t="e">
        <f>#VALUE!</f>
        <v>#VALUE!</v>
      </c>
      <c r="B152" s="112" t="str">
        <f t="shared" si="4"/>
        <v>건설교통위원회</v>
      </c>
      <c r="C152" s="111" t="e">
        <f>#VALUE!</f>
        <v>#VALUE!</v>
      </c>
      <c r="E152" s="113" t="s">
        <v>109</v>
      </c>
      <c r="F152" s="114" t="s">
        <v>400</v>
      </c>
      <c r="G152" s="113" t="s">
        <v>5</v>
      </c>
      <c r="H152" s="115">
        <v>151</v>
      </c>
      <c r="I152" s="116" t="s">
        <v>371</v>
      </c>
    </row>
    <row r="153" spans="1:9">
      <c r="A153" s="111" t="e">
        <f>#VALUE!</f>
        <v>#VALUE!</v>
      </c>
      <c r="B153" s="112" t="str">
        <f t="shared" si="4"/>
        <v>건설교통위원회</v>
      </c>
      <c r="C153" s="111" t="e">
        <f>#VALUE!</f>
        <v>#VALUE!</v>
      </c>
      <c r="E153" s="113" t="s">
        <v>109</v>
      </c>
      <c r="F153" s="114" t="s">
        <v>401</v>
      </c>
      <c r="G153" s="113" t="s">
        <v>5</v>
      </c>
      <c r="H153" s="115">
        <v>152</v>
      </c>
      <c r="I153" s="116" t="s">
        <v>372</v>
      </c>
    </row>
    <row r="154" spans="1:9">
      <c r="A154" s="111" t="e">
        <f>#VALUE!</f>
        <v>#VALUE!</v>
      </c>
      <c r="B154" s="112" t="str">
        <f t="shared" si="4"/>
        <v>건설교통위원회</v>
      </c>
      <c r="C154" s="111" t="e">
        <f>#VALUE!</f>
        <v>#VALUE!</v>
      </c>
      <c r="E154" s="113" t="s">
        <v>109</v>
      </c>
      <c r="F154" s="114" t="s">
        <v>402</v>
      </c>
      <c r="G154" s="113" t="s">
        <v>5</v>
      </c>
      <c r="H154" s="115">
        <v>153</v>
      </c>
      <c r="I154" s="116" t="s">
        <v>373</v>
      </c>
    </row>
    <row r="155" spans="1:9">
      <c r="A155" s="111" t="e">
        <f>#VALUE!</f>
        <v>#VALUE!</v>
      </c>
      <c r="B155" s="112" t="str">
        <f t="shared" si="4"/>
        <v>건설교통위원회</v>
      </c>
      <c r="C155" s="111" t="e">
        <f>#VALUE!</f>
        <v>#VALUE!</v>
      </c>
      <c r="E155" s="113" t="s">
        <v>109</v>
      </c>
      <c r="F155" s="114" t="s">
        <v>403</v>
      </c>
      <c r="G155" s="113" t="s">
        <v>5</v>
      </c>
      <c r="H155" s="115">
        <v>154</v>
      </c>
      <c r="I155" s="116" t="s">
        <v>374</v>
      </c>
    </row>
    <row r="156" spans="1:9">
      <c r="A156" s="111" t="e">
        <f>#VALUE!</f>
        <v>#VALUE!</v>
      </c>
      <c r="B156" s="112" t="str">
        <f t="shared" si="4"/>
        <v>도시환경위원회</v>
      </c>
      <c r="C156" s="111" t="e">
        <f>#VALUE!</f>
        <v>#VALUE!</v>
      </c>
      <c r="E156" s="113" t="s">
        <v>96</v>
      </c>
      <c r="F156" s="114" t="s">
        <v>136</v>
      </c>
      <c r="G156" s="113" t="s">
        <v>6</v>
      </c>
      <c r="H156" s="115">
        <v>155</v>
      </c>
      <c r="I156" s="116" t="s">
        <v>376</v>
      </c>
    </row>
    <row r="157" spans="1:9">
      <c r="A157" s="111" t="e">
        <f>#VALUE!</f>
        <v>#VALUE!</v>
      </c>
      <c r="B157" s="112" t="str">
        <f t="shared" si="4"/>
        <v>도시환경위원회</v>
      </c>
      <c r="C157" s="111" t="e">
        <f>#VALUE!</f>
        <v>#VALUE!</v>
      </c>
      <c r="E157" s="113" t="s">
        <v>96</v>
      </c>
      <c r="F157" s="114" t="s">
        <v>138</v>
      </c>
      <c r="G157" s="113" t="s">
        <v>6</v>
      </c>
      <c r="H157" s="115">
        <v>156</v>
      </c>
      <c r="I157" s="116" t="s">
        <v>468</v>
      </c>
    </row>
    <row r="158" spans="1:9">
      <c r="A158" s="111" t="e">
        <f>#VALUE!</f>
        <v>#VALUE!</v>
      </c>
      <c r="B158" s="112" t="str">
        <f t="shared" si="4"/>
        <v>도시환경위원회</v>
      </c>
      <c r="C158" s="111" t="e">
        <f>#VALUE!</f>
        <v>#VALUE!</v>
      </c>
      <c r="E158" s="113" t="s">
        <v>96</v>
      </c>
      <c r="F158" s="114" t="s">
        <v>140</v>
      </c>
      <c r="G158" s="113" t="s">
        <v>6</v>
      </c>
      <c r="H158" s="115">
        <v>157</v>
      </c>
      <c r="I158" s="116" t="s">
        <v>469</v>
      </c>
    </row>
    <row r="159" spans="1:9">
      <c r="A159" s="111" t="e">
        <f>#VALUE!</f>
        <v>#VALUE!</v>
      </c>
      <c r="B159" s="112" t="str">
        <f t="shared" si="4"/>
        <v>도시환경위원회</v>
      </c>
      <c r="C159" s="111" t="e">
        <f>#VALUE!</f>
        <v>#VALUE!</v>
      </c>
      <c r="E159" s="113" t="s">
        <v>96</v>
      </c>
      <c r="F159" s="114" t="s">
        <v>141</v>
      </c>
      <c r="G159" s="113" t="s">
        <v>6</v>
      </c>
      <c r="H159" s="115">
        <v>158</v>
      </c>
      <c r="I159" s="116" t="s">
        <v>470</v>
      </c>
    </row>
    <row r="160" spans="1:9">
      <c r="A160" s="111" t="e">
        <f>#VALUE!</f>
        <v>#VALUE!</v>
      </c>
      <c r="B160" s="112" t="str">
        <f t="shared" si="4"/>
        <v>도시환경위원회</v>
      </c>
      <c r="C160" s="111" t="e">
        <f>#VALUE!</f>
        <v>#VALUE!</v>
      </c>
      <c r="E160" s="113" t="s">
        <v>96</v>
      </c>
      <c r="F160" s="114" t="s">
        <v>142</v>
      </c>
      <c r="G160" s="113" t="s">
        <v>6</v>
      </c>
      <c r="H160" s="115">
        <v>159</v>
      </c>
      <c r="I160" s="116" t="s">
        <v>471</v>
      </c>
    </row>
    <row r="161" spans="1:9">
      <c r="A161" s="111" t="e">
        <f>#VALUE!</f>
        <v>#VALUE!</v>
      </c>
      <c r="B161" s="112" t="str">
        <f t="shared" si="4"/>
        <v>도시환경위원회</v>
      </c>
      <c r="C161" s="111" t="e">
        <f>#VALUE!</f>
        <v>#VALUE!</v>
      </c>
      <c r="E161" s="113" t="s">
        <v>96</v>
      </c>
      <c r="F161" s="114" t="s">
        <v>143</v>
      </c>
      <c r="G161" s="113" t="s">
        <v>6</v>
      </c>
      <c r="H161" s="115">
        <v>160</v>
      </c>
      <c r="I161" s="116" t="s">
        <v>472</v>
      </c>
    </row>
    <row r="162" spans="1:9">
      <c r="A162" s="111" t="e">
        <f>#VALUE!</f>
        <v>#VALUE!</v>
      </c>
      <c r="B162" s="112" t="str">
        <f t="shared" ref="B162:B188" si="5">G162</f>
        <v>도시환경위원회</v>
      </c>
      <c r="C162" s="111" t="e">
        <f>#VALUE!</f>
        <v>#VALUE!</v>
      </c>
      <c r="E162" s="113" t="s">
        <v>96</v>
      </c>
      <c r="F162" s="114" t="s">
        <v>144</v>
      </c>
      <c r="G162" s="113" t="s">
        <v>6</v>
      </c>
      <c r="H162" s="115">
        <v>161</v>
      </c>
      <c r="I162" s="116" t="s">
        <v>473</v>
      </c>
    </row>
    <row r="163" spans="1:9">
      <c r="A163" s="111" t="e">
        <f>#VALUE!</f>
        <v>#VALUE!</v>
      </c>
      <c r="B163" s="112" t="str">
        <f t="shared" si="5"/>
        <v>도시환경위원회</v>
      </c>
      <c r="C163" s="111" t="e">
        <f>#VALUE!</f>
        <v>#VALUE!</v>
      </c>
      <c r="E163" s="113" t="s">
        <v>96</v>
      </c>
      <c r="F163" s="114" t="s">
        <v>145</v>
      </c>
      <c r="G163" s="113" t="s">
        <v>6</v>
      </c>
      <c r="H163" s="115">
        <v>162</v>
      </c>
      <c r="I163" s="116" t="s">
        <v>474</v>
      </c>
    </row>
    <row r="164" spans="1:9">
      <c r="A164" s="111" t="e">
        <f>#VALUE!</f>
        <v>#VALUE!</v>
      </c>
      <c r="B164" s="112" t="str">
        <f t="shared" si="5"/>
        <v>도시환경위원회</v>
      </c>
      <c r="C164" s="111" t="e">
        <f>#VALUE!</f>
        <v>#VALUE!</v>
      </c>
      <c r="E164" s="113" t="s">
        <v>96</v>
      </c>
      <c r="F164" s="114" t="s">
        <v>146</v>
      </c>
      <c r="G164" s="113" t="s">
        <v>6</v>
      </c>
      <c r="H164" s="115">
        <v>163</v>
      </c>
      <c r="I164" s="116" t="s">
        <v>475</v>
      </c>
    </row>
    <row r="165" spans="1:9">
      <c r="A165" s="111" t="e">
        <f>#VALUE!</f>
        <v>#VALUE!</v>
      </c>
      <c r="B165" s="112" t="str">
        <f t="shared" si="5"/>
        <v>도시환경위원회</v>
      </c>
      <c r="C165" s="111" t="e">
        <f>#VALUE!</f>
        <v>#VALUE!</v>
      </c>
      <c r="E165" s="113" t="s">
        <v>96</v>
      </c>
      <c r="F165" s="114" t="s">
        <v>147</v>
      </c>
      <c r="G165" s="113" t="s">
        <v>6</v>
      </c>
      <c r="H165" s="115">
        <v>164</v>
      </c>
      <c r="I165" s="116" t="s">
        <v>476</v>
      </c>
    </row>
    <row r="166" spans="1:9">
      <c r="A166" s="111" t="e">
        <f>#VALUE!</f>
        <v>#VALUE!</v>
      </c>
      <c r="B166" s="112" t="str">
        <f t="shared" si="5"/>
        <v>도시환경위원회</v>
      </c>
      <c r="C166" s="111" t="e">
        <f>#VALUE!</f>
        <v>#VALUE!</v>
      </c>
      <c r="E166" s="113" t="s">
        <v>100</v>
      </c>
      <c r="F166" s="114" t="s">
        <v>270</v>
      </c>
      <c r="G166" s="113" t="s">
        <v>6</v>
      </c>
      <c r="H166" s="115">
        <v>165</v>
      </c>
      <c r="I166" s="116" t="s">
        <v>378</v>
      </c>
    </row>
    <row r="167" spans="1:9">
      <c r="A167" s="111" t="e">
        <f>#VALUE!</f>
        <v>#VALUE!</v>
      </c>
      <c r="B167" s="112" t="str">
        <f t="shared" si="5"/>
        <v>도시환경위원회</v>
      </c>
      <c r="C167" s="111" t="e">
        <f>#VALUE!</f>
        <v>#VALUE!</v>
      </c>
      <c r="E167" s="113" t="s">
        <v>100</v>
      </c>
      <c r="F167" s="114" t="s">
        <v>272</v>
      </c>
      <c r="G167" s="113" t="s">
        <v>6</v>
      </c>
      <c r="H167" s="115">
        <v>166</v>
      </c>
      <c r="I167" s="116" t="s">
        <v>379</v>
      </c>
    </row>
    <row r="168" spans="1:9">
      <c r="A168" s="111" t="e">
        <f>#VALUE!</f>
        <v>#VALUE!</v>
      </c>
      <c r="B168" s="112" t="str">
        <f t="shared" si="5"/>
        <v>도시환경위원회</v>
      </c>
      <c r="C168" s="111" t="e">
        <f>#VALUE!</f>
        <v>#VALUE!</v>
      </c>
      <c r="E168" s="113" t="s">
        <v>100</v>
      </c>
      <c r="F168" s="114" t="s">
        <v>273</v>
      </c>
      <c r="G168" s="113" t="s">
        <v>6</v>
      </c>
      <c r="H168" s="115">
        <v>167</v>
      </c>
      <c r="I168" s="116" t="s">
        <v>380</v>
      </c>
    </row>
    <row r="169" spans="1:9">
      <c r="A169" s="111" t="e">
        <f>#VALUE!</f>
        <v>#VALUE!</v>
      </c>
      <c r="B169" s="112" t="str">
        <f t="shared" si="5"/>
        <v>도시환경위원회</v>
      </c>
      <c r="C169" s="111" t="e">
        <f>#VALUE!</f>
        <v>#VALUE!</v>
      </c>
      <c r="E169" s="113" t="s">
        <v>100</v>
      </c>
      <c r="F169" s="114" t="s">
        <v>274</v>
      </c>
      <c r="G169" s="113" t="s">
        <v>6</v>
      </c>
      <c r="H169" s="115">
        <v>168</v>
      </c>
      <c r="I169" s="116" t="s">
        <v>381</v>
      </c>
    </row>
    <row r="170" spans="1:9">
      <c r="A170" s="111" t="e">
        <f>#VALUE!</f>
        <v>#VALUE!</v>
      </c>
      <c r="B170" s="112" t="str">
        <f t="shared" si="5"/>
        <v>도시환경위원회</v>
      </c>
      <c r="C170" s="111" t="e">
        <f>#VALUE!</f>
        <v>#VALUE!</v>
      </c>
      <c r="E170" s="113" t="s">
        <v>100</v>
      </c>
      <c r="F170" s="114" t="s">
        <v>275</v>
      </c>
      <c r="G170" s="113" t="s">
        <v>6</v>
      </c>
      <c r="H170" s="115">
        <v>169</v>
      </c>
      <c r="I170" s="116" t="s">
        <v>382</v>
      </c>
    </row>
    <row r="171" spans="1:9">
      <c r="A171" s="111" t="e">
        <f>#VALUE!</f>
        <v>#VALUE!</v>
      </c>
      <c r="B171" s="112" t="str">
        <f t="shared" si="5"/>
        <v>도시환경위원회</v>
      </c>
      <c r="C171" s="111" t="e">
        <f>#VALUE!</f>
        <v>#VALUE!</v>
      </c>
      <c r="E171" s="113" t="s">
        <v>100</v>
      </c>
      <c r="F171" s="114" t="s">
        <v>276</v>
      </c>
      <c r="G171" s="113" t="s">
        <v>6</v>
      </c>
      <c r="H171" s="115">
        <v>170</v>
      </c>
      <c r="I171" s="116" t="s">
        <v>477</v>
      </c>
    </row>
    <row r="172" spans="1:9">
      <c r="A172" s="111" t="e">
        <f>#VALUE!</f>
        <v>#VALUE!</v>
      </c>
      <c r="B172" s="112" t="str">
        <f t="shared" si="5"/>
        <v>도시환경위원회</v>
      </c>
      <c r="C172" s="111" t="e">
        <f>#VALUE!</f>
        <v>#VALUE!</v>
      </c>
      <c r="E172" s="113" t="s">
        <v>61</v>
      </c>
      <c r="F172" s="114" t="s">
        <v>337</v>
      </c>
      <c r="G172" s="113" t="s">
        <v>6</v>
      </c>
      <c r="H172" s="115">
        <v>171</v>
      </c>
      <c r="I172" s="116" t="s">
        <v>478</v>
      </c>
    </row>
    <row r="173" spans="1:9">
      <c r="A173" s="111" t="e">
        <f>#VALUE!</f>
        <v>#VALUE!</v>
      </c>
      <c r="B173" s="112" t="str">
        <f t="shared" si="5"/>
        <v>도시환경위원회</v>
      </c>
      <c r="C173" s="111" t="e">
        <f>#VALUE!</f>
        <v>#VALUE!</v>
      </c>
      <c r="E173" s="113" t="s">
        <v>108</v>
      </c>
      <c r="F173" s="114" t="s">
        <v>404</v>
      </c>
      <c r="G173" s="113" t="s">
        <v>6</v>
      </c>
      <c r="H173" s="115">
        <v>172</v>
      </c>
      <c r="I173" s="116" t="s">
        <v>479</v>
      </c>
    </row>
    <row r="174" spans="1:9">
      <c r="A174" s="111" t="e">
        <f>#VALUE!</f>
        <v>#VALUE!</v>
      </c>
      <c r="B174" s="112" t="str">
        <f t="shared" si="5"/>
        <v>도시환경위원회</v>
      </c>
      <c r="C174" s="111" t="e">
        <f>#VALUE!</f>
        <v>#VALUE!</v>
      </c>
      <c r="E174" s="113" t="s">
        <v>108</v>
      </c>
      <c r="F174" s="114" t="s">
        <v>405</v>
      </c>
      <c r="G174" s="113" t="s">
        <v>6</v>
      </c>
      <c r="H174" s="115">
        <v>173</v>
      </c>
      <c r="I174" s="116" t="s">
        <v>480</v>
      </c>
    </row>
    <row r="175" spans="1:9">
      <c r="A175" s="120" t="e">
        <f>#VALUE!</f>
        <v>#VALUE!</v>
      </c>
      <c r="B175" s="121" t="str">
        <f>G175</f>
        <v>도시환경위원회</v>
      </c>
      <c r="C175" s="120" t="e">
        <f>#VALUE!</f>
        <v>#VALUE!</v>
      </c>
      <c r="D175" s="122"/>
      <c r="E175" s="123" t="s">
        <v>108</v>
      </c>
      <c r="F175" s="124" t="s">
        <v>387</v>
      </c>
      <c r="G175" s="123" t="s">
        <v>6</v>
      </c>
      <c r="H175" s="125" t="s">
        <v>526</v>
      </c>
      <c r="I175" s="126">
        <v>2903</v>
      </c>
    </row>
    <row r="176" spans="1:9">
      <c r="A176" s="111" t="e">
        <f>#VALUE!</f>
        <v>#VALUE!</v>
      </c>
      <c r="B176" s="112" t="str">
        <f t="shared" si="5"/>
        <v>도시환경위원회</v>
      </c>
      <c r="C176" s="111" t="e">
        <f>#VALUE!</f>
        <v>#VALUE!</v>
      </c>
      <c r="E176" s="113" t="s">
        <v>375</v>
      </c>
      <c r="F176" s="114" t="s">
        <v>375</v>
      </c>
      <c r="G176" s="113" t="s">
        <v>6</v>
      </c>
      <c r="H176" s="115">
        <v>174</v>
      </c>
      <c r="I176" s="116" t="s">
        <v>481</v>
      </c>
    </row>
    <row r="177" spans="1:9">
      <c r="A177" s="111" t="e">
        <f>#VALUE!</f>
        <v>#VALUE!</v>
      </c>
      <c r="B177" s="112" t="str">
        <f t="shared" si="5"/>
        <v>여성가족교육협력위원회</v>
      </c>
      <c r="C177" s="111" t="e">
        <f>#VALUE!</f>
        <v>#VALUE!</v>
      </c>
      <c r="E177" s="113" t="s">
        <v>160</v>
      </c>
      <c r="F177" s="114" t="s">
        <v>161</v>
      </c>
      <c r="G177" s="113" t="s">
        <v>406</v>
      </c>
      <c r="H177" s="115">
        <v>175</v>
      </c>
      <c r="I177" s="116" t="s">
        <v>482</v>
      </c>
    </row>
    <row r="178" spans="1:9">
      <c r="A178" s="111" t="e">
        <f>#VALUE!</f>
        <v>#VALUE!</v>
      </c>
      <c r="B178" s="112" t="str">
        <f t="shared" si="5"/>
        <v>여성가족교육협력위원회</v>
      </c>
      <c r="C178" s="111" t="e">
        <f>#VALUE!</f>
        <v>#VALUE!</v>
      </c>
      <c r="E178" s="113" t="s">
        <v>160</v>
      </c>
      <c r="F178" s="114" t="s">
        <v>163</v>
      </c>
      <c r="G178" s="113" t="s">
        <v>406</v>
      </c>
      <c r="H178" s="115">
        <v>176</v>
      </c>
      <c r="I178" s="116" t="s">
        <v>483</v>
      </c>
    </row>
    <row r="179" spans="1:9">
      <c r="A179" s="111" t="e">
        <f>#VALUE!</f>
        <v>#VALUE!</v>
      </c>
      <c r="B179" s="112" t="str">
        <f t="shared" si="5"/>
        <v>여성가족교육협력위원회</v>
      </c>
      <c r="C179" s="111" t="e">
        <f>#VALUE!</f>
        <v>#VALUE!</v>
      </c>
      <c r="E179" s="113" t="s">
        <v>160</v>
      </c>
      <c r="F179" s="114" t="s">
        <v>165</v>
      </c>
      <c r="G179" s="113" t="s">
        <v>406</v>
      </c>
      <c r="H179" s="115">
        <v>177</v>
      </c>
      <c r="I179" s="116" t="s">
        <v>484</v>
      </c>
    </row>
    <row r="180" spans="1:9">
      <c r="A180" s="111" t="e">
        <f>#VALUE!</f>
        <v>#VALUE!</v>
      </c>
      <c r="B180" s="112" t="str">
        <f t="shared" si="5"/>
        <v>여성가족교육협력위원회</v>
      </c>
      <c r="C180" s="111" t="e">
        <f>#VALUE!</f>
        <v>#VALUE!</v>
      </c>
      <c r="E180" s="113" t="s">
        <v>101</v>
      </c>
      <c r="F180" s="114" t="s">
        <v>78</v>
      </c>
      <c r="G180" s="113" t="s">
        <v>406</v>
      </c>
      <c r="H180" s="115">
        <v>178</v>
      </c>
      <c r="I180" s="116" t="s">
        <v>485</v>
      </c>
    </row>
    <row r="181" spans="1:9">
      <c r="A181" s="111" t="e">
        <f>#VALUE!</f>
        <v>#VALUE!</v>
      </c>
      <c r="B181" s="112" t="str">
        <f t="shared" si="5"/>
        <v>여성가족교육협력위원회</v>
      </c>
      <c r="C181" s="111" t="e">
        <f>#VALUE!</f>
        <v>#VALUE!</v>
      </c>
      <c r="E181" s="113" t="s">
        <v>101</v>
      </c>
      <c r="F181" s="114" t="s">
        <v>278</v>
      </c>
      <c r="G181" s="113" t="s">
        <v>406</v>
      </c>
      <c r="H181" s="115">
        <v>179</v>
      </c>
      <c r="I181" s="116" t="s">
        <v>486</v>
      </c>
    </row>
    <row r="182" spans="1:9">
      <c r="A182" s="111" t="e">
        <f>#VALUE!</f>
        <v>#VALUE!</v>
      </c>
      <c r="B182" s="112" t="str">
        <f t="shared" si="5"/>
        <v>여성가족교육협력위원회</v>
      </c>
      <c r="C182" s="111" t="e">
        <f>#VALUE!</f>
        <v>#VALUE!</v>
      </c>
      <c r="E182" s="113" t="s">
        <v>101</v>
      </c>
      <c r="F182" s="114" t="s">
        <v>280</v>
      </c>
      <c r="G182" s="113" t="s">
        <v>406</v>
      </c>
      <c r="H182" s="115">
        <v>180</v>
      </c>
      <c r="I182" s="116" t="s">
        <v>487</v>
      </c>
    </row>
    <row r="183" spans="1:9">
      <c r="A183" s="111" t="e">
        <f>#VALUE!</f>
        <v>#VALUE!</v>
      </c>
      <c r="B183" s="112" t="str">
        <f t="shared" si="5"/>
        <v>여성가족교육협력위원회</v>
      </c>
      <c r="C183" s="111" t="e">
        <f>#VALUE!</f>
        <v>#VALUE!</v>
      </c>
      <c r="E183" s="113" t="s">
        <v>101</v>
      </c>
      <c r="F183" s="114" t="s">
        <v>282</v>
      </c>
      <c r="G183" s="113" t="s">
        <v>406</v>
      </c>
      <c r="H183" s="115">
        <v>181</v>
      </c>
      <c r="I183" s="116" t="s">
        <v>488</v>
      </c>
    </row>
    <row r="184" spans="1:9">
      <c r="A184" s="111" t="e">
        <f>#VALUE!</f>
        <v>#VALUE!</v>
      </c>
      <c r="B184" s="112" t="str">
        <f t="shared" si="5"/>
        <v>여성가족교육협력위원회</v>
      </c>
      <c r="C184" s="111" t="e">
        <f>#VALUE!</f>
        <v>#VALUE!</v>
      </c>
      <c r="E184" s="113" t="s">
        <v>101</v>
      </c>
      <c r="F184" s="114" t="s">
        <v>284</v>
      </c>
      <c r="G184" s="113" t="s">
        <v>406</v>
      </c>
      <c r="H184" s="115">
        <v>182</v>
      </c>
      <c r="I184" s="116" t="s">
        <v>489</v>
      </c>
    </row>
    <row r="185" spans="1:9">
      <c r="A185" s="111" t="e">
        <f>#VALUE!</f>
        <v>#VALUE!</v>
      </c>
      <c r="B185" s="112" t="str">
        <f t="shared" si="5"/>
        <v>여성가족교육협력위원회</v>
      </c>
      <c r="C185" s="111" t="e">
        <f>#VALUE!</f>
        <v>#VALUE!</v>
      </c>
      <c r="E185" s="113" t="s">
        <v>101</v>
      </c>
      <c r="F185" s="114" t="s">
        <v>286</v>
      </c>
      <c r="G185" s="113" t="s">
        <v>406</v>
      </c>
      <c r="H185" s="115">
        <v>183</v>
      </c>
      <c r="I185" s="116" t="s">
        <v>490</v>
      </c>
    </row>
    <row r="186" spans="1:9">
      <c r="A186" s="111" t="e">
        <f>#VALUE!</f>
        <v>#VALUE!</v>
      </c>
      <c r="B186" s="112" t="str">
        <f t="shared" si="5"/>
        <v>여성가족교육협력위원회</v>
      </c>
      <c r="C186" s="111" t="e">
        <f>#VALUE!</f>
        <v>#VALUE!</v>
      </c>
      <c r="E186" s="113" t="s">
        <v>64</v>
      </c>
      <c r="F186" s="114" t="s">
        <v>77</v>
      </c>
      <c r="G186" s="113" t="s">
        <v>406</v>
      </c>
      <c r="H186" s="115">
        <v>184</v>
      </c>
      <c r="I186" s="116" t="s">
        <v>491</v>
      </c>
    </row>
    <row r="187" spans="1:9">
      <c r="A187" s="111" t="e">
        <f>#VALUE!</f>
        <v>#VALUE!</v>
      </c>
      <c r="B187" s="112" t="str">
        <f t="shared" si="5"/>
        <v>여성가족교육협력위원회</v>
      </c>
      <c r="C187" s="111" t="e">
        <f>#VALUE!</f>
        <v>#VALUE!</v>
      </c>
      <c r="E187" s="113" t="s">
        <v>64</v>
      </c>
      <c r="F187" s="114" t="s">
        <v>290</v>
      </c>
      <c r="G187" s="113" t="s">
        <v>406</v>
      </c>
      <c r="H187" s="115">
        <v>185</v>
      </c>
      <c r="I187" s="116" t="s">
        <v>492</v>
      </c>
    </row>
    <row r="188" spans="1:9">
      <c r="A188" s="111" t="e">
        <f>#VALUE!</f>
        <v>#VALUE!</v>
      </c>
      <c r="B188" s="112" t="str">
        <f t="shared" si="5"/>
        <v>여성가족교육협력위원회</v>
      </c>
      <c r="C188" s="111" t="e">
        <f>#VALUE!</f>
        <v>#VALUE!</v>
      </c>
      <c r="E188" s="113" t="s">
        <v>64</v>
      </c>
      <c r="F188" s="113" t="s">
        <v>65</v>
      </c>
      <c r="G188" s="113" t="s">
        <v>406</v>
      </c>
      <c r="H188" s="115">
        <v>186</v>
      </c>
      <c r="I188" s="116" t="s">
        <v>493</v>
      </c>
    </row>
  </sheetData>
  <phoneticPr fontId="3" type="noConversion"/>
  <conditionalFormatting sqref="H1:I1 A1 C1">
    <cfRule type="containsText" dxfId="12" priority="5" operator="containsText" text="@@">
      <formula>NOT(ISERROR(SEARCH("@@",A1)))</formula>
    </cfRule>
  </conditionalFormatting>
  <conditionalFormatting sqref="B1">
    <cfRule type="containsText" dxfId="11" priority="4" operator="containsText" text="@@">
      <formula>NOT(ISERROR(SEARCH("@@",B1)))</formula>
    </cfRule>
  </conditionalFormatting>
  <conditionalFormatting sqref="F1">
    <cfRule type="containsText" dxfId="10" priority="3" operator="containsText" text="@@">
      <formula>NOT(ISERROR(SEARCH("@@",F1)))</formula>
    </cfRule>
  </conditionalFormatting>
  <conditionalFormatting sqref="E1">
    <cfRule type="containsText" dxfId="9" priority="2" operator="containsText" text="@@">
      <formula>NOT(ISERROR(SEARCH("@@",E1)))</formula>
    </cfRule>
  </conditionalFormatting>
  <conditionalFormatting sqref="G1">
    <cfRule type="containsText" dxfId="8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4" width="9" style="17"/>
    <col min="15" max="15" width="9.25" style="17" bestFit="1" customWidth="1"/>
    <col min="16" max="16384" width="9" style="17"/>
  </cols>
  <sheetData>
    <row r="1" spans="1:13" ht="33" customHeight="1">
      <c r="A1" s="260" t="s">
        <v>524</v>
      </c>
      <c r="B1" s="260"/>
      <c r="C1" s="260"/>
      <c r="D1" s="260"/>
      <c r="E1" s="260"/>
      <c r="F1" s="260"/>
      <c r="G1" s="35"/>
      <c r="H1" s="261" t="s">
        <v>525</v>
      </c>
      <c r="I1" s="261"/>
      <c r="J1" s="259">
        <v>124682800</v>
      </c>
      <c r="K1" s="259"/>
      <c r="L1" s="259"/>
      <c r="M1" s="259"/>
    </row>
    <row r="2" spans="1:13" s="30" customFormat="1" ht="22.5" customHeight="1">
      <c r="E2" s="31"/>
      <c r="F2" s="31"/>
      <c r="L2" s="31"/>
      <c r="M2" s="31" t="s">
        <v>71</v>
      </c>
    </row>
    <row r="3" spans="1:13" ht="27.95" customHeight="1">
      <c r="A3" s="262" t="s">
        <v>69</v>
      </c>
      <c r="B3" s="264" t="s">
        <v>79</v>
      </c>
      <c r="C3" s="264"/>
      <c r="D3" s="264"/>
      <c r="E3" s="264"/>
      <c r="F3" s="264"/>
      <c r="G3" s="32"/>
      <c r="H3" s="262" t="s">
        <v>69</v>
      </c>
      <c r="I3" s="264" t="s">
        <v>80</v>
      </c>
      <c r="J3" s="264"/>
      <c r="K3" s="264"/>
      <c r="L3" s="264"/>
      <c r="M3" s="264"/>
    </row>
    <row r="4" spans="1:13" ht="27.95" customHeight="1">
      <c r="A4" s="263"/>
      <c r="B4" s="21" t="s">
        <v>67</v>
      </c>
      <c r="C4" s="21" t="s">
        <v>70</v>
      </c>
      <c r="D4" s="21" t="s">
        <v>68</v>
      </c>
      <c r="E4" s="21" t="s">
        <v>70</v>
      </c>
      <c r="F4" s="21" t="s">
        <v>535</v>
      </c>
      <c r="H4" s="263"/>
      <c r="I4" s="21" t="s">
        <v>67</v>
      </c>
      <c r="J4" s="21" t="s">
        <v>70</v>
      </c>
      <c r="K4" s="21" t="s">
        <v>68</v>
      </c>
      <c r="L4" s="21" t="s">
        <v>70</v>
      </c>
      <c r="M4" s="21" t="s">
        <v>535</v>
      </c>
    </row>
    <row r="5" spans="1:13" s="27" customFormat="1" ht="27.95" customHeight="1">
      <c r="A5" s="22" t="s">
        <v>83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22"/>
      <c r="G5" s="17"/>
      <c r="H5" s="22" t="s">
        <v>83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82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8"/>
      <c r="H6" s="18" t="s">
        <v>82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522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33"/>
      <c r="H7" s="33" t="s">
        <v>522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81</v>
      </c>
      <c r="B8" s="34" t="e">
        <f>SUMIFS(#REF!,#REF!,"국비")+SUMIFS(#REF!,#REF!,"지특")+SUMIFS(#REF!,#REF!,"기금")+SUMIFS(#REF!,#REF!,"분권")+SUMIFS(#REF!,#REF!,"특교")</f>
        <v>#REF!</v>
      </c>
      <c r="C8" s="33"/>
      <c r="D8" s="34" t="e">
        <f>SUMIFS(#REF!,#REF!,"국비")+SUMIFS(#REF!,#REF!,"지특")+SUMIFS(#REF!,#REF!,"기금")+SUMIFS(#REF!,#REF!,"분권")+SUMIFS(#REF!,#REF!,"특교")</f>
        <v>#REF!</v>
      </c>
      <c r="E8" s="33"/>
      <c r="F8" s="33"/>
      <c r="H8" s="33" t="s">
        <v>81</v>
      </c>
      <c r="I8" s="34" t="e">
        <f>SUMIFS(#REF!,#REF!,"국비")+SUMIFS(#REF!,#REF!,"지특")+SUMIFS(#REF!,#REF!,"기금")+SUMIFS(#REF!,#REF!,"분권")+SUMIFS(#REF!,#REF!,"특교")</f>
        <v>#REF!</v>
      </c>
      <c r="J8" s="33"/>
      <c r="K8" s="34" t="e">
        <f>SUMIFS(#REF!,#REF!,"국비")+SUMIFS(#REF!,#REF!,"지특")+SUMIFS(#REF!,#REF!,"기금")+SUMIFS(#REF!,#REF!,"분권")+SUMIFS(#REF!,#REF!,"특교")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76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 t="shared" ref="E9:E14" si="0">IF(B9=D9,"OK","@@")</f>
        <v>#REF!</v>
      </c>
      <c r="F9" s="138" t="e">
        <f t="shared" ref="F9:F14" si="1">D9-B9</f>
        <v>#REF!</v>
      </c>
      <c r="H9" s="18" t="s">
        <v>76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 t="shared" ref="L9:L14" si="2">IF(I9=K9,"OK","@@")</f>
        <v>#REF!</v>
      </c>
      <c r="M9" s="18"/>
    </row>
    <row r="10" spans="1:13" ht="27.95" customHeight="1">
      <c r="A10" s="25" t="s">
        <v>54</v>
      </c>
      <c r="B10" s="26" t="e">
        <f>SUMIFS(#REF!,#REF!,'15년검증'!$A10)</f>
        <v>#REF!</v>
      </c>
      <c r="C10" s="19"/>
      <c r="D10" s="26" t="e">
        <f>SUMIFS(#REF!,#REF!,'15년검증'!$A10)</f>
        <v>#REF!</v>
      </c>
      <c r="E10" s="19" t="e">
        <f t="shared" si="0"/>
        <v>#REF!</v>
      </c>
      <c r="F10" s="140" t="e">
        <f t="shared" si="1"/>
        <v>#REF!</v>
      </c>
      <c r="H10" s="25" t="s">
        <v>54</v>
      </c>
      <c r="I10" s="26" t="e">
        <f>SUMIFS(#REF!,#REF!,'15년검증'!$A10)</f>
        <v>#REF!</v>
      </c>
      <c r="J10" s="19"/>
      <c r="K10" s="26" t="e">
        <f>SUMIFS(#REF!,#REF!,'15년검증'!$A10)</f>
        <v>#REF!</v>
      </c>
      <c r="L10" s="19" t="e">
        <f t="shared" si="2"/>
        <v>#REF!</v>
      </c>
      <c r="M10" s="140" t="e">
        <f>K10-I10</f>
        <v>#REF!</v>
      </c>
    </row>
    <row r="11" spans="1:13" ht="27.95" customHeight="1">
      <c r="A11" s="25" t="s">
        <v>504</v>
      </c>
      <c r="B11" s="26" t="e">
        <f>SUMIFS(#REF!,#REF!,'15년검증'!$A11)</f>
        <v>#REF!</v>
      </c>
      <c r="C11" s="19"/>
      <c r="D11" s="26" t="e">
        <f>SUMIFS(#REF!,#REF!,'15년검증'!$A11)</f>
        <v>#REF!</v>
      </c>
      <c r="E11" s="19" t="e">
        <f t="shared" si="0"/>
        <v>#REF!</v>
      </c>
      <c r="F11" s="140" t="e">
        <f t="shared" si="1"/>
        <v>#REF!</v>
      </c>
      <c r="H11" s="25" t="s">
        <v>504</v>
      </c>
      <c r="I11" s="26" t="e">
        <f>SUMIFS(#REF!,#REF!,'15년검증'!$A11)</f>
        <v>#REF!</v>
      </c>
      <c r="J11" s="19"/>
      <c r="K11" s="26" t="e">
        <f>SUMIFS(#REF!,#REF!,'15년검증'!$A11)</f>
        <v>#REF!</v>
      </c>
      <c r="L11" s="19" t="e">
        <f t="shared" si="2"/>
        <v>#REF!</v>
      </c>
      <c r="M11" s="140" t="e">
        <f>K11-I11</f>
        <v>#REF!</v>
      </c>
    </row>
    <row r="12" spans="1:13" ht="27.95" customHeight="1">
      <c r="A12" s="25" t="s">
        <v>66</v>
      </c>
      <c r="B12" s="26" t="e">
        <f>SUMIFS(#REF!,#REF!,'15년검증'!$A12)</f>
        <v>#REF!</v>
      </c>
      <c r="C12" s="19"/>
      <c r="D12" s="26" t="e">
        <f>SUMIFS(#REF!,#REF!,'15년검증'!$A12)</f>
        <v>#REF!</v>
      </c>
      <c r="E12" s="19" t="e">
        <f t="shared" si="0"/>
        <v>#REF!</v>
      </c>
      <c r="F12" s="140" t="e">
        <f t="shared" si="1"/>
        <v>#REF!</v>
      </c>
      <c r="H12" s="25" t="s">
        <v>66</v>
      </c>
      <c r="I12" s="26" t="e">
        <f>SUMIFS(#REF!,#REF!,'15년검증'!$A12)</f>
        <v>#REF!</v>
      </c>
      <c r="J12" s="19"/>
      <c r="K12" s="26" t="e">
        <f>SUMIFS(#REF!,#REF!,'15년검증'!$A12)</f>
        <v>#REF!</v>
      </c>
      <c r="L12" s="19" t="e">
        <f t="shared" si="2"/>
        <v>#REF!</v>
      </c>
      <c r="M12" s="140" t="e">
        <f>K12-I12</f>
        <v>#REF!</v>
      </c>
    </row>
    <row r="13" spans="1:13" ht="27.95" customHeight="1">
      <c r="A13" s="25" t="s">
        <v>73</v>
      </c>
      <c r="B13" s="26" t="e">
        <f>SUMIFS(#REF!,#REF!,'15년검증'!$A13)</f>
        <v>#REF!</v>
      </c>
      <c r="C13" s="19"/>
      <c r="D13" s="26" t="e">
        <f>SUMIFS(#REF!,#REF!,'15년검증'!$A13)</f>
        <v>#REF!</v>
      </c>
      <c r="E13" s="19" t="e">
        <f t="shared" si="0"/>
        <v>#REF!</v>
      </c>
      <c r="F13" s="140" t="e">
        <f t="shared" si="1"/>
        <v>#REF!</v>
      </c>
      <c r="H13" s="25" t="s">
        <v>73</v>
      </c>
      <c r="I13" s="26" t="e">
        <f>SUMIFS(#REF!,#REF!,'15년검증'!$A13)</f>
        <v>#REF!</v>
      </c>
      <c r="J13" s="19"/>
      <c r="K13" s="26" t="e">
        <f>SUMIFS(#REF!,#REF!,'15년검증'!$A13)</f>
        <v>#REF!</v>
      </c>
      <c r="L13" s="19" t="e">
        <f t="shared" si="2"/>
        <v>#REF!</v>
      </c>
      <c r="M13" s="140" t="e">
        <f>K13-I13</f>
        <v>#REF!</v>
      </c>
    </row>
    <row r="14" spans="1:13" ht="27.95" customHeight="1">
      <c r="A14" s="25" t="s">
        <v>501</v>
      </c>
      <c r="B14" s="26" t="e">
        <f>SUMIFS(#REF!,#REF!,'15년검증'!$A14)</f>
        <v>#REF!</v>
      </c>
      <c r="C14" s="19"/>
      <c r="D14" s="26" t="e">
        <f>SUMIFS(#REF!,#REF!,'15년검증'!$A14)</f>
        <v>#REF!</v>
      </c>
      <c r="E14" s="19" t="e">
        <f t="shared" si="0"/>
        <v>#REF!</v>
      </c>
      <c r="F14" s="140" t="e">
        <f t="shared" si="1"/>
        <v>#REF!</v>
      </c>
      <c r="H14" s="25" t="s">
        <v>501</v>
      </c>
      <c r="I14" s="26" t="e">
        <f>SUMIFS(#REF!,#REF!,'15년검증'!$A14)</f>
        <v>#REF!</v>
      </c>
      <c r="J14" s="19"/>
      <c r="K14" s="26" t="e">
        <f>SUMIFS(#REF!,#REF!,'15년검증'!$A14)</f>
        <v>#REF!</v>
      </c>
      <c r="L14" s="19" t="e">
        <f t="shared" si="2"/>
        <v>#REF!</v>
      </c>
      <c r="M14" s="140" t="e">
        <f>K14-I14</f>
        <v>#REF!</v>
      </c>
    </row>
    <row r="15" spans="1:13" ht="27.95" customHeight="1"/>
    <row r="16" spans="1:13" ht="27.95" customHeight="1">
      <c r="G16" s="28"/>
      <c r="H16" s="40" t="s">
        <v>521</v>
      </c>
      <c r="I16" s="257" t="str">
        <f>IFERROR(INDEX(#REF!,MATCH("*예비비*",#REF!,0)),"")</f>
        <v/>
      </c>
      <c r="J16" s="257"/>
      <c r="K16" s="257"/>
      <c r="L16" s="257"/>
      <c r="M16" s="257"/>
    </row>
    <row r="17" spans="1:13" ht="27.95" customHeight="1"/>
    <row r="18" spans="1:13" ht="27.95" customHeight="1">
      <c r="G18" s="28"/>
      <c r="I18" s="257" t="e">
        <f>SUM(I5-K5)</f>
        <v>#REF!</v>
      </c>
      <c r="J18" s="257"/>
      <c r="K18" s="257"/>
      <c r="L18" s="257"/>
      <c r="M18" s="257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523</v>
      </c>
      <c r="I20" s="258" t="str">
        <f>IFERROR(SUM(J1+I16),"")</f>
        <v/>
      </c>
      <c r="J20" s="258"/>
      <c r="K20" s="258"/>
      <c r="L20" s="258"/>
      <c r="M20" s="258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6384" width="9" style="17"/>
  </cols>
  <sheetData>
    <row r="1" spans="1:13" ht="33" customHeight="1">
      <c r="A1" s="260" t="s">
        <v>520</v>
      </c>
      <c r="B1" s="260"/>
      <c r="C1" s="260"/>
      <c r="D1" s="260"/>
      <c r="E1" s="260"/>
      <c r="F1" s="260"/>
      <c r="G1" s="35"/>
      <c r="H1" s="261" t="s">
        <v>508</v>
      </c>
      <c r="I1" s="261"/>
      <c r="J1" s="259">
        <v>22466366</v>
      </c>
      <c r="K1" s="259"/>
      <c r="L1" s="259"/>
      <c r="M1" s="259"/>
    </row>
    <row r="2" spans="1:13" s="30" customFormat="1" ht="22.5" customHeight="1">
      <c r="E2" s="31"/>
      <c r="F2" s="31"/>
      <c r="L2" s="31"/>
      <c r="M2" s="31" t="s">
        <v>71</v>
      </c>
    </row>
    <row r="3" spans="1:13" ht="27.95" customHeight="1">
      <c r="A3" s="262" t="s">
        <v>69</v>
      </c>
      <c r="B3" s="264" t="s">
        <v>79</v>
      </c>
      <c r="C3" s="264"/>
      <c r="D3" s="264"/>
      <c r="E3" s="264"/>
      <c r="F3" s="264"/>
      <c r="G3" s="32"/>
      <c r="H3" s="265" t="s">
        <v>69</v>
      </c>
      <c r="I3" s="264" t="s">
        <v>80</v>
      </c>
      <c r="J3" s="264"/>
      <c r="K3" s="264"/>
      <c r="L3" s="264"/>
      <c r="M3" s="264"/>
    </row>
    <row r="4" spans="1:13" ht="27.95" customHeight="1">
      <c r="A4" s="263"/>
      <c r="B4" s="21" t="s">
        <v>67</v>
      </c>
      <c r="C4" s="21" t="s">
        <v>70</v>
      </c>
      <c r="D4" s="21" t="s">
        <v>68</v>
      </c>
      <c r="E4" s="21" t="s">
        <v>70</v>
      </c>
      <c r="F4" s="21" t="s">
        <v>535</v>
      </c>
      <c r="H4" s="265"/>
      <c r="I4" s="21" t="s">
        <v>67</v>
      </c>
      <c r="J4" s="21" t="s">
        <v>70</v>
      </c>
      <c r="K4" s="21" t="s">
        <v>68</v>
      </c>
      <c r="L4" s="21" t="s">
        <v>70</v>
      </c>
      <c r="M4" s="21" t="s">
        <v>535</v>
      </c>
    </row>
    <row r="5" spans="1:13" s="27" customFormat="1" ht="27.95" customHeight="1">
      <c r="A5" s="22" t="s">
        <v>83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137"/>
      <c r="G5" s="17"/>
      <c r="H5" s="22" t="s">
        <v>83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82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38"/>
      <c r="H6" s="18" t="s">
        <v>82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522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139"/>
      <c r="H7" s="33" t="s">
        <v>522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81</v>
      </c>
      <c r="B8" s="34" t="e">
        <f>SUMIFS(#REF!,#REF!,"국비")+SUMIFS(#REF!,#REF!,"광특")+SUMIFS(#REF!,#REF!,"기금")+SUMIFS(#REF!,#REF!,"분권")+SUMIFS(#REF!,#REF!,"특교")</f>
        <v>#REF!</v>
      </c>
      <c r="C8" s="33"/>
      <c r="D8" s="34" t="e">
        <f>SUMIFS(#REF!,#REF!,"국비")+SUMIFS(#REF!,#REF!,"광특")+SUMIFS(#REF!,#REF!,"기금")+SUMIFS(#REF!,#REF!,"분권")+SUMIFS(#REF!,#REF!,"특교")</f>
        <v>#REF!</v>
      </c>
      <c r="E8" s="33"/>
      <c r="F8" s="139"/>
      <c r="H8" s="33" t="s">
        <v>81</v>
      </c>
      <c r="I8" s="34" t="e">
        <f>SUMIFS(#REF!,#REF!,"국비")+SUMIFS(#REF!,#REF!,"광특")+SUMIFS(#REF!,#REF!,"기금")+SUMIFS(#REF!,#REF!,"분권")+SUMIFS(#REF!,#REF!,"특교")</f>
        <v>#REF!</v>
      </c>
      <c r="J8" s="33"/>
      <c r="K8" s="34" t="e">
        <f>SUMIFS(#REF!,#REF!,"국비")+SUMIFS(#REF!,#REF!,"광특")+SUMIFS(#REF!,#REF!,"기금")+SUMIFS(#REF!,#REF!,"분권")+SUMIFS(#REF!,#REF!,"특교")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76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 t="shared" ref="E9:E14" si="0">IF(B9=D9,"OK","@@")</f>
        <v>#REF!</v>
      </c>
      <c r="F9" s="138" t="e">
        <f t="shared" ref="F9:F14" si="1">D9-B9</f>
        <v>#REF!</v>
      </c>
      <c r="H9" s="18" t="s">
        <v>76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 t="shared" ref="L9:L14" si="2">IF(I9=K9,"OK","@@")</f>
        <v>#REF!</v>
      </c>
      <c r="M9" s="138" t="e">
        <f t="shared" ref="M9:M14" si="3">K9-I9</f>
        <v>#REF!</v>
      </c>
    </row>
    <row r="10" spans="1:13" ht="27.95" customHeight="1">
      <c r="A10" s="25" t="s">
        <v>54</v>
      </c>
      <c r="B10" s="26" t="e">
        <f>SUMIFS(#REF!,#REF!,'2추검증'!$A10)</f>
        <v>#REF!</v>
      </c>
      <c r="C10" s="19"/>
      <c r="D10" s="26" t="e">
        <f>SUMIFS(#REF!,#REF!,'2추검증'!$A10)</f>
        <v>#REF!</v>
      </c>
      <c r="E10" s="19" t="e">
        <f t="shared" si="0"/>
        <v>#REF!</v>
      </c>
      <c r="F10" s="140" t="e">
        <f t="shared" si="1"/>
        <v>#REF!</v>
      </c>
      <c r="H10" s="25" t="s">
        <v>54</v>
      </c>
      <c r="I10" s="26" t="e">
        <f>SUMIFS(#REF!,#REF!,'2추검증'!$A10)</f>
        <v>#REF!</v>
      </c>
      <c r="J10" s="19"/>
      <c r="K10" s="26" t="e">
        <f>SUMIFS(#REF!,#REF!,'2추검증'!$A10)</f>
        <v>#REF!</v>
      </c>
      <c r="L10" s="19" t="e">
        <f t="shared" si="2"/>
        <v>#REF!</v>
      </c>
      <c r="M10" s="140" t="e">
        <f t="shared" si="3"/>
        <v>#REF!</v>
      </c>
    </row>
    <row r="11" spans="1:13" ht="27.95" customHeight="1">
      <c r="A11" s="25" t="s">
        <v>72</v>
      </c>
      <c r="B11" s="26" t="e">
        <f>SUMIFS(#REF!,#REF!,'2추검증'!$A11)</f>
        <v>#REF!</v>
      </c>
      <c r="C11" s="19"/>
      <c r="D11" s="26" t="e">
        <f>SUMIFS(#REF!,#REF!,'2추검증'!$A11)</f>
        <v>#REF!</v>
      </c>
      <c r="E11" s="19" t="e">
        <f t="shared" si="0"/>
        <v>#REF!</v>
      </c>
      <c r="F11" s="140" t="e">
        <f t="shared" si="1"/>
        <v>#REF!</v>
      </c>
      <c r="H11" s="25" t="s">
        <v>72</v>
      </c>
      <c r="I11" s="26" t="e">
        <f>SUMIFS(#REF!,#REF!,'2추검증'!$A11)</f>
        <v>#REF!</v>
      </c>
      <c r="J11" s="19"/>
      <c r="K11" s="26" t="e">
        <f>SUMIFS(#REF!,#REF!,'2추검증'!$A11)</f>
        <v>#REF!</v>
      </c>
      <c r="L11" s="19" t="e">
        <f t="shared" si="2"/>
        <v>#REF!</v>
      </c>
      <c r="M11" s="140" t="e">
        <f t="shared" si="3"/>
        <v>#REF!</v>
      </c>
    </row>
    <row r="12" spans="1:13" ht="27.95" customHeight="1">
      <c r="A12" s="25" t="s">
        <v>66</v>
      </c>
      <c r="B12" s="26" t="e">
        <f>SUMIFS(#REF!,#REF!,'2추검증'!$A12)</f>
        <v>#REF!</v>
      </c>
      <c r="C12" s="19"/>
      <c r="D12" s="26" t="e">
        <f>SUMIFS(#REF!,#REF!,'2추검증'!$A12)</f>
        <v>#REF!</v>
      </c>
      <c r="E12" s="19" t="e">
        <f t="shared" si="0"/>
        <v>#REF!</v>
      </c>
      <c r="F12" s="140" t="e">
        <f t="shared" si="1"/>
        <v>#REF!</v>
      </c>
      <c r="H12" s="25" t="s">
        <v>66</v>
      </c>
      <c r="I12" s="26" t="e">
        <f>SUMIFS(#REF!,#REF!,'2추검증'!$A12)</f>
        <v>#REF!</v>
      </c>
      <c r="J12" s="19"/>
      <c r="K12" s="26" t="e">
        <f>SUMIFS(#REF!,#REF!,'2추검증'!$A12)</f>
        <v>#REF!</v>
      </c>
      <c r="L12" s="19" t="e">
        <f t="shared" si="2"/>
        <v>#REF!</v>
      </c>
      <c r="M12" s="140" t="e">
        <f t="shared" si="3"/>
        <v>#REF!</v>
      </c>
    </row>
    <row r="13" spans="1:13" ht="27.95" customHeight="1">
      <c r="A13" s="25" t="s">
        <v>73</v>
      </c>
      <c r="B13" s="26" t="e">
        <f>SUMIFS(#REF!,#REF!,'2추검증'!$A13)</f>
        <v>#REF!</v>
      </c>
      <c r="C13" s="19"/>
      <c r="D13" s="26" t="e">
        <f>SUMIFS(#REF!,#REF!,'2추검증'!$A13)</f>
        <v>#REF!</v>
      </c>
      <c r="E13" s="19" t="e">
        <f t="shared" si="0"/>
        <v>#REF!</v>
      </c>
      <c r="F13" s="140" t="e">
        <f t="shared" si="1"/>
        <v>#REF!</v>
      </c>
      <c r="H13" s="25" t="s">
        <v>73</v>
      </c>
      <c r="I13" s="26" t="e">
        <f>SUMIFS(#REF!,#REF!,'2추검증'!$A13)</f>
        <v>#REF!</v>
      </c>
      <c r="J13" s="19"/>
      <c r="K13" s="26" t="e">
        <f>SUMIFS(#REF!,#REF!,'2추검증'!$A13)</f>
        <v>#REF!</v>
      </c>
      <c r="L13" s="19" t="e">
        <f t="shared" si="2"/>
        <v>#REF!</v>
      </c>
      <c r="M13" s="140" t="e">
        <f t="shared" si="3"/>
        <v>#REF!</v>
      </c>
    </row>
    <row r="14" spans="1:13" ht="27.95" customHeight="1">
      <c r="A14" s="25" t="s">
        <v>509</v>
      </c>
      <c r="B14" s="26" t="e">
        <f>SUMIFS(#REF!,#REF!,'2추검증'!$A14)</f>
        <v>#REF!</v>
      </c>
      <c r="C14" s="19"/>
      <c r="D14" s="26" t="e">
        <f>SUMIFS(#REF!,#REF!,'2추검증'!$A14)</f>
        <v>#REF!</v>
      </c>
      <c r="E14" s="19" t="e">
        <f t="shared" si="0"/>
        <v>#REF!</v>
      </c>
      <c r="F14" s="140" t="e">
        <f t="shared" si="1"/>
        <v>#REF!</v>
      </c>
      <c r="H14" s="25" t="s">
        <v>501</v>
      </c>
      <c r="I14" s="26" t="e">
        <f>SUMIFS(#REF!,#REF!,'2추검증'!$A14)</f>
        <v>#REF!</v>
      </c>
      <c r="J14" s="19"/>
      <c r="K14" s="26" t="e">
        <f>SUMIFS(#REF!,#REF!,'2추검증'!$A14)</f>
        <v>#REF!</v>
      </c>
      <c r="L14" s="19" t="e">
        <f t="shared" si="2"/>
        <v>#REF!</v>
      </c>
      <c r="M14" s="140" t="e">
        <f t="shared" si="3"/>
        <v>#REF!</v>
      </c>
    </row>
    <row r="15" spans="1:13" ht="27.95" customHeight="1"/>
    <row r="16" spans="1:13" ht="27.95" customHeight="1">
      <c r="G16" s="28"/>
      <c r="H16" s="40" t="s">
        <v>521</v>
      </c>
      <c r="I16" s="257" t="str">
        <f>IFERROR(INDEX(#REF!,MATCH("*예비비*",#REF!,0)),"")</f>
        <v/>
      </c>
      <c r="J16" s="257"/>
      <c r="K16" s="257"/>
      <c r="L16" s="257"/>
      <c r="M16" s="257"/>
    </row>
    <row r="17" spans="1:13" ht="27.95" customHeight="1"/>
    <row r="18" spans="1:13" ht="27.95" customHeight="1">
      <c r="G18" s="28"/>
      <c r="I18" s="257" t="e">
        <f>SUM(I5-K5)</f>
        <v>#REF!</v>
      </c>
      <c r="J18" s="257"/>
      <c r="K18" s="257"/>
      <c r="L18" s="257"/>
      <c r="M18" s="257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523</v>
      </c>
      <c r="I20" s="258" t="str">
        <f>IFERROR(SUM(J1-I16),"")</f>
        <v/>
      </c>
      <c r="J20" s="258"/>
      <c r="K20" s="258"/>
      <c r="L20" s="258"/>
      <c r="M20" s="258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511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57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66" t="s">
        <v>52</v>
      </c>
      <c r="E16" s="266"/>
      <c r="F16" s="266"/>
      <c r="G16" s="266"/>
      <c r="H16" s="266"/>
      <c r="I16" s="266"/>
      <c r="J16" s="266"/>
      <c r="K16" s="266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511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67" t="s">
        <v>51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66" t="s">
        <v>52</v>
      </c>
      <c r="E16" s="266"/>
      <c r="F16" s="266"/>
      <c r="G16" s="266"/>
      <c r="H16" s="266"/>
      <c r="I16" s="266"/>
      <c r="J16" s="266"/>
      <c r="K16" s="266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511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51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66" t="s">
        <v>52</v>
      </c>
      <c r="C33" s="266"/>
      <c r="D33" s="266"/>
      <c r="E33" s="266"/>
      <c r="F33" s="266"/>
      <c r="G33" s="266"/>
      <c r="H33" s="266"/>
      <c r="I33" s="266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511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51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66" t="s">
        <v>52</v>
      </c>
      <c r="C24" s="266"/>
      <c r="D24" s="266"/>
      <c r="E24" s="266"/>
      <c r="F24" s="266"/>
      <c r="G24" s="266"/>
      <c r="H24" s="266"/>
      <c r="I24" s="266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68" t="s">
        <v>512</v>
      </c>
      <c r="C1" s="269"/>
      <c r="D1" s="269"/>
      <c r="E1" s="269"/>
      <c r="F1" s="269"/>
      <c r="G1" s="269"/>
      <c r="H1" s="269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15</v>
      </c>
      <c r="C3" s="45"/>
      <c r="D3" s="37" t="s">
        <v>113</v>
      </c>
      <c r="E3" s="37" t="e">
        <f>SUM(D7:E7)</f>
        <v>#REF!</v>
      </c>
      <c r="F3" s="37" t="s">
        <v>114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33" customHeight="1">
      <c r="B5" s="270" t="s">
        <v>19</v>
      </c>
      <c r="C5" s="272" t="s">
        <v>20</v>
      </c>
      <c r="D5" s="274" t="s">
        <v>21</v>
      </c>
      <c r="E5" s="274"/>
      <c r="F5" s="274" t="s">
        <v>22</v>
      </c>
      <c r="G5" s="274"/>
      <c r="H5" s="275" t="s">
        <v>23</v>
      </c>
      <c r="I5" s="281" t="s">
        <v>24</v>
      </c>
      <c r="J5" s="281"/>
      <c r="K5" s="277" t="s">
        <v>25</v>
      </c>
      <c r="L5" s="279" t="s">
        <v>26</v>
      </c>
      <c r="M5" s="281" t="s">
        <v>27</v>
      </c>
      <c r="N5" s="282"/>
      <c r="O5" s="283" t="s">
        <v>28</v>
      </c>
      <c r="P5" s="284"/>
    </row>
    <row r="6" spans="2:16" ht="33" customHeight="1">
      <c r="B6" s="271"/>
      <c r="C6" s="273"/>
      <c r="D6" s="51" t="s">
        <v>29</v>
      </c>
      <c r="E6" s="51" t="s">
        <v>30</v>
      </c>
      <c r="F6" s="51" t="s">
        <v>29</v>
      </c>
      <c r="G6" s="51" t="s">
        <v>30</v>
      </c>
      <c r="H6" s="276"/>
      <c r="I6" s="52" t="s">
        <v>31</v>
      </c>
      <c r="J6" s="53" t="s">
        <v>32</v>
      </c>
      <c r="K6" s="278"/>
      <c r="L6" s="280"/>
      <c r="M6" s="54" t="s">
        <v>31</v>
      </c>
      <c r="N6" s="55" t="s">
        <v>32</v>
      </c>
      <c r="O6" s="285"/>
      <c r="P6" s="286"/>
    </row>
    <row r="7" spans="2:16" ht="45" customHeight="1" thickBot="1">
      <c r="B7" s="56" t="s">
        <v>33</v>
      </c>
      <c r="C7" s="57">
        <f t="shared" ref="C7:H7" si="0">SUM(C8:C18)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34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35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87</v>
      </c>
      <c r="C9" s="75">
        <v>43594098</v>
      </c>
      <c r="D9" s="15" t="e">
        <f>SUMIFS(#REF!,#REF!,'15년총괄표'!$B9)</f>
        <v>#REF!</v>
      </c>
      <c r="E9" s="15" t="e">
        <f>SUMIFS(#REF!,#REF!,'15년총괄표'!$B9)</f>
        <v>#REF!</v>
      </c>
      <c r="F9" s="15" t="e">
        <f>SUMIFS(#REF!,#REF!,'15년총괄표'!$B9)</f>
        <v>#REF!</v>
      </c>
      <c r="G9" s="15" t="e">
        <f>SUMIFS(#REF!,#REF!,'15년총괄표'!$B9)</f>
        <v>#REF!</v>
      </c>
      <c r="H9" s="58" t="e">
        <f>C9+F9+G9</f>
        <v>#REF!</v>
      </c>
      <c r="I9" s="295" t="s">
        <v>36</v>
      </c>
      <c r="J9" s="296"/>
      <c r="K9" s="49"/>
      <c r="N9" s="76" t="s">
        <v>37</v>
      </c>
    </row>
    <row r="10" spans="2:16" ht="45" customHeight="1" thickBot="1">
      <c r="B10" s="74" t="s">
        <v>88</v>
      </c>
      <c r="C10" s="57">
        <v>5206191432</v>
      </c>
      <c r="D10" s="15" t="e">
        <f>SUMIFS(#REF!,#REF!,'15년총괄표'!$B10)</f>
        <v>#REF!</v>
      </c>
      <c r="E10" s="15" t="e">
        <f>SUMIFS(#REF!,#REF!,'15년총괄표'!$B10)</f>
        <v>#REF!</v>
      </c>
      <c r="F10" s="15" t="e">
        <f>SUMIFS(#REF!,#REF!,'15년총괄표'!$B10)</f>
        <v>#REF!</v>
      </c>
      <c r="G10" s="15" t="e">
        <f>SUMIFS(#REF!,#REF!,'15년총괄표'!$B10)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89</v>
      </c>
      <c r="C11" s="57">
        <v>506163851</v>
      </c>
      <c r="D11" s="15" t="e">
        <f>SUMIFS(#REF!,#REF!,'15년총괄표'!$B11)</f>
        <v>#REF!</v>
      </c>
      <c r="E11" s="15" t="e">
        <f>SUMIFS(#REF!,#REF!,'15년총괄표'!$B11)</f>
        <v>#REF!</v>
      </c>
      <c r="F11" s="15" t="e">
        <f>SUMIFS(#REF!,#REF!,'15년총괄표'!$B11)</f>
        <v>#REF!</v>
      </c>
      <c r="G11" s="15" t="e">
        <f>SUMIFS(#REF!,#REF!,'15년총괄표'!$B11)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90</v>
      </c>
      <c r="C12" s="57">
        <v>1207474631</v>
      </c>
      <c r="D12" s="15" t="e">
        <f>SUMIFS(#REF!,#REF!,'15년총괄표'!$B12)</f>
        <v>#REF!</v>
      </c>
      <c r="E12" s="15" t="e">
        <f>SUMIFS(#REF!,#REF!,'15년총괄표'!$B12)</f>
        <v>#REF!</v>
      </c>
      <c r="F12" s="15" t="e">
        <f>SUMIFS(#REF!,#REF!,'15년총괄표'!$B12)</f>
        <v>#REF!</v>
      </c>
      <c r="G12" s="15" t="e">
        <f>SUMIFS(#REF!,#REF!,'15년총괄표'!$B12)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91</v>
      </c>
      <c r="C13" s="57">
        <v>309073261</v>
      </c>
      <c r="D13" s="15" t="e">
        <f>SUMIFS(#REF!,#REF!,'15년총괄표'!$B13)</f>
        <v>#REF!</v>
      </c>
      <c r="E13" s="15" t="e">
        <f>SUMIFS(#REF!,#REF!,'15년총괄표'!$B13)</f>
        <v>#REF!</v>
      </c>
      <c r="F13" s="15" t="e">
        <f>SUMIFS(#REF!,#REF!,'15년총괄표'!$B13)</f>
        <v>#REF!</v>
      </c>
      <c r="G13" s="15" t="e">
        <f>SUMIFS(#REF!,#REF!,'15년총괄표'!$B13)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45" customHeight="1">
      <c r="B14" s="74" t="s">
        <v>92</v>
      </c>
      <c r="C14" s="84">
        <v>442431566</v>
      </c>
      <c r="D14" s="15" t="e">
        <f>SUMIFS(#REF!,#REF!,'15년총괄표'!$B14)</f>
        <v>#REF!</v>
      </c>
      <c r="E14" s="15" t="e">
        <f>SUMIFS(#REF!,#REF!,'15년총괄표'!$B14)</f>
        <v>#REF!</v>
      </c>
      <c r="F14" s="15" t="e">
        <f>SUMIFS(#REF!,#REF!,'15년총괄표'!$B14)</f>
        <v>#REF!</v>
      </c>
      <c r="G14" s="15" t="e">
        <f>SUMIFS(#REF!,#REF!,'15년총괄표'!$B14)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63</v>
      </c>
      <c r="C15" s="84">
        <v>3621498611</v>
      </c>
      <c r="D15" s="15" t="e">
        <f>SUMIFS(#REF!,#REF!,'15년총괄표'!$B15)</f>
        <v>#REF!</v>
      </c>
      <c r="E15" s="15" t="e">
        <f>SUMIFS(#REF!,#REF!,'15년총괄표'!$B15)</f>
        <v>#REF!</v>
      </c>
      <c r="F15" s="15" t="e">
        <f>SUMIFS(#REF!,#REF!,'15년총괄표'!$B15)</f>
        <v>#REF!</v>
      </c>
      <c r="G15" s="15" t="e">
        <f>SUMIFS(#REF!,#REF!,'15년총괄표'!$B15)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93</v>
      </c>
      <c r="C16" s="84">
        <v>1291490754</v>
      </c>
      <c r="D16" s="15" t="e">
        <f>SUMIFS(#REF!,#REF!,'15년총괄표'!$B16)</f>
        <v>#REF!</v>
      </c>
      <c r="E16" s="15" t="e">
        <f>SUMIFS(#REF!,#REF!,'15년총괄표'!$B16)</f>
        <v>#REF!</v>
      </c>
      <c r="F16" s="15" t="e">
        <f>SUMIFS(#REF!,#REF!,'15년총괄표'!$B16)</f>
        <v>#REF!</v>
      </c>
      <c r="G16" s="15" t="e">
        <f>SUMIFS(#REF!,#REF!,'15년총괄표'!$B16)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94</v>
      </c>
      <c r="C17" s="88">
        <v>1095793534</v>
      </c>
      <c r="D17" s="15" t="e">
        <f>SUMIFS(#REF!,#REF!,'15년총괄표'!$B17)</f>
        <v>#REF!</v>
      </c>
      <c r="E17" s="15" t="e">
        <f>SUMIFS(#REF!,#REF!,'15년총괄표'!$B17)</f>
        <v>#REF!</v>
      </c>
      <c r="F17" s="15" t="e">
        <f>SUMIFS(#REF!,#REF!,'15년총괄표'!$B17)</f>
        <v>#REF!</v>
      </c>
      <c r="G17" s="15" t="e">
        <f>SUMIFS(#REF!,#REF!,'15년총괄표'!$B17)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507</v>
      </c>
      <c r="C18" s="92">
        <v>4094826977</v>
      </c>
      <c r="D18" s="16" t="e">
        <f>SUMIFS(#REF!,#REF!,'15년총괄표'!$B18)</f>
        <v>#REF!</v>
      </c>
      <c r="E18" s="16" t="e">
        <f>SUMIFS(#REF!,#REF!,'15년총괄표'!$B18)</f>
        <v>#REF!</v>
      </c>
      <c r="F18" s="16" t="e">
        <f>SUMIFS(#REF!,#REF!,'15년총괄표'!$B18)</f>
        <v>#REF!</v>
      </c>
      <c r="G18" s="16" t="e">
        <f>SUMIFS(#REF!,#REF!,'15년총괄표'!$B18)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39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9</v>
      </c>
    </row>
    <row r="22" spans="2:16" ht="33" customHeight="1">
      <c r="B22" s="287" t="s">
        <v>40</v>
      </c>
      <c r="C22" s="289" t="s">
        <v>41</v>
      </c>
      <c r="D22" s="291" t="s">
        <v>21</v>
      </c>
      <c r="E22" s="292"/>
      <c r="F22" s="291" t="s">
        <v>22</v>
      </c>
      <c r="G22" s="292"/>
      <c r="H22" s="293" t="s">
        <v>23</v>
      </c>
    </row>
    <row r="23" spans="2:16" ht="33" customHeight="1">
      <c r="B23" s="288"/>
      <c r="C23" s="290"/>
      <c r="D23" s="51" t="s">
        <v>29</v>
      </c>
      <c r="E23" s="51" t="s">
        <v>30</v>
      </c>
      <c r="F23" s="51" t="s">
        <v>29</v>
      </c>
      <c r="G23" s="51" t="s">
        <v>30</v>
      </c>
      <c r="H23" s="294"/>
      <c r="I23" s="41" t="s">
        <v>42</v>
      </c>
    </row>
    <row r="24" spans="2:16" ht="45" customHeight="1">
      <c r="B24" s="56" t="s">
        <v>43</v>
      </c>
      <c r="C24" s="57">
        <f t="shared" ref="C24:H24" si="2">SUM(C25:C26)</f>
        <v>17818538715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 t="shared" si="2"/>
        <v>#REF!</v>
      </c>
      <c r="I24" s="49" t="e">
        <f>C24+D24+E24</f>
        <v>#REF!</v>
      </c>
      <c r="J24" s="49" t="e">
        <f>I24-H24</f>
        <v>#REF!</v>
      </c>
      <c r="K24" s="49" t="s">
        <v>44</v>
      </c>
    </row>
    <row r="25" spans="2:16" ht="45" customHeight="1">
      <c r="B25" s="56" t="s">
        <v>10</v>
      </c>
      <c r="C25" s="57">
        <v>14504760931</v>
      </c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44</v>
      </c>
    </row>
    <row r="26" spans="2:16" ht="45" customHeight="1" thickBot="1">
      <c r="B26" s="96" t="s">
        <v>45</v>
      </c>
      <c r="C26" s="97">
        <v>3313777784</v>
      </c>
      <c r="D26" s="16"/>
      <c r="E26" s="16"/>
      <c r="F26" s="16"/>
      <c r="G26" s="16"/>
      <c r="H26" s="93">
        <f>C26+F26+G26</f>
        <v>3313777784</v>
      </c>
      <c r="I26" s="49">
        <f>C26+D26+E26</f>
        <v>3313777784</v>
      </c>
      <c r="J26" s="49">
        <f>I26-H26</f>
        <v>0</v>
      </c>
      <c r="K26" s="49" t="s">
        <v>44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11</v>
      </c>
      <c r="C30" s="99" t="s">
        <v>46</v>
      </c>
      <c r="D30" s="100" t="s">
        <v>47</v>
      </c>
      <c r="E30" s="99" t="s">
        <v>48</v>
      </c>
      <c r="G30" s="41"/>
      <c r="H30" s="41"/>
      <c r="O30" s="39"/>
      <c r="P30" s="39"/>
    </row>
    <row r="31" spans="2:16" ht="15" hidden="1">
      <c r="B31" s="101" t="s">
        <v>12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13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4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55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8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85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86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5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6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7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14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49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47" customFormat="1">
      <c r="B54" s="297" t="s">
        <v>11</v>
      </c>
      <c r="C54" s="299" t="s">
        <v>529</v>
      </c>
      <c r="D54" s="297" t="s">
        <v>527</v>
      </c>
      <c r="E54" s="297" t="s">
        <v>528</v>
      </c>
      <c r="F54" s="299" t="s">
        <v>48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298"/>
      <c r="C55" s="300"/>
      <c r="D55" s="298"/>
      <c r="E55" s="298"/>
      <c r="F55" s="300"/>
      <c r="I55" s="49"/>
      <c r="J55" s="49"/>
      <c r="K55" s="49"/>
      <c r="L55" s="49"/>
      <c r="M55" s="49"/>
      <c r="N55" s="49"/>
      <c r="O55" s="49"/>
      <c r="P55" s="49"/>
    </row>
    <row r="56" spans="2:16">
      <c r="B56" s="127" t="s">
        <v>14</v>
      </c>
      <c r="C56" s="128">
        <f>SUM(C57:C66)</f>
        <v>14504760931</v>
      </c>
      <c r="D56" s="128">
        <f>SUM(D57:D66)</f>
        <v>1174065395</v>
      </c>
      <c r="E56" s="128">
        <f>SUM(E57:E66)</f>
        <v>2139712389</v>
      </c>
      <c r="F56" s="128">
        <f>SUM(C56:E56)</f>
        <v>17818538715</v>
      </c>
    </row>
    <row r="57" spans="2:16">
      <c r="B57" s="129" t="s">
        <v>12</v>
      </c>
      <c r="C57" s="130">
        <v>43594098</v>
      </c>
      <c r="D57" s="130"/>
      <c r="E57" s="130"/>
      <c r="F57" s="128">
        <f t="shared" ref="F57:F66" si="4">SUM(C57:E57)</f>
        <v>43594098</v>
      </c>
    </row>
    <row r="58" spans="2:16">
      <c r="B58" s="129" t="s">
        <v>13</v>
      </c>
      <c r="C58" s="130">
        <v>3440363748</v>
      </c>
      <c r="D58" s="130">
        <v>24291000</v>
      </c>
      <c r="E58" s="130">
        <v>1741536684</v>
      </c>
      <c r="F58" s="128">
        <f t="shared" si="4"/>
        <v>5206191432</v>
      </c>
    </row>
    <row r="59" spans="2:16">
      <c r="B59" s="129" t="s">
        <v>4</v>
      </c>
      <c r="C59" s="130">
        <v>203612581</v>
      </c>
      <c r="D59" s="130"/>
      <c r="E59" s="130">
        <v>302551270</v>
      </c>
      <c r="F59" s="128">
        <f t="shared" si="4"/>
        <v>506163851</v>
      </c>
    </row>
    <row r="60" spans="2:16">
      <c r="B60" s="129" t="s">
        <v>531</v>
      </c>
      <c r="C60" s="130">
        <v>1207474631</v>
      </c>
      <c r="D60" s="130"/>
      <c r="E60" s="130"/>
      <c r="F60" s="128">
        <f t="shared" si="4"/>
        <v>1207474631</v>
      </c>
    </row>
    <row r="61" spans="2:16">
      <c r="B61" s="129" t="s">
        <v>8</v>
      </c>
      <c r="C61" s="130">
        <v>246448826</v>
      </c>
      <c r="D61" s="130"/>
      <c r="E61" s="130">
        <v>62624435</v>
      </c>
      <c r="F61" s="128">
        <f t="shared" si="4"/>
        <v>309073261</v>
      </c>
    </row>
    <row r="62" spans="2:16">
      <c r="B62" s="129" t="s">
        <v>58</v>
      </c>
      <c r="C62" s="130">
        <v>442431566</v>
      </c>
      <c r="D62" s="130"/>
      <c r="E62" s="130"/>
      <c r="F62" s="128">
        <f t="shared" si="4"/>
        <v>442431566</v>
      </c>
    </row>
    <row r="63" spans="2:16">
      <c r="B63" s="129" t="s">
        <v>385</v>
      </c>
      <c r="C63" s="130">
        <v>2784804193</v>
      </c>
      <c r="D63" s="130">
        <v>836694418</v>
      </c>
      <c r="E63" s="130"/>
      <c r="F63" s="128">
        <f t="shared" si="4"/>
        <v>3621498611</v>
      </c>
    </row>
    <row r="64" spans="2:16">
      <c r="B64" s="129" t="s">
        <v>5</v>
      </c>
      <c r="C64" s="130">
        <v>1163747689</v>
      </c>
      <c r="D64" s="130">
        <f>125570000+2173065</f>
        <v>127743065</v>
      </c>
      <c r="E64" s="130"/>
      <c r="F64" s="128">
        <f t="shared" si="4"/>
        <v>1291490754</v>
      </c>
    </row>
    <row r="65" spans="2:6">
      <c r="B65" s="129" t="s">
        <v>6</v>
      </c>
      <c r="C65" s="130">
        <v>1043870622</v>
      </c>
      <c r="D65" s="131">
        <f>4191000+14731912</f>
        <v>18922912</v>
      </c>
      <c r="E65" s="131">
        <v>33000000</v>
      </c>
      <c r="F65" s="128">
        <f t="shared" si="4"/>
        <v>1095793534</v>
      </c>
    </row>
    <row r="66" spans="2:6">
      <c r="B66" s="132" t="s">
        <v>406</v>
      </c>
      <c r="C66" s="130">
        <v>3928412977</v>
      </c>
      <c r="D66" s="130">
        <v>166414000</v>
      </c>
      <c r="E66" s="130"/>
      <c r="F66" s="128">
        <f t="shared" si="4"/>
        <v>4094826977</v>
      </c>
    </row>
    <row r="145" spans="9:9" ht="24">
      <c r="I145" s="81" t="s">
        <v>50</v>
      </c>
    </row>
    <row r="275" spans="9:11">
      <c r="I275" s="105"/>
      <c r="K275" s="41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68" t="s">
        <v>515</v>
      </c>
      <c r="C1" s="269"/>
      <c r="D1" s="269"/>
      <c r="E1" s="269"/>
      <c r="F1" s="269"/>
      <c r="G1" s="269"/>
      <c r="H1" s="269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112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24" customHeight="1">
      <c r="B5" s="270" t="s">
        <v>19</v>
      </c>
      <c r="C5" s="272" t="s">
        <v>20</v>
      </c>
      <c r="D5" s="274" t="s">
        <v>21</v>
      </c>
      <c r="E5" s="274"/>
      <c r="F5" s="274" t="s">
        <v>22</v>
      </c>
      <c r="G5" s="274"/>
      <c r="H5" s="275" t="s">
        <v>23</v>
      </c>
      <c r="I5" s="281" t="s">
        <v>24</v>
      </c>
      <c r="J5" s="281"/>
      <c r="K5" s="277" t="s">
        <v>25</v>
      </c>
      <c r="L5" s="279" t="s">
        <v>26</v>
      </c>
      <c r="M5" s="281" t="s">
        <v>27</v>
      </c>
      <c r="N5" s="282"/>
      <c r="O5" s="283" t="s">
        <v>28</v>
      </c>
      <c r="P5" s="284"/>
    </row>
    <row r="6" spans="2:16" ht="24" customHeight="1">
      <c r="B6" s="271"/>
      <c r="C6" s="273"/>
      <c r="D6" s="51" t="s">
        <v>29</v>
      </c>
      <c r="E6" s="51" t="s">
        <v>30</v>
      </c>
      <c r="F6" s="51" t="s">
        <v>29</v>
      </c>
      <c r="G6" s="51" t="s">
        <v>30</v>
      </c>
      <c r="H6" s="276"/>
      <c r="I6" s="52" t="s">
        <v>31</v>
      </c>
      <c r="J6" s="53" t="s">
        <v>32</v>
      </c>
      <c r="K6" s="278"/>
      <c r="L6" s="280"/>
      <c r="M6" s="54" t="s">
        <v>31</v>
      </c>
      <c r="N6" s="55" t="s">
        <v>32</v>
      </c>
      <c r="O6" s="285"/>
      <c r="P6" s="286"/>
    </row>
    <row r="7" spans="2:16" ht="30.75" customHeight="1" thickBot="1">
      <c r="B7" s="56" t="s">
        <v>33</v>
      </c>
      <c r="C7" s="57">
        <f t="shared" ref="C7:H7" si="0">SUM(C8:C33)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34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0.75" customHeight="1">
      <c r="B8" s="74" t="s">
        <v>103</v>
      </c>
      <c r="C8" s="75">
        <v>1230140</v>
      </c>
      <c r="D8" s="15" t="e">
        <f>SUMIFS(#REF!,#REF!,'15년총괄표(실국별)'!$B8)</f>
        <v>#REF!</v>
      </c>
      <c r="E8" s="15" t="e">
        <f>SUMIFS(#REF!,#REF!,'15년총괄표(실국별)'!$B8)</f>
        <v>#REF!</v>
      </c>
      <c r="F8" s="15" t="e">
        <f>SUMIFS(#REF!,#REF!,'15년총괄표(실국별)'!$B8)</f>
        <v>#REF!</v>
      </c>
      <c r="G8" s="15" t="e">
        <f>SUMIFS(#REF!,#REF!,'15년총괄표(실국별)'!$B8)</f>
        <v>#REF!</v>
      </c>
      <c r="H8" s="58" t="e">
        <f>C8+F8+G8</f>
        <v>#REF!</v>
      </c>
      <c r="I8" s="295" t="s">
        <v>36</v>
      </c>
      <c r="J8" s="296"/>
      <c r="K8" s="49"/>
      <c r="N8" s="76" t="s">
        <v>37</v>
      </c>
    </row>
    <row r="9" spans="2:16" ht="30.75" customHeight="1" thickBot="1">
      <c r="B9" s="74" t="s">
        <v>95</v>
      </c>
      <c r="C9" s="57">
        <v>4995050831</v>
      </c>
      <c r="D9" s="15" t="e">
        <f>SUMIFS(#REF!,#REF!,'15년총괄표(실국별)'!$B9)</f>
        <v>#REF!</v>
      </c>
      <c r="E9" s="15" t="e">
        <f>SUMIFS(#REF!,#REF!,'15년총괄표(실국별)'!$B9)</f>
        <v>#REF!</v>
      </c>
      <c r="F9" s="15" t="e">
        <f>SUMIFS(#REF!,#REF!,'15년총괄표(실국별)'!$B9)</f>
        <v>#REF!</v>
      </c>
      <c r="G9" s="15" t="e">
        <f>SUMIFS(#REF!,#REF!,'15년총괄표(실국별)'!$B9)</f>
        <v>#REF!</v>
      </c>
      <c r="H9" s="58" t="e">
        <f t="shared" ref="H9:H33" si="1"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0.75" customHeight="1" thickBot="1">
      <c r="B10" s="74" t="s">
        <v>96</v>
      </c>
      <c r="C10" s="57">
        <v>350475445</v>
      </c>
      <c r="D10" s="15" t="e">
        <f>SUMIFS(#REF!,#REF!,'15년총괄표(실국별)'!$B10)</f>
        <v>#REF!</v>
      </c>
      <c r="E10" s="15" t="e">
        <f>SUMIFS(#REF!,#REF!,'15년총괄표(실국별)'!$B10)</f>
        <v>#REF!</v>
      </c>
      <c r="F10" s="15" t="e">
        <f>SUMIFS(#REF!,#REF!,'15년총괄표(실국별)'!$B10)</f>
        <v>#REF!</v>
      </c>
      <c r="G10" s="15" t="e">
        <f>SUMIFS(#REF!,#REF!,'15년총괄표(실국별)'!$B10)</f>
        <v>#REF!</v>
      </c>
      <c r="H10" s="58" t="e">
        <f t="shared" si="1"/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0.75" customHeight="1">
      <c r="B11" s="74" t="s">
        <v>97</v>
      </c>
      <c r="C11" s="57">
        <v>489102362</v>
      </c>
      <c r="D11" s="15" t="e">
        <f>SUMIFS(#REF!,#REF!,'15년총괄표(실국별)'!$B11)</f>
        <v>#REF!</v>
      </c>
      <c r="E11" s="15" t="e">
        <f>SUMIFS(#REF!,#REF!,'15년총괄표(실국별)'!$B11)</f>
        <v>#REF!</v>
      </c>
      <c r="F11" s="15" t="e">
        <f>SUMIFS(#REF!,#REF!,'15년총괄표(실국별)'!$B11)</f>
        <v>#REF!</v>
      </c>
      <c r="G11" s="15" t="e">
        <f>SUMIFS(#REF!,#REF!,'15년총괄표(실국별)'!$B11)</f>
        <v>#REF!</v>
      </c>
      <c r="H11" s="58" t="e">
        <f t="shared" si="1"/>
        <v>#REF!</v>
      </c>
      <c r="J11" s="80"/>
      <c r="K11" s="81"/>
    </row>
    <row r="12" spans="2:16" ht="30.75" customHeight="1">
      <c r="B12" s="74" t="s">
        <v>160</v>
      </c>
      <c r="C12" s="57">
        <v>2124399774</v>
      </c>
      <c r="D12" s="15" t="e">
        <f>SUMIFS(#REF!,#REF!,'15년총괄표(실국별)'!$B12)</f>
        <v>#REF!</v>
      </c>
      <c r="E12" s="15" t="e">
        <f>SUMIFS(#REF!,#REF!,'15년총괄표(실국별)'!$B12)</f>
        <v>#REF!</v>
      </c>
      <c r="F12" s="15" t="e">
        <f>SUMIFS(#REF!,#REF!,'15년총괄표(실국별)'!$B12)</f>
        <v>#REF!</v>
      </c>
      <c r="G12" s="15" t="e">
        <f>SUMIFS(#REF!,#REF!,'15년총괄표(실국별)'!$B12)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0.75" customHeight="1">
      <c r="B13" s="74" t="s">
        <v>98</v>
      </c>
      <c r="C13" s="57">
        <v>309073261</v>
      </c>
      <c r="D13" s="15" t="e">
        <f>SUMIFS(#REF!,#REF!,'15년총괄표(실국별)'!$B13)</f>
        <v>#REF!</v>
      </c>
      <c r="E13" s="15" t="e">
        <f>SUMIFS(#REF!,#REF!,'15년총괄표(실국별)'!$B13)</f>
        <v>#REF!</v>
      </c>
      <c r="F13" s="15" t="e">
        <f>SUMIFS(#REF!,#REF!,'15년총괄표(실국별)'!$B13)</f>
        <v>#REF!</v>
      </c>
      <c r="G13" s="15" t="e">
        <f>SUMIFS(#REF!,#REF!,'15년총괄표(실국별)'!$B13)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30.75" customHeight="1">
      <c r="B14" s="74" t="s">
        <v>59</v>
      </c>
      <c r="C14" s="84">
        <v>255604029</v>
      </c>
      <c r="D14" s="15" t="e">
        <f>SUMIFS(#REF!,#REF!,'15년총괄표(실국별)'!$B14)</f>
        <v>#REF!</v>
      </c>
      <c r="E14" s="15" t="e">
        <f>SUMIFS(#REF!,#REF!,'15년총괄표(실국별)'!$B14)</f>
        <v>#REF!</v>
      </c>
      <c r="F14" s="15" t="e">
        <f>SUMIFS(#REF!,#REF!,'15년총괄표(실국별)'!$B14)</f>
        <v>#REF!</v>
      </c>
      <c r="G14" s="15" t="e">
        <f>SUMIFS(#REF!,#REF!,'15년총괄표(실국별)'!$B14)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0.75" customHeight="1">
      <c r="B15" s="74" t="s">
        <v>189</v>
      </c>
      <c r="C15" s="84">
        <v>205393587</v>
      </c>
      <c r="D15" s="15" t="e">
        <f>SUMIFS(#REF!,#REF!,'15년총괄표(실국별)'!$B15)</f>
        <v>#REF!</v>
      </c>
      <c r="E15" s="15" t="e">
        <f>SUMIFS(#REF!,#REF!,'15년총괄표(실국별)'!$B15)</f>
        <v>#REF!</v>
      </c>
      <c r="F15" s="15" t="e">
        <f>SUMIFS(#REF!,#REF!,'15년총괄표(실국별)'!$B15)</f>
        <v>#REF!</v>
      </c>
      <c r="G15" s="15" t="e">
        <f>SUMIFS(#REF!,#REF!,'15년총괄표(실국별)'!$B15)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0.75" customHeight="1">
      <c r="B16" s="74" t="s">
        <v>196</v>
      </c>
      <c r="C16" s="84">
        <v>694104955</v>
      </c>
      <c r="D16" s="15" t="e">
        <f>SUMIFS(#REF!,#REF!,'15년총괄표(실국별)'!$B16)</f>
        <v>#REF!</v>
      </c>
      <c r="E16" s="15" t="e">
        <f>SUMIFS(#REF!,#REF!,'15년총괄표(실국별)'!$B16)</f>
        <v>#REF!</v>
      </c>
      <c r="F16" s="15" t="e">
        <f>SUMIFS(#REF!,#REF!,'15년총괄표(실국별)'!$B16)</f>
        <v>#REF!</v>
      </c>
      <c r="G16" s="15" t="e">
        <f>SUMIFS(#REF!,#REF!,'15년총괄표(실국별)'!$B16)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0.75" customHeight="1">
      <c r="B17" s="87" t="s">
        <v>56</v>
      </c>
      <c r="C17" s="88">
        <v>30412373</v>
      </c>
      <c r="D17" s="15" t="e">
        <f>SUMIFS(#REF!,#REF!,'15년총괄표(실국별)'!$B17)</f>
        <v>#REF!</v>
      </c>
      <c r="E17" s="15" t="e">
        <f>SUMIFS(#REF!,#REF!,'15년총괄표(실국별)'!$B17)</f>
        <v>#REF!</v>
      </c>
      <c r="F17" s="15" t="e">
        <f>SUMIFS(#REF!,#REF!,'15년총괄표(실국별)'!$B17)</f>
        <v>#REF!</v>
      </c>
      <c r="G17" s="15" t="e">
        <f>SUMIFS(#REF!,#REF!,'15년총괄표(실국별)'!$B17)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0.75" customHeight="1" thickBot="1">
      <c r="B18" s="74" t="s">
        <v>104</v>
      </c>
      <c r="C18" s="57">
        <v>12731214</v>
      </c>
      <c r="D18" s="15" t="e">
        <f>SUMIFS(#REF!,#REF!,'15년총괄표(실국별)'!$B18)</f>
        <v>#REF!</v>
      </c>
      <c r="E18" s="15" t="e">
        <f>SUMIFS(#REF!,#REF!,'15년총괄표(실국별)'!$B18)</f>
        <v>#REF!</v>
      </c>
      <c r="F18" s="15" t="e">
        <f>SUMIFS(#REF!,#REF!,'15년총괄표(실국별)'!$B18)</f>
        <v>#REF!</v>
      </c>
      <c r="G18" s="15" t="e">
        <f>SUMIFS(#REF!,#REF!,'15년총괄표(실국별)'!$B18)</f>
        <v>#REF!</v>
      </c>
      <c r="H18" s="58" t="e">
        <f t="shared" si="1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0.75" customHeight="1">
      <c r="B19" s="74" t="s">
        <v>102</v>
      </c>
      <c r="C19" s="57">
        <v>450511</v>
      </c>
      <c r="D19" s="15" t="e">
        <f>SUMIFS(#REF!,#REF!,'15년총괄표(실국별)'!$B19)</f>
        <v>#REF!</v>
      </c>
      <c r="E19" s="15" t="e">
        <f>SUMIFS(#REF!,#REF!,'15년총괄표(실국별)'!$B19)</f>
        <v>#REF!</v>
      </c>
      <c r="F19" s="15" t="e">
        <f>SUMIFS(#REF!,#REF!,'15년총괄표(실국별)'!$B19)</f>
        <v>#REF!</v>
      </c>
      <c r="G19" s="15" t="e">
        <f>SUMIFS(#REF!,#REF!,'15년총괄표(실국별)'!$B19)</f>
        <v>#REF!</v>
      </c>
      <c r="H19" s="58" t="e">
        <f t="shared" si="1"/>
        <v>#REF!</v>
      </c>
      <c r="J19" s="80"/>
      <c r="K19" s="81"/>
    </row>
    <row r="20" spans="2:16" ht="30.75" customHeight="1">
      <c r="B20" s="74" t="s">
        <v>99</v>
      </c>
      <c r="C20" s="57">
        <v>2803637639</v>
      </c>
      <c r="D20" s="15" t="e">
        <f>SUMIFS(#REF!,#REF!,'15년총괄표(실국별)'!$B20)</f>
        <v>#REF!</v>
      </c>
      <c r="E20" s="15" t="e">
        <f>SUMIFS(#REF!,#REF!,'15년총괄표(실국별)'!$B20)</f>
        <v>#REF!</v>
      </c>
      <c r="F20" s="15" t="e">
        <f>SUMIFS(#REF!,#REF!,'15년총괄표(실국별)'!$B20)</f>
        <v>#REF!</v>
      </c>
      <c r="G20" s="15" t="e">
        <f>SUMIFS(#REF!,#REF!,'15년총괄표(실국별)'!$B20)</f>
        <v>#REF!</v>
      </c>
      <c r="H20" s="58" t="e">
        <f t="shared" si="1"/>
        <v>#REF!</v>
      </c>
      <c r="J20" s="82"/>
      <c r="L20" s="83"/>
      <c r="M20" s="83"/>
    </row>
    <row r="21" spans="2:16" ht="30.75" customHeight="1">
      <c r="B21" s="74" t="s">
        <v>100</v>
      </c>
      <c r="C21" s="57">
        <v>96522924</v>
      </c>
      <c r="D21" s="15" t="e">
        <f>SUMIFS(#REF!,#REF!,'15년총괄표(실국별)'!$B21)</f>
        <v>#REF!</v>
      </c>
      <c r="E21" s="15" t="e">
        <f>SUMIFS(#REF!,#REF!,'15년총괄표(실국별)'!$B21)</f>
        <v>#REF!</v>
      </c>
      <c r="F21" s="15" t="e">
        <f>SUMIFS(#REF!,#REF!,'15년총괄표(실국별)'!$B21)</f>
        <v>#REF!</v>
      </c>
      <c r="G21" s="15" t="e">
        <f>SUMIFS(#REF!,#REF!,'15년총괄표(실국별)'!$B21)</f>
        <v>#REF!</v>
      </c>
      <c r="H21" s="58" t="e">
        <f t="shared" si="1"/>
        <v>#REF!</v>
      </c>
      <c r="K21" s="11"/>
      <c r="L21" s="12"/>
      <c r="N21" s="41" t="s">
        <v>38</v>
      </c>
    </row>
    <row r="22" spans="2:16" s="86" customFormat="1" ht="30.75" customHeight="1">
      <c r="B22" s="74" t="s">
        <v>101</v>
      </c>
      <c r="C22" s="84">
        <v>1454395771</v>
      </c>
      <c r="D22" s="15" t="e">
        <f>SUMIFS(#REF!,#REF!,'15년총괄표(실국별)'!$B22)</f>
        <v>#REF!</v>
      </c>
      <c r="E22" s="15" t="e">
        <f>SUMIFS(#REF!,#REF!,'15년총괄표(실국별)'!$B22)</f>
        <v>#REF!</v>
      </c>
      <c r="F22" s="15" t="e">
        <f>SUMIFS(#REF!,#REF!,'15년총괄표(실국별)'!$B22)</f>
        <v>#REF!</v>
      </c>
      <c r="G22" s="15" t="e">
        <f>SUMIFS(#REF!,#REF!,'15년총괄표(실국별)'!$B22)</f>
        <v>#REF!</v>
      </c>
      <c r="H22" s="58" t="e">
        <f t="shared" si="1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0.75" customHeight="1">
      <c r="B23" s="74" t="s">
        <v>359</v>
      </c>
      <c r="C23" s="84">
        <v>35645539</v>
      </c>
      <c r="D23" s="15" t="e">
        <f>SUMIFS(#REF!,#REF!,'15년총괄표(실국별)'!$B23)</f>
        <v>#REF!</v>
      </c>
      <c r="E23" s="15" t="e">
        <f>SUMIFS(#REF!,#REF!,'15년총괄표(실국별)'!$B23)</f>
        <v>#REF!</v>
      </c>
      <c r="F23" s="15" t="e">
        <f>SUMIFS(#REF!,#REF!,'15년총괄표(실국별)'!$B23)</f>
        <v>#REF!</v>
      </c>
      <c r="G23" s="15" t="e">
        <f>SUMIFS(#REF!,#REF!,'15년총괄표(실국별)'!$B23)</f>
        <v>#REF!</v>
      </c>
      <c r="H23" s="58" t="e">
        <f t="shared" si="1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0.75" customHeight="1">
      <c r="B24" s="74" t="s">
        <v>366</v>
      </c>
      <c r="C24" s="84">
        <v>10314647</v>
      </c>
      <c r="D24" s="15" t="e">
        <f>SUMIFS(#REF!,#REF!,'15년총괄표(실국별)'!$B24)</f>
        <v>#REF!</v>
      </c>
      <c r="E24" s="15" t="e">
        <f>SUMIFS(#REF!,#REF!,'15년총괄표(실국별)'!$B24)</f>
        <v>#REF!</v>
      </c>
      <c r="F24" s="15" t="e">
        <f>SUMIFS(#REF!,#REF!,'15년총괄표(실국별)'!$B24)</f>
        <v>#REF!</v>
      </c>
      <c r="G24" s="15" t="e">
        <f>SUMIFS(#REF!,#REF!,'15년총괄표(실국별)'!$B24)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0.75" customHeight="1">
      <c r="B25" s="87" t="s">
        <v>368</v>
      </c>
      <c r="C25" s="88">
        <v>8202067</v>
      </c>
      <c r="D25" s="15" t="e">
        <f>SUMIFS(#REF!,#REF!,'15년총괄표(실국별)'!$B25)</f>
        <v>#REF!</v>
      </c>
      <c r="E25" s="15" t="e">
        <f>SUMIFS(#REF!,#REF!,'15년총괄표(실국별)'!$B25)</f>
        <v>#REF!</v>
      </c>
      <c r="F25" s="15" t="e">
        <f>SUMIFS(#REF!,#REF!,'15년총괄표(실국별)'!$B25)</f>
        <v>#REF!</v>
      </c>
      <c r="G25" s="15" t="e">
        <f>SUMIFS(#REF!,#REF!,'15년총괄표(실국별)'!$B25)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0.75" customHeight="1" thickBot="1">
      <c r="B26" s="74" t="s">
        <v>375</v>
      </c>
      <c r="C26" s="57">
        <v>631831527</v>
      </c>
      <c r="D26" s="15" t="e">
        <f>SUMIFS(#REF!,#REF!,'15년총괄표(실국별)'!$B26)</f>
        <v>#REF!</v>
      </c>
      <c r="E26" s="15" t="e">
        <f>SUMIFS(#REF!,#REF!,'15년총괄표(실국별)'!$B26)</f>
        <v>#REF!</v>
      </c>
      <c r="F26" s="15" t="e">
        <f>SUMIFS(#REF!,#REF!,'15년총괄표(실국별)'!$B26)</f>
        <v>#REF!</v>
      </c>
      <c r="G26" s="15" t="e">
        <f>SUMIFS(#REF!,#REF!,'15년총괄표(실국별)'!$B26)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0.75" customHeight="1">
      <c r="B27" s="74" t="s">
        <v>64</v>
      </c>
      <c r="C27" s="57">
        <v>1328409175</v>
      </c>
      <c r="D27" s="15" t="e">
        <f>SUMIFS(#REF!,#REF!,'15년총괄표(실국별)'!$B27)</f>
        <v>#REF!</v>
      </c>
      <c r="E27" s="15" t="e">
        <f>SUMIFS(#REF!,#REF!,'15년총괄표(실국별)'!$B27)</f>
        <v>#REF!</v>
      </c>
      <c r="F27" s="15" t="e">
        <f>SUMIFS(#REF!,#REF!,'15년총괄표(실국별)'!$B27)</f>
        <v>#REF!</v>
      </c>
      <c r="G27" s="15" t="e">
        <f>SUMIFS(#REF!,#REF!,'15년총괄표(실국별)'!$B27)</f>
        <v>#REF!</v>
      </c>
      <c r="H27" s="58" t="e">
        <f t="shared" si="1"/>
        <v>#REF!</v>
      </c>
      <c r="J27" s="80"/>
      <c r="K27" s="81"/>
    </row>
    <row r="28" spans="2:16" ht="30.75" customHeight="1">
      <c r="B28" s="74" t="s">
        <v>298</v>
      </c>
      <c r="C28" s="57">
        <v>223863128</v>
      </c>
      <c r="D28" s="15" t="e">
        <f>SUMIFS(#REF!,#REF!,'15년총괄표(실국별)'!$B28)</f>
        <v>#REF!</v>
      </c>
      <c r="E28" s="15" t="e">
        <f>SUMIFS(#REF!,#REF!,'15년총괄표(실국별)'!$B28)</f>
        <v>#REF!</v>
      </c>
      <c r="F28" s="15" t="e">
        <f>SUMIFS(#REF!,#REF!,'15년총괄표(실국별)'!$B28)</f>
        <v>#REF!</v>
      </c>
      <c r="G28" s="15" t="e">
        <f>SUMIFS(#REF!,#REF!,'15년총괄표(실국별)'!$B28)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0.75" customHeight="1">
      <c r="B29" s="74" t="s">
        <v>313</v>
      </c>
      <c r="C29" s="57">
        <v>506163851</v>
      </c>
      <c r="D29" s="15" t="e">
        <f>SUMIFS(#REF!,#REF!,'15년총괄표(실국별)'!$B29)</f>
        <v>#REF!</v>
      </c>
      <c r="E29" s="15" t="e">
        <f>SUMIFS(#REF!,#REF!,'15년총괄표(실국별)'!$B29)</f>
        <v>#REF!</v>
      </c>
      <c r="F29" s="15" t="e">
        <f>SUMIFS(#REF!,#REF!,'15년총괄표(실국별)'!$B29)</f>
        <v>#REF!</v>
      </c>
      <c r="G29" s="15" t="e">
        <f>SUMIFS(#REF!,#REF!,'15년총괄표(실국별)'!$B29)</f>
        <v>#REF!</v>
      </c>
      <c r="H29" s="58" t="e">
        <f t="shared" si="1"/>
        <v>#REF!</v>
      </c>
      <c r="K29" s="11"/>
      <c r="L29" s="12"/>
      <c r="N29" s="41" t="s">
        <v>38</v>
      </c>
    </row>
    <row r="30" spans="2:16" s="86" customFormat="1" ht="30.75" customHeight="1">
      <c r="B30" s="74" t="s">
        <v>61</v>
      </c>
      <c r="C30" s="84">
        <v>165426798</v>
      </c>
      <c r="D30" s="15" t="e">
        <f>SUMIFS(#REF!,#REF!,'15년총괄표(실국별)'!$B30)</f>
        <v>#REF!</v>
      </c>
      <c r="E30" s="15" t="e">
        <f>SUMIFS(#REF!,#REF!,'15년총괄표(실국별)'!$B30)</f>
        <v>#REF!</v>
      </c>
      <c r="F30" s="15" t="e">
        <f>SUMIFS(#REF!,#REF!,'15년총괄표(실국별)'!$B30)</f>
        <v>#REF!</v>
      </c>
      <c r="G30" s="15" t="e">
        <f>SUMIFS(#REF!,#REF!,'15년총괄표(실국별)'!$B30)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0.75" customHeight="1" thickBot="1">
      <c r="B31" s="74" t="s">
        <v>341</v>
      </c>
      <c r="C31" s="57">
        <v>466950444</v>
      </c>
      <c r="D31" s="15" t="e">
        <f>SUMIFS(#REF!,#REF!,'15년총괄표(실국별)'!$B31)</f>
        <v>#REF!</v>
      </c>
      <c r="E31" s="15" t="e">
        <f>SUMIFS(#REF!,#REF!,'15년총괄표(실국별)'!$B31)</f>
        <v>#REF!</v>
      </c>
      <c r="F31" s="15" t="e">
        <f>SUMIFS(#REF!,#REF!,'15년총괄표(실국별)'!$B31)</f>
        <v>#REF!</v>
      </c>
      <c r="G31" s="15" t="e">
        <f>SUMIFS(#REF!,#REF!,'15년총괄표(실국별)'!$B31)</f>
        <v>#REF!</v>
      </c>
      <c r="H31" s="58" t="e">
        <f t="shared" si="1"/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0.75" customHeight="1">
      <c r="B32" s="74" t="s">
        <v>351</v>
      </c>
      <c r="C32" s="57">
        <v>570450422</v>
      </c>
      <c r="D32" s="15" t="e">
        <f>SUMIFS(#REF!,#REF!,'15년총괄표(실국별)'!$B32)</f>
        <v>#REF!</v>
      </c>
      <c r="E32" s="15" t="e">
        <f>SUMIFS(#REF!,#REF!,'15년총괄표(실국별)'!$B32)</f>
        <v>#REF!</v>
      </c>
      <c r="F32" s="15" t="e">
        <f>SUMIFS(#REF!,#REF!,'15년총괄표(실국별)'!$B32)</f>
        <v>#REF!</v>
      </c>
      <c r="G32" s="15" t="e">
        <f>SUMIFS(#REF!,#REF!,'15년총괄표(실국별)'!$B32)</f>
        <v>#REF!</v>
      </c>
      <c r="H32" s="58" t="e">
        <f t="shared" si="1"/>
        <v>#REF!</v>
      </c>
      <c r="J32" s="80"/>
      <c r="K32" s="81"/>
    </row>
    <row r="33" spans="2:16" ht="30.75" customHeight="1" thickBot="1">
      <c r="B33" s="91" t="s">
        <v>377</v>
      </c>
      <c r="C33" s="97">
        <v>48696301</v>
      </c>
      <c r="D33" s="16" t="e">
        <f>SUMIFS(#REF!,#REF!,'15년총괄표(실국별)'!$B33)</f>
        <v>#REF!</v>
      </c>
      <c r="E33" s="16" t="e">
        <f>SUMIFS(#REF!,#REF!,'15년총괄표(실국별)'!$B33)</f>
        <v>#REF!</v>
      </c>
      <c r="F33" s="16" t="e">
        <f>SUMIFS(#REF!,#REF!,'15년총괄표(실국별)'!$B33)</f>
        <v>#REF!</v>
      </c>
      <c r="G33" s="16" t="e">
        <f>SUMIFS(#REF!,#REF!,'15년총괄표(실국별)'!$B33)</f>
        <v>#REF!</v>
      </c>
      <c r="H33" s="93" t="e">
        <f t="shared" si="1"/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 s="47" customFormat="1">
      <c r="B37" s="129" t="s">
        <v>530</v>
      </c>
      <c r="C37" s="133" t="s">
        <v>529</v>
      </c>
      <c r="D37" s="129" t="s">
        <v>527</v>
      </c>
      <c r="E37" s="129" t="s">
        <v>528</v>
      </c>
      <c r="F37" s="133" t="s">
        <v>48</v>
      </c>
      <c r="G37" s="49"/>
      <c r="H37" s="49"/>
      <c r="I37" s="49"/>
      <c r="J37" s="49"/>
      <c r="K37" s="49"/>
      <c r="L37" s="49"/>
      <c r="M37" s="49"/>
      <c r="N37" s="49"/>
    </row>
    <row r="38" spans="2:16" s="47" customFormat="1">
      <c r="B38" s="129" t="s">
        <v>14</v>
      </c>
      <c r="C38" s="134">
        <f>SUM(C39:C64)</f>
        <v>14504760931</v>
      </c>
      <c r="D38" s="134">
        <f>SUM(D39:D64)</f>
        <v>1174065395</v>
      </c>
      <c r="E38" s="134">
        <f>SUM(E39:E64)</f>
        <v>2139712389</v>
      </c>
      <c r="F38" s="134">
        <f>SUM(C38:E38)</f>
        <v>17818538715</v>
      </c>
      <c r="I38" s="49"/>
      <c r="J38" s="49"/>
      <c r="K38" s="49"/>
      <c r="L38" s="49"/>
      <c r="M38" s="49"/>
      <c r="N38" s="49"/>
      <c r="O38" s="49"/>
      <c r="P38" s="49"/>
    </row>
    <row r="39" spans="2:16" s="47" customFormat="1">
      <c r="B39" s="129" t="s">
        <v>103</v>
      </c>
      <c r="C39" s="135">
        <v>1230140</v>
      </c>
      <c r="D39" s="135"/>
      <c r="E39" s="135"/>
      <c r="F39" s="134">
        <f t="shared" ref="F39:F64" si="2">SUM(C39:E39)</f>
        <v>1230140</v>
      </c>
      <c r="G39" s="49"/>
      <c r="H39" s="49"/>
      <c r="I39" s="49"/>
      <c r="J39" s="49"/>
      <c r="K39" s="49"/>
      <c r="L39" s="49"/>
      <c r="M39" s="49"/>
      <c r="N39" s="49"/>
    </row>
    <row r="40" spans="2:16" s="47" customFormat="1">
      <c r="B40" s="129" t="s">
        <v>95</v>
      </c>
      <c r="C40" s="135">
        <v>3253514147</v>
      </c>
      <c r="D40" s="135"/>
      <c r="E40" s="135">
        <v>1741536684</v>
      </c>
      <c r="F40" s="134">
        <f t="shared" si="2"/>
        <v>4995050831</v>
      </c>
      <c r="H40" s="49"/>
      <c r="I40" s="49"/>
      <c r="J40" s="49"/>
      <c r="K40" s="49"/>
      <c r="L40" s="49"/>
      <c r="M40" s="49"/>
      <c r="N40" s="49"/>
    </row>
    <row r="41" spans="2:16" s="47" customFormat="1">
      <c r="B41" s="129" t="s">
        <v>96</v>
      </c>
      <c r="C41" s="135">
        <v>302743533</v>
      </c>
      <c r="D41" s="135">
        <v>14731912</v>
      </c>
      <c r="E41" s="135">
        <v>33000000</v>
      </c>
      <c r="F41" s="134">
        <f t="shared" si="2"/>
        <v>350475445</v>
      </c>
      <c r="H41" s="49"/>
      <c r="I41" s="49"/>
      <c r="J41" s="49"/>
      <c r="K41" s="49"/>
      <c r="L41" s="49"/>
      <c r="M41" s="49"/>
      <c r="N41" s="49"/>
    </row>
    <row r="42" spans="2:16" s="47" customFormat="1">
      <c r="B42" s="129" t="s">
        <v>97</v>
      </c>
      <c r="C42" s="135">
        <v>489102362</v>
      </c>
      <c r="D42" s="135"/>
      <c r="E42" s="135"/>
      <c r="F42" s="134">
        <f t="shared" si="2"/>
        <v>489102362</v>
      </c>
      <c r="G42" s="49"/>
      <c r="H42" s="49"/>
      <c r="I42" s="49"/>
      <c r="J42" s="49"/>
      <c r="K42" s="49"/>
      <c r="L42" s="49"/>
      <c r="M42" s="49"/>
      <c r="N42" s="49"/>
    </row>
    <row r="43" spans="2:16" s="47" customFormat="1">
      <c r="B43" s="129" t="s">
        <v>160</v>
      </c>
      <c r="C43" s="135">
        <v>1957985774</v>
      </c>
      <c r="D43" s="135">
        <v>166414000</v>
      </c>
      <c r="E43" s="135"/>
      <c r="F43" s="134">
        <f t="shared" si="2"/>
        <v>2124399774</v>
      </c>
      <c r="H43" s="49"/>
      <c r="I43" s="49"/>
      <c r="J43" s="49"/>
      <c r="K43" s="49"/>
      <c r="L43" s="49"/>
      <c r="M43" s="49"/>
      <c r="N43" s="49"/>
    </row>
    <row r="44" spans="2:16" s="47" customFormat="1">
      <c r="B44" s="129" t="s">
        <v>98</v>
      </c>
      <c r="C44" s="135">
        <v>246448826</v>
      </c>
      <c r="D44" s="135"/>
      <c r="E44" s="135">
        <v>62624435</v>
      </c>
      <c r="F44" s="134">
        <f t="shared" si="2"/>
        <v>309073261</v>
      </c>
      <c r="G44" s="49"/>
      <c r="H44" s="49"/>
      <c r="I44" s="49"/>
      <c r="J44" s="49"/>
      <c r="K44" s="49"/>
      <c r="L44" s="49"/>
      <c r="M44" s="49"/>
      <c r="N44" s="49"/>
    </row>
    <row r="45" spans="2:16" s="47" customFormat="1">
      <c r="B45" s="129" t="s">
        <v>59</v>
      </c>
      <c r="C45" s="135">
        <v>255604029</v>
      </c>
      <c r="D45" s="135"/>
      <c r="E45" s="135"/>
      <c r="F45" s="134">
        <f t="shared" si="2"/>
        <v>255604029</v>
      </c>
      <c r="G45" s="49"/>
      <c r="H45" s="49"/>
      <c r="I45" s="49"/>
      <c r="J45" s="49"/>
      <c r="K45" s="49"/>
      <c r="L45" s="49"/>
      <c r="M45" s="49"/>
      <c r="N45" s="49"/>
    </row>
    <row r="46" spans="2:16" s="47" customFormat="1">
      <c r="B46" s="129" t="s">
        <v>189</v>
      </c>
      <c r="C46" s="135">
        <v>205393587</v>
      </c>
      <c r="D46" s="135"/>
      <c r="E46" s="135"/>
      <c r="F46" s="134">
        <f t="shared" si="2"/>
        <v>205393587</v>
      </c>
      <c r="G46" s="49"/>
      <c r="H46" s="49"/>
      <c r="I46" s="49"/>
      <c r="J46" s="49"/>
      <c r="K46" s="49"/>
      <c r="L46" s="49"/>
      <c r="M46" s="49"/>
      <c r="N46" s="49"/>
    </row>
    <row r="47" spans="2:16" s="47" customFormat="1">
      <c r="B47" s="129" t="s">
        <v>196</v>
      </c>
      <c r="C47" s="135">
        <f>635730961+1074501+3040529+54258964</f>
        <v>694104955</v>
      </c>
      <c r="D47" s="135"/>
      <c r="E47" s="135"/>
      <c r="F47" s="134">
        <f t="shared" si="2"/>
        <v>694104955</v>
      </c>
      <c r="I47" s="49"/>
      <c r="J47" s="49"/>
      <c r="K47" s="49"/>
      <c r="L47" s="49"/>
      <c r="M47" s="49"/>
      <c r="N47" s="49"/>
    </row>
    <row r="48" spans="2:16" s="47" customFormat="1">
      <c r="B48" s="132" t="s">
        <v>56</v>
      </c>
      <c r="C48" s="135">
        <v>30412373</v>
      </c>
      <c r="D48" s="135"/>
      <c r="E48" s="135"/>
      <c r="F48" s="134">
        <f t="shared" si="2"/>
        <v>30412373</v>
      </c>
      <c r="G48" s="49"/>
      <c r="H48" s="49"/>
      <c r="I48" s="49"/>
      <c r="J48" s="49"/>
      <c r="K48" s="49"/>
      <c r="L48" s="49"/>
      <c r="M48" s="49"/>
      <c r="N48" s="49"/>
    </row>
    <row r="49" spans="2:16" s="47" customFormat="1">
      <c r="B49" s="129" t="s">
        <v>104</v>
      </c>
      <c r="C49" s="135">
        <v>12731214</v>
      </c>
      <c r="D49" s="135"/>
      <c r="E49" s="135"/>
      <c r="F49" s="134">
        <f t="shared" si="2"/>
        <v>12731214</v>
      </c>
      <c r="G49" s="49"/>
      <c r="H49" s="49"/>
      <c r="I49" s="49"/>
      <c r="J49" s="49"/>
      <c r="K49" s="49"/>
      <c r="L49" s="49"/>
      <c r="M49" s="49"/>
      <c r="N49" s="49"/>
    </row>
    <row r="50" spans="2:16" s="47" customFormat="1">
      <c r="B50" s="129" t="s">
        <v>102</v>
      </c>
      <c r="C50" s="135">
        <v>450511</v>
      </c>
      <c r="D50" s="135"/>
      <c r="E50" s="135"/>
      <c r="F50" s="134">
        <f t="shared" si="2"/>
        <v>450511</v>
      </c>
      <c r="I50" s="49"/>
      <c r="J50" s="49"/>
      <c r="K50" s="49"/>
      <c r="L50" s="49"/>
      <c r="M50" s="49"/>
      <c r="N50" s="49"/>
      <c r="O50" s="49"/>
      <c r="P50" s="49"/>
    </row>
    <row r="51" spans="2:16" s="47" customFormat="1">
      <c r="B51" s="129" t="s">
        <v>99</v>
      </c>
      <c r="C51" s="135">
        <v>1966943221</v>
      </c>
      <c r="D51" s="135">
        <v>836694418</v>
      </c>
      <c r="E51" s="135"/>
      <c r="F51" s="134">
        <f t="shared" si="2"/>
        <v>2803637639</v>
      </c>
      <c r="I51" s="49"/>
      <c r="J51" s="49"/>
      <c r="K51" s="49"/>
      <c r="L51" s="49"/>
      <c r="M51" s="49"/>
      <c r="N51" s="49"/>
      <c r="O51" s="49"/>
      <c r="P51" s="49"/>
    </row>
    <row r="52" spans="2:16" s="47" customFormat="1">
      <c r="B52" s="129" t="s">
        <v>100</v>
      </c>
      <c r="C52" s="135">
        <v>96522924</v>
      </c>
      <c r="D52" s="135"/>
      <c r="E52" s="135"/>
      <c r="F52" s="134">
        <f t="shared" si="2"/>
        <v>96522924</v>
      </c>
      <c r="I52" s="49"/>
      <c r="J52" s="49"/>
      <c r="K52" s="49"/>
      <c r="L52" s="49"/>
      <c r="M52" s="49"/>
      <c r="N52" s="49"/>
      <c r="O52" s="49"/>
      <c r="P52" s="49"/>
    </row>
    <row r="53" spans="2:16" s="47" customFormat="1">
      <c r="B53" s="129" t="s">
        <v>101</v>
      </c>
      <c r="C53" s="135">
        <v>1454395771</v>
      </c>
      <c r="D53" s="135"/>
      <c r="E53" s="135"/>
      <c r="F53" s="134">
        <f t="shared" si="2"/>
        <v>1454395771</v>
      </c>
      <c r="I53" s="49"/>
      <c r="J53" s="49"/>
      <c r="K53" s="49"/>
      <c r="L53" s="49"/>
      <c r="M53" s="49"/>
      <c r="N53" s="49"/>
      <c r="O53" s="49"/>
      <c r="P53" s="49"/>
    </row>
    <row r="54" spans="2:16" s="47" customFormat="1">
      <c r="B54" s="129" t="s">
        <v>359</v>
      </c>
      <c r="C54" s="135">
        <v>35645539</v>
      </c>
      <c r="D54" s="135"/>
      <c r="E54" s="135"/>
      <c r="F54" s="134">
        <f t="shared" si="2"/>
        <v>35645539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129" t="s">
        <v>366</v>
      </c>
      <c r="C55" s="135">
        <v>10314647</v>
      </c>
      <c r="D55" s="135"/>
      <c r="E55" s="135"/>
      <c r="F55" s="134">
        <f t="shared" si="2"/>
        <v>10314647</v>
      </c>
      <c r="I55" s="49"/>
      <c r="J55" s="49"/>
      <c r="K55" s="49"/>
      <c r="L55" s="49"/>
      <c r="M55" s="49"/>
      <c r="N55" s="49"/>
      <c r="O55" s="49"/>
      <c r="P55" s="49"/>
    </row>
    <row r="56" spans="2:16" s="47" customFormat="1">
      <c r="B56" s="132" t="s">
        <v>368</v>
      </c>
      <c r="C56" s="135">
        <v>8202067</v>
      </c>
      <c r="D56" s="135"/>
      <c r="E56" s="135"/>
      <c r="F56" s="134">
        <f t="shared" si="2"/>
        <v>8202067</v>
      </c>
      <c r="I56" s="49"/>
      <c r="J56" s="49"/>
      <c r="K56" s="49"/>
      <c r="L56" s="49"/>
      <c r="M56" s="49"/>
      <c r="N56" s="49"/>
      <c r="O56" s="49"/>
      <c r="P56" s="49"/>
    </row>
    <row r="57" spans="2:16" s="47" customFormat="1">
      <c r="B57" s="129" t="s">
        <v>375</v>
      </c>
      <c r="C57" s="135">
        <v>627640527</v>
      </c>
      <c r="D57" s="135">
        <v>4191000</v>
      </c>
      <c r="E57" s="135"/>
      <c r="F57" s="134">
        <f t="shared" si="2"/>
        <v>631831527</v>
      </c>
      <c r="I57" s="49"/>
      <c r="J57" s="49"/>
      <c r="K57" s="49"/>
      <c r="L57" s="49"/>
      <c r="M57" s="49"/>
      <c r="N57" s="49"/>
      <c r="O57" s="49"/>
      <c r="P57" s="49"/>
    </row>
    <row r="58" spans="2:16" s="47" customFormat="1">
      <c r="B58" s="129" t="s">
        <v>64</v>
      </c>
      <c r="C58" s="135">
        <v>1328409175</v>
      </c>
      <c r="D58" s="135"/>
      <c r="E58" s="135"/>
      <c r="F58" s="134">
        <f t="shared" si="2"/>
        <v>1328409175</v>
      </c>
      <c r="I58" s="49"/>
      <c r="J58" s="49"/>
      <c r="K58" s="49"/>
      <c r="L58" s="49"/>
      <c r="M58" s="49"/>
      <c r="N58" s="49"/>
      <c r="O58" s="49"/>
      <c r="P58" s="49"/>
    </row>
    <row r="59" spans="2:16" s="47" customFormat="1">
      <c r="B59" s="129" t="s">
        <v>298</v>
      </c>
      <c r="C59" s="135">
        <v>199572128</v>
      </c>
      <c r="D59" s="135">
        <v>24291000</v>
      </c>
      <c r="E59" s="135"/>
      <c r="F59" s="134">
        <f t="shared" si="2"/>
        <v>223863128</v>
      </c>
      <c r="I59" s="49"/>
      <c r="J59" s="49"/>
      <c r="K59" s="49"/>
      <c r="L59" s="49"/>
      <c r="M59" s="49"/>
      <c r="N59" s="49"/>
      <c r="O59" s="49"/>
      <c r="P59" s="49"/>
    </row>
    <row r="60" spans="2:16" s="47" customFormat="1">
      <c r="B60" s="129" t="s">
        <v>313</v>
      </c>
      <c r="C60" s="135">
        <v>203612581</v>
      </c>
      <c r="D60" s="135"/>
      <c r="E60" s="135">
        <v>302551270</v>
      </c>
      <c r="F60" s="134">
        <f t="shared" si="2"/>
        <v>506163851</v>
      </c>
      <c r="I60" s="49"/>
      <c r="J60" s="49"/>
      <c r="K60" s="49"/>
      <c r="L60" s="49"/>
      <c r="M60" s="49"/>
      <c r="N60" s="49"/>
      <c r="O60" s="49"/>
      <c r="P60" s="49"/>
    </row>
    <row r="61" spans="2:16" s="47" customFormat="1">
      <c r="B61" s="129" t="s">
        <v>61</v>
      </c>
      <c r="C61" s="135">
        <v>165426798</v>
      </c>
      <c r="D61" s="135"/>
      <c r="E61" s="135"/>
      <c r="F61" s="134">
        <f t="shared" si="2"/>
        <v>165426798</v>
      </c>
      <c r="I61" s="49"/>
      <c r="J61" s="49"/>
      <c r="K61" s="49"/>
      <c r="L61" s="49"/>
      <c r="M61" s="49"/>
      <c r="N61" s="49"/>
      <c r="O61" s="49"/>
      <c r="P61" s="49"/>
    </row>
    <row r="62" spans="2:16" s="47" customFormat="1">
      <c r="B62" s="129" t="s">
        <v>341</v>
      </c>
      <c r="C62" s="135">
        <v>341380444</v>
      </c>
      <c r="D62" s="135">
        <v>125570000</v>
      </c>
      <c r="E62" s="135"/>
      <c r="F62" s="134">
        <f t="shared" si="2"/>
        <v>466950444</v>
      </c>
      <c r="I62" s="49"/>
      <c r="J62" s="49"/>
      <c r="K62" s="49"/>
      <c r="L62" s="49"/>
      <c r="M62" s="49"/>
      <c r="N62" s="49"/>
      <c r="O62" s="49"/>
      <c r="P62" s="49"/>
    </row>
    <row r="63" spans="2:16" s="47" customFormat="1">
      <c r="B63" s="129" t="s">
        <v>351</v>
      </c>
      <c r="C63" s="135">
        <v>568277357</v>
      </c>
      <c r="D63" s="135">
        <v>2173065</v>
      </c>
      <c r="E63" s="135"/>
      <c r="F63" s="134">
        <f t="shared" si="2"/>
        <v>570450422</v>
      </c>
      <c r="I63" s="49"/>
      <c r="J63" s="49"/>
      <c r="K63" s="49"/>
      <c r="L63" s="49"/>
      <c r="M63" s="49"/>
      <c r="N63" s="49"/>
      <c r="O63" s="49"/>
      <c r="P63" s="49"/>
    </row>
    <row r="64" spans="2:16" s="47" customFormat="1">
      <c r="B64" s="129" t="s">
        <v>377</v>
      </c>
      <c r="C64" s="135">
        <v>48696301</v>
      </c>
      <c r="D64" s="135"/>
      <c r="E64" s="135"/>
      <c r="F64" s="134">
        <f t="shared" si="2"/>
        <v>48696301</v>
      </c>
      <c r="I64" s="49"/>
      <c r="J64" s="49"/>
      <c r="K64" s="49"/>
      <c r="L64" s="49"/>
      <c r="M64" s="49"/>
      <c r="N64" s="49"/>
      <c r="O64" s="49"/>
      <c r="P64" s="49"/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50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4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68" t="s">
        <v>513</v>
      </c>
      <c r="C1" s="269"/>
      <c r="D1" s="269"/>
      <c r="E1" s="269"/>
      <c r="F1" s="269"/>
      <c r="G1" s="269"/>
      <c r="H1" s="269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15</v>
      </c>
      <c r="C3" s="45"/>
      <c r="D3" s="37" t="s">
        <v>113</v>
      </c>
      <c r="E3" s="37" t="e">
        <f>SUM(D7:E7)</f>
        <v>#REF!</v>
      </c>
      <c r="F3" s="37" t="s">
        <v>114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33" customHeight="1">
      <c r="B5" s="270" t="s">
        <v>19</v>
      </c>
      <c r="C5" s="272" t="s">
        <v>20</v>
      </c>
      <c r="D5" s="274" t="s">
        <v>21</v>
      </c>
      <c r="E5" s="274"/>
      <c r="F5" s="274" t="s">
        <v>22</v>
      </c>
      <c r="G5" s="274"/>
      <c r="H5" s="275" t="s">
        <v>23</v>
      </c>
      <c r="I5" s="281" t="s">
        <v>24</v>
      </c>
      <c r="J5" s="281"/>
      <c r="K5" s="277" t="s">
        <v>25</v>
      </c>
      <c r="L5" s="279" t="s">
        <v>26</v>
      </c>
      <c r="M5" s="281" t="s">
        <v>27</v>
      </c>
      <c r="N5" s="282"/>
      <c r="O5" s="283" t="s">
        <v>28</v>
      </c>
      <c r="P5" s="284"/>
    </row>
    <row r="6" spans="2:16" ht="33" customHeight="1">
      <c r="B6" s="271"/>
      <c r="C6" s="273"/>
      <c r="D6" s="51" t="s">
        <v>29</v>
      </c>
      <c r="E6" s="51" t="s">
        <v>30</v>
      </c>
      <c r="F6" s="51" t="s">
        <v>29</v>
      </c>
      <c r="G6" s="51" t="s">
        <v>30</v>
      </c>
      <c r="H6" s="276"/>
      <c r="I6" s="52" t="s">
        <v>31</v>
      </c>
      <c r="J6" s="53" t="s">
        <v>32</v>
      </c>
      <c r="K6" s="278"/>
      <c r="L6" s="280"/>
      <c r="M6" s="54" t="s">
        <v>31</v>
      </c>
      <c r="N6" s="55" t="s">
        <v>32</v>
      </c>
      <c r="O6" s="285"/>
      <c r="P6" s="286"/>
    </row>
    <row r="7" spans="2:16" ht="45" customHeight="1" thickBot="1">
      <c r="B7" s="56" t="s">
        <v>33</v>
      </c>
      <c r="C7" s="57">
        <f t="shared" ref="C7:H7" si="0">SUM(C8:C18)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34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35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87</v>
      </c>
      <c r="C9" s="75">
        <v>41526053</v>
      </c>
      <c r="D9" s="15" t="e">
        <f>SUMIFS(#REF!,#REF!,'2추총괄표'!$B9)</f>
        <v>#REF!</v>
      </c>
      <c r="E9" s="15" t="e">
        <f>SUMIFS(#REF!,#REF!,'2추총괄표'!$B9)</f>
        <v>#REF!</v>
      </c>
      <c r="F9" s="15" t="e">
        <f>SUMIFS(#REF!,#REF!,'2추총괄표'!$B9)</f>
        <v>#REF!</v>
      </c>
      <c r="G9" s="15" t="e">
        <f>SUMIFS(#REF!,#REF!,'2추총괄표'!$B9)</f>
        <v>#REF!</v>
      </c>
      <c r="H9" s="58" t="e">
        <f>C9+F9+G9</f>
        <v>#REF!</v>
      </c>
      <c r="I9" s="295" t="s">
        <v>36</v>
      </c>
      <c r="J9" s="296"/>
      <c r="K9" s="49"/>
      <c r="N9" s="76" t="s">
        <v>37</v>
      </c>
    </row>
    <row r="10" spans="2:16" ht="45" customHeight="1" thickBot="1">
      <c r="B10" s="74" t="s">
        <v>88</v>
      </c>
      <c r="C10" s="57">
        <v>5330576319</v>
      </c>
      <c r="D10" s="15" t="e">
        <f>SUMIFS(#REF!,#REF!,'2추총괄표'!$B10)</f>
        <v>#REF!</v>
      </c>
      <c r="E10" s="15" t="e">
        <f>SUMIFS(#REF!,#REF!,'2추총괄표'!$B10)</f>
        <v>#REF!</v>
      </c>
      <c r="F10" s="15" t="e">
        <f>SUMIFS(#REF!,#REF!,'2추총괄표'!$B10)</f>
        <v>#REF!</v>
      </c>
      <c r="G10" s="15" t="e">
        <f>SUMIFS(#REF!,#REF!,'2추총괄표'!$B10)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89</v>
      </c>
      <c r="C11" s="57">
        <v>551253750</v>
      </c>
      <c r="D11" s="15" t="e">
        <f>SUMIFS(#REF!,#REF!,'2추총괄표'!$B11)</f>
        <v>#REF!</v>
      </c>
      <c r="E11" s="15" t="e">
        <f>SUMIFS(#REF!,#REF!,'2추총괄표'!$B11)</f>
        <v>#REF!</v>
      </c>
      <c r="F11" s="15" t="e">
        <f>SUMIFS(#REF!,#REF!,'2추총괄표'!$B11)</f>
        <v>#REF!</v>
      </c>
      <c r="G11" s="15" t="e">
        <f>SUMIFS(#REF!,#REF!,'2추총괄표'!$B11)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90</v>
      </c>
      <c r="C12" s="57">
        <v>1151519175</v>
      </c>
      <c r="D12" s="15" t="e">
        <f>SUMIFS(#REF!,#REF!,'2추총괄표'!$B12)</f>
        <v>#REF!</v>
      </c>
      <c r="E12" s="15" t="e">
        <f>SUMIFS(#REF!,#REF!,'2추총괄표'!$B12)</f>
        <v>#REF!</v>
      </c>
      <c r="F12" s="15" t="e">
        <f>SUMIFS(#REF!,#REF!,'2추총괄표'!$B12)</f>
        <v>#REF!</v>
      </c>
      <c r="G12" s="15" t="e">
        <f>SUMIFS(#REF!,#REF!,'2추총괄표'!$B12)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91</v>
      </c>
      <c r="C13" s="57">
        <v>258716894</v>
      </c>
      <c r="D13" s="15" t="e">
        <f>SUMIFS(#REF!,#REF!,'2추총괄표'!$B13)</f>
        <v>#REF!</v>
      </c>
      <c r="E13" s="15" t="e">
        <f>SUMIFS(#REF!,#REF!,'2추총괄표'!$B13)</f>
        <v>#REF!</v>
      </c>
      <c r="F13" s="15" t="e">
        <f>SUMIFS(#REF!,#REF!,'2추총괄표'!$B13)</f>
        <v>#REF!</v>
      </c>
      <c r="G13" s="15" t="e">
        <f>SUMIFS(#REF!,#REF!,'2추총괄표'!$B13)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45" customHeight="1">
      <c r="B14" s="74" t="s">
        <v>92</v>
      </c>
      <c r="C14" s="84">
        <v>474291470</v>
      </c>
      <c r="D14" s="15" t="e">
        <f>SUMIFS(#REF!,#REF!,'2추총괄표'!$B14)</f>
        <v>#REF!</v>
      </c>
      <c r="E14" s="15" t="e">
        <f>SUMIFS(#REF!,#REF!,'2추총괄표'!$B14)</f>
        <v>#REF!</v>
      </c>
      <c r="F14" s="15" t="e">
        <f>SUMIFS(#REF!,#REF!,'2추총괄표'!$B14)</f>
        <v>#REF!</v>
      </c>
      <c r="G14" s="15" t="e">
        <f>SUMIFS(#REF!,#REF!,'2추총괄표'!$B14)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63</v>
      </c>
      <c r="C15" s="84">
        <v>3278893259</v>
      </c>
      <c r="D15" s="15" t="e">
        <f>SUMIFS(#REF!,#REF!,'2추총괄표'!$B15)</f>
        <v>#REF!</v>
      </c>
      <c r="E15" s="15" t="e">
        <f>SUMIFS(#REF!,#REF!,'2추총괄표'!$B15)</f>
        <v>#REF!</v>
      </c>
      <c r="F15" s="15" t="e">
        <f>SUMIFS(#REF!,#REF!,'2추총괄표'!$B15)</f>
        <v>#REF!</v>
      </c>
      <c r="G15" s="15" t="e">
        <f>SUMIFS(#REF!,#REF!,'2추총괄표'!$B15)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93</v>
      </c>
      <c r="C16" s="84">
        <v>1191584285</v>
      </c>
      <c r="D16" s="15" t="e">
        <f>SUMIFS(#REF!,#REF!,'2추총괄표'!$B16)</f>
        <v>#REF!</v>
      </c>
      <c r="E16" s="15" t="e">
        <f>SUMIFS(#REF!,#REF!,'2추총괄표'!$B16)</f>
        <v>#REF!</v>
      </c>
      <c r="F16" s="15" t="e">
        <f>SUMIFS(#REF!,#REF!,'2추총괄표'!$B16)</f>
        <v>#REF!</v>
      </c>
      <c r="G16" s="15" t="e">
        <f>SUMIFS(#REF!,#REF!,'2추총괄표'!$B16)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94</v>
      </c>
      <c r="C17" s="88">
        <v>898421829</v>
      </c>
      <c r="D17" s="15" t="e">
        <f>SUMIFS(#REF!,#REF!,'2추총괄표'!$B17)</f>
        <v>#REF!</v>
      </c>
      <c r="E17" s="15" t="e">
        <f>SUMIFS(#REF!,#REF!,'2추총괄표'!$B17)</f>
        <v>#REF!</v>
      </c>
      <c r="F17" s="15" t="e">
        <f>SUMIFS(#REF!,#REF!,'2추총괄표'!$B17)</f>
        <v>#REF!</v>
      </c>
      <c r="G17" s="15" t="e">
        <f>SUMIFS(#REF!,#REF!,'2추총괄표'!$B17)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507</v>
      </c>
      <c r="C18" s="92">
        <v>4899928769</v>
      </c>
      <c r="D18" s="16" t="e">
        <f>SUMIFS(#REF!,#REF!,'2추총괄표'!$B18)</f>
        <v>#REF!</v>
      </c>
      <c r="E18" s="16" t="e">
        <f>SUMIFS(#REF!,#REF!,'2추총괄표'!$B18)</f>
        <v>#REF!</v>
      </c>
      <c r="F18" s="16" t="e">
        <f>SUMIFS(#REF!,#REF!,'2추총괄표'!$B18)</f>
        <v>#REF!</v>
      </c>
      <c r="G18" s="16" t="e">
        <f>SUMIFS(#REF!,#REF!,'2추총괄표'!$B18)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39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9</v>
      </c>
    </row>
    <row r="22" spans="2:16" ht="33" customHeight="1">
      <c r="B22" s="287" t="s">
        <v>40</v>
      </c>
      <c r="C22" s="289" t="s">
        <v>41</v>
      </c>
      <c r="D22" s="291" t="s">
        <v>21</v>
      </c>
      <c r="E22" s="292"/>
      <c r="F22" s="291" t="s">
        <v>22</v>
      </c>
      <c r="G22" s="292"/>
      <c r="H22" s="293" t="s">
        <v>23</v>
      </c>
    </row>
    <row r="23" spans="2:16" ht="33" customHeight="1">
      <c r="B23" s="288"/>
      <c r="C23" s="290"/>
      <c r="D23" s="51" t="s">
        <v>29</v>
      </c>
      <c r="E23" s="51" t="s">
        <v>30</v>
      </c>
      <c r="F23" s="51" t="s">
        <v>29</v>
      </c>
      <c r="G23" s="51" t="s">
        <v>30</v>
      </c>
      <c r="H23" s="294"/>
      <c r="I23" s="41" t="s">
        <v>42</v>
      </c>
    </row>
    <row r="24" spans="2:16" ht="45" customHeight="1">
      <c r="B24" s="56" t="s">
        <v>43</v>
      </c>
      <c r="C24" s="57">
        <f t="shared" ref="C24:H24" si="2">SUM(C25:C26)</f>
        <v>0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 t="shared" si="2"/>
        <v>#REF!</v>
      </c>
      <c r="I24" s="49" t="e">
        <f>C24+D24+E24</f>
        <v>#REF!</v>
      </c>
      <c r="J24" s="49" t="e">
        <f>I24-H24</f>
        <v>#REF!</v>
      </c>
      <c r="K24" s="49" t="s">
        <v>44</v>
      </c>
    </row>
    <row r="25" spans="2:16" ht="45" customHeight="1">
      <c r="B25" s="56" t="s">
        <v>10</v>
      </c>
      <c r="C25" s="57"/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44</v>
      </c>
    </row>
    <row r="26" spans="2:16" ht="45" customHeight="1" thickBot="1">
      <c r="B26" s="96" t="s">
        <v>45</v>
      </c>
      <c r="C26" s="97"/>
      <c r="D26" s="16"/>
      <c r="E26" s="16"/>
      <c r="F26" s="16"/>
      <c r="G26" s="16"/>
      <c r="H26" s="93">
        <f>C26+F26+G26</f>
        <v>0</v>
      </c>
      <c r="I26" s="49">
        <f>C26+D26+E26</f>
        <v>0</v>
      </c>
      <c r="J26" s="49">
        <f>I26-H26</f>
        <v>0</v>
      </c>
      <c r="K26" s="49" t="s">
        <v>44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11</v>
      </c>
      <c r="C30" s="99" t="s">
        <v>46</v>
      </c>
      <c r="D30" s="100" t="s">
        <v>47</v>
      </c>
      <c r="E30" s="99" t="s">
        <v>48</v>
      </c>
      <c r="G30" s="41"/>
      <c r="H30" s="41"/>
      <c r="O30" s="39"/>
      <c r="P30" s="39"/>
    </row>
    <row r="31" spans="2:16" ht="15" hidden="1">
      <c r="B31" s="101" t="s">
        <v>12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13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4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84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8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85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86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5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6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7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14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49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297" t="s">
        <v>11</v>
      </c>
      <c r="C54" s="299" t="s">
        <v>529</v>
      </c>
      <c r="D54" s="297" t="s">
        <v>527</v>
      </c>
      <c r="E54" s="297" t="s">
        <v>528</v>
      </c>
      <c r="F54" s="299" t="s">
        <v>48</v>
      </c>
    </row>
    <row r="55" spans="2:6">
      <c r="B55" s="298"/>
      <c r="C55" s="300"/>
      <c r="D55" s="298"/>
      <c r="E55" s="298"/>
      <c r="F55" s="300"/>
    </row>
    <row r="56" spans="2:6">
      <c r="B56" s="127" t="s">
        <v>14</v>
      </c>
      <c r="C56" s="128">
        <f>SUM(C57:C66)</f>
        <v>14571523178</v>
      </c>
      <c r="D56" s="128">
        <f>SUM(D57:D66)</f>
        <v>1223711435</v>
      </c>
      <c r="E56" s="128">
        <f>SUM(E57:E66)</f>
        <v>2281477190</v>
      </c>
      <c r="F56" s="128">
        <f>SUM(C56:E56)</f>
        <v>18076711803</v>
      </c>
    </row>
    <row r="57" spans="2:6">
      <c r="B57" s="129" t="s">
        <v>12</v>
      </c>
      <c r="C57" s="130">
        <v>41526053</v>
      </c>
      <c r="D57" s="130"/>
      <c r="E57" s="130"/>
      <c r="F57" s="128">
        <f t="shared" ref="F57:F66" si="4">SUM(C57:E57)</f>
        <v>41526053</v>
      </c>
    </row>
    <row r="58" spans="2:6">
      <c r="B58" s="129" t="s">
        <v>13</v>
      </c>
      <c r="C58" s="130">
        <v>3471558203</v>
      </c>
      <c r="D58" s="130">
        <v>15000000</v>
      </c>
      <c r="E58" s="130">
        <v>1844018116</v>
      </c>
      <c r="F58" s="128">
        <f t="shared" si="4"/>
        <v>5330576319</v>
      </c>
    </row>
    <row r="59" spans="2:6">
      <c r="B59" s="129" t="s">
        <v>4</v>
      </c>
      <c r="C59" s="130">
        <v>166510010</v>
      </c>
      <c r="D59" s="130"/>
      <c r="E59" s="130">
        <v>384743740</v>
      </c>
      <c r="F59" s="128">
        <f t="shared" si="4"/>
        <v>551253750</v>
      </c>
    </row>
    <row r="60" spans="2:6">
      <c r="B60" s="129" t="s">
        <v>531</v>
      </c>
      <c r="C60" s="130">
        <v>1151519175</v>
      </c>
      <c r="D60" s="130"/>
      <c r="E60" s="130"/>
      <c r="F60" s="128">
        <f t="shared" si="4"/>
        <v>1151519175</v>
      </c>
    </row>
    <row r="61" spans="2:6">
      <c r="B61" s="129" t="s">
        <v>8</v>
      </c>
      <c r="C61" s="130">
        <v>234366028</v>
      </c>
      <c r="D61" s="130"/>
      <c r="E61" s="130">
        <v>24350866</v>
      </c>
      <c r="F61" s="128">
        <f t="shared" si="4"/>
        <v>258716894</v>
      </c>
    </row>
    <row r="62" spans="2:6">
      <c r="B62" s="129" t="s">
        <v>58</v>
      </c>
      <c r="C62" s="130">
        <v>474291470</v>
      </c>
      <c r="D62" s="130"/>
      <c r="E62" s="130"/>
      <c r="F62" s="128">
        <f t="shared" si="4"/>
        <v>474291470</v>
      </c>
    </row>
    <row r="63" spans="2:6">
      <c r="B63" s="129" t="s">
        <v>385</v>
      </c>
      <c r="C63" s="130">
        <v>2439677682</v>
      </c>
      <c r="D63" s="130">
        <v>839215577</v>
      </c>
      <c r="E63" s="130"/>
      <c r="F63" s="128">
        <f t="shared" si="4"/>
        <v>3278893259</v>
      </c>
    </row>
    <row r="64" spans="2:6">
      <c r="B64" s="129" t="s">
        <v>5</v>
      </c>
      <c r="C64" s="130">
        <v>1093857927</v>
      </c>
      <c r="D64" s="130">
        <v>97726358</v>
      </c>
      <c r="E64" s="130"/>
      <c r="F64" s="128">
        <f t="shared" si="4"/>
        <v>1191584285</v>
      </c>
    </row>
    <row r="65" spans="2:6">
      <c r="B65" s="129" t="s">
        <v>6</v>
      </c>
      <c r="C65" s="130">
        <v>845217861</v>
      </c>
      <c r="D65" s="131">
        <v>24839500</v>
      </c>
      <c r="E65" s="131">
        <v>28364468</v>
      </c>
      <c r="F65" s="128">
        <f t="shared" si="4"/>
        <v>898421829</v>
      </c>
    </row>
    <row r="66" spans="2:6">
      <c r="B66" s="132" t="s">
        <v>406</v>
      </c>
      <c r="C66" s="130">
        <v>4652998769</v>
      </c>
      <c r="D66" s="130">
        <v>246930000</v>
      </c>
      <c r="E66" s="130"/>
      <c r="F66" s="128">
        <f t="shared" si="4"/>
        <v>4899928769</v>
      </c>
    </row>
    <row r="160" spans="9:9" ht="24">
      <c r="I160" s="81" t="s">
        <v>50</v>
      </c>
    </row>
    <row r="290" spans="9:11">
      <c r="I290" s="105"/>
      <c r="K290" s="41">
        <v>-50000</v>
      </c>
    </row>
  </sheetData>
  <mergeCells count="22">
    <mergeCell ref="H22:H23"/>
    <mergeCell ref="B1:H1"/>
    <mergeCell ref="B5:B6"/>
    <mergeCell ref="C5:C6"/>
    <mergeCell ref="D5:E5"/>
    <mergeCell ref="F5:G5"/>
    <mergeCell ref="H5:H6"/>
    <mergeCell ref="C22:C23"/>
    <mergeCell ref="B22:B23"/>
    <mergeCell ref="F22:G22"/>
    <mergeCell ref="D22:E22"/>
    <mergeCell ref="B54:B55"/>
    <mergeCell ref="C54:C55"/>
    <mergeCell ref="D54:D55"/>
    <mergeCell ref="E54:E55"/>
    <mergeCell ref="F54:F55"/>
    <mergeCell ref="L5:L6"/>
    <mergeCell ref="M5:N5"/>
    <mergeCell ref="O5:P6"/>
    <mergeCell ref="I9:J9"/>
    <mergeCell ref="I5:J5"/>
    <mergeCell ref="K5:K6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68" t="s">
        <v>514</v>
      </c>
      <c r="C1" s="269"/>
      <c r="D1" s="269"/>
      <c r="E1" s="269"/>
      <c r="F1" s="269"/>
      <c r="G1" s="269"/>
      <c r="H1" s="269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112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24" customHeight="1">
      <c r="B5" s="270" t="s">
        <v>19</v>
      </c>
      <c r="C5" s="272" t="s">
        <v>20</v>
      </c>
      <c r="D5" s="274" t="s">
        <v>21</v>
      </c>
      <c r="E5" s="274"/>
      <c r="F5" s="274" t="s">
        <v>22</v>
      </c>
      <c r="G5" s="274"/>
      <c r="H5" s="275" t="s">
        <v>23</v>
      </c>
      <c r="I5" s="281" t="s">
        <v>24</v>
      </c>
      <c r="J5" s="281"/>
      <c r="K5" s="277" t="s">
        <v>25</v>
      </c>
      <c r="L5" s="279" t="s">
        <v>26</v>
      </c>
      <c r="M5" s="281" t="s">
        <v>27</v>
      </c>
      <c r="N5" s="282"/>
      <c r="O5" s="283" t="s">
        <v>28</v>
      </c>
      <c r="P5" s="284"/>
    </row>
    <row r="6" spans="2:16" ht="24" customHeight="1">
      <c r="B6" s="271"/>
      <c r="C6" s="273"/>
      <c r="D6" s="51" t="s">
        <v>29</v>
      </c>
      <c r="E6" s="51" t="s">
        <v>30</v>
      </c>
      <c r="F6" s="51" t="s">
        <v>29</v>
      </c>
      <c r="G6" s="51" t="s">
        <v>30</v>
      </c>
      <c r="H6" s="276"/>
      <c r="I6" s="52" t="s">
        <v>31</v>
      </c>
      <c r="J6" s="53" t="s">
        <v>32</v>
      </c>
      <c r="K6" s="278"/>
      <c r="L6" s="280"/>
      <c r="M6" s="54" t="s">
        <v>31</v>
      </c>
      <c r="N6" s="55" t="s">
        <v>32</v>
      </c>
      <c r="O6" s="285"/>
      <c r="P6" s="286"/>
    </row>
    <row r="7" spans="2:16" ht="38.25" customHeight="1" thickBot="1">
      <c r="B7" s="56" t="s">
        <v>33</v>
      </c>
      <c r="C7" s="57">
        <f t="shared" ref="C7:H7" si="0">SUM(C8:C33)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34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8.25" customHeight="1">
      <c r="B8" s="74" t="s">
        <v>103</v>
      </c>
      <c r="C8" s="75">
        <v>914581</v>
      </c>
      <c r="D8" s="15" t="e">
        <f>SUMIFS(#REF!,#REF!,'2추총괄표(실국별)'!$B8)</f>
        <v>#REF!</v>
      </c>
      <c r="E8" s="15" t="e">
        <f>SUMIFS(#REF!,#REF!,'2추총괄표(실국별)'!$B8)</f>
        <v>#REF!</v>
      </c>
      <c r="F8" s="15" t="e">
        <f>SUMIFS(#REF!,#REF!,'2추총괄표(실국별)'!$B8)</f>
        <v>#REF!</v>
      </c>
      <c r="G8" s="15" t="e">
        <f>SUMIFS(#REF!,#REF!,'2추총괄표(실국별)'!$B8)</f>
        <v>#REF!</v>
      </c>
      <c r="H8" s="58" t="e">
        <f>C8+F8+G8</f>
        <v>#REF!</v>
      </c>
      <c r="I8" s="295" t="s">
        <v>36</v>
      </c>
      <c r="J8" s="296"/>
      <c r="K8" s="49"/>
      <c r="N8" s="76" t="s">
        <v>37</v>
      </c>
    </row>
    <row r="9" spans="2:16" ht="38.25" customHeight="1" thickBot="1">
      <c r="B9" s="74" t="s">
        <v>95</v>
      </c>
      <c r="C9" s="57">
        <v>5144786053</v>
      </c>
      <c r="D9" s="15" t="e">
        <f>SUMIFS(#REF!,#REF!,'2추총괄표(실국별)'!$B9)</f>
        <v>#REF!</v>
      </c>
      <c r="E9" s="15" t="e">
        <f>SUMIFS(#REF!,#REF!,'2추총괄표(실국별)'!$B9)</f>
        <v>#REF!</v>
      </c>
      <c r="F9" s="15" t="e">
        <f>SUMIFS(#REF!,#REF!,'2추총괄표(실국별)'!$B9)</f>
        <v>#REF!</v>
      </c>
      <c r="G9" s="15" t="e">
        <f>SUMIFS(#REF!,#REF!,'2추총괄표(실국별)'!$B9)</f>
        <v>#REF!</v>
      </c>
      <c r="H9" s="58" t="e">
        <f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8.25" customHeight="1" thickBot="1">
      <c r="B10" s="74" t="s">
        <v>96</v>
      </c>
      <c r="C10" s="57">
        <v>221255441</v>
      </c>
      <c r="D10" s="15" t="e">
        <f>SUMIFS(#REF!,#REF!,'2추총괄표(실국별)'!$B10)</f>
        <v>#REF!</v>
      </c>
      <c r="E10" s="15" t="e">
        <f>SUMIFS(#REF!,#REF!,'2추총괄표(실국별)'!$B10)</f>
        <v>#REF!</v>
      </c>
      <c r="F10" s="15" t="e">
        <f>SUMIFS(#REF!,#REF!,'2추총괄표(실국별)'!$B10)</f>
        <v>#REF!</v>
      </c>
      <c r="G10" s="15" t="e">
        <f>SUMIFS(#REF!,#REF!,'2추총괄표(실국별)'!$B10)</f>
        <v>#REF!</v>
      </c>
      <c r="H10" s="58" t="e">
        <f t="shared" ref="H10:H30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8.25" customHeight="1">
      <c r="B11" s="74" t="s">
        <v>97</v>
      </c>
      <c r="C11" s="57">
        <v>547246549</v>
      </c>
      <c r="D11" s="15" t="e">
        <f>SUMIFS(#REF!,#REF!,'2추총괄표(실국별)'!$B11)</f>
        <v>#REF!</v>
      </c>
      <c r="E11" s="15" t="e">
        <f>SUMIFS(#REF!,#REF!,'2추총괄표(실국별)'!$B11)</f>
        <v>#REF!</v>
      </c>
      <c r="F11" s="15" t="e">
        <f>SUMIFS(#REF!,#REF!,'2추총괄표(실국별)'!$B11)</f>
        <v>#REF!</v>
      </c>
      <c r="G11" s="15" t="e">
        <f>SUMIFS(#REF!,#REF!,'2추총괄표(실국별)'!$B11)</f>
        <v>#REF!</v>
      </c>
      <c r="H11" s="58" t="e">
        <f t="shared" si="1"/>
        <v>#REF!</v>
      </c>
      <c r="J11" s="80"/>
      <c r="K11" s="81"/>
    </row>
    <row r="12" spans="2:16" ht="38.25" customHeight="1">
      <c r="B12" s="74" t="s">
        <v>160</v>
      </c>
      <c r="C12" s="57">
        <v>2339199089</v>
      </c>
      <c r="D12" s="15" t="e">
        <f>SUMIFS(#REF!,#REF!,'2추총괄표(실국별)'!$B12)</f>
        <v>#REF!</v>
      </c>
      <c r="E12" s="15" t="e">
        <f>SUMIFS(#REF!,#REF!,'2추총괄표(실국별)'!$B12)</f>
        <v>#REF!</v>
      </c>
      <c r="F12" s="15" t="e">
        <f>SUMIFS(#REF!,#REF!,'2추총괄표(실국별)'!$B12)</f>
        <v>#REF!</v>
      </c>
      <c r="G12" s="15" t="e">
        <f>SUMIFS(#REF!,#REF!,'2추총괄표(실국별)'!$B12)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8.25" customHeight="1">
      <c r="B13" s="74" t="s">
        <v>98</v>
      </c>
      <c r="C13" s="57">
        <v>258716894</v>
      </c>
      <c r="D13" s="15" t="e">
        <f>SUMIFS(#REF!,#REF!,'2추총괄표(실국별)'!$B13)</f>
        <v>#REF!</v>
      </c>
      <c r="E13" s="15" t="e">
        <f>SUMIFS(#REF!,#REF!,'2추총괄표(실국별)'!$B13)</f>
        <v>#REF!</v>
      </c>
      <c r="F13" s="15" t="e">
        <f>SUMIFS(#REF!,#REF!,'2추총괄표(실국별)'!$B13)</f>
        <v>#REF!</v>
      </c>
      <c r="G13" s="15" t="e">
        <f>SUMIFS(#REF!,#REF!,'2추총괄표(실국별)'!$B13)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38.25" customHeight="1">
      <c r="B14" s="74" t="s">
        <v>59</v>
      </c>
      <c r="C14" s="84">
        <v>250268892</v>
      </c>
      <c r="D14" s="15" t="e">
        <f>SUMIFS(#REF!,#REF!,'2추총괄표(실국별)'!$B14)</f>
        <v>#REF!</v>
      </c>
      <c r="E14" s="15" t="e">
        <f>SUMIFS(#REF!,#REF!,'2추총괄표(실국별)'!$B14)</f>
        <v>#REF!</v>
      </c>
      <c r="F14" s="15" t="e">
        <f>SUMIFS(#REF!,#REF!,'2추총괄표(실국별)'!$B14)</f>
        <v>#REF!</v>
      </c>
      <c r="G14" s="15" t="e">
        <f>SUMIFS(#REF!,#REF!,'2추총괄표(실국별)'!$B14)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8.25" customHeight="1">
      <c r="B15" s="74" t="s">
        <v>189</v>
      </c>
      <c r="C15" s="84">
        <v>97467509</v>
      </c>
      <c r="D15" s="15" t="e">
        <f>SUMIFS(#REF!,#REF!,'2추총괄표(실국별)'!$B15)</f>
        <v>#REF!</v>
      </c>
      <c r="E15" s="15" t="e">
        <f>SUMIFS(#REF!,#REF!,'2추총괄표(실국별)'!$B15)</f>
        <v>#REF!</v>
      </c>
      <c r="F15" s="15" t="e">
        <f>SUMIFS(#REF!,#REF!,'2추총괄표(실국별)'!$B15)</f>
        <v>#REF!</v>
      </c>
      <c r="G15" s="15" t="e">
        <f>SUMIFS(#REF!,#REF!,'2추총괄표(실국별)'!$B15)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8.25" customHeight="1">
      <c r="B16" s="74" t="s">
        <v>196</v>
      </c>
      <c r="C16" s="84">
        <v>577186012</v>
      </c>
      <c r="D16" s="15" t="e">
        <f>SUMIFS(#REF!,#REF!,'2추총괄표(실국별)'!$B16)</f>
        <v>#REF!</v>
      </c>
      <c r="E16" s="15" t="e">
        <f>SUMIFS(#REF!,#REF!,'2추총괄표(실국별)'!$B16)</f>
        <v>#REF!</v>
      </c>
      <c r="F16" s="15" t="e">
        <f>SUMIFS(#REF!,#REF!,'2추총괄표(실국별)'!$B16)</f>
        <v>#REF!</v>
      </c>
      <c r="G16" s="15" t="e">
        <f>SUMIFS(#REF!,#REF!,'2추총괄표(실국별)'!$B16)</f>
        <v>#REF!</v>
      </c>
      <c r="H16" s="58" t="e">
        <f t="shared" ref="H16:H23" si="2">C16+F16+G16</f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8.25" customHeight="1">
      <c r="B17" s="87" t="s">
        <v>56</v>
      </c>
      <c r="C17" s="88">
        <v>29891138</v>
      </c>
      <c r="D17" s="15" t="e">
        <f>SUMIFS(#REF!,#REF!,'2추총괄표(실국별)'!$B17)</f>
        <v>#REF!</v>
      </c>
      <c r="E17" s="15" t="e">
        <f>SUMIFS(#REF!,#REF!,'2추총괄표(실국별)'!$B17)</f>
        <v>#REF!</v>
      </c>
      <c r="F17" s="15" t="e">
        <f>SUMIFS(#REF!,#REF!,'2추총괄표(실국별)'!$B17)</f>
        <v>#REF!</v>
      </c>
      <c r="G17" s="15" t="e">
        <f>SUMIFS(#REF!,#REF!,'2추총괄표(실국별)'!$B17)</f>
        <v>#REF!</v>
      </c>
      <c r="H17" s="58" t="e">
        <f t="shared" si="2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8.25" customHeight="1" thickBot="1">
      <c r="B18" s="74" t="s">
        <v>104</v>
      </c>
      <c r="C18" s="57">
        <v>11250846</v>
      </c>
      <c r="D18" s="15" t="e">
        <f>SUMIFS(#REF!,#REF!,'2추총괄표(실국별)'!$B18)</f>
        <v>#REF!</v>
      </c>
      <c r="E18" s="15" t="e">
        <f>SUMIFS(#REF!,#REF!,'2추총괄표(실국별)'!$B18)</f>
        <v>#REF!</v>
      </c>
      <c r="F18" s="15" t="e">
        <f>SUMIFS(#REF!,#REF!,'2추총괄표(실국별)'!$B18)</f>
        <v>#REF!</v>
      </c>
      <c r="G18" s="15" t="e">
        <f>SUMIFS(#REF!,#REF!,'2추총괄표(실국별)'!$B18)</f>
        <v>#REF!</v>
      </c>
      <c r="H18" s="58" t="e">
        <f t="shared" si="2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8.25" customHeight="1">
      <c r="B19" s="74" t="s">
        <v>102</v>
      </c>
      <c r="C19" s="57">
        <v>384069</v>
      </c>
      <c r="D19" s="15" t="e">
        <f>SUMIFS(#REF!,#REF!,'2추총괄표(실국별)'!$B19)</f>
        <v>#REF!</v>
      </c>
      <c r="E19" s="15" t="e">
        <f>SUMIFS(#REF!,#REF!,'2추총괄표(실국별)'!$B19)</f>
        <v>#REF!</v>
      </c>
      <c r="F19" s="15" t="e">
        <f>SUMIFS(#REF!,#REF!,'2추총괄표(실국별)'!$B19)</f>
        <v>#REF!</v>
      </c>
      <c r="G19" s="15" t="e">
        <f>SUMIFS(#REF!,#REF!,'2추총괄표(실국별)'!$B19)</f>
        <v>#REF!</v>
      </c>
      <c r="H19" s="58" t="e">
        <f t="shared" si="2"/>
        <v>#REF!</v>
      </c>
      <c r="J19" s="80"/>
      <c r="K19" s="81"/>
    </row>
    <row r="20" spans="2:16" ht="38.25" customHeight="1">
      <c r="B20" s="74" t="s">
        <v>99</v>
      </c>
      <c r="C20" s="57">
        <v>2582006910</v>
      </c>
      <c r="D20" s="15" t="e">
        <f>SUMIFS(#REF!,#REF!,'2추총괄표(실국별)'!$B20)</f>
        <v>#REF!</v>
      </c>
      <c r="E20" s="15" t="e">
        <f>SUMIFS(#REF!,#REF!,'2추총괄표(실국별)'!$B20)</f>
        <v>#REF!</v>
      </c>
      <c r="F20" s="15" t="e">
        <f>SUMIFS(#REF!,#REF!,'2추총괄표(실국별)'!$B20)</f>
        <v>#REF!</v>
      </c>
      <c r="G20" s="15" t="e">
        <f>SUMIFS(#REF!,#REF!,'2추총괄표(실국별)'!$B20)</f>
        <v>#REF!</v>
      </c>
      <c r="H20" s="58" t="e">
        <f t="shared" si="2"/>
        <v>#REF!</v>
      </c>
      <c r="J20" s="82"/>
      <c r="L20" s="83"/>
      <c r="M20" s="83"/>
    </row>
    <row r="21" spans="2:16" ht="38.25" customHeight="1">
      <c r="B21" s="74" t="s">
        <v>100</v>
      </c>
      <c r="C21" s="57">
        <v>90647611</v>
      </c>
      <c r="D21" s="15" t="e">
        <f>SUMIFS(#REF!,#REF!,'2추총괄표(실국별)'!$B21)</f>
        <v>#REF!</v>
      </c>
      <c r="E21" s="15" t="e">
        <f>SUMIFS(#REF!,#REF!,'2추총괄표(실국별)'!$B21)</f>
        <v>#REF!</v>
      </c>
      <c r="F21" s="15" t="e">
        <f>SUMIFS(#REF!,#REF!,'2추총괄표(실국별)'!$B21)</f>
        <v>#REF!</v>
      </c>
      <c r="G21" s="15" t="e">
        <f>SUMIFS(#REF!,#REF!,'2추총괄표(실국별)'!$B21)</f>
        <v>#REF!</v>
      </c>
      <c r="H21" s="58" t="e">
        <f t="shared" si="2"/>
        <v>#REF!</v>
      </c>
      <c r="K21" s="11"/>
      <c r="L21" s="12"/>
      <c r="N21" s="41" t="s">
        <v>38</v>
      </c>
    </row>
    <row r="22" spans="2:16" s="86" customFormat="1" ht="38.25" customHeight="1">
      <c r="B22" s="74" t="s">
        <v>101</v>
      </c>
      <c r="C22" s="84">
        <v>1883037298</v>
      </c>
      <c r="D22" s="15" t="e">
        <f>SUMIFS(#REF!,#REF!,'2추총괄표(실국별)'!$B22)</f>
        <v>#REF!</v>
      </c>
      <c r="E22" s="15" t="e">
        <f>SUMIFS(#REF!,#REF!,'2추총괄표(실국별)'!$B22)</f>
        <v>#REF!</v>
      </c>
      <c r="F22" s="15" t="e">
        <f>SUMIFS(#REF!,#REF!,'2추총괄표(실국별)'!$B22)</f>
        <v>#REF!</v>
      </c>
      <c r="G22" s="15" t="e">
        <f>SUMIFS(#REF!,#REF!,'2추총괄표(실국별)'!$B22)</f>
        <v>#REF!</v>
      </c>
      <c r="H22" s="58" t="e">
        <f t="shared" si="2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8.25" customHeight="1">
      <c r="B23" s="74" t="s">
        <v>359</v>
      </c>
      <c r="C23" s="84">
        <v>39275302</v>
      </c>
      <c r="D23" s="15" t="e">
        <f>SUMIFS(#REF!,#REF!,'2추총괄표(실국별)'!$B23)</f>
        <v>#REF!</v>
      </c>
      <c r="E23" s="15" t="e">
        <f>SUMIFS(#REF!,#REF!,'2추총괄표(실국별)'!$B23)</f>
        <v>#REF!</v>
      </c>
      <c r="F23" s="15" t="e">
        <f>SUMIFS(#REF!,#REF!,'2추총괄표(실국별)'!$B23)</f>
        <v>#REF!</v>
      </c>
      <c r="G23" s="15" t="e">
        <f>SUMIFS(#REF!,#REF!,'2추총괄표(실국별)'!$B23)</f>
        <v>#REF!</v>
      </c>
      <c r="H23" s="58" t="e">
        <f t="shared" si="2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8.25" customHeight="1">
      <c r="B24" s="74" t="s">
        <v>366</v>
      </c>
      <c r="C24" s="84">
        <v>8834247</v>
      </c>
      <c r="D24" s="15" t="e">
        <f>SUMIFS(#REF!,#REF!,'2추총괄표(실국별)'!$B24)</f>
        <v>#REF!</v>
      </c>
      <c r="E24" s="15" t="e">
        <f>SUMIFS(#REF!,#REF!,'2추총괄표(실국별)'!$B24)</f>
        <v>#REF!</v>
      </c>
      <c r="F24" s="15" t="e">
        <f>SUMIFS(#REF!,#REF!,'2추총괄표(실국별)'!$B24)</f>
        <v>#REF!</v>
      </c>
      <c r="G24" s="15" t="e">
        <f>SUMIFS(#REF!,#REF!,'2추총괄표(실국별)'!$B24)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8.25" customHeight="1">
      <c r="B25" s="87" t="s">
        <v>368</v>
      </c>
      <c r="C25" s="88">
        <v>9409184</v>
      </c>
      <c r="D25" s="15" t="e">
        <f>SUMIFS(#REF!,#REF!,'2추총괄표(실국별)'!$B25)</f>
        <v>#REF!</v>
      </c>
      <c r="E25" s="15" t="e">
        <f>SUMIFS(#REF!,#REF!,'2추총괄표(실국별)'!$B25)</f>
        <v>#REF!</v>
      </c>
      <c r="F25" s="15" t="e">
        <f>SUMIFS(#REF!,#REF!,'2추총괄표(실국별)'!$B25)</f>
        <v>#REF!</v>
      </c>
      <c r="G25" s="15" t="e">
        <f>SUMIFS(#REF!,#REF!,'2추총괄표(실국별)'!$B25)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8.25" customHeight="1" thickBot="1">
      <c r="B26" s="74" t="s">
        <v>375</v>
      </c>
      <c r="C26" s="57">
        <v>568254411</v>
      </c>
      <c r="D26" s="15" t="e">
        <f>SUMIFS(#REF!,#REF!,'2추총괄표(실국별)'!$B26)</f>
        <v>#REF!</v>
      </c>
      <c r="E26" s="15" t="e">
        <f>SUMIFS(#REF!,#REF!,'2추총괄표(실국별)'!$B26)</f>
        <v>#REF!</v>
      </c>
      <c r="F26" s="15" t="e">
        <f>SUMIFS(#REF!,#REF!,'2추총괄표(실국별)'!$B26)</f>
        <v>#REF!</v>
      </c>
      <c r="G26" s="15" t="e">
        <f>SUMIFS(#REF!,#REF!,'2추총괄표(실국별)'!$B26)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8.25" customHeight="1">
      <c r="B27" s="74" t="s">
        <v>64</v>
      </c>
      <c r="C27" s="57">
        <v>1368375599</v>
      </c>
      <c r="D27" s="15" t="e">
        <f>SUMIFS(#REF!,#REF!,'2추총괄표(실국별)'!$B27)</f>
        <v>#REF!</v>
      </c>
      <c r="E27" s="15" t="e">
        <f>SUMIFS(#REF!,#REF!,'2추총괄표(실국별)'!$B27)</f>
        <v>#REF!</v>
      </c>
      <c r="F27" s="15" t="e">
        <f>SUMIFS(#REF!,#REF!,'2추총괄표(실국별)'!$B27)</f>
        <v>#REF!</v>
      </c>
      <c r="G27" s="15" t="e">
        <f>SUMIFS(#REF!,#REF!,'2추총괄표(실국별)'!$B27)</f>
        <v>#REF!</v>
      </c>
      <c r="H27" s="58" t="e">
        <f t="shared" si="1"/>
        <v>#REF!</v>
      </c>
      <c r="J27" s="80"/>
      <c r="K27" s="81"/>
    </row>
    <row r="28" spans="2:16" ht="38.25" customHeight="1">
      <c r="B28" s="74" t="s">
        <v>298</v>
      </c>
      <c r="C28" s="57">
        <v>203128052</v>
      </c>
      <c r="D28" s="15" t="e">
        <f>SUMIFS(#REF!,#REF!,'2추총괄표(실국별)'!$B28)</f>
        <v>#REF!</v>
      </c>
      <c r="E28" s="15" t="e">
        <f>SUMIFS(#REF!,#REF!,'2추총괄표(실국별)'!$B28)</f>
        <v>#REF!</v>
      </c>
      <c r="F28" s="15" t="e">
        <f>SUMIFS(#REF!,#REF!,'2추총괄표(실국별)'!$B28)</f>
        <v>#REF!</v>
      </c>
      <c r="G28" s="15" t="e">
        <f>SUMIFS(#REF!,#REF!,'2추총괄표(실국별)'!$B28)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8.25" customHeight="1">
      <c r="B29" s="74" t="s">
        <v>313</v>
      </c>
      <c r="C29" s="57">
        <v>551253750</v>
      </c>
      <c r="D29" s="15" t="e">
        <f>SUMIFS(#REF!,#REF!,'2추총괄표(실국별)'!$B29)</f>
        <v>#REF!</v>
      </c>
      <c r="E29" s="15" t="e">
        <f>SUMIFS(#REF!,#REF!,'2추총괄표(실국별)'!$B29)</f>
        <v>#REF!</v>
      </c>
      <c r="F29" s="15" t="e">
        <f>SUMIFS(#REF!,#REF!,'2추총괄표(실국별)'!$B29)</f>
        <v>#REF!</v>
      </c>
      <c r="G29" s="15" t="e">
        <f>SUMIFS(#REF!,#REF!,'2추총괄표(실국별)'!$B29)</f>
        <v>#REF!</v>
      </c>
      <c r="H29" s="58" t="e">
        <f t="shared" si="1"/>
        <v>#REF!</v>
      </c>
      <c r="K29" s="11"/>
      <c r="L29" s="12"/>
      <c r="N29" s="41" t="s">
        <v>38</v>
      </c>
    </row>
    <row r="30" spans="2:16" s="86" customFormat="1" ht="38.25" customHeight="1">
      <c r="B30" s="74" t="s">
        <v>61</v>
      </c>
      <c r="C30" s="84">
        <v>199805590</v>
      </c>
      <c r="D30" s="15" t="e">
        <f>SUMIFS(#REF!,#REF!,'2추총괄표(실국별)'!$B30)</f>
        <v>#REF!</v>
      </c>
      <c r="E30" s="15" t="e">
        <f>SUMIFS(#REF!,#REF!,'2추총괄표(실국별)'!$B30)</f>
        <v>#REF!</v>
      </c>
      <c r="F30" s="15" t="e">
        <f>SUMIFS(#REF!,#REF!,'2추총괄표(실국별)'!$B30)</f>
        <v>#REF!</v>
      </c>
      <c r="G30" s="15" t="e">
        <f>SUMIFS(#REF!,#REF!,'2추총괄표(실국별)'!$B30)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8.25" customHeight="1" thickBot="1">
      <c r="B31" s="74" t="s">
        <v>341</v>
      </c>
      <c r="C31" s="57">
        <v>444655559</v>
      </c>
      <c r="D31" s="15" t="e">
        <f>SUMIFS(#REF!,#REF!,'2추총괄표(실국별)'!$B31)</f>
        <v>#REF!</v>
      </c>
      <c r="E31" s="15" t="e">
        <f>SUMIFS(#REF!,#REF!,'2추총괄표(실국별)'!$B31)</f>
        <v>#REF!</v>
      </c>
      <c r="F31" s="15" t="e">
        <f>SUMIFS(#REF!,#REF!,'2추총괄표(실국별)'!$B31)</f>
        <v>#REF!</v>
      </c>
      <c r="G31" s="15" t="e">
        <f>SUMIFS(#REF!,#REF!,'2추총괄표(실국별)'!$B31)</f>
        <v>#REF!</v>
      </c>
      <c r="H31" s="58" t="e">
        <f>C31+F31+G31</f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8.25" customHeight="1">
      <c r="B32" s="74" t="s">
        <v>351</v>
      </c>
      <c r="C32" s="57">
        <v>606801393</v>
      </c>
      <c r="D32" s="15" t="e">
        <f>SUMIFS(#REF!,#REF!,'2추총괄표(실국별)'!$B32)</f>
        <v>#REF!</v>
      </c>
      <c r="E32" s="15" t="e">
        <f>SUMIFS(#REF!,#REF!,'2추총괄표(실국별)'!$B32)</f>
        <v>#REF!</v>
      </c>
      <c r="F32" s="15" t="e">
        <f>SUMIFS(#REF!,#REF!,'2추총괄표(실국별)'!$B32)</f>
        <v>#REF!</v>
      </c>
      <c r="G32" s="15" t="e">
        <f>SUMIFS(#REF!,#REF!,'2추총괄표(실국별)'!$B32)</f>
        <v>#REF!</v>
      </c>
      <c r="H32" s="58" t="e">
        <f>C32+F32+G32</f>
        <v>#REF!</v>
      </c>
      <c r="J32" s="80"/>
      <c r="K32" s="81"/>
    </row>
    <row r="33" spans="2:16" ht="38.25" customHeight="1" thickBot="1">
      <c r="B33" s="91" t="s">
        <v>377</v>
      </c>
      <c r="C33" s="97">
        <v>42659824</v>
      </c>
      <c r="D33" s="16" t="e">
        <f>SUMIFS(#REF!,#REF!,'2추총괄표(실국별)'!$B33)</f>
        <v>#REF!</v>
      </c>
      <c r="E33" s="16" t="e">
        <f>SUMIFS(#REF!,#REF!,'2추총괄표(실국별)'!$B33)</f>
        <v>#REF!</v>
      </c>
      <c r="F33" s="16" t="e">
        <f>SUMIFS(#REF!,#REF!,'2추총괄표(실국별)'!$B33)</f>
        <v>#REF!</v>
      </c>
      <c r="G33" s="16" t="e">
        <f>SUMIFS(#REF!,#REF!,'2추총괄표(실국별)'!$B33)</f>
        <v>#REF!</v>
      </c>
      <c r="H33" s="93" t="e">
        <f>C33+F33+G33</f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>
      <c r="B37" s="129" t="s">
        <v>530</v>
      </c>
      <c r="C37" s="133" t="s">
        <v>529</v>
      </c>
      <c r="D37" s="129" t="s">
        <v>527</v>
      </c>
      <c r="E37" s="129" t="s">
        <v>528</v>
      </c>
      <c r="F37" s="133" t="s">
        <v>48</v>
      </c>
      <c r="G37" s="41"/>
      <c r="H37" s="41"/>
      <c r="O37" s="39"/>
      <c r="P37" s="39"/>
    </row>
    <row r="38" spans="2:16">
      <c r="B38" s="129" t="s">
        <v>14</v>
      </c>
      <c r="C38" s="134">
        <f>SUM(C39:C64)</f>
        <v>14571523178</v>
      </c>
      <c r="D38" s="134">
        <f>SUM(D39:D64)</f>
        <v>1223711435</v>
      </c>
      <c r="E38" s="134">
        <f>SUM(E39:E64)</f>
        <v>2281477190</v>
      </c>
      <c r="F38" s="134">
        <f>SUM(C38:E38)</f>
        <v>18076711803</v>
      </c>
      <c r="G38" s="41"/>
      <c r="H38" s="41"/>
      <c r="O38" s="39"/>
      <c r="P38" s="39"/>
    </row>
    <row r="39" spans="2:16">
      <c r="B39" s="129" t="s">
        <v>103</v>
      </c>
      <c r="C39" s="135">
        <v>914581</v>
      </c>
      <c r="D39" s="135"/>
      <c r="E39" s="135"/>
      <c r="F39" s="134">
        <f t="shared" ref="F39:F64" si="3">SUM(C39:E39)</f>
        <v>914581</v>
      </c>
      <c r="O39" s="39"/>
      <c r="P39" s="39"/>
    </row>
    <row r="40" spans="2:16">
      <c r="B40" s="129" t="s">
        <v>95</v>
      </c>
      <c r="C40" s="135">
        <v>3300767937</v>
      </c>
      <c r="D40" s="135"/>
      <c r="E40" s="135">
        <v>1844018116</v>
      </c>
      <c r="F40" s="134">
        <f t="shared" si="3"/>
        <v>5144786053</v>
      </c>
      <c r="O40" s="39"/>
      <c r="P40" s="39"/>
    </row>
    <row r="41" spans="2:16">
      <c r="B41" s="129" t="s">
        <v>96</v>
      </c>
      <c r="C41" s="135">
        <v>171642061</v>
      </c>
      <c r="D41" s="135">
        <v>21248912</v>
      </c>
      <c r="E41" s="135">
        <v>28364468</v>
      </c>
      <c r="F41" s="134">
        <f t="shared" si="3"/>
        <v>221255441</v>
      </c>
      <c r="O41" s="39"/>
      <c r="P41" s="39"/>
    </row>
    <row r="42" spans="2:16">
      <c r="B42" s="129" t="s">
        <v>97</v>
      </c>
      <c r="C42" s="135">
        <v>547246549</v>
      </c>
      <c r="D42" s="135"/>
      <c r="E42" s="135"/>
      <c r="F42" s="134">
        <f t="shared" si="3"/>
        <v>547246549</v>
      </c>
      <c r="O42" s="39"/>
      <c r="P42" s="39"/>
    </row>
    <row r="43" spans="2:16">
      <c r="B43" s="129" t="s">
        <v>160</v>
      </c>
      <c r="C43" s="135">
        <v>2092269089</v>
      </c>
      <c r="D43" s="135">
        <v>246930000</v>
      </c>
      <c r="E43" s="135"/>
      <c r="F43" s="134">
        <f t="shared" si="3"/>
        <v>2339199089</v>
      </c>
      <c r="O43" s="39"/>
      <c r="P43" s="39"/>
    </row>
    <row r="44" spans="2:16">
      <c r="B44" s="129" t="s">
        <v>98</v>
      </c>
      <c r="C44" s="135">
        <v>234366028</v>
      </c>
      <c r="D44" s="135"/>
      <c r="E44" s="135">
        <v>24350866</v>
      </c>
      <c r="F44" s="134">
        <f t="shared" si="3"/>
        <v>258716894</v>
      </c>
      <c r="O44" s="39"/>
      <c r="P44" s="39"/>
    </row>
    <row r="45" spans="2:16">
      <c r="B45" s="129" t="s">
        <v>59</v>
      </c>
      <c r="C45" s="135">
        <v>250268892</v>
      </c>
      <c r="D45" s="135"/>
      <c r="E45" s="135"/>
      <c r="F45" s="134">
        <f t="shared" si="3"/>
        <v>250268892</v>
      </c>
      <c r="O45" s="39"/>
      <c r="P45" s="39"/>
    </row>
    <row r="46" spans="2:16">
      <c r="B46" s="129" t="s">
        <v>189</v>
      </c>
      <c r="C46" s="135">
        <v>97467509</v>
      </c>
      <c r="D46" s="135"/>
      <c r="E46" s="135"/>
      <c r="F46" s="134">
        <f t="shared" si="3"/>
        <v>97467509</v>
      </c>
      <c r="O46" s="39"/>
      <c r="P46" s="39"/>
    </row>
    <row r="47" spans="2:16">
      <c r="B47" s="129" t="s">
        <v>196</v>
      </c>
      <c r="C47" s="135">
        <f>512692414+1402108+5137721+57953769</f>
        <v>577186012</v>
      </c>
      <c r="D47" s="135"/>
      <c r="E47" s="135"/>
      <c r="F47" s="134">
        <f t="shared" si="3"/>
        <v>577186012</v>
      </c>
      <c r="O47" s="39"/>
      <c r="P47" s="39"/>
    </row>
    <row r="48" spans="2:16">
      <c r="B48" s="132" t="s">
        <v>56</v>
      </c>
      <c r="C48" s="135">
        <v>29891138</v>
      </c>
      <c r="D48" s="135"/>
      <c r="E48" s="135"/>
      <c r="F48" s="134">
        <f t="shared" si="3"/>
        <v>29891138</v>
      </c>
      <c r="O48" s="39"/>
      <c r="P48" s="39"/>
    </row>
    <row r="49" spans="2:6">
      <c r="B49" s="129" t="s">
        <v>104</v>
      </c>
      <c r="C49" s="135">
        <v>11250846</v>
      </c>
      <c r="D49" s="135"/>
      <c r="E49" s="135"/>
      <c r="F49" s="134">
        <f t="shared" si="3"/>
        <v>11250846</v>
      </c>
    </row>
    <row r="50" spans="2:6">
      <c r="B50" s="129" t="s">
        <v>102</v>
      </c>
      <c r="C50" s="135">
        <v>384069</v>
      </c>
      <c r="D50" s="135"/>
      <c r="E50" s="135"/>
      <c r="F50" s="134">
        <f t="shared" si="3"/>
        <v>384069</v>
      </c>
    </row>
    <row r="51" spans="2:6">
      <c r="B51" s="129" t="s">
        <v>99</v>
      </c>
      <c r="C51" s="135">
        <v>1742791333</v>
      </c>
      <c r="D51" s="135">
        <v>839215577</v>
      </c>
      <c r="E51" s="135"/>
      <c r="F51" s="134">
        <f t="shared" si="3"/>
        <v>2582006910</v>
      </c>
    </row>
    <row r="52" spans="2:6">
      <c r="B52" s="129" t="s">
        <v>100</v>
      </c>
      <c r="C52" s="135">
        <v>90647611</v>
      </c>
      <c r="D52" s="135"/>
      <c r="E52" s="135"/>
      <c r="F52" s="134">
        <f t="shared" si="3"/>
        <v>90647611</v>
      </c>
    </row>
    <row r="53" spans="2:6">
      <c r="B53" s="129" t="s">
        <v>101</v>
      </c>
      <c r="C53" s="135">
        <v>1883037298</v>
      </c>
      <c r="D53" s="135"/>
      <c r="E53" s="135"/>
      <c r="F53" s="134">
        <f t="shared" si="3"/>
        <v>1883037298</v>
      </c>
    </row>
    <row r="54" spans="2:6">
      <c r="B54" s="129" t="s">
        <v>359</v>
      </c>
      <c r="C54" s="135">
        <v>39275302</v>
      </c>
      <c r="D54" s="135"/>
      <c r="E54" s="135"/>
      <c r="F54" s="134">
        <f t="shared" si="3"/>
        <v>39275302</v>
      </c>
    </row>
    <row r="55" spans="2:6">
      <c r="B55" s="129" t="s">
        <v>366</v>
      </c>
      <c r="C55" s="135">
        <v>8834247</v>
      </c>
      <c r="D55" s="135"/>
      <c r="E55" s="135"/>
      <c r="F55" s="134">
        <f t="shared" si="3"/>
        <v>8834247</v>
      </c>
    </row>
    <row r="56" spans="2:6">
      <c r="B56" s="132" t="s">
        <v>368</v>
      </c>
      <c r="C56" s="135">
        <v>9409184</v>
      </c>
      <c r="D56" s="135"/>
      <c r="E56" s="135"/>
      <c r="F56" s="134">
        <f t="shared" si="3"/>
        <v>9409184</v>
      </c>
    </row>
    <row r="57" spans="2:6">
      <c r="B57" s="129" t="s">
        <v>375</v>
      </c>
      <c r="C57" s="135">
        <v>564663823</v>
      </c>
      <c r="D57" s="135">
        <v>3590588</v>
      </c>
      <c r="E57" s="135"/>
      <c r="F57" s="134">
        <f t="shared" si="3"/>
        <v>568254411</v>
      </c>
    </row>
    <row r="58" spans="2:6">
      <c r="B58" s="129" t="s">
        <v>64</v>
      </c>
      <c r="C58" s="135">
        <v>1368375599</v>
      </c>
      <c r="D58" s="135"/>
      <c r="E58" s="135"/>
      <c r="F58" s="134">
        <f t="shared" si="3"/>
        <v>1368375599</v>
      </c>
    </row>
    <row r="59" spans="2:6">
      <c r="B59" s="129" t="s">
        <v>298</v>
      </c>
      <c r="C59" s="135">
        <v>188128052</v>
      </c>
      <c r="D59" s="135">
        <v>15000000</v>
      </c>
      <c r="E59" s="135"/>
      <c r="F59" s="134">
        <f t="shared" si="3"/>
        <v>203128052</v>
      </c>
    </row>
    <row r="60" spans="2:6">
      <c r="B60" s="129" t="s">
        <v>313</v>
      </c>
      <c r="C60" s="135">
        <v>166510010</v>
      </c>
      <c r="D60" s="135"/>
      <c r="E60" s="135">
        <v>384743740</v>
      </c>
      <c r="F60" s="134">
        <f t="shared" si="3"/>
        <v>551253750</v>
      </c>
    </row>
    <row r="61" spans="2:6">
      <c r="B61" s="129" t="s">
        <v>61</v>
      </c>
      <c r="C61" s="135">
        <v>199805590</v>
      </c>
      <c r="D61" s="135"/>
      <c r="E61" s="135"/>
      <c r="F61" s="134">
        <f t="shared" si="3"/>
        <v>199805590</v>
      </c>
    </row>
    <row r="62" spans="2:6">
      <c r="B62" s="129" t="s">
        <v>341</v>
      </c>
      <c r="C62" s="135">
        <v>351095559</v>
      </c>
      <c r="D62" s="135">
        <v>93560000</v>
      </c>
      <c r="E62" s="135"/>
      <c r="F62" s="134">
        <f t="shared" si="3"/>
        <v>444655559</v>
      </c>
    </row>
    <row r="63" spans="2:6">
      <c r="B63" s="129" t="s">
        <v>351</v>
      </c>
      <c r="C63" s="135">
        <v>602635035</v>
      </c>
      <c r="D63" s="135">
        <v>4166358</v>
      </c>
      <c r="E63" s="135"/>
      <c r="F63" s="134">
        <f t="shared" si="3"/>
        <v>606801393</v>
      </c>
    </row>
    <row r="64" spans="2:6">
      <c r="B64" s="129" t="s">
        <v>377</v>
      </c>
      <c r="C64" s="135">
        <v>42659824</v>
      </c>
      <c r="D64" s="135"/>
      <c r="E64" s="135"/>
      <c r="F64" s="134">
        <f t="shared" si="3"/>
        <v>42659824</v>
      </c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50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4" fitToHeight="0" orientation="portrait" r:id="rId1"/>
  <headerFooter alignWithMargins="0"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27"/>
  <sheetViews>
    <sheetView showGridLines="0" tabSelected="1" zoomScale="80" zoomScaleNormal="80" zoomScaleSheetLayoutView="85" workbookViewId="0">
      <pane xSplit="3" ySplit="2" topLeftCell="F3" activePane="bottomRight" state="frozen"/>
      <selection activeCell="Y2" sqref="Y2"/>
      <selection pane="topRight" activeCell="Y2" sqref="Y2"/>
      <selection pane="bottomLeft" activeCell="Y2" sqref="Y2"/>
      <selection pane="bottomRight" sqref="A1:U1"/>
    </sheetView>
  </sheetViews>
  <sheetFormatPr defaultColWidth="8.75" defaultRowHeight="13.5"/>
  <cols>
    <col min="1" max="1" width="14.75" style="144" hidden="1" customWidth="1"/>
    <col min="2" max="2" width="11.625" style="144" customWidth="1"/>
    <col min="3" max="3" width="12.625" style="144" customWidth="1"/>
    <col min="4" max="4" width="7.625" style="141" hidden="1" customWidth="1"/>
    <col min="5" max="5" width="7.125" style="141" hidden="1" customWidth="1"/>
    <col min="6" max="6" width="7.125" style="141" customWidth="1"/>
    <col min="7" max="7" width="24.75" style="144" customWidth="1"/>
    <col min="8" max="10" width="14.875" style="144" customWidth="1"/>
    <col min="11" max="12" width="12.375" style="144" customWidth="1"/>
    <col min="13" max="13" width="14.875" style="144" customWidth="1"/>
    <col min="14" max="15" width="12.375" style="144" customWidth="1"/>
    <col min="16" max="16" width="14.875" style="144" customWidth="1"/>
    <col min="17" max="17" width="6.625" style="141" hidden="1" customWidth="1"/>
    <col min="18" max="18" width="31.25" style="141" customWidth="1"/>
    <col min="19" max="20" width="4.5" style="141" hidden="1" customWidth="1"/>
    <col min="21" max="21" width="42.625" style="144" hidden="1" customWidth="1"/>
    <col min="22" max="16384" width="8.75" style="144"/>
  </cols>
  <sheetData>
    <row r="1" spans="1:21" ht="32.25" customHeight="1">
      <c r="A1" s="309" t="s">
        <v>592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</row>
    <row r="2" spans="1:21" ht="5.0999999999999996" customHeight="1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</row>
    <row r="3" spans="1:21" s="28" customFormat="1" ht="22.5" customHeight="1">
      <c r="A3" s="147" t="s">
        <v>53</v>
      </c>
      <c r="B3" s="146" t="s">
        <v>580</v>
      </c>
      <c r="C3" s="147"/>
      <c r="D3" s="148"/>
      <c r="E3" s="148"/>
      <c r="F3" s="186"/>
      <c r="G3" s="210"/>
      <c r="H3" s="211"/>
      <c r="I3" s="211"/>
      <c r="J3" s="211"/>
      <c r="K3" s="211"/>
      <c r="L3" s="211"/>
      <c r="M3" s="211"/>
      <c r="N3" s="212"/>
      <c r="O3" s="213" t="e">
        <f>#REF!</f>
        <v>#REF!</v>
      </c>
      <c r="P3" s="214" t="e">
        <f>O3-O4</f>
        <v>#REF!</v>
      </c>
      <c r="Q3" s="174"/>
      <c r="R3" s="175" t="s">
        <v>559</v>
      </c>
      <c r="S3" s="165"/>
      <c r="T3" s="165"/>
    </row>
    <row r="4" spans="1:21" ht="15" customHeight="1" thickBot="1">
      <c r="B4" s="173"/>
      <c r="C4" s="173"/>
      <c r="D4" s="142"/>
      <c r="E4" s="142"/>
      <c r="G4" s="240" t="e">
        <f>#REF!</f>
        <v>#REF!</v>
      </c>
      <c r="H4" s="211" t="e">
        <f>#REF!-#REF!</f>
        <v>#REF!</v>
      </c>
      <c r="I4" s="211"/>
      <c r="J4" s="211"/>
      <c r="K4" s="215"/>
      <c r="L4" s="216">
        <f>K7+L7</f>
        <v>0</v>
      </c>
      <c r="M4" s="217">
        <f>H7-M7</f>
        <v>-439743482</v>
      </c>
      <c r="N4" s="218"/>
      <c r="O4" s="219">
        <f>N7+O7</f>
        <v>-18800000</v>
      </c>
      <c r="P4" s="217">
        <f>H7-P7</f>
        <v>-420943482</v>
      </c>
      <c r="Q4" s="142"/>
      <c r="R4" s="187" t="s">
        <v>560</v>
      </c>
      <c r="U4" s="143" t="s">
        <v>3</v>
      </c>
    </row>
    <row r="5" spans="1:21" ht="27" customHeight="1">
      <c r="A5" s="310" t="s">
        <v>510</v>
      </c>
      <c r="B5" s="312" t="s">
        <v>115</v>
      </c>
      <c r="C5" s="314" t="s">
        <v>2</v>
      </c>
      <c r="D5" s="316" t="s">
        <v>116</v>
      </c>
      <c r="E5" s="316" t="s">
        <v>539</v>
      </c>
      <c r="F5" s="316" t="s">
        <v>581</v>
      </c>
      <c r="G5" s="314" t="s">
        <v>583</v>
      </c>
      <c r="H5" s="318" t="s">
        <v>566</v>
      </c>
      <c r="I5" s="319"/>
      <c r="J5" s="320"/>
      <c r="K5" s="321" t="s">
        <v>551</v>
      </c>
      <c r="L5" s="322"/>
      <c r="M5" s="327" t="s">
        <v>554</v>
      </c>
      <c r="N5" s="329" t="s">
        <v>552</v>
      </c>
      <c r="O5" s="330"/>
      <c r="P5" s="301" t="s">
        <v>555</v>
      </c>
      <c r="Q5" s="303" t="s">
        <v>541</v>
      </c>
      <c r="R5" s="305" t="s">
        <v>561</v>
      </c>
      <c r="S5" s="307" t="s">
        <v>556</v>
      </c>
      <c r="T5" s="323" t="s">
        <v>558</v>
      </c>
      <c r="U5" s="325" t="s">
        <v>553</v>
      </c>
    </row>
    <row r="6" spans="1:21" ht="33.950000000000003" customHeight="1">
      <c r="A6" s="311"/>
      <c r="B6" s="313"/>
      <c r="C6" s="315"/>
      <c r="D6" s="315"/>
      <c r="E6" s="317"/>
      <c r="F6" s="317"/>
      <c r="G6" s="315"/>
      <c r="H6" s="243" t="s">
        <v>564</v>
      </c>
      <c r="I6" s="244" t="s">
        <v>565</v>
      </c>
      <c r="J6" s="222" t="s">
        <v>563</v>
      </c>
      <c r="K6" s="209" t="s">
        <v>0</v>
      </c>
      <c r="L6" s="209" t="s">
        <v>1</v>
      </c>
      <c r="M6" s="328"/>
      <c r="N6" s="151" t="s">
        <v>0</v>
      </c>
      <c r="O6" s="151" t="s">
        <v>1</v>
      </c>
      <c r="P6" s="302"/>
      <c r="Q6" s="304"/>
      <c r="R6" s="306"/>
      <c r="S6" s="308"/>
      <c r="T6" s="324"/>
      <c r="U6" s="326"/>
    </row>
    <row r="7" spans="1:21" ht="33" customHeight="1">
      <c r="A7" s="145" t="s">
        <v>547</v>
      </c>
      <c r="B7" s="188"/>
      <c r="C7" s="189"/>
      <c r="D7" s="189"/>
      <c r="E7" s="189"/>
      <c r="F7" s="189"/>
      <c r="G7" s="189" t="s">
        <v>582</v>
      </c>
      <c r="H7" s="190">
        <f t="shared" ref="H7:P7" si="0">SUM(H8,H10)</f>
        <v>12637095955</v>
      </c>
      <c r="I7" s="190">
        <f t="shared" si="0"/>
        <v>439743482</v>
      </c>
      <c r="J7" s="202">
        <f t="shared" si="0"/>
        <v>13076839437</v>
      </c>
      <c r="K7" s="190">
        <f t="shared" si="0"/>
        <v>0</v>
      </c>
      <c r="L7" s="190">
        <f t="shared" si="0"/>
        <v>0</v>
      </c>
      <c r="M7" s="206">
        <f t="shared" si="0"/>
        <v>13076839437</v>
      </c>
      <c r="N7" s="190">
        <f t="shared" si="0"/>
        <v>-18800000</v>
      </c>
      <c r="O7" s="190">
        <f t="shared" si="0"/>
        <v>0</v>
      </c>
      <c r="P7" s="256">
        <f t="shared" si="0"/>
        <v>13058039437</v>
      </c>
      <c r="Q7" s="191"/>
      <c r="R7" s="192"/>
      <c r="S7" s="166"/>
      <c r="T7" s="166"/>
      <c r="U7" s="182"/>
    </row>
    <row r="8" spans="1:21" ht="33" customHeight="1">
      <c r="A8" s="149"/>
      <c r="B8" s="167"/>
      <c r="C8" s="160"/>
      <c r="D8" s="161"/>
      <c r="E8" s="162"/>
      <c r="F8" s="161"/>
      <c r="G8" s="161" t="s">
        <v>584</v>
      </c>
      <c r="H8" s="163">
        <f>SUM(H9:H9)</f>
        <v>330590000</v>
      </c>
      <c r="I8" s="163">
        <f>SUM(I9:I9)</f>
        <v>64375243</v>
      </c>
      <c r="J8" s="203">
        <f>SUM(J9:J9)</f>
        <v>394965243</v>
      </c>
      <c r="K8" s="163">
        <f>SUM(K9:K9)</f>
        <v>0</v>
      </c>
      <c r="L8" s="163">
        <f>SUM(L9:L9)</f>
        <v>0</v>
      </c>
      <c r="M8" s="207">
        <f t="shared" ref="M8" si="1">SUM(J8+K8+L8)</f>
        <v>394965243</v>
      </c>
      <c r="N8" s="163">
        <f>SUM(N9:N9)</f>
        <v>-18800000</v>
      </c>
      <c r="O8" s="163">
        <f>SUM(O9:O9)</f>
        <v>0</v>
      </c>
      <c r="P8" s="203">
        <f t="shared" ref="P8:P10" si="2">SUM(J8+N8+O8)</f>
        <v>376165243</v>
      </c>
      <c r="Q8" s="164"/>
      <c r="R8" s="178"/>
      <c r="S8" s="176"/>
      <c r="T8" s="169"/>
      <c r="U8" s="183"/>
    </row>
    <row r="9" spans="1:21" ht="33" customHeight="1">
      <c r="A9" s="149">
        <v>2</v>
      </c>
      <c r="B9" s="199" t="s">
        <v>571</v>
      </c>
      <c r="C9" s="200" t="s">
        <v>572</v>
      </c>
      <c r="D9" s="198" t="s">
        <v>542</v>
      </c>
      <c r="E9" s="201"/>
      <c r="F9" s="198" t="s">
        <v>590</v>
      </c>
      <c r="G9" s="200" t="s">
        <v>585</v>
      </c>
      <c r="H9" s="220">
        <v>330590000</v>
      </c>
      <c r="I9" s="220">
        <v>64375243</v>
      </c>
      <c r="J9" s="204">
        <f t="shared" ref="J9" si="3">H9+I9</f>
        <v>394965243</v>
      </c>
      <c r="K9" s="152">
        <v>0</v>
      </c>
      <c r="L9" s="152">
        <v>0</v>
      </c>
      <c r="M9" s="208">
        <f t="shared" ref="M9:M10" si="4">SUM(J9+K9+L9)</f>
        <v>394965243</v>
      </c>
      <c r="N9" s="152">
        <v>-18800000</v>
      </c>
      <c r="O9" s="152">
        <v>0</v>
      </c>
      <c r="P9" s="205">
        <f t="shared" si="2"/>
        <v>376165243</v>
      </c>
      <c r="Q9" s="153" t="str">
        <f t="shared" ref="Q9:Q10" si="5">IF(OR(OR(AND(K9&lt;0,O9&gt;0),AND(K9&lt;0,K9&lt;N9)),AND(H9=0,O9&gt;0)),"동의","")</f>
        <v/>
      </c>
      <c r="R9" s="155"/>
      <c r="S9" s="172"/>
      <c r="T9" s="154"/>
      <c r="U9" s="184"/>
    </row>
    <row r="10" spans="1:21" ht="33" customHeight="1" thickBot="1">
      <c r="A10" s="150"/>
      <c r="B10" s="168" t="s">
        <v>543</v>
      </c>
      <c r="C10" s="156" t="s">
        <v>545</v>
      </c>
      <c r="D10" s="157" t="s">
        <v>544</v>
      </c>
      <c r="E10" s="157" t="s">
        <v>546</v>
      </c>
      <c r="F10" s="157" t="s">
        <v>546</v>
      </c>
      <c r="G10" s="156" t="s">
        <v>562</v>
      </c>
      <c r="H10" s="221">
        <v>12306505955</v>
      </c>
      <c r="I10" s="221">
        <v>375368239</v>
      </c>
      <c r="J10" s="194">
        <f>H10+I10</f>
        <v>12681874194</v>
      </c>
      <c r="K10" s="158">
        <v>0</v>
      </c>
      <c r="L10" s="158">
        <v>0</v>
      </c>
      <c r="M10" s="193">
        <f t="shared" si="4"/>
        <v>12681874194</v>
      </c>
      <c r="N10" s="158">
        <v>0</v>
      </c>
      <c r="O10" s="158">
        <v>0</v>
      </c>
      <c r="P10" s="195">
        <f t="shared" si="2"/>
        <v>12681874194</v>
      </c>
      <c r="Q10" s="159" t="str">
        <f t="shared" si="5"/>
        <v/>
      </c>
      <c r="R10" s="180"/>
      <c r="S10" s="177"/>
      <c r="T10" s="171"/>
      <c r="U10" s="185" t="s">
        <v>547</v>
      </c>
    </row>
    <row r="11" spans="1:21" s="255" customFormat="1" ht="24" customHeight="1">
      <c r="A11" s="253"/>
      <c r="B11" s="245"/>
      <c r="C11" s="246"/>
      <c r="D11" s="247"/>
      <c r="E11" s="247"/>
      <c r="F11" s="247"/>
      <c r="G11" s="246"/>
      <c r="H11" s="248"/>
      <c r="I11" s="248"/>
      <c r="J11" s="248"/>
      <c r="K11" s="248"/>
      <c r="L11" s="248"/>
      <c r="M11" s="254"/>
      <c r="N11" s="248"/>
      <c r="O11" s="248"/>
      <c r="P11" s="254"/>
      <c r="Q11" s="249"/>
      <c r="R11" s="250"/>
      <c r="S11" s="251"/>
      <c r="T11" s="251"/>
      <c r="U11" s="252"/>
    </row>
    <row r="12" spans="1:21" s="28" customFormat="1" ht="22.5" customHeight="1">
      <c r="A12" s="147" t="s">
        <v>53</v>
      </c>
      <c r="B12" s="146" t="s">
        <v>53</v>
      </c>
      <c r="C12" s="147"/>
      <c r="D12" s="148"/>
      <c r="E12" s="148"/>
      <c r="F12" s="186"/>
      <c r="G12" s="210"/>
      <c r="H12" s="211"/>
      <c r="I12" s="211"/>
      <c r="J12" s="211"/>
      <c r="K12" s="211"/>
      <c r="L12" s="211"/>
      <c r="M12" s="211"/>
      <c r="N12" s="212"/>
      <c r="O12" s="213" t="e">
        <f>#REF!</f>
        <v>#REF!</v>
      </c>
      <c r="P12" s="214" t="e">
        <f>O12-O13</f>
        <v>#REF!</v>
      </c>
      <c r="Q12" s="174"/>
      <c r="R12" s="175" t="s">
        <v>559</v>
      </c>
      <c r="S12" s="165"/>
      <c r="T12" s="165"/>
    </row>
    <row r="13" spans="1:21" ht="15" customHeight="1" thickBot="1">
      <c r="B13" s="173"/>
      <c r="C13" s="173"/>
      <c r="D13" s="142"/>
      <c r="E13" s="142"/>
      <c r="G13" s="240" t="e">
        <f>#REF!</f>
        <v>#REF!</v>
      </c>
      <c r="H13" s="211" t="e">
        <f>#REF!-조정내역!H16</f>
        <v>#REF!</v>
      </c>
      <c r="I13" s="211"/>
      <c r="J13" s="211"/>
      <c r="K13" s="215"/>
      <c r="L13" s="216">
        <f>K16+L16</f>
        <v>0</v>
      </c>
      <c r="M13" s="217">
        <f>H16-M16</f>
        <v>-439743482</v>
      </c>
      <c r="N13" s="218"/>
      <c r="O13" s="219">
        <f>N16+O16</f>
        <v>-18800000</v>
      </c>
      <c r="P13" s="217">
        <f>H16-P16</f>
        <v>-420943482</v>
      </c>
      <c r="Q13" s="142"/>
      <c r="R13" s="187" t="s">
        <v>560</v>
      </c>
      <c r="U13" s="143" t="s">
        <v>3</v>
      </c>
    </row>
    <row r="14" spans="1:21" ht="27" customHeight="1">
      <c r="A14" s="310" t="s">
        <v>510</v>
      </c>
      <c r="B14" s="312" t="s">
        <v>115</v>
      </c>
      <c r="C14" s="314" t="s">
        <v>2</v>
      </c>
      <c r="D14" s="316" t="s">
        <v>116</v>
      </c>
      <c r="E14" s="316" t="s">
        <v>539</v>
      </c>
      <c r="F14" s="316" t="s">
        <v>540</v>
      </c>
      <c r="G14" s="314" t="s">
        <v>569</v>
      </c>
      <c r="H14" s="318" t="s">
        <v>566</v>
      </c>
      <c r="I14" s="319"/>
      <c r="J14" s="320"/>
      <c r="K14" s="321" t="s">
        <v>551</v>
      </c>
      <c r="L14" s="322"/>
      <c r="M14" s="327" t="s">
        <v>554</v>
      </c>
      <c r="N14" s="329" t="s">
        <v>552</v>
      </c>
      <c r="O14" s="330"/>
      <c r="P14" s="301" t="s">
        <v>555</v>
      </c>
      <c r="Q14" s="303" t="s">
        <v>541</v>
      </c>
      <c r="R14" s="305" t="s">
        <v>561</v>
      </c>
      <c r="S14" s="307" t="s">
        <v>556</v>
      </c>
      <c r="T14" s="323" t="s">
        <v>558</v>
      </c>
      <c r="U14" s="325" t="s">
        <v>553</v>
      </c>
    </row>
    <row r="15" spans="1:21" ht="33.950000000000003" customHeight="1">
      <c r="A15" s="311"/>
      <c r="B15" s="313"/>
      <c r="C15" s="315"/>
      <c r="D15" s="315"/>
      <c r="E15" s="317"/>
      <c r="F15" s="317"/>
      <c r="G15" s="315"/>
      <c r="H15" s="243" t="s">
        <v>564</v>
      </c>
      <c r="I15" s="244" t="s">
        <v>565</v>
      </c>
      <c r="J15" s="222" t="s">
        <v>563</v>
      </c>
      <c r="K15" s="209" t="s">
        <v>0</v>
      </c>
      <c r="L15" s="209" t="s">
        <v>1</v>
      </c>
      <c r="M15" s="328"/>
      <c r="N15" s="151" t="s">
        <v>0</v>
      </c>
      <c r="O15" s="151" t="s">
        <v>1</v>
      </c>
      <c r="P15" s="302"/>
      <c r="Q15" s="304"/>
      <c r="R15" s="306"/>
      <c r="S15" s="308"/>
      <c r="T15" s="324"/>
      <c r="U15" s="326"/>
    </row>
    <row r="16" spans="1:21" ht="39.950000000000003" customHeight="1">
      <c r="A16" s="145" t="s">
        <v>547</v>
      </c>
      <c r="B16" s="188"/>
      <c r="C16" s="189"/>
      <c r="D16" s="189"/>
      <c r="E16" s="189"/>
      <c r="F16" s="189"/>
      <c r="G16" s="189" t="s">
        <v>549</v>
      </c>
      <c r="H16" s="190">
        <f t="shared" ref="H16:P16" si="6">SUM(H17,H26)</f>
        <v>12637095955</v>
      </c>
      <c r="I16" s="190">
        <f t="shared" si="6"/>
        <v>439743482</v>
      </c>
      <c r="J16" s="202">
        <f t="shared" si="6"/>
        <v>13076839437</v>
      </c>
      <c r="K16" s="190">
        <f t="shared" si="6"/>
        <v>-970815</v>
      </c>
      <c r="L16" s="190">
        <f t="shared" si="6"/>
        <v>970815</v>
      </c>
      <c r="M16" s="206">
        <f t="shared" si="6"/>
        <v>13076839437</v>
      </c>
      <c r="N16" s="190">
        <f t="shared" si="6"/>
        <v>-25228500</v>
      </c>
      <c r="O16" s="190">
        <f t="shared" si="6"/>
        <v>6428500</v>
      </c>
      <c r="P16" s="256">
        <f t="shared" si="6"/>
        <v>13058039437</v>
      </c>
      <c r="Q16" s="191"/>
      <c r="R16" s="192"/>
      <c r="S16" s="166"/>
      <c r="T16" s="166"/>
      <c r="U16" s="182"/>
    </row>
    <row r="17" spans="1:21" ht="39.950000000000003" hidden="1" customHeight="1">
      <c r="A17" s="149"/>
      <c r="B17" s="167"/>
      <c r="C17" s="160"/>
      <c r="D17" s="161"/>
      <c r="E17" s="162"/>
      <c r="F17" s="161"/>
      <c r="G17" s="161" t="s">
        <v>548</v>
      </c>
      <c r="H17" s="163">
        <f>SUM(H18:H25)</f>
        <v>464480794</v>
      </c>
      <c r="I17" s="163">
        <f>SUM(I18:I25)</f>
        <v>98760954</v>
      </c>
      <c r="J17" s="203">
        <f>SUM(J18:J25)</f>
        <v>563241748</v>
      </c>
      <c r="K17" s="163">
        <f>SUM(K18:K25)</f>
        <v>-970815</v>
      </c>
      <c r="L17" s="163">
        <f>SUM(L18:L25)</f>
        <v>970815</v>
      </c>
      <c r="M17" s="207">
        <f t="shared" ref="M17" si="7">SUM(J17+K17+L17)</f>
        <v>563241748</v>
      </c>
      <c r="N17" s="163">
        <f>SUM(N18:N25)</f>
        <v>-25228500</v>
      </c>
      <c r="O17" s="163">
        <f>SUM(O18:O25)</f>
        <v>6428500</v>
      </c>
      <c r="P17" s="203">
        <f t="shared" ref="P17:P26" si="8">SUM(J17+N17+O17)</f>
        <v>544441748</v>
      </c>
      <c r="Q17" s="164"/>
      <c r="R17" s="178"/>
      <c r="S17" s="176"/>
      <c r="T17" s="169"/>
      <c r="U17" s="183"/>
    </row>
    <row r="18" spans="1:21" ht="33" customHeight="1">
      <c r="A18" s="149">
        <v>2</v>
      </c>
      <c r="B18" s="199" t="s">
        <v>571</v>
      </c>
      <c r="C18" s="200" t="s">
        <v>572</v>
      </c>
      <c r="D18" s="198" t="s">
        <v>542</v>
      </c>
      <c r="E18" s="201"/>
      <c r="F18" s="198">
        <v>24</v>
      </c>
      <c r="G18" s="200" t="s">
        <v>573</v>
      </c>
      <c r="H18" s="220">
        <v>10400000</v>
      </c>
      <c r="I18" s="220">
        <v>2000000</v>
      </c>
      <c r="J18" s="204">
        <f t="shared" ref="J18:J25" si="9">H18+I18</f>
        <v>12400000</v>
      </c>
      <c r="K18" s="152">
        <v>-970815</v>
      </c>
      <c r="L18" s="152">
        <v>0</v>
      </c>
      <c r="M18" s="208">
        <f t="shared" ref="M18:M26" si="10">SUM(J18+K18+L18)</f>
        <v>11429185</v>
      </c>
      <c r="N18" s="152">
        <v>0</v>
      </c>
      <c r="O18" s="152">
        <v>5228500</v>
      </c>
      <c r="P18" s="205">
        <f t="shared" si="8"/>
        <v>17628500</v>
      </c>
      <c r="Q18" s="153" t="str">
        <f t="shared" ref="Q18:Q26" si="11">IF(OR(OR(AND(K18&lt;0,O18&gt;0),AND(K18&lt;0,K18&lt;N18)),AND(H18=0,O18&gt;0)),"동의","")</f>
        <v>동의</v>
      </c>
      <c r="R18" s="155" t="s">
        <v>589</v>
      </c>
      <c r="S18" s="172"/>
      <c r="T18" s="154"/>
      <c r="U18" s="184"/>
    </row>
    <row r="19" spans="1:21" ht="33" customHeight="1">
      <c r="A19" s="223"/>
      <c r="B19" s="224" t="s">
        <v>577</v>
      </c>
      <c r="C19" s="225" t="s">
        <v>578</v>
      </c>
      <c r="D19" s="226"/>
      <c r="E19" s="227"/>
      <c r="F19" s="226">
        <v>141</v>
      </c>
      <c r="G19" s="225" t="s">
        <v>587</v>
      </c>
      <c r="H19" s="228">
        <v>1500000</v>
      </c>
      <c r="I19" s="228">
        <v>-1200000</v>
      </c>
      <c r="J19" s="204">
        <f t="shared" si="9"/>
        <v>300000</v>
      </c>
      <c r="K19" s="230">
        <v>0</v>
      </c>
      <c r="L19" s="230">
        <v>0</v>
      </c>
      <c r="M19" s="208">
        <f t="shared" si="10"/>
        <v>300000</v>
      </c>
      <c r="N19" s="230">
        <v>0</v>
      </c>
      <c r="O19" s="230">
        <v>1200000</v>
      </c>
      <c r="P19" s="205">
        <f t="shared" si="8"/>
        <v>1500000</v>
      </c>
      <c r="Q19" s="153" t="str">
        <f t="shared" si="11"/>
        <v/>
      </c>
      <c r="R19" s="233"/>
      <c r="S19" s="234"/>
      <c r="T19" s="235"/>
      <c r="U19" s="236"/>
    </row>
    <row r="20" spans="1:21" ht="33" customHeight="1">
      <c r="A20" s="223"/>
      <c r="B20" s="224" t="s">
        <v>577</v>
      </c>
      <c r="C20" s="225" t="s">
        <v>578</v>
      </c>
      <c r="D20" s="226"/>
      <c r="E20" s="227"/>
      <c r="F20" s="226">
        <v>142</v>
      </c>
      <c r="G20" s="225" t="s">
        <v>588</v>
      </c>
      <c r="H20" s="228">
        <v>0</v>
      </c>
      <c r="I20" s="228">
        <v>1200000</v>
      </c>
      <c r="J20" s="204">
        <f t="shared" si="9"/>
        <v>1200000</v>
      </c>
      <c r="K20" s="230">
        <v>0</v>
      </c>
      <c r="L20" s="230">
        <v>0</v>
      </c>
      <c r="M20" s="208">
        <f t="shared" si="10"/>
        <v>1200000</v>
      </c>
      <c r="N20" s="230">
        <v>-1200000</v>
      </c>
      <c r="O20" s="230">
        <v>0</v>
      </c>
      <c r="P20" s="205">
        <f t="shared" si="8"/>
        <v>0</v>
      </c>
      <c r="Q20" s="153" t="str">
        <f t="shared" si="11"/>
        <v/>
      </c>
      <c r="R20" s="233"/>
      <c r="S20" s="234"/>
      <c r="T20" s="235"/>
      <c r="U20" s="236"/>
    </row>
    <row r="21" spans="1:21" ht="51.75" customHeight="1">
      <c r="A21" s="223"/>
      <c r="B21" s="224" t="s">
        <v>577</v>
      </c>
      <c r="C21" s="225" t="s">
        <v>578</v>
      </c>
      <c r="D21" s="226"/>
      <c r="E21" s="227"/>
      <c r="F21" s="226">
        <v>147</v>
      </c>
      <c r="G21" s="225" t="s">
        <v>579</v>
      </c>
      <c r="H21" s="228">
        <v>419147749</v>
      </c>
      <c r="I21" s="228">
        <v>-5619544</v>
      </c>
      <c r="J21" s="229">
        <f t="shared" si="9"/>
        <v>413528205</v>
      </c>
      <c r="K21" s="230">
        <v>0</v>
      </c>
      <c r="L21" s="230">
        <v>0</v>
      </c>
      <c r="M21" s="231">
        <f>SUM(J21+K21+L21)</f>
        <v>413528205</v>
      </c>
      <c r="N21" s="230">
        <v>0</v>
      </c>
      <c r="O21" s="230">
        <v>0</v>
      </c>
      <c r="P21" s="232">
        <f>SUM(J21+N21+O21)</f>
        <v>413528205</v>
      </c>
      <c r="Q21" s="153" t="str">
        <f t="shared" si="11"/>
        <v/>
      </c>
      <c r="R21" s="233" t="s">
        <v>591</v>
      </c>
      <c r="S21" s="234"/>
      <c r="T21" s="235"/>
      <c r="U21" s="236"/>
    </row>
    <row r="22" spans="1:21" ht="33" customHeight="1">
      <c r="A22" s="223"/>
      <c r="B22" s="224" t="s">
        <v>577</v>
      </c>
      <c r="C22" s="225" t="s">
        <v>586</v>
      </c>
      <c r="D22" s="226"/>
      <c r="E22" s="227"/>
      <c r="F22" s="226">
        <v>157</v>
      </c>
      <c r="G22" s="225" t="s">
        <v>593</v>
      </c>
      <c r="H22" s="228">
        <v>2445632</v>
      </c>
      <c r="I22" s="228">
        <v>76540000</v>
      </c>
      <c r="J22" s="204">
        <f>H22+I22</f>
        <v>78985632</v>
      </c>
      <c r="K22" s="230">
        <v>0</v>
      </c>
      <c r="L22" s="230">
        <v>0</v>
      </c>
      <c r="M22" s="231">
        <f>SUM(J22+K22+L22)</f>
        <v>78985632</v>
      </c>
      <c r="N22" s="230">
        <v>-14474000</v>
      </c>
      <c r="O22" s="230">
        <v>0</v>
      </c>
      <c r="P22" s="205">
        <f>SUM(J22+N22+O22)</f>
        <v>64511632</v>
      </c>
      <c r="Q22" s="241" t="str">
        <f>IF(OR(OR(AND(K22&lt;0,O22&gt;0),AND(K22&lt;0,K22&lt;N22)),AND(H22=0,O22&gt;0)),"동의","")</f>
        <v/>
      </c>
      <c r="R22" s="233"/>
      <c r="S22" s="234"/>
      <c r="T22" s="235"/>
      <c r="U22" s="236"/>
    </row>
    <row r="23" spans="1:21" ht="33" customHeight="1">
      <c r="A23" s="223"/>
      <c r="B23" s="224" t="s">
        <v>577</v>
      </c>
      <c r="C23" s="225" t="s">
        <v>586</v>
      </c>
      <c r="D23" s="226"/>
      <c r="E23" s="227"/>
      <c r="F23" s="226">
        <v>157</v>
      </c>
      <c r="G23" s="225" t="s">
        <v>594</v>
      </c>
      <c r="H23" s="228">
        <v>609573</v>
      </c>
      <c r="I23" s="228">
        <v>22553628</v>
      </c>
      <c r="J23" s="204">
        <f>H23+I23</f>
        <v>23163201</v>
      </c>
      <c r="K23" s="230">
        <v>0</v>
      </c>
      <c r="L23" s="230">
        <v>0</v>
      </c>
      <c r="M23" s="231">
        <f>SUM(J23+K23+L23)</f>
        <v>23163201</v>
      </c>
      <c r="N23" s="230">
        <v>-4326000</v>
      </c>
      <c r="O23" s="230">
        <v>0</v>
      </c>
      <c r="P23" s="205">
        <f>SUM(J23+N23+O23)</f>
        <v>18837201</v>
      </c>
      <c r="Q23" s="241" t="str">
        <f>IF(OR(OR(AND(K23&lt;0,O23&gt;0),AND(K23&lt;0,K23&lt;N23)),AND(H23=0,O23&gt;0)),"동의","")</f>
        <v/>
      </c>
      <c r="R23" s="233"/>
      <c r="S23" s="234"/>
      <c r="T23" s="235"/>
      <c r="U23" s="236"/>
    </row>
    <row r="24" spans="1:21" ht="33" customHeight="1">
      <c r="A24" s="149">
        <v>1</v>
      </c>
      <c r="B24" s="196" t="s">
        <v>567</v>
      </c>
      <c r="C24" s="197" t="s">
        <v>568</v>
      </c>
      <c r="D24" s="198" t="s">
        <v>550</v>
      </c>
      <c r="E24" s="237"/>
      <c r="F24" s="238">
        <v>199</v>
      </c>
      <c r="G24" s="239" t="s">
        <v>570</v>
      </c>
      <c r="H24" s="220">
        <v>30377840</v>
      </c>
      <c r="I24" s="220">
        <v>-1941630</v>
      </c>
      <c r="J24" s="204">
        <f t="shared" si="9"/>
        <v>28436210</v>
      </c>
      <c r="K24" s="152">
        <v>0</v>
      </c>
      <c r="L24" s="152">
        <v>970815</v>
      </c>
      <c r="M24" s="208">
        <f>SUM(J24+K24+L24)</f>
        <v>29407025</v>
      </c>
      <c r="N24" s="152">
        <v>0</v>
      </c>
      <c r="O24" s="152">
        <v>0</v>
      </c>
      <c r="P24" s="205">
        <f>SUM(J24+N24+O24)</f>
        <v>28436210</v>
      </c>
      <c r="Q24" s="153" t="str">
        <f t="shared" si="11"/>
        <v/>
      </c>
      <c r="R24" s="179"/>
      <c r="S24" s="172" t="s">
        <v>557</v>
      </c>
      <c r="T24" s="170" t="s">
        <v>557</v>
      </c>
      <c r="U24" s="181"/>
    </row>
    <row r="25" spans="1:21" ht="33" customHeight="1">
      <c r="A25" s="149">
        <v>2</v>
      </c>
      <c r="B25" s="199" t="s">
        <v>574</v>
      </c>
      <c r="C25" s="200" t="s">
        <v>575</v>
      </c>
      <c r="D25" s="198"/>
      <c r="E25" s="201"/>
      <c r="F25" s="198">
        <v>263</v>
      </c>
      <c r="G25" s="200" t="s">
        <v>576</v>
      </c>
      <c r="H25" s="220">
        <v>0</v>
      </c>
      <c r="I25" s="220">
        <v>5228500</v>
      </c>
      <c r="J25" s="204">
        <f t="shared" si="9"/>
        <v>5228500</v>
      </c>
      <c r="K25" s="152">
        <v>0</v>
      </c>
      <c r="L25" s="152">
        <v>0</v>
      </c>
      <c r="M25" s="208">
        <f t="shared" si="10"/>
        <v>5228500</v>
      </c>
      <c r="N25" s="152">
        <v>-5228500</v>
      </c>
      <c r="O25" s="152">
        <v>0</v>
      </c>
      <c r="P25" s="205">
        <f t="shared" si="8"/>
        <v>0</v>
      </c>
      <c r="Q25" s="153" t="str">
        <f t="shared" si="11"/>
        <v/>
      </c>
      <c r="R25" s="155"/>
      <c r="S25" s="172"/>
      <c r="T25" s="154"/>
      <c r="U25" s="184"/>
    </row>
    <row r="26" spans="1:21" ht="33" customHeight="1" thickBot="1">
      <c r="A26" s="150"/>
      <c r="B26" s="168" t="s">
        <v>543</v>
      </c>
      <c r="C26" s="156" t="s">
        <v>545</v>
      </c>
      <c r="D26" s="157" t="s">
        <v>544</v>
      </c>
      <c r="E26" s="157" t="s">
        <v>546</v>
      </c>
      <c r="F26" s="157" t="s">
        <v>546</v>
      </c>
      <c r="G26" s="156" t="s">
        <v>562</v>
      </c>
      <c r="H26" s="221">
        <v>12172615161</v>
      </c>
      <c r="I26" s="221">
        <v>340982528</v>
      </c>
      <c r="J26" s="194">
        <f>H26+I26</f>
        <v>12513597689</v>
      </c>
      <c r="K26" s="158">
        <v>0</v>
      </c>
      <c r="L26" s="158">
        <v>0</v>
      </c>
      <c r="M26" s="193">
        <f t="shared" si="10"/>
        <v>12513597689</v>
      </c>
      <c r="N26" s="158">
        <v>0</v>
      </c>
      <c r="O26" s="158">
        <v>0</v>
      </c>
      <c r="P26" s="195">
        <f t="shared" si="8"/>
        <v>12513597689</v>
      </c>
      <c r="Q26" s="159" t="str">
        <f t="shared" si="11"/>
        <v/>
      </c>
      <c r="R26" s="180"/>
      <c r="S26" s="177"/>
      <c r="T26" s="171"/>
      <c r="U26" s="185" t="s">
        <v>547</v>
      </c>
    </row>
    <row r="27" spans="1:21" ht="24" customHeight="1">
      <c r="K27" s="144" t="s">
        <v>546</v>
      </c>
    </row>
  </sheetData>
  <sheetProtection formatCells="0" formatColumns="0" formatRows="0" autoFilter="0"/>
  <mergeCells count="35">
    <mergeCell ref="T5:T6"/>
    <mergeCell ref="U5:U6"/>
    <mergeCell ref="H5:J5"/>
    <mergeCell ref="K5:L5"/>
    <mergeCell ref="M5:M6"/>
    <mergeCell ref="N5:O5"/>
    <mergeCell ref="P5:P6"/>
    <mergeCell ref="Q5:Q6"/>
    <mergeCell ref="P14:P15"/>
    <mergeCell ref="Q14:Q15"/>
    <mergeCell ref="R14:R15"/>
    <mergeCell ref="S14:S15"/>
    <mergeCell ref="A5:A6"/>
    <mergeCell ref="B5:B6"/>
    <mergeCell ref="C5:C6"/>
    <mergeCell ref="D5:D6"/>
    <mergeCell ref="E5:E6"/>
    <mergeCell ref="R5:R6"/>
    <mergeCell ref="S5:S6"/>
    <mergeCell ref="A1:U1"/>
    <mergeCell ref="A14:A15"/>
    <mergeCell ref="B14:B15"/>
    <mergeCell ref="C14:C15"/>
    <mergeCell ref="D14:D15"/>
    <mergeCell ref="E14:E15"/>
    <mergeCell ref="F14:F15"/>
    <mergeCell ref="G14:G15"/>
    <mergeCell ref="H14:J14"/>
    <mergeCell ref="K14:L14"/>
    <mergeCell ref="F5:F6"/>
    <mergeCell ref="G5:G6"/>
    <mergeCell ref="T14:T15"/>
    <mergeCell ref="U14:U15"/>
    <mergeCell ref="M14:M15"/>
    <mergeCell ref="N14:O14"/>
  </mergeCells>
  <phoneticPr fontId="88" type="noConversion"/>
  <conditionalFormatting sqref="H27:J491">
    <cfRule type="expression" dxfId="7" priority="9">
      <formula>($D27="본예산")</formula>
    </cfRule>
  </conditionalFormatting>
  <conditionalFormatting sqref="H26:J26">
    <cfRule type="expression" dxfId="6" priority="8">
      <formula>($D26="본예산")</formula>
    </cfRule>
  </conditionalFormatting>
  <conditionalFormatting sqref="H17:P17 H25:J25 H21:J23">
    <cfRule type="expression" dxfId="5" priority="7">
      <formula>(#REF!="본예산")</formula>
    </cfRule>
  </conditionalFormatting>
  <conditionalFormatting sqref="H24:J24">
    <cfRule type="expression" dxfId="4" priority="6">
      <formula>(#REF!="본예산")</formula>
    </cfRule>
  </conditionalFormatting>
  <conditionalFormatting sqref="H18:J20">
    <cfRule type="expression" dxfId="3" priority="5">
      <formula>(#REF!="본예산")</formula>
    </cfRule>
  </conditionalFormatting>
  <dataValidations count="1">
    <dataValidation type="list" allowBlank="1" showInputMessage="1" showErrorMessage="1" sqref="D8:D9 D17:D23 D24:D25">
      <formula1>"집행부,연정,의회편성,신규"</formula1>
    </dataValidation>
  </dataValidations>
  <printOptions horizontalCentered="1"/>
  <pageMargins left="7.874015748031496E-2" right="7.874015748031496E-2" top="0.74803149606299213" bottom="0.74803149606299213" header="0.31496062992125984" footer="0.31496062992125984"/>
  <pageSetup paperSize="8" scale="89" fitToHeight="0" orientation="landscape" horizontalDpi="4294967295" r:id="rId1"/>
  <headerFooter>
    <oddFooter>&amp;C&amp;P/&amp;N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7824DBF2-3EB4-45E5-946B-E2A2085DEC3C}">
            <xm:f>(#REF!="본예산")</xm:f>
            <x14:dxf>
              <fill>
                <patternFill>
                  <bgColor rgb="FFFFFFCC"/>
                </patternFill>
              </fill>
            </x14:dxf>
          </x14:cfRule>
          <xm:sqref>H10:J11</xm:sqref>
        </x14:conditionalFormatting>
        <x14:conditionalFormatting xmlns:xm="http://schemas.microsoft.com/office/excel/2006/main">
          <x14:cfRule type="expression" priority="3" id="{94F78303-62CD-4A94-83BD-71AFE4506008}">
            <xm:f>(#REF!="본예산")</xm:f>
            <x14:dxf>
              <fill>
                <patternFill>
                  <bgColor rgb="FFFFFFCC"/>
                </patternFill>
              </fill>
            </x14:dxf>
          </x14:cfRule>
          <xm:sqref>H8:P8</xm:sqref>
        </x14:conditionalFormatting>
        <x14:conditionalFormatting xmlns:xm="http://schemas.microsoft.com/office/excel/2006/main">
          <x14:cfRule type="expression" priority="1" id="{D0CE090E-F867-4F56-ACC0-D70068DF7AC7}">
            <xm:f>(#REF!="본예산")</xm:f>
            <x14:dxf>
              <fill>
                <patternFill>
                  <bgColor rgb="FFFFFFCC"/>
                </patternFill>
              </fill>
            </x14:dxf>
          </x14:cfRule>
          <xm:sqref>H9:J9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2추총괄표</vt:lpstr>
      <vt:lpstr>2추총괄표(실국별)</vt:lpstr>
      <vt:lpstr>조정내역</vt:lpstr>
      <vt:lpstr>'15년검증'!Print_Area</vt:lpstr>
      <vt:lpstr>'15년총괄표'!Print_Area</vt:lpstr>
      <vt:lpstr>'15년총괄표(실국별)'!Print_Area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조정내역!Print_Area</vt:lpstr>
      <vt:lpstr>표지!Print_Area</vt:lpstr>
      <vt:lpstr>조정내역!Print_Titles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2016-09-08T08:43:37Z</cp:lastPrinted>
  <dcterms:created xsi:type="dcterms:W3CDTF">2013-08-23T08:00:50Z</dcterms:created>
  <dcterms:modified xsi:type="dcterms:W3CDTF">2016-09-08T09:45:03Z</dcterms:modified>
</cp:coreProperties>
</file>