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9200" windowHeight="11745" tabRatio="765" activeTab="1"/>
  </bookViews>
  <sheets>
    <sheet name="총괄(세입)" sheetId="32" r:id="rId1"/>
    <sheet name="세출" sheetId="30" r:id="rId2"/>
    <sheet name="Sheet1" sheetId="31" r:id="rId3"/>
  </sheets>
  <definedNames>
    <definedName name="_xlnm.Print_Titles" localSheetId="1">세출!$5:$6</definedName>
    <definedName name="_xlnm.Print_Titles" localSheetId="0">'총괄(세입)'!$5:$6</definedName>
  </definedNames>
  <calcPr calcId="145621"/>
</workbook>
</file>

<file path=xl/calcChain.xml><?xml version="1.0" encoding="utf-8"?>
<calcChain xmlns="http://schemas.openxmlformats.org/spreadsheetml/2006/main">
  <c r="E8" i="30" l="1"/>
  <c r="F8" i="30"/>
  <c r="G8" i="30"/>
  <c r="D38" i="30"/>
  <c r="I38" i="30"/>
  <c r="D39" i="30"/>
  <c r="I39" i="30"/>
  <c r="I23" i="30"/>
  <c r="D23" i="30"/>
  <c r="I24" i="30"/>
  <c r="D24" i="30"/>
  <c r="I9" i="30"/>
  <c r="D9" i="30"/>
  <c r="H10" i="30"/>
  <c r="I10" i="30" s="1"/>
  <c r="D10" i="30"/>
  <c r="G7" i="32"/>
  <c r="H7" i="32"/>
  <c r="E8" i="32"/>
  <c r="E7" i="32" s="1"/>
  <c r="F8" i="32"/>
  <c r="F7" i="32" s="1"/>
  <c r="G8" i="32"/>
  <c r="H8" i="32"/>
  <c r="I8" i="32"/>
  <c r="I7" i="32" s="1"/>
  <c r="D9" i="32"/>
  <c r="D8" i="32" s="1"/>
  <c r="D7" i="32" s="1"/>
  <c r="I9" i="32"/>
  <c r="E10" i="32"/>
  <c r="F10" i="32"/>
  <c r="G10" i="32"/>
  <c r="H10" i="32"/>
  <c r="I10" i="32"/>
  <c r="D11" i="32"/>
  <c r="D10" i="32" s="1"/>
  <c r="I11" i="32"/>
  <c r="H8" i="30" l="1"/>
  <c r="I13" i="30"/>
  <c r="D13" i="30"/>
  <c r="I36" i="30" l="1"/>
  <c r="D36" i="30"/>
  <c r="I11" i="30" l="1"/>
  <c r="D11" i="30"/>
  <c r="I40" i="30" l="1"/>
  <c r="I37" i="30"/>
  <c r="D40" i="30"/>
  <c r="D37" i="30"/>
  <c r="D34" i="30"/>
  <c r="D33" i="30"/>
  <c r="D32" i="30"/>
  <c r="D31" i="30"/>
  <c r="D30" i="30"/>
  <c r="I34" i="30"/>
  <c r="I33" i="30"/>
  <c r="I32" i="30"/>
  <c r="I31" i="30"/>
  <c r="I30" i="30"/>
  <c r="I21" i="30"/>
  <c r="I20" i="30"/>
  <c r="D21" i="30"/>
  <c r="D20" i="30"/>
  <c r="E35" i="30"/>
  <c r="F35" i="30"/>
  <c r="G35" i="30"/>
  <c r="H35" i="30"/>
  <c r="E22" i="30"/>
  <c r="F22" i="30"/>
  <c r="G22" i="30"/>
  <c r="H22" i="30"/>
  <c r="I25" i="30"/>
  <c r="I26" i="30"/>
  <c r="I27" i="30"/>
  <c r="I28" i="30"/>
  <c r="I29" i="30"/>
  <c r="I12" i="30"/>
  <c r="I14" i="30"/>
  <c r="I15" i="30"/>
  <c r="I16" i="30"/>
  <c r="I17" i="30"/>
  <c r="I18" i="30"/>
  <c r="I19" i="30"/>
  <c r="D35" i="30" l="1"/>
  <c r="I8" i="30"/>
  <c r="I35" i="30"/>
  <c r="I22" i="30"/>
  <c r="H7" i="30"/>
  <c r="G7" i="30"/>
  <c r="E7" i="30"/>
  <c r="F7" i="30"/>
  <c r="I7" i="30" l="1"/>
  <c r="D19" i="30" l="1"/>
  <c r="D18" i="30"/>
  <c r="D17" i="30"/>
  <c r="D16" i="30"/>
  <c r="D15" i="30"/>
  <c r="D14" i="30"/>
  <c r="D12" i="30"/>
  <c r="D8" i="30" l="1"/>
  <c r="D29" i="30"/>
  <c r="D28" i="30"/>
  <c r="D27" i="30"/>
  <c r="D26" i="30" l="1"/>
  <c r="D25" i="30"/>
  <c r="D22" i="30" s="1"/>
  <c r="D7" i="30" s="1"/>
</calcChain>
</file>

<file path=xl/sharedStrings.xml><?xml version="1.0" encoding="utf-8"?>
<sst xmlns="http://schemas.openxmlformats.org/spreadsheetml/2006/main" count="119" uniqueCount="102">
  <si>
    <t>감액</t>
    <phoneticPr fontId="2" type="noConversion"/>
  </si>
  <si>
    <t>증액</t>
    <phoneticPr fontId="2" type="noConversion"/>
  </si>
  <si>
    <t>여성가족국</t>
    <phoneticPr fontId="2" type="noConversion"/>
  </si>
  <si>
    <t>(단위 : 천원)</t>
    <phoneticPr fontId="2" type="noConversion"/>
  </si>
  <si>
    <t>증감액(A-B)</t>
    <phoneticPr fontId="2" type="noConversion"/>
  </si>
  <si>
    <t>조정액 (C)</t>
    <phoneticPr fontId="2" type="noConversion"/>
  </si>
  <si>
    <t>상임위 조정 예산안(D)</t>
    <phoneticPr fontId="2" type="noConversion"/>
  </si>
  <si>
    <t>D=A+C</t>
    <phoneticPr fontId="2" type="noConversion"/>
  </si>
  <si>
    <t>세부사업명 및 부기명</t>
    <phoneticPr fontId="2" type="noConversion"/>
  </si>
  <si>
    <t>세출예산</t>
    <phoneticPr fontId="2" type="noConversion"/>
  </si>
  <si>
    <t>지역아동센터돌봄도우미</t>
  </si>
  <si>
    <t>차상위이하 아동 방과후 보육료</t>
  </si>
  <si>
    <t>누리과정 차액보육료</t>
  </si>
  <si>
    <r>
      <t>가정</t>
    </r>
    <r>
      <rPr>
        <sz val="11"/>
        <color rgb="FF000000"/>
        <rFont val="한양중고딕"/>
        <family val="3"/>
        <charset val="129"/>
      </rPr>
      <t>·</t>
    </r>
    <r>
      <rPr>
        <sz val="11"/>
        <color rgb="FF000000"/>
        <rFont val="돋움"/>
        <family val="3"/>
        <charset val="129"/>
      </rPr>
      <t>민간 어린이집 개보수 지원</t>
    </r>
  </si>
  <si>
    <t>시군 학교밖청소년 문화활동 지원</t>
    <phoneticPr fontId="2" type="noConversion"/>
  </si>
  <si>
    <t>설명서
페이지</t>
    <phoneticPr fontId="2" type="noConversion"/>
  </si>
  <si>
    <t>2019년(A)</t>
    <phoneticPr fontId="2" type="noConversion"/>
  </si>
  <si>
    <t>예산안</t>
    <phoneticPr fontId="2" type="noConversion"/>
  </si>
  <si>
    <t>2018년(B)</t>
    <phoneticPr fontId="2" type="noConversion"/>
  </si>
  <si>
    <t>여성고용안정 및 일생활균형 지원(자체/직접)
-일생활균형지원 플랫폼 구축 운영</t>
    <phoneticPr fontId="40" type="noConversion"/>
  </si>
  <si>
    <t>아동보호치료지원센터 운영(자체/직접)
- 아동보호치료지원센터 운영</t>
  </si>
  <si>
    <t>아동보호치료지원센터 운영(자체/직접)
- 리모델링 공사</t>
  </si>
  <si>
    <t>아동보호치료지원센터 운영(자체/직접)
- 물품취득비</t>
  </si>
  <si>
    <t>예산서
폐이지</t>
    <phoneticPr fontId="2" type="noConversion"/>
  </si>
  <si>
    <t>계</t>
    <phoneticPr fontId="2" type="noConversion"/>
  </si>
  <si>
    <t>아이사랑놀이터 설치 지원(자체/지원)
-아이사랑놀이터 육아공동체 부모모임 운영비 지원</t>
    <phoneticPr fontId="2" type="noConversion"/>
  </si>
  <si>
    <t>시군 육아종합지원센터 전문상담사 등 배치(자체/지원)
-시군 육아종합지원센터 전문상담사 등 배치</t>
    <phoneticPr fontId="2" type="noConversion"/>
  </si>
  <si>
    <t>평생교육국</t>
    <phoneticPr fontId="2" type="noConversion"/>
  </si>
  <si>
    <t>계</t>
    <phoneticPr fontId="2" type="noConversion"/>
  </si>
  <si>
    <t>온라인 실습체험형 학습환경 구축(자체/직접)
- 온라인 실습체험형 학습환경 구축</t>
    <phoneticPr fontId="2" type="noConversion"/>
  </si>
  <si>
    <t>경기도 민주시민교육 사업 지원(자체/직접)
- 경기도 민주시민교육 사업 지원</t>
    <phoneticPr fontId="2" type="noConversion"/>
  </si>
  <si>
    <t>경기도형 고등학생 진로진학 길찾기(자체/지원)
- 경기도 고등학생 진로진학 길찾기 지원</t>
    <phoneticPr fontId="2" type="noConversion"/>
  </si>
  <si>
    <t>경기도형 고등학생 진로진학 길찾기(자체/직접)
- 경기도 고등학생 진로진학 길찾기 컨퍼런스</t>
    <phoneticPr fontId="2" type="noConversion"/>
  </si>
  <si>
    <t>경기도형 고등학생 진로진학 길찾기(자체/직접)
- 경기도 고등학생 진로진학 길찾기 네트워크 구축</t>
    <phoneticPr fontId="2" type="noConversion"/>
  </si>
  <si>
    <t>경기꿈의대학 운영(자체/직접)
- 경기꿈의대학 운영</t>
    <phoneticPr fontId="2" type="noConversion"/>
  </si>
  <si>
    <t>경기도형 대학생 취업브리지(자체/직접)
- 경기도형 대학생 취업브리지</t>
    <phoneticPr fontId="2" type="noConversion"/>
  </si>
  <si>
    <t>복지여성실</t>
    <phoneticPr fontId="2" type="noConversion"/>
  </si>
  <si>
    <t>총 계</t>
    <phoneticPr fontId="2" type="noConversion"/>
  </si>
  <si>
    <t>계</t>
    <phoneticPr fontId="2" type="noConversion"/>
  </si>
  <si>
    <t>증감사유</t>
    <phoneticPr fontId="2" type="noConversion"/>
  </si>
  <si>
    <t>비 고
(부대의견)</t>
    <phoneticPr fontId="2" type="noConversion"/>
  </si>
  <si>
    <t>최소규모 개발</t>
    <phoneticPr fontId="2" type="noConversion"/>
  </si>
  <si>
    <t>경기도평생교육진흥원 평생교육사업 추진(자체/직접)
- 경기도 평생교육의 체계구축</t>
    <phoneticPr fontId="2" type="noConversion"/>
  </si>
  <si>
    <t>경기도평생교육어울림
콘서트 5천만원 증</t>
    <phoneticPr fontId="2" type="noConversion"/>
  </si>
  <si>
    <t>2019년 본예산 계수조정 결과</t>
    <phoneticPr fontId="2" type="noConversion"/>
  </si>
  <si>
    <t>경기도평생교육진흥원 운영 출연금(자체/직접)
- 경기도평생교육진흥원 운영 출연금</t>
    <phoneticPr fontId="2" type="noConversion"/>
  </si>
  <si>
    <t>새로운 시작 경기 5060 캠퍼스 운영(자체/직접)
- 새로운 시작 5060캠퍼스 운영</t>
    <phoneticPr fontId="2" type="noConversion"/>
  </si>
  <si>
    <t>국가 유사사업과 중복</t>
    <phoneticPr fontId="2" type="noConversion"/>
  </si>
  <si>
    <t>영유아 안심보육비 및 누리운영비 지원</t>
    <phoneticPr fontId="2" type="noConversion"/>
  </si>
  <si>
    <t>젠더거버넌스 사업 운영</t>
    <phoneticPr fontId="2" type="noConversion"/>
  </si>
  <si>
    <t>여성가족부 가족정책과-3197  (2018.10.31.)호/ 2019년도 공동육아
나눔터 국고보조금 가내시 변경 통보</t>
    <phoneticPr fontId="2" type="noConversion"/>
  </si>
  <si>
    <t>국고보조금 등
- 공동육아나눔터 운영</t>
    <phoneticPr fontId="2" type="noConversion"/>
  </si>
  <si>
    <t>여성가족국</t>
    <phoneticPr fontId="2" type="noConversion"/>
  </si>
  <si>
    <t>문화체육관광부 도서관정책기획단-4875(2018.11.8.) / 2019년 공공도서관 개관시간 연장지원 사업 국고보조금
 예산안 통지</t>
    <phoneticPr fontId="2" type="noConversion"/>
  </si>
  <si>
    <t>국고보조금
 - 공공도서관 개관시간 연장</t>
    <phoneticPr fontId="2" type="noConversion"/>
  </si>
  <si>
    <t>평생교육국</t>
    <phoneticPr fontId="2" type="noConversion"/>
  </si>
  <si>
    <t>총    계</t>
    <phoneticPr fontId="2" type="noConversion"/>
  </si>
  <si>
    <t>D=A+C</t>
    <phoneticPr fontId="2" type="noConversion"/>
  </si>
  <si>
    <t>감액</t>
    <phoneticPr fontId="2" type="noConversion"/>
  </si>
  <si>
    <t>증액</t>
    <phoneticPr fontId="2" type="noConversion"/>
  </si>
  <si>
    <t>2018년  본예산(B)</t>
    <phoneticPr fontId="2" type="noConversion"/>
  </si>
  <si>
    <t>2019년(A)</t>
    <phoneticPr fontId="2" type="noConversion"/>
  </si>
  <si>
    <t>증감액(A-B)</t>
    <phoneticPr fontId="2" type="noConversion"/>
  </si>
  <si>
    <t>비 고</t>
    <phoneticPr fontId="2" type="noConversion"/>
  </si>
  <si>
    <t>상임위 조정 예산안(D)</t>
    <phoneticPr fontId="2" type="noConversion"/>
  </si>
  <si>
    <t>조정액(C)</t>
    <phoneticPr fontId="2" type="noConversion"/>
  </si>
  <si>
    <t>예산안</t>
    <phoneticPr fontId="2" type="noConversion"/>
  </si>
  <si>
    <t>사   업   명</t>
    <phoneticPr fontId="2" type="noConversion"/>
  </si>
  <si>
    <t>예산설명서페이지</t>
    <phoneticPr fontId="2" type="noConversion"/>
  </si>
  <si>
    <t>예산서페이지</t>
    <phoneticPr fontId="2" type="noConversion"/>
  </si>
  <si>
    <t>(단위 : 천원)</t>
    <phoneticPr fontId="2" type="noConversion"/>
  </si>
  <si>
    <t>□세입예산</t>
    <phoneticPr fontId="2" type="noConversion"/>
  </si>
  <si>
    <t>공공도서관 개관시간 연장(국비/지원)
- 공공도서관 개관시간 연장</t>
    <phoneticPr fontId="2" type="noConversion"/>
  </si>
  <si>
    <t>문화체육관광부 도서관정책기획단-4875(2018.11.8.) / 2019년 공공도서관 개관시간 연장지원 사업 국고보조금 예산안 통지</t>
    <phoneticPr fontId="2" type="noConversion"/>
  </si>
  <si>
    <t>공동육아나눔터 운영(기금/지원)
- 공동육아나눔터 운영지원</t>
    <phoneticPr fontId="2" type="noConversion"/>
  </si>
  <si>
    <t>여성가족부 가족정책과-3197  (2018.10.31.)호/ 2019년도 공동육아나눔터 국고보조금 가내시변경 통보</t>
    <phoneticPr fontId="2" type="noConversion"/>
  </si>
  <si>
    <t>공동육아나눔터 운영(기금/지원)
- 공동육아나눔터 운영</t>
    <phoneticPr fontId="2" type="noConversion"/>
  </si>
  <si>
    <t>홈방범서비스 지원(자체/지원)
- 홈방범서비스 지원</t>
    <phoneticPr fontId="2" type="noConversion"/>
  </si>
  <si>
    <t>여성가족부 가족정책과-3197  (2018.10.31.)호/ 2019년도 공동육아나눔터 국고보조금 가내시
변경 통보</t>
    <phoneticPr fontId="2" type="noConversion"/>
  </si>
  <si>
    <t>유아용챠량 보호장구 지원</t>
    <phoneticPr fontId="2" type="noConversion"/>
  </si>
  <si>
    <t>청소년노동인권민주시민교육삭감</t>
    <phoneticPr fontId="2" type="noConversion"/>
  </si>
  <si>
    <t>효율적인 기금운용</t>
    <phoneticPr fontId="2" type="noConversion"/>
  </si>
  <si>
    <t>시군 사업과 중복</t>
    <phoneticPr fontId="2" type="noConversion"/>
  </si>
  <si>
    <t>교육청 사업에 가까움</t>
    <phoneticPr fontId="2" type="noConversion"/>
  </si>
  <si>
    <t>일자리재단 활용</t>
    <phoneticPr fontId="2" type="noConversion"/>
  </si>
  <si>
    <t>교육청 계속사업임</t>
    <phoneticPr fontId="2" type="noConversion"/>
  </si>
  <si>
    <t>최소규모 개발</t>
    <phoneticPr fontId="2" type="noConversion"/>
  </si>
  <si>
    <t>자부담이 바람직</t>
    <phoneticPr fontId="2" type="noConversion"/>
  </si>
  <si>
    <t>기존 컨설턴트 활용</t>
    <phoneticPr fontId="2" type="noConversion"/>
  </si>
  <si>
    <t>사업재검토(여성비전센터 상담사 활용)</t>
    <phoneticPr fontId="2" type="noConversion"/>
  </si>
  <si>
    <t>한반도 통일탐구토론대회 및 공모전</t>
    <phoneticPr fontId="2" type="noConversion"/>
  </si>
  <si>
    <t>청소년노동인권교육(비법정전출금)</t>
    <phoneticPr fontId="2" type="noConversion"/>
  </si>
  <si>
    <t>도교육청에서 추진
 (비법정전출금 10억)</t>
    <phoneticPr fontId="2" type="noConversion"/>
  </si>
  <si>
    <t>민주시민교육사업 
삭감예산(10억) 교육청 전출</t>
    <phoneticPr fontId="2" type="noConversion"/>
  </si>
  <si>
    <t>평생직업 확대를 위한 체험박람회</t>
    <phoneticPr fontId="2" type="noConversion"/>
  </si>
  <si>
    <t>평생교육문화확산</t>
    <phoneticPr fontId="2" type="noConversion"/>
  </si>
  <si>
    <t>양성평등 문화확산</t>
    <phoneticPr fontId="2" type="noConversion"/>
  </si>
  <si>
    <t>어린이집 유아 안전향상</t>
    <phoneticPr fontId="2" type="noConversion"/>
  </si>
  <si>
    <t>보육리 보육료 경감</t>
    <phoneticPr fontId="2" type="noConversion"/>
  </si>
  <si>
    <t>청소년 토론문화 확산</t>
    <phoneticPr fontId="2" type="noConversion"/>
  </si>
  <si>
    <t>집행부 부동의</t>
    <phoneticPr fontId="2" type="noConversion"/>
  </si>
  <si>
    <t>시·군 수요조사에 따른 감액
(시·군 수요조사 결과 신규 지원대상이 없으므로 기 지원자에 대한 유지비만 지원)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</si>
</sst>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2">
    <numFmt numFmtId="41" formatCode="_-* #,##0_-;\-* #,##0_-;_-* &quot;-&quot;_-;_-@_-"/>
    <numFmt numFmtId="176" formatCode="&quot;RM&quot;#,##0.00_);[Red]&quot;₩&quot;\!\(&quot;RM&quot;#,##0.00&quot;₩&quot;\!\)"/>
    <numFmt numFmtId="177" formatCode="&quot;?#,##0;\-&quot;&quot;?&quot;#,##0"/>
    <numFmt numFmtId="178" formatCode="&quot;?#,##0.00;\-&quot;&quot;?&quot;#,##0.00"/>
    <numFmt numFmtId="179" formatCode="#,##0.00&quot;₩&quot;\!\ &quot;F&quot;;[Red]&quot;₩&quot;\!\-#,##0.00&quot;₩&quot;\!\ &quot;F&quot;"/>
    <numFmt numFmtId="180" formatCode="#,##0_ ;[Red]&quot;△&quot;#,##0\ "/>
    <numFmt numFmtId="181" formatCode="#,##0;[Red]\△#,##0"/>
    <numFmt numFmtId="182" formatCode="0_);[Red]\(0\)"/>
    <numFmt numFmtId="183" formatCode="#,##0_ "/>
    <numFmt numFmtId="184" formatCode="0_ ;[Red]\-0\ "/>
    <numFmt numFmtId="185" formatCode="#,##0_ ;[Red]\-#,##0\ "/>
    <numFmt numFmtId="186" formatCode="#,##0_);[Red]\(#,##0\)"/>
  </numFmts>
  <fonts count="55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8"/>
      <name val="굴림체"/>
      <family val="3"/>
      <charset val="129"/>
    </font>
    <font>
      <b/>
      <sz val="13"/>
      <color indexed="12"/>
      <name val="굴림체"/>
      <family val="3"/>
      <charset val="129"/>
    </font>
    <font>
      <b/>
      <sz val="18"/>
      <name val="굴림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¹UAAA¼"/>
      <family val="3"/>
    </font>
    <font>
      <sz val="11"/>
      <name val="돋움"/>
      <family val="3"/>
      <charset val="129"/>
    </font>
    <font>
      <b/>
      <sz val="9"/>
      <name val="돋움"/>
      <family val="3"/>
      <charset val="129"/>
    </font>
    <font>
      <b/>
      <sz val="16"/>
      <color indexed="12"/>
      <name val="굴림체"/>
      <family val="3"/>
      <charset val="129"/>
    </font>
    <font>
      <sz val="8"/>
      <color theme="1"/>
      <name val="맑은 고딕"/>
      <family val="3"/>
      <charset val="129"/>
    </font>
    <font>
      <b/>
      <sz val="11"/>
      <color theme="1"/>
      <name val="돋움"/>
      <family val="3"/>
      <charset val="129"/>
    </font>
    <font>
      <b/>
      <sz val="9"/>
      <color theme="1"/>
      <name val="굴림체"/>
      <family val="3"/>
      <charset val="129"/>
    </font>
    <font>
      <sz val="11"/>
      <color rgb="FF000000"/>
      <name val="돋움"/>
      <family val="3"/>
      <charset val="129"/>
    </font>
    <font>
      <sz val="11"/>
      <color rgb="FF000000"/>
      <name val="한양중고딕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9"/>
      <name val="돋움"/>
      <family val="3"/>
      <charset val="129"/>
    </font>
    <font>
      <sz val="11"/>
      <color theme="1"/>
      <name val="돋움"/>
      <family val="3"/>
      <charset val="129"/>
    </font>
    <font>
      <b/>
      <sz val="10"/>
      <color rgb="FFFF0000"/>
      <name val="돋움"/>
      <family val="3"/>
      <charset val="129"/>
    </font>
    <font>
      <b/>
      <sz val="10"/>
      <color indexed="12"/>
      <name val="굴림체"/>
      <family val="3"/>
      <charset val="129"/>
    </font>
    <font>
      <b/>
      <sz val="11"/>
      <color rgb="FFFF0000"/>
      <name val="돋움"/>
      <family val="3"/>
      <charset val="129"/>
    </font>
    <font>
      <sz val="8"/>
      <color theme="1"/>
      <name val="돋움"/>
      <family val="3"/>
      <charset val="129"/>
    </font>
    <font>
      <sz val="10"/>
      <color theme="1"/>
      <name val="돋움"/>
      <family val="3"/>
      <charset val="129"/>
    </font>
    <font>
      <b/>
      <sz val="10"/>
      <color theme="1"/>
      <name val="돋움"/>
      <family val="3"/>
      <charset val="129"/>
    </font>
    <font>
      <b/>
      <sz val="10"/>
      <name val="돋움"/>
      <family val="3"/>
      <charset val="129"/>
    </font>
    <font>
      <b/>
      <sz val="8"/>
      <name val="돋움"/>
      <family val="3"/>
      <charset val="129"/>
    </font>
    <font>
      <b/>
      <sz val="11"/>
      <name val="Times New Roman"/>
      <family val="1"/>
    </font>
    <font>
      <b/>
      <sz val="7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1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ck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9">
    <xf numFmtId="0" fontId="0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31" fillId="0" borderId="0"/>
    <xf numFmtId="177" fontId="1" fillId="0" borderId="0" applyFont="0" applyFill="0" applyBorder="0" applyAlignment="0" applyProtection="0"/>
    <xf numFmtId="178" fontId="1" fillId="0" borderId="0" applyFont="0" applyFill="0" applyBorder="0" applyAlignment="0" applyProtection="0"/>
    <xf numFmtId="0" fontId="26" fillId="0" borderId="0" applyFont="0" applyFill="0" applyBorder="0" applyAlignment="0" applyProtection="0"/>
    <xf numFmtId="176" fontId="1" fillId="0" borderId="0" applyFont="0" applyFill="0" applyBorder="0" applyAlignment="0" applyProtection="0"/>
    <xf numFmtId="38" fontId="27" fillId="16" borderId="0" applyNumberFormat="0" applyBorder="0" applyAlignment="0" applyProtection="0"/>
    <xf numFmtId="0" fontId="28" fillId="0" borderId="1" applyNumberFormat="0" applyAlignment="0" applyProtection="0">
      <alignment horizontal="left" vertical="center"/>
    </xf>
    <xf numFmtId="0" fontId="28" fillId="0" borderId="2">
      <alignment horizontal="left" vertical="center"/>
    </xf>
    <xf numFmtId="10" fontId="27" fillId="17" borderId="3" applyNumberFormat="0" applyBorder="0" applyAlignment="0" applyProtection="0"/>
    <xf numFmtId="176" fontId="1" fillId="0" borderId="0"/>
    <xf numFmtId="0" fontId="29" fillId="0" borderId="0"/>
    <xf numFmtId="10" fontId="29" fillId="0" borderId="0" applyFont="0" applyFill="0" applyBorder="0" applyAlignment="0" applyProtection="0"/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22" borderId="4" applyNumberFormat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" fillId="23" borderId="5" applyNumberFormat="0" applyFont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24" fillId="0" borderId="0"/>
    <xf numFmtId="0" fontId="13" fillId="0" borderId="0" applyNumberFormat="0" applyFill="0" applyBorder="0" applyAlignment="0" applyProtection="0">
      <alignment vertical="center"/>
    </xf>
    <xf numFmtId="0" fontId="14" fillId="25" borderId="6" applyNumberFormat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32" fillId="0" borderId="0" applyFont="0" applyFill="0" applyBorder="0" applyAlignment="0" applyProtection="0"/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7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4" borderId="0" applyNumberFormat="0" applyBorder="0" applyAlignment="0" applyProtection="0">
      <alignment vertical="center"/>
    </xf>
    <xf numFmtId="0" fontId="23" fillId="22" borderId="12" applyNumberFormat="0" applyAlignment="0" applyProtection="0">
      <alignment vertical="center"/>
    </xf>
    <xf numFmtId="179" fontId="1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35" fillId="0" borderId="0">
      <alignment vertical="center"/>
    </xf>
    <xf numFmtId="0" fontId="1" fillId="0" borderId="0"/>
    <xf numFmtId="0" fontId="32" fillId="0" borderId="0"/>
    <xf numFmtId="0" fontId="41" fillId="0" borderId="0" applyNumberFormat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</cellStyleXfs>
  <cellXfs count="13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vertical="center" wrapText="1"/>
    </xf>
    <xf numFmtId="0" fontId="34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/>
    </xf>
    <xf numFmtId="0" fontId="37" fillId="0" borderId="0" xfId="0" applyFont="1" applyBorder="1" applyAlignment="1">
      <alignment horizontal="right" vertical="center" wrapText="1"/>
    </xf>
    <xf numFmtId="0" fontId="33" fillId="27" borderId="3" xfId="0" applyFont="1" applyFill="1" applyBorder="1" applyAlignment="1">
      <alignment horizontal="center" vertical="center"/>
    </xf>
    <xf numFmtId="0" fontId="36" fillId="27" borderId="3" xfId="0" applyFont="1" applyFill="1" applyBorder="1" applyAlignment="1">
      <alignment horizontal="center" vertical="center"/>
    </xf>
    <xf numFmtId="0" fontId="36" fillId="28" borderId="3" xfId="60" applyFont="1" applyFill="1" applyBorder="1" applyAlignment="1">
      <alignment horizontal="center" vertical="center" shrinkToFit="1"/>
    </xf>
    <xf numFmtId="180" fontId="36" fillId="28" borderId="3" xfId="60" applyNumberFormat="1" applyFont="1" applyFill="1" applyBorder="1" applyAlignment="1">
      <alignment horizontal="right" vertical="center" shrinkToFit="1"/>
    </xf>
    <xf numFmtId="0" fontId="38" fillId="0" borderId="13" xfId="0" applyFont="1" applyBorder="1" applyAlignment="1">
      <alignment horizontal="center" vertical="center" wrapText="1"/>
    </xf>
    <xf numFmtId="0" fontId="38" fillId="0" borderId="14" xfId="0" applyFont="1" applyBorder="1" applyAlignment="1">
      <alignment horizontal="center" vertical="center" wrapText="1"/>
    </xf>
    <xf numFmtId="0" fontId="38" fillId="0" borderId="15" xfId="0" applyFont="1" applyBorder="1" applyAlignment="1">
      <alignment horizontal="center" vertical="center" wrapText="1"/>
    </xf>
    <xf numFmtId="3" fontId="39" fillId="0" borderId="13" xfId="0" applyNumberFormat="1" applyFont="1" applyBorder="1" applyAlignment="1">
      <alignment horizontal="right" vertical="center" wrapText="1"/>
    </xf>
    <xf numFmtId="3" fontId="39" fillId="0" borderId="16" xfId="0" applyNumberFormat="1" applyFont="1" applyBorder="1" applyAlignment="1">
      <alignment horizontal="right" vertical="center" wrapText="1"/>
    </xf>
    <xf numFmtId="181" fontId="42" fillId="0" borderId="3" xfId="49" applyNumberFormat="1" applyFont="1" applyFill="1" applyBorder="1" applyAlignment="1">
      <alignment horizontal="left" vertical="center" wrapText="1"/>
    </xf>
    <xf numFmtId="0" fontId="3" fillId="27" borderId="3" xfId="0" applyFont="1" applyFill="1" applyBorder="1" applyAlignment="1">
      <alignment horizontal="center" vertical="center"/>
    </xf>
    <xf numFmtId="3" fontId="43" fillId="0" borderId="3" xfId="0" applyNumberFormat="1" applyFont="1" applyFill="1" applyBorder="1" applyAlignment="1">
      <alignment horizontal="left" vertical="center" wrapText="1"/>
    </xf>
    <xf numFmtId="0" fontId="0" fillId="0" borderId="0" xfId="0" applyFill="1" applyAlignme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37" fillId="0" borderId="0" xfId="0" applyFont="1" applyFill="1" applyBorder="1" applyAlignment="1">
      <alignment horizontal="right" vertical="center" wrapText="1"/>
    </xf>
    <xf numFmtId="0" fontId="0" fillId="0" borderId="0" xfId="0" applyFill="1"/>
    <xf numFmtId="181" fontId="0" fillId="0" borderId="0" xfId="0" applyNumberFormat="1" applyAlignment="1">
      <alignment vertical="center"/>
    </xf>
    <xf numFmtId="181" fontId="6" fillId="0" borderId="0" xfId="0" applyNumberFormat="1" applyFont="1" applyAlignment="1">
      <alignment horizontal="center" vertical="center"/>
    </xf>
    <xf numFmtId="181" fontId="4" fillId="0" borderId="0" xfId="0" applyNumberFormat="1" applyFont="1" applyAlignment="1">
      <alignment horizontal="center" vertical="center"/>
    </xf>
    <xf numFmtId="181" fontId="3" fillId="27" borderId="3" xfId="0" applyNumberFormat="1" applyFont="1" applyFill="1" applyBorder="1" applyAlignment="1">
      <alignment horizontal="center" vertical="center"/>
    </xf>
    <xf numFmtId="181" fontId="0" fillId="0" borderId="0" xfId="0" applyNumberFormat="1"/>
    <xf numFmtId="0" fontId="3" fillId="27" borderId="3" xfId="0" applyFont="1" applyFill="1" applyBorder="1" applyAlignment="1">
      <alignment horizontal="center" vertical="center"/>
    </xf>
    <xf numFmtId="41" fontId="44" fillId="0" borderId="3" xfId="49" applyFont="1" applyFill="1" applyBorder="1" applyAlignment="1">
      <alignment horizontal="right" vertical="center" shrinkToFit="1"/>
    </xf>
    <xf numFmtId="181" fontId="36" fillId="28" borderId="3" xfId="60" applyNumberFormat="1" applyFont="1" applyFill="1" applyBorder="1" applyAlignment="1">
      <alignment horizontal="right" vertical="center" shrinkToFit="1"/>
    </xf>
    <xf numFmtId="0" fontId="30" fillId="0" borderId="3" xfId="0" applyFont="1" applyFill="1" applyBorder="1" applyAlignment="1">
      <alignment horizontal="left" vertical="center" wrapText="1"/>
    </xf>
    <xf numFmtId="0" fontId="30" fillId="0" borderId="3" xfId="0" applyFont="1" applyBorder="1" applyAlignment="1">
      <alignment vertical="center" wrapText="1"/>
    </xf>
    <xf numFmtId="0" fontId="0" fillId="0" borderId="0" xfId="0" applyFill="1" applyAlignment="1">
      <alignment horizontal="center" vertical="center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center"/>
    </xf>
    <xf numFmtId="0" fontId="46" fillId="0" borderId="0" xfId="0" applyFont="1" applyAlignment="1">
      <alignment horizontal="center" vertical="center" wrapText="1"/>
    </xf>
    <xf numFmtId="41" fontId="36" fillId="28" borderId="3" xfId="60" applyNumberFormat="1" applyFont="1" applyFill="1" applyBorder="1" applyAlignment="1">
      <alignment horizontal="center" vertical="center" shrinkToFit="1"/>
    </xf>
    <xf numFmtId="0" fontId="36" fillId="28" borderId="3" xfId="60" applyFont="1" applyFill="1" applyBorder="1" applyAlignment="1">
      <alignment horizontal="left" vertical="center" shrinkToFit="1"/>
    </xf>
    <xf numFmtId="3" fontId="1" fillId="29" borderId="3" xfId="0" applyNumberFormat="1" applyFont="1" applyFill="1" applyBorder="1" applyAlignment="1">
      <alignment horizontal="left" vertical="center" wrapText="1"/>
    </xf>
    <xf numFmtId="3" fontId="44" fillId="29" borderId="3" xfId="0" applyNumberFormat="1" applyFont="1" applyFill="1" applyBorder="1" applyAlignment="1">
      <alignment horizontal="left" vertical="center" wrapText="1"/>
    </xf>
    <xf numFmtId="41" fontId="44" fillId="26" borderId="3" xfId="49" applyFont="1" applyFill="1" applyBorder="1" applyAlignment="1">
      <alignment horizontal="right" vertical="center" shrinkToFit="1"/>
    </xf>
    <xf numFmtId="181" fontId="36" fillId="0" borderId="3" xfId="49" applyNumberFormat="1" applyFont="1" applyFill="1" applyBorder="1" applyAlignment="1">
      <alignment horizontal="right" vertical="center" shrinkToFit="1"/>
    </xf>
    <xf numFmtId="181" fontId="44" fillId="0" borderId="3" xfId="49" applyNumberFormat="1" applyFont="1" applyFill="1" applyBorder="1" applyAlignment="1">
      <alignment horizontal="right" vertical="center" shrinkToFit="1"/>
    </xf>
    <xf numFmtId="0" fontId="0" fillId="0" borderId="3" xfId="0" applyFont="1" applyBorder="1" applyAlignment="1">
      <alignment shrinkToFit="1"/>
    </xf>
    <xf numFmtId="41" fontId="0" fillId="0" borderId="3" xfId="49" applyFont="1" applyFill="1" applyBorder="1" applyAlignment="1">
      <alignment horizontal="right" vertical="center" shrinkToFit="1"/>
    </xf>
    <xf numFmtId="181" fontId="0" fillId="0" borderId="3" xfId="49" applyNumberFormat="1" applyFont="1" applyFill="1" applyBorder="1" applyAlignment="1">
      <alignment horizontal="right" vertical="center" shrinkToFit="1"/>
    </xf>
    <xf numFmtId="181" fontId="0" fillId="0" borderId="3" xfId="0" applyNumberFormat="1" applyFont="1" applyFill="1" applyBorder="1" applyAlignment="1">
      <alignment horizontal="right" vertical="center" shrinkToFit="1"/>
    </xf>
    <xf numFmtId="0" fontId="0" fillId="0" borderId="3" xfId="0" applyFont="1" applyFill="1" applyBorder="1" applyAlignment="1">
      <alignment shrinkToFit="1"/>
    </xf>
    <xf numFmtId="41" fontId="36" fillId="28" borderId="3" xfId="60" applyNumberFormat="1" applyFont="1" applyFill="1" applyBorder="1" applyAlignment="1">
      <alignment horizontal="right" vertical="center" shrinkToFit="1"/>
    </xf>
    <xf numFmtId="183" fontId="30" fillId="0" borderId="3" xfId="64" applyNumberFormat="1" applyFont="1" applyFill="1" applyBorder="1" applyAlignment="1" applyProtection="1">
      <alignment horizontal="left" vertical="center" wrapText="1"/>
      <protection locked="0" hidden="1"/>
    </xf>
    <xf numFmtId="41" fontId="3" fillId="0" borderId="3" xfId="68" applyFont="1" applyFill="1" applyBorder="1" applyAlignment="1">
      <alignment horizontal="right" vertical="center" shrinkToFit="1"/>
    </xf>
    <xf numFmtId="41" fontId="0" fillId="0" borderId="3" xfId="68" applyFont="1" applyFill="1" applyBorder="1" applyAlignment="1">
      <alignment horizontal="right" vertical="center" shrinkToFit="1"/>
    </xf>
    <xf numFmtId="184" fontId="0" fillId="0" borderId="3" xfId="49" applyNumberFormat="1" applyFont="1" applyFill="1" applyBorder="1" applyAlignment="1">
      <alignment horizontal="center" vertical="center" shrinkToFit="1"/>
    </xf>
    <xf numFmtId="185" fontId="0" fillId="0" borderId="3" xfId="49" applyNumberFormat="1" applyFont="1" applyFill="1" applyBorder="1" applyAlignment="1">
      <alignment horizontal="center" vertical="center" shrinkToFit="1"/>
    </xf>
    <xf numFmtId="41" fontId="3" fillId="0" borderId="3" xfId="49" applyFont="1" applyFill="1" applyBorder="1" applyAlignment="1">
      <alignment horizontal="right" vertical="center" shrinkToFit="1"/>
    </xf>
    <xf numFmtId="181" fontId="44" fillId="0" borderId="3" xfId="0" applyNumberFormat="1" applyFont="1" applyFill="1" applyBorder="1" applyAlignment="1">
      <alignment horizontal="right" vertical="center" shrinkToFit="1"/>
    </xf>
    <xf numFmtId="41" fontId="0" fillId="0" borderId="3" xfId="49" applyFont="1" applyFill="1" applyBorder="1" applyAlignment="1">
      <alignment horizontal="center" vertical="center" shrinkToFit="1"/>
    </xf>
    <xf numFmtId="182" fontId="0" fillId="0" borderId="3" xfId="49" applyNumberFormat="1" applyFont="1" applyFill="1" applyBorder="1" applyAlignment="1">
      <alignment horizontal="right" vertical="center" shrinkToFit="1"/>
    </xf>
    <xf numFmtId="41" fontId="36" fillId="0" borderId="3" xfId="49" applyFont="1" applyFill="1" applyBorder="1" applyAlignment="1">
      <alignment horizontal="right" vertical="center" shrinkToFit="1"/>
    </xf>
    <xf numFmtId="181" fontId="0" fillId="0" borderId="3" xfId="0" applyNumberFormat="1" applyFont="1" applyBorder="1" applyAlignment="1">
      <alignment shrinkToFit="1"/>
    </xf>
    <xf numFmtId="183" fontId="44" fillId="0" borderId="3" xfId="0" applyNumberFormat="1" applyFont="1" applyFill="1" applyBorder="1" applyAlignment="1" applyProtection="1">
      <alignment horizontal="center" vertical="center" shrinkToFit="1"/>
      <protection locked="0"/>
    </xf>
    <xf numFmtId="41" fontId="0" fillId="0" borderId="3" xfId="49" applyNumberFormat="1" applyFont="1" applyFill="1" applyBorder="1" applyAlignment="1">
      <alignment horizontal="right" vertical="center" shrinkToFit="1"/>
    </xf>
    <xf numFmtId="41" fontId="3" fillId="0" borderId="3" xfId="49" applyNumberFormat="1" applyFont="1" applyFill="1" applyBorder="1" applyAlignment="1">
      <alignment horizontal="right" vertical="center" shrinkToFit="1"/>
    </xf>
    <xf numFmtId="41" fontId="0" fillId="0" borderId="3" xfId="49" applyFont="1" applyFill="1" applyBorder="1" applyAlignment="1" applyProtection="1">
      <alignment horizontal="center" vertical="center" shrinkToFit="1"/>
      <protection locked="0"/>
    </xf>
    <xf numFmtId="0" fontId="3" fillId="31" borderId="3" xfId="0" applyFont="1" applyFill="1" applyBorder="1" applyAlignment="1">
      <alignment horizontal="center" vertical="center"/>
    </xf>
    <xf numFmtId="0" fontId="47" fillId="31" borderId="18" xfId="0" applyFont="1" applyFill="1" applyBorder="1" applyAlignment="1">
      <alignment horizontal="center" vertical="center" shrinkToFit="1"/>
    </xf>
    <xf numFmtId="0" fontId="3" fillId="31" borderId="3" xfId="0" applyFont="1" applyFill="1" applyBorder="1" applyAlignment="1">
      <alignment horizontal="center" vertical="center" shrinkToFit="1"/>
    </xf>
    <xf numFmtId="181" fontId="3" fillId="31" borderId="3" xfId="0" applyNumberFormat="1" applyFont="1" applyFill="1" applyBorder="1" applyAlignment="1">
      <alignment horizontal="center" vertical="center" shrinkToFit="1"/>
    </xf>
    <xf numFmtId="0" fontId="30" fillId="29" borderId="3" xfId="0" applyFont="1" applyFill="1" applyBorder="1" applyAlignment="1">
      <alignment horizontal="left" vertical="center" wrapText="1"/>
    </xf>
    <xf numFmtId="41" fontId="30" fillId="29" borderId="3" xfId="49" applyFont="1" applyFill="1" applyBorder="1" applyAlignment="1">
      <alignment horizontal="left" vertical="center" wrapText="1" shrinkToFit="1"/>
    </xf>
    <xf numFmtId="183" fontId="30" fillId="29" borderId="3" xfId="0" applyNumberFormat="1" applyFont="1" applyFill="1" applyBorder="1" applyAlignment="1" applyProtection="1">
      <alignment horizontal="left" vertical="center" wrapText="1"/>
      <protection locked="0"/>
    </xf>
    <xf numFmtId="0" fontId="30" fillId="29" borderId="3" xfId="67" applyNumberFormat="1" applyFont="1" applyFill="1" applyBorder="1" applyAlignment="1">
      <alignment vertical="center" wrapText="1" shrinkToFit="1"/>
    </xf>
    <xf numFmtId="41" fontId="30" fillId="0" borderId="3" xfId="49" applyFont="1" applyFill="1" applyBorder="1" applyAlignment="1">
      <alignment horizontal="left" vertical="center" wrapText="1" shrinkToFit="1"/>
    </xf>
    <xf numFmtId="0" fontId="3" fillId="27" borderId="3" xfId="0" applyFont="1" applyFill="1" applyBorder="1" applyAlignment="1">
      <alignment horizontal="center" vertical="center"/>
    </xf>
    <xf numFmtId="0" fontId="30" fillId="29" borderId="3" xfId="0" applyFont="1" applyFill="1" applyBorder="1" applyAlignment="1">
      <alignment vertical="center" wrapText="1"/>
    </xf>
    <xf numFmtId="184" fontId="0" fillId="0" borderId="3" xfId="49" applyNumberFormat="1" applyFont="1" applyFill="1" applyBorder="1" applyAlignment="1">
      <alignment vertical="center" shrinkToFit="1"/>
    </xf>
    <xf numFmtId="185" fontId="0" fillId="0" borderId="3" xfId="49" applyNumberFormat="1" applyFont="1" applyFill="1" applyBorder="1" applyAlignment="1">
      <alignment vertical="center" shrinkToFit="1"/>
    </xf>
    <xf numFmtId="181" fontId="0" fillId="0" borderId="3" xfId="49" applyNumberFormat="1" applyFont="1" applyFill="1" applyBorder="1" applyAlignment="1">
      <alignment vertical="center" shrinkToFit="1"/>
    </xf>
    <xf numFmtId="41" fontId="3" fillId="0" borderId="3" xfId="49" applyFont="1" applyFill="1" applyBorder="1" applyAlignment="1">
      <alignment vertical="center" shrinkToFit="1"/>
    </xf>
    <xf numFmtId="41" fontId="0" fillId="0" borderId="3" xfId="49" applyFont="1" applyFill="1" applyBorder="1" applyAlignment="1">
      <alignment vertical="center" shrinkToFit="1"/>
    </xf>
    <xf numFmtId="41" fontId="44" fillId="26" borderId="3" xfId="49" applyFont="1" applyFill="1" applyBorder="1" applyAlignment="1">
      <alignment vertical="center" shrinkToFit="1"/>
    </xf>
    <xf numFmtId="181" fontId="44" fillId="0" borderId="3" xfId="49" applyNumberFormat="1" applyFont="1" applyFill="1" applyBorder="1" applyAlignment="1">
      <alignment vertical="center" shrinkToFit="1"/>
    </xf>
    <xf numFmtId="41" fontId="30" fillId="0" borderId="3" xfId="49" applyFont="1" applyFill="1" applyBorder="1" applyAlignment="1">
      <alignment vertical="center" wrapText="1" shrinkToFit="1"/>
    </xf>
    <xf numFmtId="3" fontId="44" fillId="29" borderId="3" xfId="0" applyNumberFormat="1" applyFont="1" applyFill="1" applyBorder="1" applyAlignment="1">
      <alignment vertical="center" wrapText="1"/>
    </xf>
    <xf numFmtId="0" fontId="0" fillId="0" borderId="0" xfId="0" applyAlignment="1"/>
    <xf numFmtId="3" fontId="48" fillId="29" borderId="3" xfId="0" applyNumberFormat="1" applyFont="1" applyFill="1" applyBorder="1" applyAlignment="1">
      <alignment horizontal="left" vertical="center" wrapText="1"/>
    </xf>
    <xf numFmtId="180" fontId="36" fillId="29" borderId="3" xfId="60" applyNumberFormat="1" applyFont="1" applyFill="1" applyBorder="1" applyAlignment="1">
      <alignment horizontal="right" vertical="center" shrinkToFit="1"/>
    </xf>
    <xf numFmtId="180" fontId="44" fillId="29" borderId="3" xfId="49" applyNumberFormat="1" applyFont="1" applyFill="1" applyBorder="1" applyAlignment="1">
      <alignment horizontal="right" vertical="center"/>
    </xf>
    <xf numFmtId="41" fontId="44" fillId="29" borderId="3" xfId="49" applyFont="1" applyFill="1" applyBorder="1" applyAlignment="1">
      <alignment horizontal="right" vertical="center"/>
    </xf>
    <xf numFmtId="0" fontId="49" fillId="29" borderId="3" xfId="0" applyFont="1" applyFill="1" applyBorder="1" applyAlignment="1">
      <alignment horizontal="left" vertical="center" wrapText="1"/>
    </xf>
    <xf numFmtId="0" fontId="49" fillId="29" borderId="3" xfId="0" applyFont="1" applyFill="1" applyBorder="1" applyAlignment="1">
      <alignment horizontal="center" vertical="center" wrapText="1"/>
    </xf>
    <xf numFmtId="180" fontId="36" fillId="28" borderId="3" xfId="60" applyNumberFormat="1" applyFont="1" applyFill="1" applyBorder="1" applyAlignment="1">
      <alignment horizontal="center" vertical="center" shrinkToFit="1"/>
    </xf>
    <xf numFmtId="0" fontId="50" fillId="28" borderId="3" xfId="60" applyFont="1" applyFill="1" applyBorder="1" applyAlignment="1">
      <alignment horizontal="center" vertical="center" shrinkToFit="1"/>
    </xf>
    <xf numFmtId="41" fontId="36" fillId="29" borderId="3" xfId="49" applyFont="1" applyFill="1" applyBorder="1" applyAlignment="1">
      <alignment horizontal="right" vertical="center"/>
    </xf>
    <xf numFmtId="180" fontId="3" fillId="32" borderId="3" xfId="0" applyNumberFormat="1" applyFont="1" applyFill="1" applyBorder="1" applyAlignment="1">
      <alignment horizontal="center" vertical="center" shrinkToFit="1"/>
    </xf>
    <xf numFmtId="180" fontId="3" fillId="32" borderId="3" xfId="0" applyNumberFormat="1" applyFont="1" applyFill="1" applyBorder="1" applyAlignment="1">
      <alignment horizontal="right" vertical="center" shrinkToFit="1"/>
    </xf>
    <xf numFmtId="0" fontId="36" fillId="32" borderId="3" xfId="60" applyFont="1" applyFill="1" applyBorder="1" applyAlignment="1">
      <alignment horizontal="center" vertical="center" shrinkToFit="1"/>
    </xf>
    <xf numFmtId="0" fontId="51" fillId="32" borderId="3" xfId="0" applyFont="1" applyFill="1" applyBorder="1" applyAlignment="1">
      <alignment horizontal="center" vertical="center" shrinkToFit="1"/>
    </xf>
    <xf numFmtId="0" fontId="51" fillId="27" borderId="3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 wrapText="1"/>
    </xf>
    <xf numFmtId="180" fontId="1" fillId="0" borderId="3" xfId="49" applyNumberFormat="1" applyFont="1" applyFill="1" applyBorder="1" applyAlignment="1">
      <alignment horizontal="right" vertical="center" shrinkToFit="1"/>
    </xf>
    <xf numFmtId="41" fontId="3" fillId="29" borderId="3" xfId="49" applyFont="1" applyFill="1" applyBorder="1" applyAlignment="1">
      <alignment horizontal="right" vertical="center" shrinkToFit="1"/>
    </xf>
    <xf numFmtId="41" fontId="1" fillId="29" borderId="3" xfId="49" applyFont="1" applyFill="1" applyBorder="1" applyAlignment="1">
      <alignment horizontal="right" vertical="center" shrinkToFit="1"/>
    </xf>
    <xf numFmtId="0" fontId="30" fillId="0" borderId="3" xfId="0" applyNumberFormat="1" applyFont="1" applyFill="1" applyBorder="1" applyAlignment="1" applyProtection="1">
      <alignment horizontal="left" vertical="center" wrapText="1"/>
      <protection locked="0"/>
    </xf>
    <xf numFmtId="186" fontId="3" fillId="0" borderId="3" xfId="49" applyNumberFormat="1" applyFont="1" applyFill="1" applyBorder="1" applyAlignment="1">
      <alignment horizontal="right" vertical="center" shrinkToFit="1"/>
    </xf>
    <xf numFmtId="186" fontId="1" fillId="0" borderId="3" xfId="49" applyNumberFormat="1" applyFont="1" applyFill="1" applyBorder="1" applyAlignment="1">
      <alignment horizontal="right" vertical="center" shrinkToFit="1"/>
    </xf>
    <xf numFmtId="186" fontId="0" fillId="0" borderId="3" xfId="49" applyNumberFormat="1" applyFont="1" applyFill="1" applyBorder="1" applyAlignment="1">
      <alignment horizontal="right" vertical="center" shrinkToFit="1"/>
    </xf>
    <xf numFmtId="180" fontId="0" fillId="0" borderId="3" xfId="49" applyNumberFormat="1" applyFont="1" applyFill="1" applyBorder="1" applyAlignment="1">
      <alignment horizontal="right" vertical="center" shrinkToFit="1"/>
    </xf>
    <xf numFmtId="3" fontId="2" fillId="0" borderId="3" xfId="0" applyNumberFormat="1" applyFont="1" applyFill="1" applyBorder="1" applyAlignment="1">
      <alignment horizontal="left" vertical="center" wrapText="1"/>
    </xf>
    <xf numFmtId="3" fontId="0" fillId="29" borderId="3" xfId="0" applyNumberFormat="1" applyFont="1" applyFill="1" applyBorder="1" applyAlignment="1">
      <alignment horizontal="left" vertical="center" wrapText="1"/>
    </xf>
    <xf numFmtId="41" fontId="2" fillId="0" borderId="3" xfId="49" applyFont="1" applyFill="1" applyBorder="1" applyAlignment="1">
      <alignment horizontal="left" vertical="center" wrapText="1" shrinkToFit="1"/>
    </xf>
    <xf numFmtId="0" fontId="37" fillId="0" borderId="0" xfId="0" applyFont="1" applyBorder="1" applyAlignment="1">
      <alignment horizontal="righ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wrapText="1"/>
    </xf>
    <xf numFmtId="0" fontId="3" fillId="27" borderId="3" xfId="0" applyFont="1" applyFill="1" applyBorder="1" applyAlignment="1">
      <alignment horizontal="center" vertical="center" wrapText="1"/>
    </xf>
    <xf numFmtId="0" fontId="53" fillId="27" borderId="3" xfId="0" applyFont="1" applyFill="1" applyBorder="1" applyAlignment="1">
      <alignment horizontal="center" vertical="center" wrapText="1"/>
    </xf>
    <xf numFmtId="0" fontId="3" fillId="27" borderId="3" xfId="0" applyFont="1" applyFill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54" fillId="27" borderId="3" xfId="0" applyFont="1" applyFill="1" applyBorder="1" applyAlignment="1">
      <alignment horizontal="center" vertical="center" wrapText="1"/>
    </xf>
    <xf numFmtId="0" fontId="52" fillId="27" borderId="3" xfId="0" applyFont="1" applyFill="1" applyBorder="1" applyAlignment="1">
      <alignment horizontal="center" vertical="center" wrapText="1"/>
    </xf>
    <xf numFmtId="0" fontId="33" fillId="27" borderId="3" xfId="0" applyFont="1" applyFill="1" applyBorder="1" applyAlignment="1">
      <alignment horizontal="center" vertical="center" wrapText="1"/>
    </xf>
    <xf numFmtId="0" fontId="3" fillId="30" borderId="3" xfId="0" applyFont="1" applyFill="1" applyBorder="1" applyAlignment="1">
      <alignment horizontal="center" vertical="center" wrapText="1"/>
    </xf>
    <xf numFmtId="0" fontId="3" fillId="30" borderId="3" xfId="0" applyFont="1" applyFill="1" applyBorder="1" applyAlignment="1">
      <alignment horizontal="center" vertical="center"/>
    </xf>
    <xf numFmtId="0" fontId="45" fillId="27" borderId="17" xfId="0" applyFont="1" applyFill="1" applyBorder="1" applyAlignment="1">
      <alignment horizontal="center" vertical="center" wrapText="1"/>
    </xf>
    <xf numFmtId="0" fontId="45" fillId="27" borderId="18" xfId="0" applyFont="1" applyFill="1" applyBorder="1" applyAlignment="1">
      <alignment horizontal="center" vertical="center"/>
    </xf>
    <xf numFmtId="0" fontId="3" fillId="27" borderId="17" xfId="0" applyFont="1" applyFill="1" applyBorder="1" applyAlignment="1">
      <alignment horizontal="center" vertical="center"/>
    </xf>
    <xf numFmtId="0" fontId="3" fillId="27" borderId="18" xfId="0" applyFont="1" applyFill="1" applyBorder="1" applyAlignment="1">
      <alignment horizontal="center" vertical="center"/>
    </xf>
  </cellXfs>
  <cellStyles count="69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AeE­ [0]_INQUIRY ¿μ¾÷AßAø " xfId="19"/>
    <cellStyle name="AeE­_INQUIRY ¿μ¾÷AßAø " xfId="20"/>
    <cellStyle name="AÞ¸¶ [0]_INQUIRY ¿μ¾÷AßAø " xfId="21"/>
    <cellStyle name="AÞ¸¶_INQUIRY ¿μ¾÷AßAø " xfId="22"/>
    <cellStyle name="C￥AØ_¿μ¾÷CoE² " xfId="23"/>
    <cellStyle name="Comma [0]_ SG&amp;A Bridge " xfId="24"/>
    <cellStyle name="Comma_ SG&amp;A Bridge " xfId="25"/>
    <cellStyle name="Currency [0]_ SG&amp;A Bridge " xfId="26"/>
    <cellStyle name="Currency_ SG&amp;A Bridge " xfId="27"/>
    <cellStyle name="Grey" xfId="28"/>
    <cellStyle name="Header1" xfId="29"/>
    <cellStyle name="Header2" xfId="30"/>
    <cellStyle name="Input [yellow]" xfId="31"/>
    <cellStyle name="Normal - Style1" xfId="32"/>
    <cellStyle name="Normal_ SG&amp;A Bridge " xfId="33"/>
    <cellStyle name="Percent [2]" xfId="34"/>
    <cellStyle name="강조색1" xfId="35" builtinId="29" customBuiltin="1"/>
    <cellStyle name="강조색2" xfId="36" builtinId="33" customBuiltin="1"/>
    <cellStyle name="강조색3" xfId="37" builtinId="37" customBuiltin="1"/>
    <cellStyle name="강조색4" xfId="38" builtinId="41" customBuiltin="1"/>
    <cellStyle name="강조색5" xfId="39" builtinId="45" customBuiltin="1"/>
    <cellStyle name="강조색6" xfId="40" builtinId="49" customBuiltin="1"/>
    <cellStyle name="경고문" xfId="41" builtinId="11" customBuiltin="1"/>
    <cellStyle name="계산" xfId="42" builtinId="22" customBuiltin="1"/>
    <cellStyle name="나쁨" xfId="43" builtinId="27" customBuiltin="1"/>
    <cellStyle name="메모" xfId="44" builtinId="10" customBuiltin="1"/>
    <cellStyle name="보통" xfId="45" builtinId="28" customBuiltin="1"/>
    <cellStyle name="뷭?_BOOKSHIP" xfId="46"/>
    <cellStyle name="설명 텍스트" xfId="47" builtinId="53" customBuiltin="1"/>
    <cellStyle name="셀 확인" xfId="48" builtinId="23" customBuiltin="1"/>
    <cellStyle name="쉼표 [0]" xfId="49" builtinId="6"/>
    <cellStyle name="쉼표 [0] 2" xfId="50"/>
    <cellStyle name="쉼표 [0] 2 2" xfId="68"/>
    <cellStyle name="쉼표 [0] 3" xfId="51"/>
    <cellStyle name="연결된 셀" xfId="52" builtinId="24" customBuiltin="1"/>
    <cellStyle name="요약" xfId="53" builtinId="25" customBuiltin="1"/>
    <cellStyle name="입력" xfId="54" builtinId="20" customBuiltin="1"/>
    <cellStyle name="제목" xfId="55" builtinId="15" customBuiltin="1"/>
    <cellStyle name="제목 1" xfId="56" builtinId="16" customBuiltin="1"/>
    <cellStyle name="제목 2" xfId="57" builtinId="17" customBuiltin="1"/>
    <cellStyle name="제목 3" xfId="58" builtinId="18" customBuiltin="1"/>
    <cellStyle name="제목 4" xfId="59" builtinId="19" customBuiltin="1"/>
    <cellStyle name="좋음" xfId="60" builtinId="26" customBuiltin="1"/>
    <cellStyle name="출력" xfId="61" builtinId="21" customBuiltin="1"/>
    <cellStyle name="콤마 [0]_1202" xfId="62"/>
    <cellStyle name="콤마_1202" xfId="63"/>
    <cellStyle name="표준" xfId="0" builtinId="0"/>
    <cellStyle name="표준 16 3" xfId="64"/>
    <cellStyle name="표준 2" xfId="65"/>
    <cellStyle name="표준 2 5" xfId="67"/>
    <cellStyle name="표준 3" xfId="66"/>
  </cellStyles>
  <dxfs count="3">
    <dxf>
      <fill>
        <patternFill>
          <bgColor rgb="FFFFCCFF"/>
        </patternFill>
      </fill>
    </dxf>
    <dxf>
      <fill>
        <patternFill>
          <bgColor rgb="FFFFCCFF"/>
        </patternFill>
      </fill>
    </dxf>
    <dxf>
      <fill>
        <patternFill>
          <bgColor rgb="FFFFCCFF"/>
        </patternFill>
      </fill>
    </dxf>
  </dxfs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11"/>
  <sheetViews>
    <sheetView workbookViewId="0">
      <selection activeCell="C9" sqref="C9"/>
    </sheetView>
  </sheetViews>
  <sheetFormatPr defaultRowHeight="13.5"/>
  <cols>
    <col min="1" max="2" width="6.109375" customWidth="1"/>
    <col min="3" max="3" width="30.77734375" customWidth="1"/>
    <col min="4" max="4" width="12.6640625" customWidth="1"/>
    <col min="5" max="6" width="13.21875" customWidth="1"/>
    <col min="7" max="8" width="11.109375" customWidth="1"/>
    <col min="9" max="9" width="17.6640625" customWidth="1"/>
    <col min="10" max="10" width="22.33203125" customWidth="1"/>
  </cols>
  <sheetData>
    <row r="1" spans="1:12">
      <c r="A1" s="1"/>
      <c r="B1" s="1"/>
      <c r="C1" s="1"/>
      <c r="D1" s="1"/>
      <c r="E1" s="1"/>
      <c r="F1" s="1"/>
      <c r="G1" s="1"/>
      <c r="H1" s="1"/>
      <c r="I1" s="1"/>
      <c r="J1" s="1"/>
    </row>
    <row r="2" spans="1:12" ht="22.5" customHeight="1">
      <c r="A2" s="116" t="s">
        <v>44</v>
      </c>
      <c r="B2" s="116"/>
      <c r="C2" s="117"/>
      <c r="D2" s="117"/>
      <c r="E2" s="117"/>
      <c r="F2" s="117"/>
      <c r="G2" s="117"/>
      <c r="H2" s="117"/>
      <c r="I2" s="117"/>
      <c r="J2" s="117"/>
    </row>
    <row r="3" spans="1:12" ht="22.5">
      <c r="A3" s="118" t="s">
        <v>71</v>
      </c>
      <c r="B3" s="118"/>
      <c r="C3" s="118"/>
      <c r="D3" s="3"/>
      <c r="E3" s="3"/>
      <c r="F3" s="3"/>
      <c r="G3" s="3"/>
      <c r="H3" s="3"/>
      <c r="I3" s="3"/>
      <c r="J3" s="3"/>
    </row>
    <row r="4" spans="1:12" ht="23.25" customHeight="1">
      <c r="A4" s="4"/>
      <c r="B4" s="4"/>
      <c r="C4" s="4"/>
      <c r="D4" s="3"/>
      <c r="E4" s="3"/>
      <c r="F4" s="3"/>
      <c r="G4" s="3"/>
      <c r="H4" s="115" t="s">
        <v>70</v>
      </c>
      <c r="I4" s="115"/>
      <c r="J4" s="115"/>
      <c r="K4" s="5"/>
      <c r="L4" s="5"/>
    </row>
    <row r="5" spans="1:12" ht="25.5" customHeight="1">
      <c r="A5" s="119" t="s">
        <v>69</v>
      </c>
      <c r="B5" s="123" t="s">
        <v>68</v>
      </c>
      <c r="C5" s="121" t="s">
        <v>67</v>
      </c>
      <c r="D5" s="121" t="s">
        <v>66</v>
      </c>
      <c r="E5" s="122"/>
      <c r="F5" s="122"/>
      <c r="G5" s="121" t="s">
        <v>65</v>
      </c>
      <c r="H5" s="121"/>
      <c r="I5" s="9" t="s">
        <v>64</v>
      </c>
      <c r="J5" s="119" t="s">
        <v>63</v>
      </c>
    </row>
    <row r="6" spans="1:12" ht="25.5" customHeight="1">
      <c r="A6" s="120"/>
      <c r="B6" s="124"/>
      <c r="C6" s="121"/>
      <c r="D6" s="77" t="s">
        <v>62</v>
      </c>
      <c r="E6" s="77" t="s">
        <v>61</v>
      </c>
      <c r="F6" s="102" t="s">
        <v>60</v>
      </c>
      <c r="G6" s="77" t="s">
        <v>59</v>
      </c>
      <c r="H6" s="77" t="s">
        <v>58</v>
      </c>
      <c r="I6" s="77" t="s">
        <v>57</v>
      </c>
      <c r="J6" s="121"/>
    </row>
    <row r="7" spans="1:12" ht="35.25" customHeight="1">
      <c r="A7" s="101"/>
      <c r="B7" s="101"/>
      <c r="C7" s="100" t="s">
        <v>56</v>
      </c>
      <c r="D7" s="99">
        <f t="shared" ref="D7:I7" si="0">SUM(D8,D10)</f>
        <v>-172075</v>
      </c>
      <c r="E7" s="99">
        <f t="shared" si="0"/>
        <v>3997609</v>
      </c>
      <c r="F7" s="99">
        <f t="shared" si="0"/>
        <v>4169684</v>
      </c>
      <c r="G7" s="99">
        <f t="shared" si="0"/>
        <v>1573334</v>
      </c>
      <c r="H7" s="99">
        <f t="shared" si="0"/>
        <v>0</v>
      </c>
      <c r="I7" s="99">
        <f t="shared" si="0"/>
        <v>5570943</v>
      </c>
      <c r="J7" s="98"/>
    </row>
    <row r="8" spans="1:12" ht="35.25" customHeight="1">
      <c r="A8" s="96"/>
      <c r="B8" s="96"/>
      <c r="C8" s="96" t="s">
        <v>55</v>
      </c>
      <c r="D8" s="12">
        <f t="shared" ref="D8:I8" si="1">D9</f>
        <v>-315595</v>
      </c>
      <c r="E8" s="12">
        <f t="shared" si="1"/>
        <v>3658089</v>
      </c>
      <c r="F8" s="12">
        <f t="shared" si="1"/>
        <v>3973684</v>
      </c>
      <c r="G8" s="12">
        <f t="shared" si="1"/>
        <v>1467234</v>
      </c>
      <c r="H8" s="12">
        <f t="shared" si="1"/>
        <v>0</v>
      </c>
      <c r="I8" s="12">
        <f t="shared" si="1"/>
        <v>5125323</v>
      </c>
      <c r="J8" s="95"/>
    </row>
    <row r="9" spans="1:12" ht="62.25" customHeight="1">
      <c r="A9" s="94">
        <v>1619</v>
      </c>
      <c r="B9" s="94">
        <v>11</v>
      </c>
      <c r="C9" s="93" t="s">
        <v>54</v>
      </c>
      <c r="D9" s="91">
        <f>E9-F9</f>
        <v>-315595</v>
      </c>
      <c r="E9" s="97">
        <v>3658089</v>
      </c>
      <c r="F9" s="92">
        <v>3973684</v>
      </c>
      <c r="G9" s="92">
        <v>1467234</v>
      </c>
      <c r="H9" s="91"/>
      <c r="I9" s="92">
        <f>E9+G9-H9</f>
        <v>5125323</v>
      </c>
      <c r="J9" s="89" t="s">
        <v>53</v>
      </c>
    </row>
    <row r="10" spans="1:12" ht="35.25" customHeight="1">
      <c r="A10" s="96"/>
      <c r="B10" s="96"/>
      <c r="C10" s="96" t="s">
        <v>52</v>
      </c>
      <c r="D10" s="12">
        <f t="shared" ref="D10:I10" si="2">SUM(D11:D11)</f>
        <v>143520</v>
      </c>
      <c r="E10" s="12">
        <f t="shared" si="2"/>
        <v>339520</v>
      </c>
      <c r="F10" s="12">
        <f t="shared" si="2"/>
        <v>196000</v>
      </c>
      <c r="G10" s="12">
        <f t="shared" si="2"/>
        <v>106100</v>
      </c>
      <c r="H10" s="12">
        <f t="shared" si="2"/>
        <v>0</v>
      </c>
      <c r="I10" s="12">
        <f t="shared" si="2"/>
        <v>445620</v>
      </c>
      <c r="J10" s="95"/>
    </row>
    <row r="11" spans="1:12" ht="62.25" customHeight="1">
      <c r="A11" s="94">
        <v>1494</v>
      </c>
      <c r="B11" s="94">
        <v>14</v>
      </c>
      <c r="C11" s="93" t="s">
        <v>51</v>
      </c>
      <c r="D11" s="91">
        <f>E11-F11</f>
        <v>143520</v>
      </c>
      <c r="E11" s="90">
        <v>339520</v>
      </c>
      <c r="F11" s="92">
        <v>196000</v>
      </c>
      <c r="G11" s="92">
        <v>106100</v>
      </c>
      <c r="H11" s="91"/>
      <c r="I11" s="90">
        <f>E11+G11-H11</f>
        <v>445620</v>
      </c>
      <c r="J11" s="89" t="s">
        <v>50</v>
      </c>
    </row>
  </sheetData>
  <mergeCells count="9">
    <mergeCell ref="H4:J4"/>
    <mergeCell ref="A2:J2"/>
    <mergeCell ref="A3:C3"/>
    <mergeCell ref="A5:A6"/>
    <mergeCell ref="C5:C6"/>
    <mergeCell ref="D5:F5"/>
    <mergeCell ref="G5:H5"/>
    <mergeCell ref="J5:J6"/>
    <mergeCell ref="B5:B6"/>
  </mergeCells>
  <phoneticPr fontId="2" type="noConversion"/>
  <pageMargins left="0.25" right="0.25" top="0.75" bottom="0.75" header="0.3" footer="0.3"/>
  <pageSetup paperSize="9" scale="68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0"/>
  <sheetViews>
    <sheetView tabSelected="1" zoomScale="80" zoomScaleNormal="80" workbookViewId="0">
      <pane xSplit="9" ySplit="6" topLeftCell="J16" activePane="bottomRight" state="frozen"/>
      <selection pane="topRight" activeCell="J1" sqref="J1"/>
      <selection pane="bottomLeft" activeCell="A7" sqref="A7"/>
      <selection pane="bottomRight" activeCell="K19" sqref="K19"/>
    </sheetView>
  </sheetViews>
  <sheetFormatPr defaultRowHeight="13.5"/>
  <cols>
    <col min="1" max="1" width="45.109375" customWidth="1"/>
    <col min="2" max="2" width="7.5546875" style="38" customWidth="1"/>
    <col min="3" max="3" width="8.77734375" customWidth="1"/>
    <col min="4" max="4" width="13.21875" style="30" customWidth="1"/>
    <col min="5" max="5" width="17.77734375" customWidth="1"/>
    <col min="6" max="6" width="16.44140625" customWidth="1"/>
    <col min="7" max="8" width="13.6640625" customWidth="1"/>
    <col min="9" max="10" width="16.5546875" customWidth="1"/>
    <col min="11" max="11" width="18" style="25" customWidth="1"/>
  </cols>
  <sheetData>
    <row r="1" spans="1:13">
      <c r="A1" s="1"/>
      <c r="B1" s="37"/>
      <c r="C1" s="1"/>
      <c r="D1" s="26"/>
      <c r="E1" s="1"/>
      <c r="F1" s="1"/>
      <c r="G1" s="1"/>
      <c r="H1" s="1"/>
      <c r="I1" s="1"/>
      <c r="J1" s="1"/>
      <c r="K1" s="21"/>
    </row>
    <row r="2" spans="1:13" ht="22.5" customHeight="1">
      <c r="C2" s="7"/>
      <c r="D2" s="27"/>
      <c r="F2" s="7" t="s">
        <v>44</v>
      </c>
      <c r="G2" s="7"/>
      <c r="H2" s="7"/>
      <c r="I2" s="7"/>
      <c r="J2" s="7"/>
      <c r="K2" s="22"/>
    </row>
    <row r="3" spans="1:13" ht="22.5" customHeight="1">
      <c r="A3" s="6"/>
      <c r="B3" s="39"/>
      <c r="C3" s="3"/>
      <c r="D3" s="28"/>
      <c r="E3" s="3"/>
      <c r="F3" s="3"/>
      <c r="G3" s="3"/>
      <c r="H3" s="3"/>
      <c r="I3" s="3"/>
      <c r="J3" s="3"/>
      <c r="K3" s="23"/>
    </row>
    <row r="4" spans="1:13" ht="23.25" customHeight="1">
      <c r="A4" s="4" t="s">
        <v>9</v>
      </c>
      <c r="B4" s="39"/>
      <c r="C4" s="8"/>
      <c r="D4" s="28"/>
      <c r="E4" s="3"/>
      <c r="F4" s="3"/>
      <c r="G4" s="3"/>
      <c r="I4" s="8"/>
      <c r="J4" s="8"/>
      <c r="K4" s="24" t="s">
        <v>3</v>
      </c>
      <c r="L4" s="5"/>
      <c r="M4" s="5"/>
    </row>
    <row r="5" spans="1:13" ht="23.25" customHeight="1">
      <c r="A5" s="121" t="s">
        <v>8</v>
      </c>
      <c r="B5" s="128" t="s">
        <v>23</v>
      </c>
      <c r="C5" s="125" t="s">
        <v>15</v>
      </c>
      <c r="D5" s="121" t="s">
        <v>17</v>
      </c>
      <c r="E5" s="122"/>
      <c r="F5" s="122"/>
      <c r="G5" s="121" t="s">
        <v>5</v>
      </c>
      <c r="H5" s="121"/>
      <c r="I5" s="9" t="s">
        <v>6</v>
      </c>
      <c r="J5" s="130" t="s">
        <v>39</v>
      </c>
      <c r="K5" s="126" t="s">
        <v>40</v>
      </c>
    </row>
    <row r="6" spans="1:13" ht="23.25" customHeight="1">
      <c r="A6" s="121"/>
      <c r="B6" s="129"/>
      <c r="C6" s="125"/>
      <c r="D6" s="29" t="s">
        <v>4</v>
      </c>
      <c r="E6" s="19" t="s">
        <v>16</v>
      </c>
      <c r="F6" s="31" t="s">
        <v>18</v>
      </c>
      <c r="G6" s="10" t="s">
        <v>1</v>
      </c>
      <c r="H6" s="10" t="s">
        <v>0</v>
      </c>
      <c r="I6" s="19" t="s">
        <v>7</v>
      </c>
      <c r="J6" s="131"/>
      <c r="K6" s="127"/>
    </row>
    <row r="7" spans="1:13" ht="33" customHeight="1">
      <c r="A7" s="68" t="s">
        <v>37</v>
      </c>
      <c r="B7" s="69"/>
      <c r="C7" s="70"/>
      <c r="D7" s="71">
        <f t="shared" ref="D7:I7" si="0">SUM(D8,D22,D35)</f>
        <v>11695222</v>
      </c>
      <c r="E7" s="71">
        <f t="shared" si="0"/>
        <v>28437154</v>
      </c>
      <c r="F7" s="71">
        <f t="shared" si="0"/>
        <v>16741932</v>
      </c>
      <c r="G7" s="71">
        <f t="shared" si="0"/>
        <v>22282907</v>
      </c>
      <c r="H7" s="71">
        <f t="shared" si="0"/>
        <v>-9388043</v>
      </c>
      <c r="I7" s="71">
        <f t="shared" si="0"/>
        <v>41332018</v>
      </c>
      <c r="J7" s="71"/>
      <c r="K7" s="68"/>
    </row>
    <row r="8" spans="1:13" ht="32.25" customHeight="1">
      <c r="A8" s="11" t="s">
        <v>27</v>
      </c>
      <c r="B8" s="11" t="s">
        <v>28</v>
      </c>
      <c r="C8" s="40"/>
      <c r="D8" s="33">
        <f t="shared" ref="D8:I8" si="1">SUM(D9:D21)</f>
        <v>9203202</v>
      </c>
      <c r="E8" s="33">
        <f t="shared" si="1"/>
        <v>25617134</v>
      </c>
      <c r="F8" s="33">
        <f t="shared" si="1"/>
        <v>16413932</v>
      </c>
      <c r="G8" s="33">
        <f t="shared" si="1"/>
        <v>3350864</v>
      </c>
      <c r="H8" s="33">
        <f t="shared" si="1"/>
        <v>-7188800</v>
      </c>
      <c r="I8" s="33">
        <f t="shared" si="1"/>
        <v>21779198</v>
      </c>
      <c r="J8" s="33"/>
      <c r="K8" s="41"/>
    </row>
    <row r="9" spans="1:13" s="1" customFormat="1" ht="50.25" customHeight="1">
      <c r="A9" s="34" t="s">
        <v>72</v>
      </c>
      <c r="B9" s="103">
        <v>1630</v>
      </c>
      <c r="C9" s="103">
        <v>186</v>
      </c>
      <c r="D9" s="104">
        <f>E9-F9</f>
        <v>-784798</v>
      </c>
      <c r="E9" s="105">
        <v>5487134</v>
      </c>
      <c r="F9" s="106">
        <v>6271932</v>
      </c>
      <c r="G9" s="106">
        <v>2200864</v>
      </c>
      <c r="H9" s="46"/>
      <c r="I9" s="106">
        <f>E9+G9-H9</f>
        <v>7687998</v>
      </c>
      <c r="J9" s="89" t="s">
        <v>73</v>
      </c>
      <c r="K9" s="43"/>
      <c r="L9" s="2"/>
    </row>
    <row r="10" spans="1:13" s="1" customFormat="1" ht="32.25" customHeight="1">
      <c r="A10" s="34" t="s">
        <v>45</v>
      </c>
      <c r="B10" s="56">
        <v>1621</v>
      </c>
      <c r="C10" s="57">
        <v>24</v>
      </c>
      <c r="D10" s="49">
        <f t="shared" ref="D10" si="2">E10-F10</f>
        <v>2121000</v>
      </c>
      <c r="E10" s="58">
        <v>10868000</v>
      </c>
      <c r="F10" s="48">
        <v>8747000</v>
      </c>
      <c r="G10" s="44"/>
      <c r="H10" s="46">
        <f>-E10*0.1</f>
        <v>-1086800</v>
      </c>
      <c r="I10" s="48">
        <f t="shared" ref="I10" si="3">E10+G10+H10</f>
        <v>9781200</v>
      </c>
      <c r="J10" s="48" t="s">
        <v>81</v>
      </c>
      <c r="K10" s="43"/>
      <c r="L10" s="2"/>
    </row>
    <row r="11" spans="1:13" s="1" customFormat="1" ht="32.25" customHeight="1">
      <c r="A11" s="72" t="s">
        <v>42</v>
      </c>
      <c r="B11" s="56">
        <v>1622</v>
      </c>
      <c r="C11" s="57">
        <v>28</v>
      </c>
      <c r="D11" s="49">
        <f t="shared" ref="D11" si="4">E11-F11</f>
        <v>-315000</v>
      </c>
      <c r="E11" s="58">
        <v>100000</v>
      </c>
      <c r="F11" s="44">
        <v>415000</v>
      </c>
      <c r="G11" s="44">
        <v>50000</v>
      </c>
      <c r="H11" s="46"/>
      <c r="I11" s="48">
        <f t="shared" ref="I11" si="5">E11+G11+H11</f>
        <v>150000</v>
      </c>
      <c r="J11" s="76" t="s">
        <v>43</v>
      </c>
      <c r="K11" s="113" t="s">
        <v>100</v>
      </c>
      <c r="L11" s="2"/>
    </row>
    <row r="12" spans="1:13" ht="32.25" customHeight="1">
      <c r="A12" s="72" t="s">
        <v>29</v>
      </c>
      <c r="B12" s="56">
        <v>1622</v>
      </c>
      <c r="C12" s="57">
        <v>36</v>
      </c>
      <c r="D12" s="46">
        <f t="shared" ref="D12:D19" si="6">E12-F12</f>
        <v>600000</v>
      </c>
      <c r="E12" s="58">
        <v>600000</v>
      </c>
      <c r="F12" s="48">
        <v>0</v>
      </c>
      <c r="G12" s="44"/>
      <c r="H12" s="59">
        <v>-200000</v>
      </c>
      <c r="I12" s="48">
        <f t="shared" ref="I12:I14" si="7">E12+G12+H12</f>
        <v>400000</v>
      </c>
      <c r="J12" s="48" t="s">
        <v>41</v>
      </c>
      <c r="K12" s="43"/>
    </row>
    <row r="13" spans="1:13" ht="32.25" customHeight="1">
      <c r="A13" s="34" t="s">
        <v>46</v>
      </c>
      <c r="B13" s="56">
        <v>1623</v>
      </c>
      <c r="C13" s="57">
        <v>69</v>
      </c>
      <c r="D13" s="49">
        <f>E13-F13</f>
        <v>200000</v>
      </c>
      <c r="E13" s="58">
        <v>200000</v>
      </c>
      <c r="F13" s="48">
        <v>0</v>
      </c>
      <c r="G13" s="44"/>
      <c r="H13" s="46">
        <v>-200000</v>
      </c>
      <c r="I13" s="48">
        <f t="shared" si="7"/>
        <v>0</v>
      </c>
      <c r="J13" s="48" t="s">
        <v>82</v>
      </c>
      <c r="K13" s="42"/>
    </row>
    <row r="14" spans="1:13" s="88" customFormat="1" ht="68.25" customHeight="1">
      <c r="A14" s="78" t="s">
        <v>30</v>
      </c>
      <c r="B14" s="79">
        <v>1623</v>
      </c>
      <c r="C14" s="80">
        <v>66</v>
      </c>
      <c r="D14" s="81">
        <f t="shared" si="6"/>
        <v>1020000</v>
      </c>
      <c r="E14" s="82">
        <v>2000000</v>
      </c>
      <c r="F14" s="83">
        <v>980000</v>
      </c>
      <c r="G14" s="84"/>
      <c r="H14" s="85">
        <v>-1020000</v>
      </c>
      <c r="I14" s="83">
        <f t="shared" si="7"/>
        <v>980000</v>
      </c>
      <c r="J14" s="86" t="s">
        <v>80</v>
      </c>
      <c r="K14" s="87" t="s">
        <v>92</v>
      </c>
    </row>
    <row r="15" spans="1:13" ht="32.25" customHeight="1">
      <c r="A15" s="72" t="s">
        <v>31</v>
      </c>
      <c r="B15" s="56">
        <v>1626</v>
      </c>
      <c r="C15" s="57">
        <v>130</v>
      </c>
      <c r="D15" s="49">
        <f t="shared" si="6"/>
        <v>420000</v>
      </c>
      <c r="E15" s="58">
        <v>420000</v>
      </c>
      <c r="F15" s="48">
        <v>0</v>
      </c>
      <c r="G15" s="44"/>
      <c r="H15" s="46">
        <v>-420000</v>
      </c>
      <c r="I15" s="48">
        <f t="shared" ref="I15:I18" si="8">E15+G15+H15</f>
        <v>0</v>
      </c>
      <c r="J15" s="48" t="s">
        <v>83</v>
      </c>
      <c r="K15" s="42"/>
    </row>
    <row r="16" spans="1:13" ht="32.25" customHeight="1">
      <c r="A16" s="72" t="s">
        <v>32</v>
      </c>
      <c r="B16" s="56">
        <v>1627</v>
      </c>
      <c r="C16" s="57">
        <v>132</v>
      </c>
      <c r="D16" s="49">
        <f t="shared" si="6"/>
        <v>100000</v>
      </c>
      <c r="E16" s="58">
        <v>100000</v>
      </c>
      <c r="F16" s="48">
        <v>0</v>
      </c>
      <c r="G16" s="44"/>
      <c r="H16" s="46">
        <v>-100000</v>
      </c>
      <c r="I16" s="48">
        <f t="shared" si="8"/>
        <v>0</v>
      </c>
      <c r="J16" s="48" t="s">
        <v>83</v>
      </c>
      <c r="K16" s="42"/>
    </row>
    <row r="17" spans="1:12" s="25" customFormat="1" ht="32.25" customHeight="1">
      <c r="A17" s="72" t="s">
        <v>33</v>
      </c>
      <c r="B17" s="56">
        <v>1627</v>
      </c>
      <c r="C17" s="57">
        <v>132</v>
      </c>
      <c r="D17" s="49">
        <f t="shared" si="6"/>
        <v>70000</v>
      </c>
      <c r="E17" s="58">
        <v>70000</v>
      </c>
      <c r="F17" s="48">
        <v>0</v>
      </c>
      <c r="G17" s="44"/>
      <c r="H17" s="46">
        <v>-70000</v>
      </c>
      <c r="I17" s="48">
        <f t="shared" si="8"/>
        <v>0</v>
      </c>
      <c r="J17" s="48" t="s">
        <v>83</v>
      </c>
      <c r="K17" s="42"/>
    </row>
    <row r="18" spans="1:12" s="21" customFormat="1" ht="32.25" customHeight="1">
      <c r="A18" s="72" t="s">
        <v>34</v>
      </c>
      <c r="B18" s="56">
        <v>1628</v>
      </c>
      <c r="C18" s="57">
        <v>149</v>
      </c>
      <c r="D18" s="49">
        <f t="shared" si="6"/>
        <v>3192000</v>
      </c>
      <c r="E18" s="58">
        <v>3192000</v>
      </c>
      <c r="F18" s="48">
        <v>0</v>
      </c>
      <c r="G18" s="44"/>
      <c r="H18" s="46">
        <v>-3192000</v>
      </c>
      <c r="I18" s="48">
        <f t="shared" si="8"/>
        <v>0</v>
      </c>
      <c r="J18" s="48" t="s">
        <v>85</v>
      </c>
      <c r="K18" s="42"/>
      <c r="L18" s="36"/>
    </row>
    <row r="19" spans="1:12" s="21" customFormat="1" ht="32.25" customHeight="1">
      <c r="A19" s="72" t="s">
        <v>35</v>
      </c>
      <c r="B19" s="56">
        <v>1628</v>
      </c>
      <c r="C19" s="57">
        <v>154</v>
      </c>
      <c r="D19" s="49">
        <f t="shared" si="6"/>
        <v>2580000</v>
      </c>
      <c r="E19" s="58">
        <v>2580000</v>
      </c>
      <c r="F19" s="48">
        <v>0</v>
      </c>
      <c r="G19" s="44"/>
      <c r="H19" s="46">
        <v>-900000</v>
      </c>
      <c r="I19" s="48">
        <f t="shared" ref="I19" si="9">E19+G19+H19</f>
        <v>1680000</v>
      </c>
      <c r="J19" s="48" t="s">
        <v>47</v>
      </c>
      <c r="K19" s="113" t="s">
        <v>84</v>
      </c>
      <c r="L19" s="36"/>
    </row>
    <row r="20" spans="1:12" ht="32.25" customHeight="1">
      <c r="A20" s="34" t="s">
        <v>91</v>
      </c>
      <c r="B20" s="56"/>
      <c r="C20" s="57"/>
      <c r="D20" s="49">
        <f t="shared" ref="D20:D21" si="10">E20-F20</f>
        <v>0</v>
      </c>
      <c r="E20" s="58"/>
      <c r="F20" s="48"/>
      <c r="G20" s="44">
        <v>1000000</v>
      </c>
      <c r="H20" s="46"/>
      <c r="I20" s="48">
        <f t="shared" ref="I20:I21" si="11">E20+G20+H20</f>
        <v>1000000</v>
      </c>
      <c r="J20" s="114" t="s">
        <v>93</v>
      </c>
      <c r="K20" s="113" t="s">
        <v>100</v>
      </c>
    </row>
    <row r="21" spans="1:12" ht="32.25" customHeight="1">
      <c r="A21" s="34" t="s">
        <v>94</v>
      </c>
      <c r="B21" s="56"/>
      <c r="C21" s="57"/>
      <c r="D21" s="49">
        <f t="shared" si="10"/>
        <v>0</v>
      </c>
      <c r="E21" s="58"/>
      <c r="F21" s="48"/>
      <c r="G21" s="44">
        <v>100000</v>
      </c>
      <c r="H21" s="46"/>
      <c r="I21" s="48">
        <f t="shared" si="11"/>
        <v>100000</v>
      </c>
      <c r="J21" s="48" t="s">
        <v>95</v>
      </c>
      <c r="K21" s="113" t="s">
        <v>100</v>
      </c>
    </row>
    <row r="22" spans="1:12" ht="32.25" customHeight="1">
      <c r="A22" s="11" t="s">
        <v>2</v>
      </c>
      <c r="B22" s="11" t="s">
        <v>24</v>
      </c>
      <c r="C22" s="12"/>
      <c r="D22" s="33">
        <f t="shared" ref="D22:I22" si="12">SUM(D23:D34)</f>
        <v>2482140</v>
      </c>
      <c r="E22" s="33">
        <f t="shared" si="12"/>
        <v>2622140</v>
      </c>
      <c r="F22" s="33">
        <f t="shared" si="12"/>
        <v>140000</v>
      </c>
      <c r="G22" s="33">
        <f t="shared" si="12"/>
        <v>11467582</v>
      </c>
      <c r="H22" s="33">
        <f t="shared" si="12"/>
        <v>-2167500</v>
      </c>
      <c r="I22" s="33">
        <f t="shared" si="12"/>
        <v>11922222</v>
      </c>
      <c r="J22" s="33"/>
      <c r="K22" s="33"/>
    </row>
    <row r="23" spans="1:12" ht="50.25" customHeight="1">
      <c r="A23" s="34" t="s">
        <v>74</v>
      </c>
      <c r="B23" s="103">
        <v>1519</v>
      </c>
      <c r="C23" s="103">
        <v>279</v>
      </c>
      <c r="D23" s="104">
        <f>E23-F23</f>
        <v>114640</v>
      </c>
      <c r="E23" s="105">
        <v>254640</v>
      </c>
      <c r="F23" s="106">
        <v>140000</v>
      </c>
      <c r="G23" s="106">
        <v>84880</v>
      </c>
      <c r="H23" s="104"/>
      <c r="I23" s="106">
        <f>E23+G23-H23</f>
        <v>339520</v>
      </c>
      <c r="J23" s="89" t="s">
        <v>75</v>
      </c>
      <c r="K23" s="18"/>
    </row>
    <row r="24" spans="1:12" ht="32.25" customHeight="1">
      <c r="A24" s="73" t="s">
        <v>19</v>
      </c>
      <c r="B24" s="60">
        <v>1502</v>
      </c>
      <c r="C24" s="61">
        <v>76</v>
      </c>
      <c r="D24" s="46">
        <f t="shared" ref="D24" si="13">E24-F24</f>
        <v>300000</v>
      </c>
      <c r="E24" s="62">
        <v>300000</v>
      </c>
      <c r="F24" s="32"/>
      <c r="G24" s="44"/>
      <c r="H24" s="46">
        <v>-100000</v>
      </c>
      <c r="I24" s="48">
        <f t="shared" ref="I24" si="14">E24+G24+H24</f>
        <v>200000</v>
      </c>
      <c r="J24" s="48" t="s">
        <v>86</v>
      </c>
      <c r="K24" s="18"/>
    </row>
    <row r="25" spans="1:12" ht="32.25" customHeight="1">
      <c r="A25" s="74" t="s">
        <v>25</v>
      </c>
      <c r="B25" s="64">
        <v>1528</v>
      </c>
      <c r="C25" s="48">
        <v>395</v>
      </c>
      <c r="D25" s="49">
        <f t="shared" ref="D25:D26" si="15">E25-F25</f>
        <v>127500</v>
      </c>
      <c r="E25" s="45">
        <v>127500</v>
      </c>
      <c r="F25" s="46"/>
      <c r="G25" s="44"/>
      <c r="H25" s="46">
        <v>-127500</v>
      </c>
      <c r="I25" s="48">
        <f t="shared" ref="I25:I26" si="16">E25+G25+H25</f>
        <v>0</v>
      </c>
      <c r="J25" s="48" t="s">
        <v>87</v>
      </c>
      <c r="K25" s="20"/>
    </row>
    <row r="26" spans="1:12" ht="32.25" customHeight="1">
      <c r="A26" s="74" t="s">
        <v>26</v>
      </c>
      <c r="B26" s="64">
        <v>1532</v>
      </c>
      <c r="C26" s="48">
        <v>443</v>
      </c>
      <c r="D26" s="49">
        <f t="shared" si="15"/>
        <v>1120000</v>
      </c>
      <c r="E26" s="45">
        <v>1120000</v>
      </c>
      <c r="F26" s="46"/>
      <c r="G26" s="44"/>
      <c r="H26" s="46">
        <v>-1120000</v>
      </c>
      <c r="I26" s="48">
        <f t="shared" si="16"/>
        <v>0</v>
      </c>
      <c r="J26" s="48" t="s">
        <v>88</v>
      </c>
      <c r="K26" s="48"/>
    </row>
    <row r="27" spans="1:12" ht="32.25" customHeight="1">
      <c r="A27" s="75" t="s">
        <v>20</v>
      </c>
      <c r="B27" s="60">
        <v>1558</v>
      </c>
      <c r="C27" s="60">
        <v>777</v>
      </c>
      <c r="D27" s="50">
        <f t="shared" ref="D27:D29" si="17">E27-F27</f>
        <v>490000</v>
      </c>
      <c r="E27" s="54">
        <v>490000</v>
      </c>
      <c r="F27" s="55">
        <v>0</v>
      </c>
      <c r="G27" s="51"/>
      <c r="H27" s="46">
        <v>-490000</v>
      </c>
      <c r="I27" s="48">
        <f t="shared" ref="I27:I29" si="18">E27+G27+H27</f>
        <v>0</v>
      </c>
      <c r="J27" s="114" t="s">
        <v>89</v>
      </c>
      <c r="K27" s="48"/>
    </row>
    <row r="28" spans="1:12" ht="32.25" customHeight="1">
      <c r="A28" s="75" t="s">
        <v>21</v>
      </c>
      <c r="B28" s="60">
        <v>1558</v>
      </c>
      <c r="C28" s="60">
        <v>777</v>
      </c>
      <c r="D28" s="50">
        <f t="shared" si="17"/>
        <v>270000</v>
      </c>
      <c r="E28" s="54">
        <v>270000</v>
      </c>
      <c r="F28" s="55">
        <v>0</v>
      </c>
      <c r="G28" s="51"/>
      <c r="H28" s="46">
        <v>-270000</v>
      </c>
      <c r="I28" s="48">
        <f t="shared" si="18"/>
        <v>0</v>
      </c>
      <c r="J28" s="114" t="s">
        <v>89</v>
      </c>
      <c r="K28" s="48"/>
    </row>
    <row r="29" spans="1:12" ht="32.25" customHeight="1">
      <c r="A29" s="75" t="s">
        <v>22</v>
      </c>
      <c r="B29" s="60">
        <v>1558</v>
      </c>
      <c r="C29" s="60">
        <v>777</v>
      </c>
      <c r="D29" s="50">
        <f t="shared" si="17"/>
        <v>60000</v>
      </c>
      <c r="E29" s="54">
        <v>60000</v>
      </c>
      <c r="F29" s="55">
        <v>0</v>
      </c>
      <c r="G29" s="51"/>
      <c r="H29" s="46">
        <v>-60000</v>
      </c>
      <c r="I29" s="48">
        <f t="shared" si="18"/>
        <v>0</v>
      </c>
      <c r="J29" s="114" t="s">
        <v>89</v>
      </c>
      <c r="K29" s="48"/>
    </row>
    <row r="30" spans="1:12" ht="32.25" customHeight="1">
      <c r="A30" s="35" t="s">
        <v>49</v>
      </c>
      <c r="B30" s="64"/>
      <c r="C30" s="48"/>
      <c r="D30" s="46">
        <f t="shared" ref="D30:D34" si="19">E30-F30</f>
        <v>0</v>
      </c>
      <c r="E30" s="45"/>
      <c r="F30" s="46"/>
      <c r="G30" s="55">
        <v>100000</v>
      </c>
      <c r="H30" s="63"/>
      <c r="I30" s="48">
        <f t="shared" ref="I30:I34" si="20">E30+G30+H30</f>
        <v>100000</v>
      </c>
      <c r="J30" s="114" t="s">
        <v>96</v>
      </c>
      <c r="K30" s="113" t="s">
        <v>100</v>
      </c>
    </row>
    <row r="31" spans="1:12" ht="32.25" customHeight="1">
      <c r="A31" s="35" t="s">
        <v>79</v>
      </c>
      <c r="B31" s="64"/>
      <c r="C31" s="48"/>
      <c r="D31" s="46">
        <f t="shared" si="19"/>
        <v>0</v>
      </c>
      <c r="E31" s="45"/>
      <c r="F31" s="46"/>
      <c r="G31" s="55">
        <v>893702</v>
      </c>
      <c r="H31" s="63"/>
      <c r="I31" s="48">
        <f t="shared" si="20"/>
        <v>893702</v>
      </c>
      <c r="J31" s="48" t="s">
        <v>97</v>
      </c>
      <c r="K31" s="113" t="s">
        <v>100</v>
      </c>
    </row>
    <row r="32" spans="1:12" ht="32.25" customHeight="1">
      <c r="A32" s="35" t="s">
        <v>48</v>
      </c>
      <c r="B32" s="64"/>
      <c r="C32" s="48"/>
      <c r="D32" s="46">
        <f t="shared" si="19"/>
        <v>0</v>
      </c>
      <c r="E32" s="45"/>
      <c r="F32" s="46"/>
      <c r="G32" s="55">
        <v>10339000</v>
      </c>
      <c r="H32" s="63"/>
      <c r="I32" s="48">
        <f t="shared" si="20"/>
        <v>10339000</v>
      </c>
      <c r="J32" s="48" t="s">
        <v>98</v>
      </c>
      <c r="K32" s="113" t="s">
        <v>100</v>
      </c>
    </row>
    <row r="33" spans="1:11" ht="35.25" customHeight="1">
      <c r="A33" s="35" t="s">
        <v>90</v>
      </c>
      <c r="B33" s="64"/>
      <c r="C33" s="48"/>
      <c r="D33" s="46">
        <f t="shared" si="19"/>
        <v>0</v>
      </c>
      <c r="E33" s="45"/>
      <c r="F33" s="46"/>
      <c r="G33" s="55">
        <v>50000</v>
      </c>
      <c r="H33" s="63"/>
      <c r="I33" s="48">
        <f t="shared" si="20"/>
        <v>50000</v>
      </c>
      <c r="J33" s="48" t="s">
        <v>99</v>
      </c>
      <c r="K33" s="113" t="s">
        <v>100</v>
      </c>
    </row>
    <row r="34" spans="1:11" ht="35.25" customHeight="1">
      <c r="A34" s="35"/>
      <c r="B34" s="64"/>
      <c r="C34" s="48"/>
      <c r="D34" s="46">
        <f t="shared" si="19"/>
        <v>0</v>
      </c>
      <c r="E34" s="45"/>
      <c r="F34" s="46"/>
      <c r="G34" s="47"/>
      <c r="H34" s="63"/>
      <c r="I34" s="48">
        <f t="shared" si="20"/>
        <v>0</v>
      </c>
      <c r="J34" s="48"/>
      <c r="K34" s="20"/>
    </row>
    <row r="35" spans="1:11" ht="35.25" customHeight="1">
      <c r="A35" s="11" t="s">
        <v>36</v>
      </c>
      <c r="B35" s="11" t="s">
        <v>38</v>
      </c>
      <c r="C35" s="12"/>
      <c r="D35" s="52">
        <f t="shared" ref="D35:I35" si="21">SUM(D36:D40)</f>
        <v>9880</v>
      </c>
      <c r="E35" s="52">
        <f t="shared" si="21"/>
        <v>197880</v>
      </c>
      <c r="F35" s="52">
        <f t="shared" si="21"/>
        <v>188000</v>
      </c>
      <c r="G35" s="52">
        <f t="shared" si="21"/>
        <v>7464461</v>
      </c>
      <c r="H35" s="52">
        <f t="shared" si="21"/>
        <v>-31743</v>
      </c>
      <c r="I35" s="52">
        <f t="shared" si="21"/>
        <v>7630598</v>
      </c>
      <c r="J35" s="52"/>
      <c r="K35" s="52"/>
    </row>
    <row r="36" spans="1:11" ht="51" customHeight="1">
      <c r="A36" s="107" t="s">
        <v>76</v>
      </c>
      <c r="B36" s="103">
        <v>1576</v>
      </c>
      <c r="C36" s="103">
        <v>51</v>
      </c>
      <c r="D36" s="50">
        <f t="shared" ref="D36" si="22">E36-F36</f>
        <v>28880</v>
      </c>
      <c r="E36" s="108">
        <v>84880</v>
      </c>
      <c r="F36" s="109">
        <v>56000</v>
      </c>
      <c r="G36" s="109">
        <v>21220</v>
      </c>
      <c r="H36" s="104"/>
      <c r="I36" s="48">
        <f t="shared" ref="I36" si="23">E36+G36+H36</f>
        <v>106100</v>
      </c>
      <c r="J36" s="89" t="s">
        <v>78</v>
      </c>
      <c r="K36" s="20"/>
    </row>
    <row r="37" spans="1:11" ht="51" customHeight="1">
      <c r="A37" s="53" t="s">
        <v>77</v>
      </c>
      <c r="B37" s="103">
        <v>1587</v>
      </c>
      <c r="C37" s="103">
        <v>155</v>
      </c>
      <c r="D37" s="65">
        <f t="shared" ref="D37:D40" si="24">E37-F37</f>
        <v>-19000</v>
      </c>
      <c r="E37" s="108">
        <v>113000</v>
      </c>
      <c r="F37" s="110">
        <v>132000</v>
      </c>
      <c r="G37" s="110"/>
      <c r="H37" s="111">
        <v>-31743</v>
      </c>
      <c r="I37" s="48">
        <f t="shared" ref="I37:I40" si="25">E37+G37+H37</f>
        <v>81257</v>
      </c>
      <c r="J37" s="112" t="s">
        <v>101</v>
      </c>
      <c r="K37" s="20"/>
    </row>
    <row r="38" spans="1:11" ht="35.25" customHeight="1">
      <c r="A38" s="35" t="s">
        <v>79</v>
      </c>
      <c r="B38" s="67"/>
      <c r="C38" s="67"/>
      <c r="D38" s="65">
        <f t="shared" ref="D38:D39" si="26">E38-F38</f>
        <v>0</v>
      </c>
      <c r="E38" s="66"/>
      <c r="F38" s="65"/>
      <c r="G38" s="32">
        <v>453481</v>
      </c>
      <c r="H38" s="46"/>
      <c r="I38" s="48">
        <f t="shared" ref="I38:I39" si="27">E38+G38+H38</f>
        <v>453481</v>
      </c>
      <c r="J38" s="48" t="s">
        <v>97</v>
      </c>
      <c r="K38" s="113" t="s">
        <v>100</v>
      </c>
    </row>
    <row r="39" spans="1:11" ht="35.25" customHeight="1">
      <c r="A39" s="35" t="s">
        <v>48</v>
      </c>
      <c r="B39" s="67"/>
      <c r="C39" s="67"/>
      <c r="D39" s="65">
        <f t="shared" si="26"/>
        <v>0</v>
      </c>
      <c r="E39" s="66"/>
      <c r="F39" s="65"/>
      <c r="G39" s="32">
        <v>6989760</v>
      </c>
      <c r="H39" s="46"/>
      <c r="I39" s="48">
        <f t="shared" si="27"/>
        <v>6989760</v>
      </c>
      <c r="J39" s="48" t="s">
        <v>98</v>
      </c>
      <c r="K39" s="113" t="s">
        <v>100</v>
      </c>
    </row>
    <row r="40" spans="1:11" ht="35.25" customHeight="1">
      <c r="A40" s="53"/>
      <c r="B40" s="67"/>
      <c r="C40" s="67"/>
      <c r="D40" s="65">
        <f t="shared" si="24"/>
        <v>0</v>
      </c>
      <c r="E40" s="66"/>
      <c r="F40" s="65"/>
      <c r="G40" s="32"/>
      <c r="H40" s="46"/>
      <c r="I40" s="48">
        <f t="shared" si="25"/>
        <v>0</v>
      </c>
      <c r="J40" s="48"/>
      <c r="K40" s="20"/>
    </row>
  </sheetData>
  <mergeCells count="7">
    <mergeCell ref="C5:C6"/>
    <mergeCell ref="A5:A6"/>
    <mergeCell ref="D5:F5"/>
    <mergeCell ref="G5:H5"/>
    <mergeCell ref="K5:K6"/>
    <mergeCell ref="B5:B6"/>
    <mergeCell ref="J5:J6"/>
  </mergeCells>
  <phoneticPr fontId="2" type="noConversion"/>
  <conditionalFormatting sqref="A23:B23 A25:B29 B30:B34">
    <cfRule type="containsText" dxfId="2" priority="81" operator="containsText" text="@@">
      <formula>NOT(ISERROR(SEARCH("@@",A23)))</formula>
    </cfRule>
  </conditionalFormatting>
  <conditionalFormatting sqref="A36:B36">
    <cfRule type="containsText" dxfId="1" priority="3" operator="containsText" text="@@">
      <formula>NOT(ISERROR(SEARCH("@@",A36)))</formula>
    </cfRule>
  </conditionalFormatting>
  <conditionalFormatting sqref="A24:B24">
    <cfRule type="containsText" dxfId="0" priority="2" operator="containsText" text="@@">
      <formula>NOT(ISERROR(SEARCH("@@",A24)))</formula>
    </cfRule>
  </conditionalFormatting>
  <pageMargins left="0.23622047244094491" right="0.23622047244094491" top="0.74803149606299213" bottom="0.74803149606299213" header="0.31496062992125984" footer="0.31496062992125984"/>
  <pageSetup paperSize="8" scale="95" fitToHeight="0" orientation="landscape" r:id="rId1"/>
  <headerFooter>
    <oddFooter>&amp;C&amp;P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6:E11"/>
  <sheetViews>
    <sheetView workbookViewId="0">
      <selection activeCell="D6" sqref="D6:E10"/>
    </sheetView>
  </sheetViews>
  <sheetFormatPr defaultRowHeight="13.5"/>
  <cols>
    <col min="2" max="2" width="53.109375" customWidth="1"/>
  </cols>
  <sheetData>
    <row r="6" spans="2:5">
      <c r="B6" s="13" t="s">
        <v>10</v>
      </c>
      <c r="D6" s="17">
        <v>1170960</v>
      </c>
      <c r="E6" s="16">
        <v>1133616</v>
      </c>
    </row>
    <row r="7" spans="2:5">
      <c r="B7" s="13" t="s">
        <v>11</v>
      </c>
      <c r="D7" s="17">
        <v>28613</v>
      </c>
      <c r="E7" s="16">
        <v>36856</v>
      </c>
    </row>
    <row r="8" spans="2:5">
      <c r="B8" s="13" t="s">
        <v>12</v>
      </c>
      <c r="D8" s="17">
        <v>7233316</v>
      </c>
      <c r="E8" s="16">
        <v>6568087</v>
      </c>
    </row>
    <row r="9" spans="2:5">
      <c r="B9" s="13" t="s">
        <v>13</v>
      </c>
      <c r="D9" s="17">
        <v>323360</v>
      </c>
      <c r="E9" s="16">
        <v>338240</v>
      </c>
    </row>
    <row r="10" spans="2:5">
      <c r="B10" s="14" t="s">
        <v>14</v>
      </c>
      <c r="D10" s="17">
        <v>6300</v>
      </c>
      <c r="E10" s="16">
        <v>200000</v>
      </c>
    </row>
    <row r="11" spans="2:5">
      <c r="B11" s="15"/>
    </row>
  </sheetData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총괄(세입)</vt:lpstr>
      <vt:lpstr>세출</vt:lpstr>
      <vt:lpstr>Sheet1</vt:lpstr>
      <vt:lpstr>세출!Print_Titles</vt:lpstr>
      <vt:lpstr>'총괄(세입)'!Print_Titles</vt:lpstr>
    </vt:vector>
  </TitlesOfParts>
  <Company>..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..</dc:creator>
  <cp:lastModifiedBy>pro</cp:lastModifiedBy>
  <cp:lastPrinted>2018-11-28T01:47:19Z</cp:lastPrinted>
  <dcterms:created xsi:type="dcterms:W3CDTF">2003-12-03T15:25:45Z</dcterms:created>
  <dcterms:modified xsi:type="dcterms:W3CDTF">2018-11-29T15:09:54Z</dcterms:modified>
</cp:coreProperties>
</file>